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D:\Pioneer\Running projects\Abbot Office Ocean Mall DHA Karach\"/>
    </mc:Choice>
  </mc:AlternateContent>
  <xr:revisionPtr revIDLastSave="0" documentId="13_ncr:1_{6A82116D-93CA-4629-8E38-FC1ACE6EDDEE}" xr6:coauthVersionLast="36" xr6:coauthVersionMax="36" xr10:uidLastSave="{00000000-0000-0000-0000-000000000000}"/>
  <bookViews>
    <workbookView xWindow="0" yWindow="0" windowWidth="28800" windowHeight="12225" tabRatio="894" firstSheet="1" activeTab="1" xr2:uid="{00000000-000D-0000-FFFF-FFFF00000000}"/>
  </bookViews>
  <sheets>
    <sheet name="HVAC WORKS" sheetId="24" state="hidden" r:id="rId1"/>
    <sheet name="Grand Summary" sheetId="41" r:id="rId2"/>
    <sheet name="HVAC " sheetId="27" r:id="rId3"/>
    <sheet name="Fire" sheetId="33" r:id="rId4"/>
    <sheet name="Water Supply" sheetId="34" r:id="rId5"/>
    <sheet name="Drainage" sheetId="35" r:id="rId6"/>
    <sheet name="Sheet1" sheetId="25" state="hidden" r:id="rId7"/>
    <sheet name="HVAC Main building (2)" sheetId="31" state="hidden" r:id="rId8"/>
    <sheet name="Sheet2" sheetId="32" state="hidden"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c">#REF!</definedName>
    <definedName name="\\x">#REF!</definedName>
    <definedName name="\0">#REF!</definedName>
    <definedName name="\1">#REF!</definedName>
    <definedName name="\A">#REF!</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ACURRENT" localSheetId="5" hidden="1">[4]FitOutConfCentre!#REF!</definedName>
    <definedName name="__123Graph_ACURRENT" hidden="1">[4]FitOutConfCentre!#REF!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'[5]BOQ  SUM'!#REF!</definedName>
    <definedName name="_12Excel_BuiltIn_Print_Area_3_1">#REF!</definedName>
    <definedName name="_14__123Graph_BCHART_1" hidden="1">'[5]BOQ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[6]SUM!$C$9:$C$18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[6]SUM!#REF!</definedName>
    <definedName name="_4Excel_BuiltIn_Print_Area_1_1">#REF!</definedName>
    <definedName name="_5___123Graph_ACHART_1" hidden="1">[6]SUM!$C$9:$C$18</definedName>
    <definedName name="_6___123Graph_BCHART_1" hidden="1">[6]SUM!#REF!</definedName>
    <definedName name="_8Excel_BuiltIn_Print_Area_2_1">#REF!</definedName>
    <definedName name="_CD">#REF!</definedName>
    <definedName name="_Fill" hidden="1">#REF!</definedName>
    <definedName name="_xlnm._FilterDatabase" localSheetId="2" hidden="1">'HVAC '!#REF!</definedName>
    <definedName name="_xlnm._FilterDatabase" localSheetId="7" hidden="1">'HVAC Main building (2)'!$A$1116:$IU$1292</definedName>
    <definedName name="_xlnm._FilterDatabase" localSheetId="4" hidden="1">'Water Supply'!#REF!</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'[7]Normal Basis'!$133:$133</definedName>
    <definedName name="_PR706">'[7]Normal Basis'!#REF!</definedName>
    <definedName name="_PR730">'[7]Normal Basis'!#REF!</definedName>
    <definedName name="_PR741">'[7]Normal Basis'!$76:$76</definedName>
    <definedName name="_PR857">'[7]Normal Basis'!$59:$59</definedName>
    <definedName name="_PR858">'[7]Normal Basis'!$57:$57</definedName>
    <definedName name="_PR862">'[7]Normal Basis'!$53:$53</definedName>
    <definedName name="_PR864">'[7]Normal Basis'!$51:$51</definedName>
    <definedName name="_PR873">'[7]Normal Basis'!$42:$42</definedName>
    <definedName name="_PR874">'[7]Normal Basis'!$41:$41</definedName>
    <definedName name="_PR883">'[7]Normal Basis'!#REF!</definedName>
    <definedName name="_S1">#REF!</definedName>
    <definedName name="_Sort" hidden="1">#REF!</definedName>
    <definedName name="_TAQ">#REF!</definedName>
    <definedName name="_tw1">#REF!</definedName>
    <definedName name="A" localSheetId="5">#REF!</definedName>
    <definedName name="A">#REF!</definedName>
    <definedName name="AA" localSheetId="5">#REF!</definedName>
    <definedName name="AA">#REF!</definedName>
    <definedName name="AAA" localSheetId="5">#REF!</definedName>
    <definedName name="AAA">#REF!</definedName>
    <definedName name="AAAA">#REF!</definedName>
    <definedName name="abc" localSheetId="5">#REF!</definedName>
    <definedName name="abc">#REF!</definedName>
    <definedName name="ASAD">#REF!</definedName>
    <definedName name="asd">#REF!</definedName>
    <definedName name="asdads">#REF!</definedName>
    <definedName name="asdg">#REF!</definedName>
    <definedName name="az">#REF!</definedName>
    <definedName name="B" localSheetId="5">#REF!</definedName>
    <definedName name="B">#REF!</definedName>
    <definedName name="baa">#REF!</definedName>
    <definedName name="BB" localSheetId="5">#REF!</definedName>
    <definedName name="BB">#REF!</definedName>
    <definedName name="BIN" localSheetId="5">#REF!</definedName>
    <definedName name="BIN">#REF!</definedName>
    <definedName name="bn">'[7]Normal Basis'!#REF!</definedName>
    <definedName name="boynsr">#REF!</definedName>
    <definedName name="boynsr1">#REF!</definedName>
    <definedName name="boysr">#REF!</definedName>
    <definedName name="boysr1">#REF!</definedName>
    <definedName name="bvcbcv">#REF!</definedName>
    <definedName name="CC" localSheetId="5">#REF!</definedName>
    <definedName name="CC">#REF!</definedName>
    <definedName name="CHW">#REF!</definedName>
    <definedName name="COAT">'[2]PNT-QUOT-#3'!#REF!</definedName>
    <definedName name="cover">[8]Sheet1!$F$24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 localSheetId="5">#REF!</definedName>
    <definedName name="D">#REF!</definedName>
    <definedName name="_xlnm.Database" localSheetId="5">#REF!</definedName>
    <definedName name="_xlnm.Database">#REF!</definedName>
    <definedName name="dc" hidden="1">'[5]BOQ  SUM'!#REF!</definedName>
    <definedName name="DD" localSheetId="5">#REF!</definedName>
    <definedName name="DD">#REF!</definedName>
    <definedName name="df">#REF!</definedName>
    <definedName name="dism" hidden="1">'[5]BOQ  SUM'!#REF!</definedName>
    <definedName name="E" localSheetId="5">#REF!</definedName>
    <definedName name="E">#REF!</definedName>
    <definedName name="ed">#REF!</definedName>
    <definedName name="EE" localSheetId="5">#REF!</definedName>
    <definedName name="EE">#REF!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'[9]SUMMARY WAREHOUSE'!#REF!</definedName>
    <definedName name="Excel_BuiltIn_Print_Titles_2_2">'[9]SUMMARY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 localSheetId="5">#REF!</definedName>
    <definedName name="F">#REF!</definedName>
    <definedName name="fav">#REF!</definedName>
    <definedName name="fd">#REF!</definedName>
    <definedName name="fes">#REF!</definedName>
    <definedName name="FF" localSheetId="5">#REF!</definedName>
    <definedName name="FF">#REF!</definedName>
    <definedName name="FFS">#REF!</definedName>
    <definedName name="fg">#REF!</definedName>
    <definedName name="FP">'[2]COAT&amp;WRAP-QIOT-#3'!#REF!</definedName>
    <definedName name="G" localSheetId="5">#REF!</definedName>
    <definedName name="G">#REF!</definedName>
    <definedName name="Gamnas3D_Summary">#REF!</definedName>
    <definedName name="gf">#REF!</definedName>
    <definedName name="GS">#REF!</definedName>
    <definedName name="gy">#REF!</definedName>
    <definedName name="GZ">#REF!</definedName>
    <definedName name="H" localSheetId="5">#REF!</definedName>
    <definedName name="H">#REF!</definedName>
    <definedName name="HH" localSheetId="5">#REF!</definedName>
    <definedName name="HH">#REF!</definedName>
    <definedName name="hj">#REF!</definedName>
    <definedName name="hyy">#REF!</definedName>
    <definedName name="io">#REF!</definedName>
    <definedName name="iop">#REF!</definedName>
    <definedName name="J" localSheetId="5">#REF!</definedName>
    <definedName name="J">#REF!</definedName>
    <definedName name="jh">#REF!</definedName>
    <definedName name="ji">#REF!</definedName>
    <definedName name="K" localSheetId="5">#REF!</definedName>
    <definedName name="K">#REF!</definedName>
    <definedName name="KIJL">#REF!</definedName>
    <definedName name="L" localSheetId="5">#REF!</definedName>
    <definedName name="L">#REF!</definedName>
    <definedName name="larm">#REF!</definedName>
    <definedName name="LIST">#REF!</definedName>
    <definedName name="lk">#REF!</definedName>
    <definedName name="lkj">#REF!</definedName>
    <definedName name="LL" localSheetId="5">#REF!</definedName>
    <definedName name="LL">#REF!</definedName>
    <definedName name="LOI">#REF!</definedName>
    <definedName name="lop">#REF!</definedName>
    <definedName name="lpcd">#REF!</definedName>
    <definedName name="M" localSheetId="5">#REF!</definedName>
    <definedName name="M">#REF!</definedName>
    <definedName name="mac" hidden="1">'[5]BOQ  SUM'!#REF!</definedName>
    <definedName name="MAT">'[2]COAT&amp;WRAP-QIOT-#3'!#REF!</definedName>
    <definedName name="MF">'[2]COAT&amp;WRAP-QIOT-#3'!#REF!</definedName>
    <definedName name="mm">#REF!</definedName>
    <definedName name="MMNN">#REF!</definedName>
    <definedName name="N" localSheetId="5">#REF!</definedName>
    <definedName name="N">#REF!</definedName>
    <definedName name="nb">#REF!</definedName>
    <definedName name="oi">#REF!</definedName>
    <definedName name="oip">#REF!</definedName>
    <definedName name="oup">#REF!</definedName>
    <definedName name="OZ">#REF!</definedName>
    <definedName name="P" localSheetId="5">#REF!</definedName>
    <definedName name="P">#REF!</definedName>
    <definedName name="PEJM">'[2]COAT&amp;WRAP-QIOT-#3'!#REF!</definedName>
    <definedName name="PF">'[2]PNT-QUOT-#3'!#REF!</definedName>
    <definedName name="phbnsr">#REF!</definedName>
    <definedName name="phbnsr1">#REF!</definedName>
    <definedName name="phbsr">#REF!</definedName>
    <definedName name="phbsr1">#REF!</definedName>
    <definedName name="PM">[10]IBASE!$AH$16:$AV$110</definedName>
    <definedName name="POIL">#REF!</definedName>
    <definedName name="PR_883M">'[7]Normal Basis'!$33:$33</definedName>
    <definedName name="PR858F">'[7]Normal Basis'!$58:$58</definedName>
    <definedName name="_xlnm.Print_Area" localSheetId="5">Drainage!$A$1:$M$35</definedName>
    <definedName name="_xlnm.Print_Area" localSheetId="3">Fire!$A$1:$M$46</definedName>
    <definedName name="_xlnm.Print_Area" localSheetId="1">'Grand Summary'!$A$1:$E$30</definedName>
    <definedName name="_xlnm.Print_Area" localSheetId="2">'HVAC '!$A$1:$M$216</definedName>
    <definedName name="_xlnm.Print_Area" localSheetId="7">'HVAC Main building (2)'!$A$1:$H$2178</definedName>
    <definedName name="_xlnm.Print_Area" localSheetId="0">'HVAC WORKS'!$A$1:$G$117</definedName>
    <definedName name="_xlnm.Print_Area" localSheetId="4">'Water Supply'!$A$1:$O$48</definedName>
    <definedName name="_xlnm.Print_Area">#REF!</definedName>
    <definedName name="Print_Area_MI">#REF!</definedName>
    <definedName name="Print_Area_MI_4">#REF!</definedName>
    <definedName name="Print_Area_MI_5">#REF!</definedName>
    <definedName name="Print_Area_MI_6">#REF!</definedName>
    <definedName name="_xlnm.Print_Titles" localSheetId="5">Drainage!$2:$4</definedName>
    <definedName name="_xlnm.Print_Titles" localSheetId="3">Fire!$2:$4</definedName>
    <definedName name="_xlnm.Print_Titles" localSheetId="2">'HVAC '!$2:$4</definedName>
    <definedName name="_xlnm.Print_Titles" localSheetId="7">'HVAC Main building (2)'!$2:$4</definedName>
    <definedName name="_xlnm.Print_Titles" localSheetId="0">'HVAC WORKS'!$3:$3</definedName>
    <definedName name="_xlnm.Print_Titles" localSheetId="4">'Water Supply'!$2:$4</definedName>
    <definedName name="_xlnm.Print_Titles">#REF!</definedName>
    <definedName name="Print_Titles_MI" localSheetId="5">#REF!</definedName>
    <definedName name="Print_Titles_MI">#REF!</definedName>
    <definedName name="Q" localSheetId="5">#REF!</definedName>
    <definedName name="Q">#REF!</definedName>
    <definedName name="qan">#REF!</definedName>
    <definedName name="RATE">'[11]04(a)-TFA'!$H$6:$H$27</definedName>
    <definedName name="RATES">'[11]04(a)-TFA'!$H$6:$H$27</definedName>
    <definedName name="rcl">#REF!</definedName>
    <definedName name="_xlnm.Recorder">#REF!</definedName>
    <definedName name="rfd">#REF!</definedName>
    <definedName name="RT">'[2]COAT&amp;WRAP-QIOT-#3'!#REF!</definedName>
    <definedName name="ru">#REF!</definedName>
    <definedName name="ruk">#REF!</definedName>
    <definedName name="S" localSheetId="5">#REF!</definedName>
    <definedName name="S">#REF!</definedName>
    <definedName name="SAD">#REF!</definedName>
    <definedName name="SB">[10]IBASE!$AH$7:$AL$14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'[12]DI-ESTI'!$A$8:$R$489</definedName>
    <definedName name="SP">'[2]PNT-QUOT-#3'!#REF!</definedName>
    <definedName name="SS">#REF!</definedName>
    <definedName name="sss">#REF!</definedName>
    <definedName name="sup" hidden="1">'[5]BOQ  SUM'!#REF!</definedName>
    <definedName name="SWV">#REF!</definedName>
    <definedName name="T" localSheetId="5">#REF!</definedName>
    <definedName name="T">#REF!</definedName>
    <definedName name="TEMP">#REF!</definedName>
    <definedName name="TFA">#REF!</definedName>
    <definedName name="thickness">[8]Sheet1!$F$25</definedName>
    <definedName name="THK">'[2]COAT&amp;WRAP-QIOT-#3'!#REF!</definedName>
    <definedName name="tt">#REF!</definedName>
    <definedName name="ttgeg">#REF!</definedName>
    <definedName name="U" localSheetId="5">#REF!</definedName>
    <definedName name="U">#REF!</definedName>
    <definedName name="ue">#REF!</definedName>
    <definedName name="uj">#REF!</definedName>
    <definedName name="UN">#REF!</definedName>
    <definedName name="V" localSheetId="5">#REF!</definedName>
    <definedName name="V">#REF!</definedName>
    <definedName name="vel">#REF!</definedName>
    <definedName name="W" localSheetId="5">#REF!</definedName>
    <definedName name="W">#REF!</definedName>
    <definedName name="wa">#REF!</definedName>
    <definedName name="wq">#REF!</definedName>
    <definedName name="ws">#REF!</definedName>
    <definedName name="WTP">'[11]04(a)-TFA'!#REF!</definedName>
    <definedName name="WWTP">'[11]04(a)-TFA'!#REF!</definedName>
    <definedName name="X" localSheetId="5">#REF!</definedName>
    <definedName name="X">#REF!</definedName>
    <definedName name="xa">#REF!</definedName>
    <definedName name="xz">#REF!</definedName>
    <definedName name="Y" localSheetId="5">#REF!</definedName>
    <definedName name="Y">#REF!</definedName>
    <definedName name="yhj">#REF!</definedName>
    <definedName name="yj">#REF!</definedName>
    <definedName name="yrtyrtytr">'[13]Section 16050'!$L$5</definedName>
    <definedName name="yu">#REF!</definedName>
    <definedName name="Z" localSheetId="5">#REF!</definedName>
    <definedName name="Z">#REF!</definedName>
    <definedName name="zx">#REF!</definedName>
    <definedName name="ZYX">#REF!</definedName>
    <definedName name="ZZZ">#REF!</definedName>
  </definedNames>
  <calcPr calcId="191029" iterate="1"/>
</workbook>
</file>

<file path=xl/calcChain.xml><?xml version="1.0" encoding="utf-8"?>
<calcChain xmlns="http://schemas.openxmlformats.org/spreadsheetml/2006/main">
  <c r="D13" i="41" l="1"/>
  <c r="C13" i="41"/>
  <c r="D12" i="41" l="1"/>
  <c r="C12" i="41"/>
  <c r="D11" i="41"/>
  <c r="C11" i="41"/>
  <c r="C14" i="41" l="1"/>
  <c r="D14" i="41"/>
  <c r="G213" i="27"/>
  <c r="I213" i="27"/>
  <c r="J213" i="27" s="1"/>
  <c r="D15" i="41" l="1"/>
  <c r="D16" i="41"/>
  <c r="D18" i="41" s="1"/>
  <c r="C15" i="41"/>
  <c r="C16" i="41"/>
  <c r="C17" i="41"/>
  <c r="I32" i="35"/>
  <c r="G32" i="35"/>
  <c r="I30" i="35"/>
  <c r="G30" i="35"/>
  <c r="I28" i="35"/>
  <c r="G28" i="35"/>
  <c r="I27" i="35"/>
  <c r="G27" i="35"/>
  <c r="I25" i="35"/>
  <c r="G25" i="35"/>
  <c r="I24" i="35"/>
  <c r="G24" i="35"/>
  <c r="I23" i="35"/>
  <c r="G23" i="35"/>
  <c r="I20" i="35"/>
  <c r="J20" i="35" s="1"/>
  <c r="G20" i="35"/>
  <c r="I19" i="35"/>
  <c r="G19" i="35"/>
  <c r="I18" i="35"/>
  <c r="J18" i="35" s="1"/>
  <c r="G18" i="35"/>
  <c r="I16" i="35"/>
  <c r="G16" i="35"/>
  <c r="I13" i="35"/>
  <c r="G13" i="35"/>
  <c r="I11" i="35"/>
  <c r="G11" i="35"/>
  <c r="I9" i="35"/>
  <c r="G9" i="35"/>
  <c r="I8" i="35"/>
  <c r="G8" i="35"/>
  <c r="J8" i="35" s="1"/>
  <c r="I7" i="35"/>
  <c r="G7" i="35"/>
  <c r="I45" i="34"/>
  <c r="G45" i="34"/>
  <c r="J45" i="34" s="1"/>
  <c r="I43" i="34"/>
  <c r="G43" i="34"/>
  <c r="I41" i="34"/>
  <c r="G41" i="34"/>
  <c r="I40" i="34"/>
  <c r="G40" i="34"/>
  <c r="I39" i="34"/>
  <c r="G39" i="34"/>
  <c r="I38" i="34"/>
  <c r="G38" i="34"/>
  <c r="I37" i="34"/>
  <c r="G37" i="34"/>
  <c r="I36" i="34"/>
  <c r="G36" i="34"/>
  <c r="I35" i="34"/>
  <c r="G35" i="34"/>
  <c r="I34" i="34"/>
  <c r="G34" i="34"/>
  <c r="J33" i="34"/>
  <c r="I33" i="34"/>
  <c r="G33" i="34"/>
  <c r="I32" i="34"/>
  <c r="G32" i="34"/>
  <c r="I31" i="34"/>
  <c r="G31" i="34"/>
  <c r="I30" i="34"/>
  <c r="G30" i="34"/>
  <c r="I29" i="34"/>
  <c r="G29" i="34"/>
  <c r="I27" i="34"/>
  <c r="G27" i="34"/>
  <c r="I25" i="34"/>
  <c r="G25" i="34"/>
  <c r="I24" i="34"/>
  <c r="G24" i="34"/>
  <c r="I23" i="34"/>
  <c r="G23" i="34"/>
  <c r="I21" i="34"/>
  <c r="J21" i="34" s="1"/>
  <c r="G21" i="34"/>
  <c r="I20" i="34"/>
  <c r="G20" i="34"/>
  <c r="I17" i="34"/>
  <c r="G17" i="34"/>
  <c r="I16" i="34"/>
  <c r="G16" i="34"/>
  <c r="I15" i="34"/>
  <c r="G15" i="34"/>
  <c r="I14" i="34"/>
  <c r="G14" i="34"/>
  <c r="I13" i="34"/>
  <c r="G13" i="34"/>
  <c r="J13" i="34" s="1"/>
  <c r="I10" i="34"/>
  <c r="G10" i="34"/>
  <c r="I9" i="34"/>
  <c r="G9" i="34"/>
  <c r="I8" i="34"/>
  <c r="J8" i="34" s="1"/>
  <c r="G8" i="34"/>
  <c r="I7" i="34"/>
  <c r="G7" i="34"/>
  <c r="I6" i="34"/>
  <c r="J6" i="34" s="1"/>
  <c r="G6" i="34"/>
  <c r="I212" i="27"/>
  <c r="J212" i="27" s="1"/>
  <c r="G212" i="27"/>
  <c r="I211" i="27"/>
  <c r="G211" i="27"/>
  <c r="J211" i="27" s="1"/>
  <c r="I210" i="27"/>
  <c r="J210" i="27" s="1"/>
  <c r="G210" i="27"/>
  <c r="I209" i="27"/>
  <c r="J209" i="27" s="1"/>
  <c r="G209" i="27"/>
  <c r="I208" i="27"/>
  <c r="J208" i="27" s="1"/>
  <c r="G208" i="27"/>
  <c r="I207" i="27"/>
  <c r="G207" i="27"/>
  <c r="J207" i="27" s="1"/>
  <c r="I204" i="27"/>
  <c r="G204" i="27"/>
  <c r="I203" i="27"/>
  <c r="J203" i="27" s="1"/>
  <c r="G203" i="27"/>
  <c r="I202" i="27"/>
  <c r="G202" i="27"/>
  <c r="I201" i="27"/>
  <c r="G201" i="27"/>
  <c r="I200" i="27"/>
  <c r="G200" i="27"/>
  <c r="J199" i="27"/>
  <c r="I199" i="27"/>
  <c r="G199" i="27"/>
  <c r="I196" i="27"/>
  <c r="G196" i="27"/>
  <c r="I195" i="27"/>
  <c r="G195" i="27"/>
  <c r="I194" i="27"/>
  <c r="J194" i="27" s="1"/>
  <c r="G194" i="27"/>
  <c r="I192" i="27"/>
  <c r="G192" i="27"/>
  <c r="I191" i="27"/>
  <c r="G191" i="27"/>
  <c r="J191" i="27" s="1"/>
  <c r="I190" i="27"/>
  <c r="G190" i="27"/>
  <c r="I189" i="27"/>
  <c r="G189" i="27"/>
  <c r="J189" i="27" s="1"/>
  <c r="I188" i="27"/>
  <c r="G188" i="27"/>
  <c r="I187" i="27"/>
  <c r="G187" i="27"/>
  <c r="I186" i="27"/>
  <c r="G186" i="27"/>
  <c r="I183" i="27"/>
  <c r="G183" i="27"/>
  <c r="I182" i="27"/>
  <c r="J182" i="27" s="1"/>
  <c r="G182" i="27"/>
  <c r="I181" i="27"/>
  <c r="G181" i="27"/>
  <c r="I180" i="27"/>
  <c r="G180" i="27"/>
  <c r="I179" i="27"/>
  <c r="G179" i="27"/>
  <c r="I178" i="27"/>
  <c r="G178" i="27"/>
  <c r="I177" i="27"/>
  <c r="G177" i="27"/>
  <c r="I176" i="27"/>
  <c r="G176" i="27"/>
  <c r="J176" i="27" s="1"/>
  <c r="I175" i="27"/>
  <c r="G175" i="27"/>
  <c r="J174" i="27"/>
  <c r="I174" i="27"/>
  <c r="G174" i="27"/>
  <c r="I173" i="27"/>
  <c r="G173" i="27"/>
  <c r="I172" i="27"/>
  <c r="G172" i="27"/>
  <c r="I171" i="27"/>
  <c r="J171" i="27" s="1"/>
  <c r="G171" i="27"/>
  <c r="I170" i="27"/>
  <c r="G170" i="27"/>
  <c r="J170" i="27" s="1"/>
  <c r="I169" i="27"/>
  <c r="J169" i="27" s="1"/>
  <c r="G169" i="27"/>
  <c r="I168" i="27"/>
  <c r="G168" i="27"/>
  <c r="I165" i="27"/>
  <c r="G165" i="27"/>
  <c r="J165" i="27" s="1"/>
  <c r="I164" i="27"/>
  <c r="G164" i="27"/>
  <c r="I163" i="27"/>
  <c r="G163" i="27"/>
  <c r="I162" i="27"/>
  <c r="G162" i="27"/>
  <c r="J162" i="27" s="1"/>
  <c r="I161" i="27"/>
  <c r="G161" i="27"/>
  <c r="J161" i="27" s="1"/>
  <c r="I160" i="27"/>
  <c r="J160" i="27" s="1"/>
  <c r="G160" i="27"/>
  <c r="I159" i="27"/>
  <c r="G159" i="27"/>
  <c r="I158" i="27"/>
  <c r="G158" i="27"/>
  <c r="I157" i="27"/>
  <c r="G157" i="27"/>
  <c r="J157" i="27" s="1"/>
  <c r="I156" i="27"/>
  <c r="G156" i="27"/>
  <c r="I155" i="27"/>
  <c r="J155" i="27" s="1"/>
  <c r="G155" i="27"/>
  <c r="I154" i="27"/>
  <c r="G154" i="27"/>
  <c r="J154" i="27" s="1"/>
  <c r="I153" i="27"/>
  <c r="G153" i="27"/>
  <c r="I152" i="27"/>
  <c r="G152" i="27"/>
  <c r="I149" i="27"/>
  <c r="G149" i="27"/>
  <c r="I148" i="27"/>
  <c r="G148" i="27"/>
  <c r="I147" i="27"/>
  <c r="G147" i="27"/>
  <c r="I146" i="27"/>
  <c r="G146" i="27"/>
  <c r="I145" i="27"/>
  <c r="G145" i="27"/>
  <c r="I144" i="27"/>
  <c r="G144" i="27"/>
  <c r="I143" i="27"/>
  <c r="G143" i="27"/>
  <c r="I142" i="27"/>
  <c r="G142" i="27"/>
  <c r="I141" i="27"/>
  <c r="G141" i="27"/>
  <c r="I139" i="27"/>
  <c r="J139" i="27" s="1"/>
  <c r="G139" i="27"/>
  <c r="I138" i="27"/>
  <c r="G138" i="27"/>
  <c r="I137" i="27"/>
  <c r="G137" i="27"/>
  <c r="I134" i="27"/>
  <c r="G134" i="27"/>
  <c r="I133" i="27"/>
  <c r="J133" i="27" s="1"/>
  <c r="G133" i="27"/>
  <c r="I132" i="27"/>
  <c r="G132" i="27"/>
  <c r="I131" i="27"/>
  <c r="G131" i="27"/>
  <c r="I130" i="27"/>
  <c r="J130" i="27" s="1"/>
  <c r="G130" i="27"/>
  <c r="I129" i="27"/>
  <c r="G129" i="27"/>
  <c r="I128" i="27"/>
  <c r="G128" i="27"/>
  <c r="I127" i="27"/>
  <c r="G127" i="27"/>
  <c r="I125" i="27"/>
  <c r="J125" i="27" s="1"/>
  <c r="G125" i="27"/>
  <c r="I124" i="27"/>
  <c r="G124" i="27"/>
  <c r="I122" i="27"/>
  <c r="G122" i="27"/>
  <c r="J121" i="27"/>
  <c r="I121" i="27"/>
  <c r="G121" i="27"/>
  <c r="I117" i="27"/>
  <c r="G117" i="27"/>
  <c r="I116" i="27"/>
  <c r="G116" i="27"/>
  <c r="J116" i="27" s="1"/>
  <c r="I115" i="27"/>
  <c r="G115" i="27"/>
  <c r="I113" i="27"/>
  <c r="G113" i="27"/>
  <c r="I112" i="27"/>
  <c r="G112" i="27"/>
  <c r="I111" i="27"/>
  <c r="G111" i="27"/>
  <c r="I110" i="27"/>
  <c r="G110" i="27"/>
  <c r="J110" i="27" s="1"/>
  <c r="I109" i="27"/>
  <c r="G109" i="27"/>
  <c r="I105" i="27"/>
  <c r="G105" i="27"/>
  <c r="I104" i="27"/>
  <c r="G104" i="27"/>
  <c r="I103" i="27"/>
  <c r="G103" i="27"/>
  <c r="I101" i="27"/>
  <c r="G101" i="27"/>
  <c r="I100" i="27"/>
  <c r="G100" i="27"/>
  <c r="I99" i="27"/>
  <c r="G99" i="27"/>
  <c r="I98" i="27"/>
  <c r="G98" i="27"/>
  <c r="I97" i="27"/>
  <c r="G97" i="27"/>
  <c r="I96" i="27"/>
  <c r="G96" i="27"/>
  <c r="J96" i="27" s="1"/>
  <c r="I95" i="27"/>
  <c r="G95" i="27"/>
  <c r="I94" i="27"/>
  <c r="G94" i="27"/>
  <c r="I91" i="27"/>
  <c r="G91" i="27"/>
  <c r="I90" i="27"/>
  <c r="G90" i="27"/>
  <c r="I89" i="27"/>
  <c r="G89" i="27"/>
  <c r="J89" i="27" s="1"/>
  <c r="I88" i="27"/>
  <c r="G88" i="27"/>
  <c r="I87" i="27"/>
  <c r="G87" i="27"/>
  <c r="I86" i="27"/>
  <c r="G86" i="27"/>
  <c r="I85" i="27"/>
  <c r="G85" i="27"/>
  <c r="I84" i="27"/>
  <c r="G84" i="27"/>
  <c r="I80" i="27"/>
  <c r="G80" i="27"/>
  <c r="I79" i="27"/>
  <c r="G79" i="27"/>
  <c r="J79" i="27" s="1"/>
  <c r="I78" i="27"/>
  <c r="G78" i="27"/>
  <c r="I76" i="27"/>
  <c r="G76" i="27"/>
  <c r="I75" i="27"/>
  <c r="G75" i="27"/>
  <c r="I73" i="27"/>
  <c r="G73" i="27"/>
  <c r="I70" i="27"/>
  <c r="G70" i="27"/>
  <c r="I68" i="27"/>
  <c r="G68" i="27"/>
  <c r="J68" i="27" s="1"/>
  <c r="I67" i="27"/>
  <c r="G67" i="27"/>
  <c r="I66" i="27"/>
  <c r="G66" i="27"/>
  <c r="I65" i="27"/>
  <c r="G65" i="27"/>
  <c r="I64" i="27"/>
  <c r="G64" i="27"/>
  <c r="I62" i="27"/>
  <c r="G62" i="27"/>
  <c r="I61" i="27"/>
  <c r="G61" i="27"/>
  <c r="J61" i="27" s="1"/>
  <c r="I58" i="27"/>
  <c r="G58" i="27"/>
  <c r="J58" i="27" s="1"/>
  <c r="I57" i="27"/>
  <c r="G57" i="27"/>
  <c r="I55" i="27"/>
  <c r="G55" i="27"/>
  <c r="I54" i="27"/>
  <c r="G54" i="27"/>
  <c r="I53" i="27"/>
  <c r="G53" i="27"/>
  <c r="I52" i="27"/>
  <c r="G52" i="27"/>
  <c r="I51" i="27"/>
  <c r="G51" i="27"/>
  <c r="I50" i="27"/>
  <c r="G50" i="27"/>
  <c r="I47" i="27"/>
  <c r="G47" i="27"/>
  <c r="I46" i="27"/>
  <c r="G46" i="27"/>
  <c r="I45" i="27"/>
  <c r="G45" i="27"/>
  <c r="I44" i="27"/>
  <c r="G44" i="27"/>
  <c r="J44" i="27" s="1"/>
  <c r="I43" i="27"/>
  <c r="G43" i="27"/>
  <c r="I40" i="27"/>
  <c r="G40" i="27"/>
  <c r="I39" i="27"/>
  <c r="G39" i="27"/>
  <c r="J39" i="27" s="1"/>
  <c r="I38" i="27"/>
  <c r="G38" i="27"/>
  <c r="I37" i="27"/>
  <c r="G37" i="27"/>
  <c r="I36" i="27"/>
  <c r="G36" i="27"/>
  <c r="I35" i="27"/>
  <c r="J35" i="27" s="1"/>
  <c r="G35" i="27"/>
  <c r="I34" i="27"/>
  <c r="G34" i="27"/>
  <c r="I33" i="27"/>
  <c r="J33" i="27" s="1"/>
  <c r="G33" i="27"/>
  <c r="I32" i="27"/>
  <c r="G32" i="27"/>
  <c r="I31" i="27"/>
  <c r="G31" i="27"/>
  <c r="J31" i="27" s="1"/>
  <c r="I30" i="27"/>
  <c r="J30" i="27" s="1"/>
  <c r="G30" i="27"/>
  <c r="I29" i="27"/>
  <c r="G29" i="27"/>
  <c r="I28" i="27"/>
  <c r="J28" i="27" s="1"/>
  <c r="G28" i="27"/>
  <c r="I27" i="27"/>
  <c r="G27" i="27"/>
  <c r="J27" i="27" s="1"/>
  <c r="I26" i="27"/>
  <c r="J26" i="27" s="1"/>
  <c r="G26" i="27"/>
  <c r="I25" i="27"/>
  <c r="G25" i="27"/>
  <c r="I24" i="27"/>
  <c r="G24" i="27"/>
  <c r="G8" i="27"/>
  <c r="I8" i="27"/>
  <c r="G9" i="27"/>
  <c r="I9" i="27"/>
  <c r="G10" i="27"/>
  <c r="I10" i="27"/>
  <c r="G11" i="27"/>
  <c r="I11" i="27"/>
  <c r="J11" i="27" s="1"/>
  <c r="G12" i="27"/>
  <c r="I12" i="27"/>
  <c r="G13" i="27"/>
  <c r="I13" i="27"/>
  <c r="J13" i="27" s="1"/>
  <c r="G14" i="27"/>
  <c r="I14" i="27"/>
  <c r="G15" i="27"/>
  <c r="I15" i="27"/>
  <c r="G16" i="27"/>
  <c r="I16" i="27"/>
  <c r="G17" i="27"/>
  <c r="I17" i="27"/>
  <c r="G18" i="27"/>
  <c r="I18" i="27"/>
  <c r="G19" i="27"/>
  <c r="I19" i="27"/>
  <c r="J19" i="27" s="1"/>
  <c r="G20" i="27"/>
  <c r="I20" i="27"/>
  <c r="G21" i="27"/>
  <c r="I21" i="27"/>
  <c r="I7" i="27"/>
  <c r="G7" i="27"/>
  <c r="J43" i="33"/>
  <c r="I43" i="33"/>
  <c r="G43" i="33"/>
  <c r="I41" i="33"/>
  <c r="G41" i="33"/>
  <c r="I39" i="33"/>
  <c r="G39" i="33"/>
  <c r="I38" i="33"/>
  <c r="G38" i="33"/>
  <c r="I37" i="33"/>
  <c r="G37" i="33"/>
  <c r="I36" i="33"/>
  <c r="G36" i="33"/>
  <c r="I35" i="33"/>
  <c r="G35" i="33"/>
  <c r="I32" i="33"/>
  <c r="J32" i="33" s="1"/>
  <c r="G32" i="33"/>
  <c r="I31" i="33"/>
  <c r="G31" i="33"/>
  <c r="I29" i="33"/>
  <c r="G29" i="33"/>
  <c r="I27" i="33"/>
  <c r="G27" i="33"/>
  <c r="I24" i="33"/>
  <c r="J24" i="33" s="1"/>
  <c r="G24" i="33"/>
  <c r="I23" i="33"/>
  <c r="G23" i="33"/>
  <c r="I22" i="33"/>
  <c r="G22" i="33"/>
  <c r="I19" i="33"/>
  <c r="J19" i="33" s="1"/>
  <c r="G19" i="33"/>
  <c r="I18" i="33"/>
  <c r="G18" i="33"/>
  <c r="I17" i="33"/>
  <c r="G17" i="33"/>
  <c r="I16" i="33"/>
  <c r="G16" i="33"/>
  <c r="G8" i="33"/>
  <c r="I8" i="33"/>
  <c r="G9" i="33"/>
  <c r="I9" i="33"/>
  <c r="G10" i="33"/>
  <c r="I10" i="33"/>
  <c r="G11" i="33"/>
  <c r="J11" i="33" s="1"/>
  <c r="I11" i="33"/>
  <c r="G12" i="33"/>
  <c r="I12" i="33"/>
  <c r="G13" i="33"/>
  <c r="I13" i="33"/>
  <c r="G14" i="33"/>
  <c r="I14" i="33"/>
  <c r="I7" i="33"/>
  <c r="G7" i="33"/>
  <c r="C19" i="41" l="1"/>
  <c r="E17" i="41"/>
  <c r="D19" i="41"/>
  <c r="E18" i="41"/>
  <c r="J38" i="33"/>
  <c r="J14" i="33"/>
  <c r="J12" i="33"/>
  <c r="J9" i="33"/>
  <c r="J204" i="27"/>
  <c r="J201" i="27"/>
  <c r="J195" i="27"/>
  <c r="J192" i="27"/>
  <c r="J187" i="27"/>
  <c r="J183" i="27"/>
  <c r="J180" i="27"/>
  <c r="J179" i="27"/>
  <c r="J153" i="27"/>
  <c r="J147" i="27"/>
  <c r="J146" i="27"/>
  <c r="J142" i="27"/>
  <c r="J137" i="27"/>
  <c r="J128" i="27"/>
  <c r="J112" i="27"/>
  <c r="J105" i="27"/>
  <c r="J104" i="27"/>
  <c r="J101" i="27"/>
  <c r="J97" i="27"/>
  <c r="J86" i="27"/>
  <c r="J80" i="27"/>
  <c r="J78" i="27"/>
  <c r="J75" i="27"/>
  <c r="J70" i="27"/>
  <c r="J66" i="27"/>
  <c r="J64" i="27"/>
  <c r="J51" i="27"/>
  <c r="J50" i="27"/>
  <c r="J45" i="27"/>
  <c r="J47" i="27"/>
  <c r="J36" i="27"/>
  <c r="J40" i="27"/>
  <c r="J29" i="27"/>
  <c r="J38" i="27"/>
  <c r="J37" i="27"/>
  <c r="J24" i="27"/>
  <c r="J20" i="27"/>
  <c r="J18" i="27"/>
  <c r="J16" i="27"/>
  <c r="J14" i="27"/>
  <c r="J21" i="27"/>
  <c r="I35" i="35"/>
  <c r="G35" i="35"/>
  <c r="J43" i="34"/>
  <c r="J35" i="34"/>
  <c r="J27" i="34"/>
  <c r="J40" i="34"/>
  <c r="I48" i="34"/>
  <c r="J25" i="34"/>
  <c r="G48" i="34"/>
  <c r="J20" i="34"/>
  <c r="J36" i="34"/>
  <c r="J41" i="34"/>
  <c r="J39" i="34"/>
  <c r="J38" i="34"/>
  <c r="J37" i="34"/>
  <c r="J34" i="34"/>
  <c r="J32" i="34"/>
  <c r="J31" i="34"/>
  <c r="J30" i="34"/>
  <c r="J29" i="34"/>
  <c r="J25" i="35"/>
  <c r="J24" i="35"/>
  <c r="J19" i="35"/>
  <c r="J32" i="35"/>
  <c r="J30" i="35"/>
  <c r="J28" i="35"/>
  <c r="J27" i="35"/>
  <c r="J23" i="35"/>
  <c r="J16" i="35"/>
  <c r="J13" i="35"/>
  <c r="J11" i="35"/>
  <c r="J9" i="35"/>
  <c r="J7" i="35"/>
  <c r="J24" i="34"/>
  <c r="J17" i="34"/>
  <c r="J16" i="34"/>
  <c r="J9" i="34"/>
  <c r="J23" i="34"/>
  <c r="J15" i="34"/>
  <c r="J14" i="34"/>
  <c r="J10" i="34"/>
  <c r="J7" i="34"/>
  <c r="J202" i="27"/>
  <c r="G216" i="27"/>
  <c r="J178" i="27"/>
  <c r="J158" i="27"/>
  <c r="J144" i="27"/>
  <c r="J148" i="27"/>
  <c r="J129" i="27"/>
  <c r="J124" i="27"/>
  <c r="J122" i="27"/>
  <c r="J100" i="27"/>
  <c r="I216" i="27"/>
  <c r="J200" i="27"/>
  <c r="J196" i="27"/>
  <c r="J190" i="27"/>
  <c r="J188" i="27"/>
  <c r="J186" i="27"/>
  <c r="J181" i="27"/>
  <c r="J177" i="27"/>
  <c r="J175" i="27"/>
  <c r="J173" i="27"/>
  <c r="J172" i="27"/>
  <c r="J168" i="27"/>
  <c r="J164" i="27"/>
  <c r="J163" i="27"/>
  <c r="J159" i="27"/>
  <c r="J156" i="27"/>
  <c r="J152" i="27"/>
  <c r="J149" i="27"/>
  <c r="J145" i="27"/>
  <c r="J143" i="27"/>
  <c r="J141" i="27"/>
  <c r="J138" i="27"/>
  <c r="J134" i="27"/>
  <c r="J132" i="27"/>
  <c r="J131" i="27"/>
  <c r="J127" i="27"/>
  <c r="J117" i="27"/>
  <c r="J115" i="27"/>
  <c r="J113" i="27"/>
  <c r="J111" i="27"/>
  <c r="J109" i="27"/>
  <c r="J103" i="27"/>
  <c r="J99" i="27"/>
  <c r="J98" i="27"/>
  <c r="J95" i="27"/>
  <c r="J94" i="27"/>
  <c r="J85" i="27"/>
  <c r="J91" i="27"/>
  <c r="J90" i="27"/>
  <c r="J88" i="27"/>
  <c r="J87" i="27"/>
  <c r="J84" i="27"/>
  <c r="J62" i="27"/>
  <c r="J76" i="27"/>
  <c r="J73" i="27"/>
  <c r="J67" i="27"/>
  <c r="J65" i="27"/>
  <c r="J57" i="27"/>
  <c r="J54" i="27"/>
  <c r="J55" i="27"/>
  <c r="J53" i="27"/>
  <c r="J52" i="27"/>
  <c r="J46" i="27"/>
  <c r="J43" i="27"/>
  <c r="J25" i="27"/>
  <c r="J32" i="27"/>
  <c r="J34" i="27"/>
  <c r="J12" i="27"/>
  <c r="J15" i="27"/>
  <c r="J10" i="27"/>
  <c r="J8" i="27"/>
  <c r="J17" i="27"/>
  <c r="J9" i="27"/>
  <c r="J7" i="27"/>
  <c r="J29" i="33"/>
  <c r="J18" i="33"/>
  <c r="J13" i="33"/>
  <c r="I46" i="33"/>
  <c r="J8" i="33"/>
  <c r="J41" i="33"/>
  <c r="J39" i="33"/>
  <c r="J37" i="33"/>
  <c r="J36" i="33"/>
  <c r="J35" i="33"/>
  <c r="J31" i="33"/>
  <c r="J27" i="33"/>
  <c r="J23" i="33"/>
  <c r="J22" i="33"/>
  <c r="J17" i="33"/>
  <c r="J16" i="33"/>
  <c r="J10" i="33"/>
  <c r="G46" i="33"/>
  <c r="J7" i="33"/>
  <c r="E13" i="41"/>
  <c r="E12" i="41"/>
  <c r="E11" i="41"/>
  <c r="E14" i="41" l="1"/>
  <c r="J35" i="35"/>
  <c r="J48" i="34"/>
  <c r="J216" i="27"/>
  <c r="J46" i="33"/>
  <c r="E15" i="41" l="1"/>
  <c r="E16" i="41" s="1"/>
  <c r="E19" i="41" s="1"/>
  <c r="K44" i="34"/>
  <c r="L43" i="34"/>
  <c r="K43" i="34"/>
  <c r="L44" i="34" s="1"/>
  <c r="K42" i="34"/>
  <c r="L38" i="34"/>
  <c r="L45" i="34" s="1"/>
  <c r="K38" i="34"/>
  <c r="K45" i="34" s="1"/>
  <c r="L42" i="34" l="1"/>
  <c r="D19" i="33"/>
  <c r="E62" i="27"/>
  <c r="E61" i="27"/>
  <c r="E2160" i="31" l="1"/>
  <c r="E2159" i="31"/>
  <c r="E2158" i="31"/>
  <c r="E2157" i="31"/>
  <c r="E2156" i="31"/>
  <c r="E2155" i="31"/>
  <c r="E2154" i="31"/>
  <c r="E2153" i="31"/>
  <c r="E2152" i="31"/>
  <c r="D1138" i="31"/>
  <c r="D1135" i="31"/>
  <c r="D1134" i="31"/>
  <c r="D1132" i="31"/>
  <c r="D1131" i="31"/>
  <c r="D1130" i="31"/>
  <c r="D1129" i="31"/>
  <c r="D1127" i="31"/>
  <c r="D1122" i="31"/>
  <c r="D1120" i="31"/>
  <c r="D1119" i="31"/>
  <c r="D1116" i="31"/>
  <c r="J583" i="31"/>
  <c r="J582" i="31"/>
  <c r="J579" i="31"/>
  <c r="J566" i="31"/>
  <c r="J564" i="31"/>
  <c r="J563" i="31"/>
  <c r="J548" i="31"/>
  <c r="J546" i="31"/>
  <c r="J545" i="31"/>
  <c r="J540" i="31"/>
  <c r="J531" i="31"/>
  <c r="J527" i="31"/>
  <c r="J522" i="31"/>
  <c r="J519" i="31"/>
  <c r="J518" i="31"/>
  <c r="J511" i="31"/>
  <c r="J508" i="31"/>
  <c r="J500" i="31"/>
  <c r="J497" i="31"/>
  <c r="J494" i="31"/>
  <c r="J492" i="31"/>
  <c r="J491" i="31"/>
  <c r="J490" i="31"/>
  <c r="J483" i="31"/>
  <c r="J480" i="31"/>
  <c r="J477" i="31"/>
  <c r="J475" i="31"/>
  <c r="J467" i="31"/>
  <c r="J464" i="31"/>
  <c r="J463" i="31"/>
  <c r="J462" i="31"/>
  <c r="J461" i="31"/>
  <c r="J459" i="31"/>
  <c r="J456" i="31"/>
  <c r="J455" i="31"/>
  <c r="J454" i="31"/>
  <c r="J453" i="31"/>
  <c r="J452" i="31"/>
  <c r="J451" i="31"/>
  <c r="J448" i="31"/>
  <c r="J447" i="31"/>
  <c r="J446" i="31"/>
  <c r="J445" i="31"/>
  <c r="J444" i="31"/>
  <c r="J443" i="31"/>
  <c r="J442" i="31"/>
  <c r="D437" i="31"/>
  <c r="D436" i="31"/>
  <c r="D432" i="31"/>
  <c r="J431" i="31"/>
  <c r="J430" i="31"/>
  <c r="J426" i="31"/>
  <c r="J424" i="31"/>
  <c r="J423" i="31"/>
  <c r="J422" i="31"/>
  <c r="J421" i="31"/>
  <c r="J420" i="31"/>
  <c r="J419" i="31"/>
  <c r="J418" i="31"/>
  <c r="J415" i="31"/>
  <c r="J414" i="31"/>
  <c r="J412" i="31"/>
  <c r="J410" i="31"/>
  <c r="J409" i="31"/>
  <c r="J408" i="31"/>
  <c r="J407" i="31"/>
  <c r="J399" i="31"/>
  <c r="J398" i="31"/>
  <c r="J397" i="31"/>
  <c r="J250" i="31"/>
  <c r="J249" i="31"/>
  <c r="J248" i="31"/>
  <c r="J247" i="31"/>
  <c r="J245" i="31"/>
  <c r="J244" i="31"/>
  <c r="J243" i="31"/>
  <c r="J242" i="31"/>
  <c r="J230" i="31"/>
  <c r="J229" i="31"/>
  <c r="J228" i="31"/>
  <c r="J227" i="31"/>
  <c r="J218" i="31"/>
  <c r="J217" i="31"/>
  <c r="J216" i="31"/>
  <c r="J215" i="31"/>
  <c r="J214" i="31"/>
  <c r="J213" i="31"/>
  <c r="J212" i="31"/>
  <c r="J194" i="31"/>
  <c r="J193" i="31"/>
  <c r="J192" i="31"/>
  <c r="J191" i="31"/>
  <c r="J190" i="31"/>
  <c r="J189" i="31"/>
  <c r="J188" i="31"/>
  <c r="N8" i="25" l="1"/>
  <c r="N7" i="25"/>
  <c r="N6" i="25"/>
  <c r="N5" i="25"/>
  <c r="N4" i="25"/>
  <c r="N3" i="25"/>
  <c r="J4" i="25"/>
  <c r="J5" i="25"/>
  <c r="J6" i="25"/>
  <c r="J7" i="25"/>
  <c r="J8" i="25"/>
  <c r="J3" i="25"/>
  <c r="F4" i="25"/>
  <c r="F5" i="25"/>
  <c r="F6" i="25"/>
  <c r="F7" i="25"/>
  <c r="F8" i="25"/>
  <c r="F3" i="25"/>
  <c r="E93" i="24" l="1"/>
  <c r="E75" i="24" l="1"/>
  <c r="E44" i="24"/>
  <c r="E43" i="24"/>
  <c r="E42" i="24"/>
  <c r="E41" i="24"/>
  <c r="E39" i="24"/>
  <c r="E38" i="24"/>
  <c r="E37" i="24"/>
  <c r="E36"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Syed Ammar Hasan</author>
    <author>Maryam Sarfaraz Khan</author>
  </authors>
  <commentList>
    <comment ref="F1352" authorId="0" shapeId="0" xr:uid="{00000000-0006-0000-0900-000001000000}">
      <text>
        <r>
          <rPr>
            <b/>
            <sz val="8"/>
            <color indexed="81"/>
            <rFont val="Tahoma"/>
            <family val="2"/>
          </rPr>
          <t>Syed Ammar Hasan:</t>
        </r>
        <r>
          <rPr>
            <sz val="8"/>
            <color indexed="81"/>
            <rFont val="Tahoma"/>
            <family val="2"/>
          </rPr>
          <t xml:space="preserve">
couldn’t find this area
</t>
        </r>
      </text>
    </comment>
    <comment ref="D1436" authorId="1" shapeId="0" xr:uid="{00000000-0006-0000-0900-000002000000}">
      <text>
        <r>
          <rPr>
            <b/>
            <sz val="9"/>
            <color indexed="81"/>
            <rFont val="Tahoma"/>
            <family val="2"/>
          </rPr>
          <t>Maryam Sarfaraz Khan:</t>
        </r>
        <r>
          <rPr>
            <sz val="9"/>
            <color indexed="81"/>
            <rFont val="Tahoma"/>
            <family val="2"/>
          </rPr>
          <t xml:space="preserve">
Return ek or ha</t>
        </r>
      </text>
    </comment>
    <comment ref="J1436" authorId="1" shapeId="0" xr:uid="{00000000-0006-0000-0900-000003000000}">
      <text>
        <r>
          <rPr>
            <b/>
            <sz val="9"/>
            <color indexed="81"/>
            <rFont val="Tahoma"/>
            <family val="2"/>
          </rPr>
          <t>Maryam Sarfaraz Khan:</t>
        </r>
        <r>
          <rPr>
            <sz val="9"/>
            <color indexed="81"/>
            <rFont val="Tahoma"/>
            <family val="2"/>
          </rPr>
          <t xml:space="preserve">
Return ek or ha</t>
        </r>
      </text>
    </comment>
    <comment ref="D1443" authorId="1" shapeId="0" xr:uid="{00000000-0006-0000-0900-000004000000}">
      <text>
        <r>
          <rPr>
            <b/>
            <sz val="9"/>
            <color indexed="81"/>
            <rFont val="Tahoma"/>
            <family val="2"/>
          </rPr>
          <t>Maryam Sarfaraz Khan:</t>
        </r>
        <r>
          <rPr>
            <sz val="9"/>
            <color indexed="81"/>
            <rFont val="Tahoma"/>
            <family val="2"/>
          </rPr>
          <t xml:space="preserve">
no retuern</t>
        </r>
      </text>
    </comment>
    <comment ref="J1443" authorId="1" shapeId="0" xr:uid="{00000000-0006-0000-0900-000005000000}">
      <text>
        <r>
          <rPr>
            <b/>
            <sz val="9"/>
            <color indexed="81"/>
            <rFont val="Tahoma"/>
            <family val="2"/>
          </rPr>
          <t>Maryam Sarfaraz Khan:</t>
        </r>
        <r>
          <rPr>
            <sz val="9"/>
            <color indexed="81"/>
            <rFont val="Tahoma"/>
            <family val="2"/>
          </rPr>
          <t xml:space="preserve">
no retuern</t>
        </r>
      </text>
    </comment>
    <comment ref="D1444" authorId="1" shapeId="0" xr:uid="{00000000-0006-0000-0900-000006000000}">
      <text>
        <r>
          <rPr>
            <b/>
            <sz val="9"/>
            <color indexed="81"/>
            <rFont val="Tahoma"/>
            <family val="2"/>
          </rPr>
          <t>Maryam Sarfaraz Khan:</t>
        </r>
        <r>
          <rPr>
            <sz val="9"/>
            <color indexed="81"/>
            <rFont val="Tahoma"/>
            <family val="2"/>
          </rPr>
          <t xml:space="preserve">
no return</t>
        </r>
      </text>
    </comment>
    <comment ref="J1444" authorId="1" shapeId="0" xr:uid="{00000000-0006-0000-0900-000007000000}">
      <text>
        <r>
          <rPr>
            <b/>
            <sz val="9"/>
            <color indexed="81"/>
            <rFont val="Tahoma"/>
            <family val="2"/>
          </rPr>
          <t>Maryam Sarfaraz Khan:</t>
        </r>
        <r>
          <rPr>
            <sz val="9"/>
            <color indexed="81"/>
            <rFont val="Tahoma"/>
            <family val="2"/>
          </rPr>
          <t xml:space="preserve">
no return</t>
        </r>
      </text>
    </comment>
    <comment ref="D1448" authorId="1" shapeId="0" xr:uid="{00000000-0006-0000-0900-000008000000}">
      <text>
        <r>
          <rPr>
            <b/>
            <sz val="9"/>
            <color indexed="81"/>
            <rFont val="Tahoma"/>
            <family val="2"/>
          </rPr>
          <t>Maryam Sarfaraz Khan:</t>
        </r>
        <r>
          <rPr>
            <sz val="9"/>
            <color indexed="81"/>
            <rFont val="Tahoma"/>
            <family val="2"/>
          </rPr>
          <t xml:space="preserve">
Return ek or ha</t>
        </r>
      </text>
    </comment>
    <comment ref="J1448" authorId="1" shapeId="0" xr:uid="{00000000-0006-0000-0900-000009000000}">
      <text>
        <r>
          <rPr>
            <b/>
            <sz val="9"/>
            <color indexed="81"/>
            <rFont val="Tahoma"/>
            <family val="2"/>
          </rPr>
          <t>Maryam Sarfaraz Khan:</t>
        </r>
        <r>
          <rPr>
            <sz val="9"/>
            <color indexed="81"/>
            <rFont val="Tahoma"/>
            <family val="2"/>
          </rPr>
          <t xml:space="preserve">
Return ek or ha</t>
        </r>
      </text>
    </comment>
    <comment ref="B1466" authorId="1" shapeId="0" xr:uid="{00000000-0006-0000-0900-00000A000000}">
      <text>
        <r>
          <rPr>
            <b/>
            <sz val="9"/>
            <color indexed="81"/>
            <rFont val="Tahoma"/>
            <family val="2"/>
          </rPr>
          <t>Maryam Sarfaraz Khan:</t>
        </r>
        <r>
          <rPr>
            <sz val="9"/>
            <color indexed="81"/>
            <rFont val="Tahoma"/>
            <family val="2"/>
          </rPr>
          <t xml:space="preserve">
Return only 1 zone
</t>
        </r>
      </text>
    </comment>
    <comment ref="C1466" authorId="1" shapeId="0" xr:uid="{00000000-0006-0000-0900-00000B000000}">
      <text>
        <r>
          <rPr>
            <b/>
            <sz val="9"/>
            <color indexed="81"/>
            <rFont val="Tahoma"/>
            <family val="2"/>
          </rPr>
          <t>Maryam Sarfaraz Khan:</t>
        </r>
        <r>
          <rPr>
            <sz val="9"/>
            <color indexed="81"/>
            <rFont val="Tahoma"/>
            <family val="2"/>
          </rPr>
          <t xml:space="preserve">
Return only 1 zone
</t>
        </r>
      </text>
    </comment>
    <comment ref="B1468" authorId="1" shapeId="0" xr:uid="{00000000-0006-0000-0900-00000C000000}">
      <text>
        <r>
          <rPr>
            <b/>
            <sz val="9"/>
            <color indexed="81"/>
            <rFont val="Tahoma"/>
            <family val="2"/>
          </rPr>
          <t>Maryam Sarfaraz Khan:</t>
        </r>
        <r>
          <rPr>
            <sz val="9"/>
            <color indexed="81"/>
            <rFont val="Tahoma"/>
            <family val="2"/>
          </rPr>
          <t xml:space="preserve">
No return
</t>
        </r>
      </text>
    </comment>
    <comment ref="C1468" authorId="1" shapeId="0" xr:uid="{00000000-0006-0000-0900-00000D000000}">
      <text>
        <r>
          <rPr>
            <b/>
            <sz val="9"/>
            <color indexed="81"/>
            <rFont val="Tahoma"/>
            <family val="2"/>
          </rPr>
          <t>Maryam Sarfaraz Khan:</t>
        </r>
        <r>
          <rPr>
            <sz val="9"/>
            <color indexed="81"/>
            <rFont val="Tahoma"/>
            <family val="2"/>
          </rPr>
          <t xml:space="preserve">
No return
</t>
        </r>
      </text>
    </comment>
    <comment ref="B1469" authorId="1" shapeId="0" xr:uid="{00000000-0006-0000-0900-00000E000000}">
      <text>
        <r>
          <rPr>
            <b/>
            <sz val="9"/>
            <color indexed="81"/>
            <rFont val="Tahoma"/>
            <family val="2"/>
          </rPr>
          <t>Maryam Sarfaraz Khan:</t>
        </r>
        <r>
          <rPr>
            <sz val="9"/>
            <color indexed="81"/>
            <rFont val="Tahoma"/>
            <family val="2"/>
          </rPr>
          <t xml:space="preserve">
no return
</t>
        </r>
      </text>
    </comment>
    <comment ref="C1469" authorId="1" shapeId="0" xr:uid="{00000000-0006-0000-0900-00000F000000}">
      <text>
        <r>
          <rPr>
            <b/>
            <sz val="9"/>
            <color indexed="81"/>
            <rFont val="Tahoma"/>
            <family val="2"/>
          </rPr>
          <t>Maryam Sarfaraz Khan:</t>
        </r>
        <r>
          <rPr>
            <sz val="9"/>
            <color indexed="81"/>
            <rFont val="Tahoma"/>
            <family val="2"/>
          </rPr>
          <t xml:space="preserve">
no return
</t>
        </r>
      </text>
    </comment>
    <comment ref="B1471" authorId="1" shapeId="0" xr:uid="{00000000-0006-0000-0900-000010000000}">
      <text>
        <r>
          <rPr>
            <b/>
            <sz val="9"/>
            <color indexed="81"/>
            <rFont val="Tahoma"/>
            <family val="2"/>
          </rPr>
          <t>Deleted</t>
        </r>
      </text>
    </comment>
    <comment ref="C1471" authorId="1" shapeId="0" xr:uid="{00000000-0006-0000-0900-000011000000}">
      <text>
        <r>
          <rPr>
            <b/>
            <sz val="9"/>
            <color indexed="81"/>
            <rFont val="Tahoma"/>
            <family val="2"/>
          </rPr>
          <t>Deleted</t>
        </r>
      </text>
    </comment>
    <comment ref="B1473" authorId="1" shapeId="0" xr:uid="{00000000-0006-0000-0900-000012000000}">
      <text>
        <r>
          <rPr>
            <b/>
            <sz val="9"/>
            <color indexed="81"/>
            <rFont val="Tahoma"/>
            <family val="2"/>
          </rPr>
          <t>Maryam Sarfaraz Khan:</t>
        </r>
        <r>
          <rPr>
            <sz val="9"/>
            <color indexed="81"/>
            <rFont val="Tahoma"/>
            <family val="2"/>
          </rPr>
          <t xml:space="preserve">
NO RETURN
</t>
        </r>
      </text>
    </comment>
    <comment ref="C1473" authorId="1" shapeId="0" xr:uid="{00000000-0006-0000-0900-000013000000}">
      <text>
        <r>
          <rPr>
            <b/>
            <sz val="9"/>
            <color indexed="81"/>
            <rFont val="Tahoma"/>
            <family val="2"/>
          </rPr>
          <t>Maryam Sarfaraz Khan:</t>
        </r>
        <r>
          <rPr>
            <sz val="9"/>
            <color indexed="81"/>
            <rFont val="Tahoma"/>
            <family val="2"/>
          </rPr>
          <t xml:space="preserve">
NO RETURN
</t>
        </r>
      </text>
    </comment>
    <comment ref="B1474" authorId="1" shapeId="0" xr:uid="{00000000-0006-0000-0900-000014000000}">
      <text>
        <r>
          <rPr>
            <b/>
            <sz val="9"/>
            <color indexed="81"/>
            <rFont val="Tahoma"/>
            <family val="2"/>
          </rPr>
          <t>Maryam Sarfaraz Khan:</t>
        </r>
        <r>
          <rPr>
            <sz val="9"/>
            <color indexed="81"/>
            <rFont val="Tahoma"/>
            <family val="2"/>
          </rPr>
          <t xml:space="preserve">
NO RETURN
</t>
        </r>
      </text>
    </comment>
    <comment ref="C1474" authorId="1" shapeId="0" xr:uid="{00000000-0006-0000-0900-000015000000}">
      <text>
        <r>
          <rPr>
            <b/>
            <sz val="9"/>
            <color indexed="81"/>
            <rFont val="Tahoma"/>
            <family val="2"/>
          </rPr>
          <t>Maryam Sarfaraz Khan:</t>
        </r>
        <r>
          <rPr>
            <sz val="9"/>
            <color indexed="81"/>
            <rFont val="Tahoma"/>
            <family val="2"/>
          </rPr>
          <t xml:space="preserve">
NO RETURN
</t>
        </r>
      </text>
    </comment>
    <comment ref="B1475" authorId="1" shapeId="0" xr:uid="{00000000-0006-0000-0900-000016000000}">
      <text>
        <r>
          <rPr>
            <b/>
            <sz val="9"/>
            <color indexed="81"/>
            <rFont val="Tahoma"/>
            <family val="2"/>
          </rPr>
          <t>Maryam Sarfaraz Khan:</t>
        </r>
        <r>
          <rPr>
            <sz val="9"/>
            <color indexed="81"/>
            <rFont val="Tahoma"/>
            <family val="2"/>
          </rPr>
          <t xml:space="preserve">
NO RETURN
</t>
        </r>
      </text>
    </comment>
    <comment ref="C1475" authorId="1" shapeId="0" xr:uid="{00000000-0006-0000-0900-000017000000}">
      <text>
        <r>
          <rPr>
            <b/>
            <sz val="9"/>
            <color indexed="81"/>
            <rFont val="Tahoma"/>
            <family val="2"/>
          </rPr>
          <t>Maryam Sarfaraz Khan:</t>
        </r>
        <r>
          <rPr>
            <sz val="9"/>
            <color indexed="81"/>
            <rFont val="Tahoma"/>
            <family val="2"/>
          </rPr>
          <t xml:space="preserve">
NO RETURN
</t>
        </r>
      </text>
    </comment>
    <comment ref="B1476" authorId="1" shapeId="0" xr:uid="{00000000-0006-0000-0900-000018000000}">
      <text>
        <r>
          <rPr>
            <b/>
            <sz val="9"/>
            <color indexed="81"/>
            <rFont val="Tahoma"/>
            <family val="2"/>
          </rPr>
          <t>Maryam Sarfaraz Khan:</t>
        </r>
        <r>
          <rPr>
            <sz val="9"/>
            <color indexed="81"/>
            <rFont val="Tahoma"/>
            <family val="2"/>
          </rPr>
          <t xml:space="preserve">
NO RETURN</t>
        </r>
      </text>
    </comment>
    <comment ref="C1476" authorId="1" shapeId="0" xr:uid="{00000000-0006-0000-0900-000019000000}">
      <text>
        <r>
          <rPr>
            <b/>
            <sz val="9"/>
            <color indexed="81"/>
            <rFont val="Tahoma"/>
            <family val="2"/>
          </rPr>
          <t>Maryam Sarfaraz Khan:</t>
        </r>
        <r>
          <rPr>
            <sz val="9"/>
            <color indexed="81"/>
            <rFont val="Tahoma"/>
            <family val="2"/>
          </rPr>
          <t xml:space="preserve">
NO RETURN</t>
        </r>
      </text>
    </comment>
    <comment ref="B1477" authorId="1" shapeId="0" xr:uid="{00000000-0006-0000-0900-00001A000000}">
      <text>
        <r>
          <rPr>
            <b/>
            <sz val="9"/>
            <color indexed="81"/>
            <rFont val="Tahoma"/>
            <family val="2"/>
          </rPr>
          <t>Maryam Sarfaraz Khan:</t>
        </r>
        <r>
          <rPr>
            <sz val="9"/>
            <color indexed="81"/>
            <rFont val="Tahoma"/>
            <family val="2"/>
          </rPr>
          <t xml:space="preserve">
NO RETURN</t>
        </r>
      </text>
    </comment>
    <comment ref="C1477" authorId="1" shapeId="0" xr:uid="{00000000-0006-0000-0900-00001B000000}">
      <text>
        <r>
          <rPr>
            <b/>
            <sz val="9"/>
            <color indexed="81"/>
            <rFont val="Tahoma"/>
            <family val="2"/>
          </rPr>
          <t>Maryam Sarfaraz Khan:</t>
        </r>
        <r>
          <rPr>
            <sz val="9"/>
            <color indexed="81"/>
            <rFont val="Tahoma"/>
            <family val="2"/>
          </rPr>
          <t xml:space="preserve">
NO RETURN</t>
        </r>
      </text>
    </comment>
  </commentList>
</comments>
</file>

<file path=xl/sharedStrings.xml><?xml version="1.0" encoding="utf-8"?>
<sst xmlns="http://schemas.openxmlformats.org/spreadsheetml/2006/main" count="5671" uniqueCount="2130">
  <si>
    <t>Description</t>
  </si>
  <si>
    <t>Job</t>
  </si>
  <si>
    <t>Nos.</t>
  </si>
  <si>
    <t>HVAC WORKS</t>
  </si>
  <si>
    <t>VCD</t>
  </si>
  <si>
    <t>Supply Air Diffuser (S.A.D)</t>
  </si>
  <si>
    <t>GRAND TOTAL FOR HVAC WORKS (UTILITIES)</t>
  </si>
  <si>
    <t>12" x 6"</t>
  </si>
  <si>
    <t>6" x 6"</t>
  </si>
  <si>
    <t>24 Gauge</t>
  </si>
  <si>
    <t>3/4" Diameter</t>
  </si>
  <si>
    <t>Rft.</t>
  </si>
  <si>
    <t>Sft.</t>
  </si>
  <si>
    <t>Unit</t>
  </si>
  <si>
    <t>Quantity</t>
  </si>
  <si>
    <t>Rate</t>
  </si>
  <si>
    <t>Amount</t>
  </si>
  <si>
    <t>No.</t>
  </si>
  <si>
    <t>23 34 00</t>
  </si>
  <si>
    <t>23 37 13</t>
  </si>
  <si>
    <t>23 31 00</t>
  </si>
  <si>
    <t>23 33 13.13</t>
  </si>
  <si>
    <t>23 72 13</t>
  </si>
  <si>
    <t>Supply and Installation of GI ducts as per ASHRAE Standards for air ducting, plenums and other sheet fabrications including splitter dampers, take off, vanes elbows and other necessary fittings.</t>
  </si>
  <si>
    <t>Supply and Installation of Air Devices including connections with air ducts and supports arrangements, as follows:</t>
  </si>
  <si>
    <t>Fresh Air Louvers</t>
  </si>
  <si>
    <t>Supply and Installation of following louvers with sand trap, rain protection, insect mesh and other accessories as per drawings and specifications.</t>
  </si>
  <si>
    <t>b)</t>
  </si>
  <si>
    <t>Item No.</t>
  </si>
  <si>
    <t>Spec
Reference</t>
  </si>
  <si>
    <t>GRAND TOTAL FOR GENERAL/MISCELLANEOUS ITEMS</t>
  </si>
  <si>
    <t>a)</t>
  </si>
  <si>
    <t>c)</t>
  </si>
  <si>
    <t>d)</t>
  </si>
  <si>
    <t>e)</t>
  </si>
  <si>
    <t>f)</t>
  </si>
  <si>
    <t>GRAND TOTAL FOR OVERALL HVAC WORKS</t>
  </si>
  <si>
    <r>
      <t>BILL OF QUANTITIES</t>
    </r>
    <r>
      <rPr>
        <b/>
        <sz val="14"/>
        <color rgb="FFFF0000"/>
        <rFont val="Calibri"/>
        <family val="2"/>
        <scheme val="minor"/>
      </rPr>
      <t xml:space="preserve"> </t>
    </r>
  </si>
  <si>
    <t>AKU DEFERRED MAINTENANCE OR 5-8</t>
  </si>
  <si>
    <t>30 SQ.FT @ 33% FREE AREA</t>
  </si>
  <si>
    <t>23 07 00</t>
  </si>
  <si>
    <t>Supply, Installation  &amp; Commissioning of  Closed Cell EPDM based elastomeric Insulation of 25mm thickness for ducts with low density elastomeric thermal insulation. Complete in all respect as mentioned in the specifications.</t>
  </si>
  <si>
    <t>23 21 13</t>
  </si>
  <si>
    <t>Supply, Installation &amp; Commissioning of ASTM A-53 Schedule 40 chilled water seamless piping (Supply/Return) complete with fittings, flanges unions, gaskets, specialties, flexible connections, etc, including all cutting, fixing fitting, laying, cleaning and making good complete in all respects as per drawings and specifications.</t>
  </si>
  <si>
    <t>1-1/2" diameter</t>
  </si>
  <si>
    <t>1-1/4" diameter</t>
  </si>
  <si>
    <t>2-1/2" diameter</t>
  </si>
  <si>
    <t>3" diameter</t>
  </si>
  <si>
    <t>4" diameter</t>
  </si>
  <si>
    <t>23 21 13
23 07 00</t>
  </si>
  <si>
    <t>1" Diameter</t>
  </si>
  <si>
    <t>Supply, Installation  &amp; Commissioning of  Closed Cell EPDM based elastomeric Insulation of 25mm  thickness for chilled water piping with low density elastomeric thermal insulation and 0.8mm Aluminum Cladding. Complete in all respect as mentioned in the schedule &amp; specifications.</t>
  </si>
  <si>
    <t>23 07 20</t>
  </si>
  <si>
    <t>23 05 23</t>
  </si>
  <si>
    <t xml:space="preserve">Supply and installation of U-PVC piping Class- B, with closed cell elastromeric 1/2" thick Insulation for condensate drain including all cutting, fixing fitting, laying, cleaning, making good and supports complete in all respect as per drawings and specifications. </t>
  </si>
  <si>
    <t>HVAC</t>
  </si>
  <si>
    <t>Gate Valves</t>
  </si>
  <si>
    <t>Strainer</t>
  </si>
  <si>
    <t>Double Regulating Valve</t>
  </si>
  <si>
    <t>Temperature Gage</t>
  </si>
  <si>
    <t>Supply, Installation and Commissioning of following Valves and accessories for chilled water piping as per drawings, standard details and specifications</t>
  </si>
  <si>
    <t>Pressure Gage</t>
  </si>
  <si>
    <t>Automatic Air Vent</t>
  </si>
  <si>
    <t>16" X 8"</t>
  </si>
  <si>
    <t>22" X 10"</t>
  </si>
  <si>
    <t>12" x 10"</t>
  </si>
  <si>
    <t>16" x 10"</t>
  </si>
  <si>
    <t>No</t>
  </si>
  <si>
    <t>16" x 8"</t>
  </si>
  <si>
    <t>8" x 8"</t>
  </si>
  <si>
    <t>14" X 14"</t>
  </si>
  <si>
    <t>10" x 10"</t>
  </si>
  <si>
    <t>Return/Exhaust Air Diffuser (R.A.D / E.A.D)</t>
  </si>
  <si>
    <t>18" X 18"</t>
  </si>
  <si>
    <t>Low level Return/Exhaust Air Grilles for Operating Room</t>
  </si>
  <si>
    <t>Air Flow: 2942 cfm
Velocity: 50 fpm</t>
  </si>
  <si>
    <t>Circular Laminar Flow Ceiling with terminal HEPA Filters for Operating Rooms</t>
  </si>
  <si>
    <t>Supply and Installation of following Fans complete in all respects as per drawings, schedule and specifications</t>
  </si>
  <si>
    <t>AHU-SA (1003 CFM)</t>
  </si>
  <si>
    <t>EF-SA-01</t>
  </si>
  <si>
    <t>EF-SA-02</t>
  </si>
  <si>
    <t>Supply and Installation of AHU unit along with Chilled Water connections and Refrigerant pipes and VRF Outdoor unit complete in all respects, as per schedule, drawings and specifications.</t>
  </si>
  <si>
    <t>PICV</t>
  </si>
  <si>
    <t>Gate</t>
  </si>
  <si>
    <t>Coil 1</t>
  </si>
  <si>
    <t>Coil 2</t>
  </si>
  <si>
    <t>AAV</t>
  </si>
  <si>
    <t>Press</t>
  </si>
  <si>
    <t>Temp</t>
  </si>
  <si>
    <t>AHU</t>
  </si>
  <si>
    <t>2-1/2"</t>
  </si>
  <si>
    <t>1-1/4"</t>
  </si>
  <si>
    <t>0.8mm Aluminum Cladding over Exposed ducting including accessories.</t>
  </si>
  <si>
    <t>1-1/2"</t>
  </si>
  <si>
    <t>Stainless Steel Grille 16" x 16"</t>
  </si>
  <si>
    <t>EF-5-7</t>
  </si>
  <si>
    <t>EF-5-6</t>
  </si>
  <si>
    <t>EF-5-5</t>
  </si>
  <si>
    <t>EF-5-8</t>
  </si>
  <si>
    <t>AHU-5-5 (2942 CFM) / DX-5-5</t>
  </si>
  <si>
    <t>AHU-5-6 (2942 CFM) / DX-5-6</t>
  </si>
  <si>
    <t>AHU-5-7 (2942 CFM) / DX-5-7</t>
  </si>
  <si>
    <t>AHU-5-8 (2942 CFM) / DX-DX-8</t>
  </si>
  <si>
    <t>2" Diameter</t>
  </si>
  <si>
    <t>23 64 26</t>
  </si>
  <si>
    <t>B</t>
  </si>
  <si>
    <t>23 70 10</t>
  </si>
  <si>
    <t>C</t>
  </si>
  <si>
    <t>ET-01</t>
  </si>
  <si>
    <t>23 65 13</t>
  </si>
  <si>
    <t>CT-01</t>
  </si>
  <si>
    <t>23 21 23</t>
  </si>
  <si>
    <t>Installation &amp; Commissioning of HVAC Pumps, complete in all respects as per schedule, drawings and specifications. 'Rigging, lifting and placement as per EBM EHS Rules' should be incorporated in all equipment installation works.</t>
  </si>
  <si>
    <t>P/P-01</t>
  </si>
  <si>
    <t>P/S-01</t>
  </si>
  <si>
    <t>D</t>
  </si>
  <si>
    <t>P/C-01</t>
  </si>
  <si>
    <t>MISCELLANEOUS</t>
  </si>
  <si>
    <t xml:space="preserve">Supply, Installation &amp; commissioning of brass tags for Equipment and system including all accessories complete in all respect. HVAC Controllers/sensors for AHUs/Pumps including Temperature, RH, VFD controllers, Fan status, filter PD, etc. Integration of BACnet supported controllers with existing software with complete programming, testing and commissioning to be incorporated. </t>
  </si>
  <si>
    <t>Supply, Installation &amp; commissioning of foundation for pipes and equipment including all noise and Vibration controller as per drawings and specifications.</t>
  </si>
  <si>
    <t>Supply, Installation &amp; commissioning of hangers and supports for pipes and equipment including all noise and Vibration controller roller type and others.</t>
  </si>
  <si>
    <t>Painting on equipment / Hangers, Supports, Pipe etc.</t>
  </si>
  <si>
    <t>Supply, Installation &amp; commissioning of Fire Stopping Aids for pipes and ducts crossing firewalls and at all locations required as per drawings and specifications.</t>
  </si>
  <si>
    <t>Drawings</t>
  </si>
  <si>
    <t>Shop Drawings as per specifications.</t>
  </si>
  <si>
    <t>As Built Drawings as per specifications.</t>
  </si>
  <si>
    <t>Testing &amp; Commissioning</t>
  </si>
  <si>
    <t>HVAC System,Cleaning, flushing of piping circuit for chilled water and condenser water circuit,pressure testing of piping circuit. Pressure and smoke testing of ducting.</t>
  </si>
  <si>
    <t>Sundries</t>
  </si>
  <si>
    <t>Supply, installing and commissioning of items not listed in BOQ but required as per specifications and drawings.</t>
  </si>
  <si>
    <t>CH-01-5</t>
  </si>
  <si>
    <t>Installation &amp; Commissioning of Water Cooled Centrifugal (Electric) chillers flow switch &amp; controls complete in all respects, as per schedule and specifications. 'Rigging, lifting and placement as per SKMH Rules' should be incorporated in all equipment installation works.</t>
  </si>
  <si>
    <t>Installation &amp; Commissioning of Cooling Towers, complete in all respects as per schedule, drawings and specifications. 'Rigging, lifting and placement as per SKMH Rules should be incorporated in all equipment installation works.</t>
  </si>
  <si>
    <t>Supply, Installation &amp; Comissioning of Pressurized Expansion Tanks complete with valve and specialities including all material required for installation and support to supplier for commissioning complete as per drawings and specifications. 'Rigging, lifting and placement as per SKMH Rules should be incorporated in all equipment installation works.</t>
  </si>
  <si>
    <t>TOTAL</t>
  </si>
  <si>
    <t>COSTING</t>
  </si>
  <si>
    <t>S. No.</t>
  </si>
  <si>
    <t>Specification Reference</t>
  </si>
  <si>
    <t>Qty</t>
  </si>
  <si>
    <t>23 82 19</t>
  </si>
  <si>
    <t>Exhaust Fans</t>
  </si>
  <si>
    <t>Exhaust Air Grille  (E.A.G.)</t>
  </si>
  <si>
    <t>Fresh Air Grille  (F.A.G.)</t>
  </si>
  <si>
    <t>ROUND DUCTS</t>
  </si>
  <si>
    <t>22 Gauge</t>
  </si>
  <si>
    <t>18 Gauge</t>
  </si>
  <si>
    <t>Shop Drawings as per specifications</t>
  </si>
  <si>
    <t>As Built Drawings as per specifications</t>
  </si>
  <si>
    <t>HVAC System.</t>
  </si>
  <si>
    <t>Supply, installing and commissioning of items not listed in BOQ but required.</t>
  </si>
  <si>
    <t xml:space="preserve"> </t>
  </si>
  <si>
    <t>GRAND TOTAL FOR HVAC WORKS</t>
  </si>
  <si>
    <t>Total</t>
  </si>
  <si>
    <t>SECTION IV: BILL OF QUANTITIES FOR MECHANICAL WORKS</t>
  </si>
  <si>
    <t>AIR CONDITIONING AND VENTILATION SYSTEM</t>
  </si>
  <si>
    <t>0.8mm Aluminum Cladding over chilled water piping including accessories.</t>
  </si>
  <si>
    <t>23 21 14</t>
  </si>
  <si>
    <t>Check Valves</t>
  </si>
  <si>
    <t>Y-Strainers</t>
  </si>
  <si>
    <t>Supply, Installation and Commissioning of pressure gauges with Siphon and stop cocks  as per specifications.</t>
  </si>
  <si>
    <t>Supply, Installation and Commissioning of thermometer gauge with wells as per drawings and specifications.</t>
  </si>
  <si>
    <t>Supply, Installation and Commissioning of temperature  Sensors as per drawings and specifications.</t>
  </si>
  <si>
    <t>Supply, Installation &amp; Commissioning of  Test Points as per drawings and  specifications.</t>
  </si>
  <si>
    <t>Supply, Installation and Commissioning of G.I Sheet metal air ducts as per ASHRAE Standards for air ducting, plenums and other sheet fabrications including splitter dampers, take off, vanes elbows and other necessary fittings.</t>
  </si>
  <si>
    <t>Supply, Installation and Commissioning of  Air Devices including connections with air ducts and supports arrangements, as follows:</t>
  </si>
  <si>
    <t>Supply Air Grille  (S.A.G.)</t>
  </si>
  <si>
    <t>Return Air Grille  (R.A.G.)</t>
  </si>
  <si>
    <t>Supply, Installation and Commissioning of Volume control Dampers as per SMACNA standards and specifications. Shown as per drawings.</t>
  </si>
  <si>
    <t>23 33 13.16</t>
  </si>
  <si>
    <t xml:space="preserve">Supply, Installation &amp; Commissioning of Motorized Fire &amp; Smoke Dampers as per SMACNA standards and specifications. </t>
  </si>
  <si>
    <t>Supply, Installation &amp; Commissioning of Fire Dampers as per SMACNA standards and specifications.</t>
  </si>
  <si>
    <t>Supply, Installation &amp; Commissioning of Flue Duct MS Sheet 12 Gauge with 2" Mineral Wool Insulation and Cladding as per drawings and specifications.</t>
  </si>
  <si>
    <t>Supply, Installation and Commissioning of NR Dampers for Ducts as per specifications.</t>
  </si>
  <si>
    <t>23 05 29</t>
  </si>
  <si>
    <t>Supply, Installation &amp; commissioning of hangers and supports for pipes and equipment including all noise and Vibration controller roller type and others as per drawings and specifications.</t>
  </si>
  <si>
    <t>Supply and install fire stop aid for ducts and pipes as per manufacturer recommendations.</t>
  </si>
  <si>
    <t>CH 01-05</t>
  </si>
  <si>
    <t>CT 01-05</t>
  </si>
  <si>
    <t>C 01-05</t>
  </si>
  <si>
    <t>P 01-05</t>
  </si>
  <si>
    <t>S 01-05</t>
  </si>
  <si>
    <t>AHU-LF-R1</t>
  </si>
  <si>
    <t>AHU-LF-NM</t>
  </si>
  <si>
    <t>AHU-LF-R2</t>
  </si>
  <si>
    <t>AHU-LF-RAD.3</t>
  </si>
  <si>
    <t>AHU-LF-OFF</t>
  </si>
  <si>
    <t>AHU-LF-LAUN</t>
  </si>
  <si>
    <t>AHU-LF-MORG.</t>
  </si>
  <si>
    <t>AHU-LF-ST-1</t>
  </si>
  <si>
    <t>AHU-LF-ST-2</t>
  </si>
  <si>
    <t>AHU-LF-ST-3</t>
  </si>
  <si>
    <t>AHU-LF-ST-4</t>
  </si>
  <si>
    <t>AHU-GF-CT1</t>
  </si>
  <si>
    <t>AHU-GF-CT2</t>
  </si>
  <si>
    <t>AHU-GF-WR</t>
  </si>
  <si>
    <t>AHU-GF-MRI2</t>
  </si>
  <si>
    <t>AHU-GF-FS</t>
  </si>
  <si>
    <t>AHU-GF-MRI1</t>
  </si>
  <si>
    <t>AHU-GF-ANGIO</t>
  </si>
  <si>
    <t>AHU-GF-PHR</t>
  </si>
  <si>
    <t>AHU-GF-OPA</t>
  </si>
  <si>
    <t>AHU-GF-OPP</t>
  </si>
  <si>
    <t>AHU-GF-CIR</t>
  </si>
  <si>
    <t>AHU-GF-ER</t>
  </si>
  <si>
    <t>AHU-1F-BM1</t>
  </si>
  <si>
    <t>AHU-1F-BM2</t>
  </si>
  <si>
    <t>AHU-1F-BB</t>
  </si>
  <si>
    <t>AHU-1F-ESC</t>
  </si>
  <si>
    <t>AHU-1F-PCH</t>
  </si>
  <si>
    <t>AHU-1F-LB1</t>
  </si>
  <si>
    <t>AHU-1F-LB2</t>
  </si>
  <si>
    <t>AHU-1F-LB3</t>
  </si>
  <si>
    <t>AHU-1F-LB4</t>
  </si>
  <si>
    <t>AHU-1F-MB-01</t>
  </si>
  <si>
    <t>AHU-1F-TB-01</t>
  </si>
  <si>
    <t>AHU-1F-VR-01</t>
  </si>
  <si>
    <t>AHU-1F-LB5</t>
  </si>
  <si>
    <t>AHU-1F-LB6</t>
  </si>
  <si>
    <t>AHU-1F-ACH</t>
  </si>
  <si>
    <t>AHU-1F-CIR</t>
  </si>
  <si>
    <t>AHU-2F-WAIT.</t>
  </si>
  <si>
    <t>AHU-2F-OP</t>
  </si>
  <si>
    <t>AHU-2F-OR-03</t>
  </si>
  <si>
    <t>AHU-2F-OR-04</t>
  </si>
  <si>
    <t>AHU-2F-OS</t>
  </si>
  <si>
    <t>AHU-2F-OS-OR-01</t>
  </si>
  <si>
    <t>AHU-2F-OS-OR-02</t>
  </si>
  <si>
    <t>AHU-2F-OS-OR-03</t>
  </si>
  <si>
    <t>AHU-2F-OS-OR-04</t>
  </si>
  <si>
    <t>AHU-2F-CSSD</t>
  </si>
  <si>
    <t>AHU-2F-IC1</t>
  </si>
  <si>
    <t>AHU-2F-IC2</t>
  </si>
  <si>
    <t>AHU-2F-IP</t>
  </si>
  <si>
    <t>AHU-2F-SURG.</t>
  </si>
  <si>
    <t>AHU-2F-OR-01</t>
  </si>
  <si>
    <t>AHU-2F-OR-02</t>
  </si>
  <si>
    <t>AHU-2F-OR-05</t>
  </si>
  <si>
    <t>AHU-2F-OR-06</t>
  </si>
  <si>
    <t>AHU-2F-OR-07</t>
  </si>
  <si>
    <t>AHU-2F-OR-08</t>
  </si>
  <si>
    <t>AHU-2F-OR-09</t>
  </si>
  <si>
    <t>AHU-2F-OR-10</t>
  </si>
  <si>
    <t>AHU-2F-OR-11</t>
  </si>
  <si>
    <t>AHU-2F-OR-12</t>
  </si>
  <si>
    <t>AHU-3F-01</t>
  </si>
  <si>
    <t>AHU-3F-02</t>
  </si>
  <si>
    <t>AHU-6F-OFF1</t>
  </si>
  <si>
    <t>AHU-6F-OFF2</t>
  </si>
  <si>
    <t>AHU-6F-TR</t>
  </si>
  <si>
    <t>AHU-6F-ST</t>
  </si>
  <si>
    <t xml:space="preserve">Installation &amp; Commissioning of Cooling Tower, complete in all respects as per schedule, drawings and specifications. </t>
  </si>
  <si>
    <t>23 05 23
40 05 67.01</t>
  </si>
  <si>
    <t>Butterfly Valves</t>
  </si>
  <si>
    <t>2 Way Motorized Control Valves</t>
  </si>
  <si>
    <t>Circuit Setters</t>
  </si>
  <si>
    <t>Flexible Connectors</t>
  </si>
  <si>
    <t>Supply, Installation and Commissioning of pressure gauges with Siphon and stop cocks  as per drawings and specifications.</t>
  </si>
  <si>
    <t>Supply, Installation and Commissioning of temperature gauge with wells as per drawings and specifications.</t>
  </si>
  <si>
    <r>
      <rPr>
        <sz val="14"/>
        <color theme="1"/>
        <rFont val="Calibri"/>
        <family val="2"/>
      </rPr>
      <t>Ø 6</t>
    </r>
    <r>
      <rPr>
        <sz val="14"/>
        <color theme="1"/>
        <rFont val="Calibri"/>
        <family val="2"/>
        <scheme val="minor"/>
      </rPr>
      <t>"</t>
    </r>
  </si>
  <si>
    <r>
      <rPr>
        <sz val="14"/>
        <color theme="1"/>
        <rFont val="Calibri"/>
        <family val="2"/>
      </rPr>
      <t>Ø 8</t>
    </r>
    <r>
      <rPr>
        <sz val="14"/>
        <color theme="1"/>
        <rFont val="Calibri"/>
        <family val="2"/>
        <scheme val="minor"/>
      </rPr>
      <t>"</t>
    </r>
  </si>
  <si>
    <r>
      <rPr>
        <sz val="14"/>
        <color theme="1"/>
        <rFont val="Calibri"/>
        <family val="2"/>
      </rPr>
      <t>Ø 10</t>
    </r>
    <r>
      <rPr>
        <sz val="14"/>
        <color theme="1"/>
        <rFont val="Calibri"/>
        <family val="2"/>
        <scheme val="minor"/>
      </rPr>
      <t>"</t>
    </r>
  </si>
  <si>
    <r>
      <rPr>
        <sz val="14"/>
        <color theme="1"/>
        <rFont val="Calibri"/>
        <family val="2"/>
      </rPr>
      <t>Ø 2</t>
    </r>
    <r>
      <rPr>
        <sz val="14"/>
        <color theme="1"/>
        <rFont val="Calibri"/>
        <family val="2"/>
        <scheme val="minor"/>
      </rPr>
      <t>"</t>
    </r>
  </si>
  <si>
    <t>FAHU-GF-FS</t>
  </si>
  <si>
    <t>FCU-LGF-EL1</t>
  </si>
  <si>
    <t>FCU-LGF-ELV1</t>
  </si>
  <si>
    <t>FCU-LGF-UPS1</t>
  </si>
  <si>
    <t>FCU-LGF-EL2</t>
  </si>
  <si>
    <t>FCU-LGF-EL3</t>
  </si>
  <si>
    <t>FCU-LGF-UPS2</t>
  </si>
  <si>
    <t>FCU-LGF-UPS3</t>
  </si>
  <si>
    <t>FCU-LGF-ELV2</t>
  </si>
  <si>
    <t>FCU-LGF-INV</t>
  </si>
  <si>
    <t>FCU-LGF-EL4</t>
  </si>
  <si>
    <t>FCU-LGF-EL5</t>
  </si>
  <si>
    <t>FCU-LGF-EL6</t>
  </si>
  <si>
    <t>FCU-LGF-EL7</t>
  </si>
  <si>
    <t>FCU-LGF-LV1</t>
  </si>
  <si>
    <t>FCU-LGF-UPS4</t>
  </si>
  <si>
    <t>FCU-GF-ELV/IT</t>
  </si>
  <si>
    <t>FCU-GF-ELE-1</t>
  </si>
  <si>
    <t>FCU-GF-ELE-2</t>
  </si>
  <si>
    <t>FCU-GF-SER</t>
  </si>
  <si>
    <t>FCU-GF-COMM</t>
  </si>
  <si>
    <t>FCU-GF-UPS</t>
  </si>
  <si>
    <t>FCU-GF-UPS2</t>
  </si>
  <si>
    <t>FCU-GF-IT</t>
  </si>
  <si>
    <t>FCU-1F-ELE-1</t>
  </si>
  <si>
    <t>FCU-1F-ELE-2</t>
  </si>
  <si>
    <t>FCU-1F-ELV1</t>
  </si>
  <si>
    <t>FCU-1F-ELV2</t>
  </si>
  <si>
    <t>FCU-1F-ELE-3</t>
  </si>
  <si>
    <t>FCU-1F-IT</t>
  </si>
  <si>
    <t>FCU-1F-COMM</t>
  </si>
  <si>
    <t>FCU-1F-UPS</t>
  </si>
  <si>
    <t>FCU-2F-EL/IT</t>
  </si>
  <si>
    <t>FCU-2F-EL-01</t>
  </si>
  <si>
    <t>FCU-2F-EL-02</t>
  </si>
  <si>
    <t>FCU-2F-EL-03</t>
  </si>
  <si>
    <t>FCU-2F-EL-04</t>
  </si>
  <si>
    <t>FCU-2F-EL-05</t>
  </si>
  <si>
    <t>FCU-2F-UPS</t>
  </si>
  <si>
    <t>FCU-3F-ELE-1</t>
  </si>
  <si>
    <t>FCU-3F-SER</t>
  </si>
  <si>
    <t>FCU-3F-EL-2</t>
  </si>
  <si>
    <t>FCU-3F-ELE-3</t>
  </si>
  <si>
    <t>FCU-3F-EL-4</t>
  </si>
  <si>
    <t>FCU-3F-EL-5</t>
  </si>
  <si>
    <t>FCU-6F-ELE-1</t>
  </si>
  <si>
    <t>FCU-6F-ELE-2</t>
  </si>
  <si>
    <t>FCU-6F-ELE-3</t>
  </si>
  <si>
    <t>Float Valves</t>
  </si>
  <si>
    <t>Strainers</t>
  </si>
  <si>
    <t>Supply, Installation and Commissioning of valves for AHUs &amp; FAHUs as per specifications &amp; Drawings.</t>
  </si>
  <si>
    <r>
      <rPr>
        <sz val="14"/>
        <color theme="1"/>
        <rFont val="Calibri"/>
        <family val="2"/>
      </rPr>
      <t>Ø 3</t>
    </r>
    <r>
      <rPr>
        <sz val="14"/>
        <color theme="1"/>
        <rFont val="Calibri"/>
        <family val="2"/>
        <scheme val="minor"/>
      </rPr>
      <t>"</t>
    </r>
  </si>
  <si>
    <r>
      <rPr>
        <sz val="14"/>
        <color theme="1"/>
        <rFont val="Calibri"/>
        <family val="2"/>
      </rPr>
      <t>Ø 14</t>
    </r>
    <r>
      <rPr>
        <sz val="14"/>
        <color theme="1"/>
        <rFont val="Calibri"/>
        <family val="2"/>
        <scheme val="minor"/>
      </rPr>
      <t>"</t>
    </r>
  </si>
  <si>
    <r>
      <rPr>
        <sz val="14"/>
        <color theme="1"/>
        <rFont val="Calibri"/>
        <family val="2"/>
      </rPr>
      <t>Ø 1</t>
    </r>
    <r>
      <rPr>
        <sz val="14"/>
        <color theme="1"/>
        <rFont val="Calibri"/>
        <family val="2"/>
        <scheme val="minor"/>
      </rPr>
      <t>"</t>
    </r>
  </si>
  <si>
    <t>ft.</t>
  </si>
  <si>
    <r>
      <rPr>
        <sz val="14"/>
        <color theme="1"/>
        <rFont val="Calibri"/>
        <family val="2"/>
      </rPr>
      <t>Ø 1/2</t>
    </r>
    <r>
      <rPr>
        <sz val="14"/>
        <color theme="1"/>
        <rFont val="Calibri"/>
        <family val="2"/>
        <scheme val="minor"/>
      </rPr>
      <t>"</t>
    </r>
  </si>
  <si>
    <r>
      <rPr>
        <sz val="14"/>
        <color theme="1"/>
        <rFont val="Calibri"/>
        <family val="2"/>
      </rPr>
      <t>Ø 3/</t>
    </r>
    <r>
      <rPr>
        <sz val="14"/>
        <color theme="1"/>
        <rFont val="Calibri"/>
        <family val="2"/>
        <scheme val="minor"/>
      </rPr>
      <t>4"</t>
    </r>
  </si>
  <si>
    <r>
      <rPr>
        <sz val="14"/>
        <color theme="1"/>
        <rFont val="Calibri"/>
        <family val="2"/>
      </rPr>
      <t>Ø 1-1/2</t>
    </r>
    <r>
      <rPr>
        <sz val="14"/>
        <color theme="1"/>
        <rFont val="Calibri"/>
        <family val="2"/>
        <scheme val="minor"/>
      </rPr>
      <t>"</t>
    </r>
  </si>
  <si>
    <r>
      <rPr>
        <sz val="14"/>
        <color theme="1"/>
        <rFont val="Calibri"/>
        <family val="2"/>
      </rPr>
      <t>Ø 1-1/4</t>
    </r>
    <r>
      <rPr>
        <sz val="14"/>
        <color theme="1"/>
        <rFont val="Calibri"/>
        <family val="2"/>
        <scheme val="minor"/>
      </rPr>
      <t>"</t>
    </r>
  </si>
  <si>
    <r>
      <rPr>
        <sz val="14"/>
        <color theme="1"/>
        <rFont val="Calibri"/>
        <family val="2"/>
      </rPr>
      <t>Ø 2-1/2</t>
    </r>
    <r>
      <rPr>
        <sz val="14"/>
        <color theme="1"/>
        <rFont val="Calibri"/>
        <family val="2"/>
        <scheme val="minor"/>
      </rPr>
      <t>"</t>
    </r>
  </si>
  <si>
    <r>
      <rPr>
        <sz val="14"/>
        <color theme="1"/>
        <rFont val="Calibri"/>
        <family val="2"/>
      </rPr>
      <t>Ø 4</t>
    </r>
    <r>
      <rPr>
        <sz val="14"/>
        <color theme="1"/>
        <rFont val="Calibri"/>
        <family val="2"/>
        <scheme val="minor"/>
      </rPr>
      <t>"</t>
    </r>
  </si>
  <si>
    <r>
      <rPr>
        <sz val="14"/>
        <color theme="1"/>
        <rFont val="Calibri"/>
        <family val="2"/>
      </rPr>
      <t>Ø 5</t>
    </r>
    <r>
      <rPr>
        <sz val="14"/>
        <color theme="1"/>
        <rFont val="Calibri"/>
        <family val="2"/>
        <scheme val="minor"/>
      </rPr>
      <t>"</t>
    </r>
  </si>
  <si>
    <r>
      <rPr>
        <sz val="14"/>
        <color theme="1"/>
        <rFont val="Calibri"/>
        <family val="2"/>
      </rPr>
      <t>Ø 12</t>
    </r>
    <r>
      <rPr>
        <sz val="14"/>
        <color theme="1"/>
        <rFont val="Calibri"/>
        <family val="2"/>
        <scheme val="minor"/>
      </rPr>
      <t>"</t>
    </r>
  </si>
  <si>
    <r>
      <rPr>
        <sz val="14"/>
        <color theme="1"/>
        <rFont val="Calibri"/>
        <family val="2"/>
      </rPr>
      <t>Ø 16</t>
    </r>
    <r>
      <rPr>
        <sz val="14"/>
        <color theme="1"/>
        <rFont val="Calibri"/>
        <family val="2"/>
        <scheme val="minor"/>
      </rPr>
      <t>"</t>
    </r>
  </si>
  <si>
    <r>
      <rPr>
        <sz val="14"/>
        <color theme="1"/>
        <rFont val="Calibri"/>
        <family val="2"/>
      </rPr>
      <t>Ø 18</t>
    </r>
    <r>
      <rPr>
        <sz val="14"/>
        <color theme="1"/>
        <rFont val="Calibri"/>
        <family val="2"/>
        <scheme val="minor"/>
      </rPr>
      <t>"</t>
    </r>
  </si>
  <si>
    <t>EF-S-STO</t>
  </si>
  <si>
    <t>TEF-S-01</t>
  </si>
  <si>
    <t>TEF-S-02</t>
  </si>
  <si>
    <t>EF-S-TR</t>
  </si>
  <si>
    <t>EF-S-HT</t>
  </si>
  <si>
    <t>EF-S-BR</t>
  </si>
  <si>
    <t>EF-S-PR</t>
  </si>
  <si>
    <t>EF-LL-04</t>
  </si>
  <si>
    <t>EF-LL-05</t>
  </si>
  <si>
    <t>EF-LL-08</t>
  </si>
  <si>
    <t>EF-LL-10</t>
  </si>
  <si>
    <t>EF-LL-11</t>
  </si>
  <si>
    <t>EF-CT2-01</t>
  </si>
  <si>
    <t>EF-WR-01</t>
  </si>
  <si>
    <t>EF-MR2-01</t>
  </si>
  <si>
    <t>EF-LL-07</t>
  </si>
  <si>
    <t>EF-BM-01</t>
  </si>
  <si>
    <t>EF-BB-01</t>
  </si>
  <si>
    <t>EF-ST-01</t>
  </si>
  <si>
    <t>EF-ESC-01</t>
  </si>
  <si>
    <t>EF-PCH-01</t>
  </si>
  <si>
    <t>EF-2F-01</t>
  </si>
  <si>
    <t>EF-2F-03</t>
  </si>
  <si>
    <t>EF-3F-01</t>
  </si>
  <si>
    <t>EF-IS-01</t>
  </si>
  <si>
    <t>SWPF-03</t>
  </si>
  <si>
    <t>EF-2F-02</t>
  </si>
  <si>
    <t>EF-2F-ANS</t>
  </si>
  <si>
    <t>EF-2F-04</t>
  </si>
  <si>
    <t>EF-2F-IC</t>
  </si>
  <si>
    <t>HVF-1F-LB4</t>
  </si>
  <si>
    <t>KEF-GF-01</t>
  </si>
  <si>
    <t>KVF-GF-01</t>
  </si>
  <si>
    <t>EF-2F-CSSD</t>
  </si>
  <si>
    <t>EF-2F-SURG.</t>
  </si>
  <si>
    <t>EF-2F-ISO PREP</t>
  </si>
  <si>
    <t>EF-GF-PHR1</t>
  </si>
  <si>
    <t>EF-GF-PHR2</t>
  </si>
  <si>
    <t>HEF-1F-TB</t>
  </si>
  <si>
    <t>HEF-1F-VIR</t>
  </si>
  <si>
    <t>EF-1F-TB</t>
  </si>
  <si>
    <t>EF-1F-VIR</t>
  </si>
  <si>
    <t>HEF-1F-LB1</t>
  </si>
  <si>
    <t>HEF-1F-LB2</t>
  </si>
  <si>
    <t>HEF-1F-LB3</t>
  </si>
  <si>
    <t>HEF-1F-LB4</t>
  </si>
  <si>
    <t>EF-LL-06</t>
  </si>
  <si>
    <t>EF-LL-12</t>
  </si>
  <si>
    <t>EF-6F-01</t>
  </si>
  <si>
    <t>EF-6F-02</t>
  </si>
  <si>
    <t>EF-OP-01</t>
  </si>
  <si>
    <t>EF-CIR-01</t>
  </si>
  <si>
    <t>EF-EMR-01</t>
  </si>
  <si>
    <t>EF-ACH-01</t>
  </si>
  <si>
    <t>EF-3F-ISL</t>
  </si>
  <si>
    <t>SWPF-01</t>
  </si>
  <si>
    <t>SWPF-02</t>
  </si>
  <si>
    <t>SEF-01</t>
  </si>
  <si>
    <t>SEF-02</t>
  </si>
  <si>
    <t>SEF-03</t>
  </si>
  <si>
    <t>SEF-04</t>
  </si>
  <si>
    <t>EF-R-01</t>
  </si>
  <si>
    <t>EF-LL-09</t>
  </si>
  <si>
    <t>EF-LL-01</t>
  </si>
  <si>
    <t>EF-LL-02</t>
  </si>
  <si>
    <t>EF-LL-03</t>
  </si>
  <si>
    <t>AHU-LF-PR</t>
  </si>
  <si>
    <r>
      <rPr>
        <sz val="14"/>
        <color theme="1"/>
        <rFont val="Calibri"/>
        <family val="2"/>
      </rPr>
      <t>Ø 2</t>
    </r>
    <r>
      <rPr>
        <sz val="14"/>
        <color theme="1"/>
        <rFont val="Calibri"/>
        <family val="2"/>
        <scheme val="minor"/>
      </rPr>
      <t>" (for Drain, Overflow and Makeup Lines)</t>
    </r>
  </si>
  <si>
    <r>
      <rPr>
        <sz val="14"/>
        <color theme="1"/>
        <rFont val="Calibri"/>
        <family val="2"/>
      </rPr>
      <t>Ø 2-1/2</t>
    </r>
    <r>
      <rPr>
        <sz val="14"/>
        <color theme="1"/>
        <rFont val="Calibri"/>
        <family val="2"/>
        <scheme val="minor"/>
      </rPr>
      <t>" (for Makeup Lines)</t>
    </r>
  </si>
  <si>
    <t>Supply, Installation and Commissioning of valves for HVAC Pumps as per specifications &amp; Drawings.</t>
  </si>
  <si>
    <t>F</t>
  </si>
  <si>
    <t>G</t>
  </si>
  <si>
    <t>23 05 19</t>
  </si>
  <si>
    <t>Installation &amp; comissioning of BTU meter as per drawings and specifiaction.</t>
  </si>
  <si>
    <t>HUM-01</t>
  </si>
  <si>
    <t>HUM-02</t>
  </si>
  <si>
    <t>HUM-03</t>
  </si>
  <si>
    <t>HUM-04</t>
  </si>
  <si>
    <t>HUM-05</t>
  </si>
  <si>
    <t>HUM-06</t>
  </si>
  <si>
    <t>HUM-07</t>
  </si>
  <si>
    <t>HUM-08</t>
  </si>
  <si>
    <t>HUM-09</t>
  </si>
  <si>
    <t>VAV's</t>
  </si>
  <si>
    <t>VAV-R1-S-01</t>
  </si>
  <si>
    <t>VAV-R1-S-02</t>
  </si>
  <si>
    <t>VAV-R1-S-03</t>
  </si>
  <si>
    <t>VAV-R1-S-04</t>
  </si>
  <si>
    <t>VAV-R1-S-05</t>
  </si>
  <si>
    <t>VAV-R1-S-06</t>
  </si>
  <si>
    <t>VAV-R1-S-07</t>
  </si>
  <si>
    <t>VAV-R1-S-08</t>
  </si>
  <si>
    <t>VAV-R1-S-09</t>
  </si>
  <si>
    <t>VAV-R1-S-10</t>
  </si>
  <si>
    <t>VAV-R1-S-11</t>
  </si>
  <si>
    <t>VAV-R2-S-01</t>
  </si>
  <si>
    <t>VAV-R2-S-02</t>
  </si>
  <si>
    <t>VAV-R2-S-03</t>
  </si>
  <si>
    <t>VAV-R2-S-04</t>
  </si>
  <si>
    <t>VAV-R2-S-04A</t>
  </si>
  <si>
    <t>VAV-R2-S-05</t>
  </si>
  <si>
    <t>VAV-R2-S-06</t>
  </si>
  <si>
    <t>VAV-R2-S-07</t>
  </si>
  <si>
    <t>VAV-R2-S-08</t>
  </si>
  <si>
    <t>VAV-R2-S-09</t>
  </si>
  <si>
    <t>VAV-R2-S-10</t>
  </si>
  <si>
    <t>VAV-R2-S-11</t>
  </si>
  <si>
    <t>VAV-R2-S-12</t>
  </si>
  <si>
    <t>VAV-R2-S-13</t>
  </si>
  <si>
    <t>VAV-R2-S-14</t>
  </si>
  <si>
    <t>VAV-R2-S-15</t>
  </si>
  <si>
    <t>VAV-R2-S-16</t>
  </si>
  <si>
    <t>VAV-R2-S-17</t>
  </si>
  <si>
    <t>VAV-R2-S-18</t>
  </si>
  <si>
    <t>VAV-R2-S-19</t>
  </si>
  <si>
    <t>VAV-R2-S-20</t>
  </si>
  <si>
    <t>VAV-R2-S-21</t>
  </si>
  <si>
    <t>VAV-R2-S-22</t>
  </si>
  <si>
    <t>VAV-RAD.3-S-01</t>
  </si>
  <si>
    <t>VAV-RAD.3-S-02</t>
  </si>
  <si>
    <t>VAV-RAD.3-S-03</t>
  </si>
  <si>
    <t>VAV-RAD.3-S-04</t>
  </si>
  <si>
    <t>VAV-RAD.3-S-05</t>
  </si>
  <si>
    <t>VAV-RAD.3-S-06</t>
  </si>
  <si>
    <t>VAV-RAD.3-S-07</t>
  </si>
  <si>
    <t>VAV-RAD.3-S-08</t>
  </si>
  <si>
    <t>VAV-RAD.3-S-09</t>
  </si>
  <si>
    <t>VAV-RAD.3-S-10</t>
  </si>
  <si>
    <t>VAV-RAD.3-S-11</t>
  </si>
  <si>
    <t>VAV-RAD.3-S-12</t>
  </si>
  <si>
    <t>VAV-RAD.3-S-13</t>
  </si>
  <si>
    <t>VAV-RAD.3-S-14</t>
  </si>
  <si>
    <t>VAV-RAD.3-S-15</t>
  </si>
  <si>
    <t>VAV-RAD.3-S-16</t>
  </si>
  <si>
    <t>VAV-RAD.3-S-17</t>
  </si>
  <si>
    <t>VAV-RAD.3-S-18</t>
  </si>
  <si>
    <t>VAV-RAD.3-S-19</t>
  </si>
  <si>
    <t>VAV-RAD.3-S-20</t>
  </si>
  <si>
    <t>VAV-RAD.3-S-21</t>
  </si>
  <si>
    <t>VAV-RAD.3-S-22</t>
  </si>
  <si>
    <t>VAV-RAD.3-S-23</t>
  </si>
  <si>
    <t>VAV-RAD.3-S-24</t>
  </si>
  <si>
    <t>VAV-RAD.3-S-25</t>
  </si>
  <si>
    <t>VAV-RAD.3-R-01</t>
  </si>
  <si>
    <t>VAV-RAD.3-R-02</t>
  </si>
  <si>
    <t>VAV-RAD.3-R-03</t>
  </si>
  <si>
    <t>VAV-RAD.3-R-04</t>
  </si>
  <si>
    <t>VAV-RAD.3-R-05</t>
  </si>
  <si>
    <t>VAV-MORG.-S-01</t>
  </si>
  <si>
    <t>VAV-MORG.-S-02</t>
  </si>
  <si>
    <t>VAV-MORG.-S-03</t>
  </si>
  <si>
    <t>VAV-MORG.-S-04</t>
  </si>
  <si>
    <t>VAV-MORG.-S-05</t>
  </si>
  <si>
    <t>VAV-MORG.-S-06</t>
  </si>
  <si>
    <t>VAV-MORG.-S-07</t>
  </si>
  <si>
    <t>VAV-MORG.-S-08</t>
  </si>
  <si>
    <t>VAV-MORG.-S-09</t>
  </si>
  <si>
    <t>VAV-MORG.-S-10</t>
  </si>
  <si>
    <t>VAV-MORG.-R-01</t>
  </si>
  <si>
    <t>VAV-MORG.-R-02</t>
  </si>
  <si>
    <t>VAV-MORG.-R-03</t>
  </si>
  <si>
    <t>VAV-MORG.-R-04</t>
  </si>
  <si>
    <t>VAV-MORG.-R-05</t>
  </si>
  <si>
    <t>VAV-OFF-S-01</t>
  </si>
  <si>
    <t>VAV-OFF-S-02</t>
  </si>
  <si>
    <t>VAV-OFF-S-03</t>
  </si>
  <si>
    <t>VAV-OFF-S-04</t>
  </si>
  <si>
    <t>VAV-OFF-S-05</t>
  </si>
  <si>
    <t>VAV-OFF-S-06</t>
  </si>
  <si>
    <t>VAV-OFF-S-07</t>
  </si>
  <si>
    <t>VAV-LAUN-S-01</t>
  </si>
  <si>
    <t>VAV-LAUN-S-02</t>
  </si>
  <si>
    <t>VAV-LAUN-S-03</t>
  </si>
  <si>
    <t>VAV-LAUN-S-05</t>
  </si>
  <si>
    <t>HOT LAB</t>
  </si>
  <si>
    <t>STORAGE</t>
  </si>
  <si>
    <t>VAV-OPP-S-01</t>
  </si>
  <si>
    <t>VAV-OPP-S-02</t>
  </si>
  <si>
    <t>VAV-OPP-S-03</t>
  </si>
  <si>
    <t>VAV-OPP-S-04</t>
  </si>
  <si>
    <t>VAV-OPP-S-05</t>
  </si>
  <si>
    <t>VAV-OPP-S-06</t>
  </si>
  <si>
    <t>VAV-OPP-S-07</t>
  </si>
  <si>
    <t>VAV-OPP-S-08</t>
  </si>
  <si>
    <t>VAV-OPP-S-09</t>
  </si>
  <si>
    <t>VAV-OPP-S-10</t>
  </si>
  <si>
    <t>VAV-OPP-S-11</t>
  </si>
  <si>
    <t>VAV-OPP-S-14</t>
  </si>
  <si>
    <t>VAV-OPP-S-15</t>
  </si>
  <si>
    <t>VAV-OPP-S-16</t>
  </si>
  <si>
    <t>VAV-OPP-S-17</t>
  </si>
  <si>
    <t>VAV-OPP-S-18</t>
  </si>
  <si>
    <t>VAV-OPP-S-19</t>
  </si>
  <si>
    <t>VAV-OPP-S-20</t>
  </si>
  <si>
    <t>VAV-OPP-S-21</t>
  </si>
  <si>
    <t>VAV-OPP-S-22</t>
  </si>
  <si>
    <t>VAV-OPP-R-01</t>
  </si>
  <si>
    <t>VAV-OPP-R-04</t>
  </si>
  <si>
    <t>VAV-OPP-R-06</t>
  </si>
  <si>
    <t>VAV-OPP-R-07</t>
  </si>
  <si>
    <t>VAV-OPP-R-08</t>
  </si>
  <si>
    <t>VAV-OPP-R-09</t>
  </si>
  <si>
    <t>VAV-OPP-R-10</t>
  </si>
  <si>
    <t>VAV-OPP-R-11</t>
  </si>
  <si>
    <t>VAV-OPP-R-14</t>
  </si>
  <si>
    <t>VAV-OPP-R-15</t>
  </si>
  <si>
    <t>VAV-OPP-R-16</t>
  </si>
  <si>
    <t>VAV-OPP-R-17</t>
  </si>
  <si>
    <t>VAV-OPP-R-19</t>
  </si>
  <si>
    <t>VAV-OPP-R-20</t>
  </si>
  <si>
    <t>VAV-PHR-R-02</t>
  </si>
  <si>
    <t>VAV-PHR-S-01</t>
  </si>
  <si>
    <t>VAV-PHR-S-03</t>
  </si>
  <si>
    <t>VAV-PHR-S-04</t>
  </si>
  <si>
    <t>VAV-PHR-R-04</t>
  </si>
  <si>
    <t>VAV-PHR-S-05</t>
  </si>
  <si>
    <t>VAV-PHR-S-06</t>
  </si>
  <si>
    <t>VAV-PHR-S-07</t>
  </si>
  <si>
    <t>VAV-PHR-S-08</t>
  </si>
  <si>
    <t>VAV-PHR-S-09</t>
  </si>
  <si>
    <t>VAV-PHR-S-10</t>
  </si>
  <si>
    <t>VAV-PHR-S-11</t>
  </si>
  <si>
    <t>VAV-PHR-S-12</t>
  </si>
  <si>
    <t>VAV-EMG-S-01</t>
  </si>
  <si>
    <t>VAV-EMG-S-02</t>
  </si>
  <si>
    <t>VAV-EMG-S-03</t>
  </si>
  <si>
    <t>VAV-EMG-S-04</t>
  </si>
  <si>
    <t>VAV-EMG-S-05</t>
  </si>
  <si>
    <t>VAV-EMG-S-06</t>
  </si>
  <si>
    <t>VAV-EMG-S-07</t>
  </si>
  <si>
    <t>VAV-EMG-S-08</t>
  </si>
  <si>
    <t>VAV-EMG-S-09</t>
  </si>
  <si>
    <t>VAV-EMG-S-10</t>
  </si>
  <si>
    <t>VAV-EMG-S-11</t>
  </si>
  <si>
    <t>VAV-EMG-S-12</t>
  </si>
  <si>
    <t>VAV-EMG-R-01</t>
  </si>
  <si>
    <t>VAV-EMG-R-02</t>
  </si>
  <si>
    <t>VAV-EMG-R-03</t>
  </si>
  <si>
    <t>VAV-EMG-R-04</t>
  </si>
  <si>
    <t>VAV-EMG-R-05</t>
  </si>
  <si>
    <t>VAV-EMG-R-06</t>
  </si>
  <si>
    <t>VAV-EMG-R-07</t>
  </si>
  <si>
    <t>VAV-EMG-R-08</t>
  </si>
  <si>
    <t>VAV-EMG-R-09</t>
  </si>
  <si>
    <t>VAV-MR1-S-01</t>
  </si>
  <si>
    <t>VAV-MR1-S-02</t>
  </si>
  <si>
    <t>VAV-MR1-S-03</t>
  </si>
  <si>
    <t>VAV-MR1-S-04</t>
  </si>
  <si>
    <t>VAV-MR1-S-05</t>
  </si>
  <si>
    <t>VAV-MR1-S-06</t>
  </si>
  <si>
    <t>VAV-MR1-R-01</t>
  </si>
  <si>
    <t>VAV-MR1-R-02</t>
  </si>
  <si>
    <t>VAV-MR1-R-03</t>
  </si>
  <si>
    <t>VAV-MR1-R-04</t>
  </si>
  <si>
    <t>VAV-MR1-R-05</t>
  </si>
  <si>
    <t>VAV-MR2-S-01</t>
  </si>
  <si>
    <t>VAV-MR2-S-02</t>
  </si>
  <si>
    <t>VAV-MR2-S-03</t>
  </si>
  <si>
    <t>VAV-MR2-S-04</t>
  </si>
  <si>
    <t>VAV-MR2-S-05</t>
  </si>
  <si>
    <t>VAV-MR2-R-01</t>
  </si>
  <si>
    <t>VAV-MR2-R-02</t>
  </si>
  <si>
    <t>VAV-MR2-R-03</t>
  </si>
  <si>
    <t>VAV-ANG-S-01</t>
  </si>
  <si>
    <t>VAV-ANG-S-02</t>
  </si>
  <si>
    <t>VAV-ANG-S-03</t>
  </si>
  <si>
    <t>VAV-ANG-S-04</t>
  </si>
  <si>
    <t>VAV-ANG-S-05</t>
  </si>
  <si>
    <t>VAV-ANG-S-06</t>
  </si>
  <si>
    <t>VAV-ANG-R-06</t>
  </si>
  <si>
    <t>VAV-WR-S-01</t>
  </si>
  <si>
    <t>VAV-WR-S-02</t>
  </si>
  <si>
    <t>VAV-WR-S-03</t>
  </si>
  <si>
    <t>VAV-WR-S-07</t>
  </si>
  <si>
    <t>VAV-WR-S-18</t>
  </si>
  <si>
    <t>VAV-WR-S-19</t>
  </si>
  <si>
    <t>VAV-WR-S-20</t>
  </si>
  <si>
    <t>VAV-WR-S-21</t>
  </si>
  <si>
    <t>VAV-WR-S-22</t>
  </si>
  <si>
    <t>VAV-WR-S-23</t>
  </si>
  <si>
    <t>VAV-WR-S-24</t>
  </si>
  <si>
    <t>VAV-WR-R-24</t>
  </si>
  <si>
    <t>VAV-WR-S-25</t>
  </si>
  <si>
    <t>VAV-CT1-S-01</t>
  </si>
  <si>
    <t>VAV-CT1-R-01</t>
  </si>
  <si>
    <t>VAV-CT1-S-02</t>
  </si>
  <si>
    <t>VAV-CT1-R-02</t>
  </si>
  <si>
    <t>VAV-CT1-S-03</t>
  </si>
  <si>
    <t>VAV-CT1-R-03</t>
  </si>
  <si>
    <t>VAV-CT1-S-04</t>
  </si>
  <si>
    <t>VAV-CT1-R-04</t>
  </si>
  <si>
    <t>VAV-CT2-S-01</t>
  </si>
  <si>
    <t>VAV-CT2-S-02</t>
  </si>
  <si>
    <t>VAV-CT2-R-02</t>
  </si>
  <si>
    <t>VAV-CT2-S-03</t>
  </si>
  <si>
    <t>VAV-CT2-R-03</t>
  </si>
  <si>
    <t>VAV-CT2-S-04</t>
  </si>
  <si>
    <t>VAV-CT2-R-04</t>
  </si>
  <si>
    <t>VAV-OPA-S-01</t>
  </si>
  <si>
    <t>VAV-OPA-R-01</t>
  </si>
  <si>
    <t>VAV-OPA-S-02</t>
  </si>
  <si>
    <t>VAV-OPA-R-02</t>
  </si>
  <si>
    <t>VAV-OPA-S-03</t>
  </si>
  <si>
    <t>VAV-OPA-S-04</t>
  </si>
  <si>
    <t>VAV-OPA-S-05</t>
  </si>
  <si>
    <t>VAV-OPA-R-05</t>
  </si>
  <si>
    <t>VAV-OPA-S-06</t>
  </si>
  <si>
    <t>VAV-OPA-R-06</t>
  </si>
  <si>
    <t>VAV-OPA-S-07</t>
  </si>
  <si>
    <t>VAV-OPA-R-07</t>
  </si>
  <si>
    <t>VAV-OPA-S-08</t>
  </si>
  <si>
    <t>VAV-OPA-R-08</t>
  </si>
  <si>
    <t>VAV-OPA-S-09</t>
  </si>
  <si>
    <t>VAV-OPA-R-09</t>
  </si>
  <si>
    <t>VAV-OPA-S-10</t>
  </si>
  <si>
    <t>VAV-OPA-R-10</t>
  </si>
  <si>
    <t>VAV-OPA-S-11</t>
  </si>
  <si>
    <t>VAV-OPA-R-11</t>
  </si>
  <si>
    <t>VAV-OPA-S-12</t>
  </si>
  <si>
    <t>VAV-OPA-R-12</t>
  </si>
  <si>
    <t>VAV-OPA-S-13</t>
  </si>
  <si>
    <t>VAV-OPA-S-14</t>
  </si>
  <si>
    <t>VAV-OPA-R-14</t>
  </si>
  <si>
    <t>VAV-OPA-S-15</t>
  </si>
  <si>
    <t>VAV-OPA-R-15</t>
  </si>
  <si>
    <t>VAV-OPA-S-16</t>
  </si>
  <si>
    <t>VAV-OPA-S-17</t>
  </si>
  <si>
    <t>VAV-OPA-R-17</t>
  </si>
  <si>
    <t>VAV-OPA-S-18</t>
  </si>
  <si>
    <t>VAV-OPA-R-18</t>
  </si>
  <si>
    <t>VAV-OPA-S-19</t>
  </si>
  <si>
    <t>VAV-OPA-S-20</t>
  </si>
  <si>
    <t>VAV-OPA-R-20</t>
  </si>
  <si>
    <t>VAV-OPA-S-21</t>
  </si>
  <si>
    <t>VAV-OPA-R-21</t>
  </si>
  <si>
    <t>VAV-OPA-S-22</t>
  </si>
  <si>
    <t>VAV-OPA-S-23</t>
  </si>
  <si>
    <t>VAV-OPA-R-23</t>
  </si>
  <si>
    <t>VAV--FS-S-01</t>
  </si>
  <si>
    <t>VAV--FS-S-02</t>
  </si>
  <si>
    <t>VAV--FS-S-03</t>
  </si>
  <si>
    <t>VAV--FS-S-04</t>
  </si>
  <si>
    <t>VAV--FS-S-05</t>
  </si>
  <si>
    <t>VAV-ENDO-S-01</t>
  </si>
  <si>
    <t>VAV-ENDO-R-01</t>
  </si>
  <si>
    <t>VAV-ENDO-S-02</t>
  </si>
  <si>
    <t>VAV-ENDO-R-02</t>
  </si>
  <si>
    <t>VAV-ENDO-S-03</t>
  </si>
  <si>
    <t>VAV-ENDO-R-03</t>
  </si>
  <si>
    <t>VAV-ENDO-S-04</t>
  </si>
  <si>
    <t>VAV-ENDO-R-04</t>
  </si>
  <si>
    <t>VAV-ENDO-S-05</t>
  </si>
  <si>
    <t>VAV-ENDO-R-05</t>
  </si>
  <si>
    <t>VAV-ENDO-S-06</t>
  </si>
  <si>
    <t>VAV-ENDO-S-07</t>
  </si>
  <si>
    <t>VAV-ENDO-S-08</t>
  </si>
  <si>
    <t>VAV-ENDO-S-09</t>
  </si>
  <si>
    <t>VAV-ENDO-R-09</t>
  </si>
  <si>
    <t>VAV-ENDO-S-10</t>
  </si>
  <si>
    <t>VAV-ENDO-S-11</t>
  </si>
  <si>
    <t>VAV-ENDO-R-11</t>
  </si>
  <si>
    <t>VAV-ENDO-S-12</t>
  </si>
  <si>
    <t>VAV-ENDO-S-13</t>
  </si>
  <si>
    <t>VAV-ENDO-S-14</t>
  </si>
  <si>
    <t>VAV-ENDO-S-15</t>
  </si>
  <si>
    <t>VAV-ENDO-R-15</t>
  </si>
  <si>
    <t>VAV-ENDO-S-16</t>
  </si>
  <si>
    <t>VAV-ENDO-S-17</t>
  </si>
  <si>
    <t>VAV-ENDO-R-18</t>
  </si>
  <si>
    <t>VAV-ENDO-R-19</t>
  </si>
  <si>
    <t>VAV-CIR-S-01</t>
  </si>
  <si>
    <t>VAV-PCH-S-01</t>
  </si>
  <si>
    <t>VAV-PCH-S-02</t>
  </si>
  <si>
    <t>VAV-PCH-S-03</t>
  </si>
  <si>
    <t>VAV-PCH-S-04</t>
  </si>
  <si>
    <t>VAV-PCH-S-05</t>
  </si>
  <si>
    <t>VAV-PCH-S-06</t>
  </si>
  <si>
    <t>VAV-PCH-S-07</t>
  </si>
  <si>
    <t>VAV-PCH-S-08</t>
  </si>
  <si>
    <t>VAV-PCH-S-09</t>
  </si>
  <si>
    <t>VAV-PCH-R-09</t>
  </si>
  <si>
    <t>VAV-PCH-S-10</t>
  </si>
  <si>
    <t>VAV-PCH-R-10</t>
  </si>
  <si>
    <t>VAV-PCH-S-11</t>
  </si>
  <si>
    <t>VAV-PCH-S-12</t>
  </si>
  <si>
    <t>VAV-ACH-S-01</t>
  </si>
  <si>
    <t>VAV-ACH-S-02</t>
  </si>
  <si>
    <t>VAV-ACH-S-03</t>
  </si>
  <si>
    <t>VAV-ACH-S-04</t>
  </si>
  <si>
    <t>VAV-ACH-S-05</t>
  </si>
  <si>
    <t>VAV-ACH-S-06</t>
  </si>
  <si>
    <t>VAV-ACH-S-07</t>
  </si>
  <si>
    <t>VAV-ACH-S-08</t>
  </si>
  <si>
    <t>VAV-ACH-S-09</t>
  </si>
  <si>
    <t>VAV-ACH-S-10</t>
  </si>
  <si>
    <t>VAV-ACH-S-11</t>
  </si>
  <si>
    <t>VAV-ACH-S-12</t>
  </si>
  <si>
    <t>VAV-ACH-S-13</t>
  </si>
  <si>
    <t>VAV-ACH-S-14</t>
  </si>
  <si>
    <t>VAV-ACH-R-14</t>
  </si>
  <si>
    <t>VAV-ACH-S-15</t>
  </si>
  <si>
    <t>VAV-ACH-S-16</t>
  </si>
  <si>
    <t>VAV-ACH-R-16</t>
  </si>
  <si>
    <t>VAV-ACH-S-17</t>
  </si>
  <si>
    <t>VAV-BB-S-01</t>
  </si>
  <si>
    <t>VAV-BB-S-02</t>
  </si>
  <si>
    <t>VAV-BM1-S-01</t>
  </si>
  <si>
    <t>VAV-BM1-R-01</t>
  </si>
  <si>
    <t>VAV-BM1-S-02</t>
  </si>
  <si>
    <t>VAV-BM1-R-02</t>
  </si>
  <si>
    <t>VAV-BM1-S-03</t>
  </si>
  <si>
    <t>VAV-BM1-R-03</t>
  </si>
  <si>
    <t>VAV-BM1-S-04</t>
  </si>
  <si>
    <t>VAV-BM1-R-04</t>
  </si>
  <si>
    <t>VAV-BM1-S-05</t>
  </si>
  <si>
    <t>VAV-BM1-R-05</t>
  </si>
  <si>
    <t>VAV-BM1-S-06</t>
  </si>
  <si>
    <t>VAV-BM1-R-06</t>
  </si>
  <si>
    <t>VAV-BM2-S-01</t>
  </si>
  <si>
    <t>VAV-BM2-R-01</t>
  </si>
  <si>
    <t>VAV-BM2-S-02</t>
  </si>
  <si>
    <t>VAV-BM2-S-03</t>
  </si>
  <si>
    <t>VAV-BM2-S-04</t>
  </si>
  <si>
    <t>VAV-BM2-R-02</t>
  </si>
  <si>
    <t>VAV-BM2-S-05</t>
  </si>
  <si>
    <t>VAV-BM2-R-03</t>
  </si>
  <si>
    <t>VAV-MB-S-01</t>
  </si>
  <si>
    <t>VAV-MB-E-01</t>
  </si>
  <si>
    <t>VAV-MB-S-02</t>
  </si>
  <si>
    <t>VAV-MB-E-02</t>
  </si>
  <si>
    <t>VAV-MB-S-03</t>
  </si>
  <si>
    <t>VAV-MB-E-03</t>
  </si>
  <si>
    <t>VAV-TB-S-01</t>
  </si>
  <si>
    <t>VAV-TB-E-02</t>
  </si>
  <si>
    <t>VAV-VR-S-01</t>
  </si>
  <si>
    <t>VAV-VR-E-01</t>
  </si>
  <si>
    <t>VAV-LB1-S-01</t>
  </si>
  <si>
    <t>VAV-LB1-E-01</t>
  </si>
  <si>
    <t>VAV-LB1-S-02</t>
  </si>
  <si>
    <t>VAV-LB1-E-02</t>
  </si>
  <si>
    <t>VAV-LB1-S-03</t>
  </si>
  <si>
    <t>VAV-LB1-E-03</t>
  </si>
  <si>
    <t>VAV-LB1-S-04</t>
  </si>
  <si>
    <t>VAV-LB1-E-04</t>
  </si>
  <si>
    <t>VAV-LB1-S-05</t>
  </si>
  <si>
    <t>VAV-LB1-E-05</t>
  </si>
  <si>
    <t>VAV-LB1-S-06</t>
  </si>
  <si>
    <t>VAV-LB1-E-06</t>
  </si>
  <si>
    <t>VAV-LB1-S-07</t>
  </si>
  <si>
    <t>VAV-LB1-E-07</t>
  </si>
  <si>
    <t>VAV-LB2-S-01</t>
  </si>
  <si>
    <t>VAV-LB2-E-01</t>
  </si>
  <si>
    <t>VAV-LB2-S-02</t>
  </si>
  <si>
    <t>VAV-LB2-E-02</t>
  </si>
  <si>
    <t>VAV-LB2-S-03</t>
  </si>
  <si>
    <t>VAV-LB2-E-03</t>
  </si>
  <si>
    <t>VAV-LB2-S-04</t>
  </si>
  <si>
    <t>VAV-LB2-E-04</t>
  </si>
  <si>
    <t>VAV-LB2-S-05</t>
  </si>
  <si>
    <t>VAV-LB2-E-05</t>
  </si>
  <si>
    <t>VAV-LB2-S-06</t>
  </si>
  <si>
    <t>VAV-LB2-E-06</t>
  </si>
  <si>
    <t>VAV-LB2-S-07</t>
  </si>
  <si>
    <t>VAV-LB2-E-07</t>
  </si>
  <si>
    <t>VAV-LB2-S-08</t>
  </si>
  <si>
    <t>VAV-LB2-E-08</t>
  </si>
  <si>
    <t>VAV-LB2-S-09</t>
  </si>
  <si>
    <t>VAV-LB2-E-09</t>
  </si>
  <si>
    <t>VAV-LB2-S-10</t>
  </si>
  <si>
    <t>VAV-LB2-E-10</t>
  </si>
  <si>
    <t>VAV-LB2-S-11</t>
  </si>
  <si>
    <t>VAV-LB2-E-11</t>
  </si>
  <si>
    <t>VAV-LB3-S-01</t>
  </si>
  <si>
    <t>VAV-LB3-E-01</t>
  </si>
  <si>
    <t>VAV-LB3-S-02</t>
  </si>
  <si>
    <t>VAV-LB3-E-02</t>
  </si>
  <si>
    <t>VAV-LB3-S-03</t>
  </si>
  <si>
    <t>VAV-LB3-E-03</t>
  </si>
  <si>
    <t>VAV-LB3-S-04</t>
  </si>
  <si>
    <t>VAV-LB3-E-04</t>
  </si>
  <si>
    <t>VAV-LB4-S-01</t>
  </si>
  <si>
    <t>VAV-LB4-E-01</t>
  </si>
  <si>
    <t>VAV-LB4-S-02</t>
  </si>
  <si>
    <t>VAV-LB4-E-02</t>
  </si>
  <si>
    <t>VAV-LB4-S-03</t>
  </si>
  <si>
    <t>VAV-LB4-E-03</t>
  </si>
  <si>
    <t>VAV-LB4-S-04</t>
  </si>
  <si>
    <t>VAV-LB4-E-04</t>
  </si>
  <si>
    <t>VAV-LB4-S-05</t>
  </si>
  <si>
    <t>VAV-LB4-E-05</t>
  </si>
  <si>
    <t>VAV-LB4-S-06</t>
  </si>
  <si>
    <t>VAV-LB4-E-06</t>
  </si>
  <si>
    <t>VAV-LB4-S-07</t>
  </si>
  <si>
    <t>VAV-LB4-E-07</t>
  </si>
  <si>
    <t>VAV-LB4-S-08</t>
  </si>
  <si>
    <t>VAV-LB4-E-08</t>
  </si>
  <si>
    <t>VAV-LB4-S-09</t>
  </si>
  <si>
    <t>VAV-LB4-E-09</t>
  </si>
  <si>
    <t>VAV-LB4-S-10</t>
  </si>
  <si>
    <t>VAV-LB4-E-10</t>
  </si>
  <si>
    <t>VAV-LB4-S-11</t>
  </si>
  <si>
    <t>VAV-LB4-E-11</t>
  </si>
  <si>
    <t>VAV-LB4-S-12</t>
  </si>
  <si>
    <t>VAV-LB4-E-12</t>
  </si>
  <si>
    <t>VAV-LB4-S-13</t>
  </si>
  <si>
    <t>VAV-LB4-E-13</t>
  </si>
  <si>
    <t>VAV-LB4-S-14</t>
  </si>
  <si>
    <t>VAV-LB4-E-14</t>
  </si>
  <si>
    <t>VAV-LB4-S-15</t>
  </si>
  <si>
    <t>VAV-LB4-E-15</t>
  </si>
  <si>
    <t>VAV-LB4-S-16</t>
  </si>
  <si>
    <t>VAV-LB4-E-16</t>
  </si>
  <si>
    <t>VAV-LB5-S-01</t>
  </si>
  <si>
    <t>VAV-LB5-E-01</t>
  </si>
  <si>
    <t>VAV-LB5-S-02</t>
  </si>
  <si>
    <t>VAV-LB5-E-02</t>
  </si>
  <si>
    <t>VAV-LB5-S-03</t>
  </si>
  <si>
    <t>VAV-LB5-E-03</t>
  </si>
  <si>
    <t>VAV-LB5-S-04</t>
  </si>
  <si>
    <t>VAV-LB5-E-04</t>
  </si>
  <si>
    <t>VAV-LB5-S-05</t>
  </si>
  <si>
    <t>VAV-LB5-E-05</t>
  </si>
  <si>
    <t>VAV-LB5-S-06</t>
  </si>
  <si>
    <t>VAV-LB5-E-06</t>
  </si>
  <si>
    <t>VAV-LB5-S-07</t>
  </si>
  <si>
    <t>VAV-LB5-E-07</t>
  </si>
  <si>
    <t>VAV-LB5-S-08</t>
  </si>
  <si>
    <t>VAV-LB5-E-08</t>
  </si>
  <si>
    <t>VAV-LB5-S-09</t>
  </si>
  <si>
    <t>VAV-LB5-E-09</t>
  </si>
  <si>
    <t>VAV-LB5-S-10</t>
  </si>
  <si>
    <t>VAV-LB5-E-10</t>
  </si>
  <si>
    <t>VAV-LB5-S-11</t>
  </si>
  <si>
    <t>VAV-LB5-E-11</t>
  </si>
  <si>
    <t>VAV-LB5-S-12</t>
  </si>
  <si>
    <t>VAV-LB5-E-12</t>
  </si>
  <si>
    <t>VAV-LB5-S-13</t>
  </si>
  <si>
    <t>VAV-LB5-E-13</t>
  </si>
  <si>
    <t>VAV-LB5-S-14</t>
  </si>
  <si>
    <t>VAV-LB5-E-14</t>
  </si>
  <si>
    <t>VAV-LB5-S-15</t>
  </si>
  <si>
    <t>VAV-LB5-E-15</t>
  </si>
  <si>
    <t>VAV-LB6-S-01</t>
  </si>
  <si>
    <t>VAV-LB6-S-02</t>
  </si>
  <si>
    <t>VAV-LB6-S-03</t>
  </si>
  <si>
    <t>VAV-LB6-S-04</t>
  </si>
  <si>
    <t>VAV-LB6-S-05</t>
  </si>
  <si>
    <t>VAV-LB6-S-06</t>
  </si>
  <si>
    <t>VAV-LB6-S-07</t>
  </si>
  <si>
    <t>VAV-LB6-S-08</t>
  </si>
  <si>
    <t>VAV-LB6-S-09</t>
  </si>
  <si>
    <t>VAV-CSSD-S-01</t>
  </si>
  <si>
    <t>VAV-CSSD-S-02</t>
  </si>
  <si>
    <t>VAV-CSSD-S-03</t>
  </si>
  <si>
    <t>VAV-CSSD-S-04</t>
  </si>
  <si>
    <t>VAV-CSSD-S-05</t>
  </si>
  <si>
    <t>VAV-CSSD-S-06</t>
  </si>
  <si>
    <t>VAV-CSSD-S-07</t>
  </si>
  <si>
    <t>VAV-CSSD-S-08</t>
  </si>
  <si>
    <t>VAV-CSSD-S-09</t>
  </si>
  <si>
    <t>VAV-CSSD-S-10</t>
  </si>
  <si>
    <t>VAV-CSSD-S-11</t>
  </si>
  <si>
    <t>VAV-CSSD-S-12</t>
  </si>
  <si>
    <t>VAV-CSSD-S-13</t>
  </si>
  <si>
    <t>VAV-CSSD-S-14</t>
  </si>
  <si>
    <t>VAV-CSSD-R-01</t>
  </si>
  <si>
    <t>VAV-CSSD-R-02</t>
  </si>
  <si>
    <t>VAV-CSSD-R-03</t>
  </si>
  <si>
    <t>VAV-CSSD-R-04</t>
  </si>
  <si>
    <t>VAV-CSSD-R-05</t>
  </si>
  <si>
    <t>VAV-CSSD-R-06</t>
  </si>
  <si>
    <t>VAV-CSSD-R-07</t>
  </si>
  <si>
    <t>VAV-CSSD-R-08</t>
  </si>
  <si>
    <t>VAV-CSSD-R-09</t>
  </si>
  <si>
    <t>VAV-CSSD-R-10</t>
  </si>
  <si>
    <t>VAV-CSSD-R-11</t>
  </si>
  <si>
    <t>VAV-CSSD-R-12</t>
  </si>
  <si>
    <t>VAV-IC1-S-01</t>
  </si>
  <si>
    <t>VAV-IC1-S-02</t>
  </si>
  <si>
    <t>VAV-IC1-S-03</t>
  </si>
  <si>
    <t>VAV-IC1-S-04</t>
  </si>
  <si>
    <t>VAV-IC1-S-05</t>
  </si>
  <si>
    <t>VAV-IC1-S-06</t>
  </si>
  <si>
    <t>VAV-IC1-S-07</t>
  </si>
  <si>
    <t>VAV-IC1-S-08</t>
  </si>
  <si>
    <t>VAV-IC1-S-09</t>
  </si>
  <si>
    <t>VAV-IC1-S-10</t>
  </si>
  <si>
    <t>VAV-IC1-S-11</t>
  </si>
  <si>
    <t>VAV-IC1-S-12</t>
  </si>
  <si>
    <t>VAV-IC1-S-13</t>
  </si>
  <si>
    <t>VAV-IC1-S-14</t>
  </si>
  <si>
    <t>VAV-IC1-S-15</t>
  </si>
  <si>
    <t>VAV-IC1-S-16</t>
  </si>
  <si>
    <t>VAV-IC1-S-17</t>
  </si>
  <si>
    <t>VAV-IC1-S-18</t>
  </si>
  <si>
    <t>VAV-IC1-S-19</t>
  </si>
  <si>
    <t>VAV-IC1-R-01</t>
  </si>
  <si>
    <t>VAV-IC1-R-02</t>
  </si>
  <si>
    <t>VAV-IC1-R-03</t>
  </si>
  <si>
    <t>VAV-IC2-S-01</t>
  </si>
  <si>
    <t>VAV-IC2-S-02</t>
  </si>
  <si>
    <t>VAV-IC2-S-03</t>
  </si>
  <si>
    <t>VAV-IC2-S-04</t>
  </si>
  <si>
    <t>VAV-IC2-S-05</t>
  </si>
  <si>
    <t>VAV-IC2-S-06</t>
  </si>
  <si>
    <t>VAV-IC2-S-07</t>
  </si>
  <si>
    <t>VAV-IC2-S-08</t>
  </si>
  <si>
    <t>VAV-IC2-S-09</t>
  </si>
  <si>
    <t>VAV-IC2-S-10</t>
  </si>
  <si>
    <t>VAV-IC2-S-11</t>
  </si>
  <si>
    <t>VAV-IC2-S-12</t>
  </si>
  <si>
    <t>VAV-IC2-S-13</t>
  </si>
  <si>
    <t>VAV-IC2-S-14</t>
  </si>
  <si>
    <t>VAV-IC2-S-15</t>
  </si>
  <si>
    <t>VAV-IC2-S-16</t>
  </si>
  <si>
    <t>VAV-IC2-S-17</t>
  </si>
  <si>
    <t>VAV-IC2-S-18</t>
  </si>
  <si>
    <t>VAV-IC2-R-01</t>
  </si>
  <si>
    <t>VAV-IC2-R-02</t>
  </si>
  <si>
    <t>VAV-IC2-R-03</t>
  </si>
  <si>
    <t>VAV-IC2-R-04</t>
  </si>
  <si>
    <t>VAV-IP-S-01</t>
  </si>
  <si>
    <t>VAV-IP-S-02</t>
  </si>
  <si>
    <t>VAV-IP-S-03</t>
  </si>
  <si>
    <t>VAV-IP-S-04</t>
  </si>
  <si>
    <t>VAV-IP-S-05</t>
  </si>
  <si>
    <t>VAV-IP-S-06</t>
  </si>
  <si>
    <t>VAV-IP-S-07</t>
  </si>
  <si>
    <t>VAV-IP-S-08</t>
  </si>
  <si>
    <t>VAV-IP-S-09</t>
  </si>
  <si>
    <t>VAV-IP-S-10</t>
  </si>
  <si>
    <t>VAV-IP-S-11</t>
  </si>
  <si>
    <t>VAV-IP-S-12</t>
  </si>
  <si>
    <t>VAV-IP-S-13</t>
  </si>
  <si>
    <t>VAV-IP-S-14</t>
  </si>
  <si>
    <t>VAV-IP-S-15</t>
  </si>
  <si>
    <t>VAV-IP-S-16</t>
  </si>
  <si>
    <t>VAV-IP-S-17</t>
  </si>
  <si>
    <t>VAV-IP-S-18</t>
  </si>
  <si>
    <t>VAV-IP-S-19</t>
  </si>
  <si>
    <t>VAV-IP-S-20</t>
  </si>
  <si>
    <t>VAV-IP-S-21</t>
  </si>
  <si>
    <t>VAV-IP-S-22</t>
  </si>
  <si>
    <t>VAV-IP-S-23</t>
  </si>
  <si>
    <t>VAV-IP-S-24</t>
  </si>
  <si>
    <t>VAV-IP-S-25</t>
  </si>
  <si>
    <t>VAV-IP-S-26</t>
  </si>
  <si>
    <t>VAV-IP-S-27</t>
  </si>
  <si>
    <t>VAV-IP-S-28</t>
  </si>
  <si>
    <t>VAV-IP-S-29</t>
  </si>
  <si>
    <t>VAV-IP-R-01</t>
  </si>
  <si>
    <t>VAV-IP-R-02</t>
  </si>
  <si>
    <t>VAV-IP-R-03</t>
  </si>
  <si>
    <t>VAV-IP-R-04</t>
  </si>
  <si>
    <t>VAV-IP-R-05</t>
  </si>
  <si>
    <t>VAV-IP-R-06</t>
  </si>
  <si>
    <t>VAV-IP-R-07</t>
  </si>
  <si>
    <t>VAV-IP-R-08</t>
  </si>
  <si>
    <t>VAV-IP-R-09</t>
  </si>
  <si>
    <t>VAV-IP-R-10</t>
  </si>
  <si>
    <t>VAV-IP-R-11</t>
  </si>
  <si>
    <t>VAV-IP-R-12</t>
  </si>
  <si>
    <t>VAV-IP-R-13</t>
  </si>
  <si>
    <t>VAV-WAIT-S-01</t>
  </si>
  <si>
    <t>VAV-WAIT-S-02</t>
  </si>
  <si>
    <t>VAV-SURG-S-01</t>
  </si>
  <si>
    <t>VAV-SURG-S-02</t>
  </si>
  <si>
    <t>VAV-SURG-S-03</t>
  </si>
  <si>
    <t>VAV-SURG-S-04</t>
  </si>
  <si>
    <t>VAV-SURG-S-05</t>
  </si>
  <si>
    <t>VAV-SURG-S-06</t>
  </si>
  <si>
    <t>VAV-SURG-S-07</t>
  </si>
  <si>
    <t>VAV-SURG-S-08</t>
  </si>
  <si>
    <t>VAV-SURG-S-09</t>
  </si>
  <si>
    <t>VAV-SURG-S-10</t>
  </si>
  <si>
    <t>VAV-SURG-S-11</t>
  </si>
  <si>
    <t>VAV-SURG-S-12</t>
  </si>
  <si>
    <t>VAV-SURG-S-13</t>
  </si>
  <si>
    <t>VAV-SURG-S-14</t>
  </si>
  <si>
    <t>VAV-SURG-S-15</t>
  </si>
  <si>
    <t>VAV-SURG-S-16</t>
  </si>
  <si>
    <t>VAV-SURG-S-17</t>
  </si>
  <si>
    <t>VAV-SURG-S-18</t>
  </si>
  <si>
    <t>VAV-SURG-S-19</t>
  </si>
  <si>
    <t>VAV-SURG-S-20</t>
  </si>
  <si>
    <t>VAV-SURG-S-21</t>
  </si>
  <si>
    <t>VAV-SURG-S-22</t>
  </si>
  <si>
    <t>VAV-SURG-R-01</t>
  </si>
  <si>
    <t>VAV-SURG-R-02</t>
  </si>
  <si>
    <t>VAV-SURG-R-03</t>
  </si>
  <si>
    <t>VAV-SURG-R-04</t>
  </si>
  <si>
    <t>VAV-SURG-R-05</t>
  </si>
  <si>
    <t>VAV-SURG-R-06</t>
  </si>
  <si>
    <t>VAV-SURG-R-07</t>
  </si>
  <si>
    <t>VAV-SURG-R-08</t>
  </si>
  <si>
    <t>VAV-SURG-R-09</t>
  </si>
  <si>
    <t>VAV-OS-S-01</t>
  </si>
  <si>
    <t>VAV-OS-S-02</t>
  </si>
  <si>
    <t>VAV-OS-S-03</t>
  </si>
  <si>
    <t>VAV-OS-S-04</t>
  </si>
  <si>
    <t>VAV-OS-S-05</t>
  </si>
  <si>
    <t>VAV-OS-S-06</t>
  </si>
  <si>
    <t>VAV-OS-S-07</t>
  </si>
  <si>
    <t>VAV-OS-R-01</t>
  </si>
  <si>
    <t>VAV-OS-R-02</t>
  </si>
  <si>
    <t>VAV-OS-R-03</t>
  </si>
  <si>
    <t>VAV-OS-R-04</t>
  </si>
  <si>
    <t>VAV-REC-S-01</t>
  </si>
  <si>
    <t>VAV-REC-S-02</t>
  </si>
  <si>
    <t>VAV-REC-S-03</t>
  </si>
  <si>
    <t>VAV-REC-S-04</t>
  </si>
  <si>
    <t>VAV-REC-S-05</t>
  </si>
  <si>
    <t>VAV-REC-S-06</t>
  </si>
  <si>
    <t>VAV-REC-S-07</t>
  </si>
  <si>
    <t>VAV-REC-S-08</t>
  </si>
  <si>
    <t>VAV-REC-S-09</t>
  </si>
  <si>
    <t>VAV-REC-S-10</t>
  </si>
  <si>
    <t>VAV-REC-S-11</t>
  </si>
  <si>
    <t>VAV-REC-S-12</t>
  </si>
  <si>
    <t>VAV-REC-S-13</t>
  </si>
  <si>
    <t>VAV-REC-S-14</t>
  </si>
  <si>
    <t>VAV-REC-S-15</t>
  </si>
  <si>
    <t>VAV-REC-S-16</t>
  </si>
  <si>
    <t>VAV-REC-S-17</t>
  </si>
  <si>
    <t>VAV-REC-S-18</t>
  </si>
  <si>
    <t>VAV-REC-S-19</t>
  </si>
  <si>
    <t>VAV-REC-S-20</t>
  </si>
  <si>
    <t>VAV-REC-S-21</t>
  </si>
  <si>
    <t>VAV-REC-S-22</t>
  </si>
  <si>
    <t>VAV-REC-S-23</t>
  </si>
  <si>
    <t>VAV-REC-S-24</t>
  </si>
  <si>
    <t>VAV-REC-R-01</t>
  </si>
  <si>
    <t>VAV-REC-R-02</t>
  </si>
  <si>
    <t>VAV-REC-R-03</t>
  </si>
  <si>
    <t>VAV-REC-R-04</t>
  </si>
  <si>
    <t>VAV-REC-R-05</t>
  </si>
  <si>
    <t>VAV-REC-R-06</t>
  </si>
  <si>
    <t>VAV-3F1-S-01</t>
  </si>
  <si>
    <t>VAV-3F1-S-02</t>
  </si>
  <si>
    <t>VAV-3F1-S-03</t>
  </si>
  <si>
    <t>VAV-3F1-S-04</t>
  </si>
  <si>
    <t>VAV-3F1-S-05</t>
  </si>
  <si>
    <t>VAV-3F1-S-06</t>
  </si>
  <si>
    <t>VAV-3F1-S-07</t>
  </si>
  <si>
    <t>VAV-3F1-S-08</t>
  </si>
  <si>
    <t>VAV-3F1-S-09</t>
  </si>
  <si>
    <t>VAV-3F1-S-10</t>
  </si>
  <si>
    <t>VAV-3F1-S-11</t>
  </si>
  <si>
    <t>VAV-3F1-S-12</t>
  </si>
  <si>
    <t>VAV-3F1-S-13</t>
  </si>
  <si>
    <t>VAV-3F1-S-14</t>
  </si>
  <si>
    <t>VAV-3F1-S-15</t>
  </si>
  <si>
    <t>VAV-3F1-S-16</t>
  </si>
  <si>
    <t>VAV-3F1-S-17</t>
  </si>
  <si>
    <t>VAV-3F1-S-18</t>
  </si>
  <si>
    <t>VAV-3F1-S-19</t>
  </si>
  <si>
    <t>VAV-3F1-S-20</t>
  </si>
  <si>
    <t>VAV-3F1-S-21</t>
  </si>
  <si>
    <t>VAV-3F1-S-22</t>
  </si>
  <si>
    <t>VAV-3F1-S-23</t>
  </si>
  <si>
    <t>VAV-3F1-R-14</t>
  </si>
  <si>
    <t>VAV-3F1-R-21</t>
  </si>
  <si>
    <t>VAV-3F1-R-23</t>
  </si>
  <si>
    <t>VAV-3F2-S-01</t>
  </si>
  <si>
    <t>VAV-3F2-S-02</t>
  </si>
  <si>
    <t>VAV-3F2-S-03</t>
  </si>
  <si>
    <t>VAV-3F2-S-04</t>
  </si>
  <si>
    <t>VAV-3F2-S-05</t>
  </si>
  <si>
    <t>VAV-3F2-S-06</t>
  </si>
  <si>
    <t>VAV-3F2-S-07</t>
  </si>
  <si>
    <t>VAV-3F2-S-08</t>
  </si>
  <si>
    <t>VAV-3F2-S-09</t>
  </si>
  <si>
    <t>VAV-3F2-S-10</t>
  </si>
  <si>
    <t>VAV-3F2-S-11</t>
  </si>
  <si>
    <t>VAV-3F2-S-12</t>
  </si>
  <si>
    <t>VAV-3F2-S-13</t>
  </si>
  <si>
    <t>VAV-3F2-S-14</t>
  </si>
  <si>
    <t>VAV-3F2-S-15</t>
  </si>
  <si>
    <t>VAV-3F2-S-16</t>
  </si>
  <si>
    <t>VAV-3F2-S-17</t>
  </si>
  <si>
    <t>VAV-3F2-R-01</t>
  </si>
  <si>
    <t>VAV-3F2-R-15</t>
  </si>
  <si>
    <t>VAV-OF1-S-01</t>
  </si>
  <si>
    <t>VAV-OF1-S-02</t>
  </si>
  <si>
    <t>VAV-OF1-S-03</t>
  </si>
  <si>
    <t>VAV-OF1-S-04</t>
  </si>
  <si>
    <t>VAV-OF1-S-05</t>
  </si>
  <si>
    <t>VAV-OF1-S-06</t>
  </si>
  <si>
    <t>VAV-OF1-S-07</t>
  </si>
  <si>
    <t>VAV-OF1-S-08</t>
  </si>
  <si>
    <t>VAV-OF1-S-09</t>
  </si>
  <si>
    <t>VAV-OF2-S-01</t>
  </si>
  <si>
    <t>VAV-OF2-S-02</t>
  </si>
  <si>
    <t>VAV-OF2-S-03</t>
  </si>
  <si>
    <t>VAV-OF2-S-04</t>
  </si>
  <si>
    <t>VAV-OF2-S-05</t>
  </si>
  <si>
    <t>VAV-OF2-S-06</t>
  </si>
  <si>
    <t>VAV-OF2-S-07</t>
  </si>
  <si>
    <t>VAV-OF2-S-08</t>
  </si>
  <si>
    <t>VAV-OF2-S-09</t>
  </si>
  <si>
    <t>VAV-OF2-S-10</t>
  </si>
  <si>
    <t>VAV-TR-S-01</t>
  </si>
  <si>
    <t>VAV-TR-S-02</t>
  </si>
  <si>
    <t>VAV-TR-S-03</t>
  </si>
  <si>
    <t>VAV-TR-S-04</t>
  </si>
  <si>
    <t>VAV-TR-S-05</t>
  </si>
  <si>
    <t>VAV-TR-S-06</t>
  </si>
  <si>
    <t>CAV-R1-S-01</t>
  </si>
  <si>
    <t>CAV-R1-S-02</t>
  </si>
  <si>
    <t>CAV-R2-S-01</t>
  </si>
  <si>
    <t>CAV-R2-S-02</t>
  </si>
  <si>
    <t>CAV-R2-S-03</t>
  </si>
  <si>
    <t>CAV-R2-S-04</t>
  </si>
  <si>
    <t>CAV-R2-S-05</t>
  </si>
  <si>
    <t>CAV-RAD.3-S-01</t>
  </si>
  <si>
    <t>CAV-RAD.3-S-02</t>
  </si>
  <si>
    <t>CAV-RAD.3-S-03</t>
  </si>
  <si>
    <t>CAV-RAD.3-S-04</t>
  </si>
  <si>
    <t>CAV-RAD.3-S-05</t>
  </si>
  <si>
    <t>CAV-MORG.-S-01</t>
  </si>
  <si>
    <t>CAV-LAUN-S-01</t>
  </si>
  <si>
    <t>CAV-LAUN-S-02</t>
  </si>
  <si>
    <t>CAV-LAUN-S-03</t>
  </si>
  <si>
    <t>CAV-OFF-S-01</t>
  </si>
  <si>
    <t>CAV-OFF-S-02</t>
  </si>
  <si>
    <t>CAV-OPP-S-01</t>
  </si>
  <si>
    <t>CAV-OPP-S-02</t>
  </si>
  <si>
    <t>CAV-EMR-S-01</t>
  </si>
  <si>
    <t>CAV-EMR-S-02</t>
  </si>
  <si>
    <t>CAV-MR2-S-01</t>
  </si>
  <si>
    <t>CAV-MR2-S-02</t>
  </si>
  <si>
    <t>CAV-ANG-S-01</t>
  </si>
  <si>
    <t>CAV-WR-S-01</t>
  </si>
  <si>
    <t>CAV-CT2-S-01</t>
  </si>
  <si>
    <t>CAV-CT2-S-02</t>
  </si>
  <si>
    <t>CAV-OPA-S-01</t>
  </si>
  <si>
    <t>CAV-OPA-S-02</t>
  </si>
  <si>
    <t>CAV-CIR-S-01</t>
  </si>
  <si>
    <t>CAV-CIR-S-02</t>
  </si>
  <si>
    <t>CAV-CIR-S-03</t>
  </si>
  <si>
    <t>CAV-CIR-S-04</t>
  </si>
  <si>
    <t>CAV-CIR-S-05</t>
  </si>
  <si>
    <t>CAV-CIR-S-06</t>
  </si>
  <si>
    <t>CAV-CIR-S-07</t>
  </si>
  <si>
    <t>CAV-CIR-S-08</t>
  </si>
  <si>
    <t>CAV-CIR-S-09</t>
  </si>
  <si>
    <t>CAV-CIR-S-10</t>
  </si>
  <si>
    <t>CAV-CIR-S-11</t>
  </si>
  <si>
    <t>CAV-CIR-S-12</t>
  </si>
  <si>
    <t>CAV-FS-S-01</t>
  </si>
  <si>
    <t>CAV-PHR-S-01</t>
  </si>
  <si>
    <t>CAV-PHR-S-02</t>
  </si>
  <si>
    <t>CAV-PHR-S-03</t>
  </si>
  <si>
    <t>CAV-PHR-S-04</t>
  </si>
  <si>
    <t>CAV-ENDO-S-01</t>
  </si>
  <si>
    <t>CAV-ENDO-S-02</t>
  </si>
  <si>
    <t>CAV-ENDO-S-03</t>
  </si>
  <si>
    <t>CAV-PCH-S-01</t>
  </si>
  <si>
    <t>CAV-PCH-S-02</t>
  </si>
  <si>
    <t>CAV-ACH-S-01</t>
  </si>
  <si>
    <t>CAV-ACH-S-02</t>
  </si>
  <si>
    <t>CAV-ACH-S-03</t>
  </si>
  <si>
    <t>CAV-BB-S-01</t>
  </si>
  <si>
    <t>CAV-BB-S-02</t>
  </si>
  <si>
    <t>CAV-BM2-S-01</t>
  </si>
  <si>
    <t>CAV-BM2-S-02</t>
  </si>
  <si>
    <t>CAV-LB6-S-01</t>
  </si>
  <si>
    <t>CAV-LB6-S-03</t>
  </si>
  <si>
    <t>CAV-CSSD-S-01</t>
  </si>
  <si>
    <t>CAV-IC1-S-01</t>
  </si>
  <si>
    <t>CAV-IC2-S-01</t>
  </si>
  <si>
    <t>CAV-IP-S-01</t>
  </si>
  <si>
    <t>CAV-IP-S-02</t>
  </si>
  <si>
    <t>CAV-WAIT-S-01</t>
  </si>
  <si>
    <t>CAV-WAIT-S-02</t>
  </si>
  <si>
    <t>CAV-SURG-S-01</t>
  </si>
  <si>
    <t>CAV-SURG-S-02</t>
  </si>
  <si>
    <t>CAV-SURG-S-03</t>
  </si>
  <si>
    <t>CAV-SURG-S-04</t>
  </si>
  <si>
    <t>CAV-SURG-S-05</t>
  </si>
  <si>
    <t>CAV-SURG-S-06</t>
  </si>
  <si>
    <t>CAV-SURG-S-07</t>
  </si>
  <si>
    <t>CAV-SURG-S-08</t>
  </si>
  <si>
    <t>CAV-SURG-S-09</t>
  </si>
  <si>
    <t>CAV-SURG-S-10</t>
  </si>
  <si>
    <t>CAV-SURG-S-11</t>
  </si>
  <si>
    <t>CAV-OS-S-01</t>
  </si>
  <si>
    <t>CAV-OS-S-02</t>
  </si>
  <si>
    <t>CAV-OS-S-03</t>
  </si>
  <si>
    <t>CAV-OS-S-04</t>
  </si>
  <si>
    <t>CAV-REC-S-01</t>
  </si>
  <si>
    <t>CAV-REC-S-02</t>
  </si>
  <si>
    <t>CAV-REC-S-03</t>
  </si>
  <si>
    <t>CAV-REC-S-04</t>
  </si>
  <si>
    <t>CAV-3F1-S-01</t>
  </si>
  <si>
    <t>CAV-3F1-S-02</t>
  </si>
  <si>
    <t>CAV-3F1-S-03</t>
  </si>
  <si>
    <t>CAV-3F1-S-04</t>
  </si>
  <si>
    <t>CAV-3F2-S-01</t>
  </si>
  <si>
    <t>CAV-3F2-S-2</t>
  </si>
  <si>
    <t>CAV-3F2-S-3</t>
  </si>
  <si>
    <t>CAV-OF1-S-01</t>
  </si>
  <si>
    <t>CAV-OF1-S-02</t>
  </si>
  <si>
    <t>CAV-OF1-S-03</t>
  </si>
  <si>
    <t>CAV-OF2-S-01</t>
  </si>
  <si>
    <t>CAV-OF2-S-02</t>
  </si>
  <si>
    <t>CAV-OF2-S-03</t>
  </si>
  <si>
    <t>CAV-TR-S-01</t>
  </si>
  <si>
    <t>CAV-TR-S-02</t>
  </si>
  <si>
    <t>CAV-TR-S-03</t>
  </si>
  <si>
    <t>CYCLOTRON</t>
  </si>
  <si>
    <t>QC LAB</t>
  </si>
  <si>
    <t>AIRLOCK</t>
  </si>
  <si>
    <t xml:space="preserve">PACKAGING </t>
  </si>
  <si>
    <t>FDG</t>
  </si>
  <si>
    <t>WASTE</t>
  </si>
  <si>
    <t>STERILE LAB</t>
  </si>
  <si>
    <t>PRODUCT STORE</t>
  </si>
  <si>
    <t>BUFFER ROOM</t>
  </si>
  <si>
    <t xml:space="preserve">ANTE ROOM </t>
  </si>
  <si>
    <t>ANTE ROOOM</t>
  </si>
  <si>
    <t>CAV's</t>
  </si>
  <si>
    <t>Reheat coil</t>
  </si>
  <si>
    <t>A</t>
  </si>
  <si>
    <t>H</t>
  </si>
  <si>
    <t>I</t>
  </si>
  <si>
    <t>J</t>
  </si>
  <si>
    <t>K</t>
  </si>
  <si>
    <t>L</t>
  </si>
  <si>
    <t>M</t>
  </si>
  <si>
    <t>N</t>
  </si>
  <si>
    <t>1/2"</t>
  </si>
  <si>
    <t>3/4"</t>
  </si>
  <si>
    <t>1"</t>
  </si>
  <si>
    <t>Unions</t>
  </si>
  <si>
    <t>Test Points</t>
  </si>
  <si>
    <t>Smoke Exhaust Fans</t>
  </si>
  <si>
    <t>Stairwell Pressurization Fans</t>
  </si>
  <si>
    <t>E.A.LOUVERS (RAIN PROTECTION WITH SAND TRAP)</t>
  </si>
  <si>
    <t>Supply Air Diffuser  (S.A.D.)</t>
  </si>
  <si>
    <t>Return Air Diffuser  (R.A.D.)</t>
  </si>
  <si>
    <t>Exhaust Air Diffuser  (E.A.D.)</t>
  </si>
  <si>
    <t>9 X 9 (in x in)</t>
  </si>
  <si>
    <t>6 X 6 (in x in)</t>
  </si>
  <si>
    <t>Sq.ft.</t>
  </si>
  <si>
    <t>Testing (3 months test run)  &amp; Commissioning with Air &amp; water balancing</t>
  </si>
  <si>
    <t>Painting on equipment / Hangers, Supports, Pipe etc as per specifications.</t>
  </si>
  <si>
    <t>26 Gauge</t>
  </si>
  <si>
    <t>23 25 13</t>
  </si>
  <si>
    <t>Supply, Installation and Commissioning of chilled water treatment system with all interconnecting pipes, valves, fittings and chemicals(Automatic chemical dosing). complete in all aspect as per drawings and specifications</t>
  </si>
  <si>
    <t>Set</t>
  </si>
  <si>
    <t>23 25 16</t>
  </si>
  <si>
    <t>Supply, Installation and Commissioning of conductivity controller with all interconnecting pipes, valves, fittings and chemicals, complete in all aspect as per drawings and specifications.</t>
  </si>
  <si>
    <t>Supply, installation &amp; comissioning of valves as per drawings and specifiaction.</t>
  </si>
  <si>
    <t>Double Regulating Valves</t>
  </si>
  <si>
    <r>
      <t xml:space="preserve">Supply, Installation &amp; Commissioning of </t>
    </r>
    <r>
      <rPr>
        <sz val="14"/>
        <rFont val="Calibri"/>
        <family val="2"/>
      </rPr>
      <t xml:space="preserve">Ø 1" </t>
    </r>
    <r>
      <rPr>
        <sz val="14"/>
        <rFont val="Calibri"/>
        <family val="2"/>
        <scheme val="minor"/>
      </rPr>
      <t>Automatic airvents as per drawings and specifications.</t>
    </r>
  </si>
  <si>
    <r>
      <t xml:space="preserve">Supply, Installation and Commissioning of </t>
    </r>
    <r>
      <rPr>
        <sz val="12"/>
        <rFont val="Century Gothic"/>
        <family val="2"/>
      </rPr>
      <t>Ø</t>
    </r>
    <r>
      <rPr>
        <sz val="11.9"/>
        <rFont val="Calibri"/>
        <family val="2"/>
      </rPr>
      <t xml:space="preserve"> </t>
    </r>
    <r>
      <rPr>
        <sz val="14"/>
        <rFont val="Calibri"/>
        <family val="2"/>
        <scheme val="minor"/>
      </rPr>
      <t xml:space="preserve">1" </t>
    </r>
    <r>
      <rPr>
        <sz val="14"/>
        <color theme="1"/>
        <rFont val="Calibri"/>
        <family val="2"/>
        <scheme val="minor"/>
      </rPr>
      <t>Flow Switch as per drawings and specifications.</t>
    </r>
  </si>
  <si>
    <r>
      <t xml:space="preserve">Supply, Installation &amp; Commissioning of </t>
    </r>
    <r>
      <rPr>
        <sz val="12"/>
        <rFont val="Century Gothic"/>
        <family val="2"/>
      </rPr>
      <t>Ø</t>
    </r>
    <r>
      <rPr>
        <sz val="11.9"/>
        <rFont val="Calibri"/>
        <family val="2"/>
      </rPr>
      <t xml:space="preserve"> </t>
    </r>
    <r>
      <rPr>
        <sz val="14"/>
        <rFont val="Calibri"/>
        <family val="2"/>
        <scheme val="minor"/>
      </rPr>
      <t>1" Automatic air vents as per drawings and specifications.</t>
    </r>
  </si>
  <si>
    <t>R.ft.</t>
  </si>
  <si>
    <t>23 05 53</t>
  </si>
  <si>
    <t>23 05 48</t>
  </si>
  <si>
    <t xml:space="preserve">Supply, Installation &amp; Commissioning of PP-R type 3 piping for cooling tower makeup water piping including all cutting, fixing fitting, laying, cleaning and making good complete in all respect as per drawings and specifications. </t>
  </si>
  <si>
    <t>Ø 3" Diameter</t>
  </si>
  <si>
    <t>Ø 2" Diameter</t>
  </si>
  <si>
    <t>AS-01</t>
  </si>
  <si>
    <t>AC-01</t>
  </si>
  <si>
    <t>AC-02</t>
  </si>
  <si>
    <t>23 33 43</t>
  </si>
  <si>
    <t>8" Diameter</t>
  </si>
  <si>
    <t>6" Diameter</t>
  </si>
  <si>
    <t>Ø 50" Diameter</t>
  </si>
  <si>
    <t>Ø 48" Diameter</t>
  </si>
  <si>
    <t>Ø 46" Diameter</t>
  </si>
  <si>
    <t>Ø 44" Diameter</t>
  </si>
  <si>
    <t>Ø 42" Diameter</t>
  </si>
  <si>
    <t>Ø 40" Diameter</t>
  </si>
  <si>
    <t>Ø 38" Diameter</t>
  </si>
  <si>
    <t>Ø 36" Diameter</t>
  </si>
  <si>
    <t>Ø 34" Diameter</t>
  </si>
  <si>
    <t>Ø 32" Diameter</t>
  </si>
  <si>
    <t>Ø 30" Diameter</t>
  </si>
  <si>
    <t>Ø 20" Diameter</t>
  </si>
  <si>
    <t>Ø 16" Diameter</t>
  </si>
  <si>
    <t>Ø 14" Diameter</t>
  </si>
  <si>
    <t>Ø 12" Diameter</t>
  </si>
  <si>
    <t>Ø 10" Diameter</t>
  </si>
  <si>
    <t>Ø 8" Diameter</t>
  </si>
  <si>
    <t>Ø 6" Diameter</t>
  </si>
  <si>
    <t>Ø 56" Diameter</t>
  </si>
  <si>
    <t>Ø 54" Diameter</t>
  </si>
  <si>
    <t>Ø 28" Diameter</t>
  </si>
  <si>
    <t>Ø 26" Diameter</t>
  </si>
  <si>
    <t>Ø 24" Diameter</t>
  </si>
  <si>
    <t>Ø 18" Diameter</t>
  </si>
  <si>
    <t>Ø 22" Diameter</t>
  </si>
  <si>
    <t>Ø 58" Diameter</t>
  </si>
  <si>
    <t>24 X 24 (in x in)</t>
  </si>
  <si>
    <t>21 X 21 (in x in)</t>
  </si>
  <si>
    <t>18 X 18 (in x in)</t>
  </si>
  <si>
    <t>15 X 15 (in x in)</t>
  </si>
  <si>
    <t>12 X 12 (in x in)</t>
  </si>
  <si>
    <t>30 X 30 (in x in)</t>
  </si>
  <si>
    <t>Laminar Flow Diffusers  (L.F.D.)</t>
  </si>
  <si>
    <t>24 X 36 (in x in)</t>
  </si>
  <si>
    <t>48 X 12 (in x in)</t>
  </si>
  <si>
    <t>38 X 6 (in x in)</t>
  </si>
  <si>
    <t>30 X 14 (in x in)</t>
  </si>
  <si>
    <t>30 X 12 (in x in)</t>
  </si>
  <si>
    <t>28 X 6 (in x in)</t>
  </si>
  <si>
    <t>26 X 6 (in x in)</t>
  </si>
  <si>
    <t>20 X 6 (in x in)</t>
  </si>
  <si>
    <t>16 X 16 (in x in)</t>
  </si>
  <si>
    <t>18 X 6 (in x in)</t>
  </si>
  <si>
    <t>Supply Air Linear Slot Diffuser (S.A.L.S.D)</t>
  </si>
  <si>
    <t>2/1",54"</t>
  </si>
  <si>
    <t>2/1",34"</t>
  </si>
  <si>
    <t>2/1",32"</t>
  </si>
  <si>
    <t>Return Air Linear Slot Diffuser (R.A.L.S.D)</t>
  </si>
  <si>
    <t>F.A.LOUVERS</t>
  </si>
  <si>
    <t>12 X 10 (in x in)</t>
  </si>
  <si>
    <t>Return Air Linear Bar Grille (R.A.L.B.G)</t>
  </si>
  <si>
    <t>Linear Supply Air Diffuser (L.S.A.D)</t>
  </si>
  <si>
    <t>Linear Exhaust Air Diffuser (L.E.A.D)</t>
  </si>
  <si>
    <t>36 X 24 (in x in)</t>
  </si>
  <si>
    <t>2/1",137"</t>
  </si>
  <si>
    <t>2/1",84"</t>
  </si>
  <si>
    <t>2/1",62"</t>
  </si>
  <si>
    <t>2/1",60"</t>
  </si>
  <si>
    <t>2/1",36"</t>
  </si>
  <si>
    <t>2/1",30"</t>
  </si>
  <si>
    <t>Exhaust Air Linear Slot Diffuser (E.A.L.S.D)</t>
  </si>
  <si>
    <t>2/1",35"</t>
  </si>
  <si>
    <t>2/1",85"</t>
  </si>
  <si>
    <t>2/1",40"</t>
  </si>
  <si>
    <t>2/1",38"</t>
  </si>
  <si>
    <t>2/1",100"</t>
  </si>
  <si>
    <t>42 X 10 (in x in)</t>
  </si>
  <si>
    <t>36 X 12 (in x in)</t>
  </si>
  <si>
    <t>2/1-53"</t>
  </si>
  <si>
    <t>2/1",44"</t>
  </si>
  <si>
    <t>2/1",28"</t>
  </si>
  <si>
    <t>2/1",22"</t>
  </si>
  <si>
    <t>92 X 92 (in x in)</t>
  </si>
  <si>
    <t>60 X 24 (in x in)</t>
  </si>
  <si>
    <t>22 X 4 (in x in)</t>
  </si>
  <si>
    <t>20 X 10 (in x in)</t>
  </si>
  <si>
    <t>20 X 12 (in x in)</t>
  </si>
  <si>
    <t>18 X 8 (in x in)</t>
  </si>
  <si>
    <t>16 X 6 (in x in)</t>
  </si>
  <si>
    <t>14 X 10 (in x in)</t>
  </si>
  <si>
    <t>16 X 8 (in x in)</t>
  </si>
  <si>
    <t>12 X 8 (in x in)</t>
  </si>
  <si>
    <t>12 X 6 (in x in)</t>
  </si>
  <si>
    <t>18 X 12 (in x in)</t>
  </si>
  <si>
    <t>52 X 6 (in x in)</t>
  </si>
  <si>
    <t>36 X 6 (in x in)</t>
  </si>
  <si>
    <t>14 X 6 (in x in)</t>
  </si>
  <si>
    <t>22 X 8 (in x in)</t>
  </si>
  <si>
    <t>18 X 10 (in x in)</t>
  </si>
  <si>
    <t>46 X 6 (in x in)</t>
  </si>
  <si>
    <t>24 X 6 (in x in)</t>
  </si>
  <si>
    <t xml:space="preserve">23 34 33 </t>
  </si>
  <si>
    <t>Supply, Installation &amp; commissioning of brass tags for Equipment and system including all accessories complete in all respect as per drawings and specifications.</t>
  </si>
  <si>
    <t>23 21 23
40 92 49</t>
  </si>
  <si>
    <t>23 73 13
40 92 49
23 41 00</t>
  </si>
  <si>
    <t>Installation and Commissioning of Exhaust and Fresh Air Fans with wire mesh as per schedule &amp; specifications.</t>
  </si>
  <si>
    <t>437.5 ft² (32% Free Area)</t>
  </si>
  <si>
    <t>291.6 ft² (32% Free Area)</t>
  </si>
  <si>
    <t>143.3 ft² (32% Free Area)</t>
  </si>
  <si>
    <t>82.2 ft² (32% Free Area)</t>
  </si>
  <si>
    <t>19.5 ft² (32% Free Area)</t>
  </si>
  <si>
    <t>16.8 ft² (32% Free Area)</t>
  </si>
  <si>
    <t>12.1 ft² (32% Free Area)</t>
  </si>
  <si>
    <t>500 ft² (32% Free Area)</t>
  </si>
  <si>
    <t>104 ft² (32% Free Area)</t>
  </si>
  <si>
    <t>42 ft² (32% Free Area)</t>
  </si>
  <si>
    <t>24 ft² (32% Free Area)</t>
  </si>
  <si>
    <t>7.4 ft² (32% Free Area)</t>
  </si>
  <si>
    <t>78 ft² (32% Free Area)</t>
  </si>
  <si>
    <t>1.5 ft² (32% Free Area)</t>
  </si>
  <si>
    <t>33.8 ft² (32% Free Area)</t>
  </si>
  <si>
    <t>4 ft² (32% Free Area)</t>
  </si>
  <si>
    <t>9.4 ft² (32% Free Area)</t>
  </si>
  <si>
    <t>30 ft² (32% Free Area)</t>
  </si>
  <si>
    <t>34.7 ft² (32% Free Area)</t>
  </si>
  <si>
    <t>21.25 ft² (32% Free Area)</t>
  </si>
  <si>
    <t>42.5 ft² (32% Free Area)</t>
  </si>
  <si>
    <t>17.3 ft² (32% Free Area)</t>
  </si>
  <si>
    <t>11 ft² (32% Free Area)</t>
  </si>
  <si>
    <t>7.5 ft² (32% Free Area)</t>
  </si>
  <si>
    <t>26 ft² (32% Free Area)</t>
  </si>
  <si>
    <t>140 ft² (32% Free Area)</t>
  </si>
  <si>
    <t>100 ft² (32% Free Area)</t>
  </si>
  <si>
    <t>108 ft² (32% Free Area)</t>
  </si>
  <si>
    <t>132 ft² (32% Free Area)</t>
  </si>
  <si>
    <t>17 ft² (32% Free Area)</t>
  </si>
  <si>
    <t>32 ft² (32% Free Area)</t>
  </si>
  <si>
    <r>
      <rPr>
        <sz val="12"/>
        <color theme="1"/>
        <rFont val="Century Gothic"/>
        <family val="2"/>
      </rPr>
      <t>Ø</t>
    </r>
    <r>
      <rPr>
        <sz val="14"/>
        <color theme="1"/>
        <rFont val="Calibri"/>
        <family val="2"/>
        <scheme val="minor"/>
      </rPr>
      <t>1/2"</t>
    </r>
  </si>
  <si>
    <t>Ø3/4"</t>
  </si>
  <si>
    <t>Ø1"</t>
  </si>
  <si>
    <t>Ø1/2"</t>
  </si>
  <si>
    <t>Ø1-1/4"</t>
  </si>
  <si>
    <t>09 90 00</t>
  </si>
  <si>
    <t>Sq ft.</t>
  </si>
  <si>
    <t xml:space="preserve">Supply, Installation and Commissioning of U-PVC piping with armaflex thick insulation for condensate drain including all cutting fixing, layout, cleaning and making good complete in all respect as per drawings and specifications.                             </t>
  </si>
  <si>
    <t>Supply, installation &amp; commissioning of Aluminum cladding over Exposed Ducts complete with all respects as mentioned in the schedule &amp; specifications.</t>
  </si>
  <si>
    <t xml:space="preserve"> 23 05 23                          </t>
  </si>
  <si>
    <t xml:space="preserve">23 34 00
</t>
  </si>
  <si>
    <t>23 21 13.02</t>
  </si>
  <si>
    <t>22x12</t>
  </si>
  <si>
    <t>24x12</t>
  </si>
  <si>
    <t>38x28</t>
  </si>
  <si>
    <t>34x26</t>
  </si>
  <si>
    <t>42x20</t>
  </si>
  <si>
    <t>16x10</t>
  </si>
  <si>
    <t>18x10</t>
  </si>
  <si>
    <t>24x10</t>
  </si>
  <si>
    <t>24x14</t>
  </si>
  <si>
    <t>24x16</t>
  </si>
  <si>
    <t>22x16</t>
  </si>
  <si>
    <t>18x8</t>
  </si>
  <si>
    <t>16x6</t>
  </si>
  <si>
    <t>16x8</t>
  </si>
  <si>
    <t>14x6</t>
  </si>
  <si>
    <t>12x6</t>
  </si>
  <si>
    <t>12x8</t>
  </si>
  <si>
    <t>50x28</t>
  </si>
  <si>
    <t>Supply, Installation and Commissioning of Motorized Volume control Dampers as per SMACNA standards and specifications. Shown as per drawings.</t>
  </si>
  <si>
    <t>36x16</t>
  </si>
  <si>
    <t>54x24</t>
  </si>
  <si>
    <t>56x36</t>
  </si>
  <si>
    <t>70x26</t>
  </si>
  <si>
    <t>74x76</t>
  </si>
  <si>
    <t>∅56</t>
  </si>
  <si>
    <t>∅20</t>
  </si>
  <si>
    <t>∅50</t>
  </si>
  <si>
    <t>34x18</t>
  </si>
  <si>
    <t>"</t>
  </si>
  <si>
    <t>50x36</t>
  </si>
  <si>
    <t>40x24</t>
  </si>
  <si>
    <t>44x28</t>
  </si>
  <si>
    <t>34x24</t>
  </si>
  <si>
    <t>30x18</t>
  </si>
  <si>
    <t>32x22</t>
  </si>
  <si>
    <t>54x28</t>
  </si>
  <si>
    <t>26x10</t>
  </si>
  <si>
    <t>56x24</t>
  </si>
  <si>
    <t>∅46</t>
  </si>
  <si>
    <t>16x12</t>
  </si>
  <si>
    <t>66x36</t>
  </si>
  <si>
    <t>240x175</t>
  </si>
  <si>
    <t>46x20</t>
  </si>
  <si>
    <t>70x28</t>
  </si>
  <si>
    <t>60x24</t>
  </si>
  <si>
    <t>44x22</t>
  </si>
  <si>
    <t>52x36</t>
  </si>
  <si>
    <t>8x6</t>
  </si>
  <si>
    <t>10x6</t>
  </si>
  <si>
    <t>18x6</t>
  </si>
  <si>
    <t>24x8</t>
  </si>
  <si>
    <t>24x6</t>
  </si>
  <si>
    <t>20x12</t>
  </si>
  <si>
    <t>20x10</t>
  </si>
  <si>
    <t>20x8</t>
  </si>
  <si>
    <t>20x6</t>
  </si>
  <si>
    <t>22x10</t>
  </si>
  <si>
    <t>22x8</t>
  </si>
  <si>
    <t>22x6</t>
  </si>
  <si>
    <t>26x14</t>
  </si>
  <si>
    <t>26x12</t>
  </si>
  <si>
    <t>26x8</t>
  </si>
  <si>
    <t>28x14</t>
  </si>
  <si>
    <t>28x12</t>
  </si>
  <si>
    <t>28x10</t>
  </si>
  <si>
    <t>28x8</t>
  </si>
  <si>
    <t>30x14</t>
  </si>
  <si>
    <t>30x12</t>
  </si>
  <si>
    <t>30x10</t>
  </si>
  <si>
    <t>30x16</t>
  </si>
  <si>
    <t>30x24</t>
  </si>
  <si>
    <t>32x18</t>
  </si>
  <si>
    <t>32x16</t>
  </si>
  <si>
    <t>32x14</t>
  </si>
  <si>
    <t>32x12</t>
  </si>
  <si>
    <t>34x20</t>
  </si>
  <si>
    <t>34x12</t>
  </si>
  <si>
    <t>34x10</t>
  </si>
  <si>
    <t>34x14</t>
  </si>
  <si>
    <t>36x20</t>
  </si>
  <si>
    <t>38x24</t>
  </si>
  <si>
    <t>38x16</t>
  </si>
  <si>
    <t>38x10</t>
  </si>
  <si>
    <t>40x18</t>
  </si>
  <si>
    <t>40x12</t>
  </si>
  <si>
    <t>48x16</t>
  </si>
  <si>
    <t>52x22</t>
  </si>
  <si>
    <t>62x20</t>
  </si>
  <si>
    <t>35x24</t>
  </si>
  <si>
    <t>14x8</t>
  </si>
  <si>
    <t>∅18</t>
  </si>
  <si>
    <t>∅30</t>
  </si>
  <si>
    <t>∅36</t>
  </si>
  <si>
    <t>∅54</t>
  </si>
  <si>
    <t>∅8</t>
  </si>
  <si>
    <t>114x18</t>
  </si>
  <si>
    <t>20x18</t>
  </si>
  <si>
    <t>46x106</t>
  </si>
  <si>
    <t>36x24</t>
  </si>
  <si>
    <t>36x12</t>
  </si>
  <si>
    <t>22∅</t>
  </si>
  <si>
    <t>44∅</t>
  </si>
  <si>
    <t>34x22</t>
  </si>
  <si>
    <t>28x16</t>
  </si>
  <si>
    <t>14x4</t>
  </si>
  <si>
    <t>8∅</t>
  </si>
  <si>
    <t>6∅</t>
  </si>
  <si>
    <t>24x18</t>
  </si>
  <si>
    <t>18x4</t>
  </si>
  <si>
    <t>10∅</t>
  </si>
  <si>
    <t>12x4</t>
  </si>
  <si>
    <t>22x18</t>
  </si>
  <si>
    <t>28x20</t>
  </si>
  <si>
    <t>30x22</t>
  </si>
  <si>
    <t>20x16</t>
  </si>
  <si>
    <t>14∅</t>
  </si>
  <si>
    <t>48x20</t>
  </si>
  <si>
    <t>28X20</t>
  </si>
  <si>
    <t>20x14</t>
  </si>
  <si>
    <t>22x14</t>
  </si>
  <si>
    <t>60x28</t>
  </si>
  <si>
    <t>26x20</t>
  </si>
  <si>
    <t>18x16</t>
  </si>
  <si>
    <t>16∅</t>
  </si>
  <si>
    <t>48x22</t>
  </si>
  <si>
    <t>50x22</t>
  </si>
  <si>
    <t>62x24</t>
  </si>
  <si>
    <t>28x22</t>
  </si>
  <si>
    <t>12x14</t>
  </si>
  <si>
    <t>68x24</t>
  </si>
  <si>
    <t>28x18</t>
  </si>
  <si>
    <t>30x20</t>
  </si>
  <si>
    <t>16x16</t>
  </si>
  <si>
    <t>12x12</t>
  </si>
  <si>
    <t>12x16</t>
  </si>
  <si>
    <t>16x14</t>
  </si>
  <si>
    <t>18x14</t>
  </si>
  <si>
    <t>18x12</t>
  </si>
  <si>
    <t>18∅</t>
  </si>
  <si>
    <t>30∅</t>
  </si>
  <si>
    <t>32∅</t>
  </si>
  <si>
    <t>34∅</t>
  </si>
  <si>
    <t>42∅</t>
  </si>
  <si>
    <t>50x24</t>
  </si>
  <si>
    <t>64x30</t>
  </si>
  <si>
    <t>46x26</t>
  </si>
  <si>
    <t>72x34</t>
  </si>
  <si>
    <t>62x30</t>
  </si>
  <si>
    <t>32"x22"</t>
  </si>
  <si>
    <t>∅48"</t>
  </si>
  <si>
    <t>∅44"</t>
  </si>
  <si>
    <t>∅42"</t>
  </si>
  <si>
    <t>∅40"</t>
  </si>
  <si>
    <t>∅36"</t>
  </si>
  <si>
    <t>∅34"</t>
  </si>
  <si>
    <t>∅32"</t>
  </si>
  <si>
    <t>∅30"</t>
  </si>
  <si>
    <t>∅28"</t>
  </si>
  <si>
    <t>∅26"</t>
  </si>
  <si>
    <t>∅22"</t>
  </si>
  <si>
    <t>∅16"</t>
  </si>
  <si>
    <t>∅18"</t>
  </si>
  <si>
    <t>∅12"</t>
  </si>
  <si>
    <t>∅10"</t>
  </si>
  <si>
    <t>32"x12"</t>
  </si>
  <si>
    <t>34"x12"</t>
  </si>
  <si>
    <t>22"x10"</t>
  </si>
  <si>
    <t>18"x10"</t>
  </si>
  <si>
    <t>18"x8"</t>
  </si>
  <si>
    <t>12"x6"</t>
  </si>
  <si>
    <t>16"x8"</t>
  </si>
  <si>
    <t>26∅</t>
  </si>
  <si>
    <t>40∅</t>
  </si>
  <si>
    <t>60"x18"</t>
  </si>
  <si>
    <t>88"x18"</t>
  </si>
  <si>
    <t>144"x24"</t>
  </si>
  <si>
    <t>96"x26"</t>
  </si>
  <si>
    <t>14"x8"</t>
  </si>
  <si>
    <t>52"x14"</t>
  </si>
  <si>
    <t>48"x16"</t>
  </si>
  <si>
    <t>28"x12"</t>
  </si>
  <si>
    <t>34"x14"</t>
  </si>
  <si>
    <t>44"x16"</t>
  </si>
  <si>
    <t>44"x18"</t>
  </si>
  <si>
    <t>16"x10"</t>
  </si>
  <si>
    <t>54"x22"</t>
  </si>
  <si>
    <t>50"x24"</t>
  </si>
  <si>
    <t>24"x8"</t>
  </si>
  <si>
    <t>48"x22"</t>
  </si>
  <si>
    <t>32"x10"</t>
  </si>
  <si>
    <t>20"x12"</t>
  </si>
  <si>
    <t>26"x10"</t>
  </si>
  <si>
    <t>20"x10"</t>
  </si>
  <si>
    <t>24"x14"</t>
  </si>
  <si>
    <t>10"x6"</t>
  </si>
  <si>
    <t>52"x24"</t>
  </si>
  <si>
    <t>32"14"</t>
  </si>
  <si>
    <t>26"x14"</t>
  </si>
  <si>
    <t>20"x8"</t>
  </si>
  <si>
    <t>24"x10"</t>
  </si>
  <si>
    <t>30"x10"</t>
  </si>
  <si>
    <t>40"x20"</t>
  </si>
  <si>
    <t>14"x6"</t>
  </si>
  <si>
    <t>20"x6"</t>
  </si>
  <si>
    <t>30"x14"</t>
  </si>
  <si>
    <t>28"x14"</t>
  </si>
  <si>
    <t>68"x24"</t>
  </si>
  <si>
    <t>38"x14"</t>
  </si>
  <si>
    <t>26"x12"</t>
  </si>
  <si>
    <t>16"x6"</t>
  </si>
  <si>
    <t>64"x24"</t>
  </si>
  <si>
    <t>12"x8"</t>
  </si>
  <si>
    <t>22"x8"</t>
  </si>
  <si>
    <t>38"x16"</t>
  </si>
  <si>
    <t>36"x16"</t>
  </si>
  <si>
    <t>36"x12"</t>
  </si>
  <si>
    <t>28"x10"</t>
  </si>
  <si>
    <t>30"x12"</t>
  </si>
  <si>
    <t>12"x4"</t>
  </si>
  <si>
    <t>58"x20"</t>
  </si>
  <si>
    <t>62"x26"</t>
  </si>
  <si>
    <t>20x20</t>
  </si>
  <si>
    <t>32x20</t>
  </si>
  <si>
    <t>40x20</t>
  </si>
  <si>
    <t>10x10</t>
  </si>
  <si>
    <t>26x6</t>
  </si>
  <si>
    <t>38x18</t>
  </si>
  <si>
    <t>48x10</t>
  </si>
  <si>
    <t>26x18</t>
  </si>
  <si>
    <t>54x22</t>
  </si>
  <si>
    <t>38x14</t>
  </si>
  <si>
    <t>40x14</t>
  </si>
  <si>
    <t>10x4</t>
  </si>
  <si>
    <t>36x22</t>
  </si>
  <si>
    <t>12x10</t>
  </si>
  <si>
    <t>16x4</t>
  </si>
  <si>
    <t>34x16</t>
  </si>
  <si>
    <t>46x24</t>
  </si>
  <si>
    <t>42x16</t>
  </si>
  <si>
    <t>46x18</t>
  </si>
  <si>
    <t>42x26</t>
  </si>
  <si>
    <t>22x20</t>
  </si>
  <si>
    <t>26x16</t>
  </si>
  <si>
    <t>44x18</t>
  </si>
  <si>
    <t>58∅</t>
  </si>
  <si>
    <t>48∅</t>
  </si>
  <si>
    <t>36∅</t>
  </si>
  <si>
    <t>28∅</t>
  </si>
  <si>
    <t>52x20</t>
  </si>
  <si>
    <t>36x26</t>
  </si>
  <si>
    <t>52x26</t>
  </si>
  <si>
    <t>36"x20"</t>
  </si>
  <si>
    <t>52"x6"</t>
  </si>
  <si>
    <t>36"x70"</t>
  </si>
  <si>
    <t>36"x6"</t>
  </si>
  <si>
    <t>28"x6"</t>
  </si>
  <si>
    <t>26"x6"</t>
  </si>
  <si>
    <t>∅6"</t>
  </si>
  <si>
    <t>168"x36"</t>
  </si>
  <si>
    <t>156"x72"</t>
  </si>
  <si>
    <t>52"x20"</t>
  </si>
  <si>
    <t>48"x20"</t>
  </si>
  <si>
    <t>46"x20"</t>
  </si>
  <si>
    <t>42"x20"</t>
  </si>
  <si>
    <t>42"x16"</t>
  </si>
  <si>
    <t>40"x16"</t>
  </si>
  <si>
    <t>36"x14"</t>
  </si>
  <si>
    <t>34"x18"</t>
  </si>
  <si>
    <t>34"x16"</t>
  </si>
  <si>
    <t>32"x14"</t>
  </si>
  <si>
    <t>22"x12"</t>
  </si>
  <si>
    <t>22"x6"</t>
  </si>
  <si>
    <t>20"x20"</t>
  </si>
  <si>
    <t>20"x14"</t>
  </si>
  <si>
    <t>18"x12"</t>
  </si>
  <si>
    <t>18"x6"</t>
  </si>
  <si>
    <t>16"x12"</t>
  </si>
  <si>
    <t>8"x6"</t>
  </si>
  <si>
    <t>46"x24"</t>
  </si>
  <si>
    <t>46"x18"</t>
  </si>
  <si>
    <t>44"x24"</t>
  </si>
  <si>
    <t>32"x20"</t>
  </si>
  <si>
    <t>32"x16"</t>
  </si>
  <si>
    <t>∅14"</t>
  </si>
  <si>
    <t>52"x26"</t>
  </si>
  <si>
    <t>50"x30"</t>
  </si>
  <si>
    <t>30"x18"</t>
  </si>
  <si>
    <t>24"x12"</t>
  </si>
  <si>
    <t>22"x14"</t>
  </si>
  <si>
    <t>48"x28"</t>
  </si>
  <si>
    <t>26"x18"</t>
  </si>
  <si>
    <t>22"x16"</t>
  </si>
  <si>
    <t>44"x22"</t>
  </si>
  <si>
    <t>42"x22"</t>
  </si>
  <si>
    <t>40"x26"</t>
  </si>
  <si>
    <t>40"x24"</t>
  </si>
  <si>
    <t>34"x20"</t>
  </si>
  <si>
    <t>30"x24"</t>
  </si>
  <si>
    <t>30"x22"</t>
  </si>
  <si>
    <t>30"x8"</t>
  </si>
  <si>
    <t>28"x22"</t>
  </si>
  <si>
    <t>28"x18"</t>
  </si>
  <si>
    <t>26"x20"</t>
  </si>
  <si>
    <t>26"x16"</t>
  </si>
  <si>
    <t>24"x18"</t>
  </si>
  <si>
    <t>24"x6"</t>
  </si>
  <si>
    <t>22"x20"</t>
  </si>
  <si>
    <t>22"x18"</t>
  </si>
  <si>
    <t>20"x16"</t>
  </si>
  <si>
    <t>18"x16"</t>
  </si>
  <si>
    <t>16"x14"</t>
  </si>
  <si>
    <t>16"x4"</t>
  </si>
  <si>
    <t>14"x10"</t>
  </si>
  <si>
    <t>14"x4"</t>
  </si>
  <si>
    <t>10"x10"</t>
  </si>
  <si>
    <t>10"x8"</t>
  </si>
  <si>
    <t>10"x4"</t>
  </si>
  <si>
    <t>∅8"</t>
  </si>
  <si>
    <t>58"x26"</t>
  </si>
  <si>
    <t>54"x26"</t>
  </si>
  <si>
    <t>50"x22"</t>
  </si>
  <si>
    <t>40"x18"</t>
  </si>
  <si>
    <t>36"x18"</t>
  </si>
  <si>
    <t>32"x26"</t>
  </si>
  <si>
    <t>32"x18"</t>
  </si>
  <si>
    <t>30"x20"</t>
  </si>
  <si>
    <t>20"x18"</t>
  </si>
  <si>
    <t>∅38"</t>
  </si>
  <si>
    <t>Installation &amp; Comissioning of HVAC Pumps, including the cost lifting/loading, unloading on roof top,  material or foundation or any other material or tool and equipment which may be required complete in all respects with necessary fittings and as per schedule, drawings and specifications.</t>
  </si>
  <si>
    <t>Installation  of Air Handling Unit, including the cost loading, unloading and placing on each floor, material or foundation or any other material or tool and equipment which may be required complete in all respects with necessary fittings and as per schedule, drawings and specifications.</t>
  </si>
  <si>
    <t>Installation and Comissioning of Fan Coil Units, complete in all respects with necessary fittings and as per schedule, drawings and specifications.</t>
  </si>
  <si>
    <t>Supply, Installation and Commissioning of valves for Chillers as per schedules, drawings and specifications.</t>
  </si>
  <si>
    <t>Installation and Commissioning of valves for Cooling Towers as per schedules, drawings and specifications</t>
  </si>
  <si>
    <t>Supply, Installation and Commissioning of valves for FCUs as per schedules, drawings and specifications.</t>
  </si>
  <si>
    <t>Supply, Installation &amp; Commissioning of ASTM Schedule 40 chilled water seamless piping(Supply/Return) complete with fittings, flanges unions, gaskets, specialties, flexible connections, etc, including all cutting, fixing fitting, laying, cleaning and making good complete in all respects as per schedules, drawings and specifications.</t>
  </si>
  <si>
    <t>Supply, Installation &amp; Comissioning of Pressurized Expansion Tanks complete with valve and specialities including lifting rigging ,shifting  for installtion and all material required for installation and support to supplier for commissioning complete as per schedule, drawings and specifications.</t>
  </si>
  <si>
    <t>Supply, Installation &amp; Commissioning of Air Separator complete with all accessories as per schedule, drawings and specifications.</t>
  </si>
  <si>
    <t>Supply, Installation &amp; Commissioning of Air curtains complete with all accessories as per schedule, drawings and specifications.</t>
  </si>
  <si>
    <t>1-1/2 inch thickness</t>
  </si>
  <si>
    <t>2 inch thickness</t>
  </si>
  <si>
    <t xml:space="preserve">Installation &amp; Commissioning of Water Cooled Centrifugal (Electric) chillers, flow switch &amp; controls complete in all respects, as per schedule, drawings and specifications. </t>
  </si>
  <si>
    <t>Supply, installation and Commissioning of flexible connectors complete in all respects as per  schedule, drawings and specifications.</t>
  </si>
  <si>
    <t xml:space="preserve">Supply, Installation and Commissioning fresh air intake and exhaust louvers, Aluminum constructed and powder coated finished as per specifications and drawings.                                   </t>
  </si>
  <si>
    <t>Installation and Comissioning of VAVs and CAVs, complete in all respects with necessary accessories and as per schedule, drawings and specifications.</t>
  </si>
  <si>
    <t>36.1 ft² (42% Free Area)</t>
  </si>
  <si>
    <t>8 ft² (42% Free Area)</t>
  </si>
  <si>
    <t>110 ft² (42% Free Area)</t>
  </si>
  <si>
    <t>119 ft² (42% Free Area)</t>
  </si>
  <si>
    <t>45.4 ft² (42% Free Area)</t>
  </si>
  <si>
    <t>4.5 ft² (42% Free Area)</t>
  </si>
  <si>
    <t>21 ft² (42% Free Area)</t>
  </si>
  <si>
    <t>16.1 ft² (42% Free Area)</t>
  </si>
  <si>
    <t>230 ft² (42% Free Area)</t>
  </si>
  <si>
    <t>35 ft² (42% Free Area)</t>
  </si>
  <si>
    <t>30 ft² (42% Free Area)</t>
  </si>
  <si>
    <t>15 ft² (42% Free Area)</t>
  </si>
  <si>
    <t>12 ft² (42% Free Area)</t>
  </si>
  <si>
    <t>10 ft² (42% Free Area)</t>
  </si>
  <si>
    <t>36 ft² (42% Free Area)</t>
  </si>
  <si>
    <t>17.5 ft² (42% Free Area)</t>
  </si>
  <si>
    <t>12.5 ft² (42% Free Area)</t>
  </si>
  <si>
    <t>7.25 ft² (42% Free Area)</t>
  </si>
  <si>
    <t>66 ft² (42% Free Area)</t>
  </si>
  <si>
    <t>Supply, Installation  &amp; Commissioning of Glass Fiber insulation for chilled water piping complete in all respect as mentioned in the schedule, drawings &amp; specifications.</t>
  </si>
  <si>
    <t>R.ft</t>
  </si>
  <si>
    <t>Supply, Installation  &amp; Commissioning of   Glass Fiber insulation  for ducts complete in all respect as mentioned in the schedule &amp; specifications.</t>
  </si>
  <si>
    <t>Installation and Commissioning of Humidifier Electric type complete in all aspect as per schedule, drawings &amp; specifications.</t>
  </si>
  <si>
    <t>13 2 03.08</t>
  </si>
  <si>
    <t xml:space="preserve">Supply, Installation &amp;  commissioning of Thick  Glass Fibre sound liner for Air Ducting including accessories. </t>
  </si>
  <si>
    <r>
      <rPr>
        <sz val="12"/>
        <rFont val="Century Gothic"/>
        <family val="2"/>
      </rPr>
      <t>Ø</t>
    </r>
    <r>
      <rPr>
        <sz val="14"/>
        <rFont val="Calibri"/>
        <family val="2"/>
        <scheme val="minor"/>
      </rPr>
      <t>20".</t>
    </r>
  </si>
  <si>
    <t>07 84 00</t>
  </si>
  <si>
    <t xml:space="preserve">07 84 00 </t>
  </si>
  <si>
    <t>Supply, Installation and Commissioning of drain connectors as per drawings and specifications.</t>
  </si>
  <si>
    <t>01 00 00</t>
  </si>
  <si>
    <t>23 05 93</t>
  </si>
  <si>
    <t>Supply, installing and commissioning of items not listed in BOQ but required.(Contractors responsibility to verify the quantities before bidding)</t>
  </si>
  <si>
    <t>Lot</t>
  </si>
  <si>
    <t>BOQ No.</t>
  </si>
  <si>
    <t>Qty.</t>
  </si>
  <si>
    <t xml:space="preserve">Material
Unit Rate </t>
  </si>
  <si>
    <t>Material
Cost</t>
  </si>
  <si>
    <t>Installation Unit Rate</t>
  </si>
  <si>
    <t>Installation Cost</t>
  </si>
  <si>
    <t xml:space="preserve">Total
Cost </t>
  </si>
  <si>
    <t>6 x 4</t>
  </si>
  <si>
    <t>8 x 4</t>
  </si>
  <si>
    <t>7 + 9</t>
  </si>
  <si>
    <t>Sub Total (Page 1)</t>
  </si>
  <si>
    <t>E</t>
  </si>
  <si>
    <t>Supply, Installation and Commissioning of  Air Devices including connections with air ducts and supports arrangements complete in all respect as per drawings and specifications</t>
  </si>
  <si>
    <t>Supply, Installation  &amp; Commissioning of  Closed Cell NBR Insulation for chilled water piping with complete in all respect as mentioned in the drawings &amp; specifications.</t>
  </si>
  <si>
    <t>Supply, Installation &amp; Commissioning of Seismic restraints and flexible connections where ducts and pipes cross the expansion joints of the buildings complete in all respect as per drawing and specification.</t>
  </si>
  <si>
    <t>Testing, Balancing &amp; Commissioning</t>
  </si>
  <si>
    <t>Painting on equipment / Hangers, Supports, Pipe etc. as per specifications.</t>
  </si>
  <si>
    <t>Sub Total (Page 2)</t>
  </si>
  <si>
    <t>Sub Total (Page 3)</t>
  </si>
  <si>
    <t>Sub Total (Page 4)</t>
  </si>
  <si>
    <t>23 07 19</t>
  </si>
  <si>
    <t>23 07 01</t>
  </si>
  <si>
    <t>SECTION II: BILL OF QUANTITIES FOR HVAC WORKS</t>
  </si>
  <si>
    <t>Sub Total (Page 5)</t>
  </si>
  <si>
    <t xml:space="preserve">Supply, Installation and Commissioning of U-PVC piping with  insulation for condensate drain piping including all cutting fixing, layout, cleaning and making good complete in all respect as per drawings and specifications.                             </t>
  </si>
  <si>
    <t>RAG</t>
  </si>
  <si>
    <t>Supply, Installation  &amp; Commissioning of NBR insulation  for ducts complete in all respect as mentioned in the schedule &amp; specifications.</t>
  </si>
  <si>
    <t>40mm thickness</t>
  </si>
  <si>
    <t>Supply, Installation &amp; Commissioning of ASTM Schedule 40 seamless piping for Chilled water complete with fittings, flanges unions, gaskets, specialties, flexible connections, etc., including all cutting, fixing fitting, laying, cleaning and making good complete in all respects as per drawings and specifications.</t>
  </si>
  <si>
    <t>Supply Air Linear Slot Diffuser S.A.L.S.D.</t>
  </si>
  <si>
    <t>Supply, installation and Commissioning of flexible ducts complete in all respects as per  schedule, drawings and specifications.</t>
  </si>
  <si>
    <t>Supply, Installation &amp; commissioning of valves complete in all respect as per drawings and specification.</t>
  </si>
  <si>
    <t>Supply, Installation &amp; Commissioning of Automatic air vents as per drawings and specifications.</t>
  </si>
  <si>
    <t>SAG</t>
  </si>
  <si>
    <t>23 09 00</t>
  </si>
  <si>
    <t>6"x6"</t>
  </si>
  <si>
    <t>Sub Total (Page 6)</t>
  </si>
  <si>
    <t>O</t>
  </si>
  <si>
    <t>P</t>
  </si>
  <si>
    <t>Q</t>
  </si>
  <si>
    <t>FCU-11F-01</t>
  </si>
  <si>
    <t>FCU-11F-02</t>
  </si>
  <si>
    <t>FCU-11F-03</t>
  </si>
  <si>
    <t>FCU-11F-04A</t>
  </si>
  <si>
    <t>FCU-11F-04B</t>
  </si>
  <si>
    <t>FCU-11F-05</t>
  </si>
  <si>
    <t>FCU-11F-06</t>
  </si>
  <si>
    <t>FCU-11F-07</t>
  </si>
  <si>
    <t>FCU-11F-08</t>
  </si>
  <si>
    <t>FCU-11F-09</t>
  </si>
  <si>
    <t>FCU-11F-10</t>
  </si>
  <si>
    <t>FCU-11F-11</t>
  </si>
  <si>
    <t>FCU-11F-12</t>
  </si>
  <si>
    <t>FCU-11F-13</t>
  </si>
  <si>
    <t>FCU-11F-14</t>
  </si>
  <si>
    <t>FCU-11F-15</t>
  </si>
  <si>
    <t>FCU-11F-16</t>
  </si>
  <si>
    <t>FCU-11F-17</t>
  </si>
  <si>
    <t>FCU-11F-18</t>
  </si>
  <si>
    <t>FCU-11F-19</t>
  </si>
  <si>
    <t>FCU-12F-01</t>
  </si>
  <si>
    <t>FCU-12F-02</t>
  </si>
  <si>
    <t>FCU-12F-03</t>
  </si>
  <si>
    <t>FCU-12F-04A</t>
  </si>
  <si>
    <t>FCU-12F-04B</t>
  </si>
  <si>
    <t>FCU-12F-05</t>
  </si>
  <si>
    <t>FCU-12F-06</t>
  </si>
  <si>
    <t>FCU-12F-07</t>
  </si>
  <si>
    <t>FCU-12F-08</t>
  </si>
  <si>
    <t>FCU-12F-09</t>
  </si>
  <si>
    <t>FCU-12F-10</t>
  </si>
  <si>
    <t>FCU-12F-11</t>
  </si>
  <si>
    <t>FCU-12F-12</t>
  </si>
  <si>
    <t>FCU-12F-13</t>
  </si>
  <si>
    <t>FCU-12F-14</t>
  </si>
  <si>
    <t>FCU-12F-15</t>
  </si>
  <si>
    <t>FCU-12F-16</t>
  </si>
  <si>
    <t>23 81 29</t>
  </si>
  <si>
    <t>VRF Indoor Units</t>
  </si>
  <si>
    <t>SP-11F-01</t>
  </si>
  <si>
    <t>SP-11F-02</t>
  </si>
  <si>
    <t>SP-11F-03</t>
  </si>
  <si>
    <t>SP-12F-01</t>
  </si>
  <si>
    <t>SP-12F-02</t>
  </si>
  <si>
    <t>SP-12F-03</t>
  </si>
  <si>
    <t>VRF Condensing Units</t>
  </si>
  <si>
    <t>CU-11F-01</t>
  </si>
  <si>
    <t>CU-12F-01</t>
  </si>
  <si>
    <t>23 81 26</t>
  </si>
  <si>
    <t>SP-12F-04 / CU-12F-02</t>
  </si>
  <si>
    <t>SP-11F-04 / CU-11F-02</t>
  </si>
  <si>
    <t>Fresh Air Ducts</t>
  </si>
  <si>
    <t>24g Gauge</t>
  </si>
  <si>
    <t>22g Gauge</t>
  </si>
  <si>
    <t>Exhaust Air Ducts</t>
  </si>
  <si>
    <t>26g Gauge</t>
  </si>
  <si>
    <t>Supply and Rerturn Air Ducts</t>
  </si>
  <si>
    <t>Ø3"</t>
  </si>
  <si>
    <t>Ø1-1/2"</t>
  </si>
  <si>
    <t>Ø2"</t>
  </si>
  <si>
    <t>Ø2-1/2"</t>
  </si>
  <si>
    <t>25mm thickness</t>
  </si>
  <si>
    <t>Supply, Installation and Commissioning of Thermometer gauge with wells as per drawings and specifications.</t>
  </si>
  <si>
    <t>Supply, Installation and Commissioning of Pressure gauge with Siphon and stop cocks  as per specifications.</t>
  </si>
  <si>
    <t>Supply, Installation and Commissioning of Gate Valve as per drawings and specifications.</t>
  </si>
  <si>
    <t>Supply, Installation and Commissioning of Double Regulating Valve as per drawings and specifications.</t>
  </si>
  <si>
    <t>Supply, Installation and Commissioning of Strainer as per drawings and specifications.</t>
  </si>
  <si>
    <t>2/1"/60"</t>
  </si>
  <si>
    <t>2/1"/64"</t>
  </si>
  <si>
    <t>2/1"/72"</t>
  </si>
  <si>
    <t>2/1"/74"</t>
  </si>
  <si>
    <t>2/1"/140"</t>
  </si>
  <si>
    <t>2/1"/144"</t>
  </si>
  <si>
    <t>2/1"/172"</t>
  </si>
  <si>
    <t>2/1"/206"</t>
  </si>
  <si>
    <t>2/1"/230"</t>
  </si>
  <si>
    <t>Return Air Linear Slot Diffuser R.A.L.S.D.</t>
  </si>
  <si>
    <t>Exhaust Air Diffuser (E.A.D)</t>
  </si>
  <si>
    <t>6"X6"</t>
  </si>
  <si>
    <t>9"x9"</t>
  </si>
  <si>
    <t>12"x12"</t>
  </si>
  <si>
    <t>Fire Damper (F.D)</t>
  </si>
  <si>
    <t>6"x4"</t>
  </si>
  <si>
    <t>15"x15"</t>
  </si>
  <si>
    <t>Return Air Diffuser (R.A.D)</t>
  </si>
  <si>
    <t>14"X6"</t>
  </si>
  <si>
    <t>20"X10"</t>
  </si>
  <si>
    <t>2/1"/48"</t>
  </si>
  <si>
    <t>8"x4"</t>
  </si>
  <si>
    <t>2/1"/148"</t>
  </si>
  <si>
    <t>2/1"/180"</t>
  </si>
  <si>
    <t>12"x12" Dummy</t>
  </si>
  <si>
    <t>Motorized Valve</t>
  </si>
  <si>
    <t>Sub Total (Page 7)</t>
  </si>
  <si>
    <t>Sub Total (Page 8)</t>
  </si>
  <si>
    <r>
      <t>Supply Air Linear Slot Diffuser S.A.L.S.D</t>
    </r>
    <r>
      <rPr>
        <b/>
        <sz val="10"/>
        <rFont val="Calibri"/>
        <family val="2"/>
        <scheme val="minor"/>
      </rPr>
      <t xml:space="preserve"> (Contd.)</t>
    </r>
  </si>
  <si>
    <t>Sub Total (Page 9)</t>
  </si>
  <si>
    <t>Sub Total (Page 10)</t>
  </si>
  <si>
    <t>Sub Total (Page 11)</t>
  </si>
  <si>
    <r>
      <t>VCD</t>
    </r>
    <r>
      <rPr>
        <b/>
        <sz val="10"/>
        <rFont val="Calibri"/>
        <family val="2"/>
        <scheme val="minor"/>
      </rPr>
      <t xml:space="preserve"> (Contd.)</t>
    </r>
  </si>
  <si>
    <t>Sub Total (Page 12)</t>
  </si>
  <si>
    <t>Sub Total (Page 13)</t>
  </si>
  <si>
    <t>Sub Total (Page 14)</t>
  </si>
  <si>
    <t>Ø1 1/4"</t>
  </si>
  <si>
    <t xml:space="preserve">Installation &amp; Commissioning  of Split Indoor (wall mounted) and Outdoor units, refrigerant piping and insulation complete in all respects with themostats, as per schedule and specifications. </t>
  </si>
  <si>
    <t>Installation and Commissioning of Fan Coil Units with Thermostats, complete in all respects with necessary fittings and as per schedule, drawings and specifications. (Contd.)</t>
  </si>
  <si>
    <t>Installation &amp; Commissioning  of VRF split units  thermostats, supports complete in all respects, as per schedule, drawings and specifications. (All relevant accessories shall be in Contractor's scope)</t>
  </si>
  <si>
    <t>Supply and installation  of refrigerant tray with supports complete in all respects, as per schedule, drawings and specifications. (All relevant accessories shall be in Contractor's scope)</t>
  </si>
  <si>
    <t>Refrigerant Tray</t>
  </si>
  <si>
    <t>Supply, Installation and Commissioning of 2 Way Motorized Control Valves as per drawings and specifications.</t>
  </si>
  <si>
    <t xml:space="preserve">Submittals, samples, shop drawings, as-built drawings, inspections, operation and maintenance manuals complete in all respect as required </t>
  </si>
  <si>
    <t>Testing, adjusting, Water Balancing &amp; Commissioning of HVAC system omplete in all respect.</t>
  </si>
  <si>
    <t>Testing, adjusting, Air Balancing &amp; Commissioning of HVAC system omplete in all respect.</t>
  </si>
  <si>
    <t>Supply, Installation and Commissioning of Digital Flow Meter on Chilled Water line as per drawings and specifications.</t>
  </si>
  <si>
    <t>SECTION II: BILL OF QUANTITIES FOR FIRE FIGHTING WORKS</t>
  </si>
  <si>
    <t xml:space="preserve">Brand </t>
  </si>
  <si>
    <t>Lead Time</t>
  </si>
  <si>
    <t>Remarks</t>
  </si>
  <si>
    <t>Fire Fighting</t>
  </si>
  <si>
    <t>21 11 00</t>
  </si>
  <si>
    <r>
      <t xml:space="preserve">Supply, install and commission of Mild Steel Schedule 40 pipe including all special fittings and </t>
    </r>
    <r>
      <rPr>
        <b/>
        <sz val="10"/>
        <rFont val="Calibri"/>
        <family val="2"/>
      </rPr>
      <t>hangers</t>
    </r>
    <r>
      <rPr>
        <b/>
        <sz val="10"/>
        <color theme="1"/>
        <rFont val="Calibri"/>
        <family val="2"/>
      </rPr>
      <t xml:space="preserve"> including the cost of breaking through wall  and roof complete in all respects shown on drawings &amp; specifications.</t>
    </r>
  </si>
  <si>
    <t xml:space="preserve">Ø 1" </t>
  </si>
  <si>
    <t>Ø 1-1/4"</t>
  </si>
  <si>
    <t>Ø 1-1/2"</t>
  </si>
  <si>
    <t>Ø 2"</t>
  </si>
  <si>
    <t>Ø 2-1/2"</t>
  </si>
  <si>
    <t>Ø 3"</t>
  </si>
  <si>
    <t>Ø 4"</t>
  </si>
  <si>
    <t>Ø 6"</t>
  </si>
  <si>
    <t>21 05 05</t>
  </si>
  <si>
    <t>Supply, install and commissioning of  Sprinklers including all accessories complete in all respects as per drawings &amp; specifications.</t>
  </si>
  <si>
    <t>Concealed Pendent Sprinkler with Paint Finish and Cover Plate (Quick Response)</t>
  </si>
  <si>
    <t>Upright Sprinkler Head Quick Response</t>
  </si>
  <si>
    <t>21 20 00</t>
  </si>
  <si>
    <t>Supply and install of  Corrugated Stainless Steel Flexible Connector 1inch x 3ft (ULFM)</t>
  </si>
  <si>
    <t>Sub Total Page 1</t>
  </si>
  <si>
    <t>Supply, install and commission Fire Extinguisher as per drawing &amp; specification.</t>
  </si>
  <si>
    <t>Dry Powder Extinguisher Capacity 5 kg</t>
  </si>
  <si>
    <r>
      <t>CO</t>
    </r>
    <r>
      <rPr>
        <vertAlign val="subscript"/>
        <sz val="10"/>
        <color indexed="8"/>
        <rFont val="Calibri"/>
        <family val="2"/>
        <scheme val="minor"/>
      </rPr>
      <t>2</t>
    </r>
    <r>
      <rPr>
        <sz val="10"/>
        <color indexed="8"/>
        <rFont val="Calibri"/>
        <family val="2"/>
        <scheme val="minor"/>
      </rPr>
      <t xml:space="preserve"> Fire Extinguisher Capacity 5 Kg</t>
    </r>
  </si>
  <si>
    <t>Automatic Dry Powder Fire Extinguisher 6 kg</t>
  </si>
  <si>
    <t xml:space="preserve">Supply, installation and commissioning of Valves with all accessories,external flow alarm including all valves, alarm gong, fittings,  and material as specified complete in all respects as shown on drawings / specifications </t>
  </si>
  <si>
    <t>Gate Valve with Supervisory Switch</t>
  </si>
  <si>
    <t>6"</t>
  </si>
  <si>
    <t>Ball Valve</t>
  </si>
  <si>
    <t>2"</t>
  </si>
  <si>
    <t>21 22 00</t>
  </si>
  <si>
    <t>Supply, installation, testing &amp; commissioning of Novec 1230 Fire Supression System with all valves and accessories, control panels, control switches etc:- complete as per drawings &amp; specifications.</t>
  </si>
  <si>
    <t>Data Room (945 ft3) (11th Floor)</t>
  </si>
  <si>
    <t>Data Room (1260 ft3) (12th Floor)</t>
  </si>
  <si>
    <t>Sub Total Page 2</t>
  </si>
  <si>
    <t>Miscellaneous</t>
  </si>
  <si>
    <t>Supply, Installation &amp; Commissioning of hangers and supports for pipes and Equipments including roller type (if required) as per drawings &amp; specifications.</t>
  </si>
  <si>
    <t>Supply, installation and commision fire stopping aid as per specifications and drawings complete in all respect.  (Refer Specification # 07 84 00)</t>
  </si>
  <si>
    <t>Painting of equipment / Hangers, Supports, stenciling, Pipe etc as per specifications.</t>
  </si>
  <si>
    <t>Testing, Flushing &amp; commissioning as per NFPA standards of Fire Fighting System.</t>
  </si>
  <si>
    <t>Relocation of fire hose reels as per layout in the BOQ.</t>
  </si>
  <si>
    <t>Drawings &amp; Documentation</t>
  </si>
  <si>
    <t xml:space="preserve">Submittals, samples, shop drawings, inspections, operation and maintenance manuals complete in all respect as required </t>
  </si>
  <si>
    <t>Supply, installing and commissioning of items not listed in BOQ but required.(Contractors to provide list)</t>
  </si>
  <si>
    <t>Sub Total Page 3</t>
  </si>
  <si>
    <t>GRAND TOTAL FOR FIREFIGHTING WORKS</t>
  </si>
  <si>
    <t xml:space="preserve">SECTION II: BILL OF QUANTITIES FOR PLUMBING WORKS </t>
  </si>
  <si>
    <t>BOQ
No.</t>
  </si>
  <si>
    <t>Material
Unit Rate</t>
  </si>
  <si>
    <t>Material  Cost</t>
  </si>
  <si>
    <t>Total Cost</t>
  </si>
  <si>
    <t>9 + 7</t>
  </si>
  <si>
    <t>22 10 00</t>
  </si>
  <si>
    <t xml:space="preserve">Supply, install, testing  and commission of PP-R type 3 (fittings PN 20) piping for Cold and Hot Water Supply system complete in all respects with all fittings &amp; accessories as per drawings and specifications. </t>
  </si>
  <si>
    <t>Ø 1/2"</t>
  </si>
  <si>
    <t>Ø 3/4"</t>
  </si>
  <si>
    <t>Ø 1"</t>
  </si>
  <si>
    <t>Supply, installation, Testing and commissioning of Valves with accessories as per drawings and specifications</t>
  </si>
  <si>
    <t>Ball Valves</t>
  </si>
  <si>
    <t>Electric Water Heater</t>
  </si>
  <si>
    <t>EWH-01</t>
  </si>
  <si>
    <t>EWH-02</t>
  </si>
  <si>
    <t>33 16 01</t>
  </si>
  <si>
    <t>Supply, installation, testing  and commissioning of Water Meters with accessories complete in all respects as per drawings &amp; specifications.</t>
  </si>
  <si>
    <t>Supply, install, testing  and commission of plumbing fixtures and fittings complete in all respects as shown on drawings &amp; specifications.</t>
  </si>
  <si>
    <t>Supply, install, testing  and commission of European type Water Closet with "P" or "S" trap, seat and cover best approved quality including imported flush Tank C.P. stop cock, C.P., Muslim shower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</si>
  <si>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and commissioning of  Hose Bibs complete in all respects as per drawings &amp; specifications. (3/4" Diameter).</t>
  </si>
  <si>
    <t xml:space="preserve">Installation and commissioning Abulution tap with accessories as per drawings &amp; specifications. </t>
  </si>
  <si>
    <t>22 05 29</t>
  </si>
  <si>
    <t xml:space="preserve">Supply, Installation &amp; commissioning of hangers and supports for pipes and equipment including all noise and Vibration controller roller type and others as per drawings and specifications. </t>
  </si>
  <si>
    <t xml:space="preserve">Supply, installation and commision fire stopping aid as per specifications and drawings complete in all respect.  </t>
  </si>
  <si>
    <t>Water Supply System</t>
  </si>
  <si>
    <t xml:space="preserve">GRAND TOTAL FOR PLUMBING WORKS </t>
  </si>
  <si>
    <t>SECTION II: BILL OF QUANTITIES FOR DRAINAGE WORKS</t>
  </si>
  <si>
    <t>DRAINAGE WORKS</t>
  </si>
  <si>
    <t>Supply, installation and commissioning of uPVC to BSEN – 1329 and BS5255 - 1989 piping including all special accessories and fittings complete in all respects as per drawings &amp; specifications for Soil and Waste Water system.</t>
  </si>
  <si>
    <t>2''Ø</t>
  </si>
  <si>
    <t>3''Ø</t>
  </si>
  <si>
    <t>4''Ø</t>
  </si>
  <si>
    <t>Supply, installation and commissioning of uPVC Class B piping including all special accessories and fittings complete in all respects as per drawings &amp; specifications for vent systems.</t>
  </si>
  <si>
    <t>22 13 49</t>
  </si>
  <si>
    <t>Supply, installation and commissioning  of uPVC type Drains complete in all respects as per drawings &amp; specifications.</t>
  </si>
  <si>
    <t>22 05 76</t>
  </si>
  <si>
    <t xml:space="preserve">Supply, installation and commissioning of Clean Out Plugs (COP) and Floor Clean Outs (FCO) including all accessories complete in all respects as per drawings and specifications. </t>
  </si>
  <si>
    <t>COP</t>
  </si>
  <si>
    <t>FCO</t>
  </si>
  <si>
    <t>General</t>
  </si>
  <si>
    <t xml:space="preserve">Supply, Installation &amp; Commissioning of hangers and supports for pipes and Ducting including roller type as per drawings and specifications. </t>
  </si>
  <si>
    <t xml:space="preserve">Painting of equipment / Hangers, Supports, Pipe etc. as per specifications.  </t>
  </si>
  <si>
    <t xml:space="preserve">Supply, installation and commissioning of fire stopping aid as per specifications and drawings complete in all respect. </t>
  </si>
  <si>
    <t>Shop drawings as per specifications.</t>
  </si>
  <si>
    <t>As Built drawings as per specifications.</t>
  </si>
  <si>
    <t>Testing &amp; Balancing</t>
  </si>
  <si>
    <t>22 03 00</t>
  </si>
  <si>
    <t>Drainage System</t>
  </si>
  <si>
    <t>Items not listed in BOQ (Contractor to provide list</t>
  </si>
  <si>
    <t>GRAND TOTAL FOR DRAINAGE WORKS</t>
  </si>
  <si>
    <t>Pendent Sprinkler (Quick Response)</t>
  </si>
  <si>
    <t>Divisions</t>
  </si>
  <si>
    <t>Description of Work</t>
  </si>
  <si>
    <t>Supply Amount</t>
  </si>
  <si>
    <t>Installation Amount</t>
  </si>
  <si>
    <t>HVAC Works</t>
  </si>
  <si>
    <t>Fire Works</t>
  </si>
  <si>
    <t>Grand Total (in PKR):</t>
  </si>
  <si>
    <t>Contractor to verify and coordinate DRAWINGS + BOQ, Discrepancies to be noted to architect/consultant and should be call out in tender clarification form.</t>
  </si>
  <si>
    <t>This is an item rate based contract.</t>
  </si>
  <si>
    <t>Any item that may be required for a successful closure of project, kindly add it as a separate line item during RFP.</t>
  </si>
  <si>
    <t>Rates should be inclusive of WHT.</t>
  </si>
  <si>
    <t>ABBOTT OFFICE AT DOLMEN SKY TOWER, KARACHI</t>
  </si>
  <si>
    <t xml:space="preserve">Supply, Installation of Kitchen Sinks (SS) with angle valves (SS), sink mixer (SS) and all accessories and valves as per drawings &amp; specifications. </t>
  </si>
  <si>
    <t xml:space="preserve">Supply,  testing  and commission of Toilet Paper Holder (SS) as per drawings &amp; specifications. </t>
  </si>
  <si>
    <t xml:space="preserve">Supply,  testing  and commission of Tissue Paper Dispenser as per drawings &amp; specifications. </t>
  </si>
  <si>
    <t xml:space="preserve">Supply, Installation of Towel Ring  as per drawings &amp; specifications. </t>
  </si>
  <si>
    <t xml:space="preserve">Supply, Installation  of Robe Hook(SS) as per drawings &amp; specifications. </t>
  </si>
  <si>
    <t xml:space="preserve">Supply, Installation of Wall Mounted Soap Dispensers for Vanity as per drawings &amp; specifications. </t>
  </si>
  <si>
    <t>Supply, install, testing  and commission of full size Wall Mounted Wash Basin (Wall Hung) including imported one hole C.P. faucet ,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</si>
  <si>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Supply, install, testing  and commission of Toilet Hand Spray with flexible chain &amp; telephone type shower Including tee stop cock etc. complete in all respect.</t>
  </si>
  <si>
    <t>Supply, Installation  of brass tags/stencilling for Equipment and system including all accessories complete in all respect as per drawings and specifications.</t>
  </si>
  <si>
    <t>ØL 1/2''</t>
  </si>
  <si>
    <t>ØG 1/2''</t>
  </si>
  <si>
    <t>ØG 5/8''</t>
  </si>
  <si>
    <t>ØG 7/8"</t>
  </si>
  <si>
    <t>ØG 1-1/8'</t>
  </si>
  <si>
    <t>Supply, Installation &amp; Commissioning of Refrigerant copper piping for VRF with Armaflex pipe Insulation 1/2 in thick, Cladding with fittings and accessories as  per, drawings and specifications.</t>
  </si>
  <si>
    <t>20 to 30 days</t>
  </si>
  <si>
    <t>40 to 60 days</t>
  </si>
  <si>
    <t>15 to 20 days</t>
  </si>
  <si>
    <t>10 to 15 days</t>
  </si>
  <si>
    <t>60 to 90 days</t>
  </si>
  <si>
    <t>10 to 20 days</t>
  </si>
  <si>
    <t>30 to 60 days</t>
  </si>
  <si>
    <t>10 to 15 Days</t>
  </si>
  <si>
    <t>ISL</t>
  </si>
  <si>
    <t>SCON</t>
  </si>
  <si>
    <t>PROTEK</t>
  </si>
  <si>
    <t>DADEX</t>
  </si>
  <si>
    <t>MEHRAN</t>
  </si>
  <si>
    <t>FLEXIVA</t>
  </si>
  <si>
    <t>NORM / MUNGO</t>
  </si>
  <si>
    <t>IIL</t>
  </si>
  <si>
    <t>SHIELD</t>
  </si>
  <si>
    <t>FIREX</t>
  </si>
  <si>
    <t>ARISTON</t>
  </si>
  <si>
    <t>AMERICAN STANDARD</t>
  </si>
  <si>
    <t>Supply and installation of 02-way motorized valves of 2.5" diameter.</t>
  </si>
  <si>
    <t>Honey well</t>
  </si>
  <si>
    <t>25 to 30 days</t>
  </si>
  <si>
    <t>Golden Dragon</t>
  </si>
  <si>
    <t>FORTEFLEX</t>
  </si>
  <si>
    <t>Honeywell</t>
  </si>
  <si>
    <t>ICI / BERGER</t>
  </si>
  <si>
    <t>ELSTER HONEYWELL</t>
  </si>
  <si>
    <t>INDEX</t>
  </si>
  <si>
    <t xml:space="preserve">Supply, Installation of 3-Point Hand Dryers with sensor as per drawings &amp; specifications. </t>
  </si>
  <si>
    <t>Plumbing Works</t>
  </si>
  <si>
    <t>Total after discount</t>
  </si>
  <si>
    <t>GST on Supply</t>
  </si>
  <si>
    <t>SST on Installation</t>
  </si>
  <si>
    <t xml:space="preserve">Grand Total </t>
  </si>
  <si>
    <t>Discount 6.25%</t>
  </si>
  <si>
    <t>Received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</si>
</sst>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41" formatCode="_-* #,##0_-;\-* #,##0_-;_-* &quot;-&quot;_-;_-@_-"/>
    <numFmt numFmtId="43" formatCode="_-* #,##0.00_-;\-* #,##0.00_-;_-* &quot;-&quot;??_-;_-@_-"/>
    <numFmt numFmtId="164" formatCode="_(* #,##0.00_);_(* \(#,##0.00\);_(* &quot;-&quot;??_);_(@_)"/>
    <numFmt numFmtId="165" formatCode="&quot;Rs.&quot;#,##0_);\(&quot;Rs.&quot;#,##0\)"/>
    <numFmt numFmtId="166" formatCode="_-* #,##0.00_-;_-* #,##0.00\-;_-* &quot;-&quot;??_-;_-@_-"/>
    <numFmt numFmtId="167" formatCode="0.0"/>
    <numFmt numFmtId="168" formatCode="0.00000"/>
    <numFmt numFmtId="169" formatCode="&quot;ج.م.&quot;#,##0_-;&quot;ج.م.&quot;#,##0\-"/>
    <numFmt numFmtId="170" formatCode="0.00_)"/>
    <numFmt numFmtId="171" formatCode="_-* #,##0\ _P_t_s_-;\-* #,##0\ _P_t_s_-;_-* &quot;-&quot;\ _P_t_s_-;_-@_-"/>
    <numFmt numFmtId="172" formatCode="_-* #,##0.00\ _P_t_s_-;\-* #,##0.00\ _P_t_s_-;_-* &quot;-&quot;??\ _P_t_s_-;_-@_-"/>
    <numFmt numFmtId="173" formatCode="_-* #,##0\ &quot;Pts&quot;_-;\-* #,##0\ &quot;Pts&quot;_-;_-* &quot;-&quot;\ &quot;Pts&quot;_-;_-@_-"/>
    <numFmt numFmtId="174" formatCode="_-* #,##0.00\ &quot;Pts&quot;_-;\-* #,##0.00\ &quot;Pts&quot;_-;_-* &quot;-&quot;??\ &quot;Pts&quot;_-;_-@_-"/>
    <numFmt numFmtId="175" formatCode="_-* #,##0_-;_-* #,##0\-;_-* &quot;-&quot;??_-;_-@_-"/>
    <numFmt numFmtId="176" formatCode="_(* #,##0_);_(* \(#,##0\);_(* &quot;-&quot;??_);_(@_)"/>
    <numFmt numFmtId="177" formatCode="#,##0.000_);\(#,##0.000\)"/>
    <numFmt numFmtId="178" formatCode="&quot;$&quot;#,##0;\-&quot;$&quot;#,##0"/>
    <numFmt numFmtId="179" formatCode="mm/dd/yy"/>
    <numFmt numFmtId="180" formatCode="#,##0;#,##0"/>
    <numFmt numFmtId="181" formatCode="_-* #,##0_-;\-* #,##0_-;_-* &quot;-&quot;??_-;_-@_-"/>
    <numFmt numFmtId="182" formatCode="_(* #,##0.00_);_(* \(#,##0.00\);_(* \-??_);_(@_)"/>
    <numFmt numFmtId="183" formatCode="_(* #,##0_);_(* \(#,##0\);_(* \-??_);_(@_)"/>
  </numFmts>
  <fonts count="162">
    <font>
      <sz val="10"/>
      <name val="Century Gothic"/>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entury Gothic"/>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sz val="9"/>
      <name val="Geneva"/>
    </font>
    <font>
      <sz val="8"/>
      <name val="Arial"/>
      <family val="2"/>
    </font>
    <font>
      <sz val="11"/>
      <color indexed="8"/>
      <name val="Calibri"/>
      <family val="2"/>
    </font>
    <font>
      <sz val="10"/>
      <color indexed="8"/>
      <name val="Times New Roman"/>
      <family val="1"/>
    </font>
    <font>
      <sz val="8"/>
      <name val="Times New Roman"/>
      <family val="1"/>
    </font>
    <font>
      <sz val="10"/>
      <name val="MS Sans Serif"/>
      <family val="2"/>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imes New Roman"/>
      <family val="1"/>
    </font>
    <font>
      <sz val="11"/>
      <color indexed="8"/>
      <name val="맑은 고딕"/>
      <family val="3"/>
    </font>
    <font>
      <sz val="11"/>
      <color indexed="9"/>
      <name val="맑은 고딕"/>
      <family val="3"/>
    </font>
    <font>
      <sz val="11"/>
      <color theme="1"/>
      <name val="Calibri"/>
      <family val="2"/>
      <scheme val="minor"/>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u/>
      <sz val="10"/>
      <color theme="11"/>
      <name val="Century Gothic"/>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u/>
      <sz val="7.8"/>
      <color theme="10"/>
      <name val="Calibri"/>
      <family val="2"/>
    </font>
    <font>
      <u/>
      <sz val="10"/>
      <color theme="10"/>
      <name val="Century Gothic"/>
      <family val="2"/>
    </font>
    <font>
      <sz val="11"/>
      <color rgb="FF3F3F76"/>
      <name val="Calibri"/>
      <family val="2"/>
    </font>
    <font>
      <sz val="11"/>
      <color rgb="FFFA7D00"/>
      <name val="Calibri"/>
      <family val="2"/>
    </font>
    <font>
      <sz val="11"/>
      <color rgb="FF9C6500"/>
      <name val="Calibri"/>
      <family val="2"/>
      <scheme val="minor"/>
    </font>
    <font>
      <sz val="11"/>
      <color rgb="FF9C6500"/>
      <name val="Calibri"/>
      <family val="2"/>
    </font>
    <font>
      <sz val="10"/>
      <color rgb="FF000000"/>
      <name val="Times New Roman"/>
      <family val="1"/>
    </font>
    <font>
      <b/>
      <sz val="14"/>
      <color theme="0"/>
      <name val="Century Gothic"/>
      <family val="2"/>
    </font>
    <font>
      <sz val="14"/>
      <name val="Century Gothic"/>
      <family val="2"/>
    </font>
    <font>
      <b/>
      <sz val="12"/>
      <color theme="0"/>
      <name val="Century Gothic"/>
      <family val="2"/>
    </font>
    <font>
      <b/>
      <sz val="11"/>
      <name val="Calibri"/>
      <family val="2"/>
      <scheme val="minor"/>
    </font>
    <font>
      <sz val="11"/>
      <name val="Calibri"/>
      <family val="2"/>
      <scheme val="minor"/>
    </font>
    <font>
      <b/>
      <sz val="11"/>
      <color theme="1"/>
      <name val="Calibri"/>
      <family val="2"/>
      <scheme val="minor"/>
    </font>
    <font>
      <b/>
      <u/>
      <sz val="11"/>
      <name val="Calibri"/>
      <family val="2"/>
      <scheme val="minor"/>
    </font>
    <font>
      <sz val="10"/>
      <name val="Calibri"/>
      <family val="2"/>
    </font>
    <font>
      <b/>
      <sz val="10"/>
      <name val="Calibri"/>
      <family val="2"/>
      <scheme val="minor"/>
    </font>
    <font>
      <b/>
      <sz val="14"/>
      <color theme="0"/>
      <name val="Calibri"/>
      <family val="2"/>
      <scheme val="minor"/>
    </font>
    <font>
      <b/>
      <sz val="10"/>
      <color theme="1"/>
      <name val="Calibri"/>
      <family val="2"/>
      <scheme val="minor"/>
    </font>
    <font>
      <b/>
      <sz val="10"/>
      <name val="Calibri"/>
      <family val="2"/>
    </font>
    <font>
      <b/>
      <sz val="11"/>
      <name val="Calibri"/>
      <family val="2"/>
    </font>
    <font>
      <b/>
      <sz val="14"/>
      <color rgb="FFFF0000"/>
      <name val="Calibri"/>
      <family val="2"/>
      <scheme val="minor"/>
    </font>
    <font>
      <sz val="10"/>
      <color theme="1"/>
      <name val="Calibri"/>
      <family val="2"/>
      <scheme val="minor"/>
    </font>
    <font>
      <sz val="10"/>
      <name val="Calibri"/>
      <family val="2"/>
      <scheme val="minor"/>
    </font>
    <font>
      <b/>
      <u/>
      <sz val="10"/>
      <color theme="1"/>
      <name val="Calibri"/>
      <family val="2"/>
      <scheme val="minor"/>
    </font>
    <font>
      <sz val="10"/>
      <name val="Arial"/>
      <family val="2"/>
    </font>
    <font>
      <b/>
      <sz val="14"/>
      <name val="Calibri"/>
      <family val="2"/>
      <scheme val="minor"/>
    </font>
    <font>
      <sz val="14"/>
      <name val="Calibri"/>
      <family val="2"/>
      <scheme val="minor"/>
    </font>
    <font>
      <b/>
      <u/>
      <sz val="14"/>
      <name val="Calibri"/>
      <family val="2"/>
      <scheme val="minor"/>
    </font>
    <font>
      <sz val="14"/>
      <color theme="1"/>
      <name val="Calibri"/>
      <family val="2"/>
      <scheme val="minor"/>
    </font>
    <font>
      <b/>
      <sz val="14"/>
      <color theme="1"/>
      <name val="Calibri"/>
      <family val="2"/>
      <scheme val="minor"/>
    </font>
    <font>
      <sz val="14"/>
      <color theme="1"/>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trike/>
      <sz val="10"/>
      <color theme="1"/>
      <name val="Calibri"/>
      <family val="2"/>
      <scheme val="minor"/>
    </font>
    <font>
      <strike/>
      <sz val="10"/>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
      <sz val="14"/>
      <name val="Calibri"/>
      <family val="2"/>
    </font>
    <font>
      <sz val="11.9"/>
      <name val="Calibri"/>
      <family val="2"/>
    </font>
    <font>
      <sz val="12"/>
      <name val="Century Gothic"/>
      <family val="2"/>
    </font>
    <font>
      <sz val="11"/>
      <color rgb="FFFF0000"/>
      <name val="Calibri"/>
      <family val="2"/>
      <scheme val="minor"/>
    </font>
    <font>
      <sz val="12"/>
      <color theme="1"/>
      <name val="Century Gothic"/>
      <family val="2"/>
    </font>
    <font>
      <sz val="11"/>
      <color theme="1"/>
      <name val="Arial"/>
      <family val="2"/>
    </font>
    <font>
      <b/>
      <u/>
      <sz val="14"/>
      <color theme="1"/>
      <name val="Calibri"/>
      <family val="2"/>
      <scheme val="minor"/>
    </font>
    <font>
      <sz val="10"/>
      <name val="Tms Rmn"/>
      <charset val="178"/>
    </font>
    <font>
      <sz val="8"/>
      <name val="Helv"/>
      <charset val="178"/>
    </font>
    <font>
      <b/>
      <sz val="8"/>
      <color indexed="8"/>
      <name val="Helv"/>
      <charset val="178"/>
    </font>
    <font>
      <sz val="11"/>
      <color rgb="FFFF0000"/>
      <name val="Calibri"/>
      <family val="2"/>
    </font>
    <font>
      <b/>
      <sz val="11"/>
      <color rgb="FF3F3F3F"/>
      <name val="Calibri"/>
      <family val="2"/>
    </font>
    <font>
      <b/>
      <sz val="18"/>
      <color rgb="FF1F4A7E"/>
      <name val="Cambria"/>
      <family val="2"/>
    </font>
    <font>
      <b/>
      <sz val="11"/>
      <color rgb="FF000000"/>
      <name val="Calibri"/>
      <family val="2"/>
    </font>
    <font>
      <sz val="11"/>
      <name val="돋움"/>
      <family val="3"/>
    </font>
    <font>
      <sz val="11"/>
      <color indexed="10"/>
      <name val="맑은 고딕"/>
      <family val="3"/>
    </font>
    <font>
      <b/>
      <sz val="11"/>
      <color indexed="52"/>
      <name val="맑은 고딕"/>
      <family val="3"/>
    </font>
    <font>
      <sz val="11"/>
      <color indexed="20"/>
      <name val="맑은 고딕"/>
      <family val="3"/>
    </font>
    <font>
      <sz val="11"/>
      <color indexed="60"/>
      <name val="맑은 고딕"/>
      <family val="3"/>
    </font>
    <font>
      <i/>
      <sz val="11"/>
      <color indexed="23"/>
      <name val="맑은 고딕"/>
      <family val="3"/>
    </font>
    <font>
      <b/>
      <sz val="11"/>
      <color indexed="9"/>
      <name val="맑은 고딕"/>
      <family val="3"/>
    </font>
    <font>
      <sz val="11"/>
      <color indexed="52"/>
      <name val="맑은 고딕"/>
      <family val="3"/>
    </font>
    <font>
      <b/>
      <sz val="11"/>
      <color indexed="8"/>
      <name val="맑은 고딕"/>
      <family val="3"/>
    </font>
    <font>
      <sz val="11"/>
      <color indexed="62"/>
      <name val="맑은 고딕"/>
      <family val="3"/>
    </font>
    <font>
      <b/>
      <sz val="18"/>
      <color indexed="62"/>
      <name val="맑은 고딕"/>
      <family val="3"/>
    </font>
    <font>
      <b/>
      <sz val="15"/>
      <color indexed="62"/>
      <name val="맑은 고딕"/>
      <family val="3"/>
    </font>
    <font>
      <b/>
      <sz val="13"/>
      <color indexed="62"/>
      <name val="맑은 고딕"/>
      <family val="3"/>
    </font>
    <font>
      <b/>
      <sz val="11"/>
      <color indexed="62"/>
      <name val="맑은 고딕"/>
      <family val="3"/>
    </font>
    <font>
      <sz val="11"/>
      <color indexed="17"/>
      <name val="맑은 고딕"/>
      <family val="3"/>
    </font>
    <font>
      <b/>
      <sz val="11"/>
      <color indexed="63"/>
      <name val="맑은 고딕"/>
      <family val="3"/>
    </font>
    <font>
      <sz val="12"/>
      <color theme="1"/>
      <name val="Calibri"/>
      <family val="2"/>
      <scheme val="minor"/>
    </font>
    <font>
      <b/>
      <sz val="16"/>
      <color theme="0"/>
      <name val="Calibri"/>
      <family val="2"/>
      <scheme val="minor"/>
    </font>
    <font>
      <b/>
      <u/>
      <sz val="10"/>
      <name val="Calibri"/>
      <family val="2"/>
      <scheme val="minor"/>
    </font>
    <font>
      <sz val="10"/>
      <name val="Arial"/>
      <family val="2"/>
    </font>
    <font>
      <sz val="11"/>
      <name val="돋움"/>
      <family val="3"/>
      <charset val="129"/>
    </font>
    <font>
      <sz val="8"/>
      <color theme="1"/>
      <name val="Times New Roman"/>
      <family val="2"/>
    </font>
    <font>
      <b/>
      <sz val="12"/>
      <color theme="1"/>
      <name val="Calibri"/>
      <family val="2"/>
      <scheme val="minor"/>
    </font>
    <font>
      <sz val="8"/>
      <name val="Century Gothic"/>
      <family val="2"/>
    </font>
    <font>
      <b/>
      <u/>
      <sz val="10"/>
      <name val="Calibri"/>
      <family val="2"/>
    </font>
    <font>
      <sz val="11"/>
      <name val="Calibri"/>
      <family val="2"/>
    </font>
    <font>
      <b/>
      <sz val="10"/>
      <color theme="1"/>
      <name val="Calibri"/>
      <family val="2"/>
    </font>
    <font>
      <vertAlign val="subscript"/>
      <sz val="10"/>
      <color indexed="8"/>
      <name val="Calibri"/>
      <family val="2"/>
      <scheme val="minor"/>
    </font>
    <font>
      <sz val="10"/>
      <color indexed="8"/>
      <name val="Calibri"/>
      <family val="2"/>
      <scheme val="minor"/>
    </font>
    <font>
      <b/>
      <sz val="10"/>
      <color indexed="10"/>
      <name val="Calibri"/>
      <family val="2"/>
    </font>
    <font>
      <b/>
      <sz val="11"/>
      <color indexed="10"/>
      <name val="Calibri"/>
      <family val="2"/>
    </font>
    <font>
      <sz val="10"/>
      <color theme="1"/>
      <name val="Calibri"/>
      <family val="2"/>
    </font>
    <font>
      <i/>
      <sz val="10"/>
      <color theme="1"/>
      <name val="Calibri"/>
      <family val="2"/>
    </font>
    <font>
      <sz val="11"/>
      <color theme="1"/>
      <name val="Calibri"/>
      <family val="2"/>
    </font>
    <font>
      <sz val="12"/>
      <name val="Calibri"/>
      <family val="2"/>
      <scheme val="minor"/>
    </font>
    <font>
      <b/>
      <sz val="12"/>
      <name val="Arial"/>
      <family val="2"/>
    </font>
    <font>
      <sz val="12"/>
      <name val="Arial"/>
      <family val="2"/>
    </font>
    <font>
      <b/>
      <sz val="12"/>
      <name val="Calibri"/>
      <family val="2"/>
      <scheme val="minor"/>
    </font>
    <font>
      <sz val="10"/>
      <name val="Arial"/>
      <family val="2"/>
    </font>
    <font>
      <sz val="10"/>
      <color rgb="FFFF0000"/>
      <name val="Calibri"/>
      <family val="2"/>
      <scheme val="minor"/>
    </font>
    <font>
      <b/>
      <sz val="10"/>
      <color indexed="8"/>
      <name val="Calibri"/>
      <family val="2"/>
      <scheme val="minor"/>
    </font>
    <font>
      <b/>
      <u/>
      <sz val="10"/>
      <color indexed="8"/>
      <name val="Calibri"/>
      <family val="2"/>
      <scheme val="minor"/>
    </font>
    <font>
      <sz val="12"/>
      <name val="Garamond"/>
      <family val="1"/>
    </font>
    <font>
      <b/>
      <u/>
      <sz val="12"/>
      <name val="Calibri"/>
      <family val="2"/>
      <scheme val="minor"/>
    </font>
    <font>
      <sz val="10"/>
      <color indexed="63"/>
      <name val="Calibri"/>
      <family val="2"/>
      <scheme val="minor"/>
    </font>
    <font>
      <sz val="16"/>
      <name val="Calibri"/>
      <family val="2"/>
      <scheme val="minor"/>
    </font>
    <font>
      <sz val="16"/>
      <name val="Garamond"/>
      <family val="1"/>
    </font>
    <font>
      <b/>
      <sz val="16"/>
      <name val="Calibri"/>
      <family val="2"/>
      <scheme val="minor"/>
    </font>
    <font>
      <sz val="13"/>
      <name val="Calibri"/>
      <family val="2"/>
      <scheme val="minor"/>
    </font>
    <font>
      <b/>
      <sz val="13"/>
      <name val="Calibri"/>
      <family val="2"/>
      <scheme val="minor"/>
    </font>
    <font>
      <sz val="13"/>
      <color theme="1"/>
      <name val="Calibri"/>
      <family val="2"/>
      <scheme val="minor"/>
    </font>
    <font>
      <b/>
      <sz val="18"/>
      <name val="Calibri"/>
      <family val="2"/>
      <scheme val="minor"/>
    </font>
  </fonts>
  <fills count="8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7"/>
      </patternFill>
    </fill>
    <fill>
      <patternFill patternType="solid">
        <fgColor indexed="34"/>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8CBE4"/>
      </patternFill>
    </fill>
    <fill>
      <patternFill patternType="solid">
        <fgColor rgb="FFE5B8B6"/>
      </patternFill>
    </fill>
    <fill>
      <patternFill patternType="solid">
        <fgColor rgb="FFD5E3BB"/>
      </patternFill>
    </fill>
    <fill>
      <patternFill patternType="solid">
        <fgColor rgb="FFCABFD8"/>
      </patternFill>
    </fill>
    <fill>
      <patternFill patternType="solid">
        <fgColor rgb="FFB6DDE8"/>
      </patternFill>
    </fill>
    <fill>
      <patternFill patternType="solid">
        <fgColor rgb="FFFBD3B3"/>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theme="4"/>
        <bgColor indexed="64"/>
      </patternFill>
    </fill>
    <fill>
      <patternFill patternType="solid">
        <fgColor theme="4" tint="0.79998168889431442"/>
        <bgColor indexed="64"/>
      </patternFill>
    </fill>
    <fill>
      <patternFill patternType="solid">
        <fgColor rgb="FFD3DFEE"/>
        <bgColor indexed="64"/>
      </patternFill>
    </fill>
    <fill>
      <patternFill patternType="solid">
        <fgColor rgb="FFFFFFCC"/>
      </patternFill>
    </fill>
    <fill>
      <patternFill patternType="solid">
        <fgColor theme="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8"/>
        <bgColor indexed="64"/>
      </patternFill>
    </fill>
    <fill>
      <patternFill patternType="solid">
        <fgColor rgb="FF92D050"/>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theme="9"/>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indexed="54"/>
      </patternFill>
    </fill>
    <fill>
      <patternFill patternType="solid">
        <fgColor rgb="FFFFFF00"/>
        <bgColor indexed="64"/>
      </patternFill>
    </fill>
    <fill>
      <patternFill patternType="solid">
        <fgColor indexed="9"/>
        <bgColor indexed="64"/>
      </patternFill>
    </fill>
    <fill>
      <patternFill patternType="solid">
        <fgColor theme="4" tint="0.39997558519241921"/>
        <bgColor indexed="60"/>
      </patternFill>
    </fill>
    <fill>
      <patternFill patternType="solid">
        <fgColor theme="3" tint="0.59999389629810485"/>
        <bgColor indexed="64"/>
      </patternFill>
    </fill>
  </fills>
  <borders count="6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rgb="FF5181BD"/>
      </bottom>
      <diagonal/>
    </border>
    <border>
      <left/>
      <right/>
      <top/>
      <bottom style="thick">
        <color rgb="FFA6BFDD"/>
      </bottom>
      <diagonal/>
    </border>
    <border>
      <left/>
      <right/>
      <top/>
      <bottom style="medium">
        <color rgb="FF96B3D7"/>
      </bottom>
      <diagonal/>
    </border>
    <border>
      <left/>
      <right/>
      <top/>
      <bottom style="double">
        <color rgb="FFFF8001"/>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right/>
      <top style="thin">
        <color theme="4"/>
      </top>
      <bottom style="thin">
        <color theme="4"/>
      </bottom>
      <diagonal/>
    </border>
    <border>
      <left style="thin">
        <color theme="4"/>
      </left>
      <right/>
      <top style="thin">
        <color theme="4"/>
      </top>
      <bottom/>
      <diagonal/>
    </border>
    <border>
      <left/>
      <right/>
      <top style="thin">
        <color theme="4"/>
      </top>
      <bottom/>
      <diagonal/>
    </border>
    <border>
      <left style="thin">
        <color theme="4"/>
      </left>
      <right/>
      <top/>
      <bottom/>
      <diagonal/>
    </border>
    <border>
      <left/>
      <right style="thin">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style="thin">
        <color rgb="FF3F3F3F"/>
      </left>
      <right style="thin">
        <color rgb="FF3F3F3F"/>
      </right>
      <top style="thin">
        <color rgb="FF3F3F3F"/>
      </top>
      <bottom style="thin">
        <color rgb="FF3F3F3F"/>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rgb="FF5181BD"/>
      </top>
      <bottom style="double">
        <color rgb="FF5181BD"/>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indexed="3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theme="4"/>
      </left>
      <right/>
      <top/>
      <bottom style="thin">
        <color theme="4"/>
      </bottom>
      <diagonal/>
    </border>
    <border>
      <left/>
      <right/>
      <top/>
      <bottom style="thin">
        <color theme="4"/>
      </bottom>
      <diagonal/>
    </border>
    <border>
      <left style="thin">
        <color theme="4"/>
      </left>
      <right style="thin">
        <color theme="4"/>
      </right>
      <top/>
      <bottom style="thin">
        <color theme="4"/>
      </bottom>
      <diagonal/>
    </border>
    <border>
      <left style="thin">
        <color theme="4"/>
      </left>
      <right style="thin">
        <color theme="4"/>
      </right>
      <top style="thin">
        <color theme="4"/>
      </top>
      <bottom/>
      <diagonal/>
    </border>
    <border>
      <left style="thin">
        <color theme="4"/>
      </left>
      <right style="thin">
        <color theme="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46483">
    <xf numFmtId="0" fontId="0" fillId="0" borderId="0" applyProtection="0">
      <alignment horizontal="justify" vertical="top" wrapText="1"/>
    </xf>
    <xf numFmtId="0" fontId="13" fillId="2" borderId="0" applyNumberFormat="0" applyBorder="0" applyAlignment="0" applyProtection="0"/>
    <xf numFmtId="0" fontId="44" fillId="29"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3" borderId="0" applyNumberFormat="0" applyBorder="0" applyAlignment="0" applyProtection="0"/>
    <xf numFmtId="0" fontId="44" fillId="30"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44" fillId="31"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6" borderId="0" applyNumberFormat="0" applyBorder="0" applyAlignment="0" applyProtection="0"/>
    <xf numFmtId="0" fontId="44" fillId="32"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44" fillId="33"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44" fillId="34"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41" fillId="9" borderId="0" applyNumberFormat="0" applyBorder="0" applyAlignment="0" applyProtection="0">
      <alignment vertical="center"/>
    </xf>
    <xf numFmtId="0" fontId="41" fillId="8" borderId="0" applyNumberFormat="0" applyBorder="0" applyAlignment="0" applyProtection="0">
      <alignment vertical="center"/>
    </xf>
    <xf numFmtId="0" fontId="41" fillId="5" borderId="0" applyNumberFormat="0" applyBorder="0" applyAlignment="0" applyProtection="0">
      <alignment vertical="center"/>
    </xf>
    <xf numFmtId="0" fontId="41" fillId="2" borderId="0" applyNumberFormat="0" applyBorder="0" applyAlignment="0" applyProtection="0">
      <alignment vertical="center"/>
    </xf>
    <xf numFmtId="0" fontId="41" fillId="9" borderId="0" applyNumberFormat="0" applyBorder="0" applyAlignment="0" applyProtection="0">
      <alignment vertical="center"/>
    </xf>
    <xf numFmtId="0" fontId="41" fillId="7" borderId="0" applyNumberFormat="0" applyBorder="0" applyAlignment="0" applyProtection="0">
      <alignment vertical="center"/>
    </xf>
    <xf numFmtId="0" fontId="13" fillId="10" borderId="0" applyNumberFormat="0" applyBorder="0" applyAlignment="0" applyProtection="0"/>
    <xf numFmtId="0" fontId="44" fillId="35"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44" fillId="36"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44" fillId="37"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3" fillId="6" borderId="0" applyNumberFormat="0" applyBorder="0" applyAlignment="0" applyProtection="0"/>
    <xf numFmtId="0" fontId="44" fillId="38"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10" borderId="0" applyNumberFormat="0" applyBorder="0" applyAlignment="0" applyProtection="0"/>
    <xf numFmtId="0" fontId="44" fillId="39"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3" fillId="15" borderId="0" applyNumberFormat="0" applyBorder="0" applyAlignment="0" applyProtection="0"/>
    <xf numFmtId="0" fontId="44" fillId="40"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41" fillId="9" borderId="0" applyNumberFormat="0" applyBorder="0" applyAlignment="0" applyProtection="0">
      <alignment vertical="center"/>
    </xf>
    <xf numFmtId="0" fontId="41" fillId="12" borderId="0" applyNumberFormat="0" applyBorder="0" applyAlignment="0" applyProtection="0">
      <alignment vertical="center"/>
    </xf>
    <xf numFmtId="0" fontId="41" fillId="14" borderId="0" applyNumberFormat="0" applyBorder="0" applyAlignment="0" applyProtection="0">
      <alignment vertical="center"/>
    </xf>
    <xf numFmtId="0" fontId="41" fillId="11" borderId="0" applyNumberFormat="0" applyBorder="0" applyAlignment="0" applyProtection="0">
      <alignment vertical="center"/>
    </xf>
    <xf numFmtId="0" fontId="41" fillId="9" borderId="0" applyNumberFormat="0" applyBorder="0" applyAlignment="0" applyProtection="0">
      <alignment vertical="center"/>
    </xf>
    <xf numFmtId="0" fontId="41" fillId="8" borderId="0" applyNumberFormat="0" applyBorder="0" applyAlignment="0" applyProtection="0">
      <alignment vertical="center"/>
    </xf>
    <xf numFmtId="0" fontId="14" fillId="16" borderId="0" applyNumberFormat="0" applyBorder="0" applyAlignment="0" applyProtection="0"/>
    <xf numFmtId="0" fontId="45" fillId="41"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2" borderId="0" applyNumberFormat="0" applyBorder="0" applyAlignment="0" applyProtection="0"/>
    <xf numFmtId="0" fontId="45" fillId="4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45" fillId="4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8" borderId="0" applyNumberFormat="0" applyBorder="0" applyAlignment="0" applyProtection="0"/>
    <xf numFmtId="0" fontId="45" fillId="44"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7" borderId="0" applyNumberFormat="0" applyBorder="0" applyAlignment="0" applyProtection="0"/>
    <xf numFmtId="0" fontId="45" fillId="45"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9" borderId="0" applyNumberFormat="0" applyBorder="0" applyAlignment="0" applyProtection="0"/>
    <xf numFmtId="0" fontId="45" fillId="46"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42" fillId="17" borderId="0" applyNumberFormat="0" applyBorder="0" applyAlignment="0" applyProtection="0">
      <alignment vertical="center"/>
    </xf>
    <xf numFmtId="0" fontId="42" fillId="12" borderId="0" applyNumberFormat="0" applyBorder="0" applyAlignment="0" applyProtection="0">
      <alignment vertical="center"/>
    </xf>
    <xf numFmtId="0" fontId="42" fillId="14" borderId="0" applyNumberFormat="0" applyBorder="0" applyAlignment="0" applyProtection="0">
      <alignment vertical="center"/>
    </xf>
    <xf numFmtId="0" fontId="42" fillId="11" borderId="0" applyNumberFormat="0" applyBorder="0" applyAlignment="0" applyProtection="0">
      <alignment vertical="center"/>
    </xf>
    <xf numFmtId="0" fontId="42" fillId="17" borderId="0" applyNumberFormat="0" applyBorder="0" applyAlignment="0" applyProtection="0">
      <alignment vertical="center"/>
    </xf>
    <xf numFmtId="0" fontId="42" fillId="8" borderId="0" applyNumberFormat="0" applyBorder="0" applyAlignment="0" applyProtection="0">
      <alignment vertical="center"/>
    </xf>
    <xf numFmtId="0" fontId="14" fillId="20" borderId="0" applyNumberFormat="0" applyBorder="0" applyAlignment="0" applyProtection="0"/>
    <xf numFmtId="0" fontId="45" fillId="47"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45" fillId="48" borderId="0" applyNumberFormat="0" applyBorder="0" applyAlignment="0" applyProtection="0"/>
    <xf numFmtId="0" fontId="14" fillId="21"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45" fillId="49"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18" borderId="0" applyNumberFormat="0" applyBorder="0" applyAlignment="0" applyProtection="0"/>
    <xf numFmtId="0" fontId="45" fillId="50"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7" borderId="0" applyNumberFormat="0" applyBorder="0" applyAlignment="0" applyProtection="0"/>
    <xf numFmtId="0" fontId="45" fillId="51"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23" borderId="0" applyNumberFormat="0" applyBorder="0" applyAlignment="0" applyProtection="0"/>
    <xf numFmtId="0" fontId="45" fillId="52" borderId="0" applyNumberFormat="0" applyBorder="0" applyAlignment="0" applyProtection="0"/>
    <xf numFmtId="0" fontId="14" fillId="23" borderId="0" applyNumberFormat="0" applyBorder="0" applyAlignment="0" applyProtection="0"/>
    <xf numFmtId="0" fontId="14" fillId="23" borderId="0" applyNumberFormat="0" applyBorder="0" applyAlignment="0" applyProtection="0"/>
    <xf numFmtId="0" fontId="31" fillId="0" borderId="0">
      <alignment horizontal="center" wrapText="1"/>
      <protection locked="0"/>
    </xf>
    <xf numFmtId="0" fontId="15" fillId="3" borderId="0" applyNumberFormat="0" applyBorder="0" applyAlignment="0" applyProtection="0"/>
    <xf numFmtId="0" fontId="46" fillId="5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168" fontId="12" fillId="0" borderId="0" applyFill="0" applyBorder="0" applyAlignment="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47" fillId="54" borderId="10"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47" fillId="54" borderId="10"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6" fillId="11" borderId="1" applyNumberFormat="0" applyAlignment="0" applyProtection="0"/>
    <xf numFmtId="0" fontId="17" fillId="24" borderId="2" applyNumberFormat="0" applyAlignment="0" applyProtection="0"/>
    <xf numFmtId="0" fontId="48" fillId="55" borderId="11" applyNumberFormat="0" applyAlignment="0" applyProtection="0"/>
    <xf numFmtId="0" fontId="17" fillId="24" borderId="2" applyNumberFormat="0" applyAlignment="0" applyProtection="0"/>
    <xf numFmtId="0" fontId="17" fillId="24" borderId="2" applyNumberFormat="0" applyAlignment="0" applyProtection="0"/>
    <xf numFmtId="164" fontId="29" fillId="0" borderId="0" applyFont="0" applyFill="0" applyBorder="0" applyAlignment="0" applyProtection="0"/>
    <xf numFmtId="164" fontId="29"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6"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6" fontId="12" fillId="0" borderId="0" applyFont="0" applyFill="0" applyBorder="0" applyAlignment="0" applyProtection="0"/>
    <xf numFmtId="164" fontId="12" fillId="0" borderId="0" applyFont="0" applyFill="0" applyBorder="0" applyAlignment="0" applyProtection="0"/>
    <xf numFmtId="40" fontId="32" fillId="0" borderId="0" applyFont="0" applyFill="0" applyBorder="0" applyAlignment="0" applyProtection="0"/>
    <xf numFmtId="40" fontId="32" fillId="0" borderId="0" applyFont="0" applyFill="0" applyBorder="0" applyAlignment="0" applyProtection="0"/>
    <xf numFmtId="164" fontId="12" fillId="0" borderId="0" applyFont="0" applyFill="0" applyBorder="0" applyAlignment="0" applyProtection="0"/>
    <xf numFmtId="164" fontId="11" fillId="0" borderId="0" applyFont="0" applyFill="0" applyBorder="0" applyAlignment="0" applyProtection="0"/>
    <xf numFmtId="40" fontId="32" fillId="0" borderId="0" applyFont="0" applyFill="0" applyBorder="0" applyAlignment="0" applyProtection="0"/>
    <xf numFmtId="164" fontId="12" fillId="0" borderId="0" applyFont="0" applyFill="0" applyBorder="0" applyAlignment="0" applyProtection="0"/>
    <xf numFmtId="40" fontId="3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4" fontId="12" fillId="0" borderId="0" applyFont="0" applyFill="0" applyBorder="0" applyAlignment="0" applyProtection="0"/>
    <xf numFmtId="164" fontId="11"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6" fontId="12" fillId="0" borderId="0" applyFont="0" applyFill="0" applyBorder="0" applyAlignment="0" applyProtection="0"/>
    <xf numFmtId="164" fontId="11"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40" fontId="3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4" fontId="29" fillId="0" borderId="0" applyFont="0" applyFill="0" applyBorder="0" applyAlignment="0" applyProtection="0"/>
    <xf numFmtId="164" fontId="12" fillId="0" borderId="0" applyFont="0" applyFill="0" applyBorder="0" applyAlignment="0" applyProtection="0"/>
    <xf numFmtId="40" fontId="32" fillId="0" borderId="0" applyFont="0" applyFill="0" applyBorder="0" applyAlignment="0" applyProtection="0"/>
    <xf numFmtId="164" fontId="12" fillId="0" borderId="0" applyFont="0" applyFill="0" applyBorder="0" applyAlignment="0" applyProtection="0"/>
    <xf numFmtId="164" fontId="29" fillId="0" borderId="0" applyFont="0" applyFill="0" applyBorder="0" applyAlignment="0" applyProtection="0"/>
    <xf numFmtId="164" fontId="13" fillId="0" borderId="0" applyFont="0" applyFill="0" applyBorder="0" applyAlignment="0" applyProtection="0"/>
    <xf numFmtId="166" fontId="1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6" fontId="1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40" fontId="32" fillId="0" borderId="0" applyFont="0" applyFill="0" applyBorder="0" applyAlignment="0" applyProtection="0"/>
    <xf numFmtId="164" fontId="12" fillId="0" borderId="0" applyFont="0" applyFill="0" applyBorder="0" applyAlignment="0" applyProtection="0"/>
    <xf numFmtId="40" fontId="32" fillId="0" borderId="0" applyFont="0" applyFill="0" applyBorder="0" applyAlignment="0" applyProtection="0"/>
    <xf numFmtId="164" fontId="29" fillId="0" borderId="0" applyFont="0" applyFill="0" applyBorder="0" applyAlignment="0" applyProtection="0"/>
    <xf numFmtId="166" fontId="12" fillId="0" borderId="0" applyFont="0" applyFill="0" applyBorder="0" applyAlignment="0" applyProtection="0"/>
    <xf numFmtId="164" fontId="13" fillId="0" borderId="0" applyFont="0" applyFill="0" applyBorder="0" applyAlignment="0" applyProtection="0"/>
    <xf numFmtId="164" fontId="12" fillId="0" borderId="0" applyFont="0" applyFill="0" applyBorder="0" applyAlignment="0" applyProtection="0"/>
    <xf numFmtId="164" fontId="13" fillId="0" borderId="0" applyFont="0" applyFill="0" applyBorder="0" applyAlignment="0" applyProtection="0"/>
    <xf numFmtId="164" fontId="12" fillId="0" borderId="0" applyFont="0" applyFill="0" applyBorder="0" applyAlignment="0" applyProtection="0"/>
    <xf numFmtId="164" fontId="29"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5" fontId="12" fillId="0" borderId="0" applyFont="0" applyFill="0" applyBorder="0" applyAlignment="0" applyProtection="0"/>
    <xf numFmtId="167" fontId="12" fillId="0" borderId="0" applyFont="0" applyFill="0" applyBorder="0" applyAlignment="0" applyProtection="0"/>
    <xf numFmtId="165"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41" fontId="12" fillId="0" borderId="0" applyFont="0" applyFill="0" applyBorder="0" applyAlignment="0" applyProtection="0"/>
    <xf numFmtId="41" fontId="12"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41" fontId="12" fillId="0" borderId="0" applyFont="0" applyFill="0" applyBorder="0" applyAlignment="0" applyProtection="0"/>
    <xf numFmtId="164" fontId="11"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164" fontId="13" fillId="0" borderId="0" applyFont="0" applyFill="0" applyBorder="0" applyAlignment="0" applyProtection="0"/>
    <xf numFmtId="166" fontId="12" fillId="0" borderId="0" applyFont="0" applyFill="0" applyBorder="0" applyAlignment="0" applyProtection="0"/>
    <xf numFmtId="164" fontId="30" fillId="0" borderId="0" applyFont="0" applyFill="0" applyBorder="0" applyAlignment="0" applyProtection="0"/>
    <xf numFmtId="164" fontId="13"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33" fillId="0" borderId="0" applyNumberFormat="0" applyAlignment="0">
      <alignment horizontal="left"/>
    </xf>
    <xf numFmtId="0" fontId="34" fillId="0" borderId="0" applyNumberFormat="0" applyAlignment="0"/>
    <xf numFmtId="0" fontId="12" fillId="0" borderId="0" applyFont="0" applyFill="0" applyBorder="0" applyAlignment="0" applyProtection="0"/>
    <xf numFmtId="0" fontId="35" fillId="0" borderId="0" applyNumberFormat="0" applyAlignment="0">
      <alignment horizontal="left"/>
    </xf>
    <xf numFmtId="0" fontId="18" fillId="0" borderId="0" applyNumberFormat="0" applyFill="0" applyBorder="0" applyAlignment="0" applyProtection="0"/>
    <xf numFmtId="0" fontId="4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0" fillId="0" borderId="0" applyNumberFormat="0" applyFill="0" applyBorder="0" applyAlignment="0" applyProtection="0">
      <alignment horizontal="justify" vertical="top" wrapText="1"/>
    </xf>
    <xf numFmtId="0" fontId="19" fillId="4" borderId="0" applyNumberFormat="0" applyBorder="0" applyAlignment="0" applyProtection="0"/>
    <xf numFmtId="0" fontId="51" fillId="56"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38" fontId="36" fillId="25" borderId="0" applyNumberFormat="0" applyBorder="0" applyAlignment="0" applyProtection="0"/>
    <xf numFmtId="0" fontId="37" fillId="0" borderId="3" applyNumberFormat="0" applyAlignment="0" applyProtection="0">
      <alignment horizontal="left" vertical="center"/>
    </xf>
    <xf numFmtId="0" fontId="37" fillId="0" borderId="3" applyNumberFormat="0" applyAlignment="0" applyProtection="0">
      <alignment horizontal="left" vertical="center"/>
    </xf>
    <xf numFmtId="0" fontId="37" fillId="0" borderId="3" applyNumberFormat="0" applyAlignment="0" applyProtection="0">
      <alignment horizontal="left" vertical="center"/>
    </xf>
    <xf numFmtId="0" fontId="37" fillId="0" borderId="3" applyNumberFormat="0" applyAlignment="0" applyProtection="0">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37" fillId="0" borderId="4">
      <alignment horizontal="left" vertical="center"/>
    </xf>
    <xf numFmtId="0" fontId="20" fillId="0" borderId="5" applyNumberFormat="0" applyFill="0" applyAlignment="0" applyProtection="0"/>
    <xf numFmtId="0" fontId="52" fillId="0" borderId="12" applyNumberFormat="0" applyFill="0" applyAlignment="0" applyProtection="0"/>
    <xf numFmtId="0" fontId="20" fillId="0" borderId="5" applyNumberFormat="0" applyFill="0" applyAlignment="0" applyProtection="0"/>
    <xf numFmtId="0" fontId="20" fillId="0" borderId="5" applyNumberFormat="0" applyFill="0" applyAlignment="0" applyProtection="0"/>
    <xf numFmtId="0" fontId="21" fillId="0" borderId="6" applyNumberFormat="0" applyFill="0" applyAlignment="0" applyProtection="0"/>
    <xf numFmtId="0" fontId="53" fillId="0" borderId="13"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54" fillId="0" borderId="14"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54" fillId="0" borderId="14"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7" applyNumberFormat="0" applyFill="0" applyAlignment="0" applyProtection="0"/>
    <xf numFmtId="0" fontId="22" fillId="0" borderId="0" applyNumberFormat="0" applyFill="0" applyBorder="0" applyAlignment="0" applyProtection="0"/>
    <xf numFmtId="0" fontId="54"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55" fillId="0" borderId="0" applyNumberFormat="0" applyFill="0" applyBorder="0" applyAlignment="0" applyProtection="0">
      <alignment vertical="top"/>
      <protection locked="0"/>
    </xf>
    <xf numFmtId="0" fontId="56" fillId="0" borderId="0" applyNumberFormat="0" applyFill="0" applyBorder="0" applyAlignment="0" applyProtection="0">
      <alignment horizontal="justify" vertical="top" wrapText="1"/>
    </xf>
    <xf numFmtId="10" fontId="36" fillId="26" borderId="8" applyNumberFormat="0" applyBorder="0" applyAlignment="0" applyProtection="0"/>
    <xf numFmtId="10" fontId="36" fillId="26" borderId="8" applyNumberFormat="0" applyBorder="0" applyAlignment="0" applyProtection="0"/>
    <xf numFmtId="10" fontId="36" fillId="26" borderId="8" applyNumberFormat="0" applyBorder="0" applyAlignment="0" applyProtection="0"/>
    <xf numFmtId="10" fontId="36" fillId="26" borderId="8" applyNumberFormat="0" applyBorder="0" applyAlignment="0" applyProtection="0"/>
    <xf numFmtId="10" fontId="36" fillId="26" borderId="8" applyNumberFormat="0" applyBorder="0" applyAlignment="0" applyProtection="0"/>
    <xf numFmtId="10" fontId="36" fillId="26" borderId="8" applyNumberFormat="0" applyBorder="0" applyAlignment="0" applyProtection="0"/>
    <xf numFmtId="10" fontId="36" fillId="26" borderId="8" applyNumberFormat="0" applyBorder="0" applyAlignment="0" applyProtection="0"/>
    <xf numFmtId="10" fontId="36" fillId="26" borderId="8" applyNumberFormat="0" applyBorder="0" applyAlignment="0" applyProtection="0"/>
    <xf numFmtId="10" fontId="36" fillId="26" borderId="8" applyNumberFormat="0" applyBorder="0" applyAlignment="0" applyProtection="0"/>
    <xf numFmtId="10" fontId="36" fillId="26" borderId="8" applyNumberFormat="0" applyBorder="0" applyAlignment="0" applyProtection="0"/>
    <xf numFmtId="10" fontId="36" fillId="26" borderId="8" applyNumberFormat="0" applyBorder="0" applyAlignment="0" applyProtection="0"/>
    <xf numFmtId="0" fontId="57" fillId="57" borderId="10" applyNumberFormat="0" applyAlignment="0" applyProtection="0"/>
    <xf numFmtId="0" fontId="57" fillId="57" borderId="10" applyNumberFormat="0" applyAlignment="0" applyProtection="0"/>
    <xf numFmtId="0" fontId="57" fillId="57" borderId="10" applyNumberFormat="0" applyAlignment="0" applyProtection="0"/>
    <xf numFmtId="0" fontId="57" fillId="57" borderId="10" applyNumberFormat="0" applyAlignment="0" applyProtection="0"/>
    <xf numFmtId="0" fontId="57" fillId="57" borderId="10" applyNumberFormat="0" applyAlignment="0" applyProtection="0"/>
    <xf numFmtId="0" fontId="57" fillId="57" borderId="10" applyNumberFormat="0" applyAlignment="0" applyProtection="0"/>
    <xf numFmtId="0" fontId="57" fillId="57" borderId="10" applyNumberFormat="0" applyAlignment="0" applyProtection="0"/>
    <xf numFmtId="0" fontId="57" fillId="57" borderId="10" applyNumberFormat="0" applyAlignment="0" applyProtection="0"/>
    <xf numFmtId="0" fontId="57" fillId="57" borderId="10" applyNumberFormat="0" applyAlignment="0" applyProtection="0"/>
    <xf numFmtId="0" fontId="57" fillId="57" borderId="10"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57" fillId="57" borderId="10"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57" fillId="57" borderId="10"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57" fillId="57" borderId="10" applyNumberFormat="0" applyAlignment="0" applyProtection="0"/>
    <xf numFmtId="0" fontId="57" fillId="57" borderId="10" applyNumberFormat="0" applyAlignment="0" applyProtection="0"/>
    <xf numFmtId="0" fontId="23" fillId="8" borderId="1" applyNumberFormat="0" applyAlignment="0" applyProtection="0"/>
    <xf numFmtId="0" fontId="57" fillId="57" borderId="10"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23" fillId="8" borderId="1" applyNumberFormat="0" applyAlignment="0" applyProtection="0"/>
    <xf numFmtId="0" fontId="57" fillId="57" borderId="10" applyNumberFormat="0" applyAlignment="0" applyProtection="0"/>
    <xf numFmtId="0" fontId="23" fillId="8" borderId="1" applyNumberFormat="0" applyAlignment="0" applyProtection="0"/>
    <xf numFmtId="0" fontId="23" fillId="8" borderId="1" applyNumberFormat="0" applyAlignment="0" applyProtection="0"/>
    <xf numFmtId="0" fontId="57" fillId="57" borderId="10" applyNumberFormat="0" applyAlignment="0" applyProtection="0"/>
    <xf numFmtId="0" fontId="57" fillId="57" borderId="10" applyNumberFormat="0" applyAlignment="0" applyProtection="0"/>
    <xf numFmtId="0" fontId="57" fillId="57" borderId="10" applyNumberFormat="0" applyAlignment="0" applyProtection="0"/>
    <xf numFmtId="0" fontId="57" fillId="57" borderId="10" applyNumberFormat="0" applyAlignment="0" applyProtection="0"/>
    <xf numFmtId="0" fontId="57" fillId="57" borderId="10" applyNumberFormat="0" applyAlignment="0" applyProtection="0"/>
    <xf numFmtId="169" fontId="12" fillId="27" borderId="0"/>
    <xf numFmtId="0" fontId="24" fillId="0" borderId="9" applyNumberFormat="0" applyFill="0" applyAlignment="0" applyProtection="0"/>
    <xf numFmtId="0" fontId="58" fillId="0" borderId="15"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169" fontId="12" fillId="28" borderId="0"/>
    <xf numFmtId="171" fontId="12" fillId="0" borderId="0" applyFont="0" applyFill="0" applyBorder="0" applyAlignment="0" applyProtection="0"/>
    <xf numFmtId="172"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73" fontId="12" fillId="0" borderId="0" applyFont="0" applyFill="0" applyBorder="0" applyAlignment="0" applyProtection="0"/>
    <xf numFmtId="174"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38" fillId="0" borderId="0" applyNumberFormat="0">
      <alignment horizontal="right"/>
    </xf>
    <xf numFmtId="0" fontId="59" fillId="58" borderId="0" applyNumberFormat="0" applyBorder="0" applyAlignment="0" applyProtection="0"/>
    <xf numFmtId="0" fontId="25" fillId="14" borderId="0" applyNumberFormat="0" applyBorder="0" applyAlignment="0" applyProtection="0"/>
    <xf numFmtId="0" fontId="59" fillId="58" borderId="0" applyNumberFormat="0" applyBorder="0" applyAlignment="0" applyProtection="0"/>
    <xf numFmtId="0" fontId="59"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170" fontId="39" fillId="0" borderId="0"/>
    <xf numFmtId="0" fontId="12" fillId="0" borderId="0"/>
    <xf numFmtId="0" fontId="28" fillId="0" borderId="0"/>
    <xf numFmtId="0" fontId="12" fillId="0" borderId="0"/>
    <xf numFmtId="0" fontId="11" fillId="0" borderId="0" applyProtection="0">
      <alignment horizontal="justify" vertical="top" wrapText="1"/>
    </xf>
    <xf numFmtId="0" fontId="28" fillId="0" borderId="0"/>
    <xf numFmtId="0" fontId="11" fillId="0" borderId="0" applyProtection="0">
      <alignment horizontal="justify" vertical="top" wrapText="1"/>
    </xf>
    <xf numFmtId="0" fontId="12" fillId="0" borderId="0"/>
    <xf numFmtId="0" fontId="28" fillId="0" borderId="0"/>
    <xf numFmtId="0" fontId="28"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8" fillId="0" borderId="0"/>
    <xf numFmtId="0" fontId="12" fillId="0" borderId="0"/>
    <xf numFmtId="0" fontId="28" fillId="0" borderId="0"/>
    <xf numFmtId="0" fontId="11" fillId="0" borderId="0" applyProtection="0">
      <alignment horizontal="justify" vertical="top" wrapText="1"/>
    </xf>
    <xf numFmtId="0" fontId="12" fillId="0" borderId="0"/>
    <xf numFmtId="0" fontId="28" fillId="0" borderId="0"/>
    <xf numFmtId="0" fontId="28" fillId="0" borderId="0"/>
    <xf numFmtId="0" fontId="11" fillId="0" borderId="0" applyProtection="0">
      <alignment horizontal="justify" vertical="top" wrapText="1"/>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3" fillId="0" borderId="0"/>
    <xf numFmtId="0" fontId="43" fillId="0" borderId="0"/>
    <xf numFmtId="0" fontId="43" fillId="0" borderId="0"/>
    <xf numFmtId="0" fontId="43" fillId="0" borderId="0"/>
    <xf numFmtId="0" fontId="12" fillId="0" borderId="0"/>
    <xf numFmtId="0" fontId="11" fillId="0" borderId="0" applyProtection="0">
      <alignment horizontal="justify" vertical="top" wrapText="1"/>
    </xf>
    <xf numFmtId="0" fontId="28" fillId="0" borderId="0"/>
    <xf numFmtId="0" fontId="28" fillId="0" borderId="0"/>
    <xf numFmtId="0" fontId="12" fillId="0" borderId="0"/>
    <xf numFmtId="0" fontId="11" fillId="0" borderId="0" applyProtection="0">
      <alignment horizontal="justify" vertical="top" wrapText="1"/>
    </xf>
    <xf numFmtId="0" fontId="12" fillId="0" borderId="0"/>
    <xf numFmtId="0" fontId="28" fillId="0" borderId="0"/>
    <xf numFmtId="0" fontId="28" fillId="0" borderId="0"/>
    <xf numFmtId="0" fontId="11" fillId="0" borderId="0" applyProtection="0">
      <alignment horizontal="justify" vertical="top" wrapText="1"/>
    </xf>
    <xf numFmtId="0" fontId="28" fillId="0" borderId="0"/>
    <xf numFmtId="0" fontId="11" fillId="0" borderId="0" applyProtection="0">
      <alignment horizontal="justify" vertical="top" wrapText="1"/>
    </xf>
    <xf numFmtId="0" fontId="12" fillId="0" borderId="0"/>
    <xf numFmtId="0" fontId="28" fillId="0" borderId="0"/>
    <xf numFmtId="0" fontId="28" fillId="0" borderId="0"/>
    <xf numFmtId="0" fontId="12"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12"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12"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12"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12"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12"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11" fillId="0" borderId="0" applyProtection="0">
      <alignment horizontal="justify" vertical="top" wrapText="1"/>
    </xf>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11" fillId="0" borderId="0" applyProtection="0">
      <alignment horizontal="justify" vertical="top" wrapText="1"/>
    </xf>
    <xf numFmtId="0" fontId="28" fillId="0" borderId="0"/>
    <xf numFmtId="0" fontId="28" fillId="0" borderId="0"/>
    <xf numFmtId="0" fontId="12" fillId="0" borderId="0"/>
    <xf numFmtId="0" fontId="28" fillId="0" borderId="0"/>
    <xf numFmtId="0" fontId="12" fillId="0" borderId="0"/>
    <xf numFmtId="0" fontId="11" fillId="0" borderId="0" applyProtection="0">
      <alignment horizontal="justify" vertical="top" wrapText="1"/>
    </xf>
    <xf numFmtId="0" fontId="28" fillId="0" borderId="0"/>
    <xf numFmtId="0" fontId="28" fillId="0" borderId="0"/>
    <xf numFmtId="0" fontId="12" fillId="0" borderId="0"/>
    <xf numFmtId="0" fontId="28" fillId="0" borderId="0"/>
    <xf numFmtId="0" fontId="11" fillId="0" borderId="0" applyProtection="0">
      <alignment horizontal="justify" vertical="top" wrapText="1"/>
    </xf>
    <xf numFmtId="0" fontId="12" fillId="0" borderId="0"/>
    <xf numFmtId="0" fontId="28" fillId="0" borderId="0"/>
    <xf numFmtId="0" fontId="11" fillId="0" borderId="0" applyProtection="0">
      <alignment horizontal="justify" vertical="top" wrapText="1"/>
    </xf>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12" fillId="0" borderId="0"/>
    <xf numFmtId="0" fontId="11" fillId="0" borderId="0" applyProtection="0">
      <alignment horizontal="justify" vertical="top" wrapText="1"/>
    </xf>
    <xf numFmtId="0" fontId="43" fillId="0" borderId="0"/>
    <xf numFmtId="0" fontId="12" fillId="0" borderId="0"/>
    <xf numFmtId="0" fontId="43" fillId="0" borderId="0"/>
    <xf numFmtId="0" fontId="43" fillId="0" borderId="0"/>
    <xf numFmtId="0" fontId="43" fillId="0" borderId="0"/>
    <xf numFmtId="0" fontId="11" fillId="0" borderId="0" applyProtection="0">
      <alignment horizontal="justify" vertical="top" wrapText="1"/>
    </xf>
    <xf numFmtId="0" fontId="11" fillId="0" borderId="0" applyProtection="0">
      <alignment horizontal="justify" vertical="top" wrapText="1"/>
    </xf>
    <xf numFmtId="0" fontId="12" fillId="0" borderId="0"/>
    <xf numFmtId="0" fontId="43" fillId="0" borderId="0"/>
    <xf numFmtId="0" fontId="43" fillId="0" borderId="0"/>
    <xf numFmtId="0" fontId="12" fillId="0" borderId="0"/>
    <xf numFmtId="0" fontId="12" fillId="0" borderId="0"/>
    <xf numFmtId="0" fontId="12" fillId="0" borderId="0"/>
    <xf numFmtId="0" fontId="12" fillId="0" borderId="0"/>
    <xf numFmtId="0" fontId="11" fillId="0" borderId="0" applyProtection="0">
      <alignment horizontal="justify" vertical="top" wrapText="1"/>
    </xf>
    <xf numFmtId="0" fontId="43" fillId="0" borderId="0"/>
    <xf numFmtId="0" fontId="43" fillId="0" borderId="0"/>
    <xf numFmtId="0" fontId="12" fillId="0" borderId="0"/>
    <xf numFmtId="0" fontId="11" fillId="0" borderId="0" applyProtection="0">
      <alignment horizontal="justify" vertical="top" wrapText="1"/>
    </xf>
    <xf numFmtId="0" fontId="40" fillId="0" borderId="0"/>
    <xf numFmtId="0" fontId="43" fillId="0" borderId="0"/>
    <xf numFmtId="0" fontId="43" fillId="0" borderId="0"/>
    <xf numFmtId="0" fontId="12" fillId="0" borderId="0"/>
    <xf numFmtId="0" fontId="12" fillId="0" borderId="0"/>
    <xf numFmtId="0" fontId="12" fillId="0" borderId="0"/>
    <xf numFmtId="0" fontId="12" fillId="0" borderId="0"/>
    <xf numFmtId="0" fontId="12" fillId="0" borderId="0"/>
    <xf numFmtId="0" fontId="11" fillId="0" borderId="0" applyProtection="0">
      <alignment horizontal="justify" vertical="top" wrapText="1"/>
    </xf>
    <xf numFmtId="0" fontId="11" fillId="0" borderId="0" applyProtection="0">
      <alignment horizontal="justify" vertical="top" wrapText="1"/>
    </xf>
    <xf numFmtId="0" fontId="28" fillId="0" borderId="0"/>
    <xf numFmtId="0" fontId="12"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11" fillId="0" borderId="0" applyProtection="0">
      <alignment horizontal="justify" vertical="top" wrapText="1"/>
    </xf>
    <xf numFmtId="0" fontId="11" fillId="0" borderId="0" applyProtection="0">
      <alignment horizontal="justify" vertical="top" wrapText="1"/>
    </xf>
    <xf numFmtId="0" fontId="28" fillId="0" borderId="0"/>
    <xf numFmtId="0" fontId="12"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12" fillId="0" borderId="0"/>
    <xf numFmtId="0" fontId="11" fillId="0" borderId="0" applyProtection="0">
      <alignment horizontal="justify" vertical="top" wrapText="1"/>
    </xf>
    <xf numFmtId="0" fontId="28" fillId="0" borderId="0"/>
    <xf numFmtId="0" fontId="12" fillId="0" borderId="0"/>
    <xf numFmtId="0" fontId="28" fillId="0" borderId="0"/>
    <xf numFmtId="0" fontId="12"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61" fillId="0" borderId="0"/>
    <xf numFmtId="0" fontId="28" fillId="0" borderId="0"/>
    <xf numFmtId="0" fontId="12" fillId="0" borderId="0"/>
    <xf numFmtId="0" fontId="11" fillId="0" borderId="0" applyProtection="0">
      <alignment horizontal="justify" vertical="top" wrapText="1"/>
    </xf>
    <xf numFmtId="0" fontId="28" fillId="0" borderId="0"/>
    <xf numFmtId="0" fontId="12"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12" fillId="0" borderId="0"/>
    <xf numFmtId="0" fontId="11" fillId="0" borderId="0" applyProtection="0">
      <alignment horizontal="justify" vertical="top" wrapText="1"/>
    </xf>
    <xf numFmtId="0" fontId="28" fillId="0" borderId="0"/>
    <xf numFmtId="0" fontId="12"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28" fillId="0" borderId="0"/>
    <xf numFmtId="0" fontId="11" fillId="0" borderId="0" applyProtection="0">
      <alignment horizontal="justify" vertical="top" wrapText="1"/>
    </xf>
    <xf numFmtId="0" fontId="12"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11" fillId="0" borderId="0" applyProtection="0">
      <alignment horizontal="justify" vertical="top" wrapText="1"/>
    </xf>
    <xf numFmtId="0" fontId="12" fillId="0" borderId="0"/>
    <xf numFmtId="0" fontId="28" fillId="0" borderId="0"/>
    <xf numFmtId="0" fontId="12" fillId="0" borderId="0"/>
    <xf numFmtId="0" fontId="28" fillId="0" borderId="0"/>
    <xf numFmtId="0" fontId="11" fillId="0" borderId="0" applyProtection="0">
      <alignment horizontal="justify" vertical="top" wrapText="1"/>
    </xf>
    <xf numFmtId="0" fontId="12" fillId="0" borderId="0"/>
    <xf numFmtId="0" fontId="28" fillId="0" borderId="0"/>
    <xf numFmtId="0" fontId="12" fillId="0" borderId="0"/>
    <xf numFmtId="0" fontId="28" fillId="0" borderId="0"/>
    <xf numFmtId="0" fontId="11" fillId="0" borderId="0" applyProtection="0">
      <alignment horizontal="justify" vertical="top" wrapText="1"/>
    </xf>
    <xf numFmtId="0" fontId="12" fillId="0" borderId="0"/>
    <xf numFmtId="0" fontId="28" fillId="0" borderId="0"/>
    <xf numFmtId="0" fontId="12" fillId="0" borderId="0"/>
    <xf numFmtId="0" fontId="28" fillId="0" borderId="0"/>
    <xf numFmtId="0" fontId="11" fillId="0" borderId="0" applyProtection="0">
      <alignment horizontal="justify" vertical="top" wrapText="1"/>
    </xf>
    <xf numFmtId="0" fontId="12" fillId="0" borderId="0"/>
    <xf numFmtId="0" fontId="28" fillId="0" borderId="0"/>
    <xf numFmtId="0" fontId="28" fillId="0" borderId="0"/>
    <xf numFmtId="0" fontId="12" fillId="0" borderId="0"/>
    <xf numFmtId="0" fontId="28" fillId="0" borderId="0"/>
    <xf numFmtId="0" fontId="12" fillId="0" borderId="0"/>
    <xf numFmtId="0" fontId="27" fillId="0" borderId="0"/>
    <xf numFmtId="1" fontId="28" fillId="0" borderId="0"/>
    <xf numFmtId="1" fontId="28" fillId="0" borderId="0"/>
    <xf numFmtId="0" fontId="43" fillId="0" borderId="0"/>
    <xf numFmtId="0" fontId="43" fillId="0" borderId="0"/>
    <xf numFmtId="0" fontId="27"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12" fillId="0" borderId="0"/>
    <xf numFmtId="1" fontId="28" fillId="0" borderId="0"/>
    <xf numFmtId="0" fontId="43" fillId="0" borderId="0"/>
    <xf numFmtId="0" fontId="43" fillId="0" borderId="0"/>
    <xf numFmtId="0" fontId="43" fillId="0" borderId="0"/>
    <xf numFmtId="0" fontId="43" fillId="0" borderId="0"/>
    <xf numFmtId="0" fontId="27"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12"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12" fillId="0" borderId="0"/>
    <xf numFmtId="0" fontId="12" fillId="0" borderId="0"/>
    <xf numFmtId="1" fontId="28" fillId="0" borderId="0"/>
    <xf numFmtId="0" fontId="12" fillId="0" borderId="0"/>
    <xf numFmtId="1" fontId="28" fillId="0" borderId="0"/>
    <xf numFmtId="0" fontId="28" fillId="0" borderId="0"/>
    <xf numFmtId="0" fontId="11" fillId="0" borderId="0" applyProtection="0">
      <alignment horizontal="justify" vertical="top" wrapText="1"/>
    </xf>
    <xf numFmtId="0" fontId="12" fillId="0" borderId="0"/>
    <xf numFmtId="0" fontId="43" fillId="0" borderId="0"/>
    <xf numFmtId="0" fontId="43" fillId="0" borderId="0"/>
    <xf numFmtId="0" fontId="43" fillId="0" borderId="0"/>
    <xf numFmtId="0" fontId="43" fillId="0" borderId="0"/>
    <xf numFmtId="0" fontId="12" fillId="0" borderId="0"/>
    <xf numFmtId="0" fontId="43" fillId="0" borderId="0"/>
    <xf numFmtId="0" fontId="12" fillId="0" borderId="0"/>
    <xf numFmtId="0" fontId="11" fillId="0" borderId="0" applyProtection="0">
      <alignment horizontal="justify" vertical="top" wrapText="1"/>
    </xf>
    <xf numFmtId="0" fontId="12" fillId="0" borderId="0"/>
    <xf numFmtId="0" fontId="28" fillId="0" borderId="0"/>
    <xf numFmtId="0" fontId="28" fillId="0" borderId="0"/>
    <xf numFmtId="0" fontId="11" fillId="0" borderId="0" applyProtection="0">
      <alignment horizontal="justify" vertical="top" wrapText="1"/>
    </xf>
    <xf numFmtId="0" fontId="12" fillId="0" borderId="0"/>
    <xf numFmtId="0" fontId="28" fillId="0" borderId="0"/>
    <xf numFmtId="0" fontId="28" fillId="0" borderId="0"/>
    <xf numFmtId="0" fontId="43" fillId="0" borderId="0"/>
    <xf numFmtId="0" fontId="43" fillId="0" borderId="0"/>
    <xf numFmtId="0" fontId="11" fillId="0" borderId="0" applyProtection="0">
      <alignment horizontal="justify" vertical="top" wrapText="1"/>
    </xf>
    <xf numFmtId="0" fontId="12" fillId="0" borderId="0"/>
    <xf numFmtId="1" fontId="28" fillId="0" borderId="0"/>
    <xf numFmtId="0" fontId="28" fillId="0" borderId="0"/>
    <xf numFmtId="1" fontId="28" fillId="0" borderId="0"/>
    <xf numFmtId="0" fontId="28" fillId="0" borderId="0"/>
    <xf numFmtId="1" fontId="28" fillId="0" borderId="0"/>
    <xf numFmtId="0" fontId="11" fillId="0" borderId="0" applyProtection="0">
      <alignment horizontal="justify" vertical="top" wrapText="1"/>
    </xf>
    <xf numFmtId="0" fontId="12" fillId="0" borderId="0"/>
    <xf numFmtId="0" fontId="28" fillId="0" borderId="0"/>
    <xf numFmtId="0" fontId="28" fillId="0" borderId="0"/>
    <xf numFmtId="0" fontId="11" fillId="0" borderId="0" applyProtection="0">
      <alignment horizontal="justify" vertical="top" wrapText="1"/>
    </xf>
    <xf numFmtId="0" fontId="12" fillId="0" borderId="0"/>
    <xf numFmtId="1" fontId="28" fillId="0" borderId="0"/>
    <xf numFmtId="0" fontId="11" fillId="0" borderId="0" applyProtection="0">
      <alignment horizontal="justify" vertical="top" wrapText="1"/>
    </xf>
    <xf numFmtId="0" fontId="12" fillId="0" borderId="0"/>
    <xf numFmtId="0" fontId="11" fillId="0" borderId="0" applyProtection="0">
      <alignment horizontal="justify" vertical="top" wrapText="1"/>
    </xf>
    <xf numFmtId="0" fontId="12" fillId="0" borderId="0"/>
    <xf numFmtId="0" fontId="12" fillId="0" borderId="0"/>
    <xf numFmtId="1" fontId="28" fillId="0" borderId="0"/>
    <xf numFmtId="0" fontId="12" fillId="0" borderId="0"/>
    <xf numFmtId="1" fontId="28" fillId="0" borderId="0"/>
    <xf numFmtId="0" fontId="12" fillId="0" borderId="0"/>
    <xf numFmtId="1" fontId="28" fillId="0" borderId="0"/>
    <xf numFmtId="1" fontId="28" fillId="0" borderId="0"/>
    <xf numFmtId="0" fontId="12" fillId="0" borderId="0"/>
    <xf numFmtId="1" fontId="28" fillId="0" borderId="0"/>
    <xf numFmtId="1" fontId="28" fillId="0" borderId="0"/>
    <xf numFmtId="0" fontId="43" fillId="0" borderId="0"/>
    <xf numFmtId="1" fontId="28" fillId="0" borderId="0"/>
    <xf numFmtId="0" fontId="1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12"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44"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43"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11" fillId="0" borderId="0" applyProtection="0">
      <alignment horizontal="justify" vertical="top" wrapText="1"/>
    </xf>
    <xf numFmtId="0" fontId="43" fillId="0" borderId="0"/>
    <xf numFmtId="0" fontId="43" fillId="0" borderId="0"/>
    <xf numFmtId="0" fontId="43" fillId="0" borderId="0"/>
    <xf numFmtId="0" fontId="43" fillId="0" borderId="0"/>
    <xf numFmtId="0" fontId="12" fillId="0" borderId="0"/>
    <xf numFmtId="0" fontId="43" fillId="0" borderId="0"/>
    <xf numFmtId="0" fontId="43" fillId="0" borderId="0"/>
    <xf numFmtId="0" fontId="43" fillId="0" borderId="0"/>
    <xf numFmtId="0" fontId="43" fillId="0" borderId="0"/>
    <xf numFmtId="0" fontId="43" fillId="0" borderId="0"/>
    <xf numFmtId="0" fontId="12" fillId="0" borderId="0"/>
    <xf numFmtId="1" fontId="28"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11" fillId="0" borderId="0" applyProtection="0">
      <alignment horizontal="justify" vertical="top" wrapText="1"/>
    </xf>
    <xf numFmtId="1" fontId="28"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11" fillId="0" borderId="0" applyProtection="0">
      <alignment horizontal="justify" vertical="top" wrapText="1"/>
    </xf>
    <xf numFmtId="1" fontId="28"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1"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28" fillId="0" borderId="0"/>
    <xf numFmtId="0" fontId="43" fillId="0" borderId="0"/>
    <xf numFmtId="0" fontId="44" fillId="0" borderId="0"/>
    <xf numFmtId="0" fontId="43" fillId="0" borderId="0"/>
    <xf numFmtId="0" fontId="43" fillId="0" borderId="0"/>
    <xf numFmtId="0" fontId="43" fillId="0" borderId="0"/>
    <xf numFmtId="0" fontId="43" fillId="0" borderId="0"/>
    <xf numFmtId="0" fontId="43" fillId="0" borderId="0"/>
    <xf numFmtId="0" fontId="12" fillId="0" borderId="0"/>
    <xf numFmtId="0" fontId="12" fillId="0" borderId="0"/>
    <xf numFmtId="0" fontId="43" fillId="0" borderId="0"/>
    <xf numFmtId="0" fontId="43" fillId="0" borderId="0"/>
    <xf numFmtId="0" fontId="61" fillId="0" borderId="0"/>
    <xf numFmtId="0" fontId="12" fillId="0" borderId="0"/>
    <xf numFmtId="0" fontId="43" fillId="0" borderId="0"/>
    <xf numFmtId="0" fontId="43" fillId="0" borderId="0"/>
    <xf numFmtId="0" fontId="12" fillId="0" borderId="0"/>
    <xf numFmtId="0" fontId="43" fillId="0" borderId="0"/>
    <xf numFmtId="0" fontId="43" fillId="0" borderId="0"/>
    <xf numFmtId="0" fontId="43" fillId="0" borderId="0"/>
    <xf numFmtId="0" fontId="12" fillId="0" borderId="0"/>
    <xf numFmtId="0" fontId="43" fillId="0" borderId="0"/>
    <xf numFmtId="0" fontId="43" fillId="0" borderId="0"/>
    <xf numFmtId="0" fontId="43" fillId="0" borderId="0"/>
    <xf numFmtId="0" fontId="12" fillId="0" borderId="0"/>
    <xf numFmtId="0" fontId="43" fillId="0" borderId="0"/>
    <xf numFmtId="0" fontId="43" fillId="0" borderId="0"/>
    <xf numFmtId="0" fontId="43" fillId="0" borderId="0"/>
    <xf numFmtId="0" fontId="43" fillId="0" borderId="0"/>
    <xf numFmtId="0" fontId="11" fillId="0" borderId="0" applyProtection="0">
      <alignment horizontal="justify" vertical="top" wrapText="1"/>
    </xf>
    <xf numFmtId="0" fontId="43" fillId="0" borderId="0"/>
    <xf numFmtId="0" fontId="43" fillId="0" borderId="0"/>
    <xf numFmtId="0" fontId="43" fillId="0" borderId="0"/>
    <xf numFmtId="0" fontId="12" fillId="0" borderId="0"/>
    <xf numFmtId="0" fontId="43" fillId="0" borderId="0"/>
    <xf numFmtId="0" fontId="12" fillId="0" borderId="0"/>
    <xf numFmtId="0" fontId="43" fillId="0" borderId="0"/>
    <xf numFmtId="0" fontId="43" fillId="0" borderId="0"/>
    <xf numFmtId="0" fontId="43" fillId="0" borderId="0"/>
    <xf numFmtId="0" fontId="43" fillId="0" borderId="0"/>
    <xf numFmtId="0" fontId="43" fillId="0" borderId="0"/>
    <xf numFmtId="0" fontId="12"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43" fillId="0" borderId="0"/>
    <xf numFmtId="0" fontId="43" fillId="0" borderId="0"/>
    <xf numFmtId="0" fontId="12" fillId="0" borderId="0"/>
    <xf numFmtId="0" fontId="43" fillId="0" borderId="0"/>
    <xf numFmtId="0" fontId="43" fillId="0" borderId="0"/>
    <xf numFmtId="0" fontId="43" fillId="0" borderId="0"/>
    <xf numFmtId="0" fontId="43" fillId="0" borderId="0"/>
    <xf numFmtId="0" fontId="11" fillId="0" borderId="0" applyProtection="0">
      <alignment horizontal="justify" vertical="top" wrapText="1"/>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6"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0" fontId="11" fillId="0" borderId="0" applyProtection="0">
      <alignment horizontal="justify" vertical="top" wrapText="1"/>
    </xf>
    <xf numFmtId="164" fontId="11" fillId="0" borderId="0" applyFont="0" applyFill="0" applyBorder="0" applyAlignment="0" applyProtection="0"/>
    <xf numFmtId="166" fontId="79" fillId="0" borderId="0" applyFont="0" applyFill="0" applyBorder="0" applyAlignment="0" applyProtection="0"/>
    <xf numFmtId="0" fontId="12" fillId="0" borderId="0"/>
    <xf numFmtId="0" fontId="12" fillId="0" borderId="0"/>
    <xf numFmtId="0" fontId="12" fillId="0"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2" fillId="0" borderId="0"/>
    <xf numFmtId="0" fontId="12" fillId="0" borderId="0"/>
    <xf numFmtId="0" fontId="10" fillId="0" borderId="0"/>
    <xf numFmtId="0" fontId="10" fillId="0" borderId="0"/>
    <xf numFmtId="0" fontId="10" fillId="0" borderId="0"/>
    <xf numFmtId="0" fontId="12" fillId="0" borderId="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0" fillId="62" borderId="32" applyNumberFormat="0" applyFont="0" applyAlignment="0" applyProtection="0"/>
    <xf numFmtId="0" fontId="12" fillId="5" borderId="33" applyNumberFormat="0" applyFont="0" applyAlignment="0" applyProtection="0"/>
    <xf numFmtId="0" fontId="10" fillId="62" borderId="32" applyNumberFormat="0" applyFon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9" fontId="12"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27" fillId="0" borderId="0"/>
    <xf numFmtId="0" fontId="12" fillId="0" borderId="0"/>
    <xf numFmtId="0" fontId="9" fillId="0" borderId="0"/>
    <xf numFmtId="0" fontId="8" fillId="0" borderId="0"/>
    <xf numFmtId="164" fontId="8" fillId="0" borderId="0" applyFont="0" applyFill="0" applyBorder="0" applyAlignment="0" applyProtection="0"/>
    <xf numFmtId="0" fontId="8" fillId="0" borderId="0"/>
    <xf numFmtId="0" fontId="7" fillId="0" borderId="0"/>
    <xf numFmtId="164" fontId="7" fillId="0" borderId="0" applyFont="0" applyFill="0" applyBorder="0" applyAlignment="0" applyProtection="0"/>
    <xf numFmtId="164" fontId="61" fillId="0" borderId="0" applyFont="0" applyFill="0" applyBorder="0" applyAlignment="0" applyProtection="0"/>
    <xf numFmtId="0" fontId="37" fillId="0" borderId="38">
      <alignment horizontal="lef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7" fillId="0" borderId="0"/>
    <xf numFmtId="0" fontId="12" fillId="0" borderId="0"/>
    <xf numFmtId="0" fontId="12" fillId="0" borderId="0"/>
    <xf numFmtId="0" fontId="12" fillId="0" borderId="0"/>
    <xf numFmtId="0" fontId="7" fillId="62" borderId="32" applyNumberFormat="0" applyFont="0" applyAlignment="0" applyProtection="0"/>
    <xf numFmtId="0" fontId="12" fillId="5" borderId="33" applyNumberFormat="0" applyFont="0" applyAlignment="0" applyProtection="0"/>
    <xf numFmtId="0" fontId="7" fillId="62" borderId="32" applyNumberFormat="0" applyFont="0" applyAlignment="0" applyProtection="0"/>
    <xf numFmtId="0" fontId="86" fillId="11" borderId="34" applyNumberFormat="0" applyAlignment="0" applyProtection="0"/>
    <xf numFmtId="14" fontId="31" fillId="0" borderId="0">
      <alignment horizontal="center" wrapText="1"/>
      <protection locked="0"/>
    </xf>
    <xf numFmtId="10" fontId="12" fillId="0" borderId="0" applyFont="0" applyFill="0" applyBorder="0" applyAlignment="0" applyProtection="0"/>
    <xf numFmtId="178" fontId="103" fillId="0" borderId="0"/>
    <xf numFmtId="0" fontId="32" fillId="0" borderId="0" applyNumberFormat="0" applyFont="0" applyFill="0" applyBorder="0" applyAlignment="0" applyProtection="0">
      <alignment horizontal="left"/>
    </xf>
    <xf numFmtId="179" fontId="104" fillId="0" borderId="0" applyNumberFormat="0" applyFill="0" applyBorder="0" applyAlignment="0" applyProtection="0">
      <alignment horizontal="left"/>
    </xf>
    <xf numFmtId="40" fontId="105" fillId="0" borderId="0" applyBorder="0">
      <alignment horizontal="right"/>
    </xf>
    <xf numFmtId="0" fontId="87" fillId="0" borderId="0" applyNumberFormat="0" applyFill="0" applyBorder="0" applyAlignment="0" applyProtection="0"/>
    <xf numFmtId="0" fontId="88" fillId="0" borderId="35" applyNumberFormat="0" applyFill="0" applyAlignment="0" applyProtection="0"/>
    <xf numFmtId="0" fontId="89" fillId="0" borderId="0" applyNumberFormat="0" applyFill="0" applyBorder="0" applyAlignment="0" applyProtection="0"/>
    <xf numFmtId="0" fontId="12" fillId="0" borderId="0"/>
    <xf numFmtId="0" fontId="37" fillId="0" borderId="38">
      <alignment horizontal="left" vertical="center"/>
    </xf>
    <xf numFmtId="10" fontId="36" fillId="26" borderId="39"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8" fillId="0" borderId="0"/>
    <xf numFmtId="0" fontId="28" fillId="0" borderId="0"/>
    <xf numFmtId="0" fontId="12" fillId="0" borderId="0"/>
    <xf numFmtId="0" fontId="12" fillId="0" borderId="0"/>
    <xf numFmtId="0" fontId="12" fillId="0" borderId="0"/>
    <xf numFmtId="0" fontId="12" fillId="0" borderId="0"/>
    <xf numFmtId="0" fontId="12" fillId="0" borderId="0"/>
    <xf numFmtId="1" fontId="28" fillId="0" borderId="0"/>
    <xf numFmtId="0" fontId="28" fillId="0" borderId="0"/>
    <xf numFmtId="0" fontId="28" fillId="0" borderId="0"/>
    <xf numFmtId="1" fontId="28" fillId="0" borderId="0"/>
    <xf numFmtId="0" fontId="28" fillId="0" borderId="0"/>
    <xf numFmtId="1" fontId="28" fillId="0" borderId="0"/>
    <xf numFmtId="0" fontId="28" fillId="0" borderId="0"/>
    <xf numFmtId="0" fontId="12" fillId="0" borderId="0"/>
    <xf numFmtId="0" fontId="28" fillId="0" borderId="0"/>
    <xf numFmtId="0" fontId="28" fillId="0" borderId="0"/>
    <xf numFmtId="0" fontId="28" fillId="0" borderId="0"/>
    <xf numFmtId="0" fontId="28" fillId="0" borderId="0"/>
    <xf numFmtId="0" fontId="12" fillId="0" borderId="0"/>
    <xf numFmtId="0" fontId="12" fillId="62" borderId="32" applyNumberFormat="0" applyFont="0" applyAlignment="0" applyProtection="0"/>
    <xf numFmtId="0" fontId="107" fillId="54" borderId="37" applyNumberFormat="0" applyAlignment="0" applyProtection="0"/>
    <xf numFmtId="0" fontId="12" fillId="0" borderId="0"/>
    <xf numFmtId="10"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08" fillId="0" borderId="0" applyNumberFormat="0" applyFill="0" applyBorder="0" applyAlignment="0" applyProtection="0"/>
    <xf numFmtId="0" fontId="109" fillId="0" borderId="40" applyNumberFormat="0" applyFill="0" applyAlignment="0" applyProtection="0"/>
    <xf numFmtId="0" fontId="106" fillId="0" borderId="0" applyNumberForma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37" fillId="0" borderId="38">
      <alignment horizontal="left" vertical="center"/>
    </xf>
    <xf numFmtId="10" fontId="36" fillId="26" borderId="39"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7" fillId="0" borderId="0"/>
    <xf numFmtId="0" fontId="125" fillId="9" borderId="34" applyNumberFormat="0" applyAlignment="0" applyProtection="0">
      <alignment vertical="center"/>
    </xf>
    <xf numFmtId="0" fontId="122" fillId="0" borderId="44" applyNumberFormat="0" applyFill="0" applyAlignment="0" applyProtection="0">
      <alignment vertical="center"/>
    </xf>
    <xf numFmtId="0" fontId="120" fillId="0" borderId="0" applyNumberFormat="0" applyFill="0" applyBorder="0" applyAlignment="0" applyProtection="0">
      <alignment vertical="center"/>
    </xf>
    <xf numFmtId="0" fontId="117" fillId="0" borderId="9" applyNumberFormat="0" applyFill="0" applyAlignment="0" applyProtection="0">
      <alignment vertical="center"/>
    </xf>
    <xf numFmtId="0" fontId="111" fillId="0" borderId="0" applyNumberFormat="0" applyFill="0" applyBorder="0" applyAlignment="0" applyProtection="0">
      <alignment vertical="center"/>
    </xf>
    <xf numFmtId="0" fontId="42" fillId="23" borderId="0" applyNumberFormat="0" applyBorder="0" applyAlignment="0" applyProtection="0">
      <alignment vertical="center"/>
    </xf>
    <xf numFmtId="0" fontId="42" fillId="21" borderId="0" applyNumberFormat="0" applyBorder="0" applyAlignment="0" applyProtection="0">
      <alignment vertical="center"/>
    </xf>
    <xf numFmtId="0" fontId="42" fillId="17" borderId="0" applyNumberFormat="0" applyBorder="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5" borderId="33" applyNumberFormat="0" applyFont="0" applyAlignment="0" applyProtection="0"/>
    <xf numFmtId="0" fontId="86" fillId="11" borderId="34" applyNumberFormat="0" applyAlignment="0" applyProtection="0"/>
    <xf numFmtId="0" fontId="88" fillId="0" borderId="35" applyNumberFormat="0" applyFill="0" applyAlignment="0" applyProtection="0"/>
    <xf numFmtId="0" fontId="7" fillId="0" borderId="0"/>
    <xf numFmtId="0" fontId="123" fillId="0" borderId="42" applyNumberFormat="0" applyFill="0" applyAlignment="0" applyProtection="0">
      <alignment vertical="center"/>
    </xf>
    <xf numFmtId="0" fontId="124" fillId="4" borderId="0" applyNumberFormat="0" applyBorder="0" applyAlignment="0" applyProtection="0">
      <alignment vertical="center"/>
    </xf>
    <xf numFmtId="0" fontId="123" fillId="0" borderId="0" applyNumberFormat="0" applyFill="0" applyBorder="0" applyAlignment="0" applyProtection="0">
      <alignment vertical="center"/>
    </xf>
    <xf numFmtId="0" fontId="121" fillId="0" borderId="41" applyNumberFormat="0" applyFill="0" applyAlignment="0" applyProtection="0">
      <alignment vertical="center"/>
    </xf>
    <xf numFmtId="0" fontId="119" fillId="8" borderId="1" applyNumberFormat="0" applyAlignment="0" applyProtection="0">
      <alignment vertical="center"/>
    </xf>
    <xf numFmtId="0" fontId="118" fillId="0" borderId="43" applyNumberFormat="0" applyFill="0" applyAlignment="0" applyProtection="0">
      <alignment vertical="center"/>
    </xf>
    <xf numFmtId="0" fontId="116" fillId="24" borderId="2" applyNumberFormat="0" applyAlignment="0" applyProtection="0">
      <alignment vertical="center"/>
    </xf>
    <xf numFmtId="0" fontId="115" fillId="0" borderId="0" applyNumberFormat="0" applyFill="0" applyBorder="0" applyAlignment="0" applyProtection="0">
      <alignment vertical="center"/>
    </xf>
    <xf numFmtId="0" fontId="114" fillId="14" borderId="0" applyNumberFormat="0" applyBorder="0" applyAlignment="0" applyProtection="0">
      <alignment vertical="center"/>
    </xf>
    <xf numFmtId="0" fontId="110" fillId="5" borderId="33" applyNumberFormat="0" applyFont="0" applyAlignment="0" applyProtection="0">
      <alignment vertical="center"/>
    </xf>
    <xf numFmtId="0" fontId="113" fillId="3" borderId="0" applyNumberFormat="0" applyBorder="0" applyAlignment="0" applyProtection="0">
      <alignment vertical="center"/>
    </xf>
    <xf numFmtId="0" fontId="112" fillId="9" borderId="1" applyNumberFormat="0" applyAlignment="0" applyProtection="0">
      <alignment vertical="center"/>
    </xf>
    <xf numFmtId="0" fontId="42" fillId="17" borderId="0" applyNumberFormat="0" applyBorder="0" applyAlignment="0" applyProtection="0">
      <alignment vertical="center"/>
    </xf>
    <xf numFmtId="0" fontId="42" fillId="78" borderId="0" applyNumberFormat="0" applyBorder="0" applyAlignment="0" applyProtection="0">
      <alignment vertical="center"/>
    </xf>
    <xf numFmtId="0" fontId="42" fillId="22" borderId="0" applyNumberFormat="0" applyBorder="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3" fillId="62" borderId="32" applyNumberFormat="0" applyFont="0" applyAlignment="0" applyProtection="0"/>
    <xf numFmtId="0" fontId="13" fillId="62" borderId="32" applyNumberFormat="0" applyFont="0" applyAlignment="0" applyProtection="0"/>
    <xf numFmtId="0" fontId="12" fillId="5" borderId="33" applyNumberFormat="0" applyFon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7" fillId="0" borderId="0"/>
    <xf numFmtId="0" fontId="7" fillId="0" borderId="0"/>
    <xf numFmtId="0" fontId="7" fillId="0" borderId="0"/>
    <xf numFmtId="0" fontId="125" fillId="9" borderId="34" applyNumberFormat="0" applyAlignment="0" applyProtection="0">
      <alignment vertical="center"/>
    </xf>
    <xf numFmtId="0" fontId="7" fillId="0" borderId="0"/>
    <xf numFmtId="0" fontId="7" fillId="0" borderId="0"/>
    <xf numFmtId="0" fontId="12" fillId="5" borderId="33" applyNumberFormat="0" applyFont="0" applyAlignment="0" applyProtection="0"/>
    <xf numFmtId="0" fontId="86" fillId="11" borderId="34" applyNumberFormat="0" applyAlignment="0" applyProtection="0"/>
    <xf numFmtId="0" fontId="7" fillId="0" borderId="0"/>
    <xf numFmtId="0" fontId="7" fillId="0" borderId="0"/>
    <xf numFmtId="0" fontId="7" fillId="0" borderId="0"/>
    <xf numFmtId="0" fontId="7" fillId="0" borderId="0"/>
    <xf numFmtId="0" fontId="12"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0" fontId="36" fillId="26" borderId="39"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7" fillId="0" borderId="38">
      <alignment horizontal="lef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28" fillId="0" borderId="0"/>
    <xf numFmtId="0" fontId="12" fillId="0" borderId="0"/>
    <xf numFmtId="0" fontId="12" fillId="62" borderId="32" applyNumberFormat="0" applyFont="0" applyAlignment="0" applyProtection="0"/>
    <xf numFmtId="0" fontId="107" fillId="54" borderId="37" applyNumberFormat="0" applyAlignment="0" applyProtection="0"/>
    <xf numFmtId="0" fontId="109" fillId="0" borderId="40" applyNumberFormat="0" applyFill="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37" fillId="0" borderId="38">
      <alignment horizontal="lef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62" borderId="32" applyNumberFormat="0" applyFont="0" applyAlignment="0" applyProtection="0"/>
    <xf numFmtId="0" fontId="12" fillId="5" borderId="33" applyNumberFormat="0" applyFont="0" applyAlignment="0" applyProtection="0"/>
    <xf numFmtId="0" fontId="7" fillId="62" borderId="32" applyNumberFormat="0" applyFon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12" fillId="0" borderId="0"/>
    <xf numFmtId="0" fontId="37" fillId="0" borderId="38">
      <alignment horizontal="left" vertical="center"/>
    </xf>
    <xf numFmtId="10" fontId="36" fillId="26" borderId="39"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7" fillId="0" borderId="38">
      <alignment horizontal="left" vertical="center"/>
    </xf>
    <xf numFmtId="10" fontId="36" fillId="26" borderId="39"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7" fillId="0" borderId="0"/>
    <xf numFmtId="0" fontId="7" fillId="0" borderId="0"/>
    <xf numFmtId="0" fontId="7" fillId="0" borderId="0"/>
    <xf numFmtId="0" fontId="125" fillId="9" borderId="34" applyNumberFormat="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7" fillId="0" borderId="38">
      <alignment horizontal="lef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applyFont="0" applyFill="0" applyBorder="0" applyAlignment="0" applyProtection="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12" fillId="5" borderId="33" applyNumberFormat="0" applyFont="0" applyAlignment="0" applyProtection="0"/>
    <xf numFmtId="0" fontId="7" fillId="62" borderId="32" applyNumberFormat="0" applyFont="0" applyAlignment="0" applyProtection="0"/>
    <xf numFmtId="0" fontId="12" fillId="5" borderId="33" applyNumberFormat="0" applyFont="0" applyAlignment="0" applyProtection="0"/>
    <xf numFmtId="0" fontId="7" fillId="62" borderId="32" applyNumberFormat="0" applyFon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0" fontId="86" fillId="11" borderId="34" applyNumberFormat="0" applyAlignment="0" applyProtection="0"/>
    <xf numFmtId="9" fontId="7" fillId="0" borderId="0" applyFont="0" applyFill="0" applyBorder="0" applyAlignment="0" applyProtection="0"/>
    <xf numFmtId="9" fontId="7" fillId="0" borderId="0" applyFont="0" applyFill="0" applyBorder="0" applyAlignment="0" applyProtection="0"/>
    <xf numFmtId="9" fontId="11" fillId="0" borderId="0" applyFont="0" applyFill="0" applyBorder="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88" fillId="0" borderId="35" applyNumberFormat="0" applyFill="0" applyAlignment="0" applyProtection="0"/>
    <xf numFmtId="0" fontId="129" fillId="0" borderId="0"/>
    <xf numFmtId="0" fontId="6" fillId="0" borderId="0"/>
    <xf numFmtId="0" fontId="129" fillId="0" borderId="0"/>
    <xf numFmtId="43" fontId="12"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7" fontId="6" fillId="0" borderId="0" applyFont="0" applyFill="0" applyBorder="0" applyAlignment="0" applyProtection="0"/>
    <xf numFmtId="167" fontId="6" fillId="0" borderId="0" applyFont="0" applyFill="0" applyBorder="0" applyAlignment="0" applyProtection="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130" fillId="0" borderId="0"/>
    <xf numFmtId="0" fontId="6" fillId="0" borderId="0"/>
    <xf numFmtId="0" fontId="6" fillId="0" borderId="0"/>
    <xf numFmtId="0" fontId="6" fillId="0" borderId="0"/>
    <xf numFmtId="0" fontId="131" fillId="0" borderId="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4" fontId="5"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2" borderId="32" applyNumberFormat="0" applyFont="0" applyAlignment="0" applyProtection="0"/>
    <xf numFmtId="0" fontId="4" fillId="62" borderId="32"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166" fontId="12" fillId="0" borderId="0" applyFont="0" applyFill="0" applyBorder="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4" fillId="0" borderId="0"/>
    <xf numFmtId="0" fontId="4" fillId="0" borderId="0"/>
    <xf numFmtId="0" fontId="4" fillId="0" borderId="0"/>
    <xf numFmtId="0" fontId="4" fillId="0" borderId="0"/>
    <xf numFmtId="0" fontId="4" fillId="0" borderId="0"/>
    <xf numFmtId="0" fontId="11" fillId="0" borderId="0" applyProtection="0">
      <alignment horizontal="justify" vertical="top" wrapText="1"/>
    </xf>
    <xf numFmtId="0" fontId="4" fillId="0" borderId="0"/>
    <xf numFmtId="0" fontId="4" fillId="0" borderId="0"/>
    <xf numFmtId="0" fontId="4" fillId="0" borderId="0"/>
    <xf numFmtId="0" fontId="4" fillId="0" borderId="0"/>
    <xf numFmtId="0" fontId="11" fillId="0" borderId="0" applyProtection="0">
      <alignment horizontal="justify" vertical="top" wrapText="1"/>
    </xf>
    <xf numFmtId="0" fontId="4" fillId="0" borderId="0"/>
    <xf numFmtId="0" fontId="4" fillId="0" borderId="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4" fillId="62" borderId="32" applyNumberFormat="0" applyFont="0" applyAlignment="0" applyProtection="0"/>
    <xf numFmtId="0" fontId="4" fillId="62" borderId="32" applyNumberFormat="0" applyFon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168" fontId="12" fillId="0" borderId="0" applyFill="0" applyBorder="0" applyAlignment="0"/>
    <xf numFmtId="166" fontId="12" fillId="0" borderId="0" applyFont="0" applyFill="0" applyBorder="0" applyAlignment="0" applyProtection="0"/>
    <xf numFmtId="164" fontId="12" fillId="0" borderId="0" applyFont="0" applyFill="0" applyBorder="0" applyAlignment="0" applyProtection="0"/>
    <xf numFmtId="166" fontId="12" fillId="0" borderId="0" applyFont="0" applyFill="0" applyBorder="0" applyAlignment="0" applyProtection="0"/>
    <xf numFmtId="165" fontId="12" fillId="0" borderId="0" applyFont="0" applyFill="0" applyBorder="0" applyAlignment="0" applyProtection="0"/>
    <xf numFmtId="41" fontId="12" fillId="0" borderId="0" applyFont="0" applyFill="0" applyBorder="0" applyAlignment="0" applyProtection="0"/>
    <xf numFmtId="169" fontId="12" fillId="27" borderId="0"/>
    <xf numFmtId="169" fontId="12" fillId="28" borderId="0"/>
    <xf numFmtId="0" fontId="12" fillId="0" borderId="0"/>
    <xf numFmtId="0" fontId="12" fillId="0" borderId="0"/>
    <xf numFmtId="0" fontId="12" fillId="0" borderId="0"/>
    <xf numFmtId="0" fontId="12" fillId="0" borderId="0"/>
    <xf numFmtId="0" fontId="4" fillId="0" borderId="0"/>
    <xf numFmtId="0" fontId="12" fillId="0" borderId="0"/>
    <xf numFmtId="0" fontId="4" fillId="0" borderId="0"/>
    <xf numFmtId="0" fontId="4" fillId="0" borderId="0"/>
    <xf numFmtId="0" fontId="4" fillId="0" borderId="0"/>
    <xf numFmtId="0" fontId="4" fillId="0" borderId="0"/>
    <xf numFmtId="0" fontId="12" fillId="0" borderId="0"/>
    <xf numFmtId="0" fontId="4" fillId="0" borderId="0"/>
    <xf numFmtId="0" fontId="4" fillId="0" borderId="0"/>
    <xf numFmtId="0" fontId="4" fillId="0" borderId="0"/>
    <xf numFmtId="0" fontId="4" fillId="0" borderId="0"/>
    <xf numFmtId="0" fontId="12" fillId="0" borderId="0"/>
    <xf numFmtId="0" fontId="12" fillId="0" borderId="0"/>
    <xf numFmtId="0" fontId="4" fillId="0" borderId="0"/>
    <xf numFmtId="0" fontId="4" fillId="0" borderId="0"/>
    <xf numFmtId="0" fontId="12" fillId="0" borderId="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4" fillId="62" borderId="32" applyNumberFormat="0" applyFont="0" applyAlignment="0" applyProtection="0"/>
    <xf numFmtId="0" fontId="4" fillId="62" borderId="32" applyNumberFormat="0" applyFont="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0" fontId="16" fillId="11" borderId="45" applyNumberFormat="0" applyAlignment="0" applyProtection="0"/>
    <xf numFmtId="164" fontId="4" fillId="0" borderId="0" applyFont="0" applyFill="0" applyBorder="0" applyAlignment="0" applyProtection="0"/>
    <xf numFmtId="164" fontId="4" fillId="0" borderId="0" applyFont="0" applyFill="0" applyBorder="0" applyAlignment="0" applyProtection="0"/>
    <xf numFmtId="166" fontId="12" fillId="0" borderId="0" applyFont="0" applyFill="0" applyBorder="0" applyAlignment="0" applyProtection="0"/>
    <xf numFmtId="164" fontId="4" fillId="0" borderId="0" applyFont="0" applyFill="0" applyBorder="0" applyAlignment="0" applyProtection="0"/>
    <xf numFmtId="164" fontId="12" fillId="0" borderId="0" applyFont="0" applyFill="0" applyBorder="0" applyAlignment="0" applyProtection="0"/>
    <xf numFmtId="166" fontId="12" fillId="0" borderId="0" applyFont="0" applyFill="0" applyBorder="0" applyAlignment="0" applyProtection="0"/>
    <xf numFmtId="0" fontId="12" fillId="0" borderId="0" applyFont="0" applyFill="0" applyBorder="0" applyAlignment="0" applyProtection="0"/>
    <xf numFmtId="164" fontId="12" fillId="0" borderId="0" applyFont="0" applyFill="0" applyBorder="0" applyAlignment="0" applyProtection="0"/>
    <xf numFmtId="166" fontId="12" fillId="0" borderId="0" applyFont="0" applyFill="0" applyBorder="0" applyAlignment="0" applyProtection="0"/>
    <xf numFmtId="0" fontId="12" fillId="0" borderId="0" applyFont="0" applyFill="0" applyBorder="0" applyAlignment="0" applyProtection="0"/>
    <xf numFmtId="164" fontId="12" fillId="0" borderId="0" applyFont="0" applyFill="0" applyBorder="0" applyAlignment="0" applyProtection="0"/>
    <xf numFmtId="166" fontId="12" fillId="0" borderId="0" applyFont="0" applyFill="0" applyBorder="0" applyAlignment="0" applyProtection="0"/>
    <xf numFmtId="41" fontId="12" fillId="0" borderId="0" applyFont="0" applyFill="0" applyBorder="0" applyAlignment="0" applyProtection="0"/>
    <xf numFmtId="167" fontId="12" fillId="0" borderId="0" applyFont="0" applyFill="0" applyBorder="0" applyAlignment="0" applyProtection="0"/>
    <xf numFmtId="165" fontId="12"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0" fontId="12" fillId="0" borderId="0" applyFont="0" applyFill="0" applyBorder="0" applyAlignment="0" applyProtection="0"/>
    <xf numFmtId="0" fontId="37" fillId="0" borderId="49">
      <alignment horizontal="left" vertical="center"/>
    </xf>
    <xf numFmtId="0" fontId="37" fillId="0" borderId="49">
      <alignment horizontal="left" vertical="center"/>
    </xf>
    <xf numFmtId="0" fontId="37" fillId="0" borderId="49">
      <alignment horizontal="left" vertical="center"/>
    </xf>
    <xf numFmtId="0" fontId="37" fillId="0" borderId="49">
      <alignment horizontal="left" vertical="center"/>
    </xf>
    <xf numFmtId="0" fontId="37" fillId="0" borderId="49">
      <alignment horizontal="left" vertical="center"/>
    </xf>
    <xf numFmtId="0" fontId="37" fillId="0" borderId="49">
      <alignment horizontal="left" vertical="center"/>
    </xf>
    <xf numFmtId="0" fontId="37" fillId="0" borderId="49">
      <alignment horizontal="left" vertical="center"/>
    </xf>
    <xf numFmtId="0" fontId="37" fillId="0" borderId="49">
      <alignment horizontal="left" vertical="center"/>
    </xf>
    <xf numFmtId="0" fontId="37" fillId="0" borderId="49">
      <alignment horizontal="left" vertical="center"/>
    </xf>
    <xf numFmtId="0" fontId="37" fillId="0" borderId="49">
      <alignment horizontal="left" vertical="center"/>
    </xf>
    <xf numFmtId="0" fontId="37" fillId="0" borderId="49">
      <alignment horizontal="left" vertical="center"/>
    </xf>
    <xf numFmtId="0" fontId="37" fillId="0" borderId="49">
      <alignment horizontal="left" vertical="center"/>
    </xf>
    <xf numFmtId="0" fontId="37" fillId="0" borderId="49">
      <alignment horizontal="left" vertical="center"/>
    </xf>
    <xf numFmtId="0" fontId="37" fillId="0" borderId="49">
      <alignment horizontal="left" vertical="center"/>
    </xf>
    <xf numFmtId="10" fontId="36" fillId="26" borderId="50" applyNumberFormat="0" applyBorder="0" applyAlignment="0" applyProtection="0"/>
    <xf numFmtId="10" fontId="36" fillId="26" borderId="50" applyNumberFormat="0" applyBorder="0" applyAlignment="0" applyProtection="0"/>
    <xf numFmtId="10" fontId="36" fillId="26" borderId="50" applyNumberFormat="0" applyBorder="0" applyAlignment="0" applyProtection="0"/>
    <xf numFmtId="10" fontId="36" fillId="26" borderId="50" applyNumberFormat="0" applyBorder="0" applyAlignment="0" applyProtection="0"/>
    <xf numFmtId="10" fontId="36" fillId="26" borderId="50" applyNumberFormat="0" applyBorder="0" applyAlignment="0" applyProtection="0"/>
    <xf numFmtId="10" fontId="36" fillId="26" borderId="50" applyNumberFormat="0" applyBorder="0" applyAlignment="0" applyProtection="0"/>
    <xf numFmtId="10" fontId="36" fillId="26" borderId="50" applyNumberFormat="0" applyBorder="0" applyAlignment="0" applyProtection="0"/>
    <xf numFmtId="10" fontId="36" fillId="26" borderId="50" applyNumberFormat="0" applyBorder="0" applyAlignment="0" applyProtection="0"/>
    <xf numFmtId="10" fontId="36" fillId="26" borderId="50" applyNumberFormat="0" applyBorder="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23" fillId="8" borderId="45" applyNumberForma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4" fillId="0" borderId="0"/>
    <xf numFmtId="0" fontId="4" fillId="0" borderId="0"/>
    <xf numFmtId="0" fontId="12" fillId="0" borderId="0"/>
    <xf numFmtId="0" fontId="4" fillId="0" borderId="0"/>
    <xf numFmtId="0" fontId="4" fillId="0" borderId="0"/>
    <xf numFmtId="0" fontId="12" fillId="0" borderId="0"/>
    <xf numFmtId="0" fontId="12" fillId="0" borderId="0"/>
    <xf numFmtId="0" fontId="12" fillId="0" borderId="0"/>
    <xf numFmtId="0" fontId="12" fillId="0" borderId="0"/>
    <xf numFmtId="0" fontId="12" fillId="0" borderId="0"/>
    <xf numFmtId="0" fontId="12" fillId="0" borderId="0"/>
    <xf numFmtId="0" fontId="4" fillId="0" borderId="0"/>
    <xf numFmtId="0" fontId="4" fillId="0" borderId="0"/>
    <xf numFmtId="0" fontId="4" fillId="0" borderId="0"/>
    <xf numFmtId="0" fontId="4" fillId="0" borderId="0"/>
    <xf numFmtId="0" fontId="12" fillId="0" borderId="0"/>
    <xf numFmtId="0" fontId="12" fillId="0" borderId="0"/>
    <xf numFmtId="0" fontId="4" fillId="0" borderId="0"/>
    <xf numFmtId="0" fontId="4" fillId="0" borderId="0"/>
    <xf numFmtId="0" fontId="12" fillId="0" borderId="0"/>
    <xf numFmtId="0" fontId="12" fillId="0" borderId="0"/>
    <xf numFmtId="0" fontId="4" fillId="0" borderId="0"/>
    <xf numFmtId="0" fontId="4" fillId="0" borderId="0"/>
    <xf numFmtId="0" fontId="12" fillId="0" borderId="0"/>
    <xf numFmtId="0" fontId="4" fillId="0" borderId="0"/>
    <xf numFmtId="0" fontId="4" fillId="0" borderId="0"/>
    <xf numFmtId="0" fontId="12" fillId="0" borderId="0"/>
    <xf numFmtId="0" fontId="12" fillId="0" borderId="0"/>
    <xf numFmtId="0" fontId="11" fillId="0" borderId="0" applyProtection="0">
      <alignment horizontal="justify" vertical="top" wrapText="1"/>
    </xf>
    <xf numFmtId="0" fontId="4" fillId="0" borderId="0"/>
    <xf numFmtId="0" fontId="4" fillId="0" borderId="0"/>
    <xf numFmtId="0" fontId="12" fillId="0" borderId="0"/>
    <xf numFmtId="0" fontId="11" fillId="0" borderId="0" applyProtection="0">
      <alignment horizontal="justify" vertical="top" wrapText="1"/>
    </xf>
    <xf numFmtId="0" fontId="12" fillId="0" borderId="0"/>
    <xf numFmtId="0" fontId="11" fillId="0" borderId="0" applyProtection="0">
      <alignment horizontal="justify" vertical="top" wrapText="1"/>
    </xf>
    <xf numFmtId="0" fontId="12" fillId="0" borderId="0"/>
    <xf numFmtId="0" fontId="11" fillId="0" borderId="0" applyProtection="0">
      <alignment horizontal="justify" vertical="top" wrapText="1"/>
    </xf>
    <xf numFmtId="0" fontId="12" fillId="0" borderId="0"/>
    <xf numFmtId="0" fontId="12" fillId="0" borderId="0"/>
    <xf numFmtId="0" fontId="11" fillId="0" borderId="0" applyProtection="0">
      <alignment horizontal="justify" vertical="top"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11" fillId="0" borderId="0" applyProtection="0">
      <alignment horizontal="justify" vertical="top" wrapText="1"/>
    </xf>
    <xf numFmtId="0" fontId="12" fillId="0" borderId="0"/>
    <xf numFmtId="0" fontId="12" fillId="0" borderId="0"/>
    <xf numFmtId="0" fontId="11" fillId="0" borderId="0" applyProtection="0">
      <alignment horizontal="justify" vertical="top" wrapText="1"/>
    </xf>
    <xf numFmtId="0" fontId="12" fillId="0" borderId="0"/>
    <xf numFmtId="0" fontId="12" fillId="0" borderId="0"/>
    <xf numFmtId="0" fontId="11" fillId="0" borderId="0" applyProtection="0">
      <alignment horizontal="justify" vertical="top" wrapText="1"/>
    </xf>
    <xf numFmtId="0" fontId="12" fillId="0" borderId="0"/>
    <xf numFmtId="0" fontId="12" fillId="0" borderId="0"/>
    <xf numFmtId="0" fontId="11" fillId="0" borderId="0" applyProtection="0">
      <alignment horizontal="justify" vertical="top" wrapText="1"/>
    </xf>
    <xf numFmtId="0" fontId="12" fillId="0" borderId="0"/>
    <xf numFmtId="0" fontId="12" fillId="0" borderId="0"/>
    <xf numFmtId="0" fontId="11" fillId="0" borderId="0" applyProtection="0">
      <alignment horizontal="justify" vertical="top" wrapText="1"/>
    </xf>
    <xf numFmtId="0" fontId="12" fillId="0" borderId="0"/>
    <xf numFmtId="0" fontId="12" fillId="0" borderId="0"/>
    <xf numFmtId="0" fontId="11" fillId="0" borderId="0" applyProtection="0">
      <alignment horizontal="justify" vertical="top" wrapText="1"/>
    </xf>
    <xf numFmtId="0" fontId="12" fillId="0" borderId="0"/>
    <xf numFmtId="0" fontId="11" fillId="0" borderId="0" applyProtection="0">
      <alignment horizontal="justify" vertical="top" wrapText="1"/>
    </xf>
    <xf numFmtId="0" fontId="12" fillId="0" borderId="0"/>
    <xf numFmtId="0" fontId="12" fillId="0" borderId="0"/>
    <xf numFmtId="0" fontId="12" fillId="0" borderId="0"/>
    <xf numFmtId="0" fontId="12" fillId="0" borderId="0"/>
    <xf numFmtId="0" fontId="11" fillId="0" borderId="0" applyProtection="0">
      <alignment horizontal="justify" vertical="top" wrapText="1"/>
    </xf>
    <xf numFmtId="0" fontId="4" fillId="0" borderId="0"/>
    <xf numFmtId="0" fontId="4" fillId="0" borderId="0"/>
    <xf numFmtId="0" fontId="4"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4" fillId="0" borderId="0"/>
    <xf numFmtId="0" fontId="12" fillId="0" borderId="0"/>
    <xf numFmtId="0" fontId="11" fillId="0" borderId="0" applyProtection="0">
      <alignment horizontal="justify" vertical="top" wrapText="1"/>
    </xf>
    <xf numFmtId="0" fontId="4" fillId="0" borderId="0"/>
    <xf numFmtId="0" fontId="4" fillId="0" borderId="0"/>
    <xf numFmtId="0" fontId="4" fillId="0" borderId="0"/>
    <xf numFmtId="0" fontId="12" fillId="0" borderId="0"/>
    <xf numFmtId="0" fontId="11" fillId="0" borderId="0" applyProtection="0">
      <alignment horizontal="justify" vertical="top" wrapText="1"/>
    </xf>
    <xf numFmtId="0" fontId="4" fillId="0" borderId="0"/>
    <xf numFmtId="0" fontId="4" fillId="0" borderId="0"/>
    <xf numFmtId="0" fontId="12" fillId="0" borderId="0"/>
    <xf numFmtId="0" fontId="4" fillId="0" borderId="0"/>
    <xf numFmtId="0" fontId="4" fillId="0" borderId="0"/>
    <xf numFmtId="0" fontId="12" fillId="0" borderId="0"/>
    <xf numFmtId="0" fontId="4" fillId="0" borderId="0"/>
    <xf numFmtId="0" fontId="12" fillId="0" borderId="0"/>
    <xf numFmtId="0" fontId="12" fillId="0" borderId="0"/>
    <xf numFmtId="0" fontId="4" fillId="0" borderId="0"/>
    <xf numFmtId="0" fontId="4" fillId="0" borderId="0"/>
    <xf numFmtId="0" fontId="12" fillId="0" borderId="0"/>
    <xf numFmtId="0" fontId="4" fillId="0" borderId="0"/>
    <xf numFmtId="0" fontId="4" fillId="0" borderId="0"/>
    <xf numFmtId="0" fontId="12" fillId="0" borderId="0"/>
    <xf numFmtId="0" fontId="4" fillId="0" borderId="0"/>
    <xf numFmtId="0" fontId="4" fillId="0" borderId="0"/>
    <xf numFmtId="0" fontId="4" fillId="0" borderId="0"/>
    <xf numFmtId="0" fontId="4" fillId="0" borderId="0"/>
    <xf numFmtId="0" fontId="12" fillId="0" borderId="0"/>
    <xf numFmtId="0" fontId="4" fillId="0" borderId="0"/>
    <xf numFmtId="0" fontId="4" fillId="0" borderId="0"/>
    <xf numFmtId="0" fontId="4" fillId="0" borderId="0"/>
    <xf numFmtId="0" fontId="4"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4" fillId="62" borderId="32"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4" fillId="62" borderId="32"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12" fillId="5" borderId="46" applyNumberFormat="0" applyFon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6" fillId="11" borderId="47" applyNumberFormat="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88" fillId="0" borderId="48" applyNumberFormat="0" applyFill="0" applyAlignment="0" applyProtection="0"/>
    <xf numFmtId="0" fontId="4" fillId="0" borderId="0"/>
    <xf numFmtId="0" fontId="4" fillId="0" borderId="0"/>
    <xf numFmtId="0" fontId="4" fillId="0" borderId="0"/>
    <xf numFmtId="0" fontId="4" fillId="0" borderId="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2" borderId="32" applyNumberFormat="0" applyFont="0" applyAlignment="0" applyProtection="0"/>
    <xf numFmtId="0" fontId="4" fillId="62" borderId="32" applyNumberFormat="0" applyFon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0" borderId="0"/>
    <xf numFmtId="0" fontId="3" fillId="0" borderId="0"/>
    <xf numFmtId="0" fontId="12" fillId="0" borderId="0"/>
    <xf numFmtId="0" fontId="12" fillId="0" borderId="0"/>
    <xf numFmtId="43" fontId="2" fillId="0" borderId="0" applyFont="0" applyFill="0" applyBorder="0" applyAlignment="0" applyProtection="0"/>
    <xf numFmtId="0" fontId="11" fillId="0" borderId="0" applyProtection="0">
      <alignment horizontal="justify" vertical="top" wrapText="1"/>
    </xf>
    <xf numFmtId="0" fontId="12" fillId="0" borderId="0"/>
    <xf numFmtId="0" fontId="2" fillId="0" borderId="0"/>
    <xf numFmtId="0" fontId="148" fillId="0" borderId="0"/>
    <xf numFmtId="0" fontId="2" fillId="0" borderId="0"/>
    <xf numFmtId="164" fontId="2" fillId="0" borderId="0" applyFont="0" applyFill="0" applyBorder="0" applyAlignment="0" applyProtection="0"/>
    <xf numFmtId="0" fontId="11" fillId="0" borderId="0"/>
    <xf numFmtId="0" fontId="1" fillId="0" borderId="0"/>
    <xf numFmtId="164" fontId="11" fillId="0" borderId="0" applyFont="0" applyFill="0" applyBorder="0" applyAlignment="0" applyProtection="0"/>
    <xf numFmtId="0" fontId="152" fillId="0" borderId="0"/>
    <xf numFmtId="182" fontId="152" fillId="0" borderId="0" applyFill="0" applyBorder="0" applyAlignment="0" applyProtection="0"/>
    <xf numFmtId="0" fontId="1" fillId="0" borderId="0"/>
    <xf numFmtId="164" fontId="1" fillId="0" borderId="0" applyFont="0" applyFill="0" applyBorder="0" applyAlignment="0" applyProtection="0"/>
    <xf numFmtId="0" fontId="12" fillId="0" borderId="0"/>
  </cellStyleXfs>
  <cellXfs count="643">
    <xf numFmtId="0" fontId="0" fillId="0" borderId="0" xfId="0">
      <alignment horizontal="justify" vertical="top" wrapText="1"/>
    </xf>
    <xf numFmtId="0" fontId="63" fillId="0" borderId="0" xfId="0" applyFont="1" applyAlignment="1" applyProtection="1">
      <alignment horizontal="justify" vertical="center" wrapText="1"/>
      <protection hidden="1"/>
    </xf>
    <xf numFmtId="0" fontId="66" fillId="0" borderId="0" xfId="0" applyFont="1" applyAlignment="1" applyProtection="1">
      <alignment horizontal="center" vertical="center" wrapText="1"/>
      <protection locked="0"/>
    </xf>
    <xf numFmtId="0" fontId="65" fillId="60" borderId="18" xfId="0" applyFont="1" applyFill="1" applyBorder="1" applyAlignment="1">
      <alignment horizontal="center" vertical="center" wrapText="1"/>
    </xf>
    <xf numFmtId="0" fontId="66" fillId="0" borderId="0" xfId="0" applyFont="1">
      <alignment horizontal="justify" vertical="top" wrapText="1"/>
    </xf>
    <xf numFmtId="0" fontId="66" fillId="0" borderId="18" xfId="0" applyFont="1" applyBorder="1">
      <alignment horizontal="justify" vertical="top" wrapText="1"/>
    </xf>
    <xf numFmtId="0" fontId="66" fillId="0" borderId="18" xfId="0" applyFont="1" applyBorder="1" applyAlignment="1">
      <alignment horizontal="center" vertical="center" wrapText="1"/>
    </xf>
    <xf numFmtId="0" fontId="66" fillId="0" borderId="0" xfId="0" applyFont="1" applyAlignment="1">
      <alignment horizontal="center" vertical="center" wrapText="1"/>
    </xf>
    <xf numFmtId="0" fontId="0" fillId="0" borderId="0" xfId="0" applyAlignment="1">
      <alignment horizontal="center" vertical="center" wrapText="1"/>
    </xf>
    <xf numFmtId="0" fontId="66" fillId="0" borderId="18" xfId="0" applyFont="1" applyBorder="1" applyAlignment="1">
      <alignment horizontal="justify" vertical="center" wrapText="1"/>
    </xf>
    <xf numFmtId="0" fontId="65" fillId="0" borderId="18" xfId="0" applyFont="1" applyBorder="1" applyAlignment="1">
      <alignment horizontal="justify" vertical="center" wrapText="1"/>
    </xf>
    <xf numFmtId="0" fontId="66" fillId="0" borderId="0" xfId="0" applyFont="1" applyAlignment="1">
      <alignment horizontal="justify" vertical="center" wrapText="1"/>
    </xf>
    <xf numFmtId="0" fontId="0" fillId="0" borderId="0" xfId="0" applyAlignment="1">
      <alignment horizontal="justify" vertical="center" wrapText="1"/>
    </xf>
    <xf numFmtId="0" fontId="68" fillId="0" borderId="18" xfId="0" applyFont="1" applyBorder="1" applyAlignment="1">
      <alignment horizontal="justify" vertical="center" wrapText="1"/>
    </xf>
    <xf numFmtId="37" fontId="65" fillId="60" borderId="18" xfId="0" applyNumberFormat="1" applyFont="1" applyFill="1" applyBorder="1" applyAlignment="1">
      <alignment horizontal="center" vertical="center" wrapText="1"/>
    </xf>
    <xf numFmtId="37" fontId="66" fillId="0" borderId="18" xfId="0" applyNumberFormat="1" applyFont="1" applyBorder="1" applyAlignment="1">
      <alignment horizontal="center" vertical="center" wrapText="1"/>
    </xf>
    <xf numFmtId="37" fontId="66" fillId="0" borderId="0" xfId="0" applyNumberFormat="1" applyFont="1" applyAlignment="1">
      <alignment horizontal="center" vertical="center" wrapText="1"/>
    </xf>
    <xf numFmtId="37" fontId="0" fillId="0" borderId="0" xfId="0" applyNumberFormat="1" applyAlignment="1">
      <alignment horizontal="center" vertical="center" wrapText="1"/>
    </xf>
    <xf numFmtId="0" fontId="69" fillId="60" borderId="18" xfId="0" applyFont="1" applyFill="1" applyBorder="1" applyAlignment="1" applyProtection="1">
      <alignment vertical="center"/>
      <protection locked="0"/>
    </xf>
    <xf numFmtId="0" fontId="67" fillId="60" borderId="18" xfId="0" applyFont="1" applyFill="1" applyBorder="1" applyAlignment="1" applyProtection="1">
      <alignment horizontal="center" vertical="center" wrapText="1"/>
      <protection hidden="1"/>
    </xf>
    <xf numFmtId="49" fontId="65" fillId="60" borderId="18" xfId="0" applyNumberFormat="1" applyFont="1" applyFill="1" applyBorder="1" applyAlignment="1" applyProtection="1">
      <alignment horizontal="center" vertical="center" wrapText="1"/>
      <protection hidden="1"/>
    </xf>
    <xf numFmtId="4" fontId="70" fillId="60" borderId="18" xfId="0" applyNumberFormat="1" applyFont="1" applyFill="1" applyBorder="1" applyAlignment="1" applyProtection="1">
      <alignment horizontal="center" vertical="center" wrapText="1"/>
    </xf>
    <xf numFmtId="167" fontId="66" fillId="0" borderId="18" xfId="0" applyNumberFormat="1" applyFont="1" applyBorder="1" applyAlignment="1">
      <alignment horizontal="center" vertical="center" wrapText="1"/>
    </xf>
    <xf numFmtId="0" fontId="72" fillId="0" borderId="0" xfId="2017" applyFont="1" applyAlignment="1">
      <alignment horizontal="center" vertical="center"/>
    </xf>
    <xf numFmtId="0" fontId="70" fillId="60" borderId="18" xfId="0" applyFont="1" applyFill="1" applyBorder="1" applyAlignment="1">
      <alignment horizontal="center" vertical="center" wrapText="1"/>
    </xf>
    <xf numFmtId="0" fontId="71" fillId="59" borderId="20" xfId="2017" applyFont="1" applyFill="1" applyBorder="1" applyAlignment="1">
      <alignment vertical="center"/>
    </xf>
    <xf numFmtId="0" fontId="71" fillId="59" borderId="21" xfId="2017" applyFont="1" applyFill="1" applyBorder="1" applyAlignment="1">
      <alignment vertical="center"/>
    </xf>
    <xf numFmtId="0" fontId="70" fillId="60" borderId="18" xfId="0" applyFont="1" applyFill="1" applyBorder="1"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horizontal="justify" vertical="center" wrapText="1"/>
      <protection locked="0"/>
    </xf>
    <xf numFmtId="37" fontId="0" fillId="0" borderId="0" xfId="0" applyNumberFormat="1" applyAlignment="1" applyProtection="1">
      <alignment horizontal="center" vertical="center"/>
      <protection locked="0"/>
    </xf>
    <xf numFmtId="1" fontId="0" fillId="0" borderId="0" xfId="0" applyNumberFormat="1" applyAlignment="1" applyProtection="1">
      <alignment horizontal="center" vertical="center"/>
      <protection locked="0"/>
    </xf>
    <xf numFmtId="0" fontId="73" fillId="60" borderId="18" xfId="0" applyFont="1" applyFill="1" applyBorder="1" applyAlignment="1" applyProtection="1">
      <alignment vertical="center"/>
      <protection locked="0"/>
    </xf>
    <xf numFmtId="37" fontId="74" fillId="60" borderId="18" xfId="0" applyNumberFormat="1" applyFont="1" applyFill="1" applyBorder="1" applyAlignment="1">
      <alignment horizontal="center" vertical="center" wrapText="1"/>
    </xf>
    <xf numFmtId="37" fontId="74" fillId="60" borderId="18" xfId="695" applyNumberFormat="1" applyFont="1" applyFill="1" applyBorder="1" applyAlignment="1" applyProtection="1">
      <alignment horizontal="center" vertical="center" wrapText="1"/>
      <protection locked="0"/>
    </xf>
    <xf numFmtId="0" fontId="65" fillId="60" borderId="18" xfId="0" applyFont="1" applyFill="1" applyBorder="1" applyAlignment="1" applyProtection="1">
      <alignment horizontal="center" vertical="center" wrapText="1"/>
      <protection locked="0"/>
    </xf>
    <xf numFmtId="0" fontId="0" fillId="0" borderId="22" xfId="0" applyBorder="1" applyAlignment="1" applyProtection="1">
      <alignment horizontal="center" vertical="center"/>
      <protection locked="0"/>
    </xf>
    <xf numFmtId="4" fontId="0" fillId="0" borderId="23" xfId="0" applyNumberFormat="1" applyBorder="1" applyAlignment="1" applyProtection="1">
      <alignment horizontal="center" vertical="center"/>
      <protection locked="0"/>
    </xf>
    <xf numFmtId="0" fontId="0" fillId="0" borderId="27" xfId="0" applyBorder="1">
      <alignment horizontal="justify" vertical="top" wrapText="1"/>
    </xf>
    <xf numFmtId="0" fontId="0" fillId="0" borderId="28" xfId="0" applyBorder="1">
      <alignment horizontal="justify" vertical="top" wrapText="1"/>
    </xf>
    <xf numFmtId="0" fontId="0" fillId="0" borderId="29" xfId="0" applyBorder="1">
      <alignment horizontal="justify" vertical="top" wrapText="1"/>
    </xf>
    <xf numFmtId="0" fontId="0" fillId="0" borderId="30" xfId="0" applyBorder="1">
      <alignment horizontal="justify" vertical="top" wrapText="1"/>
    </xf>
    <xf numFmtId="0" fontId="0" fillId="0" borderId="31" xfId="0" applyBorder="1">
      <alignment horizontal="justify" vertical="top" wrapText="1"/>
    </xf>
    <xf numFmtId="0" fontId="76" fillId="0" borderId="18" xfId="2041" applyFont="1" applyBorder="1" applyAlignment="1" applyProtection="1">
      <alignment horizontal="center" vertical="center"/>
      <protection hidden="1"/>
    </xf>
    <xf numFmtId="0" fontId="76" fillId="0" borderId="18" xfId="2041" applyFont="1" applyBorder="1" applyAlignment="1" applyProtection="1">
      <alignment horizontal="center" vertical="center" wrapText="1"/>
      <protection hidden="1"/>
    </xf>
    <xf numFmtId="0" fontId="72" fillId="0" borderId="18" xfId="2041" applyFont="1" applyBorder="1" applyAlignment="1" applyProtection="1">
      <alignment horizontal="justify" vertical="center" wrapText="1"/>
      <protection hidden="1"/>
    </xf>
    <xf numFmtId="3" fontId="76" fillId="0" borderId="18" xfId="2041" applyNumberFormat="1" applyFont="1" applyBorder="1" applyAlignment="1" applyProtection="1">
      <alignment horizontal="center" vertical="center" wrapText="1"/>
      <protection hidden="1"/>
    </xf>
    <xf numFmtId="3" fontId="76" fillId="0" borderId="18" xfId="730" applyNumberFormat="1" applyFont="1" applyFill="1" applyBorder="1" applyAlignment="1" applyProtection="1">
      <alignment horizontal="center" vertical="center" wrapText="1"/>
      <protection locked="0"/>
    </xf>
    <xf numFmtId="3" fontId="76" fillId="0" borderId="18" xfId="23121" applyNumberFormat="1" applyFont="1" applyFill="1" applyBorder="1" applyAlignment="1" applyProtection="1">
      <alignment horizontal="center" vertical="center" wrapText="1"/>
      <protection locked="0"/>
    </xf>
    <xf numFmtId="0" fontId="76" fillId="0" borderId="0" xfId="0" applyFont="1" applyAlignment="1" applyProtection="1">
      <alignment horizontal="center" vertical="center"/>
      <protection hidden="1"/>
    </xf>
    <xf numFmtId="0" fontId="76" fillId="0" borderId="0" xfId="0" applyFont="1" applyAlignment="1" applyProtection="1">
      <alignment vertical="center"/>
      <protection hidden="1"/>
    </xf>
    <xf numFmtId="0" fontId="76" fillId="0" borderId="18" xfId="2041" applyFont="1" applyBorder="1" applyAlignment="1" applyProtection="1">
      <alignment horizontal="justify" vertical="center" wrapText="1"/>
      <protection hidden="1"/>
    </xf>
    <xf numFmtId="37" fontId="77" fillId="0" borderId="18" xfId="730" applyNumberFormat="1" applyFont="1" applyFill="1" applyBorder="1" applyAlignment="1" applyProtection="1">
      <alignment horizontal="center" vertical="center" wrapText="1"/>
      <protection locked="0"/>
    </xf>
    <xf numFmtId="0" fontId="78" fillId="0" borderId="18" xfId="2041" applyFont="1" applyBorder="1" applyAlignment="1" applyProtection="1">
      <alignment horizontal="justify" vertical="center" wrapText="1"/>
      <protection hidden="1"/>
    </xf>
    <xf numFmtId="0" fontId="76" fillId="0" borderId="18" xfId="2041" applyFont="1" applyBorder="1" applyAlignment="1" applyProtection="1">
      <alignment horizontal="justify" vertical="center"/>
      <protection hidden="1"/>
    </xf>
    <xf numFmtId="3" fontId="76" fillId="0" borderId="18" xfId="2041" applyNumberFormat="1" applyFont="1" applyBorder="1" applyAlignment="1" applyProtection="1">
      <alignment horizontal="center" vertical="center"/>
      <protection hidden="1"/>
    </xf>
    <xf numFmtId="0" fontId="63" fillId="0" borderId="0" xfId="0" applyFont="1" applyAlignment="1" applyProtection="1">
      <alignment horizontal="center" vertical="center" wrapText="1"/>
      <protection hidden="1"/>
    </xf>
    <xf numFmtId="0" fontId="62" fillId="59" borderId="16" xfId="0" applyFont="1" applyFill="1" applyBorder="1" applyAlignment="1" applyProtection="1">
      <alignment vertical="center"/>
      <protection hidden="1"/>
    </xf>
    <xf numFmtId="0" fontId="62" fillId="59" borderId="19" xfId="0" applyFont="1" applyFill="1" applyBorder="1" applyAlignment="1" applyProtection="1">
      <alignment vertical="center"/>
      <protection hidden="1"/>
    </xf>
    <xf numFmtId="37" fontId="77" fillId="0" borderId="16" xfId="730" applyNumberFormat="1" applyFont="1" applyFill="1" applyBorder="1" applyAlignment="1" applyProtection="1">
      <alignment horizontal="center" vertical="center" wrapText="1"/>
      <protection locked="0"/>
    </xf>
    <xf numFmtId="37" fontId="77" fillId="0" borderId="0" xfId="730" applyNumberFormat="1" applyFont="1" applyFill="1" applyBorder="1" applyAlignment="1" applyProtection="1">
      <alignment horizontal="center" vertical="center" wrapText="1"/>
      <protection locked="0"/>
    </xf>
    <xf numFmtId="0" fontId="81" fillId="0" borderId="0" xfId="0" applyFont="1" applyAlignment="1" applyProtection="1">
      <alignment horizontal="center" vertical="center" wrapText="1"/>
      <protection hidden="1"/>
    </xf>
    <xf numFmtId="0" fontId="81" fillId="0" borderId="0" xfId="0" applyFont="1" applyProtection="1">
      <alignment horizontal="justify" vertical="top" wrapText="1"/>
      <protection hidden="1"/>
    </xf>
    <xf numFmtId="0" fontId="80" fillId="61" borderId="18" xfId="0" applyFont="1" applyFill="1" applyBorder="1" applyAlignment="1" applyProtection="1">
      <alignment horizontal="center" vertical="center" wrapText="1"/>
      <protection hidden="1"/>
    </xf>
    <xf numFmtId="0" fontId="81" fillId="0" borderId="0" xfId="0" applyFont="1" applyAlignment="1" applyProtection="1">
      <alignment horizontal="justify" vertical="center" wrapText="1"/>
      <protection hidden="1"/>
    </xf>
    <xf numFmtId="49" fontId="80" fillId="61" borderId="18" xfId="0" applyNumberFormat="1" applyFont="1" applyFill="1" applyBorder="1" applyAlignment="1" applyProtection="1">
      <alignment horizontal="center" vertical="center" wrapText="1"/>
      <protection hidden="1"/>
    </xf>
    <xf numFmtId="37" fontId="80" fillId="61" borderId="18" xfId="0" applyNumberFormat="1" applyFont="1" applyFill="1" applyBorder="1" applyAlignment="1" applyProtection="1">
      <alignment horizontal="center" vertical="center"/>
      <protection hidden="1"/>
    </xf>
    <xf numFmtId="0" fontId="81" fillId="0" borderId="18" xfId="0" applyFont="1" applyBorder="1" applyAlignment="1" applyProtection="1">
      <alignment horizontal="center" vertical="center"/>
      <protection hidden="1"/>
    </xf>
    <xf numFmtId="0" fontId="81" fillId="0" borderId="18" xfId="0" applyFont="1" applyBorder="1" applyAlignment="1" applyProtection="1">
      <alignment horizontal="center" vertical="top"/>
      <protection hidden="1"/>
    </xf>
    <xf numFmtId="0" fontId="82" fillId="0" borderId="18" xfId="0" applyFont="1" applyBorder="1" applyAlignment="1" applyProtection="1">
      <alignment horizontal="justify" vertical="center" wrapText="1"/>
      <protection hidden="1"/>
    </xf>
    <xf numFmtId="4" fontId="81" fillId="0" borderId="18" xfId="0" applyNumberFormat="1" applyFont="1" applyBorder="1" applyAlignment="1" applyProtection="1">
      <alignment horizontal="center" vertical="center" wrapText="1"/>
      <protection hidden="1"/>
    </xf>
    <xf numFmtId="39" fontId="81" fillId="0" borderId="18" xfId="0" applyNumberFormat="1" applyFont="1" applyBorder="1" applyAlignment="1" applyProtection="1">
      <alignment horizontal="center" vertical="center" wrapText="1"/>
      <protection locked="0"/>
    </xf>
    <xf numFmtId="0" fontId="80" fillId="0" borderId="18" xfId="0" applyFont="1" applyBorder="1" applyProtection="1">
      <alignment horizontal="justify" vertical="top" wrapText="1"/>
      <protection hidden="1"/>
    </xf>
    <xf numFmtId="37" fontId="81" fillId="0" borderId="18" xfId="0" applyNumberFormat="1" applyFont="1" applyBorder="1" applyAlignment="1" applyProtection="1">
      <alignment horizontal="center" vertical="center" wrapText="1"/>
      <protection hidden="1"/>
    </xf>
    <xf numFmtId="0" fontId="81" fillId="0" borderId="18" xfId="0" applyFont="1" applyBorder="1" applyAlignment="1" applyProtection="1">
      <alignment horizontal="center" vertical="center" wrapText="1"/>
      <protection hidden="1"/>
    </xf>
    <xf numFmtId="0" fontId="81" fillId="0" borderId="18" xfId="0" applyFont="1" applyBorder="1" applyProtection="1">
      <alignment horizontal="justify" vertical="top" wrapText="1"/>
      <protection hidden="1"/>
    </xf>
    <xf numFmtId="37" fontId="81" fillId="0" borderId="18" xfId="0" applyNumberFormat="1" applyFont="1" applyBorder="1" applyAlignment="1" applyProtection="1">
      <alignment horizontal="center" vertical="center" wrapText="1"/>
      <protection locked="0"/>
    </xf>
    <xf numFmtId="3" fontId="81" fillId="0" borderId="18" xfId="23123" applyNumberFormat="1" applyFont="1" applyBorder="1" applyAlignment="1" applyProtection="1">
      <alignment horizontal="center" vertical="center" wrapText="1"/>
      <protection locked="0"/>
    </xf>
    <xf numFmtId="4" fontId="81" fillId="0" borderId="18" xfId="0" applyNumberFormat="1" applyFont="1" applyBorder="1" applyAlignment="1" applyProtection="1">
      <alignment horizontal="center" vertical="center"/>
      <protection hidden="1"/>
    </xf>
    <xf numFmtId="0" fontId="81" fillId="0" borderId="18" xfId="0" applyFont="1" applyBorder="1" applyAlignment="1" applyProtection="1">
      <alignment horizontal="center" vertical="center" wrapText="1"/>
      <protection locked="0"/>
    </xf>
    <xf numFmtId="4" fontId="81" fillId="0" borderId="18" xfId="0" applyNumberFormat="1" applyFont="1" applyBorder="1" applyAlignment="1" applyProtection="1">
      <alignment horizontal="center" vertical="center" wrapText="1"/>
      <protection locked="0"/>
    </xf>
    <xf numFmtId="3" fontId="81" fillId="0" borderId="18" xfId="0" applyNumberFormat="1" applyFont="1" applyBorder="1" applyAlignment="1" applyProtection="1">
      <alignment horizontal="center" vertical="center" wrapText="1"/>
      <protection locked="0"/>
    </xf>
    <xf numFmtId="0" fontId="80" fillId="0" borderId="18" xfId="0" applyFont="1" applyBorder="1" applyAlignment="1" applyProtection="1">
      <alignment horizontal="center" vertical="center"/>
      <protection hidden="1"/>
    </xf>
    <xf numFmtId="176" fontId="81" fillId="0" borderId="18" xfId="23121" applyNumberFormat="1" applyFont="1" applyFill="1" applyBorder="1" applyAlignment="1" applyProtection="1">
      <alignment horizontal="center" vertical="center" wrapText="1"/>
      <protection locked="0"/>
    </xf>
    <xf numFmtId="0" fontId="80" fillId="0" borderId="18" xfId="1816" applyFont="1" applyBorder="1" applyAlignment="1" applyProtection="1">
      <alignment horizontal="justify" vertical="top" wrapText="1"/>
      <protection hidden="1"/>
    </xf>
    <xf numFmtId="0" fontId="80" fillId="0" borderId="18" xfId="21742" applyFont="1" applyBorder="1" applyProtection="1">
      <alignment horizontal="justify" vertical="top" wrapText="1"/>
      <protection hidden="1"/>
    </xf>
    <xf numFmtId="0" fontId="80" fillId="0" borderId="18" xfId="1621" applyFont="1" applyBorder="1" applyAlignment="1" applyProtection="1">
      <alignment horizontal="justify" vertical="top" wrapText="1"/>
      <protection hidden="1"/>
    </xf>
    <xf numFmtId="3" fontId="81" fillId="0" borderId="18" xfId="0" applyNumberFormat="1" applyFont="1" applyBorder="1" applyAlignment="1" applyProtection="1">
      <alignment horizontal="center" vertical="center" wrapText="1"/>
      <protection hidden="1"/>
    </xf>
    <xf numFmtId="0" fontId="80" fillId="0" borderId="18" xfId="0" applyFont="1" applyBorder="1" applyAlignment="1" applyProtection="1">
      <alignment horizontal="center" vertical="center" wrapText="1"/>
      <protection hidden="1"/>
    </xf>
    <xf numFmtId="37" fontId="81" fillId="0" borderId="18" xfId="23124" applyNumberFormat="1" applyFont="1" applyBorder="1" applyAlignment="1" applyProtection="1">
      <alignment horizontal="center" vertical="center" wrapText="1"/>
      <protection locked="0"/>
    </xf>
    <xf numFmtId="37" fontId="81" fillId="0" borderId="18" xfId="23125" applyNumberFormat="1" applyFont="1" applyBorder="1" applyAlignment="1" applyProtection="1">
      <alignment horizontal="center" vertical="center" wrapText="1"/>
      <protection locked="0"/>
    </xf>
    <xf numFmtId="175" fontId="81" fillId="0" borderId="18" xfId="23122" applyNumberFormat="1" applyFont="1" applyFill="1" applyBorder="1" applyAlignment="1" applyProtection="1">
      <alignment horizontal="center" vertical="center" wrapText="1"/>
      <protection locked="0"/>
    </xf>
    <xf numFmtId="1" fontId="83" fillId="0" borderId="18" xfId="1744" applyNumberFormat="1" applyFont="1" applyBorder="1" applyAlignment="1" applyProtection="1">
      <alignment horizontal="center" vertical="center"/>
      <protection hidden="1"/>
    </xf>
    <xf numFmtId="0" fontId="81" fillId="0" borderId="18" xfId="3387" applyFont="1" applyBorder="1" applyAlignment="1" applyProtection="1">
      <alignment horizontal="justify" vertical="top" wrapText="1"/>
      <protection hidden="1"/>
    </xf>
    <xf numFmtId="1" fontId="83" fillId="0" borderId="18" xfId="1792" applyNumberFormat="1" applyFont="1" applyBorder="1" applyAlignment="1" applyProtection="1">
      <alignment horizontal="center" vertical="center"/>
      <protection hidden="1"/>
    </xf>
    <xf numFmtId="0" fontId="82" fillId="0" borderId="18" xfId="0" applyFont="1" applyBorder="1" applyProtection="1">
      <alignment horizontal="justify" vertical="top" wrapText="1"/>
      <protection hidden="1"/>
    </xf>
    <xf numFmtId="0" fontId="84" fillId="0" borderId="18" xfId="0" applyFont="1" applyBorder="1" applyProtection="1">
      <alignment horizontal="justify" vertical="top" wrapText="1"/>
      <protection hidden="1"/>
    </xf>
    <xf numFmtId="0" fontId="83" fillId="0" borderId="18" xfId="0" applyFont="1" applyBorder="1" applyProtection="1">
      <alignment horizontal="justify" vertical="top" wrapText="1"/>
      <protection hidden="1"/>
    </xf>
    <xf numFmtId="0" fontId="80" fillId="61" borderId="18" xfId="0" applyFont="1" applyFill="1" applyBorder="1" applyAlignment="1" applyProtection="1">
      <alignment horizontal="center" vertical="top" wrapText="1"/>
      <protection hidden="1"/>
    </xf>
    <xf numFmtId="0" fontId="84" fillId="61" borderId="18" xfId="0" applyFont="1" applyFill="1" applyBorder="1" applyAlignment="1" applyProtection="1">
      <alignment horizontal="center" vertical="center" wrapText="1"/>
      <protection hidden="1"/>
    </xf>
    <xf numFmtId="37" fontId="80" fillId="61" borderId="18" xfId="0" applyNumberFormat="1" applyFont="1" applyFill="1" applyBorder="1" applyAlignment="1" applyProtection="1">
      <alignment horizontal="center" vertical="center" wrapText="1"/>
      <protection hidden="1"/>
    </xf>
    <xf numFmtId="37" fontId="80" fillId="61" borderId="18" xfId="713" applyNumberFormat="1" applyFont="1" applyFill="1" applyBorder="1" applyAlignment="1" applyProtection="1">
      <alignment horizontal="center" vertical="center"/>
      <protection locked="0"/>
    </xf>
    <xf numFmtId="0" fontId="80" fillId="0" borderId="0" xfId="0" applyFont="1" applyAlignment="1" applyProtection="1">
      <alignment horizontal="center" vertical="center" wrapText="1"/>
      <protection hidden="1"/>
    </xf>
    <xf numFmtId="0" fontId="81" fillId="0" borderId="0" xfId="0" applyFont="1" applyAlignment="1" applyProtection="1">
      <alignment horizontal="center" vertical="top"/>
      <protection hidden="1"/>
    </xf>
    <xf numFmtId="37" fontId="81" fillId="0" borderId="0" xfId="0" applyNumberFormat="1" applyFont="1" applyAlignment="1" applyProtection="1">
      <alignment horizontal="center" vertical="center"/>
      <protection hidden="1"/>
    </xf>
    <xf numFmtId="1" fontId="81" fillId="0" borderId="0" xfId="0" applyNumberFormat="1" applyFont="1" applyAlignment="1" applyProtection="1">
      <alignment horizontal="center" vertical="center"/>
      <protection hidden="1"/>
    </xf>
    <xf numFmtId="4" fontId="81" fillId="0" borderId="0" xfId="0" applyNumberFormat="1" applyFont="1" applyAlignment="1" applyProtection="1">
      <alignment horizontal="center" vertical="center"/>
      <protection hidden="1"/>
    </xf>
    <xf numFmtId="3" fontId="72" fillId="0" borderId="0" xfId="730" applyNumberFormat="1" applyFont="1" applyFill="1" applyBorder="1" applyAlignment="1" applyProtection="1">
      <alignment horizontal="center" vertical="center" wrapText="1"/>
      <protection locked="0"/>
    </xf>
    <xf numFmtId="3" fontId="76" fillId="0" borderId="0" xfId="23121" applyNumberFormat="1" applyFont="1" applyFill="1" applyBorder="1" applyAlignment="1" applyProtection="1">
      <alignment horizontal="center" vertical="center" wrapText="1"/>
      <protection locked="0"/>
    </xf>
    <xf numFmtId="0" fontId="72" fillId="0" borderId="0" xfId="2041" applyFont="1" applyAlignment="1" applyProtection="1">
      <alignment horizontal="justify" vertical="center" wrapText="1"/>
      <protection hidden="1"/>
    </xf>
    <xf numFmtId="39" fontId="81" fillId="0" borderId="16" xfId="0" applyNumberFormat="1" applyFont="1" applyBorder="1" applyAlignment="1" applyProtection="1">
      <alignment horizontal="center" vertical="center" wrapText="1"/>
      <protection locked="0"/>
    </xf>
    <xf numFmtId="3" fontId="72" fillId="0" borderId="16" xfId="730" applyNumberFormat="1" applyFont="1" applyFill="1" applyBorder="1" applyAlignment="1" applyProtection="1">
      <alignment horizontal="center" vertical="center" wrapText="1"/>
      <protection locked="0"/>
    </xf>
    <xf numFmtId="0" fontId="81" fillId="0" borderId="18" xfId="0" applyFont="1" applyBorder="1" applyAlignment="1" applyProtection="1">
      <alignment horizontal="center" vertical="top" wrapText="1"/>
      <protection hidden="1"/>
    </xf>
    <xf numFmtId="0" fontId="83" fillId="0" borderId="18" xfId="2041" applyFont="1" applyBorder="1" applyAlignment="1" applyProtection="1">
      <alignment horizontal="justify" vertical="center"/>
      <protection hidden="1"/>
    </xf>
    <xf numFmtId="176" fontId="67" fillId="0" borderId="0" xfId="0" applyNumberFormat="1" applyFont="1" applyAlignment="1"/>
    <xf numFmtId="39" fontId="81" fillId="0" borderId="18" xfId="0" applyNumberFormat="1" applyFont="1" applyBorder="1" applyAlignment="1" applyProtection="1">
      <alignment horizontal="left" vertical="center" wrapText="1"/>
      <protection locked="0"/>
    </xf>
    <xf numFmtId="37" fontId="81" fillId="0" borderId="18" xfId="0" applyNumberFormat="1" applyFont="1" applyBorder="1" applyAlignment="1" applyProtection="1">
      <alignment horizontal="left" vertical="center" wrapText="1"/>
      <protection locked="0"/>
    </xf>
    <xf numFmtId="177" fontId="81" fillId="0" borderId="18" xfId="0" applyNumberFormat="1" applyFont="1" applyBorder="1" applyAlignment="1" applyProtection="1">
      <alignment horizontal="left" vertical="center" wrapText="1"/>
      <protection locked="0"/>
    </xf>
    <xf numFmtId="0" fontId="77" fillId="0" borderId="18" xfId="2041" applyFont="1" applyBorder="1" applyAlignment="1" applyProtection="1">
      <alignment horizontal="center" vertical="center"/>
      <protection hidden="1"/>
    </xf>
    <xf numFmtId="3" fontId="77" fillId="0" borderId="18" xfId="2041" applyNumberFormat="1" applyFont="1" applyBorder="1" applyAlignment="1" applyProtection="1">
      <alignment horizontal="center" vertical="center" wrapText="1"/>
      <protection hidden="1"/>
    </xf>
    <xf numFmtId="0" fontId="77" fillId="0" borderId="18" xfId="2041" applyFont="1" applyBorder="1" applyAlignment="1" applyProtection="1">
      <alignment horizontal="center" vertical="center" wrapText="1"/>
      <protection hidden="1"/>
    </xf>
    <xf numFmtId="39" fontId="77" fillId="0" borderId="18" xfId="730" applyNumberFormat="1" applyFont="1" applyFill="1" applyBorder="1" applyAlignment="1" applyProtection="1">
      <alignment horizontal="center" vertical="center" wrapText="1"/>
      <protection locked="0"/>
    </xf>
    <xf numFmtId="0" fontId="0" fillId="0" borderId="0" xfId="0" applyAlignment="1" applyProtection="1">
      <protection hidden="1"/>
    </xf>
    <xf numFmtId="39" fontId="77" fillId="0" borderId="16" xfId="730" applyNumberFormat="1" applyFont="1" applyFill="1" applyBorder="1" applyAlignment="1" applyProtection="1">
      <alignment horizontal="center" vertical="center" wrapText="1"/>
      <protection locked="0"/>
    </xf>
    <xf numFmtId="39" fontId="77" fillId="0" borderId="0" xfId="730" applyNumberFormat="1" applyFont="1" applyFill="1" applyBorder="1" applyAlignment="1" applyProtection="1">
      <alignment horizontal="center" vertical="center" wrapText="1"/>
      <protection locked="0"/>
    </xf>
    <xf numFmtId="0" fontId="66" fillId="63" borderId="18" xfId="0" applyFont="1" applyFill="1" applyBorder="1" applyAlignment="1" applyProtection="1">
      <alignment horizontal="center" vertical="center"/>
    </xf>
    <xf numFmtId="0" fontId="66" fillId="63" borderId="18" xfId="0" applyFont="1" applyFill="1" applyBorder="1" applyAlignment="1" applyProtection="1">
      <alignment horizontal="center" vertical="top"/>
    </xf>
    <xf numFmtId="37" fontId="66" fillId="63" borderId="18" xfId="0" applyNumberFormat="1" applyFont="1" applyFill="1" applyBorder="1" applyAlignment="1" applyProtection="1">
      <alignment horizontal="center" vertical="center" wrapText="1"/>
    </xf>
    <xf numFmtId="0" fontId="66" fillId="63" borderId="18" xfId="0" applyFont="1" applyFill="1" applyBorder="1" applyAlignment="1" applyProtection="1">
      <alignment horizontal="center" vertical="center" wrapText="1"/>
    </xf>
    <xf numFmtId="37" fontId="66" fillId="63" borderId="18" xfId="730" applyNumberFormat="1" applyFont="1" applyFill="1" applyBorder="1" applyAlignment="1" applyProtection="1">
      <alignment horizontal="center" vertical="center" wrapText="1"/>
      <protection locked="0"/>
    </xf>
    <xf numFmtId="0" fontId="69" fillId="0" borderId="18" xfId="0" applyFont="1" applyBorder="1" applyAlignment="1" applyProtection="1">
      <alignment horizontal="center" vertical="center"/>
    </xf>
    <xf numFmtId="37" fontId="69" fillId="0" borderId="18" xfId="695" applyNumberFormat="1" applyFont="1" applyFill="1" applyBorder="1" applyAlignment="1" applyProtection="1">
      <alignment horizontal="center" vertical="center" wrapText="1"/>
      <protection locked="0"/>
    </xf>
    <xf numFmtId="0" fontId="11" fillId="0" borderId="0" xfId="0" applyFont="1" applyAlignment="1" applyProtection="1">
      <alignment horizontal="justify" vertical="center" wrapText="1"/>
      <protection locked="0"/>
    </xf>
    <xf numFmtId="0" fontId="69" fillId="0" borderId="18" xfId="0" applyFont="1" applyBorder="1" applyAlignment="1" applyProtection="1">
      <alignment horizontal="center" vertical="top"/>
    </xf>
    <xf numFmtId="37" fontId="69" fillId="0" borderId="18" xfId="695" applyNumberFormat="1" applyFont="1" applyFill="1" applyBorder="1" applyAlignment="1" applyProtection="1">
      <alignment horizontal="center" vertical="center" wrapText="1"/>
    </xf>
    <xf numFmtId="37" fontId="66" fillId="0" borderId="0" xfId="0" applyNumberFormat="1" applyFont="1" applyAlignment="1" applyProtection="1">
      <alignment horizontal="center" vertical="center" wrapText="1"/>
    </xf>
    <xf numFmtId="37" fontId="69" fillId="0" borderId="0" xfId="695" applyNumberFormat="1" applyFont="1" applyFill="1" applyBorder="1" applyAlignment="1" applyProtection="1">
      <alignment horizontal="center" vertical="center" wrapText="1"/>
      <protection locked="0"/>
    </xf>
    <xf numFmtId="0" fontId="77" fillId="0" borderId="0" xfId="0" applyFont="1" applyAlignment="1">
      <alignment wrapText="1"/>
    </xf>
    <xf numFmtId="0" fontId="77" fillId="0" borderId="0" xfId="0" applyFont="1" applyAlignment="1">
      <alignment horizontal="center" vertical="center" wrapText="1"/>
    </xf>
    <xf numFmtId="0" fontId="77" fillId="63" borderId="0" xfId="0" applyFont="1" applyFill="1" applyAlignment="1">
      <alignment wrapText="1"/>
    </xf>
    <xf numFmtId="0" fontId="91" fillId="0" borderId="0" xfId="0" applyFont="1" applyAlignment="1">
      <alignment horizontal="center" vertical="center" wrapText="1"/>
    </xf>
    <xf numFmtId="0" fontId="81" fillId="0" borderId="16" xfId="0" applyFont="1" applyBorder="1" applyProtection="1">
      <alignment horizontal="justify" vertical="top" wrapText="1"/>
      <protection hidden="1"/>
    </xf>
    <xf numFmtId="37" fontId="81" fillId="0" borderId="0" xfId="0" applyNumberFormat="1" applyFont="1" applyAlignment="1" applyProtection="1">
      <alignment horizontal="center" vertical="center" wrapText="1"/>
      <protection locked="0"/>
    </xf>
    <xf numFmtId="0" fontId="76" fillId="0" borderId="0" xfId="0" applyFont="1" applyAlignment="1">
      <alignment horizontal="center" vertical="center" wrapText="1"/>
    </xf>
    <xf numFmtId="1" fontId="76" fillId="0" borderId="0" xfId="23244" applyNumberFormat="1" applyFont="1" applyAlignment="1">
      <alignment horizontal="center" vertical="center" wrapText="1"/>
    </xf>
    <xf numFmtId="1" fontId="76" fillId="0" borderId="0" xfId="0" applyNumberFormat="1" applyFont="1" applyAlignment="1">
      <alignment horizontal="center" vertical="center" wrapText="1"/>
    </xf>
    <xf numFmtId="2" fontId="76" fillId="0" borderId="0" xfId="0" applyNumberFormat="1" applyFont="1" applyAlignment="1">
      <alignment horizontal="center" vertical="center" wrapText="1"/>
    </xf>
    <xf numFmtId="167" fontId="76" fillId="0" borderId="0" xfId="0" applyNumberFormat="1" applyFont="1" applyAlignment="1">
      <alignment horizontal="center" vertical="center" wrapText="1"/>
    </xf>
    <xf numFmtId="1" fontId="72" fillId="0" borderId="0" xfId="0" applyNumberFormat="1" applyFont="1" applyAlignment="1">
      <alignment horizontal="center" vertical="center" wrapText="1"/>
    </xf>
    <xf numFmtId="0" fontId="90" fillId="0" borderId="0" xfId="0" applyFont="1" applyAlignment="1">
      <alignment horizontal="center" vertical="center" wrapText="1"/>
    </xf>
    <xf numFmtId="1" fontId="90" fillId="0" borderId="0" xfId="0" applyNumberFormat="1" applyFont="1" applyAlignment="1">
      <alignment horizontal="center" vertical="center" wrapText="1"/>
    </xf>
    <xf numFmtId="0" fontId="82" fillId="0" borderId="16" xfId="0" applyFont="1" applyBorder="1" applyProtection="1">
      <alignment horizontal="justify" vertical="top" wrapText="1"/>
      <protection hidden="1"/>
    </xf>
    <xf numFmtId="37" fontId="80" fillId="0" borderId="18" xfId="0" applyNumberFormat="1" applyFont="1" applyBorder="1" applyAlignment="1" applyProtection="1">
      <alignment horizontal="left" vertical="center" wrapText="1"/>
      <protection locked="0"/>
    </xf>
    <xf numFmtId="1" fontId="81" fillId="0" borderId="0" xfId="0" applyNumberFormat="1" applyFont="1" applyAlignment="1" applyProtection="1">
      <alignment horizontal="justify" vertical="center" wrapText="1"/>
      <protection hidden="1"/>
    </xf>
    <xf numFmtId="37" fontId="66" fillId="63" borderId="18" xfId="0" applyNumberFormat="1" applyFont="1" applyFill="1" applyBorder="1" applyAlignment="1">
      <alignment horizontal="center" vertical="center"/>
    </xf>
    <xf numFmtId="0" fontId="66" fillId="63" borderId="0" xfId="0" applyFont="1" applyFill="1" applyAlignment="1">
      <alignment horizontal="center" vertical="center" wrapText="1"/>
    </xf>
    <xf numFmtId="37" fontId="66" fillId="63" borderId="0" xfId="0" applyNumberFormat="1" applyFont="1" applyFill="1" applyAlignment="1">
      <alignment horizontal="center" vertical="center"/>
    </xf>
    <xf numFmtId="0" fontId="66" fillId="63" borderId="0" xfId="0" applyFont="1" applyFill="1" applyAlignment="1" applyProtection="1">
      <alignment horizontal="center" vertical="center" wrapText="1"/>
      <protection locked="0"/>
    </xf>
    <xf numFmtId="37" fontId="66" fillId="63" borderId="18" xfId="1621" applyNumberFormat="1" applyFont="1" applyFill="1" applyBorder="1" applyAlignment="1">
      <alignment horizontal="center" vertical="center"/>
    </xf>
    <xf numFmtId="37" fontId="66" fillId="63" borderId="0" xfId="0" applyNumberFormat="1" applyFont="1" applyFill="1" applyAlignment="1" applyProtection="1">
      <alignment horizontal="center" vertical="center" wrapText="1"/>
    </xf>
    <xf numFmtId="37" fontId="81" fillId="0" borderId="16" xfId="23124" applyNumberFormat="1" applyFont="1" applyBorder="1" applyAlignment="1" applyProtection="1">
      <alignment horizontal="center" vertical="center" wrapText="1"/>
      <protection locked="0"/>
    </xf>
    <xf numFmtId="0" fontId="67" fillId="0" borderId="36" xfId="0" applyFont="1" applyBorder="1" applyAlignment="1">
      <alignment horizontal="center" vertical="center"/>
    </xf>
    <xf numFmtId="0" fontId="67" fillId="0" borderId="8" xfId="0" applyFont="1" applyBorder="1" applyAlignment="1">
      <alignment horizontal="center" vertical="center"/>
    </xf>
    <xf numFmtId="39" fontId="66" fillId="63" borderId="0" xfId="0" applyNumberFormat="1" applyFont="1" applyFill="1" applyAlignment="1">
      <alignment horizontal="center" vertical="top" wrapText="1"/>
    </xf>
    <xf numFmtId="37" fontId="66" fillId="63" borderId="16" xfId="730" applyNumberFormat="1" applyFont="1" applyFill="1" applyBorder="1" applyAlignment="1" applyProtection="1">
      <alignment horizontal="center" vertical="center" wrapText="1"/>
      <protection locked="0"/>
    </xf>
    <xf numFmtId="37" fontId="66" fillId="63" borderId="16" xfId="0" applyNumberFormat="1" applyFont="1" applyFill="1" applyBorder="1" applyAlignment="1" applyProtection="1">
      <alignment horizontal="center" vertical="center" wrapText="1"/>
    </xf>
    <xf numFmtId="37" fontId="66" fillId="63" borderId="0" xfId="730" applyNumberFormat="1" applyFont="1" applyFill="1" applyBorder="1" applyAlignment="1" applyProtection="1">
      <alignment horizontal="center" vertical="center" wrapText="1"/>
      <protection locked="0"/>
    </xf>
    <xf numFmtId="0" fontId="99" fillId="0" borderId="0" xfId="0" applyFont="1" applyAlignment="1" applyProtection="1">
      <alignment horizontal="center" vertical="center" wrapText="1"/>
      <protection locked="0"/>
    </xf>
    <xf numFmtId="37" fontId="66" fillId="63" borderId="16" xfId="0" applyNumberFormat="1" applyFont="1" applyFill="1" applyBorder="1" applyAlignment="1">
      <alignment horizontal="center" vertical="center"/>
    </xf>
    <xf numFmtId="0" fontId="99" fillId="63" borderId="0" xfId="0" applyFont="1" applyFill="1" applyAlignment="1" applyProtection="1">
      <alignment horizontal="center" vertical="center" wrapText="1"/>
      <protection locked="0"/>
    </xf>
    <xf numFmtId="1" fontId="81" fillId="0" borderId="0" xfId="0" applyNumberFormat="1" applyFont="1" applyAlignment="1" applyProtection="1">
      <alignment horizontal="center" vertical="center" wrapText="1"/>
      <protection hidden="1"/>
    </xf>
    <xf numFmtId="1" fontId="81" fillId="0" borderId="0" xfId="0" applyNumberFormat="1" applyFont="1" applyProtection="1">
      <alignment horizontal="justify" vertical="top" wrapText="1"/>
      <protection hidden="1"/>
    </xf>
    <xf numFmtId="1" fontId="99" fillId="63" borderId="0" xfId="0" applyNumberFormat="1" applyFont="1" applyFill="1" applyAlignment="1" applyProtection="1">
      <alignment horizontal="center" vertical="center" wrapText="1"/>
      <protection locked="0"/>
    </xf>
    <xf numFmtId="1" fontId="99" fillId="0" borderId="0" xfId="0" applyNumberFormat="1" applyFont="1" applyAlignment="1" applyProtection="1">
      <alignment horizontal="center" vertical="center" wrapText="1"/>
      <protection locked="0"/>
    </xf>
    <xf numFmtId="0" fontId="0" fillId="69" borderId="0" xfId="0" applyFill="1" applyAlignment="1"/>
    <xf numFmtId="0" fontId="0" fillId="64" borderId="0" xfId="0" applyFill="1" applyAlignment="1"/>
    <xf numFmtId="0" fontId="0" fillId="66" borderId="0" xfId="0" applyFill="1" applyAlignment="1"/>
    <xf numFmtId="0" fontId="0" fillId="72" borderId="0" xfId="0" applyFill="1" applyAlignment="1"/>
    <xf numFmtId="0" fontId="0" fillId="68" borderId="0" xfId="0" applyFill="1" applyAlignment="1"/>
    <xf numFmtId="0" fontId="0" fillId="71" borderId="0" xfId="0" applyFill="1" applyAlignment="1"/>
    <xf numFmtId="0" fontId="0" fillId="73" borderId="0" xfId="0" applyFill="1" applyAlignment="1"/>
    <xf numFmtId="0" fontId="0" fillId="74" borderId="0" xfId="0" applyFill="1" applyAlignment="1"/>
    <xf numFmtId="0" fontId="0" fillId="0" borderId="0" xfId="0" applyAlignment="1"/>
    <xf numFmtId="0" fontId="81" fillId="0" borderId="18" xfId="0" applyFont="1" applyBorder="1" applyAlignment="1" applyProtection="1">
      <alignment horizontal="left" vertical="top"/>
      <protection hidden="1"/>
    </xf>
    <xf numFmtId="0" fontId="0" fillId="75" borderId="0" xfId="0" applyFill="1" applyAlignment="1"/>
    <xf numFmtId="0" fontId="0" fillId="70" borderId="0" xfId="0" applyFill="1" applyAlignment="1"/>
    <xf numFmtId="0" fontId="0" fillId="76" borderId="0" xfId="0" applyFill="1" applyAlignment="1"/>
    <xf numFmtId="0" fontId="0" fillId="65" borderId="0" xfId="0" applyFill="1" applyAlignment="1"/>
    <xf numFmtId="0" fontId="0" fillId="77" borderId="0" xfId="0" applyFill="1" applyAlignment="1"/>
    <xf numFmtId="0" fontId="0" fillId="67" borderId="0" xfId="0" applyFill="1" applyAlignment="1"/>
    <xf numFmtId="3" fontId="81" fillId="0" borderId="16" xfId="23123" applyNumberFormat="1" applyFont="1" applyBorder="1" applyAlignment="1" applyProtection="1">
      <alignment horizontal="center" vertical="center" wrapText="1"/>
      <protection locked="0"/>
    </xf>
    <xf numFmtId="1" fontId="83" fillId="0" borderId="0" xfId="1744" applyNumberFormat="1" applyFont="1" applyAlignment="1" applyProtection="1">
      <alignment horizontal="center" vertical="center"/>
      <protection hidden="1"/>
    </xf>
    <xf numFmtId="176" fontId="83" fillId="0" borderId="18" xfId="23121" applyNumberFormat="1" applyFont="1" applyFill="1" applyBorder="1" applyAlignment="1" applyProtection="1">
      <alignment horizontal="center" vertical="center"/>
      <protection hidden="1"/>
    </xf>
    <xf numFmtId="0" fontId="81" fillId="0" borderId="18" xfId="0" applyFont="1" applyBorder="1" applyAlignment="1" applyProtection="1">
      <alignment horizontal="center" wrapText="1"/>
      <protection hidden="1"/>
    </xf>
    <xf numFmtId="0" fontId="101" fillId="0" borderId="0" xfId="0" applyFont="1" applyAlignment="1"/>
    <xf numFmtId="37" fontId="81" fillId="0" borderId="0" xfId="0" applyNumberFormat="1" applyFont="1" applyAlignment="1" applyProtection="1">
      <alignment horizontal="center" vertical="center" wrapText="1"/>
      <protection hidden="1"/>
    </xf>
    <xf numFmtId="0" fontId="75" fillId="0" borderId="16" xfId="0" applyFont="1" applyBorder="1" applyProtection="1">
      <alignment horizontal="justify" vertical="top" wrapText="1"/>
      <protection hidden="1"/>
    </xf>
    <xf numFmtId="0" fontId="102" fillId="0" borderId="18" xfId="2041" applyFont="1" applyBorder="1" applyAlignment="1" applyProtection="1">
      <alignment horizontal="justify" vertical="center"/>
      <protection hidden="1"/>
    </xf>
    <xf numFmtId="39" fontId="81" fillId="68" borderId="18" xfId="0" applyNumberFormat="1" applyFont="1" applyFill="1" applyBorder="1" applyAlignment="1" applyProtection="1">
      <alignment horizontal="center" vertical="center" wrapText="1"/>
      <protection locked="0"/>
    </xf>
    <xf numFmtId="39" fontId="81" fillId="68" borderId="18" xfId="0" applyNumberFormat="1" applyFont="1" applyFill="1" applyBorder="1" applyAlignment="1" applyProtection="1">
      <alignment horizontal="left" vertical="center" wrapText="1"/>
      <protection locked="0"/>
    </xf>
    <xf numFmtId="37" fontId="81" fillId="68" borderId="18" xfId="0" applyNumberFormat="1" applyFont="1" applyFill="1" applyBorder="1" applyAlignment="1" applyProtection="1">
      <alignment horizontal="center" vertical="center" wrapText="1"/>
      <protection locked="0"/>
    </xf>
    <xf numFmtId="0" fontId="81" fillId="68" borderId="18" xfId="0" applyFont="1" applyFill="1" applyBorder="1" applyAlignment="1" applyProtection="1">
      <alignment horizontal="center" vertical="center" wrapText="1"/>
      <protection hidden="1"/>
    </xf>
    <xf numFmtId="0" fontId="101" fillId="68" borderId="0" xfId="0" applyFont="1" applyFill="1" applyAlignment="1"/>
    <xf numFmtId="0" fontId="80" fillId="61" borderId="18" xfId="0" applyFont="1" applyFill="1" applyBorder="1" applyAlignment="1" applyProtection="1">
      <alignment horizontal="center" vertical="center"/>
      <protection hidden="1"/>
    </xf>
    <xf numFmtId="0" fontId="77" fillId="0" borderId="0" xfId="0" applyFont="1" applyAlignment="1" applyProtection="1">
      <alignment horizontal="justify" vertical="center" wrapText="1"/>
      <protection locked="0"/>
    </xf>
    <xf numFmtId="0" fontId="70" fillId="60" borderId="18" xfId="0" applyFont="1" applyFill="1" applyBorder="1" applyAlignment="1" applyProtection="1">
      <alignment horizontal="center" vertical="center"/>
      <protection locked="0"/>
    </xf>
    <xf numFmtId="37" fontId="70" fillId="60" borderId="18" xfId="0" applyNumberFormat="1" applyFont="1" applyFill="1" applyBorder="1" applyAlignment="1" applyProtection="1">
      <alignment horizontal="center" vertical="center"/>
      <protection locked="0"/>
    </xf>
    <xf numFmtId="0" fontId="77" fillId="0" borderId="0" xfId="0" applyFont="1" applyAlignment="1" applyProtection="1">
      <alignment horizontal="center" vertical="center" wrapText="1"/>
      <protection locked="0"/>
    </xf>
    <xf numFmtId="37" fontId="70" fillId="60" borderId="18" xfId="0" applyNumberFormat="1" applyFont="1" applyFill="1" applyBorder="1" applyAlignment="1">
      <alignment horizontal="center" vertical="center" wrapText="1"/>
    </xf>
    <xf numFmtId="0" fontId="77" fillId="0" borderId="18" xfId="0" applyFont="1" applyBorder="1" applyAlignment="1" applyProtection="1">
      <alignment horizontal="center" vertical="center"/>
      <protection hidden="1"/>
    </xf>
    <xf numFmtId="0" fontId="128" fillId="0" borderId="18" xfId="0" applyFont="1" applyBorder="1" applyAlignment="1" applyProtection="1">
      <alignment horizontal="justify" vertical="center" wrapText="1"/>
      <protection hidden="1"/>
    </xf>
    <xf numFmtId="4" fontId="77" fillId="0" borderId="18" xfId="0" applyNumberFormat="1" applyFont="1" applyBorder="1" applyAlignment="1" applyProtection="1">
      <alignment horizontal="center" vertical="center" wrapText="1"/>
      <protection hidden="1"/>
    </xf>
    <xf numFmtId="39" fontId="77" fillId="0" borderId="18" xfId="0" applyNumberFormat="1" applyFont="1" applyBorder="1" applyAlignment="1" applyProtection="1">
      <alignment horizontal="center" vertical="center" wrapText="1"/>
      <protection locked="0"/>
    </xf>
    <xf numFmtId="0" fontId="77" fillId="0" borderId="18" xfId="0" applyFont="1" applyBorder="1" applyAlignment="1" applyProtection="1">
      <alignment horizontal="justify" vertical="center" wrapText="1"/>
      <protection hidden="1"/>
    </xf>
    <xf numFmtId="0" fontId="77" fillId="0" borderId="0" xfId="0" applyFont="1" applyAlignment="1" applyProtection="1">
      <alignment horizontal="justify" vertical="center" wrapText="1"/>
      <protection hidden="1"/>
    </xf>
    <xf numFmtId="37" fontId="77" fillId="0" borderId="18" xfId="0" applyNumberFormat="1" applyFont="1" applyBorder="1" applyAlignment="1" applyProtection="1">
      <alignment horizontal="center" vertical="center" wrapText="1"/>
      <protection hidden="1"/>
    </xf>
    <xf numFmtId="0" fontId="77" fillId="0" borderId="18" xfId="0" applyFont="1" applyBorder="1" applyAlignment="1" applyProtection="1">
      <alignment horizontal="center" vertical="center" wrapText="1"/>
      <protection hidden="1"/>
    </xf>
    <xf numFmtId="37" fontId="77" fillId="0" borderId="18" xfId="0" applyNumberFormat="1" applyFont="1" applyBorder="1" applyAlignment="1" applyProtection="1">
      <alignment horizontal="center" vertical="center" wrapText="1"/>
      <protection locked="0"/>
    </xf>
    <xf numFmtId="3" fontId="77" fillId="0" borderId="18" xfId="23123" applyNumberFormat="1" applyFont="1" applyBorder="1" applyAlignment="1" applyProtection="1">
      <alignment horizontal="center" vertical="center" wrapText="1"/>
      <protection locked="0"/>
    </xf>
    <xf numFmtId="0" fontId="77" fillId="0" borderId="18" xfId="0" applyFont="1" applyBorder="1" applyAlignment="1" applyProtection="1">
      <alignment horizontal="center" vertical="center" wrapText="1"/>
      <protection locked="0"/>
    </xf>
    <xf numFmtId="4" fontId="77" fillId="0" borderId="18" xfId="0" applyNumberFormat="1" applyFont="1" applyBorder="1" applyAlignment="1" applyProtection="1">
      <alignment horizontal="center" vertical="center" wrapText="1"/>
      <protection locked="0"/>
    </xf>
    <xf numFmtId="3" fontId="77" fillId="0" borderId="18" xfId="0" applyNumberFormat="1" applyFont="1" applyBorder="1" applyAlignment="1" applyProtection="1">
      <alignment horizontal="center" vertical="center" wrapText="1"/>
      <protection locked="0"/>
    </xf>
    <xf numFmtId="0" fontId="70" fillId="0" borderId="18" xfId="0" applyFont="1" applyBorder="1" applyAlignment="1" applyProtection="1">
      <alignment horizontal="center" vertical="center"/>
      <protection hidden="1"/>
    </xf>
    <xf numFmtId="0" fontId="78" fillId="0" borderId="18" xfId="2041" applyFont="1" applyBorder="1" applyAlignment="1" applyProtection="1">
      <alignment horizontal="justify" vertical="center"/>
      <protection hidden="1"/>
    </xf>
    <xf numFmtId="0" fontId="77" fillId="63" borderId="18" xfId="0" applyFont="1" applyFill="1" applyBorder="1" applyAlignment="1" applyProtection="1">
      <alignment horizontal="center" vertical="center" wrapText="1"/>
    </xf>
    <xf numFmtId="1" fontId="76" fillId="0" borderId="18" xfId="1744" applyNumberFormat="1" applyFont="1" applyBorder="1" applyAlignment="1" applyProtection="1">
      <alignment horizontal="center" vertical="center"/>
      <protection hidden="1"/>
    </xf>
    <xf numFmtId="37" fontId="77" fillId="63" borderId="18" xfId="0" applyNumberFormat="1" applyFont="1" applyFill="1" applyBorder="1" applyAlignment="1">
      <alignment horizontal="center" vertical="center"/>
    </xf>
    <xf numFmtId="176" fontId="76" fillId="0" borderId="18" xfId="23121" applyNumberFormat="1" applyFont="1" applyFill="1" applyBorder="1" applyAlignment="1" applyProtection="1">
      <alignment horizontal="center" vertical="center"/>
      <protection hidden="1"/>
    </xf>
    <xf numFmtId="37" fontId="77" fillId="0" borderId="18" xfId="0" applyNumberFormat="1" applyFont="1" applyBorder="1" applyAlignment="1">
      <alignment horizontal="center" vertical="center"/>
    </xf>
    <xf numFmtId="0" fontId="70" fillId="0" borderId="18" xfId="0" applyFont="1" applyBorder="1" applyAlignment="1" applyProtection="1">
      <alignment horizontal="justify" vertical="center" wrapText="1"/>
      <protection hidden="1"/>
    </xf>
    <xf numFmtId="0" fontId="81" fillId="0" borderId="0" xfId="0" applyFont="1" applyAlignment="1" applyProtection="1">
      <alignment horizontal="center" vertical="center"/>
      <protection hidden="1"/>
    </xf>
    <xf numFmtId="0" fontId="70" fillId="0" borderId="18" xfId="1816" applyFont="1" applyBorder="1" applyAlignment="1" applyProtection="1">
      <alignment horizontal="justify" vertical="center" wrapText="1"/>
      <protection hidden="1"/>
    </xf>
    <xf numFmtId="0" fontId="70" fillId="0" borderId="18" xfId="1621" applyFont="1" applyBorder="1" applyAlignment="1" applyProtection="1">
      <alignment horizontal="justify" vertical="center" wrapText="1"/>
      <protection hidden="1"/>
    </xf>
    <xf numFmtId="0" fontId="65" fillId="0" borderId="0" xfId="0" applyFont="1" applyAlignment="1" applyProtection="1">
      <alignment horizontal="center" vertical="center" wrapText="1"/>
      <protection locked="0"/>
    </xf>
    <xf numFmtId="37" fontId="76" fillId="0" borderId="18" xfId="1744" applyNumberFormat="1" applyFont="1" applyBorder="1" applyAlignment="1" applyProtection="1">
      <alignment horizontal="center" vertical="center"/>
      <protection hidden="1"/>
    </xf>
    <xf numFmtId="37" fontId="70" fillId="0" borderId="18" xfId="0" applyNumberFormat="1" applyFont="1" applyBorder="1" applyAlignment="1" applyProtection="1">
      <alignment horizontal="center" vertical="center"/>
      <protection hidden="1"/>
    </xf>
    <xf numFmtId="176" fontId="77" fillId="0" borderId="0" xfId="23121" applyNumberFormat="1" applyFont="1" applyFill="1" applyBorder="1" applyAlignment="1" applyProtection="1">
      <alignment horizontal="center" vertical="center" wrapText="1"/>
      <protection locked="0"/>
    </xf>
    <xf numFmtId="176" fontId="65" fillId="0" borderId="0" xfId="23121" applyNumberFormat="1" applyFont="1" applyFill="1" applyBorder="1" applyAlignment="1" applyProtection="1">
      <alignment horizontal="center" vertical="center" wrapText="1"/>
      <protection locked="0"/>
    </xf>
    <xf numFmtId="176" fontId="77" fillId="0" borderId="0" xfId="23121" applyNumberFormat="1" applyFont="1" applyFill="1" applyAlignment="1" applyProtection="1">
      <alignment horizontal="center" vertical="center" wrapText="1"/>
      <protection hidden="1"/>
    </xf>
    <xf numFmtId="176" fontId="77" fillId="0" borderId="0" xfId="23121" applyNumberFormat="1" applyFont="1" applyFill="1" applyBorder="1" applyAlignment="1">
      <alignment horizontal="center" vertical="center" wrapText="1"/>
    </xf>
    <xf numFmtId="176" fontId="81" fillId="0" borderId="0" xfId="23121" applyNumberFormat="1" applyFont="1" applyFill="1" applyAlignment="1" applyProtection="1">
      <alignment horizontal="center" vertical="center" wrapText="1"/>
      <protection hidden="1"/>
    </xf>
    <xf numFmtId="176" fontId="77" fillId="0" borderId="0" xfId="23121" applyNumberFormat="1" applyFont="1" applyFill="1" applyBorder="1" applyAlignment="1" applyProtection="1">
      <alignment horizontal="center" vertical="center" wrapText="1"/>
      <protection hidden="1"/>
    </xf>
    <xf numFmtId="0" fontId="72" fillId="60" borderId="18" xfId="0" applyFont="1" applyFill="1" applyBorder="1" applyAlignment="1">
      <alignment horizontal="center" vertical="center" wrapText="1"/>
    </xf>
    <xf numFmtId="49" fontId="70" fillId="60" borderId="18" xfId="0" applyNumberFormat="1" applyFont="1" applyFill="1" applyBorder="1" applyAlignment="1">
      <alignment horizontal="center" vertical="center" wrapText="1"/>
    </xf>
    <xf numFmtId="37" fontId="70" fillId="60" borderId="18" xfId="711" applyNumberFormat="1" applyFont="1" applyFill="1" applyBorder="1" applyAlignment="1">
      <alignment horizontal="center" vertical="center" wrapText="1"/>
    </xf>
    <xf numFmtId="0" fontId="77" fillId="0" borderId="18" xfId="0" applyFont="1" applyBorder="1" applyAlignment="1">
      <alignment horizontal="center" vertical="center"/>
    </xf>
    <xf numFmtId="2" fontId="77" fillId="0" borderId="0" xfId="0" applyNumberFormat="1" applyFont="1" applyAlignment="1" applyProtection="1">
      <alignment horizontal="justify" vertical="center" wrapText="1"/>
      <protection locked="0"/>
    </xf>
    <xf numFmtId="0" fontId="70" fillId="63" borderId="18" xfId="0" applyFont="1" applyFill="1" applyBorder="1" applyAlignment="1">
      <alignment horizontal="justify" vertical="center" wrapText="1"/>
    </xf>
    <xf numFmtId="180" fontId="77" fillId="0" borderId="18" xfId="0" applyNumberFormat="1" applyFont="1" applyBorder="1" applyAlignment="1" applyProtection="1">
      <alignment horizontal="center" vertical="center" wrapText="1"/>
      <protection hidden="1"/>
    </xf>
    <xf numFmtId="0" fontId="70" fillId="0" borderId="0" xfId="0" applyFont="1" applyAlignment="1" applyProtection="1">
      <alignment horizontal="justify" vertical="center" wrapText="1"/>
      <protection hidden="1"/>
    </xf>
    <xf numFmtId="0" fontId="65" fillId="0" borderId="0" xfId="0" applyFont="1" applyAlignment="1" applyProtection="1">
      <alignment horizontal="justify" vertical="center" wrapText="1"/>
      <protection hidden="1"/>
    </xf>
    <xf numFmtId="1" fontId="77" fillId="0" borderId="18" xfId="0" applyNumberFormat="1" applyFont="1" applyBorder="1" applyAlignment="1" applyProtection="1">
      <alignment horizontal="center" vertical="center" wrapText="1"/>
      <protection hidden="1"/>
    </xf>
    <xf numFmtId="0" fontId="77" fillId="63" borderId="18" xfId="0" applyFont="1" applyFill="1" applyBorder="1" applyAlignment="1">
      <alignment horizontal="justify" vertical="center" wrapText="1"/>
    </xf>
    <xf numFmtId="176" fontId="76" fillId="0" borderId="0" xfId="0" applyNumberFormat="1" applyFont="1" applyAlignment="1">
      <alignment vertical="center"/>
    </xf>
    <xf numFmtId="176" fontId="76" fillId="0" borderId="0" xfId="23121" applyNumberFormat="1" applyFont="1" applyFill="1" applyBorder="1" applyAlignment="1">
      <alignment horizontal="center" vertical="center"/>
    </xf>
    <xf numFmtId="0" fontId="77" fillId="63" borderId="18" xfId="0" applyFont="1" applyFill="1" applyBorder="1" applyAlignment="1" applyProtection="1">
      <alignment horizontal="center" vertical="center"/>
    </xf>
    <xf numFmtId="0" fontId="77" fillId="63" borderId="18" xfId="46464" applyFont="1" applyFill="1" applyBorder="1" applyAlignment="1">
      <alignment horizontal="left" vertical="center" wrapText="1"/>
    </xf>
    <xf numFmtId="0" fontId="77" fillId="63" borderId="18" xfId="46464" applyFont="1" applyFill="1" applyBorder="1" applyAlignment="1">
      <alignment horizontal="center" vertical="center" wrapText="1"/>
    </xf>
    <xf numFmtId="0" fontId="132" fillId="60" borderId="18" xfId="0" applyFont="1" applyFill="1" applyBorder="1" applyAlignment="1">
      <alignment horizontal="center" vertical="center" wrapText="1"/>
    </xf>
    <xf numFmtId="0" fontId="76" fillId="0" borderId="18" xfId="0" applyFont="1" applyBorder="1" applyAlignment="1">
      <alignment horizontal="center" vertical="center"/>
    </xf>
    <xf numFmtId="0" fontId="72" fillId="0" borderId="18" xfId="0" applyFont="1" applyBorder="1" applyAlignment="1">
      <alignment horizontal="justify" vertical="center" wrapText="1"/>
    </xf>
    <xf numFmtId="37" fontId="76" fillId="0" borderId="18" xfId="0" applyNumberFormat="1" applyFont="1" applyBorder="1" applyAlignment="1">
      <alignment horizontal="center" vertical="center"/>
    </xf>
    <xf numFmtId="3" fontId="76" fillId="0" borderId="18" xfId="0" applyNumberFormat="1" applyFont="1" applyBorder="1" applyAlignment="1">
      <alignment horizontal="center" vertical="center"/>
    </xf>
    <xf numFmtId="0" fontId="0" fillId="0" borderId="0" xfId="0" applyAlignment="1">
      <alignment vertical="center"/>
    </xf>
    <xf numFmtId="0" fontId="78" fillId="0" borderId="18" xfId="0" applyFont="1" applyBorder="1" applyAlignment="1">
      <alignment horizontal="justify" vertical="center" wrapText="1"/>
    </xf>
    <xf numFmtId="0" fontId="77" fillId="0" borderId="18" xfId="0" applyFont="1" applyBorder="1" applyAlignment="1" applyProtection="1">
      <alignment horizontal="left" vertical="center" wrapText="1"/>
      <protection locked="0"/>
    </xf>
    <xf numFmtId="0" fontId="78" fillId="0" borderId="18" xfId="0" applyFont="1" applyBorder="1" applyAlignment="1">
      <alignment horizontal="left" vertical="center" wrapText="1"/>
    </xf>
    <xf numFmtId="0" fontId="77" fillId="0" borderId="18" xfId="0" applyFont="1" applyBorder="1" applyAlignment="1">
      <alignment horizontal="left" vertical="center" wrapText="1"/>
    </xf>
    <xf numFmtId="3" fontId="77" fillId="0" borderId="18" xfId="0" applyNumberFormat="1" applyFont="1" applyBorder="1" applyAlignment="1" applyProtection="1">
      <alignment horizontal="center" vertical="center" wrapText="1"/>
      <protection hidden="1"/>
    </xf>
    <xf numFmtId="39" fontId="77" fillId="0" borderId="18" xfId="730" applyNumberFormat="1" applyFont="1" applyFill="1" applyBorder="1" applyAlignment="1" applyProtection="1">
      <alignment horizontal="center" vertical="center" wrapText="1"/>
      <protection hidden="1"/>
    </xf>
    <xf numFmtId="0" fontId="76" fillId="0" borderId="18" xfId="0" applyFont="1" applyBorder="1" applyAlignment="1">
      <alignment horizontal="justify" vertical="center" wrapText="1"/>
    </xf>
    <xf numFmtId="0" fontId="128" fillId="63" borderId="18" xfId="0" applyFont="1" applyFill="1" applyBorder="1" applyAlignment="1" applyProtection="1">
      <alignment horizontal="justify" vertical="center" wrapText="1"/>
      <protection hidden="1"/>
    </xf>
    <xf numFmtId="0" fontId="81" fillId="0" borderId="18" xfId="0" applyFont="1" applyBorder="1" applyAlignment="1" applyProtection="1">
      <alignment horizontal="justify" vertical="center" wrapText="1"/>
      <protection hidden="1"/>
    </xf>
    <xf numFmtId="37" fontId="81" fillId="0" borderId="18" xfId="0" applyNumberFormat="1" applyFont="1" applyBorder="1" applyAlignment="1" applyProtection="1">
      <alignment horizontal="center" vertical="center"/>
      <protection hidden="1"/>
    </xf>
    <xf numFmtId="1" fontId="81" fillId="0" borderId="18" xfId="0" applyNumberFormat="1" applyFont="1" applyBorder="1" applyAlignment="1" applyProtection="1">
      <alignment horizontal="center" vertical="center"/>
      <protection hidden="1"/>
    </xf>
    <xf numFmtId="0" fontId="77" fillId="63" borderId="18" xfId="0" applyFont="1" applyFill="1" applyBorder="1" applyAlignment="1" applyProtection="1">
      <alignment horizontal="center" vertical="center"/>
      <protection hidden="1"/>
    </xf>
    <xf numFmtId="0" fontId="77" fillId="63" borderId="18" xfId="3387" applyFont="1" applyFill="1" applyBorder="1" applyAlignment="1" applyProtection="1">
      <alignment horizontal="justify" vertical="center" wrapText="1"/>
      <protection hidden="1"/>
    </xf>
    <xf numFmtId="37" fontId="76" fillId="63" borderId="18" xfId="1744" applyNumberFormat="1" applyFont="1" applyFill="1" applyBorder="1" applyAlignment="1" applyProtection="1">
      <alignment horizontal="center" vertical="center"/>
      <protection hidden="1"/>
    </xf>
    <xf numFmtId="0" fontId="77" fillId="63" borderId="18" xfId="0" applyFont="1" applyFill="1" applyBorder="1" applyAlignment="1" applyProtection="1">
      <alignment horizontal="center" vertical="center" wrapText="1"/>
      <protection hidden="1"/>
    </xf>
    <xf numFmtId="176" fontId="76" fillId="63" borderId="18" xfId="23121" applyNumberFormat="1" applyFont="1" applyFill="1" applyBorder="1" applyAlignment="1" applyProtection="1">
      <alignment horizontal="center" vertical="center"/>
      <protection hidden="1"/>
    </xf>
    <xf numFmtId="0" fontId="77" fillId="63" borderId="0" xfId="0" applyFont="1" applyFill="1" applyAlignment="1" applyProtection="1">
      <alignment horizontal="center" vertical="center" wrapText="1"/>
      <protection locked="0"/>
    </xf>
    <xf numFmtId="176" fontId="77" fillId="63" borderId="0" xfId="23121" applyNumberFormat="1" applyFont="1" applyFill="1" applyBorder="1" applyAlignment="1" applyProtection="1">
      <alignment horizontal="center" vertical="center" wrapText="1"/>
      <protection locked="0"/>
    </xf>
    <xf numFmtId="0" fontId="77" fillId="63" borderId="18" xfId="1818" applyFont="1" applyFill="1" applyBorder="1" applyAlignment="1" applyProtection="1">
      <alignment horizontal="justify" vertical="center" wrapText="1"/>
      <protection hidden="1"/>
    </xf>
    <xf numFmtId="0" fontId="69" fillId="63" borderId="53" xfId="0" applyFont="1" applyFill="1" applyBorder="1" applyAlignment="1" applyProtection="1">
      <alignment horizontal="center" vertical="center"/>
    </xf>
    <xf numFmtId="0" fontId="134" fillId="63" borderId="53" xfId="0" applyFont="1" applyFill="1" applyBorder="1" applyAlignment="1" applyProtection="1">
      <alignment horizontal="justify" vertical="center"/>
    </xf>
    <xf numFmtId="37" fontId="73" fillId="63" borderId="53" xfId="0" applyNumberFormat="1" applyFont="1" applyFill="1" applyBorder="1" applyAlignment="1" applyProtection="1">
      <alignment horizontal="center" vertical="center"/>
    </xf>
    <xf numFmtId="0" fontId="73" fillId="63" borderId="53" xfId="0" applyFont="1" applyFill="1" applyBorder="1" applyAlignment="1" applyProtection="1">
      <alignment horizontal="center" vertical="center"/>
    </xf>
    <xf numFmtId="4" fontId="73" fillId="63" borderId="53" xfId="0" applyNumberFormat="1" applyFont="1" applyFill="1" applyBorder="1" applyAlignment="1" applyProtection="1">
      <alignment horizontal="center" vertical="center" wrapText="1"/>
      <protection locked="0"/>
    </xf>
    <xf numFmtId="0" fontId="69" fillId="63" borderId="53" xfId="0" applyFont="1" applyFill="1" applyBorder="1" applyAlignment="1" applyProtection="1">
      <alignment vertical="center"/>
      <protection locked="0"/>
    </xf>
    <xf numFmtId="0" fontId="69" fillId="63" borderId="53" xfId="0" applyFont="1" applyFill="1" applyBorder="1" applyAlignment="1">
      <alignment vertical="center"/>
    </xf>
    <xf numFmtId="0" fontId="135" fillId="0" borderId="0" xfId="0" applyFont="1" applyAlignment="1" applyProtection="1">
      <alignment horizontal="justify" vertical="center" wrapText="1"/>
      <protection locked="0"/>
    </xf>
    <xf numFmtId="0" fontId="69" fillId="0" borderId="0" xfId="0" applyFont="1" applyAlignment="1" applyProtection="1">
      <alignment horizontal="justify" vertical="center" wrapText="1"/>
      <protection locked="0"/>
    </xf>
    <xf numFmtId="0" fontId="69" fillId="63" borderId="18" xfId="0" applyFont="1" applyFill="1" applyBorder="1" applyAlignment="1" applyProtection="1">
      <alignment horizontal="center" vertical="center"/>
    </xf>
    <xf numFmtId="0" fontId="136" fillId="0" borderId="18" xfId="0" applyFont="1" applyBorder="1" applyAlignment="1" applyProtection="1">
      <alignment horizontal="justify" vertical="center" wrapText="1"/>
    </xf>
    <xf numFmtId="37" fontId="73" fillId="63" borderId="18" xfId="0" applyNumberFormat="1" applyFont="1" applyFill="1" applyBorder="1" applyAlignment="1" applyProtection="1">
      <alignment horizontal="center" vertical="center"/>
    </xf>
    <xf numFmtId="0" fontId="73" fillId="63" borderId="18" xfId="0" applyFont="1" applyFill="1" applyBorder="1" applyAlignment="1" applyProtection="1">
      <alignment horizontal="center" vertical="center"/>
    </xf>
    <xf numFmtId="4" fontId="73" fillId="63" borderId="18" xfId="0" applyNumberFormat="1" applyFont="1" applyFill="1" applyBorder="1" applyAlignment="1" applyProtection="1">
      <alignment horizontal="center" vertical="center" wrapText="1"/>
      <protection locked="0"/>
    </xf>
    <xf numFmtId="0" fontId="69" fillId="63" borderId="18" xfId="0" applyFont="1" applyFill="1" applyBorder="1" applyAlignment="1" applyProtection="1">
      <alignment vertical="center"/>
      <protection locked="0"/>
    </xf>
    <xf numFmtId="0" fontId="76" fillId="63" borderId="18" xfId="0" applyFont="1" applyFill="1" applyBorder="1" applyAlignment="1" applyProtection="1">
      <alignment horizontal="justify" vertical="center"/>
    </xf>
    <xf numFmtId="37" fontId="77" fillId="63" borderId="18" xfId="0" applyNumberFormat="1" applyFont="1" applyFill="1" applyBorder="1" applyAlignment="1" applyProtection="1">
      <alignment horizontal="center" vertical="center" wrapText="1"/>
    </xf>
    <xf numFmtId="0" fontId="77" fillId="0" borderId="18" xfId="0" applyFont="1" applyBorder="1" applyAlignment="1">
      <alignment horizontal="center" vertical="center" wrapText="1"/>
    </xf>
    <xf numFmtId="37" fontId="69" fillId="63" borderId="18" xfId="695" applyNumberFormat="1" applyFont="1" applyFill="1" applyBorder="1" applyAlignment="1" applyProtection="1">
      <alignment horizontal="center" vertical="center" wrapText="1"/>
      <protection locked="0"/>
    </xf>
    <xf numFmtId="37" fontId="77" fillId="0" borderId="0" xfId="0" applyNumberFormat="1" applyFont="1" applyAlignment="1" applyProtection="1">
      <alignment horizontal="center" vertical="center"/>
      <protection locked="0"/>
    </xf>
    <xf numFmtId="37" fontId="77" fillId="63" borderId="18" xfId="0" applyNumberFormat="1" applyFont="1" applyFill="1" applyBorder="1" applyAlignment="1">
      <alignment horizontal="center" vertical="center" wrapText="1"/>
    </xf>
    <xf numFmtId="0" fontId="72" fillId="63" borderId="18" xfId="0" applyFont="1" applyFill="1" applyBorder="1" applyAlignment="1">
      <alignment horizontal="justify" vertical="center" wrapText="1"/>
    </xf>
    <xf numFmtId="0" fontId="77" fillId="63" borderId="18" xfId="0" applyFont="1" applyFill="1" applyBorder="1" applyAlignment="1">
      <alignment horizontal="center" vertical="center" wrapText="1"/>
    </xf>
    <xf numFmtId="37" fontId="69" fillId="63" borderId="18" xfId="0" applyNumberFormat="1" applyFont="1" applyFill="1" applyBorder="1" applyAlignment="1" applyProtection="1">
      <alignment horizontal="center" vertical="center" wrapText="1"/>
      <protection locked="0"/>
    </xf>
    <xf numFmtId="37" fontId="69" fillId="63" borderId="18" xfId="0" applyNumberFormat="1" applyFont="1" applyFill="1" applyBorder="1" applyAlignment="1" applyProtection="1">
      <alignment horizontal="center" vertical="center"/>
      <protection locked="0"/>
    </xf>
    <xf numFmtId="0" fontId="135" fillId="0" borderId="0" xfId="0" applyFont="1" applyAlignment="1" applyProtection="1">
      <alignment vertical="center"/>
      <protection locked="0"/>
    </xf>
    <xf numFmtId="0" fontId="69" fillId="0" borderId="0" xfId="0" applyFont="1" applyAlignment="1" applyProtection="1">
      <alignment vertical="center"/>
      <protection locked="0"/>
    </xf>
    <xf numFmtId="0" fontId="76" fillId="0" borderId="18" xfId="0" applyFont="1" applyBorder="1" applyAlignment="1">
      <alignment horizontal="justify" vertical="center"/>
    </xf>
    <xf numFmtId="0" fontId="76" fillId="63" borderId="18" xfId="0" applyFont="1" applyFill="1" applyBorder="1" applyAlignment="1">
      <alignment horizontal="justify" vertical="center" wrapText="1"/>
    </xf>
    <xf numFmtId="3" fontId="76" fillId="61" borderId="18" xfId="2041" applyNumberFormat="1" applyFont="1" applyFill="1" applyBorder="1" applyAlignment="1" applyProtection="1">
      <alignment horizontal="center" vertical="center" wrapText="1"/>
      <protection hidden="1"/>
    </xf>
    <xf numFmtId="3" fontId="76" fillId="61" borderId="18" xfId="695" applyNumberFormat="1" applyFont="1" applyFill="1" applyBorder="1" applyAlignment="1" applyProtection="1">
      <alignment horizontal="center" vertical="center" wrapText="1"/>
      <protection locked="0"/>
    </xf>
    <xf numFmtId="0" fontId="77" fillId="0" borderId="18" xfId="0" applyFont="1" applyBorder="1" applyAlignment="1" applyProtection="1">
      <alignment horizontal="center" vertical="center"/>
    </xf>
    <xf numFmtId="0" fontId="77" fillId="0" borderId="18" xfId="0" applyFont="1" applyBorder="1" applyAlignment="1" applyProtection="1">
      <alignment horizontal="center" vertical="top"/>
    </xf>
    <xf numFmtId="0" fontId="72" fillId="0" borderId="18" xfId="0" applyFont="1" applyBorder="1" applyAlignment="1" applyProtection="1">
      <alignment horizontal="justify" vertical="center" wrapText="1"/>
    </xf>
    <xf numFmtId="0" fontId="77" fillId="0" borderId="18" xfId="0" applyFont="1" applyBorder="1" applyAlignment="1" applyProtection="1">
      <alignment horizontal="center" vertical="center" wrapText="1"/>
    </xf>
    <xf numFmtId="0" fontId="78" fillId="63" borderId="18" xfId="0" applyFont="1" applyFill="1" applyBorder="1" applyAlignment="1">
      <alignment horizontal="justify" vertical="center" wrapText="1"/>
    </xf>
    <xf numFmtId="0" fontId="70" fillId="0" borderId="18" xfId="0" applyFont="1" applyBorder="1" applyAlignment="1" applyProtection="1">
      <alignment horizontal="center" vertical="center"/>
    </xf>
    <xf numFmtId="37" fontId="70" fillId="0" borderId="18" xfId="0" applyNumberFormat="1" applyFont="1" applyBorder="1" applyAlignment="1" applyProtection="1">
      <alignment horizontal="center" vertical="center" wrapText="1"/>
    </xf>
    <xf numFmtId="0" fontId="70" fillId="0" borderId="18" xfId="0" applyFont="1" applyBorder="1" applyAlignment="1" applyProtection="1">
      <alignment horizontal="center" vertical="center" wrapText="1"/>
    </xf>
    <xf numFmtId="37" fontId="77" fillId="0" borderId="18" xfId="0" applyNumberFormat="1" applyFont="1" applyBorder="1" applyAlignment="1" applyProtection="1">
      <alignment horizontal="right" vertical="center" wrapText="1"/>
      <protection locked="0"/>
    </xf>
    <xf numFmtId="37" fontId="77" fillId="0" borderId="18" xfId="0" applyNumberFormat="1" applyFont="1" applyBorder="1" applyAlignment="1" applyProtection="1">
      <alignment horizontal="right" vertical="center"/>
      <protection locked="0"/>
    </xf>
    <xf numFmtId="0" fontId="70" fillId="0" borderId="0" xfId="0" applyFont="1" applyAlignment="1" applyProtection="1">
      <alignment horizontal="justify" vertical="center" wrapText="1"/>
      <protection locked="0"/>
    </xf>
    <xf numFmtId="0" fontId="76" fillId="0" borderId="18" xfId="0" applyFont="1" applyBorder="1" applyAlignment="1" applyProtection="1">
      <alignment horizontal="justify" vertical="center"/>
    </xf>
    <xf numFmtId="0" fontId="77" fillId="0" borderId="18" xfId="21709" applyFont="1" applyBorder="1" applyAlignment="1" applyProtection="1">
      <alignment horizontal="center" vertical="center" wrapText="1"/>
    </xf>
    <xf numFmtId="0" fontId="78" fillId="63" borderId="18" xfId="0" applyFont="1" applyFill="1" applyBorder="1" applyAlignment="1" applyProtection="1">
      <alignment horizontal="justify" vertical="center"/>
    </xf>
    <xf numFmtId="0" fontId="76" fillId="63" borderId="18" xfId="1818" applyFont="1" applyFill="1" applyBorder="1" applyAlignment="1" applyProtection="1">
      <alignment horizontal="justify" vertical="center" wrapText="1"/>
    </xf>
    <xf numFmtId="181" fontId="77" fillId="0" borderId="18" xfId="46468" applyNumberFormat="1" applyFont="1" applyBorder="1" applyAlignment="1" applyProtection="1">
      <alignment horizontal="justify" vertical="center" wrapText="1"/>
      <protection hidden="1"/>
    </xf>
    <xf numFmtId="0" fontId="76" fillId="0" borderId="0" xfId="0" applyFont="1" applyAlignment="1"/>
    <xf numFmtId="0" fontId="78" fillId="0" borderId="18" xfId="0" applyFont="1" applyBorder="1" applyAlignment="1">
      <alignment horizontal="justify" vertical="center"/>
    </xf>
    <xf numFmtId="0" fontId="76" fillId="0" borderId="18" xfId="0" applyFont="1" applyBorder="1" applyAlignment="1"/>
    <xf numFmtId="0" fontId="77" fillId="63" borderId="18" xfId="1824" applyFont="1" applyFill="1" applyBorder="1" applyAlignment="1" applyProtection="1">
      <alignment horizontal="justify" vertical="center" wrapText="1"/>
      <protection hidden="1"/>
    </xf>
    <xf numFmtId="3" fontId="126" fillId="61" borderId="18" xfId="2041" applyNumberFormat="1" applyFont="1" applyFill="1" applyBorder="1" applyAlignment="1" applyProtection="1">
      <alignment horizontal="center" vertical="center" wrapText="1"/>
      <protection hidden="1"/>
    </xf>
    <xf numFmtId="3" fontId="126" fillId="61" borderId="18" xfId="695" applyNumberFormat="1" applyFont="1" applyFill="1" applyBorder="1" applyAlignment="1" applyProtection="1">
      <alignment horizontal="center" vertical="center" wrapText="1"/>
      <protection locked="0"/>
    </xf>
    <xf numFmtId="0" fontId="139" fillId="0" borderId="0" xfId="0" applyFont="1" applyAlignment="1">
      <alignment vertical="center"/>
    </xf>
    <xf numFmtId="3" fontId="140" fillId="0" borderId="0" xfId="0" applyNumberFormat="1" applyFont="1" applyAlignment="1">
      <alignment horizontal="center" vertical="center"/>
    </xf>
    <xf numFmtId="0" fontId="140" fillId="0" borderId="0" xfId="0" applyFont="1" applyAlignment="1">
      <alignment vertical="center"/>
    </xf>
    <xf numFmtId="37" fontId="140" fillId="0" borderId="0" xfId="0" applyNumberFormat="1" applyFont="1" applyAlignment="1">
      <alignment vertical="center"/>
    </xf>
    <xf numFmtId="37" fontId="135" fillId="0" borderId="0" xfId="0" applyNumberFormat="1" applyFont="1" applyAlignment="1" applyProtection="1">
      <alignment horizontal="justify" vertical="center" wrapText="1"/>
      <protection locked="0"/>
    </xf>
    <xf numFmtId="0" fontId="135" fillId="0" borderId="0" xfId="0" applyFont="1" applyAlignment="1">
      <alignment horizontal="justify" vertical="center" wrapText="1"/>
    </xf>
    <xf numFmtId="37" fontId="135" fillId="0" borderId="0" xfId="0" applyNumberFormat="1" applyFont="1" applyAlignment="1">
      <alignment horizontal="justify" vertical="center" wrapText="1"/>
    </xf>
    <xf numFmtId="0" fontId="96" fillId="0" borderId="0" xfId="0" applyFont="1" applyAlignment="1">
      <alignment horizontal="justify" vertical="center" wrapText="1"/>
    </xf>
    <xf numFmtId="0" fontId="69" fillId="0" borderId="0" xfId="0" applyFont="1" applyAlignment="1" applyProtection="1">
      <alignment horizontal="center" vertical="center"/>
      <protection locked="0"/>
    </xf>
    <xf numFmtId="0" fontId="69" fillId="0" borderId="0" xfId="0" applyFont="1" applyAlignment="1" applyProtection="1">
      <alignment vertical="center" wrapText="1"/>
      <protection locked="0"/>
    </xf>
    <xf numFmtId="37" fontId="69" fillId="0" borderId="0" xfId="0" applyNumberFormat="1" applyFont="1" applyAlignment="1" applyProtection="1">
      <alignment horizontal="center" vertical="center"/>
      <protection locked="0"/>
    </xf>
    <xf numFmtId="1" fontId="69" fillId="0" borderId="0" xfId="0" applyNumberFormat="1" applyFont="1" applyAlignment="1" applyProtection="1">
      <alignment horizontal="center" vertical="center"/>
      <protection locked="0"/>
    </xf>
    <xf numFmtId="4" fontId="69" fillId="0" borderId="0" xfId="0" applyNumberFormat="1" applyFont="1" applyAlignment="1" applyProtection="1">
      <alignment horizontal="center" vertical="center"/>
      <protection locked="0"/>
    </xf>
    <xf numFmtId="37" fontId="77" fillId="79" borderId="18" xfId="0" applyNumberFormat="1" applyFont="1" applyFill="1" applyBorder="1" applyAlignment="1">
      <alignment horizontal="center" vertical="center" wrapText="1"/>
    </xf>
    <xf numFmtId="0" fontId="76" fillId="79" borderId="18" xfId="0" applyFont="1" applyFill="1" applyBorder="1" applyAlignment="1">
      <alignment horizontal="justify" vertical="center"/>
    </xf>
    <xf numFmtId="0" fontId="77" fillId="79" borderId="18" xfId="0" applyFont="1" applyFill="1" applyBorder="1" applyAlignment="1">
      <alignment horizontal="center" vertical="center" wrapText="1"/>
    </xf>
    <xf numFmtId="0" fontId="135" fillId="79" borderId="0" xfId="0" applyFont="1" applyFill="1" applyAlignment="1" applyProtection="1">
      <alignment vertical="center"/>
      <protection locked="0"/>
    </xf>
    <xf numFmtId="0" fontId="69" fillId="79" borderId="0" xfId="0" applyFont="1" applyFill="1" applyAlignment="1" applyProtection="1">
      <alignment vertical="center"/>
      <protection locked="0"/>
    </xf>
    <xf numFmtId="0" fontId="77" fillId="79" borderId="18" xfId="0" applyFont="1" applyFill="1" applyBorder="1" applyAlignment="1" applyProtection="1">
      <alignment horizontal="center" vertical="center"/>
    </xf>
    <xf numFmtId="0" fontId="76" fillId="79" borderId="18" xfId="0" applyFont="1" applyFill="1" applyBorder="1" applyAlignment="1">
      <alignment horizontal="justify" vertical="center" wrapText="1"/>
    </xf>
    <xf numFmtId="0" fontId="135" fillId="79" borderId="0" xfId="0" applyFont="1" applyFill="1" applyAlignment="1" applyProtection="1">
      <alignment horizontal="justify" vertical="center" wrapText="1"/>
      <protection locked="0"/>
    </xf>
    <xf numFmtId="0" fontId="69" fillId="79" borderId="0" xfId="0" applyFont="1" applyFill="1" applyAlignment="1" applyProtection="1">
      <alignment horizontal="justify" vertical="center" wrapText="1"/>
      <protection locked="0"/>
    </xf>
    <xf numFmtId="0" fontId="77" fillId="0" borderId="0" xfId="46469" applyFont="1" applyAlignment="1" applyProtection="1">
      <alignment horizontal="left" vertical="center" wrapText="1"/>
      <protection locked="0"/>
    </xf>
    <xf numFmtId="0" fontId="70" fillId="60" borderId="18" xfId="46469" applyFont="1" applyFill="1" applyBorder="1" applyAlignment="1">
      <alignment horizontal="center" vertical="center" wrapText="1"/>
    </xf>
    <xf numFmtId="0" fontId="77" fillId="0" borderId="0" xfId="46469" applyFont="1" applyAlignment="1">
      <alignment horizontal="center" vertical="center" wrapText="1"/>
    </xf>
    <xf numFmtId="0" fontId="65" fillId="60" borderId="18" xfId="46469" applyFont="1" applyFill="1" applyBorder="1" applyAlignment="1" applyProtection="1">
      <alignment horizontal="center" vertical="center" wrapText="1"/>
      <protection locked="0"/>
    </xf>
    <xf numFmtId="0" fontId="66" fillId="0" borderId="0" xfId="46469" applyFont="1" applyAlignment="1" applyProtection="1">
      <alignment horizontal="center" vertical="center" wrapText="1"/>
      <protection locked="0"/>
    </xf>
    <xf numFmtId="0" fontId="70" fillId="60" borderId="18" xfId="46469" applyFont="1" applyFill="1" applyBorder="1" applyAlignment="1" applyProtection="1">
      <alignment horizontal="center" vertical="center" wrapText="1"/>
      <protection locked="0"/>
    </xf>
    <xf numFmtId="0" fontId="77" fillId="0" borderId="0" xfId="46469" applyFont="1" applyAlignment="1" applyProtection="1">
      <alignment horizontal="center" vertical="center" wrapText="1"/>
      <protection locked="0"/>
    </xf>
    <xf numFmtId="0" fontId="77" fillId="0" borderId="0" xfId="46469" applyFont="1" applyAlignment="1" applyProtection="1">
      <alignment horizontal="center" vertical="center" wrapText="1"/>
      <protection hidden="1"/>
    </xf>
    <xf numFmtId="0" fontId="69" fillId="0" borderId="18" xfId="46469" applyFont="1" applyBorder="1" applyAlignment="1" applyProtection="1">
      <alignment horizontal="center" vertical="center"/>
      <protection hidden="1"/>
    </xf>
    <xf numFmtId="0" fontId="135" fillId="0" borderId="18" xfId="46469" applyFont="1" applyBorder="1" applyAlignment="1" applyProtection="1">
      <alignment horizontal="center" vertical="center"/>
      <protection hidden="1"/>
    </xf>
    <xf numFmtId="0" fontId="70" fillId="0" borderId="18" xfId="1818" applyFont="1" applyBorder="1" applyAlignment="1" applyProtection="1">
      <alignment horizontal="justify" vertical="center" wrapText="1"/>
      <protection hidden="1"/>
    </xf>
    <xf numFmtId="0" fontId="69" fillId="0" borderId="18" xfId="46469" applyFont="1" applyBorder="1" applyAlignment="1" applyProtection="1">
      <alignment horizontal="center" vertical="center" wrapText="1"/>
      <protection hidden="1"/>
    </xf>
    <xf numFmtId="0" fontId="77" fillId="0" borderId="18" xfId="1818" applyFont="1" applyBorder="1" applyAlignment="1" applyProtection="1">
      <alignment horizontal="center" vertical="center" wrapText="1"/>
      <protection hidden="1"/>
    </xf>
    <xf numFmtId="37" fontId="135" fillId="0" borderId="18" xfId="46469" applyNumberFormat="1" applyFont="1" applyBorder="1" applyAlignment="1" applyProtection="1">
      <alignment horizontal="right" vertical="center"/>
      <protection locked="0"/>
    </xf>
    <xf numFmtId="37" fontId="135" fillId="0" borderId="18" xfId="46469" applyNumberFormat="1" applyFont="1" applyBorder="1" applyAlignment="1" applyProtection="1">
      <alignment horizontal="right" vertical="center"/>
      <protection hidden="1"/>
    </xf>
    <xf numFmtId="37" fontId="69" fillId="0" borderId="18" xfId="46469" applyNumberFormat="1" applyFont="1" applyBorder="1" applyAlignment="1" applyProtection="1">
      <alignment horizontal="right" vertical="center" wrapText="1"/>
      <protection hidden="1"/>
    </xf>
    <xf numFmtId="0" fontId="69" fillId="0" borderId="0" xfId="46469" applyFont="1" applyAlignment="1" applyProtection="1">
      <alignment horizontal="justify" vertical="center" wrapText="1"/>
      <protection hidden="1"/>
    </xf>
    <xf numFmtId="0" fontId="76" fillId="0" borderId="18" xfId="1818" applyFont="1" applyBorder="1" applyAlignment="1" applyProtection="1">
      <alignment horizontal="justify" vertical="center" wrapText="1"/>
      <protection hidden="1"/>
    </xf>
    <xf numFmtId="1" fontId="77" fillId="0" borderId="18" xfId="1818" applyNumberFormat="1" applyFont="1" applyBorder="1" applyAlignment="1" applyProtection="1">
      <alignment horizontal="center" vertical="center" wrapText="1"/>
      <protection hidden="1"/>
    </xf>
    <xf numFmtId="0" fontId="76" fillId="0" borderId="18" xfId="1818" applyFont="1" applyBorder="1" applyAlignment="1" applyProtection="1">
      <alignment horizontal="center" vertical="center" wrapText="1"/>
      <protection hidden="1"/>
    </xf>
    <xf numFmtId="37" fontId="141" fillId="79" borderId="0" xfId="46469" applyNumberFormat="1" applyFont="1" applyFill="1" applyAlignment="1" applyProtection="1">
      <alignment horizontal="right" vertical="center" wrapText="1"/>
      <protection hidden="1"/>
    </xf>
    <xf numFmtId="0" fontId="141" fillId="79" borderId="0" xfId="46469" applyFont="1" applyFill="1" applyAlignment="1" applyProtection="1">
      <alignment horizontal="justify" vertical="center" wrapText="1"/>
      <protection hidden="1"/>
    </xf>
    <xf numFmtId="37" fontId="69" fillId="0" borderId="0" xfId="46469" applyNumberFormat="1" applyFont="1" applyAlignment="1" applyProtection="1">
      <alignment horizontal="right" vertical="center" wrapText="1"/>
      <protection hidden="1"/>
    </xf>
    <xf numFmtId="0" fontId="76" fillId="0" borderId="18" xfId="46469" applyFont="1" applyBorder="1" applyAlignment="1" applyProtection="1">
      <alignment horizontal="center" vertical="center" wrapText="1"/>
      <protection hidden="1"/>
    </xf>
    <xf numFmtId="0" fontId="141" fillId="0" borderId="18" xfId="46469" applyFont="1" applyBorder="1" applyAlignment="1" applyProtection="1">
      <alignment horizontal="center" vertical="center"/>
      <protection hidden="1"/>
    </xf>
    <xf numFmtId="0" fontId="72" fillId="0" borderId="18" xfId="46470" applyFont="1" applyBorder="1" applyAlignment="1">
      <alignment horizontal="justify" vertical="center" wrapText="1"/>
    </xf>
    <xf numFmtId="37" fontId="142" fillId="0" borderId="18" xfId="46469" applyNumberFormat="1" applyFont="1" applyBorder="1" applyAlignment="1" applyProtection="1">
      <alignment horizontal="center" vertical="center" wrapText="1"/>
      <protection hidden="1"/>
    </xf>
    <xf numFmtId="0" fontId="142" fillId="0" borderId="18" xfId="1818" applyFont="1" applyBorder="1" applyAlignment="1" applyProtection="1">
      <alignment horizontal="center" vertical="center" wrapText="1"/>
      <protection hidden="1"/>
    </xf>
    <xf numFmtId="37" fontId="142" fillId="0" borderId="18" xfId="1818" applyNumberFormat="1" applyFont="1" applyBorder="1" applyAlignment="1" applyProtection="1">
      <alignment horizontal="right" vertical="center" wrapText="1"/>
      <protection locked="0"/>
    </xf>
    <xf numFmtId="37" fontId="142" fillId="0" borderId="18" xfId="46469" applyNumberFormat="1" applyFont="1" applyBorder="1" applyAlignment="1" applyProtection="1">
      <alignment horizontal="right" vertical="center" wrapText="1"/>
      <protection hidden="1"/>
    </xf>
    <xf numFmtId="37" fontId="142" fillId="0" borderId="18" xfId="44341" applyNumberFormat="1" applyFont="1" applyFill="1" applyBorder="1" applyAlignment="1" applyProtection="1">
      <alignment horizontal="right" vertical="center" wrapText="1"/>
      <protection locked="0"/>
    </xf>
    <xf numFmtId="37" fontId="142" fillId="79" borderId="18" xfId="44341" applyNumberFormat="1" applyFont="1" applyFill="1" applyBorder="1" applyAlignment="1" applyProtection="1">
      <alignment horizontal="right" vertical="center" wrapText="1"/>
      <protection hidden="1"/>
    </xf>
    <xf numFmtId="0" fontId="142" fillId="79" borderId="0" xfId="46469" applyFont="1" applyFill="1" applyAlignment="1" applyProtection="1">
      <alignment horizontal="justify" vertical="center" wrapText="1"/>
      <protection hidden="1"/>
    </xf>
    <xf numFmtId="0" fontId="141" fillId="0" borderId="18" xfId="46469" applyFont="1" applyBorder="1" applyAlignment="1" applyProtection="1">
      <alignment horizontal="center" vertical="center" wrapText="1"/>
      <protection hidden="1"/>
    </xf>
    <xf numFmtId="0" fontId="78" fillId="0" borderId="18" xfId="1818" applyFont="1" applyBorder="1" applyAlignment="1" applyProtection="1">
      <alignment horizontal="justify" vertical="center" wrapText="1"/>
      <protection hidden="1"/>
    </xf>
    <xf numFmtId="37" fontId="141" fillId="0" borderId="18" xfId="46469" applyNumberFormat="1" applyFont="1" applyBorder="1" applyAlignment="1" applyProtection="1">
      <alignment horizontal="center" vertical="center" wrapText="1"/>
      <protection hidden="1"/>
    </xf>
    <xf numFmtId="37" fontId="141" fillId="0" borderId="18" xfId="1818" applyNumberFormat="1" applyFont="1" applyBorder="1" applyAlignment="1" applyProtection="1">
      <alignment horizontal="right" vertical="center" wrapText="1"/>
      <protection locked="0"/>
    </xf>
    <xf numFmtId="37" fontId="143" fillId="0" borderId="18" xfId="44341" applyNumberFormat="1" applyFont="1" applyFill="1" applyBorder="1" applyAlignment="1" applyProtection="1">
      <alignment horizontal="right" vertical="center" wrapText="1"/>
      <protection hidden="1"/>
    </xf>
    <xf numFmtId="37" fontId="143" fillId="0" borderId="18" xfId="44341" applyNumberFormat="1" applyFont="1" applyFill="1" applyBorder="1" applyAlignment="1" applyProtection="1">
      <alignment horizontal="right" vertical="center" wrapText="1"/>
      <protection locked="0"/>
    </xf>
    <xf numFmtId="37" fontId="141" fillId="79" borderId="18" xfId="46469" applyNumberFormat="1" applyFont="1" applyFill="1" applyBorder="1" applyAlignment="1" applyProtection="1">
      <alignment horizontal="right" vertical="center" wrapText="1"/>
      <protection hidden="1"/>
    </xf>
    <xf numFmtId="0" fontId="77" fillId="0" borderId="18" xfId="46469" applyFont="1" applyBorder="1" applyAlignment="1" applyProtection="1">
      <alignment horizontal="center" vertical="center"/>
      <protection hidden="1"/>
    </xf>
    <xf numFmtId="0" fontId="77" fillId="60" borderId="18" xfId="46469" applyFont="1" applyFill="1" applyBorder="1" applyAlignment="1">
      <alignment horizontal="center" vertical="center" wrapText="1"/>
    </xf>
    <xf numFmtId="0" fontId="70" fillId="60" borderId="18" xfId="3505" applyFont="1" applyFill="1" applyBorder="1" applyAlignment="1" applyProtection="1">
      <alignment horizontal="center" vertical="center" wrapText="1"/>
      <protection hidden="1"/>
    </xf>
    <xf numFmtId="0" fontId="77" fillId="60" borderId="18" xfId="3505" applyFont="1" applyFill="1" applyBorder="1" applyAlignment="1" applyProtection="1">
      <alignment horizontal="center" vertical="center"/>
      <protection hidden="1"/>
    </xf>
    <xf numFmtId="0" fontId="65" fillId="0" borderId="0" xfId="46469" applyFont="1" applyAlignment="1"/>
    <xf numFmtId="0" fontId="76" fillId="63" borderId="18" xfId="46469" applyFont="1" applyFill="1" applyBorder="1" applyAlignment="1" applyProtection="1">
      <alignment horizontal="center" vertical="center" wrapText="1"/>
      <protection hidden="1"/>
    </xf>
    <xf numFmtId="0" fontId="141" fillId="63" borderId="18" xfId="46469" applyFont="1" applyFill="1" applyBorder="1" applyAlignment="1" applyProtection="1">
      <alignment horizontal="center" vertical="center"/>
      <protection hidden="1"/>
    </xf>
    <xf numFmtId="37" fontId="141" fillId="63" borderId="18" xfId="46469" applyNumberFormat="1" applyFont="1" applyFill="1" applyBorder="1" applyAlignment="1" applyProtection="1">
      <alignment horizontal="center" vertical="center" wrapText="1"/>
      <protection hidden="1"/>
    </xf>
    <xf numFmtId="0" fontId="77" fillId="63" borderId="18" xfId="46469" applyFont="1" applyFill="1" applyBorder="1" applyAlignment="1" applyProtection="1">
      <alignment horizontal="center" vertical="center"/>
      <protection hidden="1"/>
    </xf>
    <xf numFmtId="37" fontId="142" fillId="63" borderId="18" xfId="44341" applyNumberFormat="1" applyFont="1" applyFill="1" applyBorder="1" applyAlignment="1" applyProtection="1">
      <alignment horizontal="right" vertical="center" wrapText="1"/>
      <protection locked="0"/>
    </xf>
    <xf numFmtId="37" fontId="142" fillId="63" borderId="18" xfId="44341" applyNumberFormat="1" applyFont="1" applyFill="1" applyBorder="1" applyAlignment="1" applyProtection="1">
      <alignment horizontal="right" vertical="center" wrapText="1"/>
      <protection hidden="1"/>
    </xf>
    <xf numFmtId="0" fontId="141" fillId="63" borderId="0" xfId="46469" applyFont="1" applyFill="1" applyAlignment="1" applyProtection="1">
      <alignment horizontal="justify" vertical="center" wrapText="1"/>
      <protection hidden="1"/>
    </xf>
    <xf numFmtId="2" fontId="141" fillId="63" borderId="0" xfId="46469" applyNumberFormat="1" applyFont="1" applyFill="1" applyAlignment="1" applyProtection="1">
      <alignment horizontal="justify" vertical="center" wrapText="1"/>
      <protection hidden="1"/>
    </xf>
    <xf numFmtId="2" fontId="141" fillId="79" borderId="0" xfId="46469" applyNumberFormat="1" applyFont="1" applyFill="1" applyAlignment="1" applyProtection="1">
      <alignment horizontal="justify" vertical="center" wrapText="1"/>
      <protection hidden="1"/>
    </xf>
    <xf numFmtId="0" fontId="77" fillId="0" borderId="18" xfId="1818" applyFont="1" applyBorder="1" applyAlignment="1" applyProtection="1">
      <alignment horizontal="justify" vertical="center" wrapText="1"/>
      <protection hidden="1"/>
    </xf>
    <xf numFmtId="0" fontId="77" fillId="0" borderId="0" xfId="46469" applyFont="1" applyAlignment="1" applyProtection="1">
      <alignment horizontal="justify" vertical="center" wrapText="1"/>
      <protection hidden="1"/>
    </xf>
    <xf numFmtId="0" fontId="66" fillId="0" borderId="18" xfId="0" applyFont="1" applyBorder="1" applyAlignment="1" applyProtection="1">
      <alignment horizontal="center" vertical="center" wrapText="1"/>
    </xf>
    <xf numFmtId="0" fontId="66" fillId="0" borderId="18" xfId="0" applyFont="1" applyBorder="1" applyAlignment="1" applyProtection="1">
      <alignment horizontal="center" vertical="top" wrapText="1"/>
    </xf>
    <xf numFmtId="0" fontId="66" fillId="0" borderId="18" xfId="0" applyFont="1" applyBorder="1" applyAlignment="1" applyProtection="1">
      <alignment horizontal="justify" vertical="center"/>
      <protection hidden="1"/>
    </xf>
    <xf numFmtId="3" fontId="66" fillId="0" borderId="18" xfId="0" applyNumberFormat="1" applyFont="1" applyBorder="1" applyAlignment="1" applyProtection="1">
      <alignment horizontal="center" vertical="center"/>
      <protection hidden="1"/>
    </xf>
    <xf numFmtId="0" fontId="66" fillId="0" borderId="0" xfId="0" applyFont="1" applyProtection="1">
      <alignment horizontal="justify" vertical="top" wrapText="1"/>
      <protection locked="0"/>
    </xf>
    <xf numFmtId="175" fontId="66" fillId="0" borderId="18" xfId="23121" applyNumberFormat="1" applyFont="1" applyFill="1" applyBorder="1" applyAlignment="1" applyProtection="1">
      <alignment vertical="top" wrapText="1"/>
      <protection locked="0"/>
    </xf>
    <xf numFmtId="0" fontId="144" fillId="0" borderId="0" xfId="0" applyFont="1" applyProtection="1">
      <alignment horizontal="justify" vertical="top" wrapText="1"/>
      <protection locked="0"/>
    </xf>
    <xf numFmtId="0" fontId="66" fillId="0" borderId="18" xfId="0" applyFont="1" applyBorder="1" applyAlignment="1" applyProtection="1">
      <alignment horizontal="center" vertical="center"/>
    </xf>
    <xf numFmtId="0" fontId="66" fillId="0" borderId="18" xfId="0" applyFont="1" applyBorder="1" applyAlignment="1" applyProtection="1">
      <alignment horizontal="center" vertical="top"/>
    </xf>
    <xf numFmtId="3" fontId="66" fillId="0" borderId="18" xfId="0" applyNumberFormat="1" applyFont="1" applyBorder="1" applyAlignment="1" applyProtection="1">
      <alignment horizontal="center" vertical="center" wrapText="1"/>
    </xf>
    <xf numFmtId="1" fontId="69" fillId="0" borderId="18" xfId="46469" applyNumberFormat="1" applyFont="1" applyBorder="1" applyAlignment="1" applyProtection="1">
      <alignment horizontal="center" vertical="center"/>
      <protection hidden="1"/>
    </xf>
    <xf numFmtId="37" fontId="69" fillId="0" borderId="18" xfId="44341" applyNumberFormat="1" applyFont="1" applyFill="1" applyBorder="1" applyAlignment="1" applyProtection="1">
      <alignment horizontal="right" vertical="center" wrapText="1"/>
      <protection locked="0"/>
    </xf>
    <xf numFmtId="37" fontId="135" fillId="0" borderId="18" xfId="44341" applyNumberFormat="1" applyFont="1" applyFill="1" applyBorder="1" applyAlignment="1" applyProtection="1">
      <alignment horizontal="right" vertical="center" wrapText="1"/>
      <protection locked="0"/>
    </xf>
    <xf numFmtId="0" fontId="145" fillId="0" borderId="0" xfId="46469" applyFont="1" applyAlignment="1" applyProtection="1">
      <protection hidden="1"/>
    </xf>
    <xf numFmtId="0" fontId="77" fillId="0" borderId="0" xfId="46469" applyFont="1" applyProtection="1">
      <alignment horizontal="justify" vertical="top" wrapText="1"/>
      <protection hidden="1"/>
    </xf>
    <xf numFmtId="0" fontId="128" fillId="0" borderId="18" xfId="1818" applyFont="1" applyBorder="1" applyAlignment="1" applyProtection="1">
      <alignment horizontal="justify" vertical="center" wrapText="1"/>
      <protection hidden="1"/>
    </xf>
    <xf numFmtId="37" fontId="69" fillId="0" borderId="18" xfId="44341" applyNumberFormat="1" applyFont="1" applyFill="1" applyBorder="1" applyAlignment="1" applyProtection="1">
      <alignment horizontal="right" vertical="center" wrapText="1"/>
      <protection hidden="1"/>
    </xf>
    <xf numFmtId="0" fontId="69" fillId="0" borderId="18" xfId="46469" applyFont="1" applyBorder="1" applyAlignment="1" applyProtection="1">
      <alignment horizontal="center" vertical="top"/>
      <protection hidden="1"/>
    </xf>
    <xf numFmtId="37" fontId="69" fillId="0" borderId="18" xfId="46469" applyNumberFormat="1" applyFont="1" applyBorder="1" applyAlignment="1" applyProtection="1">
      <alignment horizontal="right" vertical="center"/>
      <protection locked="0"/>
    </xf>
    <xf numFmtId="37" fontId="69" fillId="0" borderId="18" xfId="46469" applyNumberFormat="1" applyFont="1" applyBorder="1" applyAlignment="1" applyProtection="1">
      <alignment horizontal="right" vertical="center"/>
      <protection hidden="1"/>
    </xf>
    <xf numFmtId="37" fontId="70" fillId="0" borderId="18" xfId="46469" applyNumberFormat="1" applyFont="1" applyBorder="1" applyAlignment="1" applyProtection="1">
      <alignment horizontal="right" vertical="center" wrapText="1"/>
      <protection locked="0"/>
    </xf>
    <xf numFmtId="37" fontId="70" fillId="0" borderId="18" xfId="46469" applyNumberFormat="1" applyFont="1" applyBorder="1" applyAlignment="1" applyProtection="1">
      <alignment horizontal="right" vertical="center" wrapText="1"/>
      <protection hidden="1"/>
    </xf>
    <xf numFmtId="0" fontId="146" fillId="0" borderId="0" xfId="46469" applyFont="1" applyAlignment="1" applyProtection="1">
      <protection hidden="1"/>
    </xf>
    <xf numFmtId="0" fontId="81" fillId="0" borderId="0" xfId="46469" applyFont="1" applyProtection="1">
      <alignment horizontal="justify" vertical="top" wrapText="1"/>
      <protection hidden="1"/>
    </xf>
    <xf numFmtId="0" fontId="144" fillId="60" borderId="18" xfId="46469" applyFont="1" applyFill="1" applyBorder="1" applyAlignment="1" applyProtection="1">
      <alignment horizontal="center" vertical="center" wrapText="1"/>
      <protection hidden="1"/>
    </xf>
    <xf numFmtId="0" fontId="147" fillId="60" borderId="18" xfId="46469" applyFont="1" applyFill="1" applyBorder="1" applyAlignment="1" applyProtection="1">
      <alignment horizontal="center" vertical="center" wrapText="1"/>
      <protection hidden="1"/>
    </xf>
    <xf numFmtId="0" fontId="132" fillId="60" borderId="18" xfId="46469" applyFont="1" applyFill="1" applyBorder="1" applyAlignment="1" applyProtection="1">
      <alignment horizontal="center" vertical="center" wrapText="1"/>
      <protection hidden="1"/>
    </xf>
    <xf numFmtId="0" fontId="77" fillId="0" borderId="0" xfId="46469" applyFont="1" applyAlignment="1" applyProtection="1">
      <alignment horizontal="center" vertical="center"/>
      <protection hidden="1"/>
    </xf>
    <xf numFmtId="37" fontId="77" fillId="0" borderId="0" xfId="46469" applyNumberFormat="1" applyFont="1" applyAlignment="1" applyProtection="1">
      <alignment horizontal="center" vertical="center"/>
      <protection hidden="1"/>
    </xf>
    <xf numFmtId="1" fontId="77" fillId="0" borderId="0" xfId="46469" applyNumberFormat="1" applyFont="1" applyAlignment="1" applyProtection="1">
      <alignment horizontal="center" vertical="center"/>
      <protection hidden="1"/>
    </xf>
    <xf numFmtId="4" fontId="77" fillId="0" borderId="0" xfId="46469" applyNumberFormat="1" applyFont="1" applyAlignment="1" applyProtection="1">
      <alignment horizontal="center" vertical="center"/>
      <protection hidden="1"/>
    </xf>
    <xf numFmtId="37" fontId="77" fillId="0" borderId="0" xfId="46469" applyNumberFormat="1" applyFont="1" applyAlignment="1" applyProtection="1">
      <alignment horizontal="center" vertical="center" wrapText="1"/>
      <protection hidden="1"/>
    </xf>
    <xf numFmtId="37" fontId="81" fillId="0" borderId="0" xfId="46469" applyNumberFormat="1" applyFont="1" applyAlignment="1" applyProtection="1">
      <alignment horizontal="center" vertical="center"/>
      <protection hidden="1"/>
    </xf>
    <xf numFmtId="0" fontId="81" fillId="0" borderId="0" xfId="46469" applyFont="1" applyAlignment="1" applyProtection="1">
      <alignment horizontal="center" vertical="center" wrapText="1"/>
      <protection hidden="1"/>
    </xf>
    <xf numFmtId="0" fontId="81" fillId="0" borderId="0" xfId="46469" applyFont="1" applyAlignment="1" applyProtection="1">
      <alignment horizontal="center" vertical="center"/>
      <protection hidden="1"/>
    </xf>
    <xf numFmtId="0" fontId="81" fillId="0" borderId="0" xfId="46469" applyFont="1" applyAlignment="1" applyProtection="1">
      <alignment horizontal="justify" vertical="center" wrapText="1"/>
      <protection hidden="1"/>
    </xf>
    <xf numFmtId="1" fontId="81" fillId="0" borderId="0" xfId="46469" applyNumberFormat="1" applyFont="1" applyAlignment="1" applyProtection="1">
      <alignment horizontal="center" vertical="center"/>
      <protection hidden="1"/>
    </xf>
    <xf numFmtId="4" fontId="81" fillId="0" borderId="0" xfId="46469" applyNumberFormat="1" applyFont="1" applyAlignment="1" applyProtection="1">
      <alignment horizontal="center" vertical="center"/>
      <protection hidden="1"/>
    </xf>
    <xf numFmtId="0" fontId="77" fillId="0" borderId="0" xfId="46472" applyFont="1" applyAlignment="1" applyProtection="1">
      <alignment horizontal="justify" vertical="center" wrapText="1"/>
      <protection hidden="1"/>
    </xf>
    <xf numFmtId="0" fontId="70" fillId="60" borderId="18" xfId="46472" applyFont="1" applyFill="1" applyBorder="1" applyAlignment="1" applyProtection="1">
      <alignment horizontal="center" vertical="center"/>
      <protection locked="0"/>
    </xf>
    <xf numFmtId="37" fontId="70" fillId="60" borderId="18" xfId="46472" applyNumberFormat="1" applyFont="1" applyFill="1" applyBorder="1" applyAlignment="1" applyProtection="1">
      <alignment horizontal="center" vertical="center"/>
      <protection locked="0"/>
    </xf>
    <xf numFmtId="0" fontId="77" fillId="0" borderId="0" xfId="46472" applyFont="1" applyAlignment="1" applyProtection="1">
      <alignment horizontal="center" vertical="center" wrapText="1"/>
      <protection locked="0"/>
    </xf>
    <xf numFmtId="0" fontId="70" fillId="60" borderId="18" xfId="46472" applyFont="1" applyFill="1" applyBorder="1" applyAlignment="1" applyProtection="1">
      <alignment horizontal="center" vertical="center" wrapText="1"/>
      <protection locked="0"/>
    </xf>
    <xf numFmtId="37" fontId="70" fillId="60" borderId="18" xfId="46472" applyNumberFormat="1" applyFont="1" applyFill="1" applyBorder="1" applyAlignment="1">
      <alignment horizontal="center" vertical="center" wrapText="1"/>
    </xf>
    <xf numFmtId="0" fontId="70" fillId="60" borderId="18" xfId="46472" applyFont="1" applyFill="1" applyBorder="1" applyAlignment="1">
      <alignment horizontal="center" vertical="center" wrapText="1"/>
    </xf>
    <xf numFmtId="37" fontId="70" fillId="60" borderId="18" xfId="46472" applyNumberFormat="1" applyFont="1" applyFill="1" applyBorder="1" applyAlignment="1" applyProtection="1">
      <alignment horizontal="center" vertical="center" wrapText="1"/>
      <protection locked="0"/>
    </xf>
    <xf numFmtId="0" fontId="138" fillId="0" borderId="18" xfId="46472" applyFont="1" applyBorder="1" applyAlignment="1">
      <alignment horizontal="center" vertical="center" wrapText="1"/>
    </xf>
    <xf numFmtId="0" fontId="128" fillId="0" borderId="18" xfId="46472" applyFont="1" applyBorder="1" applyAlignment="1">
      <alignment horizontal="justify" vertical="center" wrapText="1"/>
    </xf>
    <xf numFmtId="37" fontId="138" fillId="0" borderId="18" xfId="46472" applyNumberFormat="1" applyFont="1" applyBorder="1" applyAlignment="1">
      <alignment horizontal="center" vertical="center" wrapText="1"/>
    </xf>
    <xf numFmtId="0" fontId="77" fillId="0" borderId="18" xfId="46472" applyFont="1" applyBorder="1" applyAlignment="1">
      <alignment horizontal="center" vertical="center" wrapText="1"/>
    </xf>
    <xf numFmtId="0" fontId="138" fillId="0" borderId="0" xfId="46472" applyFont="1" applyAlignment="1">
      <alignment vertical="center" wrapText="1"/>
    </xf>
    <xf numFmtId="0" fontId="77" fillId="0" borderId="18" xfId="46472" applyFont="1" applyBorder="1" applyAlignment="1" applyProtection="1">
      <alignment horizontal="center" vertical="center"/>
      <protection hidden="1"/>
    </xf>
    <xf numFmtId="0" fontId="70" fillId="0" borderId="18" xfId="46472" applyFont="1" applyBorder="1" applyAlignment="1">
      <alignment horizontal="justify" vertical="center" wrapText="1"/>
    </xf>
    <xf numFmtId="37" fontId="149" fillId="0" borderId="18" xfId="46472" applyNumberFormat="1" applyFont="1" applyBorder="1" applyAlignment="1" applyProtection="1">
      <alignment horizontal="center" vertical="center" wrapText="1"/>
      <protection hidden="1"/>
    </xf>
    <xf numFmtId="0" fontId="77" fillId="0" borderId="18" xfId="46472" applyFont="1" applyBorder="1" applyAlignment="1" applyProtection="1">
      <alignment horizontal="center" vertical="center" wrapText="1"/>
      <protection hidden="1"/>
    </xf>
    <xf numFmtId="37" fontId="77" fillId="0" borderId="18" xfId="46472" applyNumberFormat="1" applyFont="1" applyBorder="1" applyAlignment="1" applyProtection="1">
      <alignment horizontal="center" vertical="center" wrapText="1"/>
      <protection hidden="1"/>
    </xf>
    <xf numFmtId="37" fontId="77" fillId="0" borderId="18" xfId="46472" applyNumberFormat="1" applyFont="1" applyBorder="1" applyAlignment="1" applyProtection="1">
      <alignment horizontal="center" vertical="center" wrapText="1"/>
      <protection locked="0"/>
    </xf>
    <xf numFmtId="0" fontId="77" fillId="0" borderId="18" xfId="46472" applyFont="1" applyBorder="1" applyAlignment="1">
      <alignment horizontal="justify" vertical="center" wrapText="1"/>
    </xf>
    <xf numFmtId="37" fontId="76" fillId="0" borderId="18" xfId="46472" applyNumberFormat="1" applyFont="1" applyBorder="1" applyAlignment="1">
      <alignment horizontal="center" vertical="center"/>
    </xf>
    <xf numFmtId="0" fontId="150" fillId="0" borderId="18" xfId="46472" applyFont="1" applyBorder="1" applyAlignment="1">
      <alignment horizontal="justify" vertical="center" wrapText="1"/>
    </xf>
    <xf numFmtId="3" fontId="77" fillId="0" borderId="18" xfId="46472" applyNumberFormat="1" applyFont="1" applyBorder="1" applyAlignment="1">
      <alignment horizontal="center" vertical="center" wrapText="1"/>
    </xf>
    <xf numFmtId="0" fontId="138" fillId="0" borderId="18" xfId="46472" applyFont="1" applyBorder="1" applyAlignment="1">
      <alignment horizontal="justify" vertical="center" wrapText="1"/>
    </xf>
    <xf numFmtId="37" fontId="138" fillId="60" borderId="18" xfId="46472" applyNumberFormat="1" applyFont="1" applyFill="1" applyBorder="1" applyAlignment="1">
      <alignment horizontal="center" vertical="center" wrapText="1"/>
    </xf>
    <xf numFmtId="0" fontId="65" fillId="60" borderId="18" xfId="46472" applyFont="1" applyFill="1" applyBorder="1" applyAlignment="1">
      <alignment horizontal="center" vertical="center" wrapText="1"/>
    </xf>
    <xf numFmtId="0" fontId="138" fillId="60" borderId="18" xfId="46472" applyFont="1" applyFill="1" applyBorder="1" applyAlignment="1">
      <alignment horizontal="center" vertical="center" wrapText="1"/>
    </xf>
    <xf numFmtId="3" fontId="77" fillId="60" borderId="18" xfId="46472" applyNumberFormat="1" applyFont="1" applyFill="1" applyBorder="1" applyAlignment="1">
      <alignment horizontal="center" vertical="center" wrapText="1"/>
    </xf>
    <xf numFmtId="37" fontId="77" fillId="60" borderId="18" xfId="46472" applyNumberFormat="1" applyFont="1" applyFill="1" applyBorder="1" applyAlignment="1" applyProtection="1">
      <alignment horizontal="center" vertical="center" wrapText="1"/>
      <protection hidden="1"/>
    </xf>
    <xf numFmtId="37" fontId="77" fillId="60" borderId="18" xfId="46472" applyNumberFormat="1" applyFont="1" applyFill="1" applyBorder="1" applyAlignment="1" applyProtection="1">
      <alignment horizontal="center" vertical="center" wrapText="1"/>
      <protection locked="0"/>
    </xf>
    <xf numFmtId="0" fontId="151" fillId="0" borderId="18" xfId="46472" applyFont="1" applyBorder="1" applyAlignment="1">
      <alignment horizontal="justify" vertical="center" wrapText="1"/>
    </xf>
    <xf numFmtId="0" fontId="77" fillId="0" borderId="18" xfId="46472" applyFont="1" applyBorder="1" applyAlignment="1">
      <alignment horizontal="center" vertical="center"/>
    </xf>
    <xf numFmtId="37" fontId="77" fillId="0" borderId="18" xfId="46472" applyNumberFormat="1" applyFont="1" applyBorder="1" applyAlignment="1">
      <alignment horizontal="center" vertical="center" wrapText="1"/>
    </xf>
    <xf numFmtId="37" fontId="77" fillId="0" borderId="18" xfId="46472" applyNumberFormat="1" applyFont="1" applyBorder="1" applyAlignment="1">
      <alignment horizontal="center" vertical="center"/>
    </xf>
    <xf numFmtId="0" fontId="128" fillId="0" borderId="18" xfId="21708" applyFont="1" applyBorder="1" applyAlignment="1">
      <alignment horizontal="justify" vertical="center" wrapText="1"/>
    </xf>
    <xf numFmtId="37" fontId="77" fillId="0" borderId="18" xfId="46472" applyNumberFormat="1" applyFont="1" applyBorder="1" applyAlignment="1" applyProtection="1">
      <alignment horizontal="right" vertical="center" wrapText="1"/>
      <protection locked="0"/>
    </xf>
    <xf numFmtId="0" fontId="67" fillId="60" borderId="18" xfId="46472" applyFont="1" applyFill="1" applyBorder="1" applyAlignment="1">
      <alignment horizontal="center" vertical="center" wrapText="1"/>
    </xf>
    <xf numFmtId="37" fontId="65" fillId="60" borderId="18" xfId="46472" applyNumberFormat="1" applyFont="1" applyFill="1" applyBorder="1" applyAlignment="1">
      <alignment horizontal="center" vertical="center" wrapText="1"/>
    </xf>
    <xf numFmtId="49" fontId="65" fillId="60" borderId="18" xfId="46472" applyNumberFormat="1" applyFont="1" applyFill="1" applyBorder="1" applyAlignment="1">
      <alignment horizontal="center" vertical="center" wrapText="1"/>
    </xf>
    <xf numFmtId="37" fontId="65" fillId="60" borderId="18" xfId="712" applyNumberFormat="1" applyFont="1" applyFill="1" applyBorder="1" applyAlignment="1">
      <alignment horizontal="center" vertical="center" wrapText="1"/>
    </xf>
    <xf numFmtId="0" fontId="65" fillId="0" borderId="0" xfId="46472" applyFont="1" applyAlignment="1" applyProtection="1">
      <alignment horizontal="center" vertical="center" wrapText="1"/>
      <protection locked="0"/>
    </xf>
    <xf numFmtId="0" fontId="65" fillId="0" borderId="18" xfId="46472" applyFont="1" applyBorder="1" applyAlignment="1">
      <alignment horizontal="center" vertical="center" wrapText="1"/>
    </xf>
    <xf numFmtId="0" fontId="70" fillId="0" borderId="18" xfId="46472" applyFont="1" applyBorder="1" applyAlignment="1">
      <alignment horizontal="center" vertical="center" wrapText="1"/>
    </xf>
    <xf numFmtId="0" fontId="67" fillId="0" borderId="18" xfId="46472" applyFont="1" applyBorder="1" applyAlignment="1">
      <alignment horizontal="center" vertical="center" wrapText="1"/>
    </xf>
    <xf numFmtId="37" fontId="65" fillId="0" borderId="18" xfId="46472" applyNumberFormat="1" applyFont="1" applyBorder="1" applyAlignment="1">
      <alignment horizontal="center" vertical="center" wrapText="1"/>
    </xf>
    <xf numFmtId="49" fontId="65" fillId="0" borderId="18" xfId="46472" applyNumberFormat="1" applyFont="1" applyBorder="1" applyAlignment="1">
      <alignment horizontal="center" vertical="center" wrapText="1"/>
    </xf>
    <xf numFmtId="37" fontId="65" fillId="0" borderId="18" xfId="712" applyNumberFormat="1" applyFont="1" applyFill="1" applyBorder="1" applyAlignment="1">
      <alignment horizontal="center" vertical="center" wrapText="1"/>
    </xf>
    <xf numFmtId="0" fontId="77" fillId="0" borderId="0" xfId="46472" applyFont="1" applyAlignment="1">
      <alignment horizontal="center" vertical="center" wrapText="1"/>
    </xf>
    <xf numFmtId="0" fontId="80" fillId="61" borderId="18" xfId="46472" applyFont="1" applyFill="1" applyBorder="1" applyAlignment="1" applyProtection="1">
      <alignment horizontal="center" vertical="center" wrapText="1"/>
      <protection hidden="1"/>
    </xf>
    <xf numFmtId="0" fontId="70" fillId="61" borderId="18" xfId="46472" applyFont="1" applyFill="1" applyBorder="1" applyAlignment="1" applyProtection="1">
      <alignment horizontal="center" vertical="center" wrapText="1"/>
      <protection hidden="1"/>
    </xf>
    <xf numFmtId="0" fontId="84" fillId="61" borderId="18" xfId="46472" applyFont="1" applyFill="1" applyBorder="1" applyAlignment="1" applyProtection="1">
      <alignment horizontal="center" vertical="center" wrapText="1"/>
      <protection hidden="1"/>
    </xf>
    <xf numFmtId="37" fontId="80" fillId="61" borderId="18" xfId="46472" applyNumberFormat="1" applyFont="1" applyFill="1" applyBorder="1" applyAlignment="1" applyProtection="1">
      <alignment horizontal="center" vertical="center" wrapText="1"/>
      <protection hidden="1"/>
    </xf>
    <xf numFmtId="0" fontId="80" fillId="0" borderId="0" xfId="46472" applyFont="1" applyAlignment="1" applyProtection="1">
      <alignment horizontal="center" vertical="center" wrapText="1"/>
      <protection hidden="1"/>
    </xf>
    <xf numFmtId="0" fontId="138" fillId="63" borderId="0" xfId="46472" applyFont="1" applyFill="1" applyAlignment="1">
      <alignment horizontal="center" vertical="center" wrapText="1"/>
    </xf>
    <xf numFmtId="0" fontId="138" fillId="63" borderId="0" xfId="46472" applyFont="1" applyFill="1" applyAlignment="1">
      <alignment horizontal="justify" vertical="center" wrapText="1"/>
    </xf>
    <xf numFmtId="37" fontId="138" fillId="63" borderId="0" xfId="46472" applyNumberFormat="1" applyFont="1" applyFill="1" applyAlignment="1">
      <alignment horizontal="center" vertical="center" wrapText="1"/>
    </xf>
    <xf numFmtId="0" fontId="77" fillId="63" borderId="0" xfId="46472" applyFont="1" applyFill="1" applyAlignment="1">
      <alignment horizontal="center" vertical="center" wrapText="1"/>
    </xf>
    <xf numFmtId="0" fontId="138" fillId="63" borderId="0" xfId="46472" applyFont="1" applyFill="1" applyAlignment="1">
      <alignment vertical="center" wrapText="1"/>
    </xf>
    <xf numFmtId="0" fontId="144" fillId="0" borderId="0" xfId="46478" applyFont="1" applyAlignment="1">
      <alignment vertical="center"/>
    </xf>
    <xf numFmtId="0" fontId="153" fillId="0" borderId="0" xfId="46478" applyFont="1" applyAlignment="1">
      <alignment horizontal="center" vertical="center"/>
    </xf>
    <xf numFmtId="0" fontId="66" fillId="0" borderId="8" xfId="46478" applyFont="1" applyBorder="1" applyAlignment="1">
      <alignment horizontal="center" vertical="center"/>
    </xf>
    <xf numFmtId="0" fontId="66" fillId="0" borderId="8" xfId="46478" applyFont="1" applyBorder="1" applyAlignment="1">
      <alignment vertical="top" wrapText="1"/>
    </xf>
    <xf numFmtId="183" fontId="66" fillId="0" borderId="8" xfId="46479" applyNumberFormat="1" applyFont="1" applyFill="1" applyBorder="1" applyAlignment="1" applyProtection="1">
      <alignment horizontal="center" vertical="center"/>
    </xf>
    <xf numFmtId="183" fontId="66" fillId="0" borderId="0" xfId="46479" applyNumberFormat="1" applyFont="1" applyFill="1" applyBorder="1" applyAlignment="1" applyProtection="1">
      <alignment horizontal="center" vertical="center"/>
    </xf>
    <xf numFmtId="176" fontId="144" fillId="0" borderId="0" xfId="46478" applyNumberFormat="1" applyFont="1" applyAlignment="1">
      <alignment vertical="top" wrapText="1"/>
    </xf>
    <xf numFmtId="0" fontId="144" fillId="0" borderId="0" xfId="46478" applyFont="1" applyAlignment="1">
      <alignment horizontal="left" vertical="top" wrapText="1"/>
    </xf>
    <xf numFmtId="0" fontId="144" fillId="0" borderId="0" xfId="46478" applyFont="1" applyAlignment="1">
      <alignment vertical="top" wrapText="1"/>
    </xf>
    <xf numFmtId="0" fontId="77" fillId="0" borderId="18" xfId="1824" applyFont="1" applyBorder="1" applyAlignment="1" applyProtection="1">
      <alignment horizontal="justify" vertical="center" wrapText="1"/>
      <protection hidden="1"/>
    </xf>
    <xf numFmtId="0" fontId="76" fillId="63" borderId="18" xfId="0" applyFont="1" applyFill="1" applyBorder="1" applyAlignment="1">
      <alignment horizontal="center" vertical="center"/>
    </xf>
    <xf numFmtId="0" fontId="77" fillId="63" borderId="18" xfId="0" applyFont="1" applyFill="1" applyBorder="1" applyAlignment="1">
      <alignment horizontal="left" vertical="center" wrapText="1"/>
    </xf>
    <xf numFmtId="37" fontId="76" fillId="63" borderId="18" xfId="0" applyNumberFormat="1" applyFont="1" applyFill="1" applyBorder="1" applyAlignment="1">
      <alignment horizontal="center" vertical="center"/>
    </xf>
    <xf numFmtId="3" fontId="76" fillId="63" borderId="18" xfId="0" applyNumberFormat="1" applyFont="1" applyFill="1" applyBorder="1" applyAlignment="1">
      <alignment horizontal="center" vertical="center"/>
    </xf>
    <xf numFmtId="0" fontId="0" fillId="63" borderId="0" xfId="0" applyFill="1" applyAlignment="1">
      <alignment vertical="center"/>
    </xf>
    <xf numFmtId="0" fontId="65" fillId="82" borderId="8" xfId="46478" applyFont="1" applyFill="1" applyBorder="1" applyAlignment="1">
      <alignment horizontal="center" vertical="center"/>
    </xf>
    <xf numFmtId="0" fontId="154" fillId="63" borderId="18" xfId="1595" applyFont="1" applyFill="1" applyBorder="1" applyAlignment="1">
      <alignment horizontal="left" vertical="center" wrapText="1"/>
    </xf>
    <xf numFmtId="0" fontId="128" fillId="63" borderId="18" xfId="0" applyFont="1" applyFill="1" applyBorder="1" applyAlignment="1">
      <alignment vertical="center"/>
    </xf>
    <xf numFmtId="0" fontId="77" fillId="63" borderId="18" xfId="0" applyFont="1" applyFill="1" applyBorder="1" applyAlignment="1">
      <alignment horizontal="center" vertical="center"/>
    </xf>
    <xf numFmtId="39" fontId="77" fillId="63" borderId="18" xfId="0" applyNumberFormat="1" applyFont="1" applyFill="1" applyBorder="1" applyAlignment="1" applyProtection="1">
      <alignment horizontal="center" vertical="center" wrapText="1"/>
      <protection locked="0"/>
    </xf>
    <xf numFmtId="37" fontId="77" fillId="63" borderId="18" xfId="0" applyNumberFormat="1" applyFont="1" applyFill="1" applyBorder="1" applyAlignment="1" applyProtection="1">
      <alignment horizontal="center" vertical="center" wrapText="1"/>
      <protection locked="0"/>
    </xf>
    <xf numFmtId="0" fontId="77" fillId="63" borderId="18" xfId="0" applyFont="1" applyFill="1" applyBorder="1" applyAlignment="1" applyProtection="1">
      <alignment horizontal="justify" vertical="center" wrapText="1"/>
      <protection hidden="1"/>
    </xf>
    <xf numFmtId="37" fontId="77" fillId="63" borderId="18" xfId="0" applyNumberFormat="1" applyFont="1" applyFill="1" applyBorder="1" applyAlignment="1" applyProtection="1">
      <alignment horizontal="center" vertical="center" wrapText="1"/>
      <protection hidden="1"/>
    </xf>
    <xf numFmtId="176" fontId="77" fillId="63" borderId="0" xfId="23121" applyNumberFormat="1" applyFont="1" applyFill="1" applyAlignment="1" applyProtection="1">
      <alignment horizontal="center" vertical="center" wrapText="1"/>
      <protection hidden="1"/>
    </xf>
    <xf numFmtId="0" fontId="77" fillId="63" borderId="0" xfId="0" applyFont="1" applyFill="1" applyAlignment="1" applyProtection="1">
      <alignment horizontal="justify" vertical="center" wrapText="1"/>
      <protection hidden="1"/>
    </xf>
    <xf numFmtId="0" fontId="77" fillId="63" borderId="18" xfId="0" applyFont="1" applyFill="1" applyBorder="1" applyAlignment="1">
      <alignment vertical="center"/>
    </xf>
    <xf numFmtId="0" fontId="70" fillId="63" borderId="18" xfId="0" applyFont="1" applyFill="1" applyBorder="1" applyAlignment="1">
      <alignment horizontal="center" vertical="center" wrapText="1"/>
    </xf>
    <xf numFmtId="0" fontId="72" fillId="63" borderId="18" xfId="0" applyFont="1" applyFill="1" applyBorder="1" applyAlignment="1">
      <alignment horizontal="center" vertical="center" wrapText="1"/>
    </xf>
    <xf numFmtId="37" fontId="70" fillId="63" borderId="18" xfId="0" applyNumberFormat="1" applyFont="1" applyFill="1" applyBorder="1" applyAlignment="1">
      <alignment horizontal="center" vertical="center" wrapText="1"/>
    </xf>
    <xf numFmtId="49" fontId="70" fillId="63" borderId="18" xfId="0" applyNumberFormat="1" applyFont="1" applyFill="1" applyBorder="1" applyAlignment="1">
      <alignment horizontal="center" vertical="center" wrapText="1"/>
    </xf>
    <xf numFmtId="37" fontId="70" fillId="63" borderId="18" xfId="711" applyNumberFormat="1" applyFont="1" applyFill="1" applyBorder="1" applyAlignment="1">
      <alignment horizontal="center" vertical="center" wrapText="1"/>
    </xf>
    <xf numFmtId="176" fontId="65" fillId="63" borderId="0" xfId="23121" applyNumberFormat="1" applyFont="1" applyFill="1" applyBorder="1" applyAlignment="1" applyProtection="1">
      <alignment horizontal="center" vertical="center" wrapText="1"/>
      <protection locked="0"/>
    </xf>
    <xf numFmtId="0" fontId="65" fillId="63" borderId="0" xfId="0" applyFont="1" applyFill="1" applyAlignment="1" applyProtection="1">
      <alignment horizontal="center" vertical="center" wrapText="1"/>
      <protection locked="0"/>
    </xf>
    <xf numFmtId="180" fontId="77" fillId="63" borderId="18" xfId="0" applyNumberFormat="1" applyFont="1" applyFill="1" applyBorder="1" applyAlignment="1" applyProtection="1">
      <alignment horizontal="center" vertical="center" wrapText="1"/>
      <protection hidden="1"/>
    </xf>
    <xf numFmtId="0" fontId="70" fillId="63" borderId="0" xfId="0" applyFont="1" applyFill="1" applyAlignment="1" applyProtection="1">
      <alignment horizontal="justify" vertical="center" wrapText="1"/>
      <protection hidden="1"/>
    </xf>
    <xf numFmtId="0" fontId="65" fillId="63" borderId="0" xfId="0" applyFont="1" applyFill="1" applyAlignment="1" applyProtection="1">
      <alignment horizontal="justify" vertical="center" wrapText="1"/>
      <protection hidden="1"/>
    </xf>
    <xf numFmtId="1" fontId="77" fillId="63" borderId="18" xfId="0" applyNumberFormat="1" applyFont="1" applyFill="1" applyBorder="1" applyAlignment="1" applyProtection="1">
      <alignment horizontal="center" vertical="center" wrapText="1"/>
      <protection hidden="1"/>
    </xf>
    <xf numFmtId="1" fontId="76" fillId="63" borderId="18" xfId="1744" applyNumberFormat="1" applyFont="1" applyFill="1" applyBorder="1" applyAlignment="1" applyProtection="1">
      <alignment horizontal="center" vertical="center"/>
      <protection hidden="1"/>
    </xf>
    <xf numFmtId="0" fontId="144" fillId="0" borderId="0" xfId="46478" applyFont="1" applyFill="1" applyAlignment="1">
      <alignment vertical="center"/>
    </xf>
    <xf numFmtId="0" fontId="153" fillId="0" borderId="0" xfId="46478" applyFont="1" applyFill="1" applyAlignment="1">
      <alignment horizontal="center" vertical="center"/>
    </xf>
    <xf numFmtId="0" fontId="65" fillId="0" borderId="0" xfId="46478" applyFont="1" applyFill="1" applyAlignment="1">
      <alignment horizontal="center" vertical="center"/>
    </xf>
    <xf numFmtId="176" fontId="144" fillId="0" borderId="0" xfId="46478" applyNumberFormat="1" applyFont="1" applyFill="1" applyAlignment="1">
      <alignment vertical="top" wrapText="1"/>
    </xf>
    <xf numFmtId="0" fontId="144" fillId="0" borderId="0" xfId="46478" applyFont="1" applyFill="1" applyAlignment="1">
      <alignment horizontal="left" vertical="top" wrapText="1"/>
    </xf>
    <xf numFmtId="3" fontId="132" fillId="61" borderId="18" xfId="695" applyNumberFormat="1" applyFont="1" applyFill="1" applyBorder="1" applyAlignment="1" applyProtection="1">
      <alignment horizontal="center" vertical="center" wrapText="1"/>
      <protection locked="0"/>
    </xf>
    <xf numFmtId="176" fontId="69" fillId="63" borderId="18" xfId="23121" applyNumberFormat="1" applyFont="1" applyFill="1" applyBorder="1" applyAlignment="1" applyProtection="1">
      <alignment horizontal="center" vertical="center" wrapText="1"/>
      <protection locked="0"/>
    </xf>
    <xf numFmtId="37" fontId="70" fillId="60" borderId="18" xfId="711" applyNumberFormat="1" applyFont="1" applyFill="1" applyBorder="1" applyAlignment="1">
      <alignment horizontal="right" vertical="center" wrapText="1"/>
    </xf>
    <xf numFmtId="37" fontId="69" fillId="63" borderId="18" xfId="695" applyNumberFormat="1" applyFont="1" applyFill="1" applyBorder="1" applyAlignment="1" applyProtection="1">
      <alignment horizontal="right" vertical="center" wrapText="1"/>
      <protection locked="0"/>
    </xf>
    <xf numFmtId="37" fontId="69" fillId="63" borderId="18" xfId="0" applyNumberFormat="1" applyFont="1" applyFill="1" applyBorder="1" applyAlignment="1" applyProtection="1">
      <alignment horizontal="right" vertical="center" wrapText="1"/>
      <protection locked="0"/>
    </xf>
    <xf numFmtId="37" fontId="69" fillId="63" borderId="18" xfId="0" applyNumberFormat="1" applyFont="1" applyFill="1" applyBorder="1" applyAlignment="1" applyProtection="1">
      <alignment horizontal="right" vertical="center"/>
      <protection locked="0"/>
    </xf>
    <xf numFmtId="3" fontId="76" fillId="61" borderId="18" xfId="2041" applyNumberFormat="1" applyFont="1" applyFill="1" applyBorder="1" applyAlignment="1" applyProtection="1">
      <alignment horizontal="right" vertical="center" wrapText="1"/>
      <protection hidden="1"/>
    </xf>
    <xf numFmtId="3" fontId="76" fillId="61" borderId="18" xfId="695" applyNumberFormat="1" applyFont="1" applyFill="1" applyBorder="1" applyAlignment="1" applyProtection="1">
      <alignment horizontal="right" vertical="center" wrapText="1"/>
      <protection locked="0"/>
    </xf>
    <xf numFmtId="0" fontId="76" fillId="0" borderId="18" xfId="0" applyFont="1" applyBorder="1" applyAlignment="1">
      <alignment horizontal="right" vertical="center"/>
    </xf>
    <xf numFmtId="37" fontId="76" fillId="0" borderId="18" xfId="0" applyNumberFormat="1" applyFont="1" applyBorder="1" applyAlignment="1">
      <alignment horizontal="right" vertical="center"/>
    </xf>
    <xf numFmtId="0" fontId="76" fillId="0" borderId="18" xfId="0" applyFont="1" applyBorder="1" applyAlignment="1">
      <alignment horizontal="right"/>
    </xf>
    <xf numFmtId="37" fontId="132" fillId="60" borderId="18" xfId="46469" applyNumberFormat="1" applyFont="1" applyFill="1" applyBorder="1" applyAlignment="1" applyProtection="1">
      <alignment horizontal="right" vertical="center" wrapText="1"/>
      <protection hidden="1"/>
    </xf>
    <xf numFmtId="0" fontId="132" fillId="60" borderId="18" xfId="46469" applyFont="1" applyFill="1" applyBorder="1" applyAlignment="1" applyProtection="1">
      <alignment horizontal="right" vertical="center" wrapText="1"/>
      <protection hidden="1"/>
    </xf>
    <xf numFmtId="37" fontId="80" fillId="61" borderId="18" xfId="46472" applyNumberFormat="1" applyFont="1" applyFill="1" applyBorder="1" applyAlignment="1" applyProtection="1">
      <alignment horizontal="right" vertical="center" wrapText="1"/>
      <protection hidden="1"/>
    </xf>
    <xf numFmtId="37" fontId="77" fillId="63" borderId="0" xfId="46472" applyNumberFormat="1" applyFont="1" applyFill="1" applyAlignment="1">
      <alignment horizontal="center" vertical="center" wrapText="1"/>
    </xf>
    <xf numFmtId="3" fontId="140" fillId="0" borderId="0" xfId="0" applyNumberFormat="1" applyFont="1" applyAlignment="1">
      <alignment vertical="center"/>
    </xf>
    <xf numFmtId="0" fontId="155" fillId="0" borderId="8" xfId="46478" applyFont="1" applyBorder="1" applyAlignment="1">
      <alignment horizontal="center" vertical="top"/>
    </xf>
    <xf numFmtId="0" fontId="155" fillId="0" borderId="8" xfId="46478" applyFont="1" applyBorder="1" applyAlignment="1">
      <alignment vertical="top" wrapText="1"/>
    </xf>
    <xf numFmtId="183" fontId="155" fillId="0" borderId="8" xfId="46479" applyNumberFormat="1" applyFont="1" applyFill="1" applyBorder="1" applyAlignment="1" applyProtection="1">
      <alignment horizontal="center" vertical="center"/>
    </xf>
    <xf numFmtId="183" fontId="155" fillId="0" borderId="0" xfId="46479" applyNumberFormat="1" applyFont="1" applyFill="1" applyBorder="1" applyAlignment="1" applyProtection="1">
      <alignment horizontal="center" vertical="center"/>
    </xf>
    <xf numFmtId="182" fontId="156" fillId="0" borderId="0" xfId="46479" applyFont="1" applyFill="1" applyAlignment="1">
      <alignment vertical="center"/>
    </xf>
    <xf numFmtId="0" fontId="155" fillId="0" borderId="0" xfId="46478" applyFont="1" applyFill="1" applyAlignment="1">
      <alignment vertical="center"/>
    </xf>
    <xf numFmtId="183" fontId="156" fillId="0" borderId="0" xfId="46479" applyNumberFormat="1" applyFont="1" applyFill="1" applyAlignment="1">
      <alignment vertical="center"/>
    </xf>
    <xf numFmtId="0" fontId="155" fillId="0" borderId="8" xfId="46478" applyFont="1" applyBorder="1" applyAlignment="1">
      <alignment vertical="top"/>
    </xf>
    <xf numFmtId="0" fontId="155" fillId="0" borderId="8" xfId="46478" applyFont="1" applyBorder="1" applyAlignment="1">
      <alignment horizontal="center" vertical="center"/>
    </xf>
    <xf numFmtId="0" fontId="157" fillId="0" borderId="8" xfId="46478" applyFont="1" applyBorder="1" applyAlignment="1">
      <alignment horizontal="right" vertical="center"/>
    </xf>
    <xf numFmtId="183" fontId="157" fillId="0" borderId="8" xfId="46479" applyNumberFormat="1" applyFont="1" applyFill="1" applyBorder="1" applyAlignment="1" applyProtection="1">
      <alignment horizontal="center" vertical="center"/>
    </xf>
    <xf numFmtId="183" fontId="157" fillId="0" borderId="0" xfId="46479" applyNumberFormat="1" applyFont="1" applyFill="1" applyBorder="1" applyAlignment="1" applyProtection="1">
      <alignment horizontal="center" vertical="center"/>
    </xf>
    <xf numFmtId="0" fontId="158" fillId="0" borderId="56" xfId="1802" applyFont="1" applyBorder="1" applyAlignment="1">
      <alignment horizontal="center" vertical="center"/>
    </xf>
    <xf numFmtId="0" fontId="159" fillId="0" borderId="8" xfId="1802" applyFont="1" applyBorder="1" applyAlignment="1">
      <alignment horizontal="right" vertical="center" wrapText="1"/>
    </xf>
    <xf numFmtId="38" fontId="157" fillId="0" borderId="8" xfId="704" applyNumberFormat="1" applyFont="1" applyBorder="1" applyAlignment="1">
      <alignment vertical="center"/>
    </xf>
    <xf numFmtId="0" fontId="160" fillId="0" borderId="0" xfId="1802" applyFont="1"/>
    <xf numFmtId="0" fontId="81" fillId="0" borderId="56" xfId="46478" applyFont="1" applyBorder="1" applyAlignment="1">
      <alignment horizontal="center" vertical="center"/>
    </xf>
    <xf numFmtId="0" fontId="80" fillId="0" borderId="8" xfId="46478" applyFont="1" applyBorder="1" applyAlignment="1">
      <alignment horizontal="right" vertical="center"/>
    </xf>
    <xf numFmtId="183" fontId="80" fillId="0" borderId="8" xfId="46479" applyNumberFormat="1" applyFont="1" applyFill="1" applyBorder="1" applyAlignment="1" applyProtection="1">
      <alignment horizontal="center" vertical="center"/>
    </xf>
    <xf numFmtId="183" fontId="80" fillId="0" borderId="57" xfId="46479" applyNumberFormat="1" applyFont="1" applyFill="1" applyBorder="1" applyAlignment="1" applyProtection="1">
      <alignment horizontal="center" vertical="center"/>
    </xf>
    <xf numFmtId="183" fontId="65" fillId="0" borderId="0" xfId="46479" applyNumberFormat="1" applyFont="1" applyFill="1" applyBorder="1" applyAlignment="1" applyProtection="1">
      <alignment horizontal="center" vertical="center"/>
    </xf>
    <xf numFmtId="0" fontId="158" fillId="0" borderId="58" xfId="1802" applyFont="1" applyBorder="1" applyAlignment="1">
      <alignment horizontal="center" vertical="center"/>
    </xf>
    <xf numFmtId="0" fontId="161" fillId="0" borderId="59" xfId="1802" applyFont="1" applyBorder="1" applyAlignment="1">
      <alignment horizontal="right" vertical="center" wrapText="1"/>
    </xf>
    <xf numFmtId="38" fontId="157" fillId="0" borderId="59" xfId="704" applyNumberFormat="1" applyFont="1" applyBorder="1" applyAlignment="1">
      <alignment horizontal="right" vertical="center"/>
    </xf>
    <xf numFmtId="0" fontId="160" fillId="0" borderId="0" xfId="1802" applyFont="1" applyAlignment="1">
      <alignment horizontal="center" vertical="center"/>
    </xf>
    <xf numFmtId="0" fontId="62" fillId="59" borderId="16" xfId="0" applyFont="1" applyFill="1" applyBorder="1" applyAlignment="1" applyProtection="1">
      <alignment horizontal="left" vertical="center"/>
      <protection hidden="1"/>
    </xf>
    <xf numFmtId="0" fontId="62" fillId="59" borderId="19" xfId="0" applyFont="1" applyFill="1" applyBorder="1" applyAlignment="1" applyProtection="1">
      <alignment horizontal="left" vertical="center"/>
      <protection hidden="1"/>
    </xf>
    <xf numFmtId="0" fontId="62" fillId="59" borderId="17" xfId="0" applyFont="1" applyFill="1" applyBorder="1" applyAlignment="1" applyProtection="1">
      <alignment horizontal="left" vertical="center"/>
      <protection hidden="1"/>
    </xf>
    <xf numFmtId="0" fontId="64" fillId="59" borderId="16" xfId="0" applyFont="1" applyFill="1" applyBorder="1" applyAlignment="1" applyProtection="1">
      <alignment horizontal="left" vertical="center"/>
      <protection hidden="1"/>
    </xf>
    <xf numFmtId="0" fontId="64" fillId="59" borderId="17" xfId="0" applyFont="1" applyFill="1" applyBorder="1" applyAlignment="1" applyProtection="1">
      <alignment horizontal="left" vertical="center"/>
      <protection hidden="1"/>
    </xf>
    <xf numFmtId="0" fontId="64" fillId="59" borderId="16" xfId="0" applyFont="1" applyFill="1" applyBorder="1" applyAlignment="1" applyProtection="1">
      <alignment horizontal="right" vertical="center"/>
      <protection hidden="1"/>
    </xf>
    <xf numFmtId="0" fontId="64" fillId="59" borderId="17" xfId="0" applyFont="1" applyFill="1" applyBorder="1" applyAlignment="1" applyProtection="1">
      <alignment horizontal="right" vertical="center"/>
      <protection hidden="1"/>
    </xf>
    <xf numFmtId="0" fontId="71" fillId="59" borderId="19" xfId="2017" applyFont="1" applyFill="1" applyBorder="1" applyAlignment="1">
      <alignment horizontal="right" vertical="center"/>
    </xf>
    <xf numFmtId="0" fontId="71" fillId="59" borderId="17" xfId="2017" applyFont="1" applyFill="1" applyBorder="1" applyAlignment="1">
      <alignment horizontal="right" vertical="center"/>
    </xf>
    <xf numFmtId="0" fontId="144" fillId="0" borderId="0" xfId="46478" applyFont="1" applyAlignment="1">
      <alignment horizontal="left" vertical="center"/>
    </xf>
    <xf numFmtId="0" fontId="80" fillId="81" borderId="0" xfId="46478" applyFont="1" applyFill="1" applyAlignment="1">
      <alignment horizontal="center" vertical="center"/>
    </xf>
    <xf numFmtId="0" fontId="153" fillId="0" borderId="0" xfId="46478" applyFont="1" applyAlignment="1">
      <alignment horizontal="center" vertical="center"/>
    </xf>
    <xf numFmtId="0" fontId="144" fillId="0" borderId="0" xfId="46478" applyFont="1" applyAlignment="1">
      <alignment horizontal="left" vertical="top" wrapText="1"/>
    </xf>
    <xf numFmtId="0" fontId="144" fillId="0" borderId="0" xfId="46478" applyFont="1" applyAlignment="1">
      <alignment vertical="top" wrapText="1"/>
    </xf>
    <xf numFmtId="37" fontId="77" fillId="63" borderId="54" xfId="0" applyNumberFormat="1" applyFont="1" applyFill="1" applyBorder="1" applyAlignment="1" applyProtection="1">
      <alignment horizontal="center" vertical="center" wrapText="1"/>
      <protection hidden="1"/>
    </xf>
    <xf numFmtId="37" fontId="77" fillId="63" borderId="55" xfId="0" applyNumberFormat="1" applyFont="1" applyFill="1" applyBorder="1" applyAlignment="1" applyProtection="1">
      <alignment horizontal="center" vertical="center" wrapText="1"/>
      <protection hidden="1"/>
    </xf>
    <xf numFmtId="37" fontId="77" fillId="63" borderId="53" xfId="0" applyNumberFormat="1" applyFont="1" applyFill="1" applyBorder="1" applyAlignment="1" applyProtection="1">
      <alignment horizontal="center" vertical="center" wrapText="1"/>
      <protection hidden="1"/>
    </xf>
    <xf numFmtId="0" fontId="127" fillId="59" borderId="51" xfId="0" applyFont="1" applyFill="1" applyBorder="1" applyAlignment="1" applyProtection="1">
      <alignment horizontal="left" vertical="center"/>
      <protection hidden="1"/>
    </xf>
    <xf numFmtId="0" fontId="127" fillId="59" borderId="52" xfId="0" applyFont="1" applyFill="1" applyBorder="1" applyAlignment="1" applyProtection="1">
      <alignment horizontal="left" vertical="center"/>
      <protection hidden="1"/>
    </xf>
    <xf numFmtId="3" fontId="76" fillId="63" borderId="54" xfId="0" applyNumberFormat="1" applyFont="1" applyFill="1" applyBorder="1" applyAlignment="1">
      <alignment horizontal="center" vertical="center"/>
    </xf>
    <xf numFmtId="3" fontId="76" fillId="63" borderId="55" xfId="0" applyNumberFormat="1" applyFont="1" applyFill="1" applyBorder="1" applyAlignment="1">
      <alignment horizontal="center" vertical="center"/>
    </xf>
    <xf numFmtId="3" fontId="76" fillId="63" borderId="53" xfId="0" applyNumberFormat="1" applyFont="1" applyFill="1" applyBorder="1" applyAlignment="1">
      <alignment horizontal="center" vertical="center"/>
    </xf>
    <xf numFmtId="176" fontId="76" fillId="63" borderId="54" xfId="23121" applyNumberFormat="1" applyFont="1" applyFill="1" applyBorder="1" applyAlignment="1" applyProtection="1">
      <alignment horizontal="center" vertical="center"/>
      <protection hidden="1"/>
    </xf>
    <xf numFmtId="176" fontId="76" fillId="63" borderId="55" xfId="23121" applyNumberFormat="1" applyFont="1" applyFill="1" applyBorder="1" applyAlignment="1" applyProtection="1">
      <alignment horizontal="center" vertical="center"/>
      <protection hidden="1"/>
    </xf>
    <xf numFmtId="176" fontId="76" fillId="63" borderId="53" xfId="23121" applyNumberFormat="1" applyFont="1" applyFill="1" applyBorder="1" applyAlignment="1" applyProtection="1">
      <alignment horizontal="center" vertical="center"/>
      <protection hidden="1"/>
    </xf>
    <xf numFmtId="0" fontId="132" fillId="61" borderId="16" xfId="2041" applyFont="1" applyFill="1" applyBorder="1" applyAlignment="1" applyProtection="1">
      <alignment horizontal="center" vertical="center" wrapText="1"/>
      <protection hidden="1"/>
    </xf>
    <xf numFmtId="0" fontId="132" fillId="61" borderId="19" xfId="2041" applyFont="1" applyFill="1" applyBorder="1" applyAlignment="1" applyProtection="1">
      <alignment horizontal="center" vertical="center" wrapText="1"/>
      <protection hidden="1"/>
    </xf>
    <xf numFmtId="0" fontId="132" fillId="61" borderId="17" xfId="2041" applyFont="1" applyFill="1" applyBorder="1" applyAlignment="1" applyProtection="1">
      <alignment horizontal="center" vertical="center" wrapText="1"/>
      <protection hidden="1"/>
    </xf>
    <xf numFmtId="0" fontId="71" fillId="59" borderId="51" xfId="2041" applyFont="1" applyFill="1" applyBorder="1" applyAlignment="1" applyProtection="1">
      <alignment horizontal="left" vertical="center"/>
      <protection hidden="1"/>
    </xf>
    <xf numFmtId="0" fontId="71" fillId="59" borderId="52" xfId="2041" applyFont="1" applyFill="1" applyBorder="1" applyAlignment="1" applyProtection="1">
      <alignment horizontal="left" vertical="center"/>
      <protection hidden="1"/>
    </xf>
    <xf numFmtId="0" fontId="72" fillId="61" borderId="16" xfId="2041" applyFont="1" applyFill="1" applyBorder="1" applyAlignment="1" applyProtection="1">
      <alignment horizontal="center" vertical="center" wrapText="1"/>
      <protection hidden="1"/>
    </xf>
    <xf numFmtId="0" fontId="72" fillId="61" borderId="19" xfId="2041" applyFont="1" applyFill="1" applyBorder="1" applyAlignment="1" applyProtection="1">
      <alignment horizontal="center" vertical="center" wrapText="1"/>
      <protection hidden="1"/>
    </xf>
    <xf numFmtId="0" fontId="72" fillId="61" borderId="17" xfId="2041" applyFont="1" applyFill="1" applyBorder="1" applyAlignment="1" applyProtection="1">
      <alignment horizontal="center" vertical="center" wrapText="1"/>
      <protection hidden="1"/>
    </xf>
    <xf numFmtId="0" fontId="2" fillId="0" borderId="16" xfId="0" applyFont="1" applyBorder="1" applyAlignment="1">
      <alignment horizontal="center" vertical="center"/>
    </xf>
    <xf numFmtId="0" fontId="2" fillId="0" borderId="19" xfId="0" applyFont="1" applyBorder="1" applyAlignment="1">
      <alignment horizontal="center" vertical="center"/>
    </xf>
    <xf numFmtId="0" fontId="2" fillId="0" borderId="17" xfId="0" applyFont="1" applyBorder="1" applyAlignment="1">
      <alignment horizontal="center" vertical="center"/>
    </xf>
    <xf numFmtId="0" fontId="127" fillId="59" borderId="22" xfId="46469" applyFont="1" applyFill="1" applyBorder="1" applyAlignment="1" applyProtection="1">
      <alignment horizontal="left" vertical="center"/>
      <protection locked="0"/>
    </xf>
    <xf numFmtId="0" fontId="127" fillId="59" borderId="0" xfId="46469" applyFont="1" applyFill="1" applyAlignment="1" applyProtection="1">
      <alignment horizontal="left" vertical="center"/>
      <protection locked="0"/>
    </xf>
    <xf numFmtId="0" fontId="12" fillId="80" borderId="18" xfId="46469" applyFont="1" applyFill="1" applyBorder="1" applyAlignment="1" applyProtection="1">
      <alignment horizontal="center" vertical="center" wrapText="1"/>
      <protection hidden="1"/>
    </xf>
    <xf numFmtId="0" fontId="71" fillId="59" borderId="51" xfId="46472" applyFont="1" applyFill="1" applyBorder="1" applyAlignment="1" applyProtection="1">
      <alignment horizontal="left" vertical="center"/>
      <protection hidden="1"/>
    </xf>
    <xf numFmtId="0" fontId="71" fillId="59" borderId="52" xfId="46472" applyFont="1" applyFill="1" applyBorder="1" applyAlignment="1" applyProtection="1">
      <alignment horizontal="left" vertical="center"/>
      <protection hidden="1"/>
    </xf>
    <xf numFmtId="0" fontId="0" fillId="0" borderId="24" xfId="0" applyBorder="1" applyAlignment="1">
      <alignment horizontal="center" vertical="top" wrapText="1"/>
    </xf>
    <xf numFmtId="0" fontId="0" fillId="0" borderId="25" xfId="0" applyBorder="1" applyAlignment="1">
      <alignment horizontal="center" vertical="top" wrapText="1"/>
    </xf>
    <xf numFmtId="0" fontId="0" fillId="0" borderId="26" xfId="0" applyBorder="1" applyAlignment="1">
      <alignment horizontal="center" vertical="top" wrapText="1"/>
    </xf>
    <xf numFmtId="0" fontId="0" fillId="0" borderId="27" xfId="0" applyBorder="1" applyAlignment="1">
      <alignment horizontal="center" vertical="top" wrapText="1"/>
    </xf>
    <xf numFmtId="0" fontId="0" fillId="0" borderId="0" xfId="0" applyAlignment="1">
      <alignment horizontal="center" vertical="top" wrapText="1"/>
    </xf>
    <xf numFmtId="0" fontId="62" fillId="59" borderId="19" xfId="2017" applyFont="1" applyFill="1" applyBorder="1" applyAlignment="1">
      <alignment horizontal="right" vertical="center"/>
    </xf>
    <xf numFmtId="0" fontId="80" fillId="61" borderId="18" xfId="0" applyFont="1" applyFill="1" applyBorder="1" applyAlignment="1" applyProtection="1">
      <alignment horizontal="center" vertical="center"/>
      <protection hidden="1"/>
    </xf>
    <xf numFmtId="0" fontId="144" fillId="79" borderId="0" xfId="46478" applyFont="1" applyFill="1" applyAlignment="1">
      <alignment vertical="center"/>
    </xf>
  </cellXfs>
  <cellStyles count="46483">
    <cellStyle name="20% - Accent1 2" xfId="1" xr:uid="{00000000-0005-0000-0000-000000000000}"/>
    <cellStyle name="20% - Accent1 2 2" xfId="2" xr:uid="{00000000-0005-0000-0000-000001000000}"/>
    <cellStyle name="20% - Accent1 3" xfId="3" xr:uid="{00000000-0005-0000-0000-000002000000}"/>
    <cellStyle name="20% - Accent1 4" xfId="4" xr:uid="{00000000-0005-0000-0000-000003000000}"/>
    <cellStyle name="20% - Accent2 2" xfId="5" xr:uid="{00000000-0005-0000-0000-000004000000}"/>
    <cellStyle name="20% - Accent2 2 2" xfId="6" xr:uid="{00000000-0005-0000-0000-000005000000}"/>
    <cellStyle name="20% - Accent2 3" xfId="7" xr:uid="{00000000-0005-0000-0000-000006000000}"/>
    <cellStyle name="20% - Accent2 4" xfId="8" xr:uid="{00000000-0005-0000-0000-000007000000}"/>
    <cellStyle name="20% - Accent3 2" xfId="9" xr:uid="{00000000-0005-0000-0000-000008000000}"/>
    <cellStyle name="20% - Accent3 2 2" xfId="10" xr:uid="{00000000-0005-0000-0000-000009000000}"/>
    <cellStyle name="20% - Accent3 3" xfId="11" xr:uid="{00000000-0005-0000-0000-00000A000000}"/>
    <cellStyle name="20% - Accent3 4" xfId="12" xr:uid="{00000000-0005-0000-0000-00000B000000}"/>
    <cellStyle name="20% - Accent4 2" xfId="13" xr:uid="{00000000-0005-0000-0000-00000C000000}"/>
    <cellStyle name="20% - Accent4 2 2" xfId="14" xr:uid="{00000000-0005-0000-0000-00000D000000}"/>
    <cellStyle name="20% - Accent4 3" xfId="15" xr:uid="{00000000-0005-0000-0000-00000E000000}"/>
    <cellStyle name="20% - Accent4 4" xfId="16" xr:uid="{00000000-0005-0000-0000-00000F000000}"/>
    <cellStyle name="20% - Accent5 2" xfId="17" xr:uid="{00000000-0005-0000-0000-000010000000}"/>
    <cellStyle name="20% - Accent5 2 2" xfId="18" xr:uid="{00000000-0005-0000-0000-000011000000}"/>
    <cellStyle name="20% - Accent5 3" xfId="19" xr:uid="{00000000-0005-0000-0000-000012000000}"/>
    <cellStyle name="20% - Accent5 4" xfId="20" xr:uid="{00000000-0005-0000-0000-000013000000}"/>
    <cellStyle name="20% - Accent6 2" xfId="21" xr:uid="{00000000-0005-0000-0000-000014000000}"/>
    <cellStyle name="20% - Accent6 2 2" xfId="22" xr:uid="{00000000-0005-0000-0000-000015000000}"/>
    <cellStyle name="20% - Accent6 3" xfId="23" xr:uid="{00000000-0005-0000-0000-000016000000}"/>
    <cellStyle name="20% - Accent6 4" xfId="24" xr:uid="{00000000-0005-0000-0000-000017000000}"/>
    <cellStyle name="20% - 강조색1" xfId="25" xr:uid="{00000000-0005-0000-0000-000018000000}"/>
    <cellStyle name="20% - 강조색2" xfId="26" xr:uid="{00000000-0005-0000-0000-000019000000}"/>
    <cellStyle name="20% - 강조색3" xfId="27" xr:uid="{00000000-0005-0000-0000-00001A000000}"/>
    <cellStyle name="20% - 강조색4" xfId="28" xr:uid="{00000000-0005-0000-0000-00001B000000}"/>
    <cellStyle name="20% - 강조색5" xfId="29" xr:uid="{00000000-0005-0000-0000-00001C000000}"/>
    <cellStyle name="20% - 강조색6" xfId="30" xr:uid="{00000000-0005-0000-0000-00001D000000}"/>
    <cellStyle name="40% - Accent1 2" xfId="31" xr:uid="{00000000-0005-0000-0000-00001E000000}"/>
    <cellStyle name="40% - Accent1 2 2" xfId="32" xr:uid="{00000000-0005-0000-0000-00001F000000}"/>
    <cellStyle name="40% - Accent1 3" xfId="33" xr:uid="{00000000-0005-0000-0000-000020000000}"/>
    <cellStyle name="40% - Accent1 4" xfId="34" xr:uid="{00000000-0005-0000-0000-000021000000}"/>
    <cellStyle name="40% - Accent2 2" xfId="35" xr:uid="{00000000-0005-0000-0000-000022000000}"/>
    <cellStyle name="40% - Accent2 2 2" xfId="36" xr:uid="{00000000-0005-0000-0000-000023000000}"/>
    <cellStyle name="40% - Accent2 3" xfId="37" xr:uid="{00000000-0005-0000-0000-000024000000}"/>
    <cellStyle name="40% - Accent2 4" xfId="38" xr:uid="{00000000-0005-0000-0000-000025000000}"/>
    <cellStyle name="40% - Accent3 2" xfId="39" xr:uid="{00000000-0005-0000-0000-000026000000}"/>
    <cellStyle name="40% - Accent3 2 2" xfId="40" xr:uid="{00000000-0005-0000-0000-000027000000}"/>
    <cellStyle name="40% - Accent3 3" xfId="41" xr:uid="{00000000-0005-0000-0000-000028000000}"/>
    <cellStyle name="40% - Accent3 4" xfId="42" xr:uid="{00000000-0005-0000-0000-000029000000}"/>
    <cellStyle name="40% - Accent4 2" xfId="43" xr:uid="{00000000-0005-0000-0000-00002A000000}"/>
    <cellStyle name="40% - Accent4 2 2" xfId="44" xr:uid="{00000000-0005-0000-0000-00002B000000}"/>
    <cellStyle name="40% - Accent4 3" xfId="45" xr:uid="{00000000-0005-0000-0000-00002C000000}"/>
    <cellStyle name="40% - Accent4 4" xfId="46" xr:uid="{00000000-0005-0000-0000-00002D000000}"/>
    <cellStyle name="40% - Accent5 2" xfId="47" xr:uid="{00000000-0005-0000-0000-00002E000000}"/>
    <cellStyle name="40% - Accent5 2 2" xfId="48" xr:uid="{00000000-0005-0000-0000-00002F000000}"/>
    <cellStyle name="40% - Accent5 3" xfId="49" xr:uid="{00000000-0005-0000-0000-000030000000}"/>
    <cellStyle name="40% - Accent5 4" xfId="50" xr:uid="{00000000-0005-0000-0000-000031000000}"/>
    <cellStyle name="40% - Accent6 2" xfId="51" xr:uid="{00000000-0005-0000-0000-000032000000}"/>
    <cellStyle name="40% - Accent6 2 2" xfId="52" xr:uid="{00000000-0005-0000-0000-000033000000}"/>
    <cellStyle name="40% - Accent6 3" xfId="53" xr:uid="{00000000-0005-0000-0000-000034000000}"/>
    <cellStyle name="40% - Accent6 4" xfId="54" xr:uid="{00000000-0005-0000-0000-000035000000}"/>
    <cellStyle name="40% - 강조색1" xfId="55" xr:uid="{00000000-0005-0000-0000-000036000000}"/>
    <cellStyle name="40% - 강조색2" xfId="56" xr:uid="{00000000-0005-0000-0000-000037000000}"/>
    <cellStyle name="40% - 강조색3" xfId="57" xr:uid="{00000000-0005-0000-0000-000038000000}"/>
    <cellStyle name="40% - 강조색4" xfId="58" xr:uid="{00000000-0005-0000-0000-000039000000}"/>
    <cellStyle name="40% - 강조색5" xfId="59" xr:uid="{00000000-0005-0000-0000-00003A000000}"/>
    <cellStyle name="40% - 강조색6" xfId="60" xr:uid="{00000000-0005-0000-0000-00003B000000}"/>
    <cellStyle name="60% - Accent1 2" xfId="61" xr:uid="{00000000-0005-0000-0000-00003C000000}"/>
    <cellStyle name="60% - Accent1 2 2" xfId="62" xr:uid="{00000000-0005-0000-0000-00003D000000}"/>
    <cellStyle name="60% - Accent1 3" xfId="63" xr:uid="{00000000-0005-0000-0000-00003E000000}"/>
    <cellStyle name="60% - Accent1 4" xfId="64" xr:uid="{00000000-0005-0000-0000-00003F000000}"/>
    <cellStyle name="60% - Accent2 2" xfId="65" xr:uid="{00000000-0005-0000-0000-000040000000}"/>
    <cellStyle name="60% - Accent2 2 2" xfId="66" xr:uid="{00000000-0005-0000-0000-000041000000}"/>
    <cellStyle name="60% - Accent2 3" xfId="67" xr:uid="{00000000-0005-0000-0000-000042000000}"/>
    <cellStyle name="60% - Accent2 4" xfId="68" xr:uid="{00000000-0005-0000-0000-000043000000}"/>
    <cellStyle name="60% - Accent3 2" xfId="69" xr:uid="{00000000-0005-0000-0000-000044000000}"/>
    <cellStyle name="60% - Accent3 2 2" xfId="70" xr:uid="{00000000-0005-0000-0000-000045000000}"/>
    <cellStyle name="60% - Accent3 3" xfId="71" xr:uid="{00000000-0005-0000-0000-000046000000}"/>
    <cellStyle name="60% - Accent3 4" xfId="72" xr:uid="{00000000-0005-0000-0000-000047000000}"/>
    <cellStyle name="60% - Accent4 2" xfId="73" xr:uid="{00000000-0005-0000-0000-000048000000}"/>
    <cellStyle name="60% - Accent4 2 2" xfId="74" xr:uid="{00000000-0005-0000-0000-000049000000}"/>
    <cellStyle name="60% - Accent4 3" xfId="75" xr:uid="{00000000-0005-0000-0000-00004A000000}"/>
    <cellStyle name="60% - Accent4 4" xfId="76" xr:uid="{00000000-0005-0000-0000-00004B000000}"/>
    <cellStyle name="60% - Accent5 2" xfId="77" xr:uid="{00000000-0005-0000-0000-00004C000000}"/>
    <cellStyle name="60% - Accent5 2 2" xfId="78" xr:uid="{00000000-0005-0000-0000-00004D000000}"/>
    <cellStyle name="60% - Accent5 3" xfId="79" xr:uid="{00000000-0005-0000-0000-00004E000000}"/>
    <cellStyle name="60% - Accent5 4" xfId="80" xr:uid="{00000000-0005-0000-0000-00004F000000}"/>
    <cellStyle name="60% - Accent6 2" xfId="81" xr:uid="{00000000-0005-0000-0000-000050000000}"/>
    <cellStyle name="60% - Accent6 2 2" xfId="82" xr:uid="{00000000-0005-0000-0000-000051000000}"/>
    <cellStyle name="60% - Accent6 3" xfId="83" xr:uid="{00000000-0005-0000-0000-000052000000}"/>
    <cellStyle name="60% - Accent6 4" xfId="84" xr:uid="{00000000-0005-0000-0000-000053000000}"/>
    <cellStyle name="60% - 강조색1" xfId="85" xr:uid="{00000000-0005-0000-0000-000054000000}"/>
    <cellStyle name="60% - 강조색2" xfId="86" xr:uid="{00000000-0005-0000-0000-000055000000}"/>
    <cellStyle name="60% - 강조색3" xfId="87" xr:uid="{00000000-0005-0000-0000-000056000000}"/>
    <cellStyle name="60% - 강조색4" xfId="88" xr:uid="{00000000-0005-0000-0000-000057000000}"/>
    <cellStyle name="60% - 강조색5" xfId="89" xr:uid="{00000000-0005-0000-0000-000058000000}"/>
    <cellStyle name="60% - 강조색6" xfId="90" xr:uid="{00000000-0005-0000-0000-000059000000}"/>
    <cellStyle name="Accent1 2" xfId="91" xr:uid="{00000000-0005-0000-0000-00005A000000}"/>
    <cellStyle name="Accent1 2 2" xfId="92" xr:uid="{00000000-0005-0000-0000-00005B000000}"/>
    <cellStyle name="Accent1 3" xfId="93" xr:uid="{00000000-0005-0000-0000-00005C000000}"/>
    <cellStyle name="Accent1 4" xfId="94" xr:uid="{00000000-0005-0000-0000-00005D000000}"/>
    <cellStyle name="Accent2 2" xfId="95" xr:uid="{00000000-0005-0000-0000-00005E000000}"/>
    <cellStyle name="Accent2 2 2" xfId="96" xr:uid="{00000000-0005-0000-0000-00005F000000}"/>
    <cellStyle name="Accent2 3" xfId="97" xr:uid="{00000000-0005-0000-0000-000060000000}"/>
    <cellStyle name="Accent2 4" xfId="98" xr:uid="{00000000-0005-0000-0000-000061000000}"/>
    <cellStyle name="Accent3 2" xfId="99" xr:uid="{00000000-0005-0000-0000-000062000000}"/>
    <cellStyle name="Accent3 2 2" xfId="100" xr:uid="{00000000-0005-0000-0000-000063000000}"/>
    <cellStyle name="Accent3 3" xfId="101" xr:uid="{00000000-0005-0000-0000-000064000000}"/>
    <cellStyle name="Accent3 4" xfId="102" xr:uid="{00000000-0005-0000-0000-000065000000}"/>
    <cellStyle name="Accent4 2" xfId="103" xr:uid="{00000000-0005-0000-0000-000066000000}"/>
    <cellStyle name="Accent4 2 2" xfId="104" xr:uid="{00000000-0005-0000-0000-000067000000}"/>
    <cellStyle name="Accent4 3" xfId="105" xr:uid="{00000000-0005-0000-0000-000068000000}"/>
    <cellStyle name="Accent4 4" xfId="106" xr:uid="{00000000-0005-0000-0000-000069000000}"/>
    <cellStyle name="Accent5 2" xfId="107" xr:uid="{00000000-0005-0000-0000-00006A000000}"/>
    <cellStyle name="Accent5 2 2" xfId="108" xr:uid="{00000000-0005-0000-0000-00006B000000}"/>
    <cellStyle name="Accent5 3" xfId="109" xr:uid="{00000000-0005-0000-0000-00006C000000}"/>
    <cellStyle name="Accent5 4" xfId="110" xr:uid="{00000000-0005-0000-0000-00006D000000}"/>
    <cellStyle name="Accent6 2" xfId="111" xr:uid="{00000000-0005-0000-0000-00006E000000}"/>
    <cellStyle name="Accent6 2 2" xfId="112" xr:uid="{00000000-0005-0000-0000-00006F000000}"/>
    <cellStyle name="Accent6 3" xfId="113" xr:uid="{00000000-0005-0000-0000-000070000000}"/>
    <cellStyle name="Accent6 4" xfId="114" xr:uid="{00000000-0005-0000-0000-000071000000}"/>
    <cellStyle name="args.style" xfId="115" xr:uid="{00000000-0005-0000-0000-000072000000}"/>
    <cellStyle name="Bad 2" xfId="116" xr:uid="{00000000-0005-0000-0000-000073000000}"/>
    <cellStyle name="Bad 2 2" xfId="117" xr:uid="{00000000-0005-0000-0000-000074000000}"/>
    <cellStyle name="Bad 3" xfId="118" xr:uid="{00000000-0005-0000-0000-000075000000}"/>
    <cellStyle name="Bad 4" xfId="119" xr:uid="{00000000-0005-0000-0000-000076000000}"/>
    <cellStyle name="Calc Currency (0)" xfId="120" xr:uid="{00000000-0005-0000-0000-000077000000}"/>
    <cellStyle name="Calc Currency (0) 2" xfId="44340" xr:uid="{00000000-0005-0000-0000-000078000000}"/>
    <cellStyle name="Calculation 2" xfId="121" xr:uid="{00000000-0005-0000-0000-000079000000}"/>
    <cellStyle name="Calculation 2 2" xfId="122" xr:uid="{00000000-0005-0000-0000-00007A000000}"/>
    <cellStyle name="Calculation 2 2 2" xfId="123" xr:uid="{00000000-0005-0000-0000-00007B000000}"/>
    <cellStyle name="Calculation 2 2 2 10" xfId="124" xr:uid="{00000000-0005-0000-0000-00007C000000}"/>
    <cellStyle name="Calculation 2 2 2 10 10" xfId="44389" xr:uid="{00000000-0005-0000-0000-00007D000000}"/>
    <cellStyle name="Calculation 2 2 2 10 11" xfId="44174" xr:uid="{00000000-0005-0000-0000-00007E000000}"/>
    <cellStyle name="Calculation 2 2 2 10 2" xfId="125" xr:uid="{00000000-0005-0000-0000-00007F000000}"/>
    <cellStyle name="Calculation 2 2 2 10 2 2" xfId="44390" xr:uid="{00000000-0005-0000-0000-000080000000}"/>
    <cellStyle name="Calculation 2 2 2 10 3" xfId="44391" xr:uid="{00000000-0005-0000-0000-000081000000}"/>
    <cellStyle name="Calculation 2 2 2 10 4" xfId="44392" xr:uid="{00000000-0005-0000-0000-000082000000}"/>
    <cellStyle name="Calculation 2 2 2 10 5" xfId="44393" xr:uid="{00000000-0005-0000-0000-000083000000}"/>
    <cellStyle name="Calculation 2 2 2 10 6" xfId="44394" xr:uid="{00000000-0005-0000-0000-000084000000}"/>
    <cellStyle name="Calculation 2 2 2 10 7" xfId="44395" xr:uid="{00000000-0005-0000-0000-000085000000}"/>
    <cellStyle name="Calculation 2 2 2 10 8" xfId="44396" xr:uid="{00000000-0005-0000-0000-000086000000}"/>
    <cellStyle name="Calculation 2 2 2 10 9" xfId="44397" xr:uid="{00000000-0005-0000-0000-000087000000}"/>
    <cellStyle name="Calculation 2 2 2 11" xfId="126" xr:uid="{00000000-0005-0000-0000-000088000000}"/>
    <cellStyle name="Calculation 2 2 2 11 2" xfId="127" xr:uid="{00000000-0005-0000-0000-000089000000}"/>
    <cellStyle name="Calculation 2 2 2 12" xfId="128" xr:uid="{00000000-0005-0000-0000-00008A000000}"/>
    <cellStyle name="Calculation 2 2 2 12 2" xfId="129" xr:uid="{00000000-0005-0000-0000-00008B000000}"/>
    <cellStyle name="Calculation 2 2 2 13" xfId="130" xr:uid="{00000000-0005-0000-0000-00008C000000}"/>
    <cellStyle name="Calculation 2 2 2 13 2" xfId="131" xr:uid="{00000000-0005-0000-0000-00008D000000}"/>
    <cellStyle name="Calculation 2 2 2 2" xfId="132" xr:uid="{00000000-0005-0000-0000-00008E000000}"/>
    <cellStyle name="Calculation 2 2 2 2 2" xfId="133" xr:uid="{00000000-0005-0000-0000-00008F000000}"/>
    <cellStyle name="Calculation 2 2 2 2 2 10" xfId="44398" xr:uid="{00000000-0005-0000-0000-000090000000}"/>
    <cellStyle name="Calculation 2 2 2 2 2 11" xfId="44175" xr:uid="{00000000-0005-0000-0000-000091000000}"/>
    <cellStyle name="Calculation 2 2 2 2 2 2" xfId="134" xr:uid="{00000000-0005-0000-0000-000092000000}"/>
    <cellStyle name="Calculation 2 2 2 2 2 2 2" xfId="135" xr:uid="{00000000-0005-0000-0000-000093000000}"/>
    <cellStyle name="Calculation 2 2 2 2 2 2 3" xfId="44399" xr:uid="{00000000-0005-0000-0000-000094000000}"/>
    <cellStyle name="Calculation 2 2 2 2 2 3" xfId="136" xr:uid="{00000000-0005-0000-0000-000095000000}"/>
    <cellStyle name="Calculation 2 2 2 2 2 3 2" xfId="137" xr:uid="{00000000-0005-0000-0000-000096000000}"/>
    <cellStyle name="Calculation 2 2 2 2 2 3 3" xfId="44400" xr:uid="{00000000-0005-0000-0000-000097000000}"/>
    <cellStyle name="Calculation 2 2 2 2 2 4" xfId="138" xr:uid="{00000000-0005-0000-0000-000098000000}"/>
    <cellStyle name="Calculation 2 2 2 2 2 4 2" xfId="139" xr:uid="{00000000-0005-0000-0000-000099000000}"/>
    <cellStyle name="Calculation 2 2 2 2 2 4 3" xfId="44401" xr:uid="{00000000-0005-0000-0000-00009A000000}"/>
    <cellStyle name="Calculation 2 2 2 2 2 5" xfId="140" xr:uid="{00000000-0005-0000-0000-00009B000000}"/>
    <cellStyle name="Calculation 2 2 2 2 2 5 2" xfId="141" xr:uid="{00000000-0005-0000-0000-00009C000000}"/>
    <cellStyle name="Calculation 2 2 2 2 2 5 3" xfId="44402" xr:uid="{00000000-0005-0000-0000-00009D000000}"/>
    <cellStyle name="Calculation 2 2 2 2 2 6" xfId="142" xr:uid="{00000000-0005-0000-0000-00009E000000}"/>
    <cellStyle name="Calculation 2 2 2 2 2 6 2" xfId="44403" xr:uid="{00000000-0005-0000-0000-00009F000000}"/>
    <cellStyle name="Calculation 2 2 2 2 2 7" xfId="44404" xr:uid="{00000000-0005-0000-0000-0000A0000000}"/>
    <cellStyle name="Calculation 2 2 2 2 2 8" xfId="44405" xr:uid="{00000000-0005-0000-0000-0000A1000000}"/>
    <cellStyle name="Calculation 2 2 2 2 2 9" xfId="44406" xr:uid="{00000000-0005-0000-0000-0000A2000000}"/>
    <cellStyle name="Calculation 2 2 2 2 3" xfId="143" xr:uid="{00000000-0005-0000-0000-0000A3000000}"/>
    <cellStyle name="Calculation 2 2 2 2 3 2" xfId="144" xr:uid="{00000000-0005-0000-0000-0000A4000000}"/>
    <cellStyle name="Calculation 2 2 2 2 3 2 2" xfId="145" xr:uid="{00000000-0005-0000-0000-0000A5000000}"/>
    <cellStyle name="Calculation 2 2 2 2 3 3" xfId="146" xr:uid="{00000000-0005-0000-0000-0000A6000000}"/>
    <cellStyle name="Calculation 2 2 2 2 3 3 2" xfId="147" xr:uid="{00000000-0005-0000-0000-0000A7000000}"/>
    <cellStyle name="Calculation 2 2 2 2 3 4" xfId="148" xr:uid="{00000000-0005-0000-0000-0000A8000000}"/>
    <cellStyle name="Calculation 2 2 2 2 3 4 2" xfId="149" xr:uid="{00000000-0005-0000-0000-0000A9000000}"/>
    <cellStyle name="Calculation 2 2 2 2 3 5" xfId="150" xr:uid="{00000000-0005-0000-0000-0000AA000000}"/>
    <cellStyle name="Calculation 2 2 2 2 3 5 2" xfId="151" xr:uid="{00000000-0005-0000-0000-0000AB000000}"/>
    <cellStyle name="Calculation 2 2 2 2 3 6" xfId="152" xr:uid="{00000000-0005-0000-0000-0000AC000000}"/>
    <cellStyle name="Calculation 2 2 2 2 4" xfId="153" xr:uid="{00000000-0005-0000-0000-0000AD000000}"/>
    <cellStyle name="Calculation 2 2 2 2 4 2" xfId="154" xr:uid="{00000000-0005-0000-0000-0000AE000000}"/>
    <cellStyle name="Calculation 2 2 2 2 4 2 2" xfId="155" xr:uid="{00000000-0005-0000-0000-0000AF000000}"/>
    <cellStyle name="Calculation 2 2 2 2 4 3" xfId="156" xr:uid="{00000000-0005-0000-0000-0000B0000000}"/>
    <cellStyle name="Calculation 2 2 2 2 4 3 2" xfId="157" xr:uid="{00000000-0005-0000-0000-0000B1000000}"/>
    <cellStyle name="Calculation 2 2 2 2 4 4" xfId="158" xr:uid="{00000000-0005-0000-0000-0000B2000000}"/>
    <cellStyle name="Calculation 2 2 2 2 4 4 2" xfId="159" xr:uid="{00000000-0005-0000-0000-0000B3000000}"/>
    <cellStyle name="Calculation 2 2 2 2 4 5" xfId="160" xr:uid="{00000000-0005-0000-0000-0000B4000000}"/>
    <cellStyle name="Calculation 2 2 2 2 4 5 2" xfId="161" xr:uid="{00000000-0005-0000-0000-0000B5000000}"/>
    <cellStyle name="Calculation 2 2 2 2 4 6" xfId="162" xr:uid="{00000000-0005-0000-0000-0000B6000000}"/>
    <cellStyle name="Calculation 2 2 2 2 5" xfId="163" xr:uid="{00000000-0005-0000-0000-0000B7000000}"/>
    <cellStyle name="Calculation 2 2 2 2 5 2" xfId="164" xr:uid="{00000000-0005-0000-0000-0000B8000000}"/>
    <cellStyle name="Calculation 2 2 2 2 5 2 2" xfId="165" xr:uid="{00000000-0005-0000-0000-0000B9000000}"/>
    <cellStyle name="Calculation 2 2 2 2 5 3" xfId="166" xr:uid="{00000000-0005-0000-0000-0000BA000000}"/>
    <cellStyle name="Calculation 2 2 2 2 5 3 2" xfId="167" xr:uid="{00000000-0005-0000-0000-0000BB000000}"/>
    <cellStyle name="Calculation 2 2 2 2 5 4" xfId="168" xr:uid="{00000000-0005-0000-0000-0000BC000000}"/>
    <cellStyle name="Calculation 2 2 2 2 5 4 2" xfId="169" xr:uid="{00000000-0005-0000-0000-0000BD000000}"/>
    <cellStyle name="Calculation 2 2 2 2 5 5" xfId="170" xr:uid="{00000000-0005-0000-0000-0000BE000000}"/>
    <cellStyle name="Calculation 2 2 2 2 5 5 2" xfId="171" xr:uid="{00000000-0005-0000-0000-0000BF000000}"/>
    <cellStyle name="Calculation 2 2 2 2 5 6" xfId="172" xr:uid="{00000000-0005-0000-0000-0000C0000000}"/>
    <cellStyle name="Calculation 2 2 2 2 6" xfId="173" xr:uid="{00000000-0005-0000-0000-0000C1000000}"/>
    <cellStyle name="Calculation 2 2 2 2 6 2" xfId="174" xr:uid="{00000000-0005-0000-0000-0000C2000000}"/>
    <cellStyle name="Calculation 2 2 2 2 7" xfId="175" xr:uid="{00000000-0005-0000-0000-0000C3000000}"/>
    <cellStyle name="Calculation 2 2 2 2 7 2" xfId="176" xr:uid="{00000000-0005-0000-0000-0000C4000000}"/>
    <cellStyle name="Calculation 2 2 2 2 8" xfId="177" xr:uid="{00000000-0005-0000-0000-0000C5000000}"/>
    <cellStyle name="Calculation 2 2 2 2 8 2" xfId="178" xr:uid="{00000000-0005-0000-0000-0000C6000000}"/>
    <cellStyle name="Calculation 2 2 2 2 9" xfId="179" xr:uid="{00000000-0005-0000-0000-0000C7000000}"/>
    <cellStyle name="Calculation 2 2 2 2 9 2" xfId="180" xr:uid="{00000000-0005-0000-0000-0000C8000000}"/>
    <cellStyle name="Calculation 2 2 2 3" xfId="181" xr:uid="{00000000-0005-0000-0000-0000C9000000}"/>
    <cellStyle name="Calculation 2 2 2 3 2" xfId="182" xr:uid="{00000000-0005-0000-0000-0000CA000000}"/>
    <cellStyle name="Calculation 2 2 2 3 2 10" xfId="44407" xr:uid="{00000000-0005-0000-0000-0000CB000000}"/>
    <cellStyle name="Calculation 2 2 2 3 2 11" xfId="44176" xr:uid="{00000000-0005-0000-0000-0000CC000000}"/>
    <cellStyle name="Calculation 2 2 2 3 2 2" xfId="183" xr:uid="{00000000-0005-0000-0000-0000CD000000}"/>
    <cellStyle name="Calculation 2 2 2 3 2 2 2" xfId="44408" xr:uid="{00000000-0005-0000-0000-0000CE000000}"/>
    <cellStyle name="Calculation 2 2 2 3 2 3" xfId="44409" xr:uid="{00000000-0005-0000-0000-0000CF000000}"/>
    <cellStyle name="Calculation 2 2 2 3 2 4" xfId="44410" xr:uid="{00000000-0005-0000-0000-0000D0000000}"/>
    <cellStyle name="Calculation 2 2 2 3 2 5" xfId="44411" xr:uid="{00000000-0005-0000-0000-0000D1000000}"/>
    <cellStyle name="Calculation 2 2 2 3 2 6" xfId="44412" xr:uid="{00000000-0005-0000-0000-0000D2000000}"/>
    <cellStyle name="Calculation 2 2 2 3 2 7" xfId="44413" xr:uid="{00000000-0005-0000-0000-0000D3000000}"/>
    <cellStyle name="Calculation 2 2 2 3 2 8" xfId="44414" xr:uid="{00000000-0005-0000-0000-0000D4000000}"/>
    <cellStyle name="Calculation 2 2 2 3 2 9" xfId="44415" xr:uid="{00000000-0005-0000-0000-0000D5000000}"/>
    <cellStyle name="Calculation 2 2 2 3 3" xfId="184" xr:uid="{00000000-0005-0000-0000-0000D6000000}"/>
    <cellStyle name="Calculation 2 2 2 3 3 2" xfId="185" xr:uid="{00000000-0005-0000-0000-0000D7000000}"/>
    <cellStyle name="Calculation 2 2 2 3 4" xfId="186" xr:uid="{00000000-0005-0000-0000-0000D8000000}"/>
    <cellStyle name="Calculation 2 2 2 3 4 2" xfId="187" xr:uid="{00000000-0005-0000-0000-0000D9000000}"/>
    <cellStyle name="Calculation 2 2 2 3 5" xfId="188" xr:uid="{00000000-0005-0000-0000-0000DA000000}"/>
    <cellStyle name="Calculation 2 2 2 3 5 2" xfId="189" xr:uid="{00000000-0005-0000-0000-0000DB000000}"/>
    <cellStyle name="Calculation 2 2 2 3 6" xfId="190" xr:uid="{00000000-0005-0000-0000-0000DC000000}"/>
    <cellStyle name="Calculation 2 2 2 3 6 2" xfId="191" xr:uid="{00000000-0005-0000-0000-0000DD000000}"/>
    <cellStyle name="Calculation 2 2 2 3 7" xfId="192" xr:uid="{00000000-0005-0000-0000-0000DE000000}"/>
    <cellStyle name="Calculation 2 2 2 3 7 2" xfId="193" xr:uid="{00000000-0005-0000-0000-0000DF000000}"/>
    <cellStyle name="Calculation 2 2 2 4" xfId="194" xr:uid="{00000000-0005-0000-0000-0000E0000000}"/>
    <cellStyle name="Calculation 2 2 2 4 2" xfId="195" xr:uid="{00000000-0005-0000-0000-0000E1000000}"/>
    <cellStyle name="Calculation 2 2 2 4 2 10" xfId="44416" xr:uid="{00000000-0005-0000-0000-0000E2000000}"/>
    <cellStyle name="Calculation 2 2 2 4 2 11" xfId="44177" xr:uid="{00000000-0005-0000-0000-0000E3000000}"/>
    <cellStyle name="Calculation 2 2 2 4 2 2" xfId="196" xr:uid="{00000000-0005-0000-0000-0000E4000000}"/>
    <cellStyle name="Calculation 2 2 2 4 2 2 2" xfId="44417" xr:uid="{00000000-0005-0000-0000-0000E5000000}"/>
    <cellStyle name="Calculation 2 2 2 4 2 3" xfId="44418" xr:uid="{00000000-0005-0000-0000-0000E6000000}"/>
    <cellStyle name="Calculation 2 2 2 4 2 4" xfId="44419" xr:uid="{00000000-0005-0000-0000-0000E7000000}"/>
    <cellStyle name="Calculation 2 2 2 4 2 5" xfId="44420" xr:uid="{00000000-0005-0000-0000-0000E8000000}"/>
    <cellStyle name="Calculation 2 2 2 4 2 6" xfId="44421" xr:uid="{00000000-0005-0000-0000-0000E9000000}"/>
    <cellStyle name="Calculation 2 2 2 4 2 7" xfId="44422" xr:uid="{00000000-0005-0000-0000-0000EA000000}"/>
    <cellStyle name="Calculation 2 2 2 4 2 8" xfId="44423" xr:uid="{00000000-0005-0000-0000-0000EB000000}"/>
    <cellStyle name="Calculation 2 2 2 4 2 9" xfId="44424" xr:uid="{00000000-0005-0000-0000-0000EC000000}"/>
    <cellStyle name="Calculation 2 2 2 4 3" xfId="197" xr:uid="{00000000-0005-0000-0000-0000ED000000}"/>
    <cellStyle name="Calculation 2 2 2 4 3 2" xfId="198" xr:uid="{00000000-0005-0000-0000-0000EE000000}"/>
    <cellStyle name="Calculation 2 2 2 4 4" xfId="199" xr:uid="{00000000-0005-0000-0000-0000EF000000}"/>
    <cellStyle name="Calculation 2 2 2 4 4 2" xfId="200" xr:uid="{00000000-0005-0000-0000-0000F0000000}"/>
    <cellStyle name="Calculation 2 2 2 4 5" xfId="201" xr:uid="{00000000-0005-0000-0000-0000F1000000}"/>
    <cellStyle name="Calculation 2 2 2 4 5 2" xfId="202" xr:uid="{00000000-0005-0000-0000-0000F2000000}"/>
    <cellStyle name="Calculation 2 2 2 4 6" xfId="203" xr:uid="{00000000-0005-0000-0000-0000F3000000}"/>
    <cellStyle name="Calculation 2 2 2 4 6 2" xfId="204" xr:uid="{00000000-0005-0000-0000-0000F4000000}"/>
    <cellStyle name="Calculation 2 2 2 4 7" xfId="205" xr:uid="{00000000-0005-0000-0000-0000F5000000}"/>
    <cellStyle name="Calculation 2 2 2 4 7 2" xfId="206" xr:uid="{00000000-0005-0000-0000-0000F6000000}"/>
    <cellStyle name="Calculation 2 2 2 5" xfId="207" xr:uid="{00000000-0005-0000-0000-0000F7000000}"/>
    <cellStyle name="Calculation 2 2 2 5 2" xfId="208" xr:uid="{00000000-0005-0000-0000-0000F8000000}"/>
    <cellStyle name="Calculation 2 2 2 5 2 10" xfId="44425" xr:uid="{00000000-0005-0000-0000-0000F9000000}"/>
    <cellStyle name="Calculation 2 2 2 5 2 11" xfId="44178" xr:uid="{00000000-0005-0000-0000-0000FA000000}"/>
    <cellStyle name="Calculation 2 2 2 5 2 2" xfId="209" xr:uid="{00000000-0005-0000-0000-0000FB000000}"/>
    <cellStyle name="Calculation 2 2 2 5 2 2 2" xfId="44426" xr:uid="{00000000-0005-0000-0000-0000FC000000}"/>
    <cellStyle name="Calculation 2 2 2 5 2 3" xfId="44427" xr:uid="{00000000-0005-0000-0000-0000FD000000}"/>
    <cellStyle name="Calculation 2 2 2 5 2 4" xfId="44428" xr:uid="{00000000-0005-0000-0000-0000FE000000}"/>
    <cellStyle name="Calculation 2 2 2 5 2 5" xfId="44429" xr:uid="{00000000-0005-0000-0000-0000FF000000}"/>
    <cellStyle name="Calculation 2 2 2 5 2 6" xfId="44430" xr:uid="{00000000-0005-0000-0000-000000010000}"/>
    <cellStyle name="Calculation 2 2 2 5 2 7" xfId="44431" xr:uid="{00000000-0005-0000-0000-000001010000}"/>
    <cellStyle name="Calculation 2 2 2 5 2 8" xfId="44432" xr:uid="{00000000-0005-0000-0000-000002010000}"/>
    <cellStyle name="Calculation 2 2 2 5 2 9" xfId="44433" xr:uid="{00000000-0005-0000-0000-000003010000}"/>
    <cellStyle name="Calculation 2 2 2 5 3" xfId="210" xr:uid="{00000000-0005-0000-0000-000004010000}"/>
    <cellStyle name="Calculation 2 2 2 5 3 2" xfId="211" xr:uid="{00000000-0005-0000-0000-000005010000}"/>
    <cellStyle name="Calculation 2 2 2 5 4" xfId="212" xr:uid="{00000000-0005-0000-0000-000006010000}"/>
    <cellStyle name="Calculation 2 2 2 5 4 2" xfId="213" xr:uid="{00000000-0005-0000-0000-000007010000}"/>
    <cellStyle name="Calculation 2 2 2 5 5" xfId="214" xr:uid="{00000000-0005-0000-0000-000008010000}"/>
    <cellStyle name="Calculation 2 2 2 5 5 2" xfId="215" xr:uid="{00000000-0005-0000-0000-000009010000}"/>
    <cellStyle name="Calculation 2 2 2 5 6" xfId="216" xr:uid="{00000000-0005-0000-0000-00000A010000}"/>
    <cellStyle name="Calculation 2 2 2 5 6 2" xfId="217" xr:uid="{00000000-0005-0000-0000-00000B010000}"/>
    <cellStyle name="Calculation 2 2 2 5 7" xfId="218" xr:uid="{00000000-0005-0000-0000-00000C010000}"/>
    <cellStyle name="Calculation 2 2 2 5 7 2" xfId="219" xr:uid="{00000000-0005-0000-0000-00000D010000}"/>
    <cellStyle name="Calculation 2 2 2 6" xfId="220" xr:uid="{00000000-0005-0000-0000-00000E010000}"/>
    <cellStyle name="Calculation 2 2 2 6 2" xfId="221" xr:uid="{00000000-0005-0000-0000-00000F010000}"/>
    <cellStyle name="Calculation 2 2 2 6 2 10" xfId="44434" xr:uid="{00000000-0005-0000-0000-000010010000}"/>
    <cellStyle name="Calculation 2 2 2 6 2 11" xfId="44179" xr:uid="{00000000-0005-0000-0000-000011010000}"/>
    <cellStyle name="Calculation 2 2 2 6 2 2" xfId="222" xr:uid="{00000000-0005-0000-0000-000012010000}"/>
    <cellStyle name="Calculation 2 2 2 6 2 2 2" xfId="44435" xr:uid="{00000000-0005-0000-0000-000013010000}"/>
    <cellStyle name="Calculation 2 2 2 6 2 3" xfId="44436" xr:uid="{00000000-0005-0000-0000-000014010000}"/>
    <cellStyle name="Calculation 2 2 2 6 2 4" xfId="44437" xr:uid="{00000000-0005-0000-0000-000015010000}"/>
    <cellStyle name="Calculation 2 2 2 6 2 5" xfId="44438" xr:uid="{00000000-0005-0000-0000-000016010000}"/>
    <cellStyle name="Calculation 2 2 2 6 2 6" xfId="44439" xr:uid="{00000000-0005-0000-0000-000017010000}"/>
    <cellStyle name="Calculation 2 2 2 6 2 7" xfId="44440" xr:uid="{00000000-0005-0000-0000-000018010000}"/>
    <cellStyle name="Calculation 2 2 2 6 2 8" xfId="44441" xr:uid="{00000000-0005-0000-0000-000019010000}"/>
    <cellStyle name="Calculation 2 2 2 6 2 9" xfId="44442" xr:uid="{00000000-0005-0000-0000-00001A010000}"/>
    <cellStyle name="Calculation 2 2 2 6 3" xfId="223" xr:uid="{00000000-0005-0000-0000-00001B010000}"/>
    <cellStyle name="Calculation 2 2 2 6 3 2" xfId="224" xr:uid="{00000000-0005-0000-0000-00001C010000}"/>
    <cellStyle name="Calculation 2 2 2 6 4" xfId="225" xr:uid="{00000000-0005-0000-0000-00001D010000}"/>
    <cellStyle name="Calculation 2 2 2 6 4 2" xfId="226" xr:uid="{00000000-0005-0000-0000-00001E010000}"/>
    <cellStyle name="Calculation 2 2 2 6 5" xfId="227" xr:uid="{00000000-0005-0000-0000-00001F010000}"/>
    <cellStyle name="Calculation 2 2 2 6 5 2" xfId="228" xr:uid="{00000000-0005-0000-0000-000020010000}"/>
    <cellStyle name="Calculation 2 2 2 6 6" xfId="229" xr:uid="{00000000-0005-0000-0000-000021010000}"/>
    <cellStyle name="Calculation 2 2 2 6 6 2" xfId="230" xr:uid="{00000000-0005-0000-0000-000022010000}"/>
    <cellStyle name="Calculation 2 2 2 6 7" xfId="231" xr:uid="{00000000-0005-0000-0000-000023010000}"/>
    <cellStyle name="Calculation 2 2 2 6 7 2" xfId="232" xr:uid="{00000000-0005-0000-0000-000024010000}"/>
    <cellStyle name="Calculation 2 2 2 7" xfId="233" xr:uid="{00000000-0005-0000-0000-000025010000}"/>
    <cellStyle name="Calculation 2 2 2 7 2" xfId="234" xr:uid="{00000000-0005-0000-0000-000026010000}"/>
    <cellStyle name="Calculation 2 2 2 7 2 10" xfId="44443" xr:uid="{00000000-0005-0000-0000-000027010000}"/>
    <cellStyle name="Calculation 2 2 2 7 2 11" xfId="44180" xr:uid="{00000000-0005-0000-0000-000028010000}"/>
    <cellStyle name="Calculation 2 2 2 7 2 2" xfId="235" xr:uid="{00000000-0005-0000-0000-000029010000}"/>
    <cellStyle name="Calculation 2 2 2 7 2 2 2" xfId="44444" xr:uid="{00000000-0005-0000-0000-00002A010000}"/>
    <cellStyle name="Calculation 2 2 2 7 2 3" xfId="44445" xr:uid="{00000000-0005-0000-0000-00002B010000}"/>
    <cellStyle name="Calculation 2 2 2 7 2 4" xfId="44446" xr:uid="{00000000-0005-0000-0000-00002C010000}"/>
    <cellStyle name="Calculation 2 2 2 7 2 5" xfId="44447" xr:uid="{00000000-0005-0000-0000-00002D010000}"/>
    <cellStyle name="Calculation 2 2 2 7 2 6" xfId="44448" xr:uid="{00000000-0005-0000-0000-00002E010000}"/>
    <cellStyle name="Calculation 2 2 2 7 2 7" xfId="44449" xr:uid="{00000000-0005-0000-0000-00002F010000}"/>
    <cellStyle name="Calculation 2 2 2 7 2 8" xfId="44450" xr:uid="{00000000-0005-0000-0000-000030010000}"/>
    <cellStyle name="Calculation 2 2 2 7 2 9" xfId="44451" xr:uid="{00000000-0005-0000-0000-000031010000}"/>
    <cellStyle name="Calculation 2 2 2 7 3" xfId="236" xr:uid="{00000000-0005-0000-0000-000032010000}"/>
    <cellStyle name="Calculation 2 2 2 7 3 2" xfId="237" xr:uid="{00000000-0005-0000-0000-000033010000}"/>
    <cellStyle name="Calculation 2 2 2 7 4" xfId="238" xr:uid="{00000000-0005-0000-0000-000034010000}"/>
    <cellStyle name="Calculation 2 2 2 7 4 2" xfId="239" xr:uid="{00000000-0005-0000-0000-000035010000}"/>
    <cellStyle name="Calculation 2 2 2 7 5" xfId="240" xr:uid="{00000000-0005-0000-0000-000036010000}"/>
    <cellStyle name="Calculation 2 2 2 7 5 2" xfId="241" xr:uid="{00000000-0005-0000-0000-000037010000}"/>
    <cellStyle name="Calculation 2 2 2 7 6" xfId="242" xr:uid="{00000000-0005-0000-0000-000038010000}"/>
    <cellStyle name="Calculation 2 2 2 7 6 2" xfId="243" xr:uid="{00000000-0005-0000-0000-000039010000}"/>
    <cellStyle name="Calculation 2 2 2 7 7" xfId="244" xr:uid="{00000000-0005-0000-0000-00003A010000}"/>
    <cellStyle name="Calculation 2 2 2 7 7 2" xfId="245" xr:uid="{00000000-0005-0000-0000-00003B010000}"/>
    <cellStyle name="Calculation 2 2 2 8" xfId="246" xr:uid="{00000000-0005-0000-0000-00003C010000}"/>
    <cellStyle name="Calculation 2 2 2 8 2" xfId="247" xr:uid="{00000000-0005-0000-0000-00003D010000}"/>
    <cellStyle name="Calculation 2 2 2 8 2 10" xfId="44452" xr:uid="{00000000-0005-0000-0000-00003E010000}"/>
    <cellStyle name="Calculation 2 2 2 8 2 11" xfId="44181" xr:uid="{00000000-0005-0000-0000-00003F010000}"/>
    <cellStyle name="Calculation 2 2 2 8 2 2" xfId="248" xr:uid="{00000000-0005-0000-0000-000040010000}"/>
    <cellStyle name="Calculation 2 2 2 8 2 2 2" xfId="44453" xr:uid="{00000000-0005-0000-0000-000041010000}"/>
    <cellStyle name="Calculation 2 2 2 8 2 3" xfId="44454" xr:uid="{00000000-0005-0000-0000-000042010000}"/>
    <cellStyle name="Calculation 2 2 2 8 2 4" xfId="44455" xr:uid="{00000000-0005-0000-0000-000043010000}"/>
    <cellStyle name="Calculation 2 2 2 8 2 5" xfId="44456" xr:uid="{00000000-0005-0000-0000-000044010000}"/>
    <cellStyle name="Calculation 2 2 2 8 2 6" xfId="44457" xr:uid="{00000000-0005-0000-0000-000045010000}"/>
    <cellStyle name="Calculation 2 2 2 8 2 7" xfId="44458" xr:uid="{00000000-0005-0000-0000-000046010000}"/>
    <cellStyle name="Calculation 2 2 2 8 2 8" xfId="44459" xr:uid="{00000000-0005-0000-0000-000047010000}"/>
    <cellStyle name="Calculation 2 2 2 8 2 9" xfId="44460" xr:uid="{00000000-0005-0000-0000-000048010000}"/>
    <cellStyle name="Calculation 2 2 2 8 3" xfId="249" xr:uid="{00000000-0005-0000-0000-000049010000}"/>
    <cellStyle name="Calculation 2 2 2 8 3 2" xfId="250" xr:uid="{00000000-0005-0000-0000-00004A010000}"/>
    <cellStyle name="Calculation 2 2 2 8 4" xfId="251" xr:uid="{00000000-0005-0000-0000-00004B010000}"/>
    <cellStyle name="Calculation 2 2 2 8 4 2" xfId="252" xr:uid="{00000000-0005-0000-0000-00004C010000}"/>
    <cellStyle name="Calculation 2 2 2 8 5" xfId="253" xr:uid="{00000000-0005-0000-0000-00004D010000}"/>
    <cellStyle name="Calculation 2 2 2 8 5 2" xfId="254" xr:uid="{00000000-0005-0000-0000-00004E010000}"/>
    <cellStyle name="Calculation 2 2 2 8 6" xfId="255" xr:uid="{00000000-0005-0000-0000-00004F010000}"/>
    <cellStyle name="Calculation 2 2 2 8 6 2" xfId="256" xr:uid="{00000000-0005-0000-0000-000050010000}"/>
    <cellStyle name="Calculation 2 2 2 8 7" xfId="257" xr:uid="{00000000-0005-0000-0000-000051010000}"/>
    <cellStyle name="Calculation 2 2 2 8 7 2" xfId="258" xr:uid="{00000000-0005-0000-0000-000052010000}"/>
    <cellStyle name="Calculation 2 2 2 9" xfId="259" xr:uid="{00000000-0005-0000-0000-000053010000}"/>
    <cellStyle name="Calculation 2 2 2 9 2" xfId="260" xr:uid="{00000000-0005-0000-0000-000054010000}"/>
    <cellStyle name="Calculation 2 2 2 9 2 10" xfId="44461" xr:uid="{00000000-0005-0000-0000-000055010000}"/>
    <cellStyle name="Calculation 2 2 2 9 2 11" xfId="44182" xr:uid="{00000000-0005-0000-0000-000056010000}"/>
    <cellStyle name="Calculation 2 2 2 9 2 2" xfId="261" xr:uid="{00000000-0005-0000-0000-000057010000}"/>
    <cellStyle name="Calculation 2 2 2 9 2 2 2" xfId="44462" xr:uid="{00000000-0005-0000-0000-000058010000}"/>
    <cellStyle name="Calculation 2 2 2 9 2 3" xfId="44463" xr:uid="{00000000-0005-0000-0000-000059010000}"/>
    <cellStyle name="Calculation 2 2 2 9 2 4" xfId="44464" xr:uid="{00000000-0005-0000-0000-00005A010000}"/>
    <cellStyle name="Calculation 2 2 2 9 2 5" xfId="44465" xr:uid="{00000000-0005-0000-0000-00005B010000}"/>
    <cellStyle name="Calculation 2 2 2 9 2 6" xfId="44466" xr:uid="{00000000-0005-0000-0000-00005C010000}"/>
    <cellStyle name="Calculation 2 2 2 9 2 7" xfId="44467" xr:uid="{00000000-0005-0000-0000-00005D010000}"/>
    <cellStyle name="Calculation 2 2 2 9 2 8" xfId="44468" xr:uid="{00000000-0005-0000-0000-00005E010000}"/>
    <cellStyle name="Calculation 2 2 2 9 2 9" xfId="44469" xr:uid="{00000000-0005-0000-0000-00005F010000}"/>
    <cellStyle name="Calculation 2 2 2 9 3" xfId="262" xr:uid="{00000000-0005-0000-0000-000060010000}"/>
    <cellStyle name="Calculation 2 2 2 9 3 2" xfId="263" xr:uid="{00000000-0005-0000-0000-000061010000}"/>
    <cellStyle name="Calculation 2 2 3" xfId="264" xr:uid="{00000000-0005-0000-0000-000062010000}"/>
    <cellStyle name="Calculation 2 2 3 2" xfId="265" xr:uid="{00000000-0005-0000-0000-000063010000}"/>
    <cellStyle name="Calculation 2 2 3 2 10" xfId="44470" xr:uid="{00000000-0005-0000-0000-000064010000}"/>
    <cellStyle name="Calculation 2 2 3 2 11" xfId="44183" xr:uid="{00000000-0005-0000-0000-000065010000}"/>
    <cellStyle name="Calculation 2 2 3 2 2" xfId="266" xr:uid="{00000000-0005-0000-0000-000066010000}"/>
    <cellStyle name="Calculation 2 2 3 2 2 2" xfId="44471" xr:uid="{00000000-0005-0000-0000-000067010000}"/>
    <cellStyle name="Calculation 2 2 3 2 3" xfId="44472" xr:uid="{00000000-0005-0000-0000-000068010000}"/>
    <cellStyle name="Calculation 2 2 3 2 4" xfId="44473" xr:uid="{00000000-0005-0000-0000-000069010000}"/>
    <cellStyle name="Calculation 2 2 3 2 5" xfId="44474" xr:uid="{00000000-0005-0000-0000-00006A010000}"/>
    <cellStyle name="Calculation 2 2 3 2 6" xfId="44475" xr:uid="{00000000-0005-0000-0000-00006B010000}"/>
    <cellStyle name="Calculation 2 2 3 2 7" xfId="44476" xr:uid="{00000000-0005-0000-0000-00006C010000}"/>
    <cellStyle name="Calculation 2 2 3 2 8" xfId="44477" xr:uid="{00000000-0005-0000-0000-00006D010000}"/>
    <cellStyle name="Calculation 2 2 3 2 9" xfId="44478" xr:uid="{00000000-0005-0000-0000-00006E010000}"/>
    <cellStyle name="Calculation 2 2 3 3" xfId="267" xr:uid="{00000000-0005-0000-0000-00006F010000}"/>
    <cellStyle name="Calculation 2 2 3 3 2" xfId="268" xr:uid="{00000000-0005-0000-0000-000070010000}"/>
    <cellStyle name="Calculation 2 2 3 4" xfId="269" xr:uid="{00000000-0005-0000-0000-000071010000}"/>
    <cellStyle name="Calculation 2 2 3 4 2" xfId="270" xr:uid="{00000000-0005-0000-0000-000072010000}"/>
    <cellStyle name="Calculation 2 2 3 5" xfId="271" xr:uid="{00000000-0005-0000-0000-000073010000}"/>
    <cellStyle name="Calculation 2 2 3 5 2" xfId="272" xr:uid="{00000000-0005-0000-0000-000074010000}"/>
    <cellStyle name="Calculation 2 2 3 6" xfId="273" xr:uid="{00000000-0005-0000-0000-000075010000}"/>
    <cellStyle name="Calculation 2 2 3 6 2" xfId="274" xr:uid="{00000000-0005-0000-0000-000076010000}"/>
    <cellStyle name="Calculation 2 2 3 7" xfId="275" xr:uid="{00000000-0005-0000-0000-000077010000}"/>
    <cellStyle name="Calculation 2 2 3 7 2" xfId="276" xr:uid="{00000000-0005-0000-0000-000078010000}"/>
    <cellStyle name="Calculation 2 2 4" xfId="277" xr:uid="{00000000-0005-0000-0000-000079010000}"/>
    <cellStyle name="Calculation 2 2 4 2" xfId="278" xr:uid="{00000000-0005-0000-0000-00007A010000}"/>
    <cellStyle name="Calculation 2 2 4 2 10" xfId="44479" xr:uid="{00000000-0005-0000-0000-00007B010000}"/>
    <cellStyle name="Calculation 2 2 4 2 11" xfId="44184" xr:uid="{00000000-0005-0000-0000-00007C010000}"/>
    <cellStyle name="Calculation 2 2 4 2 2" xfId="279" xr:uid="{00000000-0005-0000-0000-00007D010000}"/>
    <cellStyle name="Calculation 2 2 4 2 2 2" xfId="44480" xr:uid="{00000000-0005-0000-0000-00007E010000}"/>
    <cellStyle name="Calculation 2 2 4 2 3" xfId="44481" xr:uid="{00000000-0005-0000-0000-00007F010000}"/>
    <cellStyle name="Calculation 2 2 4 2 4" xfId="44482" xr:uid="{00000000-0005-0000-0000-000080010000}"/>
    <cellStyle name="Calculation 2 2 4 2 5" xfId="44483" xr:uid="{00000000-0005-0000-0000-000081010000}"/>
    <cellStyle name="Calculation 2 2 4 2 6" xfId="44484" xr:uid="{00000000-0005-0000-0000-000082010000}"/>
    <cellStyle name="Calculation 2 2 4 2 7" xfId="44485" xr:uid="{00000000-0005-0000-0000-000083010000}"/>
    <cellStyle name="Calculation 2 2 4 2 8" xfId="44486" xr:uid="{00000000-0005-0000-0000-000084010000}"/>
    <cellStyle name="Calculation 2 2 4 2 9" xfId="44487" xr:uid="{00000000-0005-0000-0000-000085010000}"/>
    <cellStyle name="Calculation 2 2 4 3" xfId="280" xr:uid="{00000000-0005-0000-0000-000086010000}"/>
    <cellStyle name="Calculation 2 2 4 3 2" xfId="281" xr:uid="{00000000-0005-0000-0000-000087010000}"/>
    <cellStyle name="Calculation 2 2 4 4" xfId="282" xr:uid="{00000000-0005-0000-0000-000088010000}"/>
    <cellStyle name="Calculation 2 2 4 4 2" xfId="283" xr:uid="{00000000-0005-0000-0000-000089010000}"/>
    <cellStyle name="Calculation 2 2 4 5" xfId="284" xr:uid="{00000000-0005-0000-0000-00008A010000}"/>
    <cellStyle name="Calculation 2 2 4 5 2" xfId="285" xr:uid="{00000000-0005-0000-0000-00008B010000}"/>
    <cellStyle name="Calculation 2 2 4 6" xfId="286" xr:uid="{00000000-0005-0000-0000-00008C010000}"/>
    <cellStyle name="Calculation 2 2 4 6 2" xfId="287" xr:uid="{00000000-0005-0000-0000-00008D010000}"/>
    <cellStyle name="Calculation 2 2 4 7" xfId="288" xr:uid="{00000000-0005-0000-0000-00008E010000}"/>
    <cellStyle name="Calculation 2 2 4 7 2" xfId="289" xr:uid="{00000000-0005-0000-0000-00008F010000}"/>
    <cellStyle name="Calculation 2 2 5" xfId="290" xr:uid="{00000000-0005-0000-0000-000090010000}"/>
    <cellStyle name="Calculation 2 2 5 10" xfId="44488" xr:uid="{00000000-0005-0000-0000-000091010000}"/>
    <cellStyle name="Calculation 2 2 5 11" xfId="44173" xr:uid="{00000000-0005-0000-0000-000092010000}"/>
    <cellStyle name="Calculation 2 2 5 2" xfId="291" xr:uid="{00000000-0005-0000-0000-000093010000}"/>
    <cellStyle name="Calculation 2 2 5 2 2" xfId="44489" xr:uid="{00000000-0005-0000-0000-000094010000}"/>
    <cellStyle name="Calculation 2 2 5 3" xfId="44490" xr:uid="{00000000-0005-0000-0000-000095010000}"/>
    <cellStyle name="Calculation 2 2 5 4" xfId="44491" xr:uid="{00000000-0005-0000-0000-000096010000}"/>
    <cellStyle name="Calculation 2 2 5 5" xfId="44492" xr:uid="{00000000-0005-0000-0000-000097010000}"/>
    <cellStyle name="Calculation 2 2 5 6" xfId="44493" xr:uid="{00000000-0005-0000-0000-000098010000}"/>
    <cellStyle name="Calculation 2 2 5 7" xfId="44494" xr:uid="{00000000-0005-0000-0000-000099010000}"/>
    <cellStyle name="Calculation 2 2 5 8" xfId="44495" xr:uid="{00000000-0005-0000-0000-00009A010000}"/>
    <cellStyle name="Calculation 2 2 5 9" xfId="44496" xr:uid="{00000000-0005-0000-0000-00009B010000}"/>
    <cellStyle name="Calculation 2 2 6" xfId="292" xr:uid="{00000000-0005-0000-0000-00009C010000}"/>
    <cellStyle name="Calculation 2 2 7" xfId="293" xr:uid="{00000000-0005-0000-0000-00009D010000}"/>
    <cellStyle name="Calculation 2 2 7 2" xfId="294" xr:uid="{00000000-0005-0000-0000-00009E010000}"/>
    <cellStyle name="Calculation 2 3" xfId="295" xr:uid="{00000000-0005-0000-0000-00009F010000}"/>
    <cellStyle name="Calculation 2 3 2" xfId="296" xr:uid="{00000000-0005-0000-0000-0000A0010000}"/>
    <cellStyle name="Calculation 2 3 2 10" xfId="297" xr:uid="{00000000-0005-0000-0000-0000A1010000}"/>
    <cellStyle name="Calculation 2 3 2 10 10" xfId="44497" xr:uid="{00000000-0005-0000-0000-0000A2010000}"/>
    <cellStyle name="Calculation 2 3 2 10 11" xfId="44186" xr:uid="{00000000-0005-0000-0000-0000A3010000}"/>
    <cellStyle name="Calculation 2 3 2 10 2" xfId="298" xr:uid="{00000000-0005-0000-0000-0000A4010000}"/>
    <cellStyle name="Calculation 2 3 2 10 2 2" xfId="44498" xr:uid="{00000000-0005-0000-0000-0000A5010000}"/>
    <cellStyle name="Calculation 2 3 2 10 3" xfId="44499" xr:uid="{00000000-0005-0000-0000-0000A6010000}"/>
    <cellStyle name="Calculation 2 3 2 10 4" xfId="44500" xr:uid="{00000000-0005-0000-0000-0000A7010000}"/>
    <cellStyle name="Calculation 2 3 2 10 5" xfId="44501" xr:uid="{00000000-0005-0000-0000-0000A8010000}"/>
    <cellStyle name="Calculation 2 3 2 10 6" xfId="44502" xr:uid="{00000000-0005-0000-0000-0000A9010000}"/>
    <cellStyle name="Calculation 2 3 2 10 7" xfId="44503" xr:uid="{00000000-0005-0000-0000-0000AA010000}"/>
    <cellStyle name="Calculation 2 3 2 10 8" xfId="44504" xr:uid="{00000000-0005-0000-0000-0000AB010000}"/>
    <cellStyle name="Calculation 2 3 2 10 9" xfId="44505" xr:uid="{00000000-0005-0000-0000-0000AC010000}"/>
    <cellStyle name="Calculation 2 3 2 11" xfId="299" xr:uid="{00000000-0005-0000-0000-0000AD010000}"/>
    <cellStyle name="Calculation 2 3 2 11 2" xfId="300" xr:uid="{00000000-0005-0000-0000-0000AE010000}"/>
    <cellStyle name="Calculation 2 3 2 12" xfId="301" xr:uid="{00000000-0005-0000-0000-0000AF010000}"/>
    <cellStyle name="Calculation 2 3 2 12 2" xfId="302" xr:uid="{00000000-0005-0000-0000-0000B0010000}"/>
    <cellStyle name="Calculation 2 3 2 13" xfId="303" xr:uid="{00000000-0005-0000-0000-0000B1010000}"/>
    <cellStyle name="Calculation 2 3 2 13 2" xfId="304" xr:uid="{00000000-0005-0000-0000-0000B2010000}"/>
    <cellStyle name="Calculation 2 3 2 2" xfId="305" xr:uid="{00000000-0005-0000-0000-0000B3010000}"/>
    <cellStyle name="Calculation 2 3 2 2 2" xfId="306" xr:uid="{00000000-0005-0000-0000-0000B4010000}"/>
    <cellStyle name="Calculation 2 3 2 2 2 10" xfId="44506" xr:uid="{00000000-0005-0000-0000-0000B5010000}"/>
    <cellStyle name="Calculation 2 3 2 2 2 11" xfId="44187" xr:uid="{00000000-0005-0000-0000-0000B6010000}"/>
    <cellStyle name="Calculation 2 3 2 2 2 2" xfId="307" xr:uid="{00000000-0005-0000-0000-0000B7010000}"/>
    <cellStyle name="Calculation 2 3 2 2 2 2 2" xfId="308" xr:uid="{00000000-0005-0000-0000-0000B8010000}"/>
    <cellStyle name="Calculation 2 3 2 2 2 2 3" xfId="44507" xr:uid="{00000000-0005-0000-0000-0000B9010000}"/>
    <cellStyle name="Calculation 2 3 2 2 2 3" xfId="309" xr:uid="{00000000-0005-0000-0000-0000BA010000}"/>
    <cellStyle name="Calculation 2 3 2 2 2 3 2" xfId="310" xr:uid="{00000000-0005-0000-0000-0000BB010000}"/>
    <cellStyle name="Calculation 2 3 2 2 2 3 3" xfId="44508" xr:uid="{00000000-0005-0000-0000-0000BC010000}"/>
    <cellStyle name="Calculation 2 3 2 2 2 4" xfId="311" xr:uid="{00000000-0005-0000-0000-0000BD010000}"/>
    <cellStyle name="Calculation 2 3 2 2 2 4 2" xfId="312" xr:uid="{00000000-0005-0000-0000-0000BE010000}"/>
    <cellStyle name="Calculation 2 3 2 2 2 4 3" xfId="44509" xr:uid="{00000000-0005-0000-0000-0000BF010000}"/>
    <cellStyle name="Calculation 2 3 2 2 2 5" xfId="313" xr:uid="{00000000-0005-0000-0000-0000C0010000}"/>
    <cellStyle name="Calculation 2 3 2 2 2 5 2" xfId="314" xr:uid="{00000000-0005-0000-0000-0000C1010000}"/>
    <cellStyle name="Calculation 2 3 2 2 2 5 3" xfId="44510" xr:uid="{00000000-0005-0000-0000-0000C2010000}"/>
    <cellStyle name="Calculation 2 3 2 2 2 6" xfId="315" xr:uid="{00000000-0005-0000-0000-0000C3010000}"/>
    <cellStyle name="Calculation 2 3 2 2 2 6 2" xfId="44511" xr:uid="{00000000-0005-0000-0000-0000C4010000}"/>
    <cellStyle name="Calculation 2 3 2 2 2 7" xfId="44512" xr:uid="{00000000-0005-0000-0000-0000C5010000}"/>
    <cellStyle name="Calculation 2 3 2 2 2 8" xfId="44513" xr:uid="{00000000-0005-0000-0000-0000C6010000}"/>
    <cellStyle name="Calculation 2 3 2 2 2 9" xfId="44514" xr:uid="{00000000-0005-0000-0000-0000C7010000}"/>
    <cellStyle name="Calculation 2 3 2 2 3" xfId="316" xr:uid="{00000000-0005-0000-0000-0000C8010000}"/>
    <cellStyle name="Calculation 2 3 2 2 3 2" xfId="317" xr:uid="{00000000-0005-0000-0000-0000C9010000}"/>
    <cellStyle name="Calculation 2 3 2 2 3 2 2" xfId="318" xr:uid="{00000000-0005-0000-0000-0000CA010000}"/>
    <cellStyle name="Calculation 2 3 2 2 3 3" xfId="319" xr:uid="{00000000-0005-0000-0000-0000CB010000}"/>
    <cellStyle name="Calculation 2 3 2 2 3 3 2" xfId="320" xr:uid="{00000000-0005-0000-0000-0000CC010000}"/>
    <cellStyle name="Calculation 2 3 2 2 3 4" xfId="321" xr:uid="{00000000-0005-0000-0000-0000CD010000}"/>
    <cellStyle name="Calculation 2 3 2 2 3 4 2" xfId="322" xr:uid="{00000000-0005-0000-0000-0000CE010000}"/>
    <cellStyle name="Calculation 2 3 2 2 3 5" xfId="323" xr:uid="{00000000-0005-0000-0000-0000CF010000}"/>
    <cellStyle name="Calculation 2 3 2 2 3 5 2" xfId="324" xr:uid="{00000000-0005-0000-0000-0000D0010000}"/>
    <cellStyle name="Calculation 2 3 2 2 3 6" xfId="325" xr:uid="{00000000-0005-0000-0000-0000D1010000}"/>
    <cellStyle name="Calculation 2 3 2 2 4" xfId="326" xr:uid="{00000000-0005-0000-0000-0000D2010000}"/>
    <cellStyle name="Calculation 2 3 2 2 4 2" xfId="327" xr:uid="{00000000-0005-0000-0000-0000D3010000}"/>
    <cellStyle name="Calculation 2 3 2 2 4 2 2" xfId="328" xr:uid="{00000000-0005-0000-0000-0000D4010000}"/>
    <cellStyle name="Calculation 2 3 2 2 4 3" xfId="329" xr:uid="{00000000-0005-0000-0000-0000D5010000}"/>
    <cellStyle name="Calculation 2 3 2 2 4 3 2" xfId="330" xr:uid="{00000000-0005-0000-0000-0000D6010000}"/>
    <cellStyle name="Calculation 2 3 2 2 4 4" xfId="331" xr:uid="{00000000-0005-0000-0000-0000D7010000}"/>
    <cellStyle name="Calculation 2 3 2 2 4 4 2" xfId="332" xr:uid="{00000000-0005-0000-0000-0000D8010000}"/>
    <cellStyle name="Calculation 2 3 2 2 4 5" xfId="333" xr:uid="{00000000-0005-0000-0000-0000D9010000}"/>
    <cellStyle name="Calculation 2 3 2 2 4 5 2" xfId="334" xr:uid="{00000000-0005-0000-0000-0000DA010000}"/>
    <cellStyle name="Calculation 2 3 2 2 4 6" xfId="335" xr:uid="{00000000-0005-0000-0000-0000DB010000}"/>
    <cellStyle name="Calculation 2 3 2 2 5" xfId="336" xr:uid="{00000000-0005-0000-0000-0000DC010000}"/>
    <cellStyle name="Calculation 2 3 2 2 5 2" xfId="337" xr:uid="{00000000-0005-0000-0000-0000DD010000}"/>
    <cellStyle name="Calculation 2 3 2 2 5 2 2" xfId="338" xr:uid="{00000000-0005-0000-0000-0000DE010000}"/>
    <cellStyle name="Calculation 2 3 2 2 5 3" xfId="339" xr:uid="{00000000-0005-0000-0000-0000DF010000}"/>
    <cellStyle name="Calculation 2 3 2 2 5 3 2" xfId="340" xr:uid="{00000000-0005-0000-0000-0000E0010000}"/>
    <cellStyle name="Calculation 2 3 2 2 5 4" xfId="341" xr:uid="{00000000-0005-0000-0000-0000E1010000}"/>
    <cellStyle name="Calculation 2 3 2 2 5 4 2" xfId="342" xr:uid="{00000000-0005-0000-0000-0000E2010000}"/>
    <cellStyle name="Calculation 2 3 2 2 5 5" xfId="343" xr:uid="{00000000-0005-0000-0000-0000E3010000}"/>
    <cellStyle name="Calculation 2 3 2 2 5 5 2" xfId="344" xr:uid="{00000000-0005-0000-0000-0000E4010000}"/>
    <cellStyle name="Calculation 2 3 2 2 5 6" xfId="345" xr:uid="{00000000-0005-0000-0000-0000E5010000}"/>
    <cellStyle name="Calculation 2 3 2 2 6" xfId="346" xr:uid="{00000000-0005-0000-0000-0000E6010000}"/>
    <cellStyle name="Calculation 2 3 2 2 6 2" xfId="347" xr:uid="{00000000-0005-0000-0000-0000E7010000}"/>
    <cellStyle name="Calculation 2 3 2 2 7" xfId="348" xr:uid="{00000000-0005-0000-0000-0000E8010000}"/>
    <cellStyle name="Calculation 2 3 2 2 7 2" xfId="349" xr:uid="{00000000-0005-0000-0000-0000E9010000}"/>
    <cellStyle name="Calculation 2 3 2 2 8" xfId="350" xr:uid="{00000000-0005-0000-0000-0000EA010000}"/>
    <cellStyle name="Calculation 2 3 2 2 8 2" xfId="351" xr:uid="{00000000-0005-0000-0000-0000EB010000}"/>
    <cellStyle name="Calculation 2 3 2 2 9" xfId="352" xr:uid="{00000000-0005-0000-0000-0000EC010000}"/>
    <cellStyle name="Calculation 2 3 2 2 9 2" xfId="353" xr:uid="{00000000-0005-0000-0000-0000ED010000}"/>
    <cellStyle name="Calculation 2 3 2 3" xfId="354" xr:uid="{00000000-0005-0000-0000-0000EE010000}"/>
    <cellStyle name="Calculation 2 3 2 3 2" xfId="355" xr:uid="{00000000-0005-0000-0000-0000EF010000}"/>
    <cellStyle name="Calculation 2 3 2 3 2 10" xfId="44515" xr:uid="{00000000-0005-0000-0000-0000F0010000}"/>
    <cellStyle name="Calculation 2 3 2 3 2 11" xfId="44188" xr:uid="{00000000-0005-0000-0000-0000F1010000}"/>
    <cellStyle name="Calculation 2 3 2 3 2 2" xfId="356" xr:uid="{00000000-0005-0000-0000-0000F2010000}"/>
    <cellStyle name="Calculation 2 3 2 3 2 2 2" xfId="44516" xr:uid="{00000000-0005-0000-0000-0000F3010000}"/>
    <cellStyle name="Calculation 2 3 2 3 2 3" xfId="44517" xr:uid="{00000000-0005-0000-0000-0000F4010000}"/>
    <cellStyle name="Calculation 2 3 2 3 2 4" xfId="44518" xr:uid="{00000000-0005-0000-0000-0000F5010000}"/>
    <cellStyle name="Calculation 2 3 2 3 2 5" xfId="44519" xr:uid="{00000000-0005-0000-0000-0000F6010000}"/>
    <cellStyle name="Calculation 2 3 2 3 2 6" xfId="44520" xr:uid="{00000000-0005-0000-0000-0000F7010000}"/>
    <cellStyle name="Calculation 2 3 2 3 2 7" xfId="44521" xr:uid="{00000000-0005-0000-0000-0000F8010000}"/>
    <cellStyle name="Calculation 2 3 2 3 2 8" xfId="44522" xr:uid="{00000000-0005-0000-0000-0000F9010000}"/>
    <cellStyle name="Calculation 2 3 2 3 2 9" xfId="44523" xr:uid="{00000000-0005-0000-0000-0000FA010000}"/>
    <cellStyle name="Calculation 2 3 2 3 3" xfId="357" xr:uid="{00000000-0005-0000-0000-0000FB010000}"/>
    <cellStyle name="Calculation 2 3 2 3 3 2" xfId="358" xr:uid="{00000000-0005-0000-0000-0000FC010000}"/>
    <cellStyle name="Calculation 2 3 2 3 4" xfId="359" xr:uid="{00000000-0005-0000-0000-0000FD010000}"/>
    <cellStyle name="Calculation 2 3 2 3 4 2" xfId="360" xr:uid="{00000000-0005-0000-0000-0000FE010000}"/>
    <cellStyle name="Calculation 2 3 2 3 5" xfId="361" xr:uid="{00000000-0005-0000-0000-0000FF010000}"/>
    <cellStyle name="Calculation 2 3 2 3 5 2" xfId="362" xr:uid="{00000000-0005-0000-0000-000000020000}"/>
    <cellStyle name="Calculation 2 3 2 3 6" xfId="363" xr:uid="{00000000-0005-0000-0000-000001020000}"/>
    <cellStyle name="Calculation 2 3 2 3 6 2" xfId="364" xr:uid="{00000000-0005-0000-0000-000002020000}"/>
    <cellStyle name="Calculation 2 3 2 3 7" xfId="365" xr:uid="{00000000-0005-0000-0000-000003020000}"/>
    <cellStyle name="Calculation 2 3 2 3 7 2" xfId="366" xr:uid="{00000000-0005-0000-0000-000004020000}"/>
    <cellStyle name="Calculation 2 3 2 4" xfId="367" xr:uid="{00000000-0005-0000-0000-000005020000}"/>
    <cellStyle name="Calculation 2 3 2 4 2" xfId="368" xr:uid="{00000000-0005-0000-0000-000006020000}"/>
    <cellStyle name="Calculation 2 3 2 4 2 10" xfId="44524" xr:uid="{00000000-0005-0000-0000-000007020000}"/>
    <cellStyle name="Calculation 2 3 2 4 2 11" xfId="44189" xr:uid="{00000000-0005-0000-0000-000008020000}"/>
    <cellStyle name="Calculation 2 3 2 4 2 2" xfId="369" xr:uid="{00000000-0005-0000-0000-000009020000}"/>
    <cellStyle name="Calculation 2 3 2 4 2 2 2" xfId="44525" xr:uid="{00000000-0005-0000-0000-00000A020000}"/>
    <cellStyle name="Calculation 2 3 2 4 2 3" xfId="44526" xr:uid="{00000000-0005-0000-0000-00000B020000}"/>
    <cellStyle name="Calculation 2 3 2 4 2 4" xfId="44527" xr:uid="{00000000-0005-0000-0000-00000C020000}"/>
    <cellStyle name="Calculation 2 3 2 4 2 5" xfId="44528" xr:uid="{00000000-0005-0000-0000-00000D020000}"/>
    <cellStyle name="Calculation 2 3 2 4 2 6" xfId="44529" xr:uid="{00000000-0005-0000-0000-00000E020000}"/>
    <cellStyle name="Calculation 2 3 2 4 2 7" xfId="44530" xr:uid="{00000000-0005-0000-0000-00000F020000}"/>
    <cellStyle name="Calculation 2 3 2 4 2 8" xfId="44531" xr:uid="{00000000-0005-0000-0000-000010020000}"/>
    <cellStyle name="Calculation 2 3 2 4 2 9" xfId="44532" xr:uid="{00000000-0005-0000-0000-000011020000}"/>
    <cellStyle name="Calculation 2 3 2 4 3" xfId="370" xr:uid="{00000000-0005-0000-0000-000012020000}"/>
    <cellStyle name="Calculation 2 3 2 4 3 2" xfId="371" xr:uid="{00000000-0005-0000-0000-000013020000}"/>
    <cellStyle name="Calculation 2 3 2 4 4" xfId="372" xr:uid="{00000000-0005-0000-0000-000014020000}"/>
    <cellStyle name="Calculation 2 3 2 4 4 2" xfId="373" xr:uid="{00000000-0005-0000-0000-000015020000}"/>
    <cellStyle name="Calculation 2 3 2 4 5" xfId="374" xr:uid="{00000000-0005-0000-0000-000016020000}"/>
    <cellStyle name="Calculation 2 3 2 4 5 2" xfId="375" xr:uid="{00000000-0005-0000-0000-000017020000}"/>
    <cellStyle name="Calculation 2 3 2 4 6" xfId="376" xr:uid="{00000000-0005-0000-0000-000018020000}"/>
    <cellStyle name="Calculation 2 3 2 4 6 2" xfId="377" xr:uid="{00000000-0005-0000-0000-000019020000}"/>
    <cellStyle name="Calculation 2 3 2 4 7" xfId="378" xr:uid="{00000000-0005-0000-0000-00001A020000}"/>
    <cellStyle name="Calculation 2 3 2 4 7 2" xfId="379" xr:uid="{00000000-0005-0000-0000-00001B020000}"/>
    <cellStyle name="Calculation 2 3 2 5" xfId="380" xr:uid="{00000000-0005-0000-0000-00001C020000}"/>
    <cellStyle name="Calculation 2 3 2 5 2" xfId="381" xr:uid="{00000000-0005-0000-0000-00001D020000}"/>
    <cellStyle name="Calculation 2 3 2 5 2 10" xfId="44533" xr:uid="{00000000-0005-0000-0000-00001E020000}"/>
    <cellStyle name="Calculation 2 3 2 5 2 11" xfId="44190" xr:uid="{00000000-0005-0000-0000-00001F020000}"/>
    <cellStyle name="Calculation 2 3 2 5 2 2" xfId="382" xr:uid="{00000000-0005-0000-0000-000020020000}"/>
    <cellStyle name="Calculation 2 3 2 5 2 2 2" xfId="44534" xr:uid="{00000000-0005-0000-0000-000021020000}"/>
    <cellStyle name="Calculation 2 3 2 5 2 3" xfId="44535" xr:uid="{00000000-0005-0000-0000-000022020000}"/>
    <cellStyle name="Calculation 2 3 2 5 2 4" xfId="44536" xr:uid="{00000000-0005-0000-0000-000023020000}"/>
    <cellStyle name="Calculation 2 3 2 5 2 5" xfId="44537" xr:uid="{00000000-0005-0000-0000-000024020000}"/>
    <cellStyle name="Calculation 2 3 2 5 2 6" xfId="44538" xr:uid="{00000000-0005-0000-0000-000025020000}"/>
    <cellStyle name="Calculation 2 3 2 5 2 7" xfId="44539" xr:uid="{00000000-0005-0000-0000-000026020000}"/>
    <cellStyle name="Calculation 2 3 2 5 2 8" xfId="44540" xr:uid="{00000000-0005-0000-0000-000027020000}"/>
    <cellStyle name="Calculation 2 3 2 5 2 9" xfId="44541" xr:uid="{00000000-0005-0000-0000-000028020000}"/>
    <cellStyle name="Calculation 2 3 2 5 3" xfId="383" xr:uid="{00000000-0005-0000-0000-000029020000}"/>
    <cellStyle name="Calculation 2 3 2 5 3 2" xfId="384" xr:uid="{00000000-0005-0000-0000-00002A020000}"/>
    <cellStyle name="Calculation 2 3 2 5 4" xfId="385" xr:uid="{00000000-0005-0000-0000-00002B020000}"/>
    <cellStyle name="Calculation 2 3 2 5 4 2" xfId="386" xr:uid="{00000000-0005-0000-0000-00002C020000}"/>
    <cellStyle name="Calculation 2 3 2 5 5" xfId="387" xr:uid="{00000000-0005-0000-0000-00002D020000}"/>
    <cellStyle name="Calculation 2 3 2 5 5 2" xfId="388" xr:uid="{00000000-0005-0000-0000-00002E020000}"/>
    <cellStyle name="Calculation 2 3 2 5 6" xfId="389" xr:uid="{00000000-0005-0000-0000-00002F020000}"/>
    <cellStyle name="Calculation 2 3 2 5 6 2" xfId="390" xr:uid="{00000000-0005-0000-0000-000030020000}"/>
    <cellStyle name="Calculation 2 3 2 5 7" xfId="391" xr:uid="{00000000-0005-0000-0000-000031020000}"/>
    <cellStyle name="Calculation 2 3 2 5 7 2" xfId="392" xr:uid="{00000000-0005-0000-0000-000032020000}"/>
    <cellStyle name="Calculation 2 3 2 6" xfId="393" xr:uid="{00000000-0005-0000-0000-000033020000}"/>
    <cellStyle name="Calculation 2 3 2 6 2" xfId="394" xr:uid="{00000000-0005-0000-0000-000034020000}"/>
    <cellStyle name="Calculation 2 3 2 6 2 10" xfId="44542" xr:uid="{00000000-0005-0000-0000-000035020000}"/>
    <cellStyle name="Calculation 2 3 2 6 2 11" xfId="44191" xr:uid="{00000000-0005-0000-0000-000036020000}"/>
    <cellStyle name="Calculation 2 3 2 6 2 2" xfId="395" xr:uid="{00000000-0005-0000-0000-000037020000}"/>
    <cellStyle name="Calculation 2 3 2 6 2 2 2" xfId="44543" xr:uid="{00000000-0005-0000-0000-000038020000}"/>
    <cellStyle name="Calculation 2 3 2 6 2 3" xfId="44544" xr:uid="{00000000-0005-0000-0000-000039020000}"/>
    <cellStyle name="Calculation 2 3 2 6 2 4" xfId="44545" xr:uid="{00000000-0005-0000-0000-00003A020000}"/>
    <cellStyle name="Calculation 2 3 2 6 2 5" xfId="44546" xr:uid="{00000000-0005-0000-0000-00003B020000}"/>
    <cellStyle name="Calculation 2 3 2 6 2 6" xfId="44547" xr:uid="{00000000-0005-0000-0000-00003C020000}"/>
    <cellStyle name="Calculation 2 3 2 6 2 7" xfId="44548" xr:uid="{00000000-0005-0000-0000-00003D020000}"/>
    <cellStyle name="Calculation 2 3 2 6 2 8" xfId="44549" xr:uid="{00000000-0005-0000-0000-00003E020000}"/>
    <cellStyle name="Calculation 2 3 2 6 2 9" xfId="44550" xr:uid="{00000000-0005-0000-0000-00003F020000}"/>
    <cellStyle name="Calculation 2 3 2 6 3" xfId="396" xr:uid="{00000000-0005-0000-0000-000040020000}"/>
    <cellStyle name="Calculation 2 3 2 6 3 2" xfId="397" xr:uid="{00000000-0005-0000-0000-000041020000}"/>
    <cellStyle name="Calculation 2 3 2 6 4" xfId="398" xr:uid="{00000000-0005-0000-0000-000042020000}"/>
    <cellStyle name="Calculation 2 3 2 6 4 2" xfId="399" xr:uid="{00000000-0005-0000-0000-000043020000}"/>
    <cellStyle name="Calculation 2 3 2 6 5" xfId="400" xr:uid="{00000000-0005-0000-0000-000044020000}"/>
    <cellStyle name="Calculation 2 3 2 6 5 2" xfId="401" xr:uid="{00000000-0005-0000-0000-000045020000}"/>
    <cellStyle name="Calculation 2 3 2 6 6" xfId="402" xr:uid="{00000000-0005-0000-0000-000046020000}"/>
    <cellStyle name="Calculation 2 3 2 6 6 2" xfId="403" xr:uid="{00000000-0005-0000-0000-000047020000}"/>
    <cellStyle name="Calculation 2 3 2 6 7" xfId="404" xr:uid="{00000000-0005-0000-0000-000048020000}"/>
    <cellStyle name="Calculation 2 3 2 6 7 2" xfId="405" xr:uid="{00000000-0005-0000-0000-000049020000}"/>
    <cellStyle name="Calculation 2 3 2 7" xfId="406" xr:uid="{00000000-0005-0000-0000-00004A020000}"/>
    <cellStyle name="Calculation 2 3 2 7 2" xfId="407" xr:uid="{00000000-0005-0000-0000-00004B020000}"/>
    <cellStyle name="Calculation 2 3 2 7 2 10" xfId="44551" xr:uid="{00000000-0005-0000-0000-00004C020000}"/>
    <cellStyle name="Calculation 2 3 2 7 2 11" xfId="44192" xr:uid="{00000000-0005-0000-0000-00004D020000}"/>
    <cellStyle name="Calculation 2 3 2 7 2 2" xfId="408" xr:uid="{00000000-0005-0000-0000-00004E020000}"/>
    <cellStyle name="Calculation 2 3 2 7 2 2 2" xfId="44552" xr:uid="{00000000-0005-0000-0000-00004F020000}"/>
    <cellStyle name="Calculation 2 3 2 7 2 3" xfId="44553" xr:uid="{00000000-0005-0000-0000-000050020000}"/>
    <cellStyle name="Calculation 2 3 2 7 2 4" xfId="44554" xr:uid="{00000000-0005-0000-0000-000051020000}"/>
    <cellStyle name="Calculation 2 3 2 7 2 5" xfId="44555" xr:uid="{00000000-0005-0000-0000-000052020000}"/>
    <cellStyle name="Calculation 2 3 2 7 2 6" xfId="44556" xr:uid="{00000000-0005-0000-0000-000053020000}"/>
    <cellStyle name="Calculation 2 3 2 7 2 7" xfId="44557" xr:uid="{00000000-0005-0000-0000-000054020000}"/>
    <cellStyle name="Calculation 2 3 2 7 2 8" xfId="44558" xr:uid="{00000000-0005-0000-0000-000055020000}"/>
    <cellStyle name="Calculation 2 3 2 7 2 9" xfId="44559" xr:uid="{00000000-0005-0000-0000-000056020000}"/>
    <cellStyle name="Calculation 2 3 2 7 3" xfId="409" xr:uid="{00000000-0005-0000-0000-000057020000}"/>
    <cellStyle name="Calculation 2 3 2 7 3 2" xfId="410" xr:uid="{00000000-0005-0000-0000-000058020000}"/>
    <cellStyle name="Calculation 2 3 2 7 4" xfId="411" xr:uid="{00000000-0005-0000-0000-000059020000}"/>
    <cellStyle name="Calculation 2 3 2 7 4 2" xfId="412" xr:uid="{00000000-0005-0000-0000-00005A020000}"/>
    <cellStyle name="Calculation 2 3 2 7 5" xfId="413" xr:uid="{00000000-0005-0000-0000-00005B020000}"/>
    <cellStyle name="Calculation 2 3 2 7 5 2" xfId="414" xr:uid="{00000000-0005-0000-0000-00005C020000}"/>
    <cellStyle name="Calculation 2 3 2 7 6" xfId="415" xr:uid="{00000000-0005-0000-0000-00005D020000}"/>
    <cellStyle name="Calculation 2 3 2 7 6 2" xfId="416" xr:uid="{00000000-0005-0000-0000-00005E020000}"/>
    <cellStyle name="Calculation 2 3 2 7 7" xfId="417" xr:uid="{00000000-0005-0000-0000-00005F020000}"/>
    <cellStyle name="Calculation 2 3 2 7 7 2" xfId="418" xr:uid="{00000000-0005-0000-0000-000060020000}"/>
    <cellStyle name="Calculation 2 3 2 8" xfId="419" xr:uid="{00000000-0005-0000-0000-000061020000}"/>
    <cellStyle name="Calculation 2 3 2 8 2" xfId="420" xr:uid="{00000000-0005-0000-0000-000062020000}"/>
    <cellStyle name="Calculation 2 3 2 8 2 10" xfId="44560" xr:uid="{00000000-0005-0000-0000-000063020000}"/>
    <cellStyle name="Calculation 2 3 2 8 2 11" xfId="44193" xr:uid="{00000000-0005-0000-0000-000064020000}"/>
    <cellStyle name="Calculation 2 3 2 8 2 2" xfId="421" xr:uid="{00000000-0005-0000-0000-000065020000}"/>
    <cellStyle name="Calculation 2 3 2 8 2 2 2" xfId="44561" xr:uid="{00000000-0005-0000-0000-000066020000}"/>
    <cellStyle name="Calculation 2 3 2 8 2 3" xfId="44562" xr:uid="{00000000-0005-0000-0000-000067020000}"/>
    <cellStyle name="Calculation 2 3 2 8 2 4" xfId="44563" xr:uid="{00000000-0005-0000-0000-000068020000}"/>
    <cellStyle name="Calculation 2 3 2 8 2 5" xfId="44564" xr:uid="{00000000-0005-0000-0000-000069020000}"/>
    <cellStyle name="Calculation 2 3 2 8 2 6" xfId="44565" xr:uid="{00000000-0005-0000-0000-00006A020000}"/>
    <cellStyle name="Calculation 2 3 2 8 2 7" xfId="44566" xr:uid="{00000000-0005-0000-0000-00006B020000}"/>
    <cellStyle name="Calculation 2 3 2 8 2 8" xfId="44567" xr:uid="{00000000-0005-0000-0000-00006C020000}"/>
    <cellStyle name="Calculation 2 3 2 8 2 9" xfId="44568" xr:uid="{00000000-0005-0000-0000-00006D020000}"/>
    <cellStyle name="Calculation 2 3 2 8 3" xfId="422" xr:uid="{00000000-0005-0000-0000-00006E020000}"/>
    <cellStyle name="Calculation 2 3 2 8 3 2" xfId="423" xr:uid="{00000000-0005-0000-0000-00006F020000}"/>
    <cellStyle name="Calculation 2 3 2 8 4" xfId="424" xr:uid="{00000000-0005-0000-0000-000070020000}"/>
    <cellStyle name="Calculation 2 3 2 8 4 2" xfId="425" xr:uid="{00000000-0005-0000-0000-000071020000}"/>
    <cellStyle name="Calculation 2 3 2 8 5" xfId="426" xr:uid="{00000000-0005-0000-0000-000072020000}"/>
    <cellStyle name="Calculation 2 3 2 8 5 2" xfId="427" xr:uid="{00000000-0005-0000-0000-000073020000}"/>
    <cellStyle name="Calculation 2 3 2 8 6" xfId="428" xr:uid="{00000000-0005-0000-0000-000074020000}"/>
    <cellStyle name="Calculation 2 3 2 8 6 2" xfId="429" xr:uid="{00000000-0005-0000-0000-000075020000}"/>
    <cellStyle name="Calculation 2 3 2 8 7" xfId="430" xr:uid="{00000000-0005-0000-0000-000076020000}"/>
    <cellStyle name="Calculation 2 3 2 8 7 2" xfId="431" xr:uid="{00000000-0005-0000-0000-000077020000}"/>
    <cellStyle name="Calculation 2 3 2 9" xfId="432" xr:uid="{00000000-0005-0000-0000-000078020000}"/>
    <cellStyle name="Calculation 2 3 2 9 2" xfId="433" xr:uid="{00000000-0005-0000-0000-000079020000}"/>
    <cellStyle name="Calculation 2 3 2 9 2 10" xfId="44569" xr:uid="{00000000-0005-0000-0000-00007A020000}"/>
    <cellStyle name="Calculation 2 3 2 9 2 11" xfId="44194" xr:uid="{00000000-0005-0000-0000-00007B020000}"/>
    <cellStyle name="Calculation 2 3 2 9 2 2" xfId="434" xr:uid="{00000000-0005-0000-0000-00007C020000}"/>
    <cellStyle name="Calculation 2 3 2 9 2 2 2" xfId="44570" xr:uid="{00000000-0005-0000-0000-00007D020000}"/>
    <cellStyle name="Calculation 2 3 2 9 2 3" xfId="44571" xr:uid="{00000000-0005-0000-0000-00007E020000}"/>
    <cellStyle name="Calculation 2 3 2 9 2 4" xfId="44572" xr:uid="{00000000-0005-0000-0000-00007F020000}"/>
    <cellStyle name="Calculation 2 3 2 9 2 5" xfId="44573" xr:uid="{00000000-0005-0000-0000-000080020000}"/>
    <cellStyle name="Calculation 2 3 2 9 2 6" xfId="44574" xr:uid="{00000000-0005-0000-0000-000081020000}"/>
    <cellStyle name="Calculation 2 3 2 9 2 7" xfId="44575" xr:uid="{00000000-0005-0000-0000-000082020000}"/>
    <cellStyle name="Calculation 2 3 2 9 2 8" xfId="44576" xr:uid="{00000000-0005-0000-0000-000083020000}"/>
    <cellStyle name="Calculation 2 3 2 9 2 9" xfId="44577" xr:uid="{00000000-0005-0000-0000-000084020000}"/>
    <cellStyle name="Calculation 2 3 2 9 3" xfId="435" xr:uid="{00000000-0005-0000-0000-000085020000}"/>
    <cellStyle name="Calculation 2 3 2 9 3 2" xfId="436" xr:uid="{00000000-0005-0000-0000-000086020000}"/>
    <cellStyle name="Calculation 2 3 3" xfId="437" xr:uid="{00000000-0005-0000-0000-000087020000}"/>
    <cellStyle name="Calculation 2 3 3 2" xfId="438" xr:uid="{00000000-0005-0000-0000-000088020000}"/>
    <cellStyle name="Calculation 2 3 3 2 10" xfId="44578" xr:uid="{00000000-0005-0000-0000-000089020000}"/>
    <cellStyle name="Calculation 2 3 3 2 11" xfId="44195" xr:uid="{00000000-0005-0000-0000-00008A020000}"/>
    <cellStyle name="Calculation 2 3 3 2 2" xfId="439" xr:uid="{00000000-0005-0000-0000-00008B020000}"/>
    <cellStyle name="Calculation 2 3 3 2 2 2" xfId="44579" xr:uid="{00000000-0005-0000-0000-00008C020000}"/>
    <cellStyle name="Calculation 2 3 3 2 3" xfId="44580" xr:uid="{00000000-0005-0000-0000-00008D020000}"/>
    <cellStyle name="Calculation 2 3 3 2 4" xfId="44581" xr:uid="{00000000-0005-0000-0000-00008E020000}"/>
    <cellStyle name="Calculation 2 3 3 2 5" xfId="44582" xr:uid="{00000000-0005-0000-0000-00008F020000}"/>
    <cellStyle name="Calculation 2 3 3 2 6" xfId="44583" xr:uid="{00000000-0005-0000-0000-000090020000}"/>
    <cellStyle name="Calculation 2 3 3 2 7" xfId="44584" xr:uid="{00000000-0005-0000-0000-000091020000}"/>
    <cellStyle name="Calculation 2 3 3 2 8" xfId="44585" xr:uid="{00000000-0005-0000-0000-000092020000}"/>
    <cellStyle name="Calculation 2 3 3 2 9" xfId="44586" xr:uid="{00000000-0005-0000-0000-000093020000}"/>
    <cellStyle name="Calculation 2 3 3 3" xfId="440" xr:uid="{00000000-0005-0000-0000-000094020000}"/>
    <cellStyle name="Calculation 2 3 3 3 2" xfId="441" xr:uid="{00000000-0005-0000-0000-000095020000}"/>
    <cellStyle name="Calculation 2 3 3 4" xfId="442" xr:uid="{00000000-0005-0000-0000-000096020000}"/>
    <cellStyle name="Calculation 2 3 3 4 2" xfId="443" xr:uid="{00000000-0005-0000-0000-000097020000}"/>
    <cellStyle name="Calculation 2 3 3 5" xfId="444" xr:uid="{00000000-0005-0000-0000-000098020000}"/>
    <cellStyle name="Calculation 2 3 3 5 2" xfId="445" xr:uid="{00000000-0005-0000-0000-000099020000}"/>
    <cellStyle name="Calculation 2 3 3 6" xfId="446" xr:uid="{00000000-0005-0000-0000-00009A020000}"/>
    <cellStyle name="Calculation 2 3 3 6 2" xfId="447" xr:uid="{00000000-0005-0000-0000-00009B020000}"/>
    <cellStyle name="Calculation 2 3 3 7" xfId="448" xr:uid="{00000000-0005-0000-0000-00009C020000}"/>
    <cellStyle name="Calculation 2 3 3 7 2" xfId="449" xr:uid="{00000000-0005-0000-0000-00009D020000}"/>
    <cellStyle name="Calculation 2 3 4" xfId="450" xr:uid="{00000000-0005-0000-0000-00009E020000}"/>
    <cellStyle name="Calculation 2 3 4 2" xfId="451" xr:uid="{00000000-0005-0000-0000-00009F020000}"/>
    <cellStyle name="Calculation 2 3 4 2 10" xfId="44587" xr:uid="{00000000-0005-0000-0000-0000A0020000}"/>
    <cellStyle name="Calculation 2 3 4 2 11" xfId="44196" xr:uid="{00000000-0005-0000-0000-0000A1020000}"/>
    <cellStyle name="Calculation 2 3 4 2 2" xfId="452" xr:uid="{00000000-0005-0000-0000-0000A2020000}"/>
    <cellStyle name="Calculation 2 3 4 2 2 2" xfId="44588" xr:uid="{00000000-0005-0000-0000-0000A3020000}"/>
    <cellStyle name="Calculation 2 3 4 2 3" xfId="44589" xr:uid="{00000000-0005-0000-0000-0000A4020000}"/>
    <cellStyle name="Calculation 2 3 4 2 4" xfId="44590" xr:uid="{00000000-0005-0000-0000-0000A5020000}"/>
    <cellStyle name="Calculation 2 3 4 2 5" xfId="44591" xr:uid="{00000000-0005-0000-0000-0000A6020000}"/>
    <cellStyle name="Calculation 2 3 4 2 6" xfId="44592" xr:uid="{00000000-0005-0000-0000-0000A7020000}"/>
    <cellStyle name="Calculation 2 3 4 2 7" xfId="44593" xr:uid="{00000000-0005-0000-0000-0000A8020000}"/>
    <cellStyle name="Calculation 2 3 4 2 8" xfId="44594" xr:uid="{00000000-0005-0000-0000-0000A9020000}"/>
    <cellStyle name="Calculation 2 3 4 2 9" xfId="44595" xr:uid="{00000000-0005-0000-0000-0000AA020000}"/>
    <cellStyle name="Calculation 2 3 4 3" xfId="453" xr:uid="{00000000-0005-0000-0000-0000AB020000}"/>
    <cellStyle name="Calculation 2 3 4 3 2" xfId="454" xr:uid="{00000000-0005-0000-0000-0000AC020000}"/>
    <cellStyle name="Calculation 2 3 4 4" xfId="455" xr:uid="{00000000-0005-0000-0000-0000AD020000}"/>
    <cellStyle name="Calculation 2 3 4 4 2" xfId="456" xr:uid="{00000000-0005-0000-0000-0000AE020000}"/>
    <cellStyle name="Calculation 2 3 4 5" xfId="457" xr:uid="{00000000-0005-0000-0000-0000AF020000}"/>
    <cellStyle name="Calculation 2 3 4 5 2" xfId="458" xr:uid="{00000000-0005-0000-0000-0000B0020000}"/>
    <cellStyle name="Calculation 2 3 4 6" xfId="459" xr:uid="{00000000-0005-0000-0000-0000B1020000}"/>
    <cellStyle name="Calculation 2 3 4 6 2" xfId="460" xr:uid="{00000000-0005-0000-0000-0000B2020000}"/>
    <cellStyle name="Calculation 2 3 4 7" xfId="461" xr:uid="{00000000-0005-0000-0000-0000B3020000}"/>
    <cellStyle name="Calculation 2 3 4 7 2" xfId="462" xr:uid="{00000000-0005-0000-0000-0000B4020000}"/>
    <cellStyle name="Calculation 2 3 5" xfId="463" xr:uid="{00000000-0005-0000-0000-0000B5020000}"/>
    <cellStyle name="Calculation 2 3 5 10" xfId="44596" xr:uid="{00000000-0005-0000-0000-0000B6020000}"/>
    <cellStyle name="Calculation 2 3 5 11" xfId="44185" xr:uid="{00000000-0005-0000-0000-0000B7020000}"/>
    <cellStyle name="Calculation 2 3 5 2" xfId="464" xr:uid="{00000000-0005-0000-0000-0000B8020000}"/>
    <cellStyle name="Calculation 2 3 5 2 2" xfId="44597" xr:uid="{00000000-0005-0000-0000-0000B9020000}"/>
    <cellStyle name="Calculation 2 3 5 3" xfId="44598" xr:uid="{00000000-0005-0000-0000-0000BA020000}"/>
    <cellStyle name="Calculation 2 3 5 4" xfId="44599" xr:uid="{00000000-0005-0000-0000-0000BB020000}"/>
    <cellStyle name="Calculation 2 3 5 5" xfId="44600" xr:uid="{00000000-0005-0000-0000-0000BC020000}"/>
    <cellStyle name="Calculation 2 3 5 6" xfId="44601" xr:uid="{00000000-0005-0000-0000-0000BD020000}"/>
    <cellStyle name="Calculation 2 3 5 7" xfId="44602" xr:uid="{00000000-0005-0000-0000-0000BE020000}"/>
    <cellStyle name="Calculation 2 3 5 8" xfId="44603" xr:uid="{00000000-0005-0000-0000-0000BF020000}"/>
    <cellStyle name="Calculation 2 3 5 9" xfId="44604" xr:uid="{00000000-0005-0000-0000-0000C0020000}"/>
    <cellStyle name="Calculation 2 3 6" xfId="465" xr:uid="{00000000-0005-0000-0000-0000C1020000}"/>
    <cellStyle name="Calculation 2 3 6 2" xfId="466" xr:uid="{00000000-0005-0000-0000-0000C2020000}"/>
    <cellStyle name="Calculation 2 4" xfId="467" xr:uid="{00000000-0005-0000-0000-0000C3020000}"/>
    <cellStyle name="Calculation 2 4 10" xfId="468" xr:uid="{00000000-0005-0000-0000-0000C4020000}"/>
    <cellStyle name="Calculation 2 4 10 10" xfId="44605" xr:uid="{00000000-0005-0000-0000-0000C5020000}"/>
    <cellStyle name="Calculation 2 4 10 11" xfId="44197" xr:uid="{00000000-0005-0000-0000-0000C6020000}"/>
    <cellStyle name="Calculation 2 4 10 2" xfId="469" xr:uid="{00000000-0005-0000-0000-0000C7020000}"/>
    <cellStyle name="Calculation 2 4 10 2 2" xfId="44606" xr:uid="{00000000-0005-0000-0000-0000C8020000}"/>
    <cellStyle name="Calculation 2 4 10 3" xfId="44607" xr:uid="{00000000-0005-0000-0000-0000C9020000}"/>
    <cellStyle name="Calculation 2 4 10 4" xfId="44608" xr:uid="{00000000-0005-0000-0000-0000CA020000}"/>
    <cellStyle name="Calculation 2 4 10 5" xfId="44609" xr:uid="{00000000-0005-0000-0000-0000CB020000}"/>
    <cellStyle name="Calculation 2 4 10 6" xfId="44610" xr:uid="{00000000-0005-0000-0000-0000CC020000}"/>
    <cellStyle name="Calculation 2 4 10 7" xfId="44611" xr:uid="{00000000-0005-0000-0000-0000CD020000}"/>
    <cellStyle name="Calculation 2 4 10 8" xfId="44612" xr:uid="{00000000-0005-0000-0000-0000CE020000}"/>
    <cellStyle name="Calculation 2 4 10 9" xfId="44613" xr:uid="{00000000-0005-0000-0000-0000CF020000}"/>
    <cellStyle name="Calculation 2 4 11" xfId="470" xr:uid="{00000000-0005-0000-0000-0000D0020000}"/>
    <cellStyle name="Calculation 2 4 11 2" xfId="471" xr:uid="{00000000-0005-0000-0000-0000D1020000}"/>
    <cellStyle name="Calculation 2 4 12" xfId="472" xr:uid="{00000000-0005-0000-0000-0000D2020000}"/>
    <cellStyle name="Calculation 2 4 12 2" xfId="473" xr:uid="{00000000-0005-0000-0000-0000D3020000}"/>
    <cellStyle name="Calculation 2 4 13" xfId="474" xr:uid="{00000000-0005-0000-0000-0000D4020000}"/>
    <cellStyle name="Calculation 2 4 13 2" xfId="475" xr:uid="{00000000-0005-0000-0000-0000D5020000}"/>
    <cellStyle name="Calculation 2 4 2" xfId="476" xr:uid="{00000000-0005-0000-0000-0000D6020000}"/>
    <cellStyle name="Calculation 2 4 2 2" xfId="477" xr:uid="{00000000-0005-0000-0000-0000D7020000}"/>
    <cellStyle name="Calculation 2 4 2 2 10" xfId="44614" xr:uid="{00000000-0005-0000-0000-0000D8020000}"/>
    <cellStyle name="Calculation 2 4 2 2 11" xfId="44198" xr:uid="{00000000-0005-0000-0000-0000D9020000}"/>
    <cellStyle name="Calculation 2 4 2 2 2" xfId="478" xr:uid="{00000000-0005-0000-0000-0000DA020000}"/>
    <cellStyle name="Calculation 2 4 2 2 2 2" xfId="479" xr:uid="{00000000-0005-0000-0000-0000DB020000}"/>
    <cellStyle name="Calculation 2 4 2 2 2 3" xfId="44615" xr:uid="{00000000-0005-0000-0000-0000DC020000}"/>
    <cellStyle name="Calculation 2 4 2 2 3" xfId="480" xr:uid="{00000000-0005-0000-0000-0000DD020000}"/>
    <cellStyle name="Calculation 2 4 2 2 3 2" xfId="481" xr:uid="{00000000-0005-0000-0000-0000DE020000}"/>
    <cellStyle name="Calculation 2 4 2 2 3 3" xfId="44616" xr:uid="{00000000-0005-0000-0000-0000DF020000}"/>
    <cellStyle name="Calculation 2 4 2 2 4" xfId="482" xr:uid="{00000000-0005-0000-0000-0000E0020000}"/>
    <cellStyle name="Calculation 2 4 2 2 4 2" xfId="483" xr:uid="{00000000-0005-0000-0000-0000E1020000}"/>
    <cellStyle name="Calculation 2 4 2 2 4 3" xfId="44617" xr:uid="{00000000-0005-0000-0000-0000E2020000}"/>
    <cellStyle name="Calculation 2 4 2 2 5" xfId="484" xr:uid="{00000000-0005-0000-0000-0000E3020000}"/>
    <cellStyle name="Calculation 2 4 2 2 5 2" xfId="485" xr:uid="{00000000-0005-0000-0000-0000E4020000}"/>
    <cellStyle name="Calculation 2 4 2 2 5 3" xfId="44618" xr:uid="{00000000-0005-0000-0000-0000E5020000}"/>
    <cellStyle name="Calculation 2 4 2 2 6" xfId="486" xr:uid="{00000000-0005-0000-0000-0000E6020000}"/>
    <cellStyle name="Calculation 2 4 2 2 6 2" xfId="44619" xr:uid="{00000000-0005-0000-0000-0000E7020000}"/>
    <cellStyle name="Calculation 2 4 2 2 7" xfId="44620" xr:uid="{00000000-0005-0000-0000-0000E8020000}"/>
    <cellStyle name="Calculation 2 4 2 2 8" xfId="44621" xr:uid="{00000000-0005-0000-0000-0000E9020000}"/>
    <cellStyle name="Calculation 2 4 2 2 9" xfId="44622" xr:uid="{00000000-0005-0000-0000-0000EA020000}"/>
    <cellStyle name="Calculation 2 4 2 3" xfId="487" xr:uid="{00000000-0005-0000-0000-0000EB020000}"/>
    <cellStyle name="Calculation 2 4 2 3 2" xfId="488" xr:uid="{00000000-0005-0000-0000-0000EC020000}"/>
    <cellStyle name="Calculation 2 4 2 3 2 2" xfId="489" xr:uid="{00000000-0005-0000-0000-0000ED020000}"/>
    <cellStyle name="Calculation 2 4 2 3 3" xfId="490" xr:uid="{00000000-0005-0000-0000-0000EE020000}"/>
    <cellStyle name="Calculation 2 4 2 3 3 2" xfId="491" xr:uid="{00000000-0005-0000-0000-0000EF020000}"/>
    <cellStyle name="Calculation 2 4 2 3 4" xfId="492" xr:uid="{00000000-0005-0000-0000-0000F0020000}"/>
    <cellStyle name="Calculation 2 4 2 3 4 2" xfId="493" xr:uid="{00000000-0005-0000-0000-0000F1020000}"/>
    <cellStyle name="Calculation 2 4 2 3 5" xfId="494" xr:uid="{00000000-0005-0000-0000-0000F2020000}"/>
    <cellStyle name="Calculation 2 4 2 3 5 2" xfId="495" xr:uid="{00000000-0005-0000-0000-0000F3020000}"/>
    <cellStyle name="Calculation 2 4 2 3 6" xfId="496" xr:uid="{00000000-0005-0000-0000-0000F4020000}"/>
    <cellStyle name="Calculation 2 4 2 4" xfId="497" xr:uid="{00000000-0005-0000-0000-0000F5020000}"/>
    <cellStyle name="Calculation 2 4 2 4 2" xfId="498" xr:uid="{00000000-0005-0000-0000-0000F6020000}"/>
    <cellStyle name="Calculation 2 4 2 4 2 2" xfId="499" xr:uid="{00000000-0005-0000-0000-0000F7020000}"/>
    <cellStyle name="Calculation 2 4 2 4 3" xfId="500" xr:uid="{00000000-0005-0000-0000-0000F8020000}"/>
    <cellStyle name="Calculation 2 4 2 4 3 2" xfId="501" xr:uid="{00000000-0005-0000-0000-0000F9020000}"/>
    <cellStyle name="Calculation 2 4 2 4 4" xfId="502" xr:uid="{00000000-0005-0000-0000-0000FA020000}"/>
    <cellStyle name="Calculation 2 4 2 4 4 2" xfId="503" xr:uid="{00000000-0005-0000-0000-0000FB020000}"/>
    <cellStyle name="Calculation 2 4 2 4 5" xfId="504" xr:uid="{00000000-0005-0000-0000-0000FC020000}"/>
    <cellStyle name="Calculation 2 4 2 4 5 2" xfId="505" xr:uid="{00000000-0005-0000-0000-0000FD020000}"/>
    <cellStyle name="Calculation 2 4 2 4 6" xfId="506" xr:uid="{00000000-0005-0000-0000-0000FE020000}"/>
    <cellStyle name="Calculation 2 4 2 5" xfId="507" xr:uid="{00000000-0005-0000-0000-0000FF020000}"/>
    <cellStyle name="Calculation 2 4 2 5 2" xfId="508" xr:uid="{00000000-0005-0000-0000-000000030000}"/>
    <cellStyle name="Calculation 2 4 2 5 2 2" xfId="509" xr:uid="{00000000-0005-0000-0000-000001030000}"/>
    <cellStyle name="Calculation 2 4 2 5 3" xfId="510" xr:uid="{00000000-0005-0000-0000-000002030000}"/>
    <cellStyle name="Calculation 2 4 2 5 3 2" xfId="511" xr:uid="{00000000-0005-0000-0000-000003030000}"/>
    <cellStyle name="Calculation 2 4 2 5 4" xfId="512" xr:uid="{00000000-0005-0000-0000-000004030000}"/>
    <cellStyle name="Calculation 2 4 2 5 4 2" xfId="513" xr:uid="{00000000-0005-0000-0000-000005030000}"/>
    <cellStyle name="Calculation 2 4 2 5 5" xfId="514" xr:uid="{00000000-0005-0000-0000-000006030000}"/>
    <cellStyle name="Calculation 2 4 2 5 5 2" xfId="515" xr:uid="{00000000-0005-0000-0000-000007030000}"/>
    <cellStyle name="Calculation 2 4 2 5 6" xfId="516" xr:uid="{00000000-0005-0000-0000-000008030000}"/>
    <cellStyle name="Calculation 2 4 2 6" xfId="517" xr:uid="{00000000-0005-0000-0000-000009030000}"/>
    <cellStyle name="Calculation 2 4 2 6 2" xfId="518" xr:uid="{00000000-0005-0000-0000-00000A030000}"/>
    <cellStyle name="Calculation 2 4 2 7" xfId="519" xr:uid="{00000000-0005-0000-0000-00000B030000}"/>
    <cellStyle name="Calculation 2 4 2 7 2" xfId="520" xr:uid="{00000000-0005-0000-0000-00000C030000}"/>
    <cellStyle name="Calculation 2 4 2 8" xfId="521" xr:uid="{00000000-0005-0000-0000-00000D030000}"/>
    <cellStyle name="Calculation 2 4 2 8 2" xfId="522" xr:uid="{00000000-0005-0000-0000-00000E030000}"/>
    <cellStyle name="Calculation 2 4 2 9" xfId="523" xr:uid="{00000000-0005-0000-0000-00000F030000}"/>
    <cellStyle name="Calculation 2 4 2 9 2" xfId="524" xr:uid="{00000000-0005-0000-0000-000010030000}"/>
    <cellStyle name="Calculation 2 4 3" xfId="525" xr:uid="{00000000-0005-0000-0000-000011030000}"/>
    <cellStyle name="Calculation 2 4 3 2" xfId="526" xr:uid="{00000000-0005-0000-0000-000012030000}"/>
    <cellStyle name="Calculation 2 4 3 2 10" xfId="44623" xr:uid="{00000000-0005-0000-0000-000013030000}"/>
    <cellStyle name="Calculation 2 4 3 2 11" xfId="44199" xr:uid="{00000000-0005-0000-0000-000014030000}"/>
    <cellStyle name="Calculation 2 4 3 2 2" xfId="527" xr:uid="{00000000-0005-0000-0000-000015030000}"/>
    <cellStyle name="Calculation 2 4 3 2 2 2" xfId="44624" xr:uid="{00000000-0005-0000-0000-000016030000}"/>
    <cellStyle name="Calculation 2 4 3 2 3" xfId="44625" xr:uid="{00000000-0005-0000-0000-000017030000}"/>
    <cellStyle name="Calculation 2 4 3 2 4" xfId="44626" xr:uid="{00000000-0005-0000-0000-000018030000}"/>
    <cellStyle name="Calculation 2 4 3 2 5" xfId="44627" xr:uid="{00000000-0005-0000-0000-000019030000}"/>
    <cellStyle name="Calculation 2 4 3 2 6" xfId="44628" xr:uid="{00000000-0005-0000-0000-00001A030000}"/>
    <cellStyle name="Calculation 2 4 3 2 7" xfId="44629" xr:uid="{00000000-0005-0000-0000-00001B030000}"/>
    <cellStyle name="Calculation 2 4 3 2 8" xfId="44630" xr:uid="{00000000-0005-0000-0000-00001C030000}"/>
    <cellStyle name="Calculation 2 4 3 2 9" xfId="44631" xr:uid="{00000000-0005-0000-0000-00001D030000}"/>
    <cellStyle name="Calculation 2 4 3 3" xfId="528" xr:uid="{00000000-0005-0000-0000-00001E030000}"/>
    <cellStyle name="Calculation 2 4 3 3 2" xfId="529" xr:uid="{00000000-0005-0000-0000-00001F030000}"/>
    <cellStyle name="Calculation 2 4 3 4" xfId="530" xr:uid="{00000000-0005-0000-0000-000020030000}"/>
    <cellStyle name="Calculation 2 4 3 4 2" xfId="531" xr:uid="{00000000-0005-0000-0000-000021030000}"/>
    <cellStyle name="Calculation 2 4 3 5" xfId="532" xr:uid="{00000000-0005-0000-0000-000022030000}"/>
    <cellStyle name="Calculation 2 4 3 5 2" xfId="533" xr:uid="{00000000-0005-0000-0000-000023030000}"/>
    <cellStyle name="Calculation 2 4 3 6" xfId="534" xr:uid="{00000000-0005-0000-0000-000024030000}"/>
    <cellStyle name="Calculation 2 4 3 6 2" xfId="535" xr:uid="{00000000-0005-0000-0000-000025030000}"/>
    <cellStyle name="Calculation 2 4 3 7" xfId="536" xr:uid="{00000000-0005-0000-0000-000026030000}"/>
    <cellStyle name="Calculation 2 4 3 7 2" xfId="537" xr:uid="{00000000-0005-0000-0000-000027030000}"/>
    <cellStyle name="Calculation 2 4 4" xfId="538" xr:uid="{00000000-0005-0000-0000-000028030000}"/>
    <cellStyle name="Calculation 2 4 4 2" xfId="539" xr:uid="{00000000-0005-0000-0000-000029030000}"/>
    <cellStyle name="Calculation 2 4 4 2 10" xfId="44632" xr:uid="{00000000-0005-0000-0000-00002A030000}"/>
    <cellStyle name="Calculation 2 4 4 2 11" xfId="44200" xr:uid="{00000000-0005-0000-0000-00002B030000}"/>
    <cellStyle name="Calculation 2 4 4 2 2" xfId="540" xr:uid="{00000000-0005-0000-0000-00002C030000}"/>
    <cellStyle name="Calculation 2 4 4 2 2 2" xfId="44633" xr:uid="{00000000-0005-0000-0000-00002D030000}"/>
    <cellStyle name="Calculation 2 4 4 2 3" xfId="44634" xr:uid="{00000000-0005-0000-0000-00002E030000}"/>
    <cellStyle name="Calculation 2 4 4 2 4" xfId="44635" xr:uid="{00000000-0005-0000-0000-00002F030000}"/>
    <cellStyle name="Calculation 2 4 4 2 5" xfId="44636" xr:uid="{00000000-0005-0000-0000-000030030000}"/>
    <cellStyle name="Calculation 2 4 4 2 6" xfId="44637" xr:uid="{00000000-0005-0000-0000-000031030000}"/>
    <cellStyle name="Calculation 2 4 4 2 7" xfId="44638" xr:uid="{00000000-0005-0000-0000-000032030000}"/>
    <cellStyle name="Calculation 2 4 4 2 8" xfId="44639" xr:uid="{00000000-0005-0000-0000-000033030000}"/>
    <cellStyle name="Calculation 2 4 4 2 9" xfId="44640" xr:uid="{00000000-0005-0000-0000-000034030000}"/>
    <cellStyle name="Calculation 2 4 4 3" xfId="541" xr:uid="{00000000-0005-0000-0000-000035030000}"/>
    <cellStyle name="Calculation 2 4 4 3 2" xfId="542" xr:uid="{00000000-0005-0000-0000-000036030000}"/>
    <cellStyle name="Calculation 2 4 4 4" xfId="543" xr:uid="{00000000-0005-0000-0000-000037030000}"/>
    <cellStyle name="Calculation 2 4 4 4 2" xfId="544" xr:uid="{00000000-0005-0000-0000-000038030000}"/>
    <cellStyle name="Calculation 2 4 4 5" xfId="545" xr:uid="{00000000-0005-0000-0000-000039030000}"/>
    <cellStyle name="Calculation 2 4 4 5 2" xfId="546" xr:uid="{00000000-0005-0000-0000-00003A030000}"/>
    <cellStyle name="Calculation 2 4 4 6" xfId="547" xr:uid="{00000000-0005-0000-0000-00003B030000}"/>
    <cellStyle name="Calculation 2 4 4 6 2" xfId="548" xr:uid="{00000000-0005-0000-0000-00003C030000}"/>
    <cellStyle name="Calculation 2 4 4 7" xfId="549" xr:uid="{00000000-0005-0000-0000-00003D030000}"/>
    <cellStyle name="Calculation 2 4 4 7 2" xfId="550" xr:uid="{00000000-0005-0000-0000-00003E030000}"/>
    <cellStyle name="Calculation 2 4 5" xfId="551" xr:uid="{00000000-0005-0000-0000-00003F030000}"/>
    <cellStyle name="Calculation 2 4 5 2" xfId="552" xr:uid="{00000000-0005-0000-0000-000040030000}"/>
    <cellStyle name="Calculation 2 4 5 2 10" xfId="44641" xr:uid="{00000000-0005-0000-0000-000041030000}"/>
    <cellStyle name="Calculation 2 4 5 2 11" xfId="44201" xr:uid="{00000000-0005-0000-0000-000042030000}"/>
    <cellStyle name="Calculation 2 4 5 2 2" xfId="553" xr:uid="{00000000-0005-0000-0000-000043030000}"/>
    <cellStyle name="Calculation 2 4 5 2 2 2" xfId="44642" xr:uid="{00000000-0005-0000-0000-000044030000}"/>
    <cellStyle name="Calculation 2 4 5 2 3" xfId="44643" xr:uid="{00000000-0005-0000-0000-000045030000}"/>
    <cellStyle name="Calculation 2 4 5 2 4" xfId="44644" xr:uid="{00000000-0005-0000-0000-000046030000}"/>
    <cellStyle name="Calculation 2 4 5 2 5" xfId="44645" xr:uid="{00000000-0005-0000-0000-000047030000}"/>
    <cellStyle name="Calculation 2 4 5 2 6" xfId="44646" xr:uid="{00000000-0005-0000-0000-000048030000}"/>
    <cellStyle name="Calculation 2 4 5 2 7" xfId="44647" xr:uid="{00000000-0005-0000-0000-000049030000}"/>
    <cellStyle name="Calculation 2 4 5 2 8" xfId="44648" xr:uid="{00000000-0005-0000-0000-00004A030000}"/>
    <cellStyle name="Calculation 2 4 5 2 9" xfId="44649" xr:uid="{00000000-0005-0000-0000-00004B030000}"/>
    <cellStyle name="Calculation 2 4 5 3" xfId="554" xr:uid="{00000000-0005-0000-0000-00004C030000}"/>
    <cellStyle name="Calculation 2 4 5 3 2" xfId="555" xr:uid="{00000000-0005-0000-0000-00004D030000}"/>
    <cellStyle name="Calculation 2 4 5 4" xfId="556" xr:uid="{00000000-0005-0000-0000-00004E030000}"/>
    <cellStyle name="Calculation 2 4 5 4 2" xfId="557" xr:uid="{00000000-0005-0000-0000-00004F030000}"/>
    <cellStyle name="Calculation 2 4 5 5" xfId="558" xr:uid="{00000000-0005-0000-0000-000050030000}"/>
    <cellStyle name="Calculation 2 4 5 5 2" xfId="559" xr:uid="{00000000-0005-0000-0000-000051030000}"/>
    <cellStyle name="Calculation 2 4 5 6" xfId="560" xr:uid="{00000000-0005-0000-0000-000052030000}"/>
    <cellStyle name="Calculation 2 4 5 6 2" xfId="561" xr:uid="{00000000-0005-0000-0000-000053030000}"/>
    <cellStyle name="Calculation 2 4 5 7" xfId="562" xr:uid="{00000000-0005-0000-0000-000054030000}"/>
    <cellStyle name="Calculation 2 4 5 7 2" xfId="563" xr:uid="{00000000-0005-0000-0000-000055030000}"/>
    <cellStyle name="Calculation 2 4 6" xfId="564" xr:uid="{00000000-0005-0000-0000-000056030000}"/>
    <cellStyle name="Calculation 2 4 6 2" xfId="565" xr:uid="{00000000-0005-0000-0000-000057030000}"/>
    <cellStyle name="Calculation 2 4 6 2 10" xfId="44650" xr:uid="{00000000-0005-0000-0000-000058030000}"/>
    <cellStyle name="Calculation 2 4 6 2 11" xfId="44202" xr:uid="{00000000-0005-0000-0000-000059030000}"/>
    <cellStyle name="Calculation 2 4 6 2 2" xfId="566" xr:uid="{00000000-0005-0000-0000-00005A030000}"/>
    <cellStyle name="Calculation 2 4 6 2 2 2" xfId="44651" xr:uid="{00000000-0005-0000-0000-00005B030000}"/>
    <cellStyle name="Calculation 2 4 6 2 3" xfId="44652" xr:uid="{00000000-0005-0000-0000-00005C030000}"/>
    <cellStyle name="Calculation 2 4 6 2 4" xfId="44653" xr:uid="{00000000-0005-0000-0000-00005D030000}"/>
    <cellStyle name="Calculation 2 4 6 2 5" xfId="44654" xr:uid="{00000000-0005-0000-0000-00005E030000}"/>
    <cellStyle name="Calculation 2 4 6 2 6" xfId="44655" xr:uid="{00000000-0005-0000-0000-00005F030000}"/>
    <cellStyle name="Calculation 2 4 6 2 7" xfId="44656" xr:uid="{00000000-0005-0000-0000-000060030000}"/>
    <cellStyle name="Calculation 2 4 6 2 8" xfId="44657" xr:uid="{00000000-0005-0000-0000-000061030000}"/>
    <cellStyle name="Calculation 2 4 6 2 9" xfId="44658" xr:uid="{00000000-0005-0000-0000-000062030000}"/>
    <cellStyle name="Calculation 2 4 6 3" xfId="567" xr:uid="{00000000-0005-0000-0000-000063030000}"/>
    <cellStyle name="Calculation 2 4 6 3 2" xfId="568" xr:uid="{00000000-0005-0000-0000-000064030000}"/>
    <cellStyle name="Calculation 2 4 6 4" xfId="569" xr:uid="{00000000-0005-0000-0000-000065030000}"/>
    <cellStyle name="Calculation 2 4 6 4 2" xfId="570" xr:uid="{00000000-0005-0000-0000-000066030000}"/>
    <cellStyle name="Calculation 2 4 6 5" xfId="571" xr:uid="{00000000-0005-0000-0000-000067030000}"/>
    <cellStyle name="Calculation 2 4 6 5 2" xfId="572" xr:uid="{00000000-0005-0000-0000-000068030000}"/>
    <cellStyle name="Calculation 2 4 6 6" xfId="573" xr:uid="{00000000-0005-0000-0000-000069030000}"/>
    <cellStyle name="Calculation 2 4 6 6 2" xfId="574" xr:uid="{00000000-0005-0000-0000-00006A030000}"/>
    <cellStyle name="Calculation 2 4 6 7" xfId="575" xr:uid="{00000000-0005-0000-0000-00006B030000}"/>
    <cellStyle name="Calculation 2 4 6 7 2" xfId="576" xr:uid="{00000000-0005-0000-0000-00006C030000}"/>
    <cellStyle name="Calculation 2 4 7" xfId="577" xr:uid="{00000000-0005-0000-0000-00006D030000}"/>
    <cellStyle name="Calculation 2 4 7 2" xfId="578" xr:uid="{00000000-0005-0000-0000-00006E030000}"/>
    <cellStyle name="Calculation 2 4 7 2 10" xfId="44659" xr:uid="{00000000-0005-0000-0000-00006F030000}"/>
    <cellStyle name="Calculation 2 4 7 2 11" xfId="44203" xr:uid="{00000000-0005-0000-0000-000070030000}"/>
    <cellStyle name="Calculation 2 4 7 2 2" xfId="579" xr:uid="{00000000-0005-0000-0000-000071030000}"/>
    <cellStyle name="Calculation 2 4 7 2 2 2" xfId="44660" xr:uid="{00000000-0005-0000-0000-000072030000}"/>
    <cellStyle name="Calculation 2 4 7 2 3" xfId="44661" xr:uid="{00000000-0005-0000-0000-000073030000}"/>
    <cellStyle name="Calculation 2 4 7 2 4" xfId="44662" xr:uid="{00000000-0005-0000-0000-000074030000}"/>
    <cellStyle name="Calculation 2 4 7 2 5" xfId="44663" xr:uid="{00000000-0005-0000-0000-000075030000}"/>
    <cellStyle name="Calculation 2 4 7 2 6" xfId="44664" xr:uid="{00000000-0005-0000-0000-000076030000}"/>
    <cellStyle name="Calculation 2 4 7 2 7" xfId="44665" xr:uid="{00000000-0005-0000-0000-000077030000}"/>
    <cellStyle name="Calculation 2 4 7 2 8" xfId="44666" xr:uid="{00000000-0005-0000-0000-000078030000}"/>
    <cellStyle name="Calculation 2 4 7 2 9" xfId="44667" xr:uid="{00000000-0005-0000-0000-000079030000}"/>
    <cellStyle name="Calculation 2 4 7 3" xfId="580" xr:uid="{00000000-0005-0000-0000-00007A030000}"/>
    <cellStyle name="Calculation 2 4 7 3 2" xfId="581" xr:uid="{00000000-0005-0000-0000-00007B030000}"/>
    <cellStyle name="Calculation 2 4 7 4" xfId="582" xr:uid="{00000000-0005-0000-0000-00007C030000}"/>
    <cellStyle name="Calculation 2 4 7 4 2" xfId="583" xr:uid="{00000000-0005-0000-0000-00007D030000}"/>
    <cellStyle name="Calculation 2 4 7 5" xfId="584" xr:uid="{00000000-0005-0000-0000-00007E030000}"/>
    <cellStyle name="Calculation 2 4 7 5 2" xfId="585" xr:uid="{00000000-0005-0000-0000-00007F030000}"/>
    <cellStyle name="Calculation 2 4 7 6" xfId="586" xr:uid="{00000000-0005-0000-0000-000080030000}"/>
    <cellStyle name="Calculation 2 4 7 6 2" xfId="587" xr:uid="{00000000-0005-0000-0000-000081030000}"/>
    <cellStyle name="Calculation 2 4 7 7" xfId="588" xr:uid="{00000000-0005-0000-0000-000082030000}"/>
    <cellStyle name="Calculation 2 4 7 7 2" xfId="589" xr:uid="{00000000-0005-0000-0000-000083030000}"/>
    <cellStyle name="Calculation 2 4 8" xfId="590" xr:uid="{00000000-0005-0000-0000-000084030000}"/>
    <cellStyle name="Calculation 2 4 8 2" xfId="591" xr:uid="{00000000-0005-0000-0000-000085030000}"/>
    <cellStyle name="Calculation 2 4 8 2 10" xfId="44668" xr:uid="{00000000-0005-0000-0000-000086030000}"/>
    <cellStyle name="Calculation 2 4 8 2 11" xfId="44204" xr:uid="{00000000-0005-0000-0000-000087030000}"/>
    <cellStyle name="Calculation 2 4 8 2 2" xfId="592" xr:uid="{00000000-0005-0000-0000-000088030000}"/>
    <cellStyle name="Calculation 2 4 8 2 2 2" xfId="44669" xr:uid="{00000000-0005-0000-0000-000089030000}"/>
    <cellStyle name="Calculation 2 4 8 2 3" xfId="44670" xr:uid="{00000000-0005-0000-0000-00008A030000}"/>
    <cellStyle name="Calculation 2 4 8 2 4" xfId="44671" xr:uid="{00000000-0005-0000-0000-00008B030000}"/>
    <cellStyle name="Calculation 2 4 8 2 5" xfId="44672" xr:uid="{00000000-0005-0000-0000-00008C030000}"/>
    <cellStyle name="Calculation 2 4 8 2 6" xfId="44673" xr:uid="{00000000-0005-0000-0000-00008D030000}"/>
    <cellStyle name="Calculation 2 4 8 2 7" xfId="44674" xr:uid="{00000000-0005-0000-0000-00008E030000}"/>
    <cellStyle name="Calculation 2 4 8 2 8" xfId="44675" xr:uid="{00000000-0005-0000-0000-00008F030000}"/>
    <cellStyle name="Calculation 2 4 8 2 9" xfId="44676" xr:uid="{00000000-0005-0000-0000-000090030000}"/>
    <cellStyle name="Calculation 2 4 8 3" xfId="593" xr:uid="{00000000-0005-0000-0000-000091030000}"/>
    <cellStyle name="Calculation 2 4 8 3 2" xfId="594" xr:uid="{00000000-0005-0000-0000-000092030000}"/>
    <cellStyle name="Calculation 2 4 8 4" xfId="595" xr:uid="{00000000-0005-0000-0000-000093030000}"/>
    <cellStyle name="Calculation 2 4 8 4 2" xfId="596" xr:uid="{00000000-0005-0000-0000-000094030000}"/>
    <cellStyle name="Calculation 2 4 8 5" xfId="597" xr:uid="{00000000-0005-0000-0000-000095030000}"/>
    <cellStyle name="Calculation 2 4 8 5 2" xfId="598" xr:uid="{00000000-0005-0000-0000-000096030000}"/>
    <cellStyle name="Calculation 2 4 8 6" xfId="599" xr:uid="{00000000-0005-0000-0000-000097030000}"/>
    <cellStyle name="Calculation 2 4 8 6 2" xfId="600" xr:uid="{00000000-0005-0000-0000-000098030000}"/>
    <cellStyle name="Calculation 2 4 8 7" xfId="601" xr:uid="{00000000-0005-0000-0000-000099030000}"/>
    <cellStyle name="Calculation 2 4 8 7 2" xfId="602" xr:uid="{00000000-0005-0000-0000-00009A030000}"/>
    <cellStyle name="Calculation 2 4 9" xfId="603" xr:uid="{00000000-0005-0000-0000-00009B030000}"/>
    <cellStyle name="Calculation 2 4 9 2" xfId="604" xr:uid="{00000000-0005-0000-0000-00009C030000}"/>
    <cellStyle name="Calculation 2 4 9 2 10" xfId="44677" xr:uid="{00000000-0005-0000-0000-00009D030000}"/>
    <cellStyle name="Calculation 2 4 9 2 11" xfId="44205" xr:uid="{00000000-0005-0000-0000-00009E030000}"/>
    <cellStyle name="Calculation 2 4 9 2 2" xfId="605" xr:uid="{00000000-0005-0000-0000-00009F030000}"/>
    <cellStyle name="Calculation 2 4 9 2 2 2" xfId="44678" xr:uid="{00000000-0005-0000-0000-0000A0030000}"/>
    <cellStyle name="Calculation 2 4 9 2 3" xfId="44679" xr:uid="{00000000-0005-0000-0000-0000A1030000}"/>
    <cellStyle name="Calculation 2 4 9 2 4" xfId="44680" xr:uid="{00000000-0005-0000-0000-0000A2030000}"/>
    <cellStyle name="Calculation 2 4 9 2 5" xfId="44681" xr:uid="{00000000-0005-0000-0000-0000A3030000}"/>
    <cellStyle name="Calculation 2 4 9 2 6" xfId="44682" xr:uid="{00000000-0005-0000-0000-0000A4030000}"/>
    <cellStyle name="Calculation 2 4 9 2 7" xfId="44683" xr:uid="{00000000-0005-0000-0000-0000A5030000}"/>
    <cellStyle name="Calculation 2 4 9 2 8" xfId="44684" xr:uid="{00000000-0005-0000-0000-0000A6030000}"/>
    <cellStyle name="Calculation 2 4 9 2 9" xfId="44685" xr:uid="{00000000-0005-0000-0000-0000A7030000}"/>
    <cellStyle name="Calculation 2 4 9 3" xfId="606" xr:uid="{00000000-0005-0000-0000-0000A8030000}"/>
    <cellStyle name="Calculation 2 4 9 3 2" xfId="607" xr:uid="{00000000-0005-0000-0000-0000A9030000}"/>
    <cellStyle name="Calculation 2 5" xfId="608" xr:uid="{00000000-0005-0000-0000-0000AA030000}"/>
    <cellStyle name="Calculation 2 5 2" xfId="609" xr:uid="{00000000-0005-0000-0000-0000AB030000}"/>
    <cellStyle name="Calculation 2 5 2 2" xfId="610" xr:uid="{00000000-0005-0000-0000-0000AC030000}"/>
    <cellStyle name="Calculation 2 5 2 2 2" xfId="611" xr:uid="{00000000-0005-0000-0000-0000AD030000}"/>
    <cellStyle name="Calculation 2 5 2 3" xfId="612" xr:uid="{00000000-0005-0000-0000-0000AE030000}"/>
    <cellStyle name="Calculation 2 5 2 3 2" xfId="613" xr:uid="{00000000-0005-0000-0000-0000AF030000}"/>
    <cellStyle name="Calculation 2 5 2 4" xfId="614" xr:uid="{00000000-0005-0000-0000-0000B0030000}"/>
    <cellStyle name="Calculation 2 5 2 4 2" xfId="615" xr:uid="{00000000-0005-0000-0000-0000B1030000}"/>
    <cellStyle name="Calculation 2 5 2 5" xfId="616" xr:uid="{00000000-0005-0000-0000-0000B2030000}"/>
    <cellStyle name="Calculation 2 5 2 5 2" xfId="617" xr:uid="{00000000-0005-0000-0000-0000B3030000}"/>
    <cellStyle name="Calculation 2 5 2 6" xfId="618" xr:uid="{00000000-0005-0000-0000-0000B4030000}"/>
    <cellStyle name="Calculation 2 5 3" xfId="619" xr:uid="{00000000-0005-0000-0000-0000B5030000}"/>
    <cellStyle name="Calculation 2 5 3 2" xfId="620" xr:uid="{00000000-0005-0000-0000-0000B6030000}"/>
    <cellStyle name="Calculation 2 5 3 2 2" xfId="621" xr:uid="{00000000-0005-0000-0000-0000B7030000}"/>
    <cellStyle name="Calculation 2 5 3 3" xfId="622" xr:uid="{00000000-0005-0000-0000-0000B8030000}"/>
    <cellStyle name="Calculation 2 5 3 3 2" xfId="623" xr:uid="{00000000-0005-0000-0000-0000B9030000}"/>
    <cellStyle name="Calculation 2 5 3 4" xfId="624" xr:uid="{00000000-0005-0000-0000-0000BA030000}"/>
    <cellStyle name="Calculation 2 5 3 4 2" xfId="625" xr:uid="{00000000-0005-0000-0000-0000BB030000}"/>
    <cellStyle name="Calculation 2 5 3 5" xfId="626" xr:uid="{00000000-0005-0000-0000-0000BC030000}"/>
    <cellStyle name="Calculation 2 5 3 5 2" xfId="627" xr:uid="{00000000-0005-0000-0000-0000BD030000}"/>
    <cellStyle name="Calculation 2 5 3 6" xfId="628" xr:uid="{00000000-0005-0000-0000-0000BE030000}"/>
    <cellStyle name="Calculation 2 5 4" xfId="629" xr:uid="{00000000-0005-0000-0000-0000BF030000}"/>
    <cellStyle name="Calculation 2 5 4 2" xfId="630" xr:uid="{00000000-0005-0000-0000-0000C0030000}"/>
    <cellStyle name="Calculation 2 5 4 2 2" xfId="631" xr:uid="{00000000-0005-0000-0000-0000C1030000}"/>
    <cellStyle name="Calculation 2 5 4 3" xfId="632" xr:uid="{00000000-0005-0000-0000-0000C2030000}"/>
    <cellStyle name="Calculation 2 5 4 3 2" xfId="633" xr:uid="{00000000-0005-0000-0000-0000C3030000}"/>
    <cellStyle name="Calculation 2 5 4 4" xfId="634" xr:uid="{00000000-0005-0000-0000-0000C4030000}"/>
    <cellStyle name="Calculation 2 5 4 4 2" xfId="635" xr:uid="{00000000-0005-0000-0000-0000C5030000}"/>
    <cellStyle name="Calculation 2 5 4 5" xfId="636" xr:uid="{00000000-0005-0000-0000-0000C6030000}"/>
    <cellStyle name="Calculation 2 5 4 5 2" xfId="637" xr:uid="{00000000-0005-0000-0000-0000C7030000}"/>
    <cellStyle name="Calculation 2 5 4 6" xfId="638" xr:uid="{00000000-0005-0000-0000-0000C8030000}"/>
    <cellStyle name="Calculation 2 5 5" xfId="639" xr:uid="{00000000-0005-0000-0000-0000C9030000}"/>
    <cellStyle name="Calculation 2 5 5 2" xfId="640" xr:uid="{00000000-0005-0000-0000-0000CA030000}"/>
    <cellStyle name="Calculation 2 5 5 2 2" xfId="641" xr:uid="{00000000-0005-0000-0000-0000CB030000}"/>
    <cellStyle name="Calculation 2 5 5 3" xfId="642" xr:uid="{00000000-0005-0000-0000-0000CC030000}"/>
    <cellStyle name="Calculation 2 5 5 3 2" xfId="643" xr:uid="{00000000-0005-0000-0000-0000CD030000}"/>
    <cellStyle name="Calculation 2 5 5 4" xfId="644" xr:uid="{00000000-0005-0000-0000-0000CE030000}"/>
    <cellStyle name="Calculation 2 5 5 4 2" xfId="645" xr:uid="{00000000-0005-0000-0000-0000CF030000}"/>
    <cellStyle name="Calculation 2 5 5 5" xfId="646" xr:uid="{00000000-0005-0000-0000-0000D0030000}"/>
    <cellStyle name="Calculation 2 5 5 5 2" xfId="647" xr:uid="{00000000-0005-0000-0000-0000D1030000}"/>
    <cellStyle name="Calculation 2 5 5 6" xfId="648" xr:uid="{00000000-0005-0000-0000-0000D2030000}"/>
    <cellStyle name="Calculation 2 5 6" xfId="649" xr:uid="{00000000-0005-0000-0000-0000D3030000}"/>
    <cellStyle name="Calculation 2 5 6 2" xfId="650" xr:uid="{00000000-0005-0000-0000-0000D4030000}"/>
    <cellStyle name="Calculation 2 5 7" xfId="651" xr:uid="{00000000-0005-0000-0000-0000D5030000}"/>
    <cellStyle name="Calculation 2 5 7 2" xfId="652" xr:uid="{00000000-0005-0000-0000-0000D6030000}"/>
    <cellStyle name="Calculation 2 5 8" xfId="653" xr:uid="{00000000-0005-0000-0000-0000D7030000}"/>
    <cellStyle name="Calculation 2 5 8 2" xfId="654" xr:uid="{00000000-0005-0000-0000-0000D8030000}"/>
    <cellStyle name="Calculation 2 6" xfId="655" xr:uid="{00000000-0005-0000-0000-0000D9030000}"/>
    <cellStyle name="Calculation 2 6 10" xfId="44686" xr:uid="{00000000-0005-0000-0000-0000DA030000}"/>
    <cellStyle name="Calculation 2 6 11" xfId="44172" xr:uid="{00000000-0005-0000-0000-0000DB030000}"/>
    <cellStyle name="Calculation 2 6 2" xfId="656" xr:uid="{00000000-0005-0000-0000-0000DC030000}"/>
    <cellStyle name="Calculation 2 6 2 2" xfId="657" xr:uid="{00000000-0005-0000-0000-0000DD030000}"/>
    <cellStyle name="Calculation 2 6 2 3" xfId="44687" xr:uid="{00000000-0005-0000-0000-0000DE030000}"/>
    <cellStyle name="Calculation 2 6 3" xfId="658" xr:uid="{00000000-0005-0000-0000-0000DF030000}"/>
    <cellStyle name="Calculation 2 6 3 2" xfId="659" xr:uid="{00000000-0005-0000-0000-0000E0030000}"/>
    <cellStyle name="Calculation 2 6 3 3" xfId="44688" xr:uid="{00000000-0005-0000-0000-0000E1030000}"/>
    <cellStyle name="Calculation 2 6 4" xfId="660" xr:uid="{00000000-0005-0000-0000-0000E2030000}"/>
    <cellStyle name="Calculation 2 6 4 2" xfId="661" xr:uid="{00000000-0005-0000-0000-0000E3030000}"/>
    <cellStyle name="Calculation 2 6 4 3" xfId="44689" xr:uid="{00000000-0005-0000-0000-0000E4030000}"/>
    <cellStyle name="Calculation 2 6 5" xfId="662" xr:uid="{00000000-0005-0000-0000-0000E5030000}"/>
    <cellStyle name="Calculation 2 6 5 2" xfId="663" xr:uid="{00000000-0005-0000-0000-0000E6030000}"/>
    <cellStyle name="Calculation 2 6 5 3" xfId="44690" xr:uid="{00000000-0005-0000-0000-0000E7030000}"/>
    <cellStyle name="Calculation 2 6 6" xfId="664" xr:uid="{00000000-0005-0000-0000-0000E8030000}"/>
    <cellStyle name="Calculation 2 6 6 2" xfId="44691" xr:uid="{00000000-0005-0000-0000-0000E9030000}"/>
    <cellStyle name="Calculation 2 6 7" xfId="44692" xr:uid="{00000000-0005-0000-0000-0000EA030000}"/>
    <cellStyle name="Calculation 2 6 8" xfId="44693" xr:uid="{00000000-0005-0000-0000-0000EB030000}"/>
    <cellStyle name="Calculation 2 6 9" xfId="44694" xr:uid="{00000000-0005-0000-0000-0000EC030000}"/>
    <cellStyle name="Calculation 2 7" xfId="665" xr:uid="{00000000-0005-0000-0000-0000ED030000}"/>
    <cellStyle name="Calculation 2 7 2" xfId="666" xr:uid="{00000000-0005-0000-0000-0000EE030000}"/>
    <cellStyle name="Calculation 2 8" xfId="667" xr:uid="{00000000-0005-0000-0000-0000EF030000}"/>
    <cellStyle name="Calculation 2 8 2" xfId="668" xr:uid="{00000000-0005-0000-0000-0000F0030000}"/>
    <cellStyle name="Calculation 3" xfId="669" xr:uid="{00000000-0005-0000-0000-0000F1030000}"/>
    <cellStyle name="Calculation 3 2" xfId="670" xr:uid="{00000000-0005-0000-0000-0000F2030000}"/>
    <cellStyle name="Calculation 3 2 10" xfId="44696" xr:uid="{00000000-0005-0000-0000-0000F3030000}"/>
    <cellStyle name="Calculation 3 2 11" xfId="44695" xr:uid="{00000000-0005-0000-0000-0000F4030000}"/>
    <cellStyle name="Calculation 3 2 2" xfId="671" xr:uid="{00000000-0005-0000-0000-0000F5030000}"/>
    <cellStyle name="Calculation 3 2 2 2" xfId="44697" xr:uid="{00000000-0005-0000-0000-0000F6030000}"/>
    <cellStyle name="Calculation 3 2 3" xfId="44698" xr:uid="{00000000-0005-0000-0000-0000F7030000}"/>
    <cellStyle name="Calculation 3 2 4" xfId="44699" xr:uid="{00000000-0005-0000-0000-0000F8030000}"/>
    <cellStyle name="Calculation 3 2 5" xfId="44700" xr:uid="{00000000-0005-0000-0000-0000F9030000}"/>
    <cellStyle name="Calculation 3 2 6" xfId="44701" xr:uid="{00000000-0005-0000-0000-0000FA030000}"/>
    <cellStyle name="Calculation 3 2 7" xfId="44702" xr:uid="{00000000-0005-0000-0000-0000FB030000}"/>
    <cellStyle name="Calculation 3 2 8" xfId="44703" xr:uid="{00000000-0005-0000-0000-0000FC030000}"/>
    <cellStyle name="Calculation 3 2 9" xfId="44704" xr:uid="{00000000-0005-0000-0000-0000FD030000}"/>
    <cellStyle name="Calculation 3 3" xfId="672" xr:uid="{00000000-0005-0000-0000-0000FE030000}"/>
    <cellStyle name="Calculation 3 3 2" xfId="673" xr:uid="{00000000-0005-0000-0000-0000FF030000}"/>
    <cellStyle name="Calculation 3 4" xfId="674" xr:uid="{00000000-0005-0000-0000-000000040000}"/>
    <cellStyle name="Calculation 3 4 2" xfId="675" xr:uid="{00000000-0005-0000-0000-000001040000}"/>
    <cellStyle name="Calculation 3 5" xfId="676" xr:uid="{00000000-0005-0000-0000-000002040000}"/>
    <cellStyle name="Calculation 3 5 2" xfId="677" xr:uid="{00000000-0005-0000-0000-000003040000}"/>
    <cellStyle name="Calculation 3 6" xfId="678" xr:uid="{00000000-0005-0000-0000-000004040000}"/>
    <cellStyle name="Calculation 3 6 2" xfId="679" xr:uid="{00000000-0005-0000-0000-000005040000}"/>
    <cellStyle name="Calculation 3 7" xfId="680" xr:uid="{00000000-0005-0000-0000-000006040000}"/>
    <cellStyle name="Calculation 3 7 2" xfId="681" xr:uid="{00000000-0005-0000-0000-000007040000}"/>
    <cellStyle name="Calculation 3 8" xfId="682" xr:uid="{00000000-0005-0000-0000-000008040000}"/>
    <cellStyle name="Calculation 3 8 2" xfId="683" xr:uid="{00000000-0005-0000-0000-000009040000}"/>
    <cellStyle name="Calculation 4" xfId="684" xr:uid="{00000000-0005-0000-0000-00000A040000}"/>
    <cellStyle name="Calculation 4 2" xfId="685" xr:uid="{00000000-0005-0000-0000-00000B040000}"/>
    <cellStyle name="Calculation 4 2 10" xfId="44706" xr:uid="{00000000-0005-0000-0000-00000C040000}"/>
    <cellStyle name="Calculation 4 2 11" xfId="44705" xr:uid="{00000000-0005-0000-0000-00000D040000}"/>
    <cellStyle name="Calculation 4 2 2" xfId="686" xr:uid="{00000000-0005-0000-0000-00000E040000}"/>
    <cellStyle name="Calculation 4 2 2 2" xfId="44707" xr:uid="{00000000-0005-0000-0000-00000F040000}"/>
    <cellStyle name="Calculation 4 2 3" xfId="44708" xr:uid="{00000000-0005-0000-0000-000010040000}"/>
    <cellStyle name="Calculation 4 2 4" xfId="44709" xr:uid="{00000000-0005-0000-0000-000011040000}"/>
    <cellStyle name="Calculation 4 2 5" xfId="44710" xr:uid="{00000000-0005-0000-0000-000012040000}"/>
    <cellStyle name="Calculation 4 2 6" xfId="44711" xr:uid="{00000000-0005-0000-0000-000013040000}"/>
    <cellStyle name="Calculation 4 2 7" xfId="44712" xr:uid="{00000000-0005-0000-0000-000014040000}"/>
    <cellStyle name="Calculation 4 2 8" xfId="44713" xr:uid="{00000000-0005-0000-0000-000015040000}"/>
    <cellStyle name="Calculation 4 2 9" xfId="44714" xr:uid="{00000000-0005-0000-0000-000016040000}"/>
    <cellStyle name="Check Cell 2" xfId="687" xr:uid="{00000000-0005-0000-0000-000017040000}"/>
    <cellStyle name="Check Cell 2 2" xfId="688" xr:uid="{00000000-0005-0000-0000-000018040000}"/>
    <cellStyle name="Check Cell 3" xfId="689" xr:uid="{00000000-0005-0000-0000-000019040000}"/>
    <cellStyle name="Check Cell 4" xfId="690" xr:uid="{00000000-0005-0000-0000-00001A040000}"/>
    <cellStyle name="Comma" xfId="23121" builtinId="3"/>
    <cellStyle name="Comma 10" xfId="691" xr:uid="{00000000-0005-0000-0000-00001C040000}"/>
    <cellStyle name="Comma 10 2" xfId="692" xr:uid="{00000000-0005-0000-0000-00001D040000}"/>
    <cellStyle name="Comma 10 2 2" xfId="693" xr:uid="{00000000-0005-0000-0000-00001E040000}"/>
    <cellStyle name="Comma 10 2 3" xfId="33876" xr:uid="{00000000-0005-0000-0000-00001F040000}"/>
    <cellStyle name="Comma 10 2 4" xfId="44715" xr:uid="{00000000-0005-0000-0000-000020040000}"/>
    <cellStyle name="Comma 10 3" xfId="694" xr:uid="{00000000-0005-0000-0000-000021040000}"/>
    <cellStyle name="Comma 10 3 2" xfId="44716" xr:uid="{00000000-0005-0000-0000-000022040000}"/>
    <cellStyle name="Comma 10 4" xfId="23251" xr:uid="{00000000-0005-0000-0000-000023040000}"/>
    <cellStyle name="Comma 10 4 2" xfId="46358" xr:uid="{00000000-0005-0000-0000-000024040000}"/>
    <cellStyle name="Comma 10 5" xfId="44062" xr:uid="{00000000-0005-0000-0000-000025040000}"/>
    <cellStyle name="Comma 11" xfId="695" xr:uid="{00000000-0005-0000-0000-000026040000}"/>
    <cellStyle name="Comma 11 2" xfId="44717" xr:uid="{00000000-0005-0000-0000-000027040000}"/>
    <cellStyle name="Comma 12" xfId="696" xr:uid="{00000000-0005-0000-0000-000028040000}"/>
    <cellStyle name="Comma 12 2" xfId="697" xr:uid="{00000000-0005-0000-0000-000029040000}"/>
    <cellStyle name="Comma 13" xfId="698" xr:uid="{00000000-0005-0000-0000-00002A040000}"/>
    <cellStyle name="Comma 13 2" xfId="699" xr:uid="{00000000-0005-0000-0000-00002B040000}"/>
    <cellStyle name="Comma 13 2 2" xfId="700" xr:uid="{00000000-0005-0000-0000-00002C040000}"/>
    <cellStyle name="Comma 13 2 3" xfId="43808" xr:uid="{00000000-0005-0000-0000-00002D040000}"/>
    <cellStyle name="Comma 13 3" xfId="701" xr:uid="{00000000-0005-0000-0000-00002E040000}"/>
    <cellStyle name="Comma 13 4" xfId="33792" xr:uid="{00000000-0005-0000-0000-00002F040000}"/>
    <cellStyle name="Comma 13 5" xfId="44718" xr:uid="{00000000-0005-0000-0000-000030040000}"/>
    <cellStyle name="Comma 14" xfId="702" xr:uid="{00000000-0005-0000-0000-000031040000}"/>
    <cellStyle name="Comma 15" xfId="23122" xr:uid="{00000000-0005-0000-0000-000032040000}"/>
    <cellStyle name="Comma 16" xfId="23248" xr:uid="{00000000-0005-0000-0000-000033040000}"/>
    <cellStyle name="Comma 17" xfId="44060" xr:uid="{00000000-0005-0000-0000-000034040000}"/>
    <cellStyle name="Comma 18" xfId="46474" xr:uid="{00000000-0005-0000-0000-000035040000}"/>
    <cellStyle name="Comma 19" xfId="46481" xr:uid="{00000000-0005-0000-0000-000036040000}"/>
    <cellStyle name="Comma 2" xfId="703" xr:uid="{00000000-0005-0000-0000-000037040000}"/>
    <cellStyle name="Comma 2 2" xfId="704" xr:uid="{00000000-0005-0000-0000-000038040000}"/>
    <cellStyle name="Comma 2 2 2" xfId="705" xr:uid="{00000000-0005-0000-0000-000039040000}"/>
    <cellStyle name="Comma 2 2 2 2" xfId="44341" xr:uid="{00000000-0005-0000-0000-00003A040000}"/>
    <cellStyle name="Comma 2 2 2 3" xfId="44206" xr:uid="{00000000-0005-0000-0000-00003B040000}"/>
    <cellStyle name="Comma 2 2 3" xfId="706" xr:uid="{00000000-0005-0000-0000-00003C040000}"/>
    <cellStyle name="Comma 2 2 3 2" xfId="44719" xr:uid="{00000000-0005-0000-0000-00003D040000}"/>
    <cellStyle name="Comma 2 3" xfId="707" xr:uid="{00000000-0005-0000-0000-00003E040000}"/>
    <cellStyle name="Comma 2 3 2" xfId="708" xr:uid="{00000000-0005-0000-0000-00003F040000}"/>
    <cellStyle name="Comma 2 3 3" xfId="709" xr:uid="{00000000-0005-0000-0000-000040040000}"/>
    <cellStyle name="Comma 2 3 4" xfId="710" xr:uid="{00000000-0005-0000-0000-000041040000}"/>
    <cellStyle name="Comma 2 4" xfId="711" xr:uid="{00000000-0005-0000-0000-000042040000}"/>
    <cellStyle name="Comma 2 4 2" xfId="712" xr:uid="{00000000-0005-0000-0000-000043040000}"/>
    <cellStyle name="Comma 2 4 2 2" xfId="713" xr:uid="{00000000-0005-0000-0000-000044040000}"/>
    <cellStyle name="Comma 2 4 2 2 2" xfId="44720" xr:uid="{00000000-0005-0000-0000-000045040000}"/>
    <cellStyle name="Comma 2 4 2 3" xfId="44721" xr:uid="{00000000-0005-0000-0000-000046040000}"/>
    <cellStyle name="Comma 2 4 3" xfId="714" xr:uid="{00000000-0005-0000-0000-000047040000}"/>
    <cellStyle name="Comma 2 4 3 2" xfId="44722" xr:uid="{00000000-0005-0000-0000-000048040000}"/>
    <cellStyle name="Comma 2 4 4" xfId="715" xr:uid="{00000000-0005-0000-0000-000049040000}"/>
    <cellStyle name="Comma 2 4 5" xfId="716" xr:uid="{00000000-0005-0000-0000-00004A040000}"/>
    <cellStyle name="Comma 2 4 6" xfId="43998" xr:uid="{00000000-0005-0000-0000-00004B040000}"/>
    <cellStyle name="Comma 2 5" xfId="717" xr:uid="{00000000-0005-0000-0000-00004C040000}"/>
    <cellStyle name="Comma 2 5 2" xfId="718" xr:uid="{00000000-0005-0000-0000-00004D040000}"/>
    <cellStyle name="Comma 2 5 2 2" xfId="44723" xr:uid="{00000000-0005-0000-0000-00004E040000}"/>
    <cellStyle name="Comma 2 5 3" xfId="719" xr:uid="{00000000-0005-0000-0000-00004F040000}"/>
    <cellStyle name="Comma 2 5 3 2" xfId="720" xr:uid="{00000000-0005-0000-0000-000050040000}"/>
    <cellStyle name="Comma 2 5 3 2 2" xfId="721" xr:uid="{00000000-0005-0000-0000-000051040000}"/>
    <cellStyle name="Comma 2 5 3 2 3" xfId="34083" xr:uid="{00000000-0005-0000-0000-000052040000}"/>
    <cellStyle name="Comma 2 5 3 3" xfId="722" xr:uid="{00000000-0005-0000-0000-000053040000}"/>
    <cellStyle name="Comma 2 5 3 4" xfId="23481" xr:uid="{00000000-0005-0000-0000-000054040000}"/>
    <cellStyle name="Comma 2 5 3 5" xfId="44724" xr:uid="{00000000-0005-0000-0000-000055040000}"/>
    <cellStyle name="Comma 2 5 4" xfId="44040" xr:uid="{00000000-0005-0000-0000-000056040000}"/>
    <cellStyle name="Comma 2 6" xfId="723" xr:uid="{00000000-0005-0000-0000-000057040000}"/>
    <cellStyle name="Comma 2 6 2" xfId="44725" xr:uid="{00000000-0005-0000-0000-000058040000}"/>
    <cellStyle name="Comma 20" xfId="46468" xr:uid="{00000000-0005-0000-0000-000059040000}"/>
    <cellStyle name="Comma 3" xfId="724" xr:uid="{00000000-0005-0000-0000-00005A040000}"/>
    <cellStyle name="Comma 3 2" xfId="725" xr:uid="{00000000-0005-0000-0000-00005B040000}"/>
    <cellStyle name="Comma 3 2 2" xfId="726" xr:uid="{00000000-0005-0000-0000-00005C040000}"/>
    <cellStyle name="Comma 3 2 2 2" xfId="44343" xr:uid="{00000000-0005-0000-0000-00005D040000}"/>
    <cellStyle name="Comma 3 2 3" xfId="727" xr:uid="{00000000-0005-0000-0000-00005E040000}"/>
    <cellStyle name="Comma 3 3" xfId="728" xr:uid="{00000000-0005-0000-0000-00005F040000}"/>
    <cellStyle name="Comma 3 3 2" xfId="44342" xr:uid="{00000000-0005-0000-0000-000060040000}"/>
    <cellStyle name="Comma 3 4" xfId="729" xr:uid="{00000000-0005-0000-0000-000061040000}"/>
    <cellStyle name="Comma 4" xfId="730" xr:uid="{00000000-0005-0000-0000-000062040000}"/>
    <cellStyle name="Comma 4 2" xfId="731" xr:uid="{00000000-0005-0000-0000-000063040000}"/>
    <cellStyle name="Comma 4 2 2" xfId="732" xr:uid="{00000000-0005-0000-0000-000064040000}"/>
    <cellStyle name="Comma 4 2 2 2" xfId="44726" xr:uid="{00000000-0005-0000-0000-000065040000}"/>
    <cellStyle name="Comma 4 2 3" xfId="733" xr:uid="{00000000-0005-0000-0000-000066040000}"/>
    <cellStyle name="Comma 4 2 4" xfId="734" xr:uid="{00000000-0005-0000-0000-000067040000}"/>
    <cellStyle name="Comma 4 2 5" xfId="735" xr:uid="{00000000-0005-0000-0000-000068040000}"/>
    <cellStyle name="Comma 4 2 5 2" xfId="736" xr:uid="{00000000-0005-0000-0000-000069040000}"/>
    <cellStyle name="Comma 4 2 5 3" xfId="43885" xr:uid="{00000000-0005-0000-0000-00006A040000}"/>
    <cellStyle name="Comma 4 2 6" xfId="737" xr:uid="{00000000-0005-0000-0000-00006B040000}"/>
    <cellStyle name="Comma 4 2 7" xfId="738" xr:uid="{00000000-0005-0000-0000-00006C040000}"/>
    <cellStyle name="Comma 4 2 8" xfId="23126" xr:uid="{00000000-0005-0000-0000-00006D040000}"/>
    <cellStyle name="Comma 4 3" xfId="739" xr:uid="{00000000-0005-0000-0000-00006E040000}"/>
    <cellStyle name="Comma 4 3 2" xfId="740" xr:uid="{00000000-0005-0000-0000-00006F040000}"/>
    <cellStyle name="Comma 4 3 3" xfId="741" xr:uid="{00000000-0005-0000-0000-000070040000}"/>
    <cellStyle name="Comma 4 3 4" xfId="742" xr:uid="{00000000-0005-0000-0000-000071040000}"/>
    <cellStyle name="Comma 4 4" xfId="743" xr:uid="{00000000-0005-0000-0000-000072040000}"/>
    <cellStyle name="Comma 4 4 2" xfId="744" xr:uid="{00000000-0005-0000-0000-000073040000}"/>
    <cellStyle name="Comma 4 4 3" xfId="745" xr:uid="{00000000-0005-0000-0000-000074040000}"/>
    <cellStyle name="Comma 4 4 4" xfId="746" xr:uid="{00000000-0005-0000-0000-000075040000}"/>
    <cellStyle name="Comma 4 5" xfId="747" xr:uid="{00000000-0005-0000-0000-000076040000}"/>
    <cellStyle name="Comma 4 5 2" xfId="748" xr:uid="{00000000-0005-0000-0000-000077040000}"/>
    <cellStyle name="Comma 4 6" xfId="749" xr:uid="{00000000-0005-0000-0000-000078040000}"/>
    <cellStyle name="Comma 4 7" xfId="750" xr:uid="{00000000-0005-0000-0000-000079040000}"/>
    <cellStyle name="Comma 4 7 2" xfId="46477" xr:uid="{00000000-0005-0000-0000-00007A040000}"/>
    <cellStyle name="Comma 4 8" xfId="751" xr:uid="{00000000-0005-0000-0000-00007B040000}"/>
    <cellStyle name="Comma 4 9" xfId="43999" xr:uid="{00000000-0005-0000-0000-00007C040000}"/>
    <cellStyle name="Comma 5" xfId="752" xr:uid="{00000000-0005-0000-0000-00007D040000}"/>
    <cellStyle name="Comma 5 2" xfId="753" xr:uid="{00000000-0005-0000-0000-00007E040000}"/>
    <cellStyle name="Comma 5 2 2" xfId="754" xr:uid="{00000000-0005-0000-0000-00007F040000}"/>
    <cellStyle name="Comma 5 3" xfId="755" xr:uid="{00000000-0005-0000-0000-000080040000}"/>
    <cellStyle name="Comma 5 4" xfId="756" xr:uid="{00000000-0005-0000-0000-000081040000}"/>
    <cellStyle name="Comma 5 5" xfId="757" xr:uid="{00000000-0005-0000-0000-000082040000}"/>
    <cellStyle name="Comma 5 6" xfId="758" xr:uid="{00000000-0005-0000-0000-000083040000}"/>
    <cellStyle name="Comma 5 6 2" xfId="759" xr:uid="{00000000-0005-0000-0000-000084040000}"/>
    <cellStyle name="Comma 5 6 3" xfId="43886" xr:uid="{00000000-0005-0000-0000-000085040000}"/>
    <cellStyle name="Comma 5 7" xfId="760" xr:uid="{00000000-0005-0000-0000-000086040000}"/>
    <cellStyle name="Comma 5 8" xfId="23127" xr:uid="{00000000-0005-0000-0000-000087040000}"/>
    <cellStyle name="Comma 5 9" xfId="44000" xr:uid="{00000000-0005-0000-0000-000088040000}"/>
    <cellStyle name="Comma 6" xfId="761" xr:uid="{00000000-0005-0000-0000-000089040000}"/>
    <cellStyle name="Comma 6 2" xfId="762" xr:uid="{00000000-0005-0000-0000-00008A040000}"/>
    <cellStyle name="Comma 6 2 2" xfId="763" xr:uid="{00000000-0005-0000-0000-00008B040000}"/>
    <cellStyle name="Comma 6 2 2 2" xfId="44345" xr:uid="{00000000-0005-0000-0000-00008C040000}"/>
    <cellStyle name="Comma 6 2 2 3" xfId="44727" xr:uid="{00000000-0005-0000-0000-00008D040000}"/>
    <cellStyle name="Comma 6 2 3" xfId="764" xr:uid="{00000000-0005-0000-0000-00008E040000}"/>
    <cellStyle name="Comma 6 2 3 2" xfId="44728" xr:uid="{00000000-0005-0000-0000-00008F040000}"/>
    <cellStyle name="Comma 6 3" xfId="765" xr:uid="{00000000-0005-0000-0000-000090040000}"/>
    <cellStyle name="Comma 6 3 2" xfId="766" xr:uid="{00000000-0005-0000-0000-000091040000}"/>
    <cellStyle name="Comma 6 3 2 2" xfId="44344" xr:uid="{00000000-0005-0000-0000-000092040000}"/>
    <cellStyle name="Comma 6 3 3" xfId="44729" xr:uid="{00000000-0005-0000-0000-000093040000}"/>
    <cellStyle name="Comma 6 4" xfId="767" xr:uid="{00000000-0005-0000-0000-000094040000}"/>
    <cellStyle name="Comma 6 5" xfId="768" xr:uid="{00000000-0005-0000-0000-000095040000}"/>
    <cellStyle name="Comma 6 6" xfId="769" xr:uid="{00000000-0005-0000-0000-000096040000}"/>
    <cellStyle name="Comma 6 7" xfId="770" xr:uid="{00000000-0005-0000-0000-000097040000}"/>
    <cellStyle name="Comma 6 8" xfId="44001" xr:uid="{00000000-0005-0000-0000-000098040000}"/>
    <cellStyle name="Comma 6 9" xfId="46479" xr:uid="{00000000-0005-0000-0000-000099040000}"/>
    <cellStyle name="Comma 7" xfId="771" xr:uid="{00000000-0005-0000-0000-00009A040000}"/>
    <cellStyle name="Comma 7 2" xfId="44002" xr:uid="{00000000-0005-0000-0000-00009B040000}"/>
    <cellStyle name="Comma 8" xfId="772" xr:uid="{00000000-0005-0000-0000-00009C040000}"/>
    <cellStyle name="Comma 8 2" xfId="773" xr:uid="{00000000-0005-0000-0000-00009D040000}"/>
    <cellStyle name="Comma 8 2 2" xfId="774" xr:uid="{00000000-0005-0000-0000-00009E040000}"/>
    <cellStyle name="Comma 8 2 2 2" xfId="44730" xr:uid="{00000000-0005-0000-0000-00009F040000}"/>
    <cellStyle name="Comma 8 3" xfId="775" xr:uid="{00000000-0005-0000-0000-0000A0040000}"/>
    <cellStyle name="Comma 8 3 2" xfId="44731" xr:uid="{00000000-0005-0000-0000-0000A1040000}"/>
    <cellStyle name="Comma 8 4" xfId="776" xr:uid="{00000000-0005-0000-0000-0000A2040000}"/>
    <cellStyle name="Comma 8 4 2" xfId="23252" xr:uid="{00000000-0005-0000-0000-0000A3040000}"/>
    <cellStyle name="Comma 8 5" xfId="777" xr:uid="{00000000-0005-0000-0000-0000A4040000}"/>
    <cellStyle name="Comma 9" xfId="778" xr:uid="{00000000-0005-0000-0000-0000A5040000}"/>
    <cellStyle name="Comma 9 2" xfId="779" xr:uid="{00000000-0005-0000-0000-0000A6040000}"/>
    <cellStyle name="Comma 9 3" xfId="780" xr:uid="{00000000-0005-0000-0000-0000A7040000}"/>
    <cellStyle name="Copied" xfId="781" xr:uid="{00000000-0005-0000-0000-0000A8040000}"/>
    <cellStyle name="COST1" xfId="782" xr:uid="{00000000-0005-0000-0000-0000A9040000}"/>
    <cellStyle name="Currency 2" xfId="783" xr:uid="{00000000-0005-0000-0000-0000AA040000}"/>
    <cellStyle name="Currency 2 2" xfId="44732" xr:uid="{00000000-0005-0000-0000-0000AB040000}"/>
    <cellStyle name="Entered" xfId="784" xr:uid="{00000000-0005-0000-0000-0000AC040000}"/>
    <cellStyle name="Explanatory Text 2" xfId="785" xr:uid="{00000000-0005-0000-0000-0000AD040000}"/>
    <cellStyle name="Explanatory Text 2 2" xfId="786" xr:uid="{00000000-0005-0000-0000-0000AE040000}"/>
    <cellStyle name="Explanatory Text 3" xfId="787" xr:uid="{00000000-0005-0000-0000-0000AF040000}"/>
    <cellStyle name="Explanatory Text 4" xfId="788" xr:uid="{00000000-0005-0000-0000-0000B0040000}"/>
    <cellStyle name="Followed Hyperlink 2" xfId="789" xr:uid="{00000000-0005-0000-0000-0000B1040000}"/>
    <cellStyle name="Good 2" xfId="790" xr:uid="{00000000-0005-0000-0000-0000B2040000}"/>
    <cellStyle name="Good 2 2" xfId="791" xr:uid="{00000000-0005-0000-0000-0000B3040000}"/>
    <cellStyle name="Good 3" xfId="792" xr:uid="{00000000-0005-0000-0000-0000B4040000}"/>
    <cellStyle name="Good 4" xfId="793" xr:uid="{00000000-0005-0000-0000-0000B5040000}"/>
    <cellStyle name="Grey" xfId="794" xr:uid="{00000000-0005-0000-0000-0000B6040000}"/>
    <cellStyle name="Header1" xfId="795" xr:uid="{00000000-0005-0000-0000-0000B7040000}"/>
    <cellStyle name="Header1 2" xfId="796" xr:uid="{00000000-0005-0000-0000-0000B8040000}"/>
    <cellStyle name="Header1 2 2" xfId="797" xr:uid="{00000000-0005-0000-0000-0000B9040000}"/>
    <cellStyle name="Header1 3" xfId="798" xr:uid="{00000000-0005-0000-0000-0000BA040000}"/>
    <cellStyle name="Header2" xfId="799" xr:uid="{00000000-0005-0000-0000-0000BB040000}"/>
    <cellStyle name="Header2 2" xfId="800" xr:uid="{00000000-0005-0000-0000-0000BC040000}"/>
    <cellStyle name="Header2 2 10" xfId="44733" xr:uid="{00000000-0005-0000-0000-0000BD040000}"/>
    <cellStyle name="Header2 2 11" xfId="44734" xr:uid="{00000000-0005-0000-0000-0000BE040000}"/>
    <cellStyle name="Header2 2 2" xfId="801" xr:uid="{00000000-0005-0000-0000-0000BF040000}"/>
    <cellStyle name="Header2 2 2 2" xfId="802" xr:uid="{00000000-0005-0000-0000-0000C0040000}"/>
    <cellStyle name="Header2 2 2 3" xfId="803" xr:uid="{00000000-0005-0000-0000-0000C1040000}"/>
    <cellStyle name="Header2 2 2 4" xfId="33959" xr:uid="{00000000-0005-0000-0000-0000C2040000}"/>
    <cellStyle name="Header2 2 2 5" xfId="44735" xr:uid="{00000000-0005-0000-0000-0000C3040000}"/>
    <cellStyle name="Header2 2 3" xfId="23288" xr:uid="{00000000-0005-0000-0000-0000C4040000}"/>
    <cellStyle name="Header2 2 3 2" xfId="44736" xr:uid="{00000000-0005-0000-0000-0000C5040000}"/>
    <cellStyle name="Header2 2 4" xfId="44737" xr:uid="{00000000-0005-0000-0000-0000C6040000}"/>
    <cellStyle name="Header2 2 5" xfId="44738" xr:uid="{00000000-0005-0000-0000-0000C7040000}"/>
    <cellStyle name="Header2 2 6" xfId="44739" xr:uid="{00000000-0005-0000-0000-0000C8040000}"/>
    <cellStyle name="Header2 2 7" xfId="44740" xr:uid="{00000000-0005-0000-0000-0000C9040000}"/>
    <cellStyle name="Header2 2 8" xfId="44741" xr:uid="{00000000-0005-0000-0000-0000CA040000}"/>
    <cellStyle name="Header2 2 9" xfId="44742" xr:uid="{00000000-0005-0000-0000-0000CB040000}"/>
    <cellStyle name="Header2 3" xfId="804" xr:uid="{00000000-0005-0000-0000-0000CC040000}"/>
    <cellStyle name="Header2 3 2" xfId="805" xr:uid="{00000000-0005-0000-0000-0000CD040000}"/>
    <cellStyle name="Header2 3 2 2" xfId="806" xr:uid="{00000000-0005-0000-0000-0000CE040000}"/>
    <cellStyle name="Header2 3 2 3" xfId="807" xr:uid="{00000000-0005-0000-0000-0000CF040000}"/>
    <cellStyle name="Header2 3 2 4" xfId="34014" xr:uid="{00000000-0005-0000-0000-0000D0040000}"/>
    <cellStyle name="Header2 3 3" xfId="23385" xr:uid="{00000000-0005-0000-0000-0000D1040000}"/>
    <cellStyle name="Header2 4" xfId="808" xr:uid="{00000000-0005-0000-0000-0000D2040000}"/>
    <cellStyle name="Header2 4 2" xfId="809" xr:uid="{00000000-0005-0000-0000-0000D3040000}"/>
    <cellStyle name="Header2 4 2 2" xfId="810" xr:uid="{00000000-0005-0000-0000-0000D4040000}"/>
    <cellStyle name="Header2 4 2 3" xfId="811" xr:uid="{00000000-0005-0000-0000-0000D5040000}"/>
    <cellStyle name="Header2 4 2 4" xfId="43854" xr:uid="{00000000-0005-0000-0000-0000D6040000}"/>
    <cellStyle name="Header2 4 3" xfId="812" xr:uid="{00000000-0005-0000-0000-0000D7040000}"/>
    <cellStyle name="Header2 4 4" xfId="813" xr:uid="{00000000-0005-0000-0000-0000D8040000}"/>
    <cellStyle name="Header2 4 5" xfId="33839" xr:uid="{00000000-0005-0000-0000-0000D9040000}"/>
    <cellStyle name="Header2 4 6" xfId="44743" xr:uid="{00000000-0005-0000-0000-0000DA040000}"/>
    <cellStyle name="Header2 5" xfId="814" xr:uid="{00000000-0005-0000-0000-0000DB040000}"/>
    <cellStyle name="Header2 5 2" xfId="815" xr:uid="{00000000-0005-0000-0000-0000DC040000}"/>
    <cellStyle name="Header2 5 3" xfId="816" xr:uid="{00000000-0005-0000-0000-0000DD040000}"/>
    <cellStyle name="Header2 5 4" xfId="33877" xr:uid="{00000000-0005-0000-0000-0000DE040000}"/>
    <cellStyle name="Header2 5 5" xfId="44744" xr:uid="{00000000-0005-0000-0000-0000DF040000}"/>
    <cellStyle name="Header2 6" xfId="23253" xr:uid="{00000000-0005-0000-0000-0000E0040000}"/>
    <cellStyle name="Header2 6 2" xfId="44745" xr:uid="{00000000-0005-0000-0000-0000E1040000}"/>
    <cellStyle name="Header2 7" xfId="44746" xr:uid="{00000000-0005-0000-0000-0000E2040000}"/>
    <cellStyle name="Heading 1 2" xfId="817" xr:uid="{00000000-0005-0000-0000-0000E3040000}"/>
    <cellStyle name="Heading 1 2 2" xfId="818" xr:uid="{00000000-0005-0000-0000-0000E4040000}"/>
    <cellStyle name="Heading 1 3" xfId="819" xr:uid="{00000000-0005-0000-0000-0000E5040000}"/>
    <cellStyle name="Heading 1 4" xfId="820" xr:uid="{00000000-0005-0000-0000-0000E6040000}"/>
    <cellStyle name="Heading 2 2" xfId="821" xr:uid="{00000000-0005-0000-0000-0000E7040000}"/>
    <cellStyle name="Heading 2 2 2" xfId="822" xr:uid="{00000000-0005-0000-0000-0000E8040000}"/>
    <cellStyle name="Heading 2 3" xfId="823" xr:uid="{00000000-0005-0000-0000-0000E9040000}"/>
    <cellStyle name="Heading 2 4" xfId="824" xr:uid="{00000000-0005-0000-0000-0000EA040000}"/>
    <cellStyle name="Heading 3 2" xfId="825" xr:uid="{00000000-0005-0000-0000-0000EB040000}"/>
    <cellStyle name="Heading 3 2 2" xfId="826" xr:uid="{00000000-0005-0000-0000-0000EC040000}"/>
    <cellStyle name="Heading 3 2 2 10" xfId="827" xr:uid="{00000000-0005-0000-0000-0000ED040000}"/>
    <cellStyle name="Heading 3 2 2 11" xfId="828" xr:uid="{00000000-0005-0000-0000-0000EE040000}"/>
    <cellStyle name="Heading 3 2 2 12" xfId="829" xr:uid="{00000000-0005-0000-0000-0000EF040000}"/>
    <cellStyle name="Heading 3 2 2 13" xfId="830" xr:uid="{00000000-0005-0000-0000-0000F0040000}"/>
    <cellStyle name="Heading 3 2 2 14" xfId="831" xr:uid="{00000000-0005-0000-0000-0000F1040000}"/>
    <cellStyle name="Heading 3 2 2 15" xfId="832" xr:uid="{00000000-0005-0000-0000-0000F2040000}"/>
    <cellStyle name="Heading 3 2 2 16" xfId="833" xr:uid="{00000000-0005-0000-0000-0000F3040000}"/>
    <cellStyle name="Heading 3 2 2 17" xfId="834" xr:uid="{00000000-0005-0000-0000-0000F4040000}"/>
    <cellStyle name="Heading 3 2 2 18" xfId="835" xr:uid="{00000000-0005-0000-0000-0000F5040000}"/>
    <cellStyle name="Heading 3 2 2 19" xfId="836" xr:uid="{00000000-0005-0000-0000-0000F6040000}"/>
    <cellStyle name="Heading 3 2 2 2" xfId="837" xr:uid="{00000000-0005-0000-0000-0000F7040000}"/>
    <cellStyle name="Heading 3 2 2 2 10" xfId="838" xr:uid="{00000000-0005-0000-0000-0000F8040000}"/>
    <cellStyle name="Heading 3 2 2 2 11" xfId="839" xr:uid="{00000000-0005-0000-0000-0000F9040000}"/>
    <cellStyle name="Heading 3 2 2 2 12" xfId="840" xr:uid="{00000000-0005-0000-0000-0000FA040000}"/>
    <cellStyle name="Heading 3 2 2 2 13" xfId="841" xr:uid="{00000000-0005-0000-0000-0000FB040000}"/>
    <cellStyle name="Heading 3 2 2 2 14" xfId="842" xr:uid="{00000000-0005-0000-0000-0000FC040000}"/>
    <cellStyle name="Heading 3 2 2 2 15" xfId="843" xr:uid="{00000000-0005-0000-0000-0000FD040000}"/>
    <cellStyle name="Heading 3 2 2 2 2" xfId="844" xr:uid="{00000000-0005-0000-0000-0000FE040000}"/>
    <cellStyle name="Heading 3 2 2 2 2 2" xfId="845" xr:uid="{00000000-0005-0000-0000-0000FF040000}"/>
    <cellStyle name="Heading 3 2 2 2 3" xfId="846" xr:uid="{00000000-0005-0000-0000-000000050000}"/>
    <cellStyle name="Heading 3 2 2 2 4" xfId="847" xr:uid="{00000000-0005-0000-0000-000001050000}"/>
    <cellStyle name="Heading 3 2 2 2 5" xfId="848" xr:uid="{00000000-0005-0000-0000-000002050000}"/>
    <cellStyle name="Heading 3 2 2 2 6" xfId="849" xr:uid="{00000000-0005-0000-0000-000003050000}"/>
    <cellStyle name="Heading 3 2 2 2 7" xfId="850" xr:uid="{00000000-0005-0000-0000-000004050000}"/>
    <cellStyle name="Heading 3 2 2 2 8" xfId="851" xr:uid="{00000000-0005-0000-0000-000005050000}"/>
    <cellStyle name="Heading 3 2 2 2 9" xfId="852" xr:uid="{00000000-0005-0000-0000-000006050000}"/>
    <cellStyle name="Heading 3 2 2 3" xfId="853" xr:uid="{00000000-0005-0000-0000-000007050000}"/>
    <cellStyle name="Heading 3 2 2 3 2" xfId="854" xr:uid="{00000000-0005-0000-0000-000008050000}"/>
    <cellStyle name="Heading 3 2 2 4" xfId="855" xr:uid="{00000000-0005-0000-0000-000009050000}"/>
    <cellStyle name="Heading 3 2 2 5" xfId="856" xr:uid="{00000000-0005-0000-0000-00000A050000}"/>
    <cellStyle name="Heading 3 2 2 6" xfId="857" xr:uid="{00000000-0005-0000-0000-00000B050000}"/>
    <cellStyle name="Heading 3 2 2 7" xfId="858" xr:uid="{00000000-0005-0000-0000-00000C050000}"/>
    <cellStyle name="Heading 3 2 2 8" xfId="859" xr:uid="{00000000-0005-0000-0000-00000D050000}"/>
    <cellStyle name="Heading 3 2 2 9" xfId="860" xr:uid="{00000000-0005-0000-0000-00000E050000}"/>
    <cellStyle name="Heading 3 2 3" xfId="861" xr:uid="{00000000-0005-0000-0000-00000F050000}"/>
    <cellStyle name="Heading 3 2 3 10" xfId="862" xr:uid="{00000000-0005-0000-0000-000010050000}"/>
    <cellStyle name="Heading 3 2 3 11" xfId="863" xr:uid="{00000000-0005-0000-0000-000011050000}"/>
    <cellStyle name="Heading 3 2 3 12" xfId="864" xr:uid="{00000000-0005-0000-0000-000012050000}"/>
    <cellStyle name="Heading 3 2 3 13" xfId="865" xr:uid="{00000000-0005-0000-0000-000013050000}"/>
    <cellStyle name="Heading 3 2 3 14" xfId="866" xr:uid="{00000000-0005-0000-0000-000014050000}"/>
    <cellStyle name="Heading 3 2 3 15" xfId="867" xr:uid="{00000000-0005-0000-0000-000015050000}"/>
    <cellStyle name="Heading 3 2 3 16" xfId="868" xr:uid="{00000000-0005-0000-0000-000016050000}"/>
    <cellStyle name="Heading 3 2 3 17" xfId="869" xr:uid="{00000000-0005-0000-0000-000017050000}"/>
    <cellStyle name="Heading 3 2 3 18" xfId="870" xr:uid="{00000000-0005-0000-0000-000018050000}"/>
    <cellStyle name="Heading 3 2 3 2" xfId="871" xr:uid="{00000000-0005-0000-0000-000019050000}"/>
    <cellStyle name="Heading 3 2 3 2 10" xfId="872" xr:uid="{00000000-0005-0000-0000-00001A050000}"/>
    <cellStyle name="Heading 3 2 3 2 11" xfId="873" xr:uid="{00000000-0005-0000-0000-00001B050000}"/>
    <cellStyle name="Heading 3 2 3 2 12" xfId="874" xr:uid="{00000000-0005-0000-0000-00001C050000}"/>
    <cellStyle name="Heading 3 2 3 2 13" xfId="875" xr:uid="{00000000-0005-0000-0000-00001D050000}"/>
    <cellStyle name="Heading 3 2 3 2 14" xfId="876" xr:uid="{00000000-0005-0000-0000-00001E050000}"/>
    <cellStyle name="Heading 3 2 3 2 15" xfId="877" xr:uid="{00000000-0005-0000-0000-00001F050000}"/>
    <cellStyle name="Heading 3 2 3 2 2" xfId="878" xr:uid="{00000000-0005-0000-0000-000020050000}"/>
    <cellStyle name="Heading 3 2 3 2 2 2" xfId="879" xr:uid="{00000000-0005-0000-0000-000021050000}"/>
    <cellStyle name="Heading 3 2 3 2 3" xfId="880" xr:uid="{00000000-0005-0000-0000-000022050000}"/>
    <cellStyle name="Heading 3 2 3 2 4" xfId="881" xr:uid="{00000000-0005-0000-0000-000023050000}"/>
    <cellStyle name="Heading 3 2 3 2 5" xfId="882" xr:uid="{00000000-0005-0000-0000-000024050000}"/>
    <cellStyle name="Heading 3 2 3 2 6" xfId="883" xr:uid="{00000000-0005-0000-0000-000025050000}"/>
    <cellStyle name="Heading 3 2 3 2 7" xfId="884" xr:uid="{00000000-0005-0000-0000-000026050000}"/>
    <cellStyle name="Heading 3 2 3 2 8" xfId="885" xr:uid="{00000000-0005-0000-0000-000027050000}"/>
    <cellStyle name="Heading 3 2 3 2 9" xfId="886" xr:uid="{00000000-0005-0000-0000-000028050000}"/>
    <cellStyle name="Heading 3 2 3 3" xfId="887" xr:uid="{00000000-0005-0000-0000-000029050000}"/>
    <cellStyle name="Heading 3 2 3 3 2" xfId="888" xr:uid="{00000000-0005-0000-0000-00002A050000}"/>
    <cellStyle name="Heading 3 2 3 4" xfId="889" xr:uid="{00000000-0005-0000-0000-00002B050000}"/>
    <cellStyle name="Heading 3 2 3 5" xfId="890" xr:uid="{00000000-0005-0000-0000-00002C050000}"/>
    <cellStyle name="Heading 3 2 3 6" xfId="891" xr:uid="{00000000-0005-0000-0000-00002D050000}"/>
    <cellStyle name="Heading 3 2 3 7" xfId="892" xr:uid="{00000000-0005-0000-0000-00002E050000}"/>
    <cellStyle name="Heading 3 2 3 8" xfId="893" xr:uid="{00000000-0005-0000-0000-00002F050000}"/>
    <cellStyle name="Heading 3 2 3 9" xfId="894" xr:uid="{00000000-0005-0000-0000-000030050000}"/>
    <cellStyle name="Heading 3 2 4" xfId="895" xr:uid="{00000000-0005-0000-0000-000031050000}"/>
    <cellStyle name="Heading 3 2 4 10" xfId="896" xr:uid="{00000000-0005-0000-0000-000032050000}"/>
    <cellStyle name="Heading 3 2 4 11" xfId="897" xr:uid="{00000000-0005-0000-0000-000033050000}"/>
    <cellStyle name="Heading 3 2 4 12" xfId="898" xr:uid="{00000000-0005-0000-0000-000034050000}"/>
    <cellStyle name="Heading 3 2 4 13" xfId="899" xr:uid="{00000000-0005-0000-0000-000035050000}"/>
    <cellStyle name="Heading 3 2 4 14" xfId="900" xr:uid="{00000000-0005-0000-0000-000036050000}"/>
    <cellStyle name="Heading 3 2 4 15" xfId="901" xr:uid="{00000000-0005-0000-0000-000037050000}"/>
    <cellStyle name="Heading 3 2 4 16" xfId="902" xr:uid="{00000000-0005-0000-0000-000038050000}"/>
    <cellStyle name="Heading 3 2 4 17" xfId="903" xr:uid="{00000000-0005-0000-0000-000039050000}"/>
    <cellStyle name="Heading 3 2 4 18" xfId="904" xr:uid="{00000000-0005-0000-0000-00003A050000}"/>
    <cellStyle name="Heading 3 2 4 2" xfId="905" xr:uid="{00000000-0005-0000-0000-00003B050000}"/>
    <cellStyle name="Heading 3 2 4 2 10" xfId="906" xr:uid="{00000000-0005-0000-0000-00003C050000}"/>
    <cellStyle name="Heading 3 2 4 2 11" xfId="907" xr:uid="{00000000-0005-0000-0000-00003D050000}"/>
    <cellStyle name="Heading 3 2 4 2 12" xfId="908" xr:uid="{00000000-0005-0000-0000-00003E050000}"/>
    <cellStyle name="Heading 3 2 4 2 13" xfId="909" xr:uid="{00000000-0005-0000-0000-00003F050000}"/>
    <cellStyle name="Heading 3 2 4 2 14" xfId="910" xr:uid="{00000000-0005-0000-0000-000040050000}"/>
    <cellStyle name="Heading 3 2 4 2 15" xfId="911" xr:uid="{00000000-0005-0000-0000-000041050000}"/>
    <cellStyle name="Heading 3 2 4 2 2" xfId="912" xr:uid="{00000000-0005-0000-0000-000042050000}"/>
    <cellStyle name="Heading 3 2 4 2 2 2" xfId="913" xr:uid="{00000000-0005-0000-0000-000043050000}"/>
    <cellStyle name="Heading 3 2 4 2 3" xfId="914" xr:uid="{00000000-0005-0000-0000-000044050000}"/>
    <cellStyle name="Heading 3 2 4 2 4" xfId="915" xr:uid="{00000000-0005-0000-0000-000045050000}"/>
    <cellStyle name="Heading 3 2 4 2 5" xfId="916" xr:uid="{00000000-0005-0000-0000-000046050000}"/>
    <cellStyle name="Heading 3 2 4 2 6" xfId="917" xr:uid="{00000000-0005-0000-0000-000047050000}"/>
    <cellStyle name="Heading 3 2 4 2 7" xfId="918" xr:uid="{00000000-0005-0000-0000-000048050000}"/>
    <cellStyle name="Heading 3 2 4 2 8" xfId="919" xr:uid="{00000000-0005-0000-0000-000049050000}"/>
    <cellStyle name="Heading 3 2 4 2 9" xfId="920" xr:uid="{00000000-0005-0000-0000-00004A050000}"/>
    <cellStyle name="Heading 3 2 4 3" xfId="921" xr:uid="{00000000-0005-0000-0000-00004B050000}"/>
    <cellStyle name="Heading 3 2 4 3 2" xfId="922" xr:uid="{00000000-0005-0000-0000-00004C050000}"/>
    <cellStyle name="Heading 3 2 4 4" xfId="923" xr:uid="{00000000-0005-0000-0000-00004D050000}"/>
    <cellStyle name="Heading 3 2 4 5" xfId="924" xr:uid="{00000000-0005-0000-0000-00004E050000}"/>
    <cellStyle name="Heading 3 2 4 6" xfId="925" xr:uid="{00000000-0005-0000-0000-00004F050000}"/>
    <cellStyle name="Heading 3 2 4 7" xfId="926" xr:uid="{00000000-0005-0000-0000-000050050000}"/>
    <cellStyle name="Heading 3 2 4 8" xfId="927" xr:uid="{00000000-0005-0000-0000-000051050000}"/>
    <cellStyle name="Heading 3 2 4 9" xfId="928" xr:uid="{00000000-0005-0000-0000-000052050000}"/>
    <cellStyle name="Heading 3 2 5" xfId="929" xr:uid="{00000000-0005-0000-0000-000053050000}"/>
    <cellStyle name="Heading 3 2 5 10" xfId="930" xr:uid="{00000000-0005-0000-0000-000054050000}"/>
    <cellStyle name="Heading 3 2 5 11" xfId="931" xr:uid="{00000000-0005-0000-0000-000055050000}"/>
    <cellStyle name="Heading 3 2 5 12" xfId="932" xr:uid="{00000000-0005-0000-0000-000056050000}"/>
    <cellStyle name="Heading 3 2 5 13" xfId="933" xr:uid="{00000000-0005-0000-0000-000057050000}"/>
    <cellStyle name="Heading 3 2 5 14" xfId="934" xr:uid="{00000000-0005-0000-0000-000058050000}"/>
    <cellStyle name="Heading 3 2 5 15" xfId="935" xr:uid="{00000000-0005-0000-0000-000059050000}"/>
    <cellStyle name="Heading 3 2 5 16" xfId="936" xr:uid="{00000000-0005-0000-0000-00005A050000}"/>
    <cellStyle name="Heading 3 2 5 17" xfId="937" xr:uid="{00000000-0005-0000-0000-00005B050000}"/>
    <cellStyle name="Heading 3 2 5 18" xfId="938" xr:uid="{00000000-0005-0000-0000-00005C050000}"/>
    <cellStyle name="Heading 3 2 5 2" xfId="939" xr:uid="{00000000-0005-0000-0000-00005D050000}"/>
    <cellStyle name="Heading 3 2 5 2 10" xfId="940" xr:uid="{00000000-0005-0000-0000-00005E050000}"/>
    <cellStyle name="Heading 3 2 5 2 11" xfId="941" xr:uid="{00000000-0005-0000-0000-00005F050000}"/>
    <cellStyle name="Heading 3 2 5 2 12" xfId="942" xr:uid="{00000000-0005-0000-0000-000060050000}"/>
    <cellStyle name="Heading 3 2 5 2 13" xfId="943" xr:uid="{00000000-0005-0000-0000-000061050000}"/>
    <cellStyle name="Heading 3 2 5 2 14" xfId="944" xr:uid="{00000000-0005-0000-0000-000062050000}"/>
    <cellStyle name="Heading 3 2 5 2 15" xfId="945" xr:uid="{00000000-0005-0000-0000-000063050000}"/>
    <cellStyle name="Heading 3 2 5 2 2" xfId="946" xr:uid="{00000000-0005-0000-0000-000064050000}"/>
    <cellStyle name="Heading 3 2 5 2 2 2" xfId="947" xr:uid="{00000000-0005-0000-0000-000065050000}"/>
    <cellStyle name="Heading 3 2 5 2 3" xfId="948" xr:uid="{00000000-0005-0000-0000-000066050000}"/>
    <cellStyle name="Heading 3 2 5 2 4" xfId="949" xr:uid="{00000000-0005-0000-0000-000067050000}"/>
    <cellStyle name="Heading 3 2 5 2 5" xfId="950" xr:uid="{00000000-0005-0000-0000-000068050000}"/>
    <cellStyle name="Heading 3 2 5 2 6" xfId="951" xr:uid="{00000000-0005-0000-0000-000069050000}"/>
    <cellStyle name="Heading 3 2 5 2 7" xfId="952" xr:uid="{00000000-0005-0000-0000-00006A050000}"/>
    <cellStyle name="Heading 3 2 5 2 8" xfId="953" xr:uid="{00000000-0005-0000-0000-00006B050000}"/>
    <cellStyle name="Heading 3 2 5 2 9" xfId="954" xr:uid="{00000000-0005-0000-0000-00006C050000}"/>
    <cellStyle name="Heading 3 2 5 3" xfId="955" xr:uid="{00000000-0005-0000-0000-00006D050000}"/>
    <cellStyle name="Heading 3 2 5 3 2" xfId="956" xr:uid="{00000000-0005-0000-0000-00006E050000}"/>
    <cellStyle name="Heading 3 2 5 4" xfId="957" xr:uid="{00000000-0005-0000-0000-00006F050000}"/>
    <cellStyle name="Heading 3 2 5 5" xfId="958" xr:uid="{00000000-0005-0000-0000-000070050000}"/>
    <cellStyle name="Heading 3 2 5 6" xfId="959" xr:uid="{00000000-0005-0000-0000-000071050000}"/>
    <cellStyle name="Heading 3 2 5 7" xfId="960" xr:uid="{00000000-0005-0000-0000-000072050000}"/>
    <cellStyle name="Heading 3 2 5 8" xfId="961" xr:uid="{00000000-0005-0000-0000-000073050000}"/>
    <cellStyle name="Heading 3 2 5 9" xfId="962" xr:uid="{00000000-0005-0000-0000-000074050000}"/>
    <cellStyle name="Heading 3 2 6" xfId="963" xr:uid="{00000000-0005-0000-0000-000075050000}"/>
    <cellStyle name="Heading 3 3" xfId="964" xr:uid="{00000000-0005-0000-0000-000076050000}"/>
    <cellStyle name="Heading 3 3 2" xfId="965" xr:uid="{00000000-0005-0000-0000-000077050000}"/>
    <cellStyle name="Heading 3 4" xfId="966" xr:uid="{00000000-0005-0000-0000-000078050000}"/>
    <cellStyle name="Heading 4 2" xfId="967" xr:uid="{00000000-0005-0000-0000-000079050000}"/>
    <cellStyle name="Heading 4 2 2" xfId="968" xr:uid="{00000000-0005-0000-0000-00007A050000}"/>
    <cellStyle name="Heading 4 3" xfId="969" xr:uid="{00000000-0005-0000-0000-00007B050000}"/>
    <cellStyle name="Heading 4 4" xfId="970" xr:uid="{00000000-0005-0000-0000-00007C050000}"/>
    <cellStyle name="Hyperlink 2" xfId="971" xr:uid="{00000000-0005-0000-0000-00007D050000}"/>
    <cellStyle name="Hyperlink 3" xfId="972" xr:uid="{00000000-0005-0000-0000-00007E050000}"/>
    <cellStyle name="Input [yellow]" xfId="973" xr:uid="{00000000-0005-0000-0000-00007F050000}"/>
    <cellStyle name="Input [yellow] 2" xfId="974" xr:uid="{00000000-0005-0000-0000-000080050000}"/>
    <cellStyle name="Input [yellow] 2 2" xfId="975" xr:uid="{00000000-0005-0000-0000-000081050000}"/>
    <cellStyle name="Input [yellow] 2 2 2" xfId="976" xr:uid="{00000000-0005-0000-0000-000082050000}"/>
    <cellStyle name="Input [yellow] 2 2 3" xfId="33960" xr:uid="{00000000-0005-0000-0000-000083050000}"/>
    <cellStyle name="Input [yellow] 2 2 4" xfId="44747" xr:uid="{00000000-0005-0000-0000-000084050000}"/>
    <cellStyle name="Input [yellow] 2 3" xfId="977" xr:uid="{00000000-0005-0000-0000-000085050000}"/>
    <cellStyle name="Input [yellow] 2 3 2" xfId="44748" xr:uid="{00000000-0005-0000-0000-000086050000}"/>
    <cellStyle name="Input [yellow] 2 4" xfId="23289" xr:uid="{00000000-0005-0000-0000-000087050000}"/>
    <cellStyle name="Input [yellow] 2 4 2" xfId="44749" xr:uid="{00000000-0005-0000-0000-000088050000}"/>
    <cellStyle name="Input [yellow] 2 5" xfId="44750" xr:uid="{00000000-0005-0000-0000-000089050000}"/>
    <cellStyle name="Input [yellow] 2 6" xfId="44751" xr:uid="{00000000-0005-0000-0000-00008A050000}"/>
    <cellStyle name="Input [yellow] 3" xfId="978" xr:uid="{00000000-0005-0000-0000-00008B050000}"/>
    <cellStyle name="Input [yellow] 3 2" xfId="979" xr:uid="{00000000-0005-0000-0000-00008C050000}"/>
    <cellStyle name="Input [yellow] 3 2 2" xfId="980" xr:uid="{00000000-0005-0000-0000-00008D050000}"/>
    <cellStyle name="Input [yellow] 3 2 3" xfId="34015" xr:uid="{00000000-0005-0000-0000-00008E050000}"/>
    <cellStyle name="Input [yellow] 3 3" xfId="981" xr:uid="{00000000-0005-0000-0000-00008F050000}"/>
    <cellStyle name="Input [yellow] 3 4" xfId="23386" xr:uid="{00000000-0005-0000-0000-000090050000}"/>
    <cellStyle name="Input [yellow] 4" xfId="982" xr:uid="{00000000-0005-0000-0000-000091050000}"/>
    <cellStyle name="Input [yellow] 4 2" xfId="983" xr:uid="{00000000-0005-0000-0000-000092050000}"/>
    <cellStyle name="Input [yellow] 4 3" xfId="33820" xr:uid="{00000000-0005-0000-0000-000093050000}"/>
    <cellStyle name="Input [yellow] 4 4" xfId="44752" xr:uid="{00000000-0005-0000-0000-000094050000}"/>
    <cellStyle name="Input [yellow] 5" xfId="44753" xr:uid="{00000000-0005-0000-0000-000095050000}"/>
    <cellStyle name="Input [yellow] 6" xfId="44754" xr:uid="{00000000-0005-0000-0000-000096050000}"/>
    <cellStyle name="Input [yellow] 7" xfId="44755" xr:uid="{00000000-0005-0000-0000-000097050000}"/>
    <cellStyle name="Input 10" xfId="984" xr:uid="{00000000-0005-0000-0000-000098050000}"/>
    <cellStyle name="Input 11" xfId="985" xr:uid="{00000000-0005-0000-0000-000099050000}"/>
    <cellStyle name="Input 12" xfId="986" xr:uid="{00000000-0005-0000-0000-00009A050000}"/>
    <cellStyle name="Input 13" xfId="987" xr:uid="{00000000-0005-0000-0000-00009B050000}"/>
    <cellStyle name="Input 14" xfId="988" xr:uid="{00000000-0005-0000-0000-00009C050000}"/>
    <cellStyle name="Input 15" xfId="989" xr:uid="{00000000-0005-0000-0000-00009D050000}"/>
    <cellStyle name="Input 16" xfId="990" xr:uid="{00000000-0005-0000-0000-00009E050000}"/>
    <cellStyle name="Input 17" xfId="991" xr:uid="{00000000-0005-0000-0000-00009F050000}"/>
    <cellStyle name="Input 18" xfId="992" xr:uid="{00000000-0005-0000-0000-0000A0050000}"/>
    <cellStyle name="Input 19" xfId="993" xr:uid="{00000000-0005-0000-0000-0000A1050000}"/>
    <cellStyle name="Input 2" xfId="994" xr:uid="{00000000-0005-0000-0000-0000A2050000}"/>
    <cellStyle name="Input 2 2" xfId="995" xr:uid="{00000000-0005-0000-0000-0000A3050000}"/>
    <cellStyle name="Input 2 2 2" xfId="996" xr:uid="{00000000-0005-0000-0000-0000A4050000}"/>
    <cellStyle name="Input 2 2 2 10" xfId="997" xr:uid="{00000000-0005-0000-0000-0000A5050000}"/>
    <cellStyle name="Input 2 2 2 10 10" xfId="44756" xr:uid="{00000000-0005-0000-0000-0000A6050000}"/>
    <cellStyle name="Input 2 2 2 10 11" xfId="44209" xr:uid="{00000000-0005-0000-0000-0000A7050000}"/>
    <cellStyle name="Input 2 2 2 10 2" xfId="998" xr:uid="{00000000-0005-0000-0000-0000A8050000}"/>
    <cellStyle name="Input 2 2 2 10 2 2" xfId="44757" xr:uid="{00000000-0005-0000-0000-0000A9050000}"/>
    <cellStyle name="Input 2 2 2 10 3" xfId="44758" xr:uid="{00000000-0005-0000-0000-0000AA050000}"/>
    <cellStyle name="Input 2 2 2 10 4" xfId="44759" xr:uid="{00000000-0005-0000-0000-0000AB050000}"/>
    <cellStyle name="Input 2 2 2 10 5" xfId="44760" xr:uid="{00000000-0005-0000-0000-0000AC050000}"/>
    <cellStyle name="Input 2 2 2 10 6" xfId="44761" xr:uid="{00000000-0005-0000-0000-0000AD050000}"/>
    <cellStyle name="Input 2 2 2 10 7" xfId="44762" xr:uid="{00000000-0005-0000-0000-0000AE050000}"/>
    <cellStyle name="Input 2 2 2 10 8" xfId="44763" xr:uid="{00000000-0005-0000-0000-0000AF050000}"/>
    <cellStyle name="Input 2 2 2 10 9" xfId="44764" xr:uid="{00000000-0005-0000-0000-0000B0050000}"/>
    <cellStyle name="Input 2 2 2 11" xfId="999" xr:uid="{00000000-0005-0000-0000-0000B1050000}"/>
    <cellStyle name="Input 2 2 2 11 2" xfId="1000" xr:uid="{00000000-0005-0000-0000-0000B2050000}"/>
    <cellStyle name="Input 2 2 2 12" xfId="1001" xr:uid="{00000000-0005-0000-0000-0000B3050000}"/>
    <cellStyle name="Input 2 2 2 12 2" xfId="1002" xr:uid="{00000000-0005-0000-0000-0000B4050000}"/>
    <cellStyle name="Input 2 2 2 13" xfId="1003" xr:uid="{00000000-0005-0000-0000-0000B5050000}"/>
    <cellStyle name="Input 2 2 2 13 2" xfId="1004" xr:uid="{00000000-0005-0000-0000-0000B6050000}"/>
    <cellStyle name="Input 2 2 2 2" xfId="1005" xr:uid="{00000000-0005-0000-0000-0000B7050000}"/>
    <cellStyle name="Input 2 2 2 2 2" xfId="1006" xr:uid="{00000000-0005-0000-0000-0000B8050000}"/>
    <cellStyle name="Input 2 2 2 2 2 10" xfId="44765" xr:uid="{00000000-0005-0000-0000-0000B9050000}"/>
    <cellStyle name="Input 2 2 2 2 2 11" xfId="44210" xr:uid="{00000000-0005-0000-0000-0000BA050000}"/>
    <cellStyle name="Input 2 2 2 2 2 2" xfId="1007" xr:uid="{00000000-0005-0000-0000-0000BB050000}"/>
    <cellStyle name="Input 2 2 2 2 2 2 2" xfId="1008" xr:uid="{00000000-0005-0000-0000-0000BC050000}"/>
    <cellStyle name="Input 2 2 2 2 2 2 3" xfId="44766" xr:uid="{00000000-0005-0000-0000-0000BD050000}"/>
    <cellStyle name="Input 2 2 2 2 2 3" xfId="1009" xr:uid="{00000000-0005-0000-0000-0000BE050000}"/>
    <cellStyle name="Input 2 2 2 2 2 3 2" xfId="1010" xr:uid="{00000000-0005-0000-0000-0000BF050000}"/>
    <cellStyle name="Input 2 2 2 2 2 3 3" xfId="44767" xr:uid="{00000000-0005-0000-0000-0000C0050000}"/>
    <cellStyle name="Input 2 2 2 2 2 4" xfId="1011" xr:uid="{00000000-0005-0000-0000-0000C1050000}"/>
    <cellStyle name="Input 2 2 2 2 2 4 2" xfId="1012" xr:uid="{00000000-0005-0000-0000-0000C2050000}"/>
    <cellStyle name="Input 2 2 2 2 2 4 3" xfId="44768" xr:uid="{00000000-0005-0000-0000-0000C3050000}"/>
    <cellStyle name="Input 2 2 2 2 2 5" xfId="1013" xr:uid="{00000000-0005-0000-0000-0000C4050000}"/>
    <cellStyle name="Input 2 2 2 2 2 5 2" xfId="1014" xr:uid="{00000000-0005-0000-0000-0000C5050000}"/>
    <cellStyle name="Input 2 2 2 2 2 5 3" xfId="44769" xr:uid="{00000000-0005-0000-0000-0000C6050000}"/>
    <cellStyle name="Input 2 2 2 2 2 6" xfId="1015" xr:uid="{00000000-0005-0000-0000-0000C7050000}"/>
    <cellStyle name="Input 2 2 2 2 2 6 2" xfId="44770" xr:uid="{00000000-0005-0000-0000-0000C8050000}"/>
    <cellStyle name="Input 2 2 2 2 2 7" xfId="44771" xr:uid="{00000000-0005-0000-0000-0000C9050000}"/>
    <cellStyle name="Input 2 2 2 2 2 8" xfId="44772" xr:uid="{00000000-0005-0000-0000-0000CA050000}"/>
    <cellStyle name="Input 2 2 2 2 2 9" xfId="44773" xr:uid="{00000000-0005-0000-0000-0000CB050000}"/>
    <cellStyle name="Input 2 2 2 2 3" xfId="1016" xr:uid="{00000000-0005-0000-0000-0000CC050000}"/>
    <cellStyle name="Input 2 2 2 2 3 2" xfId="1017" xr:uid="{00000000-0005-0000-0000-0000CD050000}"/>
    <cellStyle name="Input 2 2 2 2 3 2 2" xfId="1018" xr:uid="{00000000-0005-0000-0000-0000CE050000}"/>
    <cellStyle name="Input 2 2 2 2 3 3" xfId="1019" xr:uid="{00000000-0005-0000-0000-0000CF050000}"/>
    <cellStyle name="Input 2 2 2 2 3 3 2" xfId="1020" xr:uid="{00000000-0005-0000-0000-0000D0050000}"/>
    <cellStyle name="Input 2 2 2 2 3 4" xfId="1021" xr:uid="{00000000-0005-0000-0000-0000D1050000}"/>
    <cellStyle name="Input 2 2 2 2 3 4 2" xfId="1022" xr:uid="{00000000-0005-0000-0000-0000D2050000}"/>
    <cellStyle name="Input 2 2 2 2 3 5" xfId="1023" xr:uid="{00000000-0005-0000-0000-0000D3050000}"/>
    <cellStyle name="Input 2 2 2 2 3 5 2" xfId="1024" xr:uid="{00000000-0005-0000-0000-0000D4050000}"/>
    <cellStyle name="Input 2 2 2 2 3 6" xfId="1025" xr:uid="{00000000-0005-0000-0000-0000D5050000}"/>
    <cellStyle name="Input 2 2 2 2 4" xfId="1026" xr:uid="{00000000-0005-0000-0000-0000D6050000}"/>
    <cellStyle name="Input 2 2 2 2 4 2" xfId="1027" xr:uid="{00000000-0005-0000-0000-0000D7050000}"/>
    <cellStyle name="Input 2 2 2 2 4 2 2" xfId="1028" xr:uid="{00000000-0005-0000-0000-0000D8050000}"/>
    <cellStyle name="Input 2 2 2 2 4 3" xfId="1029" xr:uid="{00000000-0005-0000-0000-0000D9050000}"/>
    <cellStyle name="Input 2 2 2 2 4 3 2" xfId="1030" xr:uid="{00000000-0005-0000-0000-0000DA050000}"/>
    <cellStyle name="Input 2 2 2 2 4 4" xfId="1031" xr:uid="{00000000-0005-0000-0000-0000DB050000}"/>
    <cellStyle name="Input 2 2 2 2 4 4 2" xfId="1032" xr:uid="{00000000-0005-0000-0000-0000DC050000}"/>
    <cellStyle name="Input 2 2 2 2 4 5" xfId="1033" xr:uid="{00000000-0005-0000-0000-0000DD050000}"/>
    <cellStyle name="Input 2 2 2 2 4 5 2" xfId="1034" xr:uid="{00000000-0005-0000-0000-0000DE050000}"/>
    <cellStyle name="Input 2 2 2 2 4 6" xfId="1035" xr:uid="{00000000-0005-0000-0000-0000DF050000}"/>
    <cellStyle name="Input 2 2 2 2 5" xfId="1036" xr:uid="{00000000-0005-0000-0000-0000E0050000}"/>
    <cellStyle name="Input 2 2 2 2 5 2" xfId="1037" xr:uid="{00000000-0005-0000-0000-0000E1050000}"/>
    <cellStyle name="Input 2 2 2 2 5 2 2" xfId="1038" xr:uid="{00000000-0005-0000-0000-0000E2050000}"/>
    <cellStyle name="Input 2 2 2 2 5 3" xfId="1039" xr:uid="{00000000-0005-0000-0000-0000E3050000}"/>
    <cellStyle name="Input 2 2 2 2 5 3 2" xfId="1040" xr:uid="{00000000-0005-0000-0000-0000E4050000}"/>
    <cellStyle name="Input 2 2 2 2 5 4" xfId="1041" xr:uid="{00000000-0005-0000-0000-0000E5050000}"/>
    <cellStyle name="Input 2 2 2 2 5 4 2" xfId="1042" xr:uid="{00000000-0005-0000-0000-0000E6050000}"/>
    <cellStyle name="Input 2 2 2 2 5 5" xfId="1043" xr:uid="{00000000-0005-0000-0000-0000E7050000}"/>
    <cellStyle name="Input 2 2 2 2 5 5 2" xfId="1044" xr:uid="{00000000-0005-0000-0000-0000E8050000}"/>
    <cellStyle name="Input 2 2 2 2 5 6" xfId="1045" xr:uid="{00000000-0005-0000-0000-0000E9050000}"/>
    <cellStyle name="Input 2 2 2 2 6" xfId="1046" xr:uid="{00000000-0005-0000-0000-0000EA050000}"/>
    <cellStyle name="Input 2 2 2 2 6 2" xfId="1047" xr:uid="{00000000-0005-0000-0000-0000EB050000}"/>
    <cellStyle name="Input 2 2 2 2 7" xfId="1048" xr:uid="{00000000-0005-0000-0000-0000EC050000}"/>
    <cellStyle name="Input 2 2 2 2 7 2" xfId="1049" xr:uid="{00000000-0005-0000-0000-0000ED050000}"/>
    <cellStyle name="Input 2 2 2 2 8" xfId="1050" xr:uid="{00000000-0005-0000-0000-0000EE050000}"/>
    <cellStyle name="Input 2 2 2 2 8 2" xfId="1051" xr:uid="{00000000-0005-0000-0000-0000EF050000}"/>
    <cellStyle name="Input 2 2 2 2 9" xfId="1052" xr:uid="{00000000-0005-0000-0000-0000F0050000}"/>
    <cellStyle name="Input 2 2 2 2 9 2" xfId="1053" xr:uid="{00000000-0005-0000-0000-0000F1050000}"/>
    <cellStyle name="Input 2 2 2 3" xfId="1054" xr:uid="{00000000-0005-0000-0000-0000F2050000}"/>
    <cellStyle name="Input 2 2 2 3 2" xfId="1055" xr:uid="{00000000-0005-0000-0000-0000F3050000}"/>
    <cellStyle name="Input 2 2 2 3 2 10" xfId="44774" xr:uid="{00000000-0005-0000-0000-0000F4050000}"/>
    <cellStyle name="Input 2 2 2 3 2 11" xfId="44211" xr:uid="{00000000-0005-0000-0000-0000F5050000}"/>
    <cellStyle name="Input 2 2 2 3 2 2" xfId="1056" xr:uid="{00000000-0005-0000-0000-0000F6050000}"/>
    <cellStyle name="Input 2 2 2 3 2 2 2" xfId="44775" xr:uid="{00000000-0005-0000-0000-0000F7050000}"/>
    <cellStyle name="Input 2 2 2 3 2 3" xfId="44776" xr:uid="{00000000-0005-0000-0000-0000F8050000}"/>
    <cellStyle name="Input 2 2 2 3 2 4" xfId="44777" xr:uid="{00000000-0005-0000-0000-0000F9050000}"/>
    <cellStyle name="Input 2 2 2 3 2 5" xfId="44778" xr:uid="{00000000-0005-0000-0000-0000FA050000}"/>
    <cellStyle name="Input 2 2 2 3 2 6" xfId="44779" xr:uid="{00000000-0005-0000-0000-0000FB050000}"/>
    <cellStyle name="Input 2 2 2 3 2 7" xfId="44780" xr:uid="{00000000-0005-0000-0000-0000FC050000}"/>
    <cellStyle name="Input 2 2 2 3 2 8" xfId="44781" xr:uid="{00000000-0005-0000-0000-0000FD050000}"/>
    <cellStyle name="Input 2 2 2 3 2 9" xfId="44782" xr:uid="{00000000-0005-0000-0000-0000FE050000}"/>
    <cellStyle name="Input 2 2 2 3 3" xfId="1057" xr:uid="{00000000-0005-0000-0000-0000FF050000}"/>
    <cellStyle name="Input 2 2 2 3 3 2" xfId="1058" xr:uid="{00000000-0005-0000-0000-000000060000}"/>
    <cellStyle name="Input 2 2 2 3 4" xfId="1059" xr:uid="{00000000-0005-0000-0000-000001060000}"/>
    <cellStyle name="Input 2 2 2 3 4 2" xfId="1060" xr:uid="{00000000-0005-0000-0000-000002060000}"/>
    <cellStyle name="Input 2 2 2 3 5" xfId="1061" xr:uid="{00000000-0005-0000-0000-000003060000}"/>
    <cellStyle name="Input 2 2 2 3 5 2" xfId="1062" xr:uid="{00000000-0005-0000-0000-000004060000}"/>
    <cellStyle name="Input 2 2 2 3 6" xfId="1063" xr:uid="{00000000-0005-0000-0000-000005060000}"/>
    <cellStyle name="Input 2 2 2 3 6 2" xfId="1064" xr:uid="{00000000-0005-0000-0000-000006060000}"/>
    <cellStyle name="Input 2 2 2 3 7" xfId="1065" xr:uid="{00000000-0005-0000-0000-000007060000}"/>
    <cellStyle name="Input 2 2 2 3 7 2" xfId="1066" xr:uid="{00000000-0005-0000-0000-000008060000}"/>
    <cellStyle name="Input 2 2 2 4" xfId="1067" xr:uid="{00000000-0005-0000-0000-000009060000}"/>
    <cellStyle name="Input 2 2 2 4 2" xfId="1068" xr:uid="{00000000-0005-0000-0000-00000A060000}"/>
    <cellStyle name="Input 2 2 2 4 2 10" xfId="44783" xr:uid="{00000000-0005-0000-0000-00000B060000}"/>
    <cellStyle name="Input 2 2 2 4 2 11" xfId="44212" xr:uid="{00000000-0005-0000-0000-00000C060000}"/>
    <cellStyle name="Input 2 2 2 4 2 2" xfId="1069" xr:uid="{00000000-0005-0000-0000-00000D060000}"/>
    <cellStyle name="Input 2 2 2 4 2 2 2" xfId="44784" xr:uid="{00000000-0005-0000-0000-00000E060000}"/>
    <cellStyle name="Input 2 2 2 4 2 3" xfId="44785" xr:uid="{00000000-0005-0000-0000-00000F060000}"/>
    <cellStyle name="Input 2 2 2 4 2 4" xfId="44786" xr:uid="{00000000-0005-0000-0000-000010060000}"/>
    <cellStyle name="Input 2 2 2 4 2 5" xfId="44787" xr:uid="{00000000-0005-0000-0000-000011060000}"/>
    <cellStyle name="Input 2 2 2 4 2 6" xfId="44788" xr:uid="{00000000-0005-0000-0000-000012060000}"/>
    <cellStyle name="Input 2 2 2 4 2 7" xfId="44789" xr:uid="{00000000-0005-0000-0000-000013060000}"/>
    <cellStyle name="Input 2 2 2 4 2 8" xfId="44790" xr:uid="{00000000-0005-0000-0000-000014060000}"/>
    <cellStyle name="Input 2 2 2 4 2 9" xfId="44791" xr:uid="{00000000-0005-0000-0000-000015060000}"/>
    <cellStyle name="Input 2 2 2 4 3" xfId="1070" xr:uid="{00000000-0005-0000-0000-000016060000}"/>
    <cellStyle name="Input 2 2 2 4 3 2" xfId="1071" xr:uid="{00000000-0005-0000-0000-000017060000}"/>
    <cellStyle name="Input 2 2 2 4 4" xfId="1072" xr:uid="{00000000-0005-0000-0000-000018060000}"/>
    <cellStyle name="Input 2 2 2 4 4 2" xfId="1073" xr:uid="{00000000-0005-0000-0000-000019060000}"/>
    <cellStyle name="Input 2 2 2 4 5" xfId="1074" xr:uid="{00000000-0005-0000-0000-00001A060000}"/>
    <cellStyle name="Input 2 2 2 4 5 2" xfId="1075" xr:uid="{00000000-0005-0000-0000-00001B060000}"/>
    <cellStyle name="Input 2 2 2 4 6" xfId="1076" xr:uid="{00000000-0005-0000-0000-00001C060000}"/>
    <cellStyle name="Input 2 2 2 4 6 2" xfId="1077" xr:uid="{00000000-0005-0000-0000-00001D060000}"/>
    <cellStyle name="Input 2 2 2 4 7" xfId="1078" xr:uid="{00000000-0005-0000-0000-00001E060000}"/>
    <cellStyle name="Input 2 2 2 4 7 2" xfId="1079" xr:uid="{00000000-0005-0000-0000-00001F060000}"/>
    <cellStyle name="Input 2 2 2 5" xfId="1080" xr:uid="{00000000-0005-0000-0000-000020060000}"/>
    <cellStyle name="Input 2 2 2 5 2" xfId="1081" xr:uid="{00000000-0005-0000-0000-000021060000}"/>
    <cellStyle name="Input 2 2 2 5 2 10" xfId="44792" xr:uid="{00000000-0005-0000-0000-000022060000}"/>
    <cellStyle name="Input 2 2 2 5 2 11" xfId="44213" xr:uid="{00000000-0005-0000-0000-000023060000}"/>
    <cellStyle name="Input 2 2 2 5 2 2" xfId="1082" xr:uid="{00000000-0005-0000-0000-000024060000}"/>
    <cellStyle name="Input 2 2 2 5 2 2 2" xfId="44793" xr:uid="{00000000-0005-0000-0000-000025060000}"/>
    <cellStyle name="Input 2 2 2 5 2 3" xfId="44794" xr:uid="{00000000-0005-0000-0000-000026060000}"/>
    <cellStyle name="Input 2 2 2 5 2 4" xfId="44795" xr:uid="{00000000-0005-0000-0000-000027060000}"/>
    <cellStyle name="Input 2 2 2 5 2 5" xfId="44796" xr:uid="{00000000-0005-0000-0000-000028060000}"/>
    <cellStyle name="Input 2 2 2 5 2 6" xfId="44797" xr:uid="{00000000-0005-0000-0000-000029060000}"/>
    <cellStyle name="Input 2 2 2 5 2 7" xfId="44798" xr:uid="{00000000-0005-0000-0000-00002A060000}"/>
    <cellStyle name="Input 2 2 2 5 2 8" xfId="44799" xr:uid="{00000000-0005-0000-0000-00002B060000}"/>
    <cellStyle name="Input 2 2 2 5 2 9" xfId="44800" xr:uid="{00000000-0005-0000-0000-00002C060000}"/>
    <cellStyle name="Input 2 2 2 5 3" xfId="1083" xr:uid="{00000000-0005-0000-0000-00002D060000}"/>
    <cellStyle name="Input 2 2 2 5 3 2" xfId="1084" xr:uid="{00000000-0005-0000-0000-00002E060000}"/>
    <cellStyle name="Input 2 2 2 5 4" xfId="1085" xr:uid="{00000000-0005-0000-0000-00002F060000}"/>
    <cellStyle name="Input 2 2 2 5 4 2" xfId="1086" xr:uid="{00000000-0005-0000-0000-000030060000}"/>
    <cellStyle name="Input 2 2 2 5 5" xfId="1087" xr:uid="{00000000-0005-0000-0000-000031060000}"/>
    <cellStyle name="Input 2 2 2 5 5 2" xfId="1088" xr:uid="{00000000-0005-0000-0000-000032060000}"/>
    <cellStyle name="Input 2 2 2 5 6" xfId="1089" xr:uid="{00000000-0005-0000-0000-000033060000}"/>
    <cellStyle name="Input 2 2 2 5 6 2" xfId="1090" xr:uid="{00000000-0005-0000-0000-000034060000}"/>
    <cellStyle name="Input 2 2 2 5 7" xfId="1091" xr:uid="{00000000-0005-0000-0000-000035060000}"/>
    <cellStyle name="Input 2 2 2 5 7 2" xfId="1092" xr:uid="{00000000-0005-0000-0000-000036060000}"/>
    <cellStyle name="Input 2 2 2 6" xfId="1093" xr:uid="{00000000-0005-0000-0000-000037060000}"/>
    <cellStyle name="Input 2 2 2 6 2" xfId="1094" xr:uid="{00000000-0005-0000-0000-000038060000}"/>
    <cellStyle name="Input 2 2 2 6 2 10" xfId="44801" xr:uid="{00000000-0005-0000-0000-000039060000}"/>
    <cellStyle name="Input 2 2 2 6 2 11" xfId="44214" xr:uid="{00000000-0005-0000-0000-00003A060000}"/>
    <cellStyle name="Input 2 2 2 6 2 2" xfId="1095" xr:uid="{00000000-0005-0000-0000-00003B060000}"/>
    <cellStyle name="Input 2 2 2 6 2 2 2" xfId="44802" xr:uid="{00000000-0005-0000-0000-00003C060000}"/>
    <cellStyle name="Input 2 2 2 6 2 3" xfId="44803" xr:uid="{00000000-0005-0000-0000-00003D060000}"/>
    <cellStyle name="Input 2 2 2 6 2 4" xfId="44804" xr:uid="{00000000-0005-0000-0000-00003E060000}"/>
    <cellStyle name="Input 2 2 2 6 2 5" xfId="44805" xr:uid="{00000000-0005-0000-0000-00003F060000}"/>
    <cellStyle name="Input 2 2 2 6 2 6" xfId="44806" xr:uid="{00000000-0005-0000-0000-000040060000}"/>
    <cellStyle name="Input 2 2 2 6 2 7" xfId="44807" xr:uid="{00000000-0005-0000-0000-000041060000}"/>
    <cellStyle name="Input 2 2 2 6 2 8" xfId="44808" xr:uid="{00000000-0005-0000-0000-000042060000}"/>
    <cellStyle name="Input 2 2 2 6 2 9" xfId="44809" xr:uid="{00000000-0005-0000-0000-000043060000}"/>
    <cellStyle name="Input 2 2 2 6 3" xfId="1096" xr:uid="{00000000-0005-0000-0000-000044060000}"/>
    <cellStyle name="Input 2 2 2 6 3 2" xfId="1097" xr:uid="{00000000-0005-0000-0000-000045060000}"/>
    <cellStyle name="Input 2 2 2 6 4" xfId="1098" xr:uid="{00000000-0005-0000-0000-000046060000}"/>
    <cellStyle name="Input 2 2 2 6 4 2" xfId="1099" xr:uid="{00000000-0005-0000-0000-000047060000}"/>
    <cellStyle name="Input 2 2 2 6 5" xfId="1100" xr:uid="{00000000-0005-0000-0000-000048060000}"/>
    <cellStyle name="Input 2 2 2 6 5 2" xfId="1101" xr:uid="{00000000-0005-0000-0000-000049060000}"/>
    <cellStyle name="Input 2 2 2 6 6" xfId="1102" xr:uid="{00000000-0005-0000-0000-00004A060000}"/>
    <cellStyle name="Input 2 2 2 6 6 2" xfId="1103" xr:uid="{00000000-0005-0000-0000-00004B060000}"/>
    <cellStyle name="Input 2 2 2 6 7" xfId="1104" xr:uid="{00000000-0005-0000-0000-00004C060000}"/>
    <cellStyle name="Input 2 2 2 6 7 2" xfId="1105" xr:uid="{00000000-0005-0000-0000-00004D060000}"/>
    <cellStyle name="Input 2 2 2 7" xfId="1106" xr:uid="{00000000-0005-0000-0000-00004E060000}"/>
    <cellStyle name="Input 2 2 2 7 2" xfId="1107" xr:uid="{00000000-0005-0000-0000-00004F060000}"/>
    <cellStyle name="Input 2 2 2 7 2 10" xfId="44810" xr:uid="{00000000-0005-0000-0000-000050060000}"/>
    <cellStyle name="Input 2 2 2 7 2 11" xfId="44215" xr:uid="{00000000-0005-0000-0000-000051060000}"/>
    <cellStyle name="Input 2 2 2 7 2 2" xfId="1108" xr:uid="{00000000-0005-0000-0000-000052060000}"/>
    <cellStyle name="Input 2 2 2 7 2 2 2" xfId="44811" xr:uid="{00000000-0005-0000-0000-000053060000}"/>
    <cellStyle name="Input 2 2 2 7 2 3" xfId="44812" xr:uid="{00000000-0005-0000-0000-000054060000}"/>
    <cellStyle name="Input 2 2 2 7 2 4" xfId="44813" xr:uid="{00000000-0005-0000-0000-000055060000}"/>
    <cellStyle name="Input 2 2 2 7 2 5" xfId="44814" xr:uid="{00000000-0005-0000-0000-000056060000}"/>
    <cellStyle name="Input 2 2 2 7 2 6" xfId="44815" xr:uid="{00000000-0005-0000-0000-000057060000}"/>
    <cellStyle name="Input 2 2 2 7 2 7" xfId="44816" xr:uid="{00000000-0005-0000-0000-000058060000}"/>
    <cellStyle name="Input 2 2 2 7 2 8" xfId="44817" xr:uid="{00000000-0005-0000-0000-000059060000}"/>
    <cellStyle name="Input 2 2 2 7 2 9" xfId="44818" xr:uid="{00000000-0005-0000-0000-00005A060000}"/>
    <cellStyle name="Input 2 2 2 7 3" xfId="1109" xr:uid="{00000000-0005-0000-0000-00005B060000}"/>
    <cellStyle name="Input 2 2 2 7 3 2" xfId="1110" xr:uid="{00000000-0005-0000-0000-00005C060000}"/>
    <cellStyle name="Input 2 2 2 7 4" xfId="1111" xr:uid="{00000000-0005-0000-0000-00005D060000}"/>
    <cellStyle name="Input 2 2 2 7 4 2" xfId="1112" xr:uid="{00000000-0005-0000-0000-00005E060000}"/>
    <cellStyle name="Input 2 2 2 7 5" xfId="1113" xr:uid="{00000000-0005-0000-0000-00005F060000}"/>
    <cellStyle name="Input 2 2 2 7 5 2" xfId="1114" xr:uid="{00000000-0005-0000-0000-000060060000}"/>
    <cellStyle name="Input 2 2 2 7 6" xfId="1115" xr:uid="{00000000-0005-0000-0000-000061060000}"/>
    <cellStyle name="Input 2 2 2 7 6 2" xfId="1116" xr:uid="{00000000-0005-0000-0000-000062060000}"/>
    <cellStyle name="Input 2 2 2 7 7" xfId="1117" xr:uid="{00000000-0005-0000-0000-000063060000}"/>
    <cellStyle name="Input 2 2 2 7 7 2" xfId="1118" xr:uid="{00000000-0005-0000-0000-000064060000}"/>
    <cellStyle name="Input 2 2 2 8" xfId="1119" xr:uid="{00000000-0005-0000-0000-000065060000}"/>
    <cellStyle name="Input 2 2 2 8 2" xfId="1120" xr:uid="{00000000-0005-0000-0000-000066060000}"/>
    <cellStyle name="Input 2 2 2 8 2 10" xfId="44819" xr:uid="{00000000-0005-0000-0000-000067060000}"/>
    <cellStyle name="Input 2 2 2 8 2 11" xfId="44216" xr:uid="{00000000-0005-0000-0000-000068060000}"/>
    <cellStyle name="Input 2 2 2 8 2 2" xfId="1121" xr:uid="{00000000-0005-0000-0000-000069060000}"/>
    <cellStyle name="Input 2 2 2 8 2 2 2" xfId="44820" xr:uid="{00000000-0005-0000-0000-00006A060000}"/>
    <cellStyle name="Input 2 2 2 8 2 3" xfId="44821" xr:uid="{00000000-0005-0000-0000-00006B060000}"/>
    <cellStyle name="Input 2 2 2 8 2 4" xfId="44822" xr:uid="{00000000-0005-0000-0000-00006C060000}"/>
    <cellStyle name="Input 2 2 2 8 2 5" xfId="44823" xr:uid="{00000000-0005-0000-0000-00006D060000}"/>
    <cellStyle name="Input 2 2 2 8 2 6" xfId="44824" xr:uid="{00000000-0005-0000-0000-00006E060000}"/>
    <cellStyle name="Input 2 2 2 8 2 7" xfId="44825" xr:uid="{00000000-0005-0000-0000-00006F060000}"/>
    <cellStyle name="Input 2 2 2 8 2 8" xfId="44826" xr:uid="{00000000-0005-0000-0000-000070060000}"/>
    <cellStyle name="Input 2 2 2 8 2 9" xfId="44827" xr:uid="{00000000-0005-0000-0000-000071060000}"/>
    <cellStyle name="Input 2 2 2 8 3" xfId="1122" xr:uid="{00000000-0005-0000-0000-000072060000}"/>
    <cellStyle name="Input 2 2 2 8 3 2" xfId="1123" xr:uid="{00000000-0005-0000-0000-000073060000}"/>
    <cellStyle name="Input 2 2 2 8 4" xfId="1124" xr:uid="{00000000-0005-0000-0000-000074060000}"/>
    <cellStyle name="Input 2 2 2 8 4 2" xfId="1125" xr:uid="{00000000-0005-0000-0000-000075060000}"/>
    <cellStyle name="Input 2 2 2 8 5" xfId="1126" xr:uid="{00000000-0005-0000-0000-000076060000}"/>
    <cellStyle name="Input 2 2 2 8 5 2" xfId="1127" xr:uid="{00000000-0005-0000-0000-000077060000}"/>
    <cellStyle name="Input 2 2 2 8 6" xfId="1128" xr:uid="{00000000-0005-0000-0000-000078060000}"/>
    <cellStyle name="Input 2 2 2 8 6 2" xfId="1129" xr:uid="{00000000-0005-0000-0000-000079060000}"/>
    <cellStyle name="Input 2 2 2 8 7" xfId="1130" xr:uid="{00000000-0005-0000-0000-00007A060000}"/>
    <cellStyle name="Input 2 2 2 8 7 2" xfId="1131" xr:uid="{00000000-0005-0000-0000-00007B060000}"/>
    <cellStyle name="Input 2 2 2 9" xfId="1132" xr:uid="{00000000-0005-0000-0000-00007C060000}"/>
    <cellStyle name="Input 2 2 2 9 2" xfId="1133" xr:uid="{00000000-0005-0000-0000-00007D060000}"/>
    <cellStyle name="Input 2 2 2 9 2 10" xfId="44828" xr:uid="{00000000-0005-0000-0000-00007E060000}"/>
    <cellStyle name="Input 2 2 2 9 2 11" xfId="44217" xr:uid="{00000000-0005-0000-0000-00007F060000}"/>
    <cellStyle name="Input 2 2 2 9 2 2" xfId="1134" xr:uid="{00000000-0005-0000-0000-000080060000}"/>
    <cellStyle name="Input 2 2 2 9 2 2 2" xfId="44829" xr:uid="{00000000-0005-0000-0000-000081060000}"/>
    <cellStyle name="Input 2 2 2 9 2 3" xfId="44830" xr:uid="{00000000-0005-0000-0000-000082060000}"/>
    <cellStyle name="Input 2 2 2 9 2 4" xfId="44831" xr:uid="{00000000-0005-0000-0000-000083060000}"/>
    <cellStyle name="Input 2 2 2 9 2 5" xfId="44832" xr:uid="{00000000-0005-0000-0000-000084060000}"/>
    <cellStyle name="Input 2 2 2 9 2 6" xfId="44833" xr:uid="{00000000-0005-0000-0000-000085060000}"/>
    <cellStyle name="Input 2 2 2 9 2 7" xfId="44834" xr:uid="{00000000-0005-0000-0000-000086060000}"/>
    <cellStyle name="Input 2 2 2 9 2 8" xfId="44835" xr:uid="{00000000-0005-0000-0000-000087060000}"/>
    <cellStyle name="Input 2 2 2 9 2 9" xfId="44836" xr:uid="{00000000-0005-0000-0000-000088060000}"/>
    <cellStyle name="Input 2 2 2 9 3" xfId="1135" xr:uid="{00000000-0005-0000-0000-000089060000}"/>
    <cellStyle name="Input 2 2 2 9 3 2" xfId="1136" xr:uid="{00000000-0005-0000-0000-00008A060000}"/>
    <cellStyle name="Input 2 2 3" xfId="1137" xr:uid="{00000000-0005-0000-0000-00008B060000}"/>
    <cellStyle name="Input 2 2 3 2" xfId="1138" xr:uid="{00000000-0005-0000-0000-00008C060000}"/>
    <cellStyle name="Input 2 2 3 2 10" xfId="44837" xr:uid="{00000000-0005-0000-0000-00008D060000}"/>
    <cellStyle name="Input 2 2 3 2 11" xfId="44218" xr:uid="{00000000-0005-0000-0000-00008E060000}"/>
    <cellStyle name="Input 2 2 3 2 2" xfId="1139" xr:uid="{00000000-0005-0000-0000-00008F060000}"/>
    <cellStyle name="Input 2 2 3 2 2 2" xfId="44838" xr:uid="{00000000-0005-0000-0000-000090060000}"/>
    <cellStyle name="Input 2 2 3 2 3" xfId="44839" xr:uid="{00000000-0005-0000-0000-000091060000}"/>
    <cellStyle name="Input 2 2 3 2 4" xfId="44840" xr:uid="{00000000-0005-0000-0000-000092060000}"/>
    <cellStyle name="Input 2 2 3 2 5" xfId="44841" xr:uid="{00000000-0005-0000-0000-000093060000}"/>
    <cellStyle name="Input 2 2 3 2 6" xfId="44842" xr:uid="{00000000-0005-0000-0000-000094060000}"/>
    <cellStyle name="Input 2 2 3 2 7" xfId="44843" xr:uid="{00000000-0005-0000-0000-000095060000}"/>
    <cellStyle name="Input 2 2 3 2 8" xfId="44844" xr:uid="{00000000-0005-0000-0000-000096060000}"/>
    <cellStyle name="Input 2 2 3 2 9" xfId="44845" xr:uid="{00000000-0005-0000-0000-000097060000}"/>
    <cellStyle name="Input 2 2 3 3" xfId="1140" xr:uid="{00000000-0005-0000-0000-000098060000}"/>
    <cellStyle name="Input 2 2 3 3 2" xfId="1141" xr:uid="{00000000-0005-0000-0000-000099060000}"/>
    <cellStyle name="Input 2 2 3 4" xfId="1142" xr:uid="{00000000-0005-0000-0000-00009A060000}"/>
    <cellStyle name="Input 2 2 3 4 2" xfId="1143" xr:uid="{00000000-0005-0000-0000-00009B060000}"/>
    <cellStyle name="Input 2 2 3 5" xfId="1144" xr:uid="{00000000-0005-0000-0000-00009C060000}"/>
    <cellStyle name="Input 2 2 3 5 2" xfId="1145" xr:uid="{00000000-0005-0000-0000-00009D060000}"/>
    <cellStyle name="Input 2 2 3 6" xfId="1146" xr:uid="{00000000-0005-0000-0000-00009E060000}"/>
    <cellStyle name="Input 2 2 3 6 2" xfId="1147" xr:uid="{00000000-0005-0000-0000-00009F060000}"/>
    <cellStyle name="Input 2 2 3 7" xfId="1148" xr:uid="{00000000-0005-0000-0000-0000A0060000}"/>
    <cellStyle name="Input 2 2 3 7 2" xfId="1149" xr:uid="{00000000-0005-0000-0000-0000A1060000}"/>
    <cellStyle name="Input 2 2 4" xfId="1150" xr:uid="{00000000-0005-0000-0000-0000A2060000}"/>
    <cellStyle name="Input 2 2 4 2" xfId="1151" xr:uid="{00000000-0005-0000-0000-0000A3060000}"/>
    <cellStyle name="Input 2 2 4 2 10" xfId="44846" xr:uid="{00000000-0005-0000-0000-0000A4060000}"/>
    <cellStyle name="Input 2 2 4 2 11" xfId="44219" xr:uid="{00000000-0005-0000-0000-0000A5060000}"/>
    <cellStyle name="Input 2 2 4 2 2" xfId="1152" xr:uid="{00000000-0005-0000-0000-0000A6060000}"/>
    <cellStyle name="Input 2 2 4 2 2 2" xfId="44847" xr:uid="{00000000-0005-0000-0000-0000A7060000}"/>
    <cellStyle name="Input 2 2 4 2 3" xfId="44848" xr:uid="{00000000-0005-0000-0000-0000A8060000}"/>
    <cellStyle name="Input 2 2 4 2 4" xfId="44849" xr:uid="{00000000-0005-0000-0000-0000A9060000}"/>
    <cellStyle name="Input 2 2 4 2 5" xfId="44850" xr:uid="{00000000-0005-0000-0000-0000AA060000}"/>
    <cellStyle name="Input 2 2 4 2 6" xfId="44851" xr:uid="{00000000-0005-0000-0000-0000AB060000}"/>
    <cellStyle name="Input 2 2 4 2 7" xfId="44852" xr:uid="{00000000-0005-0000-0000-0000AC060000}"/>
    <cellStyle name="Input 2 2 4 2 8" xfId="44853" xr:uid="{00000000-0005-0000-0000-0000AD060000}"/>
    <cellStyle name="Input 2 2 4 2 9" xfId="44854" xr:uid="{00000000-0005-0000-0000-0000AE060000}"/>
    <cellStyle name="Input 2 2 4 3" xfId="1153" xr:uid="{00000000-0005-0000-0000-0000AF060000}"/>
    <cellStyle name="Input 2 2 4 3 2" xfId="1154" xr:uid="{00000000-0005-0000-0000-0000B0060000}"/>
    <cellStyle name="Input 2 2 4 4" xfId="1155" xr:uid="{00000000-0005-0000-0000-0000B1060000}"/>
    <cellStyle name="Input 2 2 4 4 2" xfId="1156" xr:uid="{00000000-0005-0000-0000-0000B2060000}"/>
    <cellStyle name="Input 2 2 4 5" xfId="1157" xr:uid="{00000000-0005-0000-0000-0000B3060000}"/>
    <cellStyle name="Input 2 2 4 5 2" xfId="1158" xr:uid="{00000000-0005-0000-0000-0000B4060000}"/>
    <cellStyle name="Input 2 2 4 6" xfId="1159" xr:uid="{00000000-0005-0000-0000-0000B5060000}"/>
    <cellStyle name="Input 2 2 4 6 2" xfId="1160" xr:uid="{00000000-0005-0000-0000-0000B6060000}"/>
    <cellStyle name="Input 2 2 4 7" xfId="1161" xr:uid="{00000000-0005-0000-0000-0000B7060000}"/>
    <cellStyle name="Input 2 2 4 7 2" xfId="1162" xr:uid="{00000000-0005-0000-0000-0000B8060000}"/>
    <cellStyle name="Input 2 2 5" xfId="1163" xr:uid="{00000000-0005-0000-0000-0000B9060000}"/>
    <cellStyle name="Input 2 2 5 10" xfId="44855" xr:uid="{00000000-0005-0000-0000-0000BA060000}"/>
    <cellStyle name="Input 2 2 5 11" xfId="44208" xr:uid="{00000000-0005-0000-0000-0000BB060000}"/>
    <cellStyle name="Input 2 2 5 2" xfId="1164" xr:uid="{00000000-0005-0000-0000-0000BC060000}"/>
    <cellStyle name="Input 2 2 5 2 2" xfId="44856" xr:uid="{00000000-0005-0000-0000-0000BD060000}"/>
    <cellStyle name="Input 2 2 5 3" xfId="44857" xr:uid="{00000000-0005-0000-0000-0000BE060000}"/>
    <cellStyle name="Input 2 2 5 4" xfId="44858" xr:uid="{00000000-0005-0000-0000-0000BF060000}"/>
    <cellStyle name="Input 2 2 5 5" xfId="44859" xr:uid="{00000000-0005-0000-0000-0000C0060000}"/>
    <cellStyle name="Input 2 2 5 6" xfId="44860" xr:uid="{00000000-0005-0000-0000-0000C1060000}"/>
    <cellStyle name="Input 2 2 5 7" xfId="44861" xr:uid="{00000000-0005-0000-0000-0000C2060000}"/>
    <cellStyle name="Input 2 2 5 8" xfId="44862" xr:uid="{00000000-0005-0000-0000-0000C3060000}"/>
    <cellStyle name="Input 2 2 5 9" xfId="44863" xr:uid="{00000000-0005-0000-0000-0000C4060000}"/>
    <cellStyle name="Input 2 2 6" xfId="1165" xr:uid="{00000000-0005-0000-0000-0000C5060000}"/>
    <cellStyle name="Input 2 2 7" xfId="1166" xr:uid="{00000000-0005-0000-0000-0000C6060000}"/>
    <cellStyle name="Input 2 2 7 2" xfId="1167" xr:uid="{00000000-0005-0000-0000-0000C7060000}"/>
    <cellStyle name="Input 2 3" xfId="1168" xr:uid="{00000000-0005-0000-0000-0000C8060000}"/>
    <cellStyle name="Input 2 3 2" xfId="1169" xr:uid="{00000000-0005-0000-0000-0000C9060000}"/>
    <cellStyle name="Input 2 3 2 10" xfId="1170" xr:uid="{00000000-0005-0000-0000-0000CA060000}"/>
    <cellStyle name="Input 2 3 2 10 10" xfId="44864" xr:uid="{00000000-0005-0000-0000-0000CB060000}"/>
    <cellStyle name="Input 2 3 2 10 11" xfId="44221" xr:uid="{00000000-0005-0000-0000-0000CC060000}"/>
    <cellStyle name="Input 2 3 2 10 2" xfId="1171" xr:uid="{00000000-0005-0000-0000-0000CD060000}"/>
    <cellStyle name="Input 2 3 2 10 2 2" xfId="44865" xr:uid="{00000000-0005-0000-0000-0000CE060000}"/>
    <cellStyle name="Input 2 3 2 10 3" xfId="44866" xr:uid="{00000000-0005-0000-0000-0000CF060000}"/>
    <cellStyle name="Input 2 3 2 10 4" xfId="44867" xr:uid="{00000000-0005-0000-0000-0000D0060000}"/>
    <cellStyle name="Input 2 3 2 10 5" xfId="44868" xr:uid="{00000000-0005-0000-0000-0000D1060000}"/>
    <cellStyle name="Input 2 3 2 10 6" xfId="44869" xr:uid="{00000000-0005-0000-0000-0000D2060000}"/>
    <cellStyle name="Input 2 3 2 10 7" xfId="44870" xr:uid="{00000000-0005-0000-0000-0000D3060000}"/>
    <cellStyle name="Input 2 3 2 10 8" xfId="44871" xr:uid="{00000000-0005-0000-0000-0000D4060000}"/>
    <cellStyle name="Input 2 3 2 10 9" xfId="44872" xr:uid="{00000000-0005-0000-0000-0000D5060000}"/>
    <cellStyle name="Input 2 3 2 11" xfId="1172" xr:uid="{00000000-0005-0000-0000-0000D6060000}"/>
    <cellStyle name="Input 2 3 2 11 2" xfId="1173" xr:uid="{00000000-0005-0000-0000-0000D7060000}"/>
    <cellStyle name="Input 2 3 2 12" xfId="1174" xr:uid="{00000000-0005-0000-0000-0000D8060000}"/>
    <cellStyle name="Input 2 3 2 12 2" xfId="1175" xr:uid="{00000000-0005-0000-0000-0000D9060000}"/>
    <cellStyle name="Input 2 3 2 13" xfId="1176" xr:uid="{00000000-0005-0000-0000-0000DA060000}"/>
    <cellStyle name="Input 2 3 2 13 2" xfId="1177" xr:uid="{00000000-0005-0000-0000-0000DB060000}"/>
    <cellStyle name="Input 2 3 2 2" xfId="1178" xr:uid="{00000000-0005-0000-0000-0000DC060000}"/>
    <cellStyle name="Input 2 3 2 2 2" xfId="1179" xr:uid="{00000000-0005-0000-0000-0000DD060000}"/>
    <cellStyle name="Input 2 3 2 2 2 10" xfId="44873" xr:uid="{00000000-0005-0000-0000-0000DE060000}"/>
    <cellStyle name="Input 2 3 2 2 2 11" xfId="44222" xr:uid="{00000000-0005-0000-0000-0000DF060000}"/>
    <cellStyle name="Input 2 3 2 2 2 2" xfId="1180" xr:uid="{00000000-0005-0000-0000-0000E0060000}"/>
    <cellStyle name="Input 2 3 2 2 2 2 2" xfId="1181" xr:uid="{00000000-0005-0000-0000-0000E1060000}"/>
    <cellStyle name="Input 2 3 2 2 2 2 3" xfId="44874" xr:uid="{00000000-0005-0000-0000-0000E2060000}"/>
    <cellStyle name="Input 2 3 2 2 2 3" xfId="1182" xr:uid="{00000000-0005-0000-0000-0000E3060000}"/>
    <cellStyle name="Input 2 3 2 2 2 3 2" xfId="1183" xr:uid="{00000000-0005-0000-0000-0000E4060000}"/>
    <cellStyle name="Input 2 3 2 2 2 3 3" xfId="44875" xr:uid="{00000000-0005-0000-0000-0000E5060000}"/>
    <cellStyle name="Input 2 3 2 2 2 4" xfId="1184" xr:uid="{00000000-0005-0000-0000-0000E6060000}"/>
    <cellStyle name="Input 2 3 2 2 2 4 2" xfId="1185" xr:uid="{00000000-0005-0000-0000-0000E7060000}"/>
    <cellStyle name="Input 2 3 2 2 2 4 3" xfId="44876" xr:uid="{00000000-0005-0000-0000-0000E8060000}"/>
    <cellStyle name="Input 2 3 2 2 2 5" xfId="1186" xr:uid="{00000000-0005-0000-0000-0000E9060000}"/>
    <cellStyle name="Input 2 3 2 2 2 5 2" xfId="1187" xr:uid="{00000000-0005-0000-0000-0000EA060000}"/>
    <cellStyle name="Input 2 3 2 2 2 5 3" xfId="44877" xr:uid="{00000000-0005-0000-0000-0000EB060000}"/>
    <cellStyle name="Input 2 3 2 2 2 6" xfId="1188" xr:uid="{00000000-0005-0000-0000-0000EC060000}"/>
    <cellStyle name="Input 2 3 2 2 2 6 2" xfId="44878" xr:uid="{00000000-0005-0000-0000-0000ED060000}"/>
    <cellStyle name="Input 2 3 2 2 2 7" xfId="44879" xr:uid="{00000000-0005-0000-0000-0000EE060000}"/>
    <cellStyle name="Input 2 3 2 2 2 8" xfId="44880" xr:uid="{00000000-0005-0000-0000-0000EF060000}"/>
    <cellStyle name="Input 2 3 2 2 2 9" xfId="44881" xr:uid="{00000000-0005-0000-0000-0000F0060000}"/>
    <cellStyle name="Input 2 3 2 2 3" xfId="1189" xr:uid="{00000000-0005-0000-0000-0000F1060000}"/>
    <cellStyle name="Input 2 3 2 2 3 2" xfId="1190" xr:uid="{00000000-0005-0000-0000-0000F2060000}"/>
    <cellStyle name="Input 2 3 2 2 3 2 2" xfId="1191" xr:uid="{00000000-0005-0000-0000-0000F3060000}"/>
    <cellStyle name="Input 2 3 2 2 3 3" xfId="1192" xr:uid="{00000000-0005-0000-0000-0000F4060000}"/>
    <cellStyle name="Input 2 3 2 2 3 3 2" xfId="1193" xr:uid="{00000000-0005-0000-0000-0000F5060000}"/>
    <cellStyle name="Input 2 3 2 2 3 4" xfId="1194" xr:uid="{00000000-0005-0000-0000-0000F6060000}"/>
    <cellStyle name="Input 2 3 2 2 3 4 2" xfId="1195" xr:uid="{00000000-0005-0000-0000-0000F7060000}"/>
    <cellStyle name="Input 2 3 2 2 3 5" xfId="1196" xr:uid="{00000000-0005-0000-0000-0000F8060000}"/>
    <cellStyle name="Input 2 3 2 2 3 5 2" xfId="1197" xr:uid="{00000000-0005-0000-0000-0000F9060000}"/>
    <cellStyle name="Input 2 3 2 2 3 6" xfId="1198" xr:uid="{00000000-0005-0000-0000-0000FA060000}"/>
    <cellStyle name="Input 2 3 2 2 4" xfId="1199" xr:uid="{00000000-0005-0000-0000-0000FB060000}"/>
    <cellStyle name="Input 2 3 2 2 4 2" xfId="1200" xr:uid="{00000000-0005-0000-0000-0000FC060000}"/>
    <cellStyle name="Input 2 3 2 2 4 2 2" xfId="1201" xr:uid="{00000000-0005-0000-0000-0000FD060000}"/>
    <cellStyle name="Input 2 3 2 2 4 3" xfId="1202" xr:uid="{00000000-0005-0000-0000-0000FE060000}"/>
    <cellStyle name="Input 2 3 2 2 4 3 2" xfId="1203" xr:uid="{00000000-0005-0000-0000-0000FF060000}"/>
    <cellStyle name="Input 2 3 2 2 4 4" xfId="1204" xr:uid="{00000000-0005-0000-0000-000000070000}"/>
    <cellStyle name="Input 2 3 2 2 4 4 2" xfId="1205" xr:uid="{00000000-0005-0000-0000-000001070000}"/>
    <cellStyle name="Input 2 3 2 2 4 5" xfId="1206" xr:uid="{00000000-0005-0000-0000-000002070000}"/>
    <cellStyle name="Input 2 3 2 2 4 5 2" xfId="1207" xr:uid="{00000000-0005-0000-0000-000003070000}"/>
    <cellStyle name="Input 2 3 2 2 4 6" xfId="1208" xr:uid="{00000000-0005-0000-0000-000004070000}"/>
    <cellStyle name="Input 2 3 2 2 5" xfId="1209" xr:uid="{00000000-0005-0000-0000-000005070000}"/>
    <cellStyle name="Input 2 3 2 2 5 2" xfId="1210" xr:uid="{00000000-0005-0000-0000-000006070000}"/>
    <cellStyle name="Input 2 3 2 2 5 2 2" xfId="1211" xr:uid="{00000000-0005-0000-0000-000007070000}"/>
    <cellStyle name="Input 2 3 2 2 5 3" xfId="1212" xr:uid="{00000000-0005-0000-0000-000008070000}"/>
    <cellStyle name="Input 2 3 2 2 5 3 2" xfId="1213" xr:uid="{00000000-0005-0000-0000-000009070000}"/>
    <cellStyle name="Input 2 3 2 2 5 4" xfId="1214" xr:uid="{00000000-0005-0000-0000-00000A070000}"/>
    <cellStyle name="Input 2 3 2 2 5 4 2" xfId="1215" xr:uid="{00000000-0005-0000-0000-00000B070000}"/>
    <cellStyle name="Input 2 3 2 2 5 5" xfId="1216" xr:uid="{00000000-0005-0000-0000-00000C070000}"/>
    <cellStyle name="Input 2 3 2 2 5 5 2" xfId="1217" xr:uid="{00000000-0005-0000-0000-00000D070000}"/>
    <cellStyle name="Input 2 3 2 2 5 6" xfId="1218" xr:uid="{00000000-0005-0000-0000-00000E070000}"/>
    <cellStyle name="Input 2 3 2 2 6" xfId="1219" xr:uid="{00000000-0005-0000-0000-00000F070000}"/>
    <cellStyle name="Input 2 3 2 2 6 2" xfId="1220" xr:uid="{00000000-0005-0000-0000-000010070000}"/>
    <cellStyle name="Input 2 3 2 2 7" xfId="1221" xr:uid="{00000000-0005-0000-0000-000011070000}"/>
    <cellStyle name="Input 2 3 2 2 7 2" xfId="1222" xr:uid="{00000000-0005-0000-0000-000012070000}"/>
    <cellStyle name="Input 2 3 2 2 8" xfId="1223" xr:uid="{00000000-0005-0000-0000-000013070000}"/>
    <cellStyle name="Input 2 3 2 2 8 2" xfId="1224" xr:uid="{00000000-0005-0000-0000-000014070000}"/>
    <cellStyle name="Input 2 3 2 2 9" xfId="1225" xr:uid="{00000000-0005-0000-0000-000015070000}"/>
    <cellStyle name="Input 2 3 2 2 9 2" xfId="1226" xr:uid="{00000000-0005-0000-0000-000016070000}"/>
    <cellStyle name="Input 2 3 2 3" xfId="1227" xr:uid="{00000000-0005-0000-0000-000017070000}"/>
    <cellStyle name="Input 2 3 2 3 2" xfId="1228" xr:uid="{00000000-0005-0000-0000-000018070000}"/>
    <cellStyle name="Input 2 3 2 3 2 10" xfId="44882" xr:uid="{00000000-0005-0000-0000-000019070000}"/>
    <cellStyle name="Input 2 3 2 3 2 11" xfId="44223" xr:uid="{00000000-0005-0000-0000-00001A070000}"/>
    <cellStyle name="Input 2 3 2 3 2 2" xfId="1229" xr:uid="{00000000-0005-0000-0000-00001B070000}"/>
    <cellStyle name="Input 2 3 2 3 2 2 2" xfId="44883" xr:uid="{00000000-0005-0000-0000-00001C070000}"/>
    <cellStyle name="Input 2 3 2 3 2 3" xfId="44884" xr:uid="{00000000-0005-0000-0000-00001D070000}"/>
    <cellStyle name="Input 2 3 2 3 2 4" xfId="44885" xr:uid="{00000000-0005-0000-0000-00001E070000}"/>
    <cellStyle name="Input 2 3 2 3 2 5" xfId="44886" xr:uid="{00000000-0005-0000-0000-00001F070000}"/>
    <cellStyle name="Input 2 3 2 3 2 6" xfId="44887" xr:uid="{00000000-0005-0000-0000-000020070000}"/>
    <cellStyle name="Input 2 3 2 3 2 7" xfId="44888" xr:uid="{00000000-0005-0000-0000-000021070000}"/>
    <cellStyle name="Input 2 3 2 3 2 8" xfId="44889" xr:uid="{00000000-0005-0000-0000-000022070000}"/>
    <cellStyle name="Input 2 3 2 3 2 9" xfId="44890" xr:uid="{00000000-0005-0000-0000-000023070000}"/>
    <cellStyle name="Input 2 3 2 3 3" xfId="1230" xr:uid="{00000000-0005-0000-0000-000024070000}"/>
    <cellStyle name="Input 2 3 2 3 3 2" xfId="1231" xr:uid="{00000000-0005-0000-0000-000025070000}"/>
    <cellStyle name="Input 2 3 2 3 4" xfId="1232" xr:uid="{00000000-0005-0000-0000-000026070000}"/>
    <cellStyle name="Input 2 3 2 3 4 2" xfId="1233" xr:uid="{00000000-0005-0000-0000-000027070000}"/>
    <cellStyle name="Input 2 3 2 3 5" xfId="1234" xr:uid="{00000000-0005-0000-0000-000028070000}"/>
    <cellStyle name="Input 2 3 2 3 5 2" xfId="1235" xr:uid="{00000000-0005-0000-0000-000029070000}"/>
    <cellStyle name="Input 2 3 2 3 6" xfId="1236" xr:uid="{00000000-0005-0000-0000-00002A070000}"/>
    <cellStyle name="Input 2 3 2 3 6 2" xfId="1237" xr:uid="{00000000-0005-0000-0000-00002B070000}"/>
    <cellStyle name="Input 2 3 2 3 7" xfId="1238" xr:uid="{00000000-0005-0000-0000-00002C070000}"/>
    <cellStyle name="Input 2 3 2 3 7 2" xfId="1239" xr:uid="{00000000-0005-0000-0000-00002D070000}"/>
    <cellStyle name="Input 2 3 2 4" xfId="1240" xr:uid="{00000000-0005-0000-0000-00002E070000}"/>
    <cellStyle name="Input 2 3 2 4 2" xfId="1241" xr:uid="{00000000-0005-0000-0000-00002F070000}"/>
    <cellStyle name="Input 2 3 2 4 2 10" xfId="44891" xr:uid="{00000000-0005-0000-0000-000030070000}"/>
    <cellStyle name="Input 2 3 2 4 2 11" xfId="44224" xr:uid="{00000000-0005-0000-0000-000031070000}"/>
    <cellStyle name="Input 2 3 2 4 2 2" xfId="1242" xr:uid="{00000000-0005-0000-0000-000032070000}"/>
    <cellStyle name="Input 2 3 2 4 2 2 2" xfId="44892" xr:uid="{00000000-0005-0000-0000-000033070000}"/>
    <cellStyle name="Input 2 3 2 4 2 3" xfId="44893" xr:uid="{00000000-0005-0000-0000-000034070000}"/>
    <cellStyle name="Input 2 3 2 4 2 4" xfId="44894" xr:uid="{00000000-0005-0000-0000-000035070000}"/>
    <cellStyle name="Input 2 3 2 4 2 5" xfId="44895" xr:uid="{00000000-0005-0000-0000-000036070000}"/>
    <cellStyle name="Input 2 3 2 4 2 6" xfId="44896" xr:uid="{00000000-0005-0000-0000-000037070000}"/>
    <cellStyle name="Input 2 3 2 4 2 7" xfId="44897" xr:uid="{00000000-0005-0000-0000-000038070000}"/>
    <cellStyle name="Input 2 3 2 4 2 8" xfId="44898" xr:uid="{00000000-0005-0000-0000-000039070000}"/>
    <cellStyle name="Input 2 3 2 4 2 9" xfId="44899" xr:uid="{00000000-0005-0000-0000-00003A070000}"/>
    <cellStyle name="Input 2 3 2 4 3" xfId="1243" xr:uid="{00000000-0005-0000-0000-00003B070000}"/>
    <cellStyle name="Input 2 3 2 4 3 2" xfId="1244" xr:uid="{00000000-0005-0000-0000-00003C070000}"/>
    <cellStyle name="Input 2 3 2 4 4" xfId="1245" xr:uid="{00000000-0005-0000-0000-00003D070000}"/>
    <cellStyle name="Input 2 3 2 4 4 2" xfId="1246" xr:uid="{00000000-0005-0000-0000-00003E070000}"/>
    <cellStyle name="Input 2 3 2 4 5" xfId="1247" xr:uid="{00000000-0005-0000-0000-00003F070000}"/>
    <cellStyle name="Input 2 3 2 4 5 2" xfId="1248" xr:uid="{00000000-0005-0000-0000-000040070000}"/>
    <cellStyle name="Input 2 3 2 4 6" xfId="1249" xr:uid="{00000000-0005-0000-0000-000041070000}"/>
    <cellStyle name="Input 2 3 2 4 6 2" xfId="1250" xr:uid="{00000000-0005-0000-0000-000042070000}"/>
    <cellStyle name="Input 2 3 2 4 7" xfId="1251" xr:uid="{00000000-0005-0000-0000-000043070000}"/>
    <cellStyle name="Input 2 3 2 4 7 2" xfId="1252" xr:uid="{00000000-0005-0000-0000-000044070000}"/>
    <cellStyle name="Input 2 3 2 5" xfId="1253" xr:uid="{00000000-0005-0000-0000-000045070000}"/>
    <cellStyle name="Input 2 3 2 5 2" xfId="1254" xr:uid="{00000000-0005-0000-0000-000046070000}"/>
    <cellStyle name="Input 2 3 2 5 2 10" xfId="44900" xr:uid="{00000000-0005-0000-0000-000047070000}"/>
    <cellStyle name="Input 2 3 2 5 2 11" xfId="44225" xr:uid="{00000000-0005-0000-0000-000048070000}"/>
    <cellStyle name="Input 2 3 2 5 2 2" xfId="1255" xr:uid="{00000000-0005-0000-0000-000049070000}"/>
    <cellStyle name="Input 2 3 2 5 2 2 2" xfId="44901" xr:uid="{00000000-0005-0000-0000-00004A070000}"/>
    <cellStyle name="Input 2 3 2 5 2 3" xfId="44902" xr:uid="{00000000-0005-0000-0000-00004B070000}"/>
    <cellStyle name="Input 2 3 2 5 2 4" xfId="44903" xr:uid="{00000000-0005-0000-0000-00004C070000}"/>
    <cellStyle name="Input 2 3 2 5 2 5" xfId="44904" xr:uid="{00000000-0005-0000-0000-00004D070000}"/>
    <cellStyle name="Input 2 3 2 5 2 6" xfId="44905" xr:uid="{00000000-0005-0000-0000-00004E070000}"/>
    <cellStyle name="Input 2 3 2 5 2 7" xfId="44906" xr:uid="{00000000-0005-0000-0000-00004F070000}"/>
    <cellStyle name="Input 2 3 2 5 2 8" xfId="44907" xr:uid="{00000000-0005-0000-0000-000050070000}"/>
    <cellStyle name="Input 2 3 2 5 2 9" xfId="44908" xr:uid="{00000000-0005-0000-0000-000051070000}"/>
    <cellStyle name="Input 2 3 2 5 3" xfId="1256" xr:uid="{00000000-0005-0000-0000-000052070000}"/>
    <cellStyle name="Input 2 3 2 5 3 2" xfId="1257" xr:uid="{00000000-0005-0000-0000-000053070000}"/>
    <cellStyle name="Input 2 3 2 5 4" xfId="1258" xr:uid="{00000000-0005-0000-0000-000054070000}"/>
    <cellStyle name="Input 2 3 2 5 4 2" xfId="1259" xr:uid="{00000000-0005-0000-0000-000055070000}"/>
    <cellStyle name="Input 2 3 2 5 5" xfId="1260" xr:uid="{00000000-0005-0000-0000-000056070000}"/>
    <cellStyle name="Input 2 3 2 5 5 2" xfId="1261" xr:uid="{00000000-0005-0000-0000-000057070000}"/>
    <cellStyle name="Input 2 3 2 5 6" xfId="1262" xr:uid="{00000000-0005-0000-0000-000058070000}"/>
    <cellStyle name="Input 2 3 2 5 6 2" xfId="1263" xr:uid="{00000000-0005-0000-0000-000059070000}"/>
    <cellStyle name="Input 2 3 2 5 7" xfId="1264" xr:uid="{00000000-0005-0000-0000-00005A070000}"/>
    <cellStyle name="Input 2 3 2 5 7 2" xfId="1265" xr:uid="{00000000-0005-0000-0000-00005B070000}"/>
    <cellStyle name="Input 2 3 2 6" xfId="1266" xr:uid="{00000000-0005-0000-0000-00005C070000}"/>
    <cellStyle name="Input 2 3 2 6 2" xfId="1267" xr:uid="{00000000-0005-0000-0000-00005D070000}"/>
    <cellStyle name="Input 2 3 2 6 2 10" xfId="44909" xr:uid="{00000000-0005-0000-0000-00005E070000}"/>
    <cellStyle name="Input 2 3 2 6 2 11" xfId="44226" xr:uid="{00000000-0005-0000-0000-00005F070000}"/>
    <cellStyle name="Input 2 3 2 6 2 2" xfId="1268" xr:uid="{00000000-0005-0000-0000-000060070000}"/>
    <cellStyle name="Input 2 3 2 6 2 2 2" xfId="44910" xr:uid="{00000000-0005-0000-0000-000061070000}"/>
    <cellStyle name="Input 2 3 2 6 2 3" xfId="44911" xr:uid="{00000000-0005-0000-0000-000062070000}"/>
    <cellStyle name="Input 2 3 2 6 2 4" xfId="44912" xr:uid="{00000000-0005-0000-0000-000063070000}"/>
    <cellStyle name="Input 2 3 2 6 2 5" xfId="44913" xr:uid="{00000000-0005-0000-0000-000064070000}"/>
    <cellStyle name="Input 2 3 2 6 2 6" xfId="44914" xr:uid="{00000000-0005-0000-0000-000065070000}"/>
    <cellStyle name="Input 2 3 2 6 2 7" xfId="44915" xr:uid="{00000000-0005-0000-0000-000066070000}"/>
    <cellStyle name="Input 2 3 2 6 2 8" xfId="44916" xr:uid="{00000000-0005-0000-0000-000067070000}"/>
    <cellStyle name="Input 2 3 2 6 2 9" xfId="44917" xr:uid="{00000000-0005-0000-0000-000068070000}"/>
    <cellStyle name="Input 2 3 2 6 3" xfId="1269" xr:uid="{00000000-0005-0000-0000-000069070000}"/>
    <cellStyle name="Input 2 3 2 6 3 2" xfId="1270" xr:uid="{00000000-0005-0000-0000-00006A070000}"/>
    <cellStyle name="Input 2 3 2 6 4" xfId="1271" xr:uid="{00000000-0005-0000-0000-00006B070000}"/>
    <cellStyle name="Input 2 3 2 6 4 2" xfId="1272" xr:uid="{00000000-0005-0000-0000-00006C070000}"/>
    <cellStyle name="Input 2 3 2 6 5" xfId="1273" xr:uid="{00000000-0005-0000-0000-00006D070000}"/>
    <cellStyle name="Input 2 3 2 6 5 2" xfId="1274" xr:uid="{00000000-0005-0000-0000-00006E070000}"/>
    <cellStyle name="Input 2 3 2 6 6" xfId="1275" xr:uid="{00000000-0005-0000-0000-00006F070000}"/>
    <cellStyle name="Input 2 3 2 6 6 2" xfId="1276" xr:uid="{00000000-0005-0000-0000-000070070000}"/>
    <cellStyle name="Input 2 3 2 6 7" xfId="1277" xr:uid="{00000000-0005-0000-0000-000071070000}"/>
    <cellStyle name="Input 2 3 2 6 7 2" xfId="1278" xr:uid="{00000000-0005-0000-0000-000072070000}"/>
    <cellStyle name="Input 2 3 2 7" xfId="1279" xr:uid="{00000000-0005-0000-0000-000073070000}"/>
    <cellStyle name="Input 2 3 2 7 2" xfId="1280" xr:uid="{00000000-0005-0000-0000-000074070000}"/>
    <cellStyle name="Input 2 3 2 7 2 10" xfId="44918" xr:uid="{00000000-0005-0000-0000-000075070000}"/>
    <cellStyle name="Input 2 3 2 7 2 11" xfId="44227" xr:uid="{00000000-0005-0000-0000-000076070000}"/>
    <cellStyle name="Input 2 3 2 7 2 2" xfId="1281" xr:uid="{00000000-0005-0000-0000-000077070000}"/>
    <cellStyle name="Input 2 3 2 7 2 2 2" xfId="44919" xr:uid="{00000000-0005-0000-0000-000078070000}"/>
    <cellStyle name="Input 2 3 2 7 2 3" xfId="44920" xr:uid="{00000000-0005-0000-0000-000079070000}"/>
    <cellStyle name="Input 2 3 2 7 2 4" xfId="44921" xr:uid="{00000000-0005-0000-0000-00007A070000}"/>
    <cellStyle name="Input 2 3 2 7 2 5" xfId="44922" xr:uid="{00000000-0005-0000-0000-00007B070000}"/>
    <cellStyle name="Input 2 3 2 7 2 6" xfId="44923" xr:uid="{00000000-0005-0000-0000-00007C070000}"/>
    <cellStyle name="Input 2 3 2 7 2 7" xfId="44924" xr:uid="{00000000-0005-0000-0000-00007D070000}"/>
    <cellStyle name="Input 2 3 2 7 2 8" xfId="44925" xr:uid="{00000000-0005-0000-0000-00007E070000}"/>
    <cellStyle name="Input 2 3 2 7 2 9" xfId="44926" xr:uid="{00000000-0005-0000-0000-00007F070000}"/>
    <cellStyle name="Input 2 3 2 7 3" xfId="1282" xr:uid="{00000000-0005-0000-0000-000080070000}"/>
    <cellStyle name="Input 2 3 2 7 3 2" xfId="1283" xr:uid="{00000000-0005-0000-0000-000081070000}"/>
    <cellStyle name="Input 2 3 2 7 4" xfId="1284" xr:uid="{00000000-0005-0000-0000-000082070000}"/>
    <cellStyle name="Input 2 3 2 7 4 2" xfId="1285" xr:uid="{00000000-0005-0000-0000-000083070000}"/>
    <cellStyle name="Input 2 3 2 7 5" xfId="1286" xr:uid="{00000000-0005-0000-0000-000084070000}"/>
    <cellStyle name="Input 2 3 2 7 5 2" xfId="1287" xr:uid="{00000000-0005-0000-0000-000085070000}"/>
    <cellStyle name="Input 2 3 2 7 6" xfId="1288" xr:uid="{00000000-0005-0000-0000-000086070000}"/>
    <cellStyle name="Input 2 3 2 7 6 2" xfId="1289" xr:uid="{00000000-0005-0000-0000-000087070000}"/>
    <cellStyle name="Input 2 3 2 7 7" xfId="1290" xr:uid="{00000000-0005-0000-0000-000088070000}"/>
    <cellStyle name="Input 2 3 2 7 7 2" xfId="1291" xr:uid="{00000000-0005-0000-0000-000089070000}"/>
    <cellStyle name="Input 2 3 2 8" xfId="1292" xr:uid="{00000000-0005-0000-0000-00008A070000}"/>
    <cellStyle name="Input 2 3 2 8 2" xfId="1293" xr:uid="{00000000-0005-0000-0000-00008B070000}"/>
    <cellStyle name="Input 2 3 2 8 2 10" xfId="44927" xr:uid="{00000000-0005-0000-0000-00008C070000}"/>
    <cellStyle name="Input 2 3 2 8 2 11" xfId="44228" xr:uid="{00000000-0005-0000-0000-00008D070000}"/>
    <cellStyle name="Input 2 3 2 8 2 2" xfId="1294" xr:uid="{00000000-0005-0000-0000-00008E070000}"/>
    <cellStyle name="Input 2 3 2 8 2 2 2" xfId="44928" xr:uid="{00000000-0005-0000-0000-00008F070000}"/>
    <cellStyle name="Input 2 3 2 8 2 3" xfId="44929" xr:uid="{00000000-0005-0000-0000-000090070000}"/>
    <cellStyle name="Input 2 3 2 8 2 4" xfId="44930" xr:uid="{00000000-0005-0000-0000-000091070000}"/>
    <cellStyle name="Input 2 3 2 8 2 5" xfId="44931" xr:uid="{00000000-0005-0000-0000-000092070000}"/>
    <cellStyle name="Input 2 3 2 8 2 6" xfId="44932" xr:uid="{00000000-0005-0000-0000-000093070000}"/>
    <cellStyle name="Input 2 3 2 8 2 7" xfId="44933" xr:uid="{00000000-0005-0000-0000-000094070000}"/>
    <cellStyle name="Input 2 3 2 8 2 8" xfId="44934" xr:uid="{00000000-0005-0000-0000-000095070000}"/>
    <cellStyle name="Input 2 3 2 8 2 9" xfId="44935" xr:uid="{00000000-0005-0000-0000-000096070000}"/>
    <cellStyle name="Input 2 3 2 8 3" xfId="1295" xr:uid="{00000000-0005-0000-0000-000097070000}"/>
    <cellStyle name="Input 2 3 2 8 3 2" xfId="1296" xr:uid="{00000000-0005-0000-0000-000098070000}"/>
    <cellStyle name="Input 2 3 2 8 4" xfId="1297" xr:uid="{00000000-0005-0000-0000-000099070000}"/>
    <cellStyle name="Input 2 3 2 8 4 2" xfId="1298" xr:uid="{00000000-0005-0000-0000-00009A070000}"/>
    <cellStyle name="Input 2 3 2 8 5" xfId="1299" xr:uid="{00000000-0005-0000-0000-00009B070000}"/>
    <cellStyle name="Input 2 3 2 8 5 2" xfId="1300" xr:uid="{00000000-0005-0000-0000-00009C070000}"/>
    <cellStyle name="Input 2 3 2 8 6" xfId="1301" xr:uid="{00000000-0005-0000-0000-00009D070000}"/>
    <cellStyle name="Input 2 3 2 8 6 2" xfId="1302" xr:uid="{00000000-0005-0000-0000-00009E070000}"/>
    <cellStyle name="Input 2 3 2 8 7" xfId="1303" xr:uid="{00000000-0005-0000-0000-00009F070000}"/>
    <cellStyle name="Input 2 3 2 8 7 2" xfId="1304" xr:uid="{00000000-0005-0000-0000-0000A0070000}"/>
    <cellStyle name="Input 2 3 2 9" xfId="1305" xr:uid="{00000000-0005-0000-0000-0000A1070000}"/>
    <cellStyle name="Input 2 3 2 9 2" xfId="1306" xr:uid="{00000000-0005-0000-0000-0000A2070000}"/>
    <cellStyle name="Input 2 3 2 9 2 10" xfId="44936" xr:uid="{00000000-0005-0000-0000-0000A3070000}"/>
    <cellStyle name="Input 2 3 2 9 2 11" xfId="44229" xr:uid="{00000000-0005-0000-0000-0000A4070000}"/>
    <cellStyle name="Input 2 3 2 9 2 2" xfId="1307" xr:uid="{00000000-0005-0000-0000-0000A5070000}"/>
    <cellStyle name="Input 2 3 2 9 2 2 2" xfId="44937" xr:uid="{00000000-0005-0000-0000-0000A6070000}"/>
    <cellStyle name="Input 2 3 2 9 2 3" xfId="44938" xr:uid="{00000000-0005-0000-0000-0000A7070000}"/>
    <cellStyle name="Input 2 3 2 9 2 4" xfId="44939" xr:uid="{00000000-0005-0000-0000-0000A8070000}"/>
    <cellStyle name="Input 2 3 2 9 2 5" xfId="44940" xr:uid="{00000000-0005-0000-0000-0000A9070000}"/>
    <cellStyle name="Input 2 3 2 9 2 6" xfId="44941" xr:uid="{00000000-0005-0000-0000-0000AA070000}"/>
    <cellStyle name="Input 2 3 2 9 2 7" xfId="44942" xr:uid="{00000000-0005-0000-0000-0000AB070000}"/>
    <cellStyle name="Input 2 3 2 9 2 8" xfId="44943" xr:uid="{00000000-0005-0000-0000-0000AC070000}"/>
    <cellStyle name="Input 2 3 2 9 2 9" xfId="44944" xr:uid="{00000000-0005-0000-0000-0000AD070000}"/>
    <cellStyle name="Input 2 3 2 9 3" xfId="1308" xr:uid="{00000000-0005-0000-0000-0000AE070000}"/>
    <cellStyle name="Input 2 3 2 9 3 2" xfId="1309" xr:uid="{00000000-0005-0000-0000-0000AF070000}"/>
    <cellStyle name="Input 2 3 3" xfId="1310" xr:uid="{00000000-0005-0000-0000-0000B0070000}"/>
    <cellStyle name="Input 2 3 3 2" xfId="1311" xr:uid="{00000000-0005-0000-0000-0000B1070000}"/>
    <cellStyle name="Input 2 3 3 2 10" xfId="44945" xr:uid="{00000000-0005-0000-0000-0000B2070000}"/>
    <cellStyle name="Input 2 3 3 2 11" xfId="44230" xr:uid="{00000000-0005-0000-0000-0000B3070000}"/>
    <cellStyle name="Input 2 3 3 2 2" xfId="1312" xr:uid="{00000000-0005-0000-0000-0000B4070000}"/>
    <cellStyle name="Input 2 3 3 2 2 2" xfId="44946" xr:uid="{00000000-0005-0000-0000-0000B5070000}"/>
    <cellStyle name="Input 2 3 3 2 3" xfId="44947" xr:uid="{00000000-0005-0000-0000-0000B6070000}"/>
    <cellStyle name="Input 2 3 3 2 4" xfId="44948" xr:uid="{00000000-0005-0000-0000-0000B7070000}"/>
    <cellStyle name="Input 2 3 3 2 5" xfId="44949" xr:uid="{00000000-0005-0000-0000-0000B8070000}"/>
    <cellStyle name="Input 2 3 3 2 6" xfId="44950" xr:uid="{00000000-0005-0000-0000-0000B9070000}"/>
    <cellStyle name="Input 2 3 3 2 7" xfId="44951" xr:uid="{00000000-0005-0000-0000-0000BA070000}"/>
    <cellStyle name="Input 2 3 3 2 8" xfId="44952" xr:uid="{00000000-0005-0000-0000-0000BB070000}"/>
    <cellStyle name="Input 2 3 3 2 9" xfId="44953" xr:uid="{00000000-0005-0000-0000-0000BC070000}"/>
    <cellStyle name="Input 2 3 3 3" xfId="1313" xr:uid="{00000000-0005-0000-0000-0000BD070000}"/>
    <cellStyle name="Input 2 3 3 3 2" xfId="1314" xr:uid="{00000000-0005-0000-0000-0000BE070000}"/>
    <cellStyle name="Input 2 3 3 4" xfId="1315" xr:uid="{00000000-0005-0000-0000-0000BF070000}"/>
    <cellStyle name="Input 2 3 3 4 2" xfId="1316" xr:uid="{00000000-0005-0000-0000-0000C0070000}"/>
    <cellStyle name="Input 2 3 3 5" xfId="1317" xr:uid="{00000000-0005-0000-0000-0000C1070000}"/>
    <cellStyle name="Input 2 3 3 5 2" xfId="1318" xr:uid="{00000000-0005-0000-0000-0000C2070000}"/>
    <cellStyle name="Input 2 3 3 6" xfId="1319" xr:uid="{00000000-0005-0000-0000-0000C3070000}"/>
    <cellStyle name="Input 2 3 3 6 2" xfId="1320" xr:uid="{00000000-0005-0000-0000-0000C4070000}"/>
    <cellStyle name="Input 2 3 3 7" xfId="1321" xr:uid="{00000000-0005-0000-0000-0000C5070000}"/>
    <cellStyle name="Input 2 3 3 7 2" xfId="1322" xr:uid="{00000000-0005-0000-0000-0000C6070000}"/>
    <cellStyle name="Input 2 3 4" xfId="1323" xr:uid="{00000000-0005-0000-0000-0000C7070000}"/>
    <cellStyle name="Input 2 3 4 2" xfId="1324" xr:uid="{00000000-0005-0000-0000-0000C8070000}"/>
    <cellStyle name="Input 2 3 4 2 10" xfId="44954" xr:uid="{00000000-0005-0000-0000-0000C9070000}"/>
    <cellStyle name="Input 2 3 4 2 11" xfId="44231" xr:uid="{00000000-0005-0000-0000-0000CA070000}"/>
    <cellStyle name="Input 2 3 4 2 2" xfId="1325" xr:uid="{00000000-0005-0000-0000-0000CB070000}"/>
    <cellStyle name="Input 2 3 4 2 2 2" xfId="44955" xr:uid="{00000000-0005-0000-0000-0000CC070000}"/>
    <cellStyle name="Input 2 3 4 2 3" xfId="44956" xr:uid="{00000000-0005-0000-0000-0000CD070000}"/>
    <cellStyle name="Input 2 3 4 2 4" xfId="44957" xr:uid="{00000000-0005-0000-0000-0000CE070000}"/>
    <cellStyle name="Input 2 3 4 2 5" xfId="44958" xr:uid="{00000000-0005-0000-0000-0000CF070000}"/>
    <cellStyle name="Input 2 3 4 2 6" xfId="44959" xr:uid="{00000000-0005-0000-0000-0000D0070000}"/>
    <cellStyle name="Input 2 3 4 2 7" xfId="44960" xr:uid="{00000000-0005-0000-0000-0000D1070000}"/>
    <cellStyle name="Input 2 3 4 2 8" xfId="44961" xr:uid="{00000000-0005-0000-0000-0000D2070000}"/>
    <cellStyle name="Input 2 3 4 2 9" xfId="44962" xr:uid="{00000000-0005-0000-0000-0000D3070000}"/>
    <cellStyle name="Input 2 3 4 3" xfId="1326" xr:uid="{00000000-0005-0000-0000-0000D4070000}"/>
    <cellStyle name="Input 2 3 4 3 2" xfId="1327" xr:uid="{00000000-0005-0000-0000-0000D5070000}"/>
    <cellStyle name="Input 2 3 4 4" xfId="1328" xr:uid="{00000000-0005-0000-0000-0000D6070000}"/>
    <cellStyle name="Input 2 3 4 4 2" xfId="1329" xr:uid="{00000000-0005-0000-0000-0000D7070000}"/>
    <cellStyle name="Input 2 3 4 5" xfId="1330" xr:uid="{00000000-0005-0000-0000-0000D8070000}"/>
    <cellStyle name="Input 2 3 4 5 2" xfId="1331" xr:uid="{00000000-0005-0000-0000-0000D9070000}"/>
    <cellStyle name="Input 2 3 4 6" xfId="1332" xr:uid="{00000000-0005-0000-0000-0000DA070000}"/>
    <cellStyle name="Input 2 3 4 6 2" xfId="1333" xr:uid="{00000000-0005-0000-0000-0000DB070000}"/>
    <cellStyle name="Input 2 3 4 7" xfId="1334" xr:uid="{00000000-0005-0000-0000-0000DC070000}"/>
    <cellStyle name="Input 2 3 4 7 2" xfId="1335" xr:uid="{00000000-0005-0000-0000-0000DD070000}"/>
    <cellStyle name="Input 2 3 5" xfId="1336" xr:uid="{00000000-0005-0000-0000-0000DE070000}"/>
    <cellStyle name="Input 2 3 5 10" xfId="44963" xr:uid="{00000000-0005-0000-0000-0000DF070000}"/>
    <cellStyle name="Input 2 3 5 11" xfId="44220" xr:uid="{00000000-0005-0000-0000-0000E0070000}"/>
    <cellStyle name="Input 2 3 5 2" xfId="1337" xr:uid="{00000000-0005-0000-0000-0000E1070000}"/>
    <cellStyle name="Input 2 3 5 2 2" xfId="44964" xr:uid="{00000000-0005-0000-0000-0000E2070000}"/>
    <cellStyle name="Input 2 3 5 3" xfId="44965" xr:uid="{00000000-0005-0000-0000-0000E3070000}"/>
    <cellStyle name="Input 2 3 5 4" xfId="44966" xr:uid="{00000000-0005-0000-0000-0000E4070000}"/>
    <cellStyle name="Input 2 3 5 5" xfId="44967" xr:uid="{00000000-0005-0000-0000-0000E5070000}"/>
    <cellStyle name="Input 2 3 5 6" xfId="44968" xr:uid="{00000000-0005-0000-0000-0000E6070000}"/>
    <cellStyle name="Input 2 3 5 7" xfId="44969" xr:uid="{00000000-0005-0000-0000-0000E7070000}"/>
    <cellStyle name="Input 2 3 5 8" xfId="44970" xr:uid="{00000000-0005-0000-0000-0000E8070000}"/>
    <cellStyle name="Input 2 3 5 9" xfId="44971" xr:uid="{00000000-0005-0000-0000-0000E9070000}"/>
    <cellStyle name="Input 2 3 6" xfId="1338" xr:uid="{00000000-0005-0000-0000-0000EA070000}"/>
    <cellStyle name="Input 2 3 6 2" xfId="1339" xr:uid="{00000000-0005-0000-0000-0000EB070000}"/>
    <cellStyle name="Input 2 4" xfId="1340" xr:uid="{00000000-0005-0000-0000-0000EC070000}"/>
    <cellStyle name="Input 2 4 10" xfId="1341" xr:uid="{00000000-0005-0000-0000-0000ED070000}"/>
    <cellStyle name="Input 2 4 10 10" xfId="44972" xr:uid="{00000000-0005-0000-0000-0000EE070000}"/>
    <cellStyle name="Input 2 4 10 11" xfId="44232" xr:uid="{00000000-0005-0000-0000-0000EF070000}"/>
    <cellStyle name="Input 2 4 10 2" xfId="1342" xr:uid="{00000000-0005-0000-0000-0000F0070000}"/>
    <cellStyle name="Input 2 4 10 2 2" xfId="44973" xr:uid="{00000000-0005-0000-0000-0000F1070000}"/>
    <cellStyle name="Input 2 4 10 3" xfId="44974" xr:uid="{00000000-0005-0000-0000-0000F2070000}"/>
    <cellStyle name="Input 2 4 10 4" xfId="44975" xr:uid="{00000000-0005-0000-0000-0000F3070000}"/>
    <cellStyle name="Input 2 4 10 5" xfId="44976" xr:uid="{00000000-0005-0000-0000-0000F4070000}"/>
    <cellStyle name="Input 2 4 10 6" xfId="44977" xr:uid="{00000000-0005-0000-0000-0000F5070000}"/>
    <cellStyle name="Input 2 4 10 7" xfId="44978" xr:uid="{00000000-0005-0000-0000-0000F6070000}"/>
    <cellStyle name="Input 2 4 10 8" xfId="44979" xr:uid="{00000000-0005-0000-0000-0000F7070000}"/>
    <cellStyle name="Input 2 4 10 9" xfId="44980" xr:uid="{00000000-0005-0000-0000-0000F8070000}"/>
    <cellStyle name="Input 2 4 11" xfId="1343" xr:uid="{00000000-0005-0000-0000-0000F9070000}"/>
    <cellStyle name="Input 2 4 11 2" xfId="1344" xr:uid="{00000000-0005-0000-0000-0000FA070000}"/>
    <cellStyle name="Input 2 4 12" xfId="1345" xr:uid="{00000000-0005-0000-0000-0000FB070000}"/>
    <cellStyle name="Input 2 4 12 2" xfId="1346" xr:uid="{00000000-0005-0000-0000-0000FC070000}"/>
    <cellStyle name="Input 2 4 13" xfId="1347" xr:uid="{00000000-0005-0000-0000-0000FD070000}"/>
    <cellStyle name="Input 2 4 13 2" xfId="1348" xr:uid="{00000000-0005-0000-0000-0000FE070000}"/>
    <cellStyle name="Input 2 4 2" xfId="1349" xr:uid="{00000000-0005-0000-0000-0000FF070000}"/>
    <cellStyle name="Input 2 4 2 2" xfId="1350" xr:uid="{00000000-0005-0000-0000-000000080000}"/>
    <cellStyle name="Input 2 4 2 2 10" xfId="44981" xr:uid="{00000000-0005-0000-0000-000001080000}"/>
    <cellStyle name="Input 2 4 2 2 11" xfId="44233" xr:uid="{00000000-0005-0000-0000-000002080000}"/>
    <cellStyle name="Input 2 4 2 2 2" xfId="1351" xr:uid="{00000000-0005-0000-0000-000003080000}"/>
    <cellStyle name="Input 2 4 2 2 2 2" xfId="1352" xr:uid="{00000000-0005-0000-0000-000004080000}"/>
    <cellStyle name="Input 2 4 2 2 2 3" xfId="44982" xr:uid="{00000000-0005-0000-0000-000005080000}"/>
    <cellStyle name="Input 2 4 2 2 3" xfId="1353" xr:uid="{00000000-0005-0000-0000-000006080000}"/>
    <cellStyle name="Input 2 4 2 2 3 2" xfId="1354" xr:uid="{00000000-0005-0000-0000-000007080000}"/>
    <cellStyle name="Input 2 4 2 2 3 3" xfId="44983" xr:uid="{00000000-0005-0000-0000-000008080000}"/>
    <cellStyle name="Input 2 4 2 2 4" xfId="1355" xr:uid="{00000000-0005-0000-0000-000009080000}"/>
    <cellStyle name="Input 2 4 2 2 4 2" xfId="1356" xr:uid="{00000000-0005-0000-0000-00000A080000}"/>
    <cellStyle name="Input 2 4 2 2 4 3" xfId="44984" xr:uid="{00000000-0005-0000-0000-00000B080000}"/>
    <cellStyle name="Input 2 4 2 2 5" xfId="1357" xr:uid="{00000000-0005-0000-0000-00000C080000}"/>
    <cellStyle name="Input 2 4 2 2 5 2" xfId="1358" xr:uid="{00000000-0005-0000-0000-00000D080000}"/>
    <cellStyle name="Input 2 4 2 2 5 3" xfId="44985" xr:uid="{00000000-0005-0000-0000-00000E080000}"/>
    <cellStyle name="Input 2 4 2 2 6" xfId="1359" xr:uid="{00000000-0005-0000-0000-00000F080000}"/>
    <cellStyle name="Input 2 4 2 2 6 2" xfId="44986" xr:uid="{00000000-0005-0000-0000-000010080000}"/>
    <cellStyle name="Input 2 4 2 2 7" xfId="44987" xr:uid="{00000000-0005-0000-0000-000011080000}"/>
    <cellStyle name="Input 2 4 2 2 8" xfId="44988" xr:uid="{00000000-0005-0000-0000-000012080000}"/>
    <cellStyle name="Input 2 4 2 2 9" xfId="44989" xr:uid="{00000000-0005-0000-0000-000013080000}"/>
    <cellStyle name="Input 2 4 2 3" xfId="1360" xr:uid="{00000000-0005-0000-0000-000014080000}"/>
    <cellStyle name="Input 2 4 2 3 2" xfId="1361" xr:uid="{00000000-0005-0000-0000-000015080000}"/>
    <cellStyle name="Input 2 4 2 3 2 2" xfId="1362" xr:uid="{00000000-0005-0000-0000-000016080000}"/>
    <cellStyle name="Input 2 4 2 3 3" xfId="1363" xr:uid="{00000000-0005-0000-0000-000017080000}"/>
    <cellStyle name="Input 2 4 2 3 3 2" xfId="1364" xr:uid="{00000000-0005-0000-0000-000018080000}"/>
    <cellStyle name="Input 2 4 2 3 4" xfId="1365" xr:uid="{00000000-0005-0000-0000-000019080000}"/>
    <cellStyle name="Input 2 4 2 3 4 2" xfId="1366" xr:uid="{00000000-0005-0000-0000-00001A080000}"/>
    <cellStyle name="Input 2 4 2 3 5" xfId="1367" xr:uid="{00000000-0005-0000-0000-00001B080000}"/>
    <cellStyle name="Input 2 4 2 3 5 2" xfId="1368" xr:uid="{00000000-0005-0000-0000-00001C080000}"/>
    <cellStyle name="Input 2 4 2 3 6" xfId="1369" xr:uid="{00000000-0005-0000-0000-00001D080000}"/>
    <cellStyle name="Input 2 4 2 4" xfId="1370" xr:uid="{00000000-0005-0000-0000-00001E080000}"/>
    <cellStyle name="Input 2 4 2 4 2" xfId="1371" xr:uid="{00000000-0005-0000-0000-00001F080000}"/>
    <cellStyle name="Input 2 4 2 4 2 2" xfId="1372" xr:uid="{00000000-0005-0000-0000-000020080000}"/>
    <cellStyle name="Input 2 4 2 4 3" xfId="1373" xr:uid="{00000000-0005-0000-0000-000021080000}"/>
    <cellStyle name="Input 2 4 2 4 3 2" xfId="1374" xr:uid="{00000000-0005-0000-0000-000022080000}"/>
    <cellStyle name="Input 2 4 2 4 4" xfId="1375" xr:uid="{00000000-0005-0000-0000-000023080000}"/>
    <cellStyle name="Input 2 4 2 4 4 2" xfId="1376" xr:uid="{00000000-0005-0000-0000-000024080000}"/>
    <cellStyle name="Input 2 4 2 4 5" xfId="1377" xr:uid="{00000000-0005-0000-0000-000025080000}"/>
    <cellStyle name="Input 2 4 2 4 5 2" xfId="1378" xr:uid="{00000000-0005-0000-0000-000026080000}"/>
    <cellStyle name="Input 2 4 2 4 6" xfId="1379" xr:uid="{00000000-0005-0000-0000-000027080000}"/>
    <cellStyle name="Input 2 4 2 5" xfId="1380" xr:uid="{00000000-0005-0000-0000-000028080000}"/>
    <cellStyle name="Input 2 4 2 5 2" xfId="1381" xr:uid="{00000000-0005-0000-0000-000029080000}"/>
    <cellStyle name="Input 2 4 2 5 2 2" xfId="1382" xr:uid="{00000000-0005-0000-0000-00002A080000}"/>
    <cellStyle name="Input 2 4 2 5 3" xfId="1383" xr:uid="{00000000-0005-0000-0000-00002B080000}"/>
    <cellStyle name="Input 2 4 2 5 3 2" xfId="1384" xr:uid="{00000000-0005-0000-0000-00002C080000}"/>
    <cellStyle name="Input 2 4 2 5 4" xfId="1385" xr:uid="{00000000-0005-0000-0000-00002D080000}"/>
    <cellStyle name="Input 2 4 2 5 4 2" xfId="1386" xr:uid="{00000000-0005-0000-0000-00002E080000}"/>
    <cellStyle name="Input 2 4 2 5 5" xfId="1387" xr:uid="{00000000-0005-0000-0000-00002F080000}"/>
    <cellStyle name="Input 2 4 2 5 5 2" xfId="1388" xr:uid="{00000000-0005-0000-0000-000030080000}"/>
    <cellStyle name="Input 2 4 2 5 6" xfId="1389" xr:uid="{00000000-0005-0000-0000-000031080000}"/>
    <cellStyle name="Input 2 4 2 6" xfId="1390" xr:uid="{00000000-0005-0000-0000-000032080000}"/>
    <cellStyle name="Input 2 4 2 6 2" xfId="1391" xr:uid="{00000000-0005-0000-0000-000033080000}"/>
    <cellStyle name="Input 2 4 2 7" xfId="1392" xr:uid="{00000000-0005-0000-0000-000034080000}"/>
    <cellStyle name="Input 2 4 2 7 2" xfId="1393" xr:uid="{00000000-0005-0000-0000-000035080000}"/>
    <cellStyle name="Input 2 4 2 8" xfId="1394" xr:uid="{00000000-0005-0000-0000-000036080000}"/>
    <cellStyle name="Input 2 4 2 8 2" xfId="1395" xr:uid="{00000000-0005-0000-0000-000037080000}"/>
    <cellStyle name="Input 2 4 2 9" xfId="1396" xr:uid="{00000000-0005-0000-0000-000038080000}"/>
    <cellStyle name="Input 2 4 2 9 2" xfId="1397" xr:uid="{00000000-0005-0000-0000-000039080000}"/>
    <cellStyle name="Input 2 4 3" xfId="1398" xr:uid="{00000000-0005-0000-0000-00003A080000}"/>
    <cellStyle name="Input 2 4 3 2" xfId="1399" xr:uid="{00000000-0005-0000-0000-00003B080000}"/>
    <cellStyle name="Input 2 4 3 2 10" xfId="44990" xr:uid="{00000000-0005-0000-0000-00003C080000}"/>
    <cellStyle name="Input 2 4 3 2 11" xfId="44234" xr:uid="{00000000-0005-0000-0000-00003D080000}"/>
    <cellStyle name="Input 2 4 3 2 2" xfId="1400" xr:uid="{00000000-0005-0000-0000-00003E080000}"/>
    <cellStyle name="Input 2 4 3 2 2 2" xfId="44991" xr:uid="{00000000-0005-0000-0000-00003F080000}"/>
    <cellStyle name="Input 2 4 3 2 3" xfId="44992" xr:uid="{00000000-0005-0000-0000-000040080000}"/>
    <cellStyle name="Input 2 4 3 2 4" xfId="44993" xr:uid="{00000000-0005-0000-0000-000041080000}"/>
    <cellStyle name="Input 2 4 3 2 5" xfId="44994" xr:uid="{00000000-0005-0000-0000-000042080000}"/>
    <cellStyle name="Input 2 4 3 2 6" xfId="44995" xr:uid="{00000000-0005-0000-0000-000043080000}"/>
    <cellStyle name="Input 2 4 3 2 7" xfId="44996" xr:uid="{00000000-0005-0000-0000-000044080000}"/>
    <cellStyle name="Input 2 4 3 2 8" xfId="44997" xr:uid="{00000000-0005-0000-0000-000045080000}"/>
    <cellStyle name="Input 2 4 3 2 9" xfId="44998" xr:uid="{00000000-0005-0000-0000-000046080000}"/>
    <cellStyle name="Input 2 4 3 3" xfId="1401" xr:uid="{00000000-0005-0000-0000-000047080000}"/>
    <cellStyle name="Input 2 4 3 3 2" xfId="1402" xr:uid="{00000000-0005-0000-0000-000048080000}"/>
    <cellStyle name="Input 2 4 3 4" xfId="1403" xr:uid="{00000000-0005-0000-0000-000049080000}"/>
    <cellStyle name="Input 2 4 3 4 2" xfId="1404" xr:uid="{00000000-0005-0000-0000-00004A080000}"/>
    <cellStyle name="Input 2 4 3 5" xfId="1405" xr:uid="{00000000-0005-0000-0000-00004B080000}"/>
    <cellStyle name="Input 2 4 3 5 2" xfId="1406" xr:uid="{00000000-0005-0000-0000-00004C080000}"/>
    <cellStyle name="Input 2 4 3 6" xfId="1407" xr:uid="{00000000-0005-0000-0000-00004D080000}"/>
    <cellStyle name="Input 2 4 3 6 2" xfId="1408" xr:uid="{00000000-0005-0000-0000-00004E080000}"/>
    <cellStyle name="Input 2 4 3 7" xfId="1409" xr:uid="{00000000-0005-0000-0000-00004F080000}"/>
    <cellStyle name="Input 2 4 3 7 2" xfId="1410" xr:uid="{00000000-0005-0000-0000-000050080000}"/>
    <cellStyle name="Input 2 4 4" xfId="1411" xr:uid="{00000000-0005-0000-0000-000051080000}"/>
    <cellStyle name="Input 2 4 4 2" xfId="1412" xr:uid="{00000000-0005-0000-0000-000052080000}"/>
    <cellStyle name="Input 2 4 4 2 10" xfId="44999" xr:uid="{00000000-0005-0000-0000-000053080000}"/>
    <cellStyle name="Input 2 4 4 2 11" xfId="44235" xr:uid="{00000000-0005-0000-0000-000054080000}"/>
    <cellStyle name="Input 2 4 4 2 2" xfId="1413" xr:uid="{00000000-0005-0000-0000-000055080000}"/>
    <cellStyle name="Input 2 4 4 2 2 2" xfId="45000" xr:uid="{00000000-0005-0000-0000-000056080000}"/>
    <cellStyle name="Input 2 4 4 2 3" xfId="45001" xr:uid="{00000000-0005-0000-0000-000057080000}"/>
    <cellStyle name="Input 2 4 4 2 4" xfId="45002" xr:uid="{00000000-0005-0000-0000-000058080000}"/>
    <cellStyle name="Input 2 4 4 2 5" xfId="45003" xr:uid="{00000000-0005-0000-0000-000059080000}"/>
    <cellStyle name="Input 2 4 4 2 6" xfId="45004" xr:uid="{00000000-0005-0000-0000-00005A080000}"/>
    <cellStyle name="Input 2 4 4 2 7" xfId="45005" xr:uid="{00000000-0005-0000-0000-00005B080000}"/>
    <cellStyle name="Input 2 4 4 2 8" xfId="45006" xr:uid="{00000000-0005-0000-0000-00005C080000}"/>
    <cellStyle name="Input 2 4 4 2 9" xfId="45007" xr:uid="{00000000-0005-0000-0000-00005D080000}"/>
    <cellStyle name="Input 2 4 4 3" xfId="1414" xr:uid="{00000000-0005-0000-0000-00005E080000}"/>
    <cellStyle name="Input 2 4 4 3 2" xfId="1415" xr:uid="{00000000-0005-0000-0000-00005F080000}"/>
    <cellStyle name="Input 2 4 4 4" xfId="1416" xr:uid="{00000000-0005-0000-0000-000060080000}"/>
    <cellStyle name="Input 2 4 4 4 2" xfId="1417" xr:uid="{00000000-0005-0000-0000-000061080000}"/>
    <cellStyle name="Input 2 4 4 5" xfId="1418" xr:uid="{00000000-0005-0000-0000-000062080000}"/>
    <cellStyle name="Input 2 4 4 5 2" xfId="1419" xr:uid="{00000000-0005-0000-0000-000063080000}"/>
    <cellStyle name="Input 2 4 4 6" xfId="1420" xr:uid="{00000000-0005-0000-0000-000064080000}"/>
    <cellStyle name="Input 2 4 4 6 2" xfId="1421" xr:uid="{00000000-0005-0000-0000-000065080000}"/>
    <cellStyle name="Input 2 4 4 7" xfId="1422" xr:uid="{00000000-0005-0000-0000-000066080000}"/>
    <cellStyle name="Input 2 4 4 7 2" xfId="1423" xr:uid="{00000000-0005-0000-0000-000067080000}"/>
    <cellStyle name="Input 2 4 5" xfId="1424" xr:uid="{00000000-0005-0000-0000-000068080000}"/>
    <cellStyle name="Input 2 4 5 2" xfId="1425" xr:uid="{00000000-0005-0000-0000-000069080000}"/>
    <cellStyle name="Input 2 4 5 2 10" xfId="45008" xr:uid="{00000000-0005-0000-0000-00006A080000}"/>
    <cellStyle name="Input 2 4 5 2 11" xfId="44236" xr:uid="{00000000-0005-0000-0000-00006B080000}"/>
    <cellStyle name="Input 2 4 5 2 2" xfId="1426" xr:uid="{00000000-0005-0000-0000-00006C080000}"/>
    <cellStyle name="Input 2 4 5 2 2 2" xfId="45009" xr:uid="{00000000-0005-0000-0000-00006D080000}"/>
    <cellStyle name="Input 2 4 5 2 3" xfId="45010" xr:uid="{00000000-0005-0000-0000-00006E080000}"/>
    <cellStyle name="Input 2 4 5 2 4" xfId="45011" xr:uid="{00000000-0005-0000-0000-00006F080000}"/>
    <cellStyle name="Input 2 4 5 2 5" xfId="45012" xr:uid="{00000000-0005-0000-0000-000070080000}"/>
    <cellStyle name="Input 2 4 5 2 6" xfId="45013" xr:uid="{00000000-0005-0000-0000-000071080000}"/>
    <cellStyle name="Input 2 4 5 2 7" xfId="45014" xr:uid="{00000000-0005-0000-0000-000072080000}"/>
    <cellStyle name="Input 2 4 5 2 8" xfId="45015" xr:uid="{00000000-0005-0000-0000-000073080000}"/>
    <cellStyle name="Input 2 4 5 2 9" xfId="45016" xr:uid="{00000000-0005-0000-0000-000074080000}"/>
    <cellStyle name="Input 2 4 5 3" xfId="1427" xr:uid="{00000000-0005-0000-0000-000075080000}"/>
    <cellStyle name="Input 2 4 5 3 2" xfId="1428" xr:uid="{00000000-0005-0000-0000-000076080000}"/>
    <cellStyle name="Input 2 4 5 4" xfId="1429" xr:uid="{00000000-0005-0000-0000-000077080000}"/>
    <cellStyle name="Input 2 4 5 4 2" xfId="1430" xr:uid="{00000000-0005-0000-0000-000078080000}"/>
    <cellStyle name="Input 2 4 5 5" xfId="1431" xr:uid="{00000000-0005-0000-0000-000079080000}"/>
    <cellStyle name="Input 2 4 5 5 2" xfId="1432" xr:uid="{00000000-0005-0000-0000-00007A080000}"/>
    <cellStyle name="Input 2 4 5 6" xfId="1433" xr:uid="{00000000-0005-0000-0000-00007B080000}"/>
    <cellStyle name="Input 2 4 5 6 2" xfId="1434" xr:uid="{00000000-0005-0000-0000-00007C080000}"/>
    <cellStyle name="Input 2 4 5 7" xfId="1435" xr:uid="{00000000-0005-0000-0000-00007D080000}"/>
    <cellStyle name="Input 2 4 5 7 2" xfId="1436" xr:uid="{00000000-0005-0000-0000-00007E080000}"/>
    <cellStyle name="Input 2 4 6" xfId="1437" xr:uid="{00000000-0005-0000-0000-00007F080000}"/>
    <cellStyle name="Input 2 4 6 2" xfId="1438" xr:uid="{00000000-0005-0000-0000-000080080000}"/>
    <cellStyle name="Input 2 4 6 2 10" xfId="45017" xr:uid="{00000000-0005-0000-0000-000081080000}"/>
    <cellStyle name="Input 2 4 6 2 11" xfId="44237" xr:uid="{00000000-0005-0000-0000-000082080000}"/>
    <cellStyle name="Input 2 4 6 2 2" xfId="1439" xr:uid="{00000000-0005-0000-0000-000083080000}"/>
    <cellStyle name="Input 2 4 6 2 2 2" xfId="45018" xr:uid="{00000000-0005-0000-0000-000084080000}"/>
    <cellStyle name="Input 2 4 6 2 3" xfId="45019" xr:uid="{00000000-0005-0000-0000-000085080000}"/>
    <cellStyle name="Input 2 4 6 2 4" xfId="45020" xr:uid="{00000000-0005-0000-0000-000086080000}"/>
    <cellStyle name="Input 2 4 6 2 5" xfId="45021" xr:uid="{00000000-0005-0000-0000-000087080000}"/>
    <cellStyle name="Input 2 4 6 2 6" xfId="45022" xr:uid="{00000000-0005-0000-0000-000088080000}"/>
    <cellStyle name="Input 2 4 6 2 7" xfId="45023" xr:uid="{00000000-0005-0000-0000-000089080000}"/>
    <cellStyle name="Input 2 4 6 2 8" xfId="45024" xr:uid="{00000000-0005-0000-0000-00008A080000}"/>
    <cellStyle name="Input 2 4 6 2 9" xfId="45025" xr:uid="{00000000-0005-0000-0000-00008B080000}"/>
    <cellStyle name="Input 2 4 6 3" xfId="1440" xr:uid="{00000000-0005-0000-0000-00008C080000}"/>
    <cellStyle name="Input 2 4 6 3 2" xfId="1441" xr:uid="{00000000-0005-0000-0000-00008D080000}"/>
    <cellStyle name="Input 2 4 6 4" xfId="1442" xr:uid="{00000000-0005-0000-0000-00008E080000}"/>
    <cellStyle name="Input 2 4 6 4 2" xfId="1443" xr:uid="{00000000-0005-0000-0000-00008F080000}"/>
    <cellStyle name="Input 2 4 6 5" xfId="1444" xr:uid="{00000000-0005-0000-0000-000090080000}"/>
    <cellStyle name="Input 2 4 6 5 2" xfId="1445" xr:uid="{00000000-0005-0000-0000-000091080000}"/>
    <cellStyle name="Input 2 4 6 6" xfId="1446" xr:uid="{00000000-0005-0000-0000-000092080000}"/>
    <cellStyle name="Input 2 4 6 6 2" xfId="1447" xr:uid="{00000000-0005-0000-0000-000093080000}"/>
    <cellStyle name="Input 2 4 6 7" xfId="1448" xr:uid="{00000000-0005-0000-0000-000094080000}"/>
    <cellStyle name="Input 2 4 6 7 2" xfId="1449" xr:uid="{00000000-0005-0000-0000-000095080000}"/>
    <cellStyle name="Input 2 4 7" xfId="1450" xr:uid="{00000000-0005-0000-0000-000096080000}"/>
    <cellStyle name="Input 2 4 7 2" xfId="1451" xr:uid="{00000000-0005-0000-0000-000097080000}"/>
    <cellStyle name="Input 2 4 7 2 10" xfId="45026" xr:uid="{00000000-0005-0000-0000-000098080000}"/>
    <cellStyle name="Input 2 4 7 2 11" xfId="44238" xr:uid="{00000000-0005-0000-0000-000099080000}"/>
    <cellStyle name="Input 2 4 7 2 2" xfId="1452" xr:uid="{00000000-0005-0000-0000-00009A080000}"/>
    <cellStyle name="Input 2 4 7 2 2 2" xfId="45027" xr:uid="{00000000-0005-0000-0000-00009B080000}"/>
    <cellStyle name="Input 2 4 7 2 3" xfId="45028" xr:uid="{00000000-0005-0000-0000-00009C080000}"/>
    <cellStyle name="Input 2 4 7 2 4" xfId="45029" xr:uid="{00000000-0005-0000-0000-00009D080000}"/>
    <cellStyle name="Input 2 4 7 2 5" xfId="45030" xr:uid="{00000000-0005-0000-0000-00009E080000}"/>
    <cellStyle name="Input 2 4 7 2 6" xfId="45031" xr:uid="{00000000-0005-0000-0000-00009F080000}"/>
    <cellStyle name="Input 2 4 7 2 7" xfId="45032" xr:uid="{00000000-0005-0000-0000-0000A0080000}"/>
    <cellStyle name="Input 2 4 7 2 8" xfId="45033" xr:uid="{00000000-0005-0000-0000-0000A1080000}"/>
    <cellStyle name="Input 2 4 7 2 9" xfId="45034" xr:uid="{00000000-0005-0000-0000-0000A2080000}"/>
    <cellStyle name="Input 2 4 7 3" xfId="1453" xr:uid="{00000000-0005-0000-0000-0000A3080000}"/>
    <cellStyle name="Input 2 4 7 3 2" xfId="1454" xr:uid="{00000000-0005-0000-0000-0000A4080000}"/>
    <cellStyle name="Input 2 4 7 4" xfId="1455" xr:uid="{00000000-0005-0000-0000-0000A5080000}"/>
    <cellStyle name="Input 2 4 7 4 2" xfId="1456" xr:uid="{00000000-0005-0000-0000-0000A6080000}"/>
    <cellStyle name="Input 2 4 7 5" xfId="1457" xr:uid="{00000000-0005-0000-0000-0000A7080000}"/>
    <cellStyle name="Input 2 4 7 5 2" xfId="1458" xr:uid="{00000000-0005-0000-0000-0000A8080000}"/>
    <cellStyle name="Input 2 4 7 6" xfId="1459" xr:uid="{00000000-0005-0000-0000-0000A9080000}"/>
    <cellStyle name="Input 2 4 7 6 2" xfId="1460" xr:uid="{00000000-0005-0000-0000-0000AA080000}"/>
    <cellStyle name="Input 2 4 7 7" xfId="1461" xr:uid="{00000000-0005-0000-0000-0000AB080000}"/>
    <cellStyle name="Input 2 4 7 7 2" xfId="1462" xr:uid="{00000000-0005-0000-0000-0000AC080000}"/>
    <cellStyle name="Input 2 4 8" xfId="1463" xr:uid="{00000000-0005-0000-0000-0000AD080000}"/>
    <cellStyle name="Input 2 4 8 2" xfId="1464" xr:uid="{00000000-0005-0000-0000-0000AE080000}"/>
    <cellStyle name="Input 2 4 8 2 10" xfId="45035" xr:uid="{00000000-0005-0000-0000-0000AF080000}"/>
    <cellStyle name="Input 2 4 8 2 11" xfId="44239" xr:uid="{00000000-0005-0000-0000-0000B0080000}"/>
    <cellStyle name="Input 2 4 8 2 2" xfId="1465" xr:uid="{00000000-0005-0000-0000-0000B1080000}"/>
    <cellStyle name="Input 2 4 8 2 2 2" xfId="45036" xr:uid="{00000000-0005-0000-0000-0000B2080000}"/>
    <cellStyle name="Input 2 4 8 2 3" xfId="45037" xr:uid="{00000000-0005-0000-0000-0000B3080000}"/>
    <cellStyle name="Input 2 4 8 2 4" xfId="45038" xr:uid="{00000000-0005-0000-0000-0000B4080000}"/>
    <cellStyle name="Input 2 4 8 2 5" xfId="45039" xr:uid="{00000000-0005-0000-0000-0000B5080000}"/>
    <cellStyle name="Input 2 4 8 2 6" xfId="45040" xr:uid="{00000000-0005-0000-0000-0000B6080000}"/>
    <cellStyle name="Input 2 4 8 2 7" xfId="45041" xr:uid="{00000000-0005-0000-0000-0000B7080000}"/>
    <cellStyle name="Input 2 4 8 2 8" xfId="45042" xr:uid="{00000000-0005-0000-0000-0000B8080000}"/>
    <cellStyle name="Input 2 4 8 2 9" xfId="45043" xr:uid="{00000000-0005-0000-0000-0000B9080000}"/>
    <cellStyle name="Input 2 4 8 3" xfId="1466" xr:uid="{00000000-0005-0000-0000-0000BA080000}"/>
    <cellStyle name="Input 2 4 8 3 2" xfId="1467" xr:uid="{00000000-0005-0000-0000-0000BB080000}"/>
    <cellStyle name="Input 2 4 8 4" xfId="1468" xr:uid="{00000000-0005-0000-0000-0000BC080000}"/>
    <cellStyle name="Input 2 4 8 4 2" xfId="1469" xr:uid="{00000000-0005-0000-0000-0000BD080000}"/>
    <cellStyle name="Input 2 4 8 5" xfId="1470" xr:uid="{00000000-0005-0000-0000-0000BE080000}"/>
    <cellStyle name="Input 2 4 8 5 2" xfId="1471" xr:uid="{00000000-0005-0000-0000-0000BF080000}"/>
    <cellStyle name="Input 2 4 8 6" xfId="1472" xr:uid="{00000000-0005-0000-0000-0000C0080000}"/>
    <cellStyle name="Input 2 4 8 6 2" xfId="1473" xr:uid="{00000000-0005-0000-0000-0000C1080000}"/>
    <cellStyle name="Input 2 4 8 7" xfId="1474" xr:uid="{00000000-0005-0000-0000-0000C2080000}"/>
    <cellStyle name="Input 2 4 8 7 2" xfId="1475" xr:uid="{00000000-0005-0000-0000-0000C3080000}"/>
    <cellStyle name="Input 2 4 9" xfId="1476" xr:uid="{00000000-0005-0000-0000-0000C4080000}"/>
    <cellStyle name="Input 2 4 9 2" xfId="1477" xr:uid="{00000000-0005-0000-0000-0000C5080000}"/>
    <cellStyle name="Input 2 4 9 2 10" xfId="45044" xr:uid="{00000000-0005-0000-0000-0000C6080000}"/>
    <cellStyle name="Input 2 4 9 2 11" xfId="44240" xr:uid="{00000000-0005-0000-0000-0000C7080000}"/>
    <cellStyle name="Input 2 4 9 2 2" xfId="1478" xr:uid="{00000000-0005-0000-0000-0000C8080000}"/>
    <cellStyle name="Input 2 4 9 2 2 2" xfId="45045" xr:uid="{00000000-0005-0000-0000-0000C9080000}"/>
    <cellStyle name="Input 2 4 9 2 3" xfId="45046" xr:uid="{00000000-0005-0000-0000-0000CA080000}"/>
    <cellStyle name="Input 2 4 9 2 4" xfId="45047" xr:uid="{00000000-0005-0000-0000-0000CB080000}"/>
    <cellStyle name="Input 2 4 9 2 5" xfId="45048" xr:uid="{00000000-0005-0000-0000-0000CC080000}"/>
    <cellStyle name="Input 2 4 9 2 6" xfId="45049" xr:uid="{00000000-0005-0000-0000-0000CD080000}"/>
    <cellStyle name="Input 2 4 9 2 7" xfId="45050" xr:uid="{00000000-0005-0000-0000-0000CE080000}"/>
    <cellStyle name="Input 2 4 9 2 8" xfId="45051" xr:uid="{00000000-0005-0000-0000-0000CF080000}"/>
    <cellStyle name="Input 2 4 9 2 9" xfId="45052" xr:uid="{00000000-0005-0000-0000-0000D0080000}"/>
    <cellStyle name="Input 2 4 9 3" xfId="1479" xr:uid="{00000000-0005-0000-0000-0000D1080000}"/>
    <cellStyle name="Input 2 4 9 3 2" xfId="1480" xr:uid="{00000000-0005-0000-0000-0000D2080000}"/>
    <cellStyle name="Input 2 5" xfId="1481" xr:uid="{00000000-0005-0000-0000-0000D3080000}"/>
    <cellStyle name="Input 2 5 2" xfId="1482" xr:uid="{00000000-0005-0000-0000-0000D4080000}"/>
    <cellStyle name="Input 2 5 2 2" xfId="1483" xr:uid="{00000000-0005-0000-0000-0000D5080000}"/>
    <cellStyle name="Input 2 5 2 2 2" xfId="1484" xr:uid="{00000000-0005-0000-0000-0000D6080000}"/>
    <cellStyle name="Input 2 5 2 3" xfId="1485" xr:uid="{00000000-0005-0000-0000-0000D7080000}"/>
    <cellStyle name="Input 2 5 2 3 2" xfId="1486" xr:uid="{00000000-0005-0000-0000-0000D8080000}"/>
    <cellStyle name="Input 2 5 2 4" xfId="1487" xr:uid="{00000000-0005-0000-0000-0000D9080000}"/>
    <cellStyle name="Input 2 5 2 4 2" xfId="1488" xr:uid="{00000000-0005-0000-0000-0000DA080000}"/>
    <cellStyle name="Input 2 5 2 5" xfId="1489" xr:uid="{00000000-0005-0000-0000-0000DB080000}"/>
    <cellStyle name="Input 2 5 2 5 2" xfId="1490" xr:uid="{00000000-0005-0000-0000-0000DC080000}"/>
    <cellStyle name="Input 2 5 2 6" xfId="1491" xr:uid="{00000000-0005-0000-0000-0000DD080000}"/>
    <cellStyle name="Input 2 5 3" xfId="1492" xr:uid="{00000000-0005-0000-0000-0000DE080000}"/>
    <cellStyle name="Input 2 5 3 2" xfId="1493" xr:uid="{00000000-0005-0000-0000-0000DF080000}"/>
    <cellStyle name="Input 2 5 3 2 2" xfId="1494" xr:uid="{00000000-0005-0000-0000-0000E0080000}"/>
    <cellStyle name="Input 2 5 3 3" xfId="1495" xr:uid="{00000000-0005-0000-0000-0000E1080000}"/>
    <cellStyle name="Input 2 5 3 3 2" xfId="1496" xr:uid="{00000000-0005-0000-0000-0000E2080000}"/>
    <cellStyle name="Input 2 5 3 4" xfId="1497" xr:uid="{00000000-0005-0000-0000-0000E3080000}"/>
    <cellStyle name="Input 2 5 3 4 2" xfId="1498" xr:uid="{00000000-0005-0000-0000-0000E4080000}"/>
    <cellStyle name="Input 2 5 3 5" xfId="1499" xr:uid="{00000000-0005-0000-0000-0000E5080000}"/>
    <cellStyle name="Input 2 5 3 5 2" xfId="1500" xr:uid="{00000000-0005-0000-0000-0000E6080000}"/>
    <cellStyle name="Input 2 5 3 6" xfId="1501" xr:uid="{00000000-0005-0000-0000-0000E7080000}"/>
    <cellStyle name="Input 2 5 4" xfId="1502" xr:uid="{00000000-0005-0000-0000-0000E8080000}"/>
    <cellStyle name="Input 2 5 4 2" xfId="1503" xr:uid="{00000000-0005-0000-0000-0000E9080000}"/>
    <cellStyle name="Input 2 5 4 2 2" xfId="1504" xr:uid="{00000000-0005-0000-0000-0000EA080000}"/>
    <cellStyle name="Input 2 5 4 3" xfId="1505" xr:uid="{00000000-0005-0000-0000-0000EB080000}"/>
    <cellStyle name="Input 2 5 4 3 2" xfId="1506" xr:uid="{00000000-0005-0000-0000-0000EC080000}"/>
    <cellStyle name="Input 2 5 4 4" xfId="1507" xr:uid="{00000000-0005-0000-0000-0000ED080000}"/>
    <cellStyle name="Input 2 5 4 4 2" xfId="1508" xr:uid="{00000000-0005-0000-0000-0000EE080000}"/>
    <cellStyle name="Input 2 5 4 5" xfId="1509" xr:uid="{00000000-0005-0000-0000-0000EF080000}"/>
    <cellStyle name="Input 2 5 4 5 2" xfId="1510" xr:uid="{00000000-0005-0000-0000-0000F0080000}"/>
    <cellStyle name="Input 2 5 4 6" xfId="1511" xr:uid="{00000000-0005-0000-0000-0000F1080000}"/>
    <cellStyle name="Input 2 5 5" xfId="1512" xr:uid="{00000000-0005-0000-0000-0000F2080000}"/>
    <cellStyle name="Input 2 5 5 2" xfId="1513" xr:uid="{00000000-0005-0000-0000-0000F3080000}"/>
    <cellStyle name="Input 2 5 5 2 2" xfId="1514" xr:uid="{00000000-0005-0000-0000-0000F4080000}"/>
    <cellStyle name="Input 2 5 5 3" xfId="1515" xr:uid="{00000000-0005-0000-0000-0000F5080000}"/>
    <cellStyle name="Input 2 5 5 3 2" xfId="1516" xr:uid="{00000000-0005-0000-0000-0000F6080000}"/>
    <cellStyle name="Input 2 5 5 4" xfId="1517" xr:uid="{00000000-0005-0000-0000-0000F7080000}"/>
    <cellStyle name="Input 2 5 5 4 2" xfId="1518" xr:uid="{00000000-0005-0000-0000-0000F8080000}"/>
    <cellStyle name="Input 2 5 5 5" xfId="1519" xr:uid="{00000000-0005-0000-0000-0000F9080000}"/>
    <cellStyle name="Input 2 5 5 5 2" xfId="1520" xr:uid="{00000000-0005-0000-0000-0000FA080000}"/>
    <cellStyle name="Input 2 5 5 6" xfId="1521" xr:uid="{00000000-0005-0000-0000-0000FB080000}"/>
    <cellStyle name="Input 2 5 6" xfId="1522" xr:uid="{00000000-0005-0000-0000-0000FC080000}"/>
    <cellStyle name="Input 2 5 6 2" xfId="1523" xr:uid="{00000000-0005-0000-0000-0000FD080000}"/>
    <cellStyle name="Input 2 5 7" xfId="1524" xr:uid="{00000000-0005-0000-0000-0000FE080000}"/>
    <cellStyle name="Input 2 5 7 2" xfId="1525" xr:uid="{00000000-0005-0000-0000-0000FF080000}"/>
    <cellStyle name="Input 2 5 8" xfId="1526" xr:uid="{00000000-0005-0000-0000-000000090000}"/>
    <cellStyle name="Input 2 5 8 2" xfId="1527" xr:uid="{00000000-0005-0000-0000-000001090000}"/>
    <cellStyle name="Input 2 6" xfId="1528" xr:uid="{00000000-0005-0000-0000-000002090000}"/>
    <cellStyle name="Input 2 6 10" xfId="45053" xr:uid="{00000000-0005-0000-0000-000003090000}"/>
    <cellStyle name="Input 2 6 11" xfId="44207" xr:uid="{00000000-0005-0000-0000-000004090000}"/>
    <cellStyle name="Input 2 6 2" xfId="1529" xr:uid="{00000000-0005-0000-0000-000005090000}"/>
    <cellStyle name="Input 2 6 2 2" xfId="1530" xr:uid="{00000000-0005-0000-0000-000006090000}"/>
    <cellStyle name="Input 2 6 2 3" xfId="45054" xr:uid="{00000000-0005-0000-0000-000007090000}"/>
    <cellStyle name="Input 2 6 3" xfId="1531" xr:uid="{00000000-0005-0000-0000-000008090000}"/>
    <cellStyle name="Input 2 6 3 2" xfId="1532" xr:uid="{00000000-0005-0000-0000-000009090000}"/>
    <cellStyle name="Input 2 6 3 3" xfId="45055" xr:uid="{00000000-0005-0000-0000-00000A090000}"/>
    <cellStyle name="Input 2 6 4" xfId="1533" xr:uid="{00000000-0005-0000-0000-00000B090000}"/>
    <cellStyle name="Input 2 6 4 2" xfId="1534" xr:uid="{00000000-0005-0000-0000-00000C090000}"/>
    <cellStyle name="Input 2 6 4 3" xfId="45056" xr:uid="{00000000-0005-0000-0000-00000D090000}"/>
    <cellStyle name="Input 2 6 5" xfId="1535" xr:uid="{00000000-0005-0000-0000-00000E090000}"/>
    <cellStyle name="Input 2 6 5 2" xfId="1536" xr:uid="{00000000-0005-0000-0000-00000F090000}"/>
    <cellStyle name="Input 2 6 5 3" xfId="45057" xr:uid="{00000000-0005-0000-0000-000010090000}"/>
    <cellStyle name="Input 2 6 6" xfId="1537" xr:uid="{00000000-0005-0000-0000-000011090000}"/>
    <cellStyle name="Input 2 6 6 2" xfId="45058" xr:uid="{00000000-0005-0000-0000-000012090000}"/>
    <cellStyle name="Input 2 6 7" xfId="45059" xr:uid="{00000000-0005-0000-0000-000013090000}"/>
    <cellStyle name="Input 2 6 8" xfId="45060" xr:uid="{00000000-0005-0000-0000-000014090000}"/>
    <cellStyle name="Input 2 6 9" xfId="45061" xr:uid="{00000000-0005-0000-0000-000015090000}"/>
    <cellStyle name="Input 2 7" xfId="1538" xr:uid="{00000000-0005-0000-0000-000016090000}"/>
    <cellStyle name="Input 2 7 2" xfId="1539" xr:uid="{00000000-0005-0000-0000-000017090000}"/>
    <cellStyle name="Input 2 8" xfId="1540" xr:uid="{00000000-0005-0000-0000-000018090000}"/>
    <cellStyle name="Input 2 8 2" xfId="1541" xr:uid="{00000000-0005-0000-0000-000019090000}"/>
    <cellStyle name="Input 20" xfId="1542" xr:uid="{00000000-0005-0000-0000-00001A090000}"/>
    <cellStyle name="Input 21" xfId="1543" xr:uid="{00000000-0005-0000-0000-00001B090000}"/>
    <cellStyle name="Input 3" xfId="1544" xr:uid="{00000000-0005-0000-0000-00001C090000}"/>
    <cellStyle name="Input 3 2" xfId="1545" xr:uid="{00000000-0005-0000-0000-00001D090000}"/>
    <cellStyle name="Input 3 2 2" xfId="1546" xr:uid="{00000000-0005-0000-0000-00001E090000}"/>
    <cellStyle name="Input 3 2 2 2" xfId="1547" xr:uid="{00000000-0005-0000-0000-00001F090000}"/>
    <cellStyle name="Input 3 3" xfId="1548" xr:uid="{00000000-0005-0000-0000-000020090000}"/>
    <cellStyle name="Input 3 3 10" xfId="45063" xr:uid="{00000000-0005-0000-0000-000021090000}"/>
    <cellStyle name="Input 3 3 11" xfId="45062" xr:uid="{00000000-0005-0000-0000-000022090000}"/>
    <cellStyle name="Input 3 3 2" xfId="1549" xr:uid="{00000000-0005-0000-0000-000023090000}"/>
    <cellStyle name="Input 3 3 2 2" xfId="45064" xr:uid="{00000000-0005-0000-0000-000024090000}"/>
    <cellStyle name="Input 3 3 3" xfId="45065" xr:uid="{00000000-0005-0000-0000-000025090000}"/>
    <cellStyle name="Input 3 3 4" xfId="45066" xr:uid="{00000000-0005-0000-0000-000026090000}"/>
    <cellStyle name="Input 3 3 5" xfId="45067" xr:uid="{00000000-0005-0000-0000-000027090000}"/>
    <cellStyle name="Input 3 3 6" xfId="45068" xr:uid="{00000000-0005-0000-0000-000028090000}"/>
    <cellStyle name="Input 3 3 7" xfId="45069" xr:uid="{00000000-0005-0000-0000-000029090000}"/>
    <cellStyle name="Input 3 3 8" xfId="45070" xr:uid="{00000000-0005-0000-0000-00002A090000}"/>
    <cellStyle name="Input 3 3 9" xfId="45071" xr:uid="{00000000-0005-0000-0000-00002B090000}"/>
    <cellStyle name="Input 3 4" xfId="1550" xr:uid="{00000000-0005-0000-0000-00002C090000}"/>
    <cellStyle name="Input 3 4 2" xfId="1551" xr:uid="{00000000-0005-0000-0000-00002D090000}"/>
    <cellStyle name="Input 3 5" xfId="1552" xr:uid="{00000000-0005-0000-0000-00002E090000}"/>
    <cellStyle name="Input 3 5 2" xfId="1553" xr:uid="{00000000-0005-0000-0000-00002F090000}"/>
    <cellStyle name="Input 3 6" xfId="1554" xr:uid="{00000000-0005-0000-0000-000030090000}"/>
    <cellStyle name="Input 3 6 2" xfId="1555" xr:uid="{00000000-0005-0000-0000-000031090000}"/>
    <cellStyle name="Input 3 7" xfId="1556" xr:uid="{00000000-0005-0000-0000-000032090000}"/>
    <cellStyle name="Input 3 7 2" xfId="1557" xr:uid="{00000000-0005-0000-0000-000033090000}"/>
    <cellStyle name="Input 3 8" xfId="1558" xr:uid="{00000000-0005-0000-0000-000034090000}"/>
    <cellStyle name="Input 3 8 2" xfId="1559" xr:uid="{00000000-0005-0000-0000-000035090000}"/>
    <cellStyle name="Input 4" xfId="1560" xr:uid="{00000000-0005-0000-0000-000036090000}"/>
    <cellStyle name="Input 4 2" xfId="1561" xr:uid="{00000000-0005-0000-0000-000037090000}"/>
    <cellStyle name="Input 4 3" xfId="1562" xr:uid="{00000000-0005-0000-0000-000038090000}"/>
    <cellStyle name="Input 4 3 10" xfId="45073" xr:uid="{00000000-0005-0000-0000-000039090000}"/>
    <cellStyle name="Input 4 3 11" xfId="45072" xr:uid="{00000000-0005-0000-0000-00003A090000}"/>
    <cellStyle name="Input 4 3 2" xfId="1563" xr:uid="{00000000-0005-0000-0000-00003B090000}"/>
    <cellStyle name="Input 4 3 2 2" xfId="45074" xr:uid="{00000000-0005-0000-0000-00003C090000}"/>
    <cellStyle name="Input 4 3 3" xfId="45075" xr:uid="{00000000-0005-0000-0000-00003D090000}"/>
    <cellStyle name="Input 4 3 4" xfId="45076" xr:uid="{00000000-0005-0000-0000-00003E090000}"/>
    <cellStyle name="Input 4 3 5" xfId="45077" xr:uid="{00000000-0005-0000-0000-00003F090000}"/>
    <cellStyle name="Input 4 3 6" xfId="45078" xr:uid="{00000000-0005-0000-0000-000040090000}"/>
    <cellStyle name="Input 4 3 7" xfId="45079" xr:uid="{00000000-0005-0000-0000-000041090000}"/>
    <cellStyle name="Input 4 3 8" xfId="45080" xr:uid="{00000000-0005-0000-0000-000042090000}"/>
    <cellStyle name="Input 4 3 9" xfId="45081" xr:uid="{00000000-0005-0000-0000-000043090000}"/>
    <cellStyle name="Input 5" xfId="1564" xr:uid="{00000000-0005-0000-0000-000044090000}"/>
    <cellStyle name="Input 6" xfId="1565" xr:uid="{00000000-0005-0000-0000-000045090000}"/>
    <cellStyle name="Input 7" xfId="1566" xr:uid="{00000000-0005-0000-0000-000046090000}"/>
    <cellStyle name="Input 8" xfId="1567" xr:uid="{00000000-0005-0000-0000-000047090000}"/>
    <cellStyle name="Input 9" xfId="1568" xr:uid="{00000000-0005-0000-0000-000048090000}"/>
    <cellStyle name="Input Cells" xfId="1569" xr:uid="{00000000-0005-0000-0000-000049090000}"/>
    <cellStyle name="Input Cells 2" xfId="44346" xr:uid="{00000000-0005-0000-0000-00004A090000}"/>
    <cellStyle name="Linked Cell 2" xfId="1570" xr:uid="{00000000-0005-0000-0000-00004B090000}"/>
    <cellStyle name="Linked Cell 2 2" xfId="1571" xr:uid="{00000000-0005-0000-0000-00004C090000}"/>
    <cellStyle name="Linked Cell 3" xfId="1572" xr:uid="{00000000-0005-0000-0000-00004D090000}"/>
    <cellStyle name="Linked Cell 4" xfId="1573" xr:uid="{00000000-0005-0000-0000-00004E090000}"/>
    <cellStyle name="Linked Cells" xfId="1574" xr:uid="{00000000-0005-0000-0000-00004F090000}"/>
    <cellStyle name="Linked Cells 2" xfId="44347" xr:uid="{00000000-0005-0000-0000-000050090000}"/>
    <cellStyle name="Millares [0]_pldt" xfId="1575" xr:uid="{00000000-0005-0000-0000-000051090000}"/>
    <cellStyle name="Millares_pldt" xfId="1576" xr:uid="{00000000-0005-0000-0000-000052090000}"/>
    <cellStyle name="Milliers [0]_!!!GO" xfId="1577" xr:uid="{00000000-0005-0000-0000-000053090000}"/>
    <cellStyle name="Milliers_!!!GO" xfId="1578" xr:uid="{00000000-0005-0000-0000-000054090000}"/>
    <cellStyle name="Moneda [0]_pldt" xfId="1579" xr:uid="{00000000-0005-0000-0000-000055090000}"/>
    <cellStyle name="Moneda_pldt" xfId="1580" xr:uid="{00000000-0005-0000-0000-000056090000}"/>
    <cellStyle name="Monétaire [0]_!!!GO" xfId="1581" xr:uid="{00000000-0005-0000-0000-000057090000}"/>
    <cellStyle name="Monétaire_!!!GO" xfId="1582" xr:uid="{00000000-0005-0000-0000-000058090000}"/>
    <cellStyle name="MS_Arabic" xfId="1583" xr:uid="{00000000-0005-0000-0000-000059090000}"/>
    <cellStyle name="Neutral 2" xfId="1584" xr:uid="{00000000-0005-0000-0000-00005A090000}"/>
    <cellStyle name="Neutral 2 2" xfId="1585" xr:uid="{00000000-0005-0000-0000-00005B090000}"/>
    <cellStyle name="Neutral 2 2 2" xfId="1586" xr:uid="{00000000-0005-0000-0000-00005C090000}"/>
    <cellStyle name="Neutral 2 3" xfId="1587" xr:uid="{00000000-0005-0000-0000-00005D090000}"/>
    <cellStyle name="Neutral 2 3 2" xfId="1588" xr:uid="{00000000-0005-0000-0000-00005E090000}"/>
    <cellStyle name="Neutral 2 4" xfId="1589" xr:uid="{00000000-0005-0000-0000-00005F090000}"/>
    <cellStyle name="Neutral 3" xfId="1590" xr:uid="{00000000-0005-0000-0000-000060090000}"/>
    <cellStyle name="Neutral 4" xfId="1591" xr:uid="{00000000-0005-0000-0000-000061090000}"/>
    <cellStyle name="Normal" xfId="0" builtinId="0"/>
    <cellStyle name="Normal - Style1" xfId="1592" xr:uid="{00000000-0005-0000-0000-000063090000}"/>
    <cellStyle name="Normal 10" xfId="1593" xr:uid="{00000000-0005-0000-0000-000064090000}"/>
    <cellStyle name="Normal 10 2" xfId="1594" xr:uid="{00000000-0005-0000-0000-000065090000}"/>
    <cellStyle name="Normal 10 2 2" xfId="1595" xr:uid="{00000000-0005-0000-0000-000066090000}"/>
    <cellStyle name="Normal 10 2 3" xfId="1596" xr:uid="{00000000-0005-0000-0000-000067090000}"/>
    <cellStyle name="Normal 10 2 4" xfId="1597" xr:uid="{00000000-0005-0000-0000-000068090000}"/>
    <cellStyle name="Normal 10 2 5" xfId="1598" xr:uid="{00000000-0005-0000-0000-000069090000}"/>
    <cellStyle name="Normal 10 3" xfId="1599" xr:uid="{00000000-0005-0000-0000-00006A090000}"/>
    <cellStyle name="Normal 10 3 2" xfId="1600" xr:uid="{00000000-0005-0000-0000-00006B090000}"/>
    <cellStyle name="Normal 10 4" xfId="1601" xr:uid="{00000000-0005-0000-0000-00006C090000}"/>
    <cellStyle name="Normal 100" xfId="1602" xr:uid="{00000000-0005-0000-0000-00006D090000}"/>
    <cellStyle name="Normal 100 2" xfId="1603" xr:uid="{00000000-0005-0000-0000-00006E090000}"/>
    <cellStyle name="Normal 100 2 2" xfId="37374" xr:uid="{00000000-0005-0000-0000-00006F090000}"/>
    <cellStyle name="Normal 100 3" xfId="27356" xr:uid="{00000000-0005-0000-0000-000070090000}"/>
    <cellStyle name="Normal 100 4" xfId="45082" xr:uid="{00000000-0005-0000-0000-000071090000}"/>
    <cellStyle name="Normal 101" xfId="1604" xr:uid="{00000000-0005-0000-0000-000072090000}"/>
    <cellStyle name="Normal 101 2" xfId="1605" xr:uid="{00000000-0005-0000-0000-000073090000}"/>
    <cellStyle name="Normal 101 2 2" xfId="37372" xr:uid="{00000000-0005-0000-0000-000074090000}"/>
    <cellStyle name="Normal 101 3" xfId="27354" xr:uid="{00000000-0005-0000-0000-000075090000}"/>
    <cellStyle name="Normal 101 4" xfId="45083" xr:uid="{00000000-0005-0000-0000-000076090000}"/>
    <cellStyle name="Normal 102" xfId="1606" xr:uid="{00000000-0005-0000-0000-000077090000}"/>
    <cellStyle name="Normal 102 2" xfId="1607" xr:uid="{00000000-0005-0000-0000-000078090000}"/>
    <cellStyle name="Normal 102 2 2" xfId="37373" xr:uid="{00000000-0005-0000-0000-000079090000}"/>
    <cellStyle name="Normal 102 3" xfId="27355" xr:uid="{00000000-0005-0000-0000-00007A090000}"/>
    <cellStyle name="Normal 102 4" xfId="45084" xr:uid="{00000000-0005-0000-0000-00007B090000}"/>
    <cellStyle name="Normal 103" xfId="1608" xr:uid="{00000000-0005-0000-0000-00007C090000}"/>
    <cellStyle name="Normal 103 2" xfId="45085" xr:uid="{00000000-0005-0000-0000-00007D090000}"/>
    <cellStyle name="Normal 104" xfId="1609" xr:uid="{00000000-0005-0000-0000-00007E090000}"/>
    <cellStyle name="Normal 104 2" xfId="1610" xr:uid="{00000000-0005-0000-0000-00007F090000}"/>
    <cellStyle name="Normal 104 3" xfId="45086" xr:uid="{00000000-0005-0000-0000-000080090000}"/>
    <cellStyle name="Normal 105" xfId="1611" xr:uid="{00000000-0005-0000-0000-000081090000}"/>
    <cellStyle name="Normal 105 2" xfId="1612" xr:uid="{00000000-0005-0000-0000-000082090000}"/>
    <cellStyle name="Normal 105 3" xfId="45087" xr:uid="{00000000-0005-0000-0000-000083090000}"/>
    <cellStyle name="Normal 106" xfId="1613" xr:uid="{00000000-0005-0000-0000-000084090000}"/>
    <cellStyle name="Normal 106 2" xfId="1614" xr:uid="{00000000-0005-0000-0000-000085090000}"/>
    <cellStyle name="Normal 106 3" xfId="45088" xr:uid="{00000000-0005-0000-0000-000086090000}"/>
    <cellStyle name="Normal 107" xfId="1615" xr:uid="{00000000-0005-0000-0000-000087090000}"/>
    <cellStyle name="Normal 107 2" xfId="1616" xr:uid="{00000000-0005-0000-0000-000088090000}"/>
    <cellStyle name="Normal 107 3" xfId="45089" xr:uid="{00000000-0005-0000-0000-000089090000}"/>
    <cellStyle name="Normal 108" xfId="1617" xr:uid="{00000000-0005-0000-0000-00008A090000}"/>
    <cellStyle name="Normal 108 2" xfId="1618" xr:uid="{00000000-0005-0000-0000-00008B090000}"/>
    <cellStyle name="Normal 108 3" xfId="45090" xr:uid="{00000000-0005-0000-0000-00008C090000}"/>
    <cellStyle name="Normal 109" xfId="1619" xr:uid="{00000000-0005-0000-0000-00008D090000}"/>
    <cellStyle name="Normal 109 2" xfId="1620" xr:uid="{00000000-0005-0000-0000-00008E090000}"/>
    <cellStyle name="Normal 109 3" xfId="45091" xr:uid="{00000000-0005-0000-0000-00008F090000}"/>
    <cellStyle name="Normal 11" xfId="1621" xr:uid="{00000000-0005-0000-0000-000090090000}"/>
    <cellStyle name="Normal 11 2" xfId="1622" xr:uid="{00000000-0005-0000-0000-000091090000}"/>
    <cellStyle name="Normal 11 2 2" xfId="1623" xr:uid="{00000000-0005-0000-0000-000092090000}"/>
    <cellStyle name="Normal 11 2 2 2" xfId="45092" xr:uid="{00000000-0005-0000-0000-000093090000}"/>
    <cellStyle name="Normal 11 2 3" xfId="1624" xr:uid="{00000000-0005-0000-0000-000094090000}"/>
    <cellStyle name="Normal 11 2 4" xfId="1625" xr:uid="{00000000-0005-0000-0000-000095090000}"/>
    <cellStyle name="Normal 11 2 5" xfId="1626" xr:uid="{00000000-0005-0000-0000-000096090000}"/>
    <cellStyle name="Normal 11 3" xfId="1627" xr:uid="{00000000-0005-0000-0000-000097090000}"/>
    <cellStyle name="Normal 11 3 2" xfId="1628" xr:uid="{00000000-0005-0000-0000-000098090000}"/>
    <cellStyle name="Normal 11 4" xfId="1629" xr:uid="{00000000-0005-0000-0000-000099090000}"/>
    <cellStyle name="Normal 11 5" xfId="1630" xr:uid="{00000000-0005-0000-0000-00009A090000}"/>
    <cellStyle name="Normal 11 6" xfId="44003" xr:uid="{00000000-0005-0000-0000-00009B090000}"/>
    <cellStyle name="Normal 110" xfId="1631" xr:uid="{00000000-0005-0000-0000-00009C090000}"/>
    <cellStyle name="Normal 110 2" xfId="1632" xr:uid="{00000000-0005-0000-0000-00009D090000}"/>
    <cellStyle name="Normal 110 3" xfId="45093" xr:uid="{00000000-0005-0000-0000-00009E090000}"/>
    <cellStyle name="Normal 111" xfId="1633" xr:uid="{00000000-0005-0000-0000-00009F090000}"/>
    <cellStyle name="Normal 111 2" xfId="1634" xr:uid="{00000000-0005-0000-0000-0000A0090000}"/>
    <cellStyle name="Normal 111 3" xfId="45094" xr:uid="{00000000-0005-0000-0000-0000A1090000}"/>
    <cellStyle name="Normal 112" xfId="1635" xr:uid="{00000000-0005-0000-0000-0000A2090000}"/>
    <cellStyle name="Normal 112 2" xfId="1636" xr:uid="{00000000-0005-0000-0000-0000A3090000}"/>
    <cellStyle name="Normal 112 3" xfId="45095" xr:uid="{00000000-0005-0000-0000-0000A4090000}"/>
    <cellStyle name="Normal 113" xfId="1637" xr:uid="{00000000-0005-0000-0000-0000A5090000}"/>
    <cellStyle name="Normal 113 2" xfId="1638" xr:uid="{00000000-0005-0000-0000-0000A6090000}"/>
    <cellStyle name="Normal 113 3" xfId="45096" xr:uid="{00000000-0005-0000-0000-0000A7090000}"/>
    <cellStyle name="Normal 114" xfId="1639" xr:uid="{00000000-0005-0000-0000-0000A8090000}"/>
    <cellStyle name="Normal 114 2" xfId="1640" xr:uid="{00000000-0005-0000-0000-0000A9090000}"/>
    <cellStyle name="Normal 114 3" xfId="45097" xr:uid="{00000000-0005-0000-0000-0000AA090000}"/>
    <cellStyle name="Normal 115" xfId="1641" xr:uid="{00000000-0005-0000-0000-0000AB090000}"/>
    <cellStyle name="Normal 115 2" xfId="1642" xr:uid="{00000000-0005-0000-0000-0000AC090000}"/>
    <cellStyle name="Normal 115 3" xfId="45098" xr:uid="{00000000-0005-0000-0000-0000AD090000}"/>
    <cellStyle name="Normal 116" xfId="1643" xr:uid="{00000000-0005-0000-0000-0000AE090000}"/>
    <cellStyle name="Normal 116 2" xfId="1644" xr:uid="{00000000-0005-0000-0000-0000AF090000}"/>
    <cellStyle name="Normal 116 2 2" xfId="43807" xr:uid="{00000000-0005-0000-0000-0000B0090000}"/>
    <cellStyle name="Normal 116 3" xfId="33791" xr:uid="{00000000-0005-0000-0000-0000B1090000}"/>
    <cellStyle name="Normal 116 4" xfId="45099" xr:uid="{00000000-0005-0000-0000-0000B2090000}"/>
    <cellStyle name="Normal 117" xfId="1645" xr:uid="{00000000-0005-0000-0000-0000B3090000}"/>
    <cellStyle name="Normal 117 2" xfId="1646" xr:uid="{00000000-0005-0000-0000-0000B4090000}"/>
    <cellStyle name="Normal 117 2 2" xfId="43879" xr:uid="{00000000-0005-0000-0000-0000B5090000}"/>
    <cellStyle name="Normal 117 3" xfId="33870" xr:uid="{00000000-0005-0000-0000-0000B6090000}"/>
    <cellStyle name="Normal 117 4" xfId="45100" xr:uid="{00000000-0005-0000-0000-0000B7090000}"/>
    <cellStyle name="Normal 118" xfId="1647" xr:uid="{00000000-0005-0000-0000-0000B8090000}"/>
    <cellStyle name="Normal 119" xfId="23245" xr:uid="{00000000-0005-0000-0000-0000B9090000}"/>
    <cellStyle name="Normal 12" xfId="1648" xr:uid="{00000000-0005-0000-0000-0000BA090000}"/>
    <cellStyle name="Normal 12 2" xfId="1649" xr:uid="{00000000-0005-0000-0000-0000BB090000}"/>
    <cellStyle name="Normal 12 2 2" xfId="1650" xr:uid="{00000000-0005-0000-0000-0000BC090000}"/>
    <cellStyle name="Normal 12 2 2 2" xfId="45101" xr:uid="{00000000-0005-0000-0000-0000BD090000}"/>
    <cellStyle name="Normal 12 2 3" xfId="1651" xr:uid="{00000000-0005-0000-0000-0000BE090000}"/>
    <cellStyle name="Normal 12 2 4" xfId="1652" xr:uid="{00000000-0005-0000-0000-0000BF090000}"/>
    <cellStyle name="Normal 12 3" xfId="1653" xr:uid="{00000000-0005-0000-0000-0000C0090000}"/>
    <cellStyle name="Normal 12 3 2" xfId="1654" xr:uid="{00000000-0005-0000-0000-0000C1090000}"/>
    <cellStyle name="Normal 12 4" xfId="1655" xr:uid="{00000000-0005-0000-0000-0000C2090000}"/>
    <cellStyle name="Normal 12 5" xfId="44004" xr:uid="{00000000-0005-0000-0000-0000C3090000}"/>
    <cellStyle name="Normal 120" xfId="23246" xr:uid="{00000000-0005-0000-0000-0000C4090000}"/>
    <cellStyle name="Normal 121" xfId="23247" xr:uid="{00000000-0005-0000-0000-0000C5090000}"/>
    <cellStyle name="Normal 122" xfId="23249" xr:uid="{00000000-0005-0000-0000-0000C6090000}"/>
    <cellStyle name="Normal 123" xfId="43995" xr:uid="{00000000-0005-0000-0000-0000C7090000}"/>
    <cellStyle name="Normal 124" xfId="43997" xr:uid="{00000000-0005-0000-0000-0000C8090000}"/>
    <cellStyle name="Normal 125" xfId="44023" xr:uid="{00000000-0005-0000-0000-0000C9090000}"/>
    <cellStyle name="Normal 126" xfId="46464" xr:uid="{00000000-0005-0000-0000-0000CA090000}"/>
    <cellStyle name="Normal 127" xfId="46466" xr:uid="{00000000-0005-0000-0000-0000CB090000}"/>
    <cellStyle name="Normal 127 2 2" xfId="46471" xr:uid="{00000000-0005-0000-0000-0000CC090000}"/>
    <cellStyle name="Normal 128" xfId="46467" xr:uid="{00000000-0005-0000-0000-0000CD090000}"/>
    <cellStyle name="Normal 129" xfId="46472" xr:uid="{00000000-0005-0000-0000-0000CE090000}"/>
    <cellStyle name="Normal 13" xfId="1656" xr:uid="{00000000-0005-0000-0000-0000CF090000}"/>
    <cellStyle name="Normal 13 2" xfId="1657" xr:uid="{00000000-0005-0000-0000-0000D0090000}"/>
    <cellStyle name="Normal 13 2 2" xfId="1658" xr:uid="{00000000-0005-0000-0000-0000D1090000}"/>
    <cellStyle name="Normal 13 2 2 2" xfId="44348" xr:uid="{00000000-0005-0000-0000-0000D2090000}"/>
    <cellStyle name="Normal 13 2 3" xfId="45102" xr:uid="{00000000-0005-0000-0000-0000D3090000}"/>
    <cellStyle name="Normal 13 3" xfId="1659" xr:uid="{00000000-0005-0000-0000-0000D4090000}"/>
    <cellStyle name="Normal 13 3 2" xfId="1660" xr:uid="{00000000-0005-0000-0000-0000D5090000}"/>
    <cellStyle name="Normal 13 4" xfId="1661" xr:uid="{00000000-0005-0000-0000-0000D6090000}"/>
    <cellStyle name="Normal 13 5" xfId="44005" xr:uid="{00000000-0005-0000-0000-0000D7090000}"/>
    <cellStyle name="Normal 135" xfId="46470" xr:uid="{00000000-0005-0000-0000-0000D8090000}"/>
    <cellStyle name="Normal 136" xfId="46469" xr:uid="{00000000-0005-0000-0000-0000D9090000}"/>
    <cellStyle name="Normal 14" xfId="1662" xr:uid="{00000000-0005-0000-0000-0000DA090000}"/>
    <cellStyle name="Normal 14 2" xfId="1663" xr:uid="{00000000-0005-0000-0000-0000DB090000}"/>
    <cellStyle name="Normal 14 2 2" xfId="1664" xr:uid="{00000000-0005-0000-0000-0000DC090000}"/>
    <cellStyle name="Normal 14 2 2 2" xfId="1665" xr:uid="{00000000-0005-0000-0000-0000DD090000}"/>
    <cellStyle name="Normal 14 2 2 3" xfId="1666" xr:uid="{00000000-0005-0000-0000-0000DE090000}"/>
    <cellStyle name="Normal 14 2 2 3 2" xfId="1667" xr:uid="{00000000-0005-0000-0000-0000DF090000}"/>
    <cellStyle name="Normal 14 2 2 3 2 2" xfId="34016" xr:uid="{00000000-0005-0000-0000-0000E0090000}"/>
    <cellStyle name="Normal 14 2 2 3 2 3" xfId="46418" xr:uid="{00000000-0005-0000-0000-0000E1090000}"/>
    <cellStyle name="Normal 14 2 2 3 3" xfId="23387" xr:uid="{00000000-0005-0000-0000-0000E2090000}"/>
    <cellStyle name="Normal 14 2 2 3 4" xfId="44126" xr:uid="{00000000-0005-0000-0000-0000E3090000}"/>
    <cellStyle name="Normal 14 2 2 4" xfId="1668" xr:uid="{00000000-0005-0000-0000-0000E4090000}"/>
    <cellStyle name="Normal 14 2 2 4 2" xfId="1669" xr:uid="{00000000-0005-0000-0000-0000E5090000}"/>
    <cellStyle name="Normal 14 2 2 4 2 2" xfId="43836" xr:uid="{00000000-0005-0000-0000-0000E6090000}"/>
    <cellStyle name="Normal 14 2 2 4 3" xfId="33821" xr:uid="{00000000-0005-0000-0000-0000E7090000}"/>
    <cellStyle name="Normal 14 2 2 4 4" xfId="45103" xr:uid="{00000000-0005-0000-0000-0000E8090000}"/>
    <cellStyle name="Normal 14 2 2 5" xfId="1670" xr:uid="{00000000-0005-0000-0000-0000E9090000}"/>
    <cellStyle name="Normal 14 2 2 5 2" xfId="33961" xr:uid="{00000000-0005-0000-0000-0000EA090000}"/>
    <cellStyle name="Normal 14 2 2 5 3" xfId="45104" xr:uid="{00000000-0005-0000-0000-0000EB090000}"/>
    <cellStyle name="Normal 14 2 2 6" xfId="23290" xr:uid="{00000000-0005-0000-0000-0000EC090000}"/>
    <cellStyle name="Normal 14 2 2 6 2" xfId="46359" xr:uid="{00000000-0005-0000-0000-0000ED090000}"/>
    <cellStyle name="Normal 14 2 2 7" xfId="44080" xr:uid="{00000000-0005-0000-0000-0000EE090000}"/>
    <cellStyle name="Normal 14 2 3" xfId="1671" xr:uid="{00000000-0005-0000-0000-0000EF090000}"/>
    <cellStyle name="Normal 14 2 4" xfId="1672" xr:uid="{00000000-0005-0000-0000-0000F0090000}"/>
    <cellStyle name="Normal 14 2 4 2" xfId="1673" xr:uid="{00000000-0005-0000-0000-0000F1090000}"/>
    <cellStyle name="Normal 14 2 4 3" xfId="1674" xr:uid="{00000000-0005-0000-0000-0000F2090000}"/>
    <cellStyle name="Normal 14 2 4 3 2" xfId="1675" xr:uid="{00000000-0005-0000-0000-0000F3090000}"/>
    <cellStyle name="Normal 14 2 4 3 2 2" xfId="34017" xr:uid="{00000000-0005-0000-0000-0000F4090000}"/>
    <cellStyle name="Normal 14 2 4 3 2 3" xfId="46419" xr:uid="{00000000-0005-0000-0000-0000F5090000}"/>
    <cellStyle name="Normal 14 2 4 3 3" xfId="23388" xr:uid="{00000000-0005-0000-0000-0000F6090000}"/>
    <cellStyle name="Normal 14 2 4 3 4" xfId="44127" xr:uid="{00000000-0005-0000-0000-0000F7090000}"/>
    <cellStyle name="Normal 14 2 4 4" xfId="1676" xr:uid="{00000000-0005-0000-0000-0000F8090000}"/>
    <cellStyle name="Normal 14 2 4 4 2" xfId="1677" xr:uid="{00000000-0005-0000-0000-0000F9090000}"/>
    <cellStyle name="Normal 14 2 4 4 2 2" xfId="43837" xr:uid="{00000000-0005-0000-0000-0000FA090000}"/>
    <cellStyle name="Normal 14 2 4 4 3" xfId="33822" xr:uid="{00000000-0005-0000-0000-0000FB090000}"/>
    <cellStyle name="Normal 14 2 4 4 4" xfId="45105" xr:uid="{00000000-0005-0000-0000-0000FC090000}"/>
    <cellStyle name="Normal 14 2 4 5" xfId="1678" xr:uid="{00000000-0005-0000-0000-0000FD090000}"/>
    <cellStyle name="Normal 14 2 4 5 2" xfId="33962" xr:uid="{00000000-0005-0000-0000-0000FE090000}"/>
    <cellStyle name="Normal 14 2 4 5 3" xfId="45106" xr:uid="{00000000-0005-0000-0000-0000FF090000}"/>
    <cellStyle name="Normal 14 2 4 6" xfId="23291" xr:uid="{00000000-0005-0000-0000-0000000A0000}"/>
    <cellStyle name="Normal 14 2 4 6 2" xfId="46360" xr:uid="{00000000-0005-0000-0000-0000010A0000}"/>
    <cellStyle name="Normal 14 2 4 7" xfId="44081" xr:uid="{00000000-0005-0000-0000-0000020A0000}"/>
    <cellStyle name="Normal 14 2 5" xfId="44349" xr:uid="{00000000-0005-0000-0000-0000030A0000}"/>
    <cellStyle name="Normal 14 3" xfId="1679" xr:uid="{00000000-0005-0000-0000-0000040A0000}"/>
    <cellStyle name="Normal 14 3 2" xfId="1680" xr:uid="{00000000-0005-0000-0000-0000050A0000}"/>
    <cellStyle name="Normal 14 3 2 2" xfId="1681" xr:uid="{00000000-0005-0000-0000-0000060A0000}"/>
    <cellStyle name="Normal 14 3 2 3" xfId="1682" xr:uid="{00000000-0005-0000-0000-0000070A0000}"/>
    <cellStyle name="Normal 14 3 2 3 2" xfId="1683" xr:uid="{00000000-0005-0000-0000-0000080A0000}"/>
    <cellStyle name="Normal 14 3 2 3 2 2" xfId="34018" xr:uid="{00000000-0005-0000-0000-0000090A0000}"/>
    <cellStyle name="Normal 14 3 2 3 2 3" xfId="46420" xr:uid="{00000000-0005-0000-0000-00000A0A0000}"/>
    <cellStyle name="Normal 14 3 2 3 3" xfId="23389" xr:uid="{00000000-0005-0000-0000-00000B0A0000}"/>
    <cellStyle name="Normal 14 3 2 3 4" xfId="44128" xr:uid="{00000000-0005-0000-0000-00000C0A0000}"/>
    <cellStyle name="Normal 14 3 2 4" xfId="1684" xr:uid="{00000000-0005-0000-0000-00000D0A0000}"/>
    <cellStyle name="Normal 14 3 2 4 2" xfId="1685" xr:uid="{00000000-0005-0000-0000-00000E0A0000}"/>
    <cellStyle name="Normal 14 3 2 4 2 2" xfId="43838" xr:uid="{00000000-0005-0000-0000-00000F0A0000}"/>
    <cellStyle name="Normal 14 3 2 4 3" xfId="33823" xr:uid="{00000000-0005-0000-0000-0000100A0000}"/>
    <cellStyle name="Normal 14 3 2 4 4" xfId="45107" xr:uid="{00000000-0005-0000-0000-0000110A0000}"/>
    <cellStyle name="Normal 14 3 2 5" xfId="1686" xr:uid="{00000000-0005-0000-0000-0000120A0000}"/>
    <cellStyle name="Normal 14 3 2 5 2" xfId="33963" xr:uid="{00000000-0005-0000-0000-0000130A0000}"/>
    <cellStyle name="Normal 14 3 2 5 3" xfId="45108" xr:uid="{00000000-0005-0000-0000-0000140A0000}"/>
    <cellStyle name="Normal 14 3 2 6" xfId="23292" xr:uid="{00000000-0005-0000-0000-0000150A0000}"/>
    <cellStyle name="Normal 14 3 2 6 2" xfId="46361" xr:uid="{00000000-0005-0000-0000-0000160A0000}"/>
    <cellStyle name="Normal 14 3 2 7" xfId="44082" xr:uid="{00000000-0005-0000-0000-0000170A0000}"/>
    <cellStyle name="Normal 14 4" xfId="1687" xr:uid="{00000000-0005-0000-0000-0000180A0000}"/>
    <cellStyle name="Normal 14 5" xfId="1688" xr:uid="{00000000-0005-0000-0000-0000190A0000}"/>
    <cellStyle name="Normal 14 5 2" xfId="1689" xr:uid="{00000000-0005-0000-0000-00001A0A0000}"/>
    <cellStyle name="Normal 14 5 3" xfId="1690" xr:uid="{00000000-0005-0000-0000-00001B0A0000}"/>
    <cellStyle name="Normal 14 5 3 2" xfId="1691" xr:uid="{00000000-0005-0000-0000-00001C0A0000}"/>
    <cellStyle name="Normal 14 5 3 2 2" xfId="34019" xr:uid="{00000000-0005-0000-0000-00001D0A0000}"/>
    <cellStyle name="Normal 14 5 3 2 3" xfId="46421" xr:uid="{00000000-0005-0000-0000-00001E0A0000}"/>
    <cellStyle name="Normal 14 5 3 3" xfId="23390" xr:uid="{00000000-0005-0000-0000-00001F0A0000}"/>
    <cellStyle name="Normal 14 5 3 4" xfId="44129" xr:uid="{00000000-0005-0000-0000-0000200A0000}"/>
    <cellStyle name="Normal 14 5 4" xfId="1692" xr:uid="{00000000-0005-0000-0000-0000210A0000}"/>
    <cellStyle name="Normal 14 5 4 2" xfId="1693" xr:uid="{00000000-0005-0000-0000-0000220A0000}"/>
    <cellStyle name="Normal 14 5 4 2 2" xfId="43839" xr:uid="{00000000-0005-0000-0000-0000230A0000}"/>
    <cellStyle name="Normal 14 5 4 3" xfId="33824" xr:uid="{00000000-0005-0000-0000-0000240A0000}"/>
    <cellStyle name="Normal 14 5 4 4" xfId="45109" xr:uid="{00000000-0005-0000-0000-0000250A0000}"/>
    <cellStyle name="Normal 14 5 5" xfId="1694" xr:uid="{00000000-0005-0000-0000-0000260A0000}"/>
    <cellStyle name="Normal 14 5 5 2" xfId="33964" xr:uid="{00000000-0005-0000-0000-0000270A0000}"/>
    <cellStyle name="Normal 14 5 5 3" xfId="45110" xr:uid="{00000000-0005-0000-0000-0000280A0000}"/>
    <cellStyle name="Normal 14 5 6" xfId="23293" xr:uid="{00000000-0005-0000-0000-0000290A0000}"/>
    <cellStyle name="Normal 14 5 6 2" xfId="46362" xr:uid="{00000000-0005-0000-0000-00002A0A0000}"/>
    <cellStyle name="Normal 14 5 7" xfId="44083" xr:uid="{00000000-0005-0000-0000-00002B0A0000}"/>
    <cellStyle name="Normal 14 6" xfId="1695" xr:uid="{00000000-0005-0000-0000-00002C0A0000}"/>
    <cellStyle name="Normal 14 7" xfId="1696" xr:uid="{00000000-0005-0000-0000-00002D0A0000}"/>
    <cellStyle name="Normal 14 7 2" xfId="1697" xr:uid="{00000000-0005-0000-0000-00002E0A0000}"/>
    <cellStyle name="Normal 14 7 3" xfId="1698" xr:uid="{00000000-0005-0000-0000-00002F0A0000}"/>
    <cellStyle name="Normal 14 7 3 2" xfId="1699" xr:uid="{00000000-0005-0000-0000-0000300A0000}"/>
    <cellStyle name="Normal 14 7 3 2 2" xfId="34020" xr:uid="{00000000-0005-0000-0000-0000310A0000}"/>
    <cellStyle name="Normal 14 7 3 2 3" xfId="46422" xr:uid="{00000000-0005-0000-0000-0000320A0000}"/>
    <cellStyle name="Normal 14 7 3 3" xfId="23391" xr:uid="{00000000-0005-0000-0000-0000330A0000}"/>
    <cellStyle name="Normal 14 7 3 4" xfId="44130" xr:uid="{00000000-0005-0000-0000-0000340A0000}"/>
    <cellStyle name="Normal 14 7 4" xfId="1700" xr:uid="{00000000-0005-0000-0000-0000350A0000}"/>
    <cellStyle name="Normal 14 7 4 2" xfId="1701" xr:uid="{00000000-0005-0000-0000-0000360A0000}"/>
    <cellStyle name="Normal 14 7 4 2 2" xfId="43840" xr:uid="{00000000-0005-0000-0000-0000370A0000}"/>
    <cellStyle name="Normal 14 7 4 3" xfId="33825" xr:uid="{00000000-0005-0000-0000-0000380A0000}"/>
    <cellStyle name="Normal 14 7 4 4" xfId="45111" xr:uid="{00000000-0005-0000-0000-0000390A0000}"/>
    <cellStyle name="Normal 14 7 5" xfId="1702" xr:uid="{00000000-0005-0000-0000-00003A0A0000}"/>
    <cellStyle name="Normal 14 7 5 2" xfId="33965" xr:uid="{00000000-0005-0000-0000-00003B0A0000}"/>
    <cellStyle name="Normal 14 7 5 3" xfId="45112" xr:uid="{00000000-0005-0000-0000-00003C0A0000}"/>
    <cellStyle name="Normal 14 7 6" xfId="23294" xr:uid="{00000000-0005-0000-0000-00003D0A0000}"/>
    <cellStyle name="Normal 14 7 6 2" xfId="46363" xr:uid="{00000000-0005-0000-0000-00003E0A0000}"/>
    <cellStyle name="Normal 14 7 7" xfId="44084" xr:uid="{00000000-0005-0000-0000-00003F0A0000}"/>
    <cellStyle name="Normal 14 8" xfId="1703" xr:uid="{00000000-0005-0000-0000-0000400A0000}"/>
    <cellStyle name="Normal 14 9" xfId="44006" xr:uid="{00000000-0005-0000-0000-0000410A0000}"/>
    <cellStyle name="Normal 15" xfId="1704" xr:uid="{00000000-0005-0000-0000-0000420A0000}"/>
    <cellStyle name="Normal 15 2" xfId="1705" xr:uid="{00000000-0005-0000-0000-0000430A0000}"/>
    <cellStyle name="Normal 15 2 2" xfId="1706" xr:uid="{00000000-0005-0000-0000-0000440A0000}"/>
    <cellStyle name="Normal 15 2 2 2" xfId="1707" xr:uid="{00000000-0005-0000-0000-0000450A0000}"/>
    <cellStyle name="Normal 15 2 2 3" xfId="1708" xr:uid="{00000000-0005-0000-0000-0000460A0000}"/>
    <cellStyle name="Normal 15 2 2 3 2" xfId="1709" xr:uid="{00000000-0005-0000-0000-0000470A0000}"/>
    <cellStyle name="Normal 15 2 2 3 2 2" xfId="34021" xr:uid="{00000000-0005-0000-0000-0000480A0000}"/>
    <cellStyle name="Normal 15 2 2 3 2 3" xfId="46423" xr:uid="{00000000-0005-0000-0000-0000490A0000}"/>
    <cellStyle name="Normal 15 2 2 3 3" xfId="23392" xr:uid="{00000000-0005-0000-0000-00004A0A0000}"/>
    <cellStyle name="Normal 15 2 2 3 4" xfId="44131" xr:uid="{00000000-0005-0000-0000-00004B0A0000}"/>
    <cellStyle name="Normal 15 2 2 4" xfId="1710" xr:uid="{00000000-0005-0000-0000-00004C0A0000}"/>
    <cellStyle name="Normal 15 2 2 4 2" xfId="1711" xr:uid="{00000000-0005-0000-0000-00004D0A0000}"/>
    <cellStyle name="Normal 15 2 2 4 2 2" xfId="43841" xr:uid="{00000000-0005-0000-0000-00004E0A0000}"/>
    <cellStyle name="Normal 15 2 2 4 3" xfId="33826" xr:uid="{00000000-0005-0000-0000-00004F0A0000}"/>
    <cellStyle name="Normal 15 2 2 4 4" xfId="45113" xr:uid="{00000000-0005-0000-0000-0000500A0000}"/>
    <cellStyle name="Normal 15 2 2 5" xfId="1712" xr:uid="{00000000-0005-0000-0000-0000510A0000}"/>
    <cellStyle name="Normal 15 2 2 5 2" xfId="33966" xr:uid="{00000000-0005-0000-0000-0000520A0000}"/>
    <cellStyle name="Normal 15 2 2 5 3" xfId="45114" xr:uid="{00000000-0005-0000-0000-0000530A0000}"/>
    <cellStyle name="Normal 15 2 2 6" xfId="23295" xr:uid="{00000000-0005-0000-0000-0000540A0000}"/>
    <cellStyle name="Normal 15 2 2 6 2" xfId="46364" xr:uid="{00000000-0005-0000-0000-0000550A0000}"/>
    <cellStyle name="Normal 15 2 2 7" xfId="44085" xr:uid="{00000000-0005-0000-0000-0000560A0000}"/>
    <cellStyle name="Normal 15 2 2 8" xfId="46476" xr:uid="{00000000-0005-0000-0000-0000570A0000}"/>
    <cellStyle name="Normal 15 2 3" xfId="1713" xr:uid="{00000000-0005-0000-0000-0000580A0000}"/>
    <cellStyle name="Normal 15 2 4" xfId="1714" xr:uid="{00000000-0005-0000-0000-0000590A0000}"/>
    <cellStyle name="Normal 15 2 4 2" xfId="1715" xr:uid="{00000000-0005-0000-0000-00005A0A0000}"/>
    <cellStyle name="Normal 15 2 4 3" xfId="1716" xr:uid="{00000000-0005-0000-0000-00005B0A0000}"/>
    <cellStyle name="Normal 15 2 4 3 2" xfId="1717" xr:uid="{00000000-0005-0000-0000-00005C0A0000}"/>
    <cellStyle name="Normal 15 2 4 3 2 2" xfId="34022" xr:uid="{00000000-0005-0000-0000-00005D0A0000}"/>
    <cellStyle name="Normal 15 2 4 3 2 3" xfId="46424" xr:uid="{00000000-0005-0000-0000-00005E0A0000}"/>
    <cellStyle name="Normal 15 2 4 3 3" xfId="23393" xr:uid="{00000000-0005-0000-0000-00005F0A0000}"/>
    <cellStyle name="Normal 15 2 4 3 4" xfId="44132" xr:uid="{00000000-0005-0000-0000-0000600A0000}"/>
    <cellStyle name="Normal 15 2 4 4" xfId="1718" xr:uid="{00000000-0005-0000-0000-0000610A0000}"/>
    <cellStyle name="Normal 15 2 4 4 2" xfId="1719" xr:uid="{00000000-0005-0000-0000-0000620A0000}"/>
    <cellStyle name="Normal 15 2 4 4 2 2" xfId="43842" xr:uid="{00000000-0005-0000-0000-0000630A0000}"/>
    <cellStyle name="Normal 15 2 4 4 3" xfId="33827" xr:uid="{00000000-0005-0000-0000-0000640A0000}"/>
    <cellStyle name="Normal 15 2 4 4 4" xfId="45115" xr:uid="{00000000-0005-0000-0000-0000650A0000}"/>
    <cellStyle name="Normal 15 2 4 5" xfId="1720" xr:uid="{00000000-0005-0000-0000-0000660A0000}"/>
    <cellStyle name="Normal 15 2 4 5 2" xfId="33967" xr:uid="{00000000-0005-0000-0000-0000670A0000}"/>
    <cellStyle name="Normal 15 2 4 5 3" xfId="45116" xr:uid="{00000000-0005-0000-0000-0000680A0000}"/>
    <cellStyle name="Normal 15 2 4 6" xfId="23296" xr:uid="{00000000-0005-0000-0000-0000690A0000}"/>
    <cellStyle name="Normal 15 2 4 6 2" xfId="46365" xr:uid="{00000000-0005-0000-0000-00006A0A0000}"/>
    <cellStyle name="Normal 15 2 4 7" xfId="44086" xr:uid="{00000000-0005-0000-0000-00006B0A0000}"/>
    <cellStyle name="Normal 15 2 5" xfId="44350" xr:uid="{00000000-0005-0000-0000-00006C0A0000}"/>
    <cellStyle name="Normal 15 3" xfId="1721" xr:uid="{00000000-0005-0000-0000-00006D0A0000}"/>
    <cellStyle name="Normal 15 3 2" xfId="1722" xr:uid="{00000000-0005-0000-0000-00006E0A0000}"/>
    <cellStyle name="Normal 15 3 3" xfId="1723" xr:uid="{00000000-0005-0000-0000-00006F0A0000}"/>
    <cellStyle name="Normal 15 3 3 2" xfId="1724" xr:uid="{00000000-0005-0000-0000-0000700A0000}"/>
    <cellStyle name="Normal 15 3 3 2 2" xfId="34023" xr:uid="{00000000-0005-0000-0000-0000710A0000}"/>
    <cellStyle name="Normal 15 3 3 2 3" xfId="46425" xr:uid="{00000000-0005-0000-0000-0000720A0000}"/>
    <cellStyle name="Normal 15 3 3 3" xfId="23394" xr:uid="{00000000-0005-0000-0000-0000730A0000}"/>
    <cellStyle name="Normal 15 3 3 4" xfId="44133" xr:uid="{00000000-0005-0000-0000-0000740A0000}"/>
    <cellStyle name="Normal 15 3 4" xfId="1725" xr:uid="{00000000-0005-0000-0000-0000750A0000}"/>
    <cellStyle name="Normal 15 3 4 2" xfId="1726" xr:uid="{00000000-0005-0000-0000-0000760A0000}"/>
    <cellStyle name="Normal 15 3 4 2 2" xfId="43843" xr:uid="{00000000-0005-0000-0000-0000770A0000}"/>
    <cellStyle name="Normal 15 3 4 3" xfId="33828" xr:uid="{00000000-0005-0000-0000-0000780A0000}"/>
    <cellStyle name="Normal 15 3 4 4" xfId="45117" xr:uid="{00000000-0005-0000-0000-0000790A0000}"/>
    <cellStyle name="Normal 15 3 5" xfId="1727" xr:uid="{00000000-0005-0000-0000-00007A0A0000}"/>
    <cellStyle name="Normal 15 3 5 2" xfId="33968" xr:uid="{00000000-0005-0000-0000-00007B0A0000}"/>
    <cellStyle name="Normal 15 3 5 3" xfId="45118" xr:uid="{00000000-0005-0000-0000-00007C0A0000}"/>
    <cellStyle name="Normal 15 3 6" xfId="23297" xr:uid="{00000000-0005-0000-0000-00007D0A0000}"/>
    <cellStyle name="Normal 15 3 6 2" xfId="46366" xr:uid="{00000000-0005-0000-0000-00007E0A0000}"/>
    <cellStyle name="Normal 15 3 7" xfId="44087" xr:uid="{00000000-0005-0000-0000-00007F0A0000}"/>
    <cellStyle name="Normal 15 4" xfId="1728" xr:uid="{00000000-0005-0000-0000-0000800A0000}"/>
    <cellStyle name="Normal 15 5" xfId="1729" xr:uid="{00000000-0005-0000-0000-0000810A0000}"/>
    <cellStyle name="Normal 15 5 2" xfId="1730" xr:uid="{00000000-0005-0000-0000-0000820A0000}"/>
    <cellStyle name="Normal 15 5 3" xfId="1731" xr:uid="{00000000-0005-0000-0000-0000830A0000}"/>
    <cellStyle name="Normal 15 5 3 2" xfId="1732" xr:uid="{00000000-0005-0000-0000-0000840A0000}"/>
    <cellStyle name="Normal 15 5 3 2 2" xfId="34024" xr:uid="{00000000-0005-0000-0000-0000850A0000}"/>
    <cellStyle name="Normal 15 5 3 2 3" xfId="46426" xr:uid="{00000000-0005-0000-0000-0000860A0000}"/>
    <cellStyle name="Normal 15 5 3 3" xfId="23395" xr:uid="{00000000-0005-0000-0000-0000870A0000}"/>
    <cellStyle name="Normal 15 5 3 4" xfId="44134" xr:uid="{00000000-0005-0000-0000-0000880A0000}"/>
    <cellStyle name="Normal 15 5 4" xfId="1733" xr:uid="{00000000-0005-0000-0000-0000890A0000}"/>
    <cellStyle name="Normal 15 5 4 2" xfId="1734" xr:uid="{00000000-0005-0000-0000-00008A0A0000}"/>
    <cellStyle name="Normal 15 5 4 2 2" xfId="43844" xr:uid="{00000000-0005-0000-0000-00008B0A0000}"/>
    <cellStyle name="Normal 15 5 4 3" xfId="33829" xr:uid="{00000000-0005-0000-0000-00008C0A0000}"/>
    <cellStyle name="Normal 15 5 4 4" xfId="45119" xr:uid="{00000000-0005-0000-0000-00008D0A0000}"/>
    <cellStyle name="Normal 15 5 5" xfId="1735" xr:uid="{00000000-0005-0000-0000-00008E0A0000}"/>
    <cellStyle name="Normal 15 5 5 2" xfId="33969" xr:uid="{00000000-0005-0000-0000-00008F0A0000}"/>
    <cellStyle name="Normal 15 5 5 3" xfId="45120" xr:uid="{00000000-0005-0000-0000-0000900A0000}"/>
    <cellStyle name="Normal 15 5 6" xfId="23298" xr:uid="{00000000-0005-0000-0000-0000910A0000}"/>
    <cellStyle name="Normal 15 5 6 2" xfId="46367" xr:uid="{00000000-0005-0000-0000-0000920A0000}"/>
    <cellStyle name="Normal 15 5 7" xfId="44088" xr:uid="{00000000-0005-0000-0000-0000930A0000}"/>
    <cellStyle name="Normal 15 6" xfId="1736" xr:uid="{00000000-0005-0000-0000-0000940A0000}"/>
    <cellStyle name="Normal 15 6 2" xfId="1737" xr:uid="{00000000-0005-0000-0000-0000950A0000}"/>
    <cellStyle name="Normal 15 6 3" xfId="1738" xr:uid="{00000000-0005-0000-0000-0000960A0000}"/>
    <cellStyle name="Normal 15 6 3 2" xfId="1739" xr:uid="{00000000-0005-0000-0000-0000970A0000}"/>
    <cellStyle name="Normal 15 6 3 2 2" xfId="34025" xr:uid="{00000000-0005-0000-0000-0000980A0000}"/>
    <cellStyle name="Normal 15 6 3 2 3" xfId="46427" xr:uid="{00000000-0005-0000-0000-0000990A0000}"/>
    <cellStyle name="Normal 15 6 3 3" xfId="23396" xr:uid="{00000000-0005-0000-0000-00009A0A0000}"/>
    <cellStyle name="Normal 15 6 3 4" xfId="44135" xr:uid="{00000000-0005-0000-0000-00009B0A0000}"/>
    <cellStyle name="Normal 15 6 4" xfId="1740" xr:uid="{00000000-0005-0000-0000-00009C0A0000}"/>
    <cellStyle name="Normal 15 6 4 2" xfId="1741" xr:uid="{00000000-0005-0000-0000-00009D0A0000}"/>
    <cellStyle name="Normal 15 6 4 2 2" xfId="43845" xr:uid="{00000000-0005-0000-0000-00009E0A0000}"/>
    <cellStyle name="Normal 15 6 4 3" xfId="33830" xr:uid="{00000000-0005-0000-0000-00009F0A0000}"/>
    <cellStyle name="Normal 15 6 4 4" xfId="45121" xr:uid="{00000000-0005-0000-0000-0000A00A0000}"/>
    <cellStyle name="Normal 15 6 5" xfId="1742" xr:uid="{00000000-0005-0000-0000-0000A10A0000}"/>
    <cellStyle name="Normal 15 6 5 2" xfId="33970" xr:uid="{00000000-0005-0000-0000-0000A20A0000}"/>
    <cellStyle name="Normal 15 6 5 3" xfId="45122" xr:uid="{00000000-0005-0000-0000-0000A30A0000}"/>
    <cellStyle name="Normal 15 6 6" xfId="23299" xr:uid="{00000000-0005-0000-0000-0000A40A0000}"/>
    <cellStyle name="Normal 15 6 6 2" xfId="46368" xr:uid="{00000000-0005-0000-0000-0000A50A0000}"/>
    <cellStyle name="Normal 15 6 7" xfId="44089" xr:uid="{00000000-0005-0000-0000-0000A60A0000}"/>
    <cellStyle name="Normal 15 7" xfId="1743" xr:uid="{00000000-0005-0000-0000-0000A70A0000}"/>
    <cellStyle name="Normal 15 8" xfId="44007" xr:uid="{00000000-0005-0000-0000-0000A80A0000}"/>
    <cellStyle name="Normal 16" xfId="1744" xr:uid="{00000000-0005-0000-0000-0000A90A0000}"/>
    <cellStyle name="Normal 16 2" xfId="1745" xr:uid="{00000000-0005-0000-0000-0000AA0A0000}"/>
    <cellStyle name="Normal 16 2 2" xfId="1746" xr:uid="{00000000-0005-0000-0000-0000AB0A0000}"/>
    <cellStyle name="Normal 16 2 2 2" xfId="1747" xr:uid="{00000000-0005-0000-0000-0000AC0A0000}"/>
    <cellStyle name="Normal 16 2 2 3" xfId="1748" xr:uid="{00000000-0005-0000-0000-0000AD0A0000}"/>
    <cellStyle name="Normal 16 2 2 3 2" xfId="1749" xr:uid="{00000000-0005-0000-0000-0000AE0A0000}"/>
    <cellStyle name="Normal 16 2 2 3 2 2" xfId="34026" xr:uid="{00000000-0005-0000-0000-0000AF0A0000}"/>
    <cellStyle name="Normal 16 2 2 3 2 3" xfId="46428" xr:uid="{00000000-0005-0000-0000-0000B00A0000}"/>
    <cellStyle name="Normal 16 2 2 3 3" xfId="23397" xr:uid="{00000000-0005-0000-0000-0000B10A0000}"/>
    <cellStyle name="Normal 16 2 2 3 4" xfId="44136" xr:uid="{00000000-0005-0000-0000-0000B20A0000}"/>
    <cellStyle name="Normal 16 2 2 4" xfId="1750" xr:uid="{00000000-0005-0000-0000-0000B30A0000}"/>
    <cellStyle name="Normal 16 2 2 4 2" xfId="1751" xr:uid="{00000000-0005-0000-0000-0000B40A0000}"/>
    <cellStyle name="Normal 16 2 2 4 2 2" xfId="43846" xr:uid="{00000000-0005-0000-0000-0000B50A0000}"/>
    <cellStyle name="Normal 16 2 2 4 3" xfId="33831" xr:uid="{00000000-0005-0000-0000-0000B60A0000}"/>
    <cellStyle name="Normal 16 2 2 4 4" xfId="45123" xr:uid="{00000000-0005-0000-0000-0000B70A0000}"/>
    <cellStyle name="Normal 16 2 2 5" xfId="1752" xr:uid="{00000000-0005-0000-0000-0000B80A0000}"/>
    <cellStyle name="Normal 16 2 2 5 2" xfId="33971" xr:uid="{00000000-0005-0000-0000-0000B90A0000}"/>
    <cellStyle name="Normal 16 2 2 5 3" xfId="45124" xr:uid="{00000000-0005-0000-0000-0000BA0A0000}"/>
    <cellStyle name="Normal 16 2 2 6" xfId="23300" xr:uid="{00000000-0005-0000-0000-0000BB0A0000}"/>
    <cellStyle name="Normal 16 2 2 6 2" xfId="46369" xr:uid="{00000000-0005-0000-0000-0000BC0A0000}"/>
    <cellStyle name="Normal 16 2 2 7" xfId="44090" xr:uid="{00000000-0005-0000-0000-0000BD0A0000}"/>
    <cellStyle name="Normal 16 2 3" xfId="1753" xr:uid="{00000000-0005-0000-0000-0000BE0A0000}"/>
    <cellStyle name="Normal 16 2 4" xfId="1754" xr:uid="{00000000-0005-0000-0000-0000BF0A0000}"/>
    <cellStyle name="Normal 16 2 4 2" xfId="1755" xr:uid="{00000000-0005-0000-0000-0000C00A0000}"/>
    <cellStyle name="Normal 16 2 4 3" xfId="1756" xr:uid="{00000000-0005-0000-0000-0000C10A0000}"/>
    <cellStyle name="Normal 16 2 4 3 2" xfId="1757" xr:uid="{00000000-0005-0000-0000-0000C20A0000}"/>
    <cellStyle name="Normal 16 2 4 3 2 2" xfId="34027" xr:uid="{00000000-0005-0000-0000-0000C30A0000}"/>
    <cellStyle name="Normal 16 2 4 3 2 3" xfId="46429" xr:uid="{00000000-0005-0000-0000-0000C40A0000}"/>
    <cellStyle name="Normal 16 2 4 3 3" xfId="23398" xr:uid="{00000000-0005-0000-0000-0000C50A0000}"/>
    <cellStyle name="Normal 16 2 4 3 4" xfId="44137" xr:uid="{00000000-0005-0000-0000-0000C60A0000}"/>
    <cellStyle name="Normal 16 2 4 4" xfId="1758" xr:uid="{00000000-0005-0000-0000-0000C70A0000}"/>
    <cellStyle name="Normal 16 2 4 4 2" xfId="1759" xr:uid="{00000000-0005-0000-0000-0000C80A0000}"/>
    <cellStyle name="Normal 16 2 4 4 2 2" xfId="43847" xr:uid="{00000000-0005-0000-0000-0000C90A0000}"/>
    <cellStyle name="Normal 16 2 4 4 3" xfId="33832" xr:uid="{00000000-0005-0000-0000-0000CA0A0000}"/>
    <cellStyle name="Normal 16 2 4 4 4" xfId="45125" xr:uid="{00000000-0005-0000-0000-0000CB0A0000}"/>
    <cellStyle name="Normal 16 2 4 5" xfId="1760" xr:uid="{00000000-0005-0000-0000-0000CC0A0000}"/>
    <cellStyle name="Normal 16 2 4 5 2" xfId="33972" xr:uid="{00000000-0005-0000-0000-0000CD0A0000}"/>
    <cellStyle name="Normal 16 2 4 5 3" xfId="45126" xr:uid="{00000000-0005-0000-0000-0000CE0A0000}"/>
    <cellStyle name="Normal 16 2 4 6" xfId="23301" xr:uid="{00000000-0005-0000-0000-0000CF0A0000}"/>
    <cellStyle name="Normal 16 2 4 6 2" xfId="46370" xr:uid="{00000000-0005-0000-0000-0000D00A0000}"/>
    <cellStyle name="Normal 16 2 4 7" xfId="44091" xr:uid="{00000000-0005-0000-0000-0000D10A0000}"/>
    <cellStyle name="Normal 16 2 5" xfId="44351" xr:uid="{00000000-0005-0000-0000-0000D20A0000}"/>
    <cellStyle name="Normal 16 3" xfId="1761" xr:uid="{00000000-0005-0000-0000-0000D30A0000}"/>
    <cellStyle name="Normal 16 3 2" xfId="1762" xr:uid="{00000000-0005-0000-0000-0000D40A0000}"/>
    <cellStyle name="Normal 16 3 2 2" xfId="1763" xr:uid="{00000000-0005-0000-0000-0000D50A0000}"/>
    <cellStyle name="Normal 16 3 2 3" xfId="1764" xr:uid="{00000000-0005-0000-0000-0000D60A0000}"/>
    <cellStyle name="Normal 16 3 2 3 2" xfId="1765" xr:uid="{00000000-0005-0000-0000-0000D70A0000}"/>
    <cellStyle name="Normal 16 3 2 3 2 2" xfId="34028" xr:uid="{00000000-0005-0000-0000-0000D80A0000}"/>
    <cellStyle name="Normal 16 3 2 3 2 3" xfId="46430" xr:uid="{00000000-0005-0000-0000-0000D90A0000}"/>
    <cellStyle name="Normal 16 3 2 3 3" xfId="23399" xr:uid="{00000000-0005-0000-0000-0000DA0A0000}"/>
    <cellStyle name="Normal 16 3 2 3 4" xfId="44138" xr:uid="{00000000-0005-0000-0000-0000DB0A0000}"/>
    <cellStyle name="Normal 16 3 2 4" xfId="1766" xr:uid="{00000000-0005-0000-0000-0000DC0A0000}"/>
    <cellStyle name="Normal 16 3 2 4 2" xfId="1767" xr:uid="{00000000-0005-0000-0000-0000DD0A0000}"/>
    <cellStyle name="Normal 16 3 2 4 2 2" xfId="43848" xr:uid="{00000000-0005-0000-0000-0000DE0A0000}"/>
    <cellStyle name="Normal 16 3 2 4 3" xfId="33833" xr:uid="{00000000-0005-0000-0000-0000DF0A0000}"/>
    <cellStyle name="Normal 16 3 2 4 4" xfId="45127" xr:uid="{00000000-0005-0000-0000-0000E00A0000}"/>
    <cellStyle name="Normal 16 3 2 5" xfId="1768" xr:uid="{00000000-0005-0000-0000-0000E10A0000}"/>
    <cellStyle name="Normal 16 3 2 5 2" xfId="33973" xr:uid="{00000000-0005-0000-0000-0000E20A0000}"/>
    <cellStyle name="Normal 16 3 2 5 3" xfId="45128" xr:uid="{00000000-0005-0000-0000-0000E30A0000}"/>
    <cellStyle name="Normal 16 3 2 6" xfId="23302" xr:uid="{00000000-0005-0000-0000-0000E40A0000}"/>
    <cellStyle name="Normal 16 3 2 6 2" xfId="46371" xr:uid="{00000000-0005-0000-0000-0000E50A0000}"/>
    <cellStyle name="Normal 16 3 2 7" xfId="44092" xr:uid="{00000000-0005-0000-0000-0000E60A0000}"/>
    <cellStyle name="Normal 16 4" xfId="1769" xr:uid="{00000000-0005-0000-0000-0000E70A0000}"/>
    <cellStyle name="Normal 16 5" xfId="1770" xr:uid="{00000000-0005-0000-0000-0000E80A0000}"/>
    <cellStyle name="Normal 16 6" xfId="1771" xr:uid="{00000000-0005-0000-0000-0000E90A0000}"/>
    <cellStyle name="Normal 16 6 2" xfId="1772" xr:uid="{00000000-0005-0000-0000-0000EA0A0000}"/>
    <cellStyle name="Normal 16 6 3" xfId="1773" xr:uid="{00000000-0005-0000-0000-0000EB0A0000}"/>
    <cellStyle name="Normal 16 6 3 2" xfId="1774" xr:uid="{00000000-0005-0000-0000-0000EC0A0000}"/>
    <cellStyle name="Normal 16 6 3 2 2" xfId="34029" xr:uid="{00000000-0005-0000-0000-0000ED0A0000}"/>
    <cellStyle name="Normal 16 6 3 2 3" xfId="46431" xr:uid="{00000000-0005-0000-0000-0000EE0A0000}"/>
    <cellStyle name="Normal 16 6 3 3" xfId="23400" xr:uid="{00000000-0005-0000-0000-0000EF0A0000}"/>
    <cellStyle name="Normal 16 6 3 4" xfId="44139" xr:uid="{00000000-0005-0000-0000-0000F00A0000}"/>
    <cellStyle name="Normal 16 6 4" xfId="1775" xr:uid="{00000000-0005-0000-0000-0000F10A0000}"/>
    <cellStyle name="Normal 16 6 4 2" xfId="1776" xr:uid="{00000000-0005-0000-0000-0000F20A0000}"/>
    <cellStyle name="Normal 16 6 4 2 2" xfId="43849" xr:uid="{00000000-0005-0000-0000-0000F30A0000}"/>
    <cellStyle name="Normal 16 6 4 3" xfId="33834" xr:uid="{00000000-0005-0000-0000-0000F40A0000}"/>
    <cellStyle name="Normal 16 6 4 4" xfId="45129" xr:uid="{00000000-0005-0000-0000-0000F50A0000}"/>
    <cellStyle name="Normal 16 6 5" xfId="1777" xr:uid="{00000000-0005-0000-0000-0000F60A0000}"/>
    <cellStyle name="Normal 16 6 5 2" xfId="33974" xr:uid="{00000000-0005-0000-0000-0000F70A0000}"/>
    <cellStyle name="Normal 16 6 5 3" xfId="45130" xr:uid="{00000000-0005-0000-0000-0000F80A0000}"/>
    <cellStyle name="Normal 16 6 6" xfId="23303" xr:uid="{00000000-0005-0000-0000-0000F90A0000}"/>
    <cellStyle name="Normal 16 6 6 2" xfId="46372" xr:uid="{00000000-0005-0000-0000-0000FA0A0000}"/>
    <cellStyle name="Normal 16 6 7" xfId="44093" xr:uid="{00000000-0005-0000-0000-0000FB0A0000}"/>
    <cellStyle name="Normal 16 7" xfId="1778" xr:uid="{00000000-0005-0000-0000-0000FC0A0000}"/>
    <cellStyle name="Normal 16 8" xfId="1779" xr:uid="{00000000-0005-0000-0000-0000FD0A0000}"/>
    <cellStyle name="Normal 16 8 2" xfId="1780" xr:uid="{00000000-0005-0000-0000-0000FE0A0000}"/>
    <cellStyle name="Normal 16 8 3" xfId="1781" xr:uid="{00000000-0005-0000-0000-0000FF0A0000}"/>
    <cellStyle name="Normal 16 8 3 2" xfId="1782" xr:uid="{00000000-0005-0000-0000-0000000B0000}"/>
    <cellStyle name="Normal 16 8 3 2 2" xfId="34030" xr:uid="{00000000-0005-0000-0000-0000010B0000}"/>
    <cellStyle name="Normal 16 8 3 2 3" xfId="46432" xr:uid="{00000000-0005-0000-0000-0000020B0000}"/>
    <cellStyle name="Normal 16 8 3 3" xfId="23401" xr:uid="{00000000-0005-0000-0000-0000030B0000}"/>
    <cellStyle name="Normal 16 8 3 4" xfId="44140" xr:uid="{00000000-0005-0000-0000-0000040B0000}"/>
    <cellStyle name="Normal 16 8 4" xfId="1783" xr:uid="{00000000-0005-0000-0000-0000050B0000}"/>
    <cellStyle name="Normal 16 8 4 2" xfId="1784" xr:uid="{00000000-0005-0000-0000-0000060B0000}"/>
    <cellStyle name="Normal 16 8 4 2 2" xfId="43850" xr:uid="{00000000-0005-0000-0000-0000070B0000}"/>
    <cellStyle name="Normal 16 8 4 3" xfId="33835" xr:uid="{00000000-0005-0000-0000-0000080B0000}"/>
    <cellStyle name="Normal 16 8 4 4" xfId="45131" xr:uid="{00000000-0005-0000-0000-0000090B0000}"/>
    <cellStyle name="Normal 16 8 5" xfId="1785" xr:uid="{00000000-0005-0000-0000-00000A0B0000}"/>
    <cellStyle name="Normal 16 8 5 2" xfId="33975" xr:uid="{00000000-0005-0000-0000-00000B0B0000}"/>
    <cellStyle name="Normal 16 8 5 3" xfId="45132" xr:uid="{00000000-0005-0000-0000-00000C0B0000}"/>
    <cellStyle name="Normal 16 8 6" xfId="23304" xr:uid="{00000000-0005-0000-0000-00000D0B0000}"/>
    <cellStyle name="Normal 16 8 6 2" xfId="46373" xr:uid="{00000000-0005-0000-0000-00000E0B0000}"/>
    <cellStyle name="Normal 16 8 7" xfId="44094" xr:uid="{00000000-0005-0000-0000-00000F0B0000}"/>
    <cellStyle name="Normal 16 9" xfId="44008" xr:uid="{00000000-0005-0000-0000-0000100B0000}"/>
    <cellStyle name="Normal 166" xfId="23123" xr:uid="{00000000-0005-0000-0000-0000110B0000}"/>
    <cellStyle name="Normal 17" xfId="1786" xr:uid="{00000000-0005-0000-0000-0000120B0000}"/>
    <cellStyle name="Normal 17 2" xfId="1787" xr:uid="{00000000-0005-0000-0000-0000130B0000}"/>
    <cellStyle name="Normal 17 3" xfId="1788" xr:uid="{00000000-0005-0000-0000-0000140B0000}"/>
    <cellStyle name="Normal 17 4" xfId="1789" xr:uid="{00000000-0005-0000-0000-0000150B0000}"/>
    <cellStyle name="Normal 17 5" xfId="1790" xr:uid="{00000000-0005-0000-0000-0000160B0000}"/>
    <cellStyle name="Normal 17 6" xfId="44009" xr:uid="{00000000-0005-0000-0000-0000170B0000}"/>
    <cellStyle name="Normal 174" xfId="23124" xr:uid="{00000000-0005-0000-0000-0000180B0000}"/>
    <cellStyle name="Normal 175" xfId="23125" xr:uid="{00000000-0005-0000-0000-0000190B0000}"/>
    <cellStyle name="Normal 176" xfId="1791" xr:uid="{00000000-0005-0000-0000-00001A0B0000}"/>
    <cellStyle name="Normal 18" xfId="1792" xr:uid="{00000000-0005-0000-0000-00001B0B0000}"/>
    <cellStyle name="Normal 18 2" xfId="1793" xr:uid="{00000000-0005-0000-0000-00001C0B0000}"/>
    <cellStyle name="Normal 18 3" xfId="1794" xr:uid="{00000000-0005-0000-0000-00001D0B0000}"/>
    <cellStyle name="Normal 18 4" xfId="1795" xr:uid="{00000000-0005-0000-0000-00001E0B0000}"/>
    <cellStyle name="Normal 18 5" xfId="1796" xr:uid="{00000000-0005-0000-0000-00001F0B0000}"/>
    <cellStyle name="Normal 18 6" xfId="44010" xr:uid="{00000000-0005-0000-0000-0000200B0000}"/>
    <cellStyle name="Normal 19" xfId="1797" xr:uid="{00000000-0005-0000-0000-0000210B0000}"/>
    <cellStyle name="Normal 19 2" xfId="1798" xr:uid="{00000000-0005-0000-0000-0000220B0000}"/>
    <cellStyle name="Normal 19 2 2" xfId="1799" xr:uid="{00000000-0005-0000-0000-0000230B0000}"/>
    <cellStyle name="Normal 19 2 2 2" xfId="45133" xr:uid="{00000000-0005-0000-0000-0000240B0000}"/>
    <cellStyle name="Normal 19 3" xfId="1800" xr:uid="{00000000-0005-0000-0000-0000250B0000}"/>
    <cellStyle name="Normal 19 3 2" xfId="1801" xr:uid="{00000000-0005-0000-0000-0000260B0000}"/>
    <cellStyle name="Normal 19 4" xfId="1802" xr:uid="{00000000-0005-0000-0000-0000270B0000}"/>
    <cellStyle name="Normal 19 4 2" xfId="1803" xr:uid="{00000000-0005-0000-0000-0000280B0000}"/>
    <cellStyle name="Normal 19 4 3" xfId="1804" xr:uid="{00000000-0005-0000-0000-0000290B0000}"/>
    <cellStyle name="Normal 19 4 3 2" xfId="1805" xr:uid="{00000000-0005-0000-0000-00002A0B0000}"/>
    <cellStyle name="Normal 19 4 3 2 2" xfId="34031" xr:uid="{00000000-0005-0000-0000-00002B0B0000}"/>
    <cellStyle name="Normal 19 4 3 2 3" xfId="46433" xr:uid="{00000000-0005-0000-0000-00002C0B0000}"/>
    <cellStyle name="Normal 19 4 3 3" xfId="23402" xr:uid="{00000000-0005-0000-0000-00002D0B0000}"/>
    <cellStyle name="Normal 19 4 3 4" xfId="44141" xr:uid="{00000000-0005-0000-0000-00002E0B0000}"/>
    <cellStyle name="Normal 19 4 4" xfId="1806" xr:uid="{00000000-0005-0000-0000-00002F0B0000}"/>
    <cellStyle name="Normal 19 4 4 2" xfId="1807" xr:uid="{00000000-0005-0000-0000-0000300B0000}"/>
    <cellStyle name="Normal 19 4 4 2 2" xfId="43851" xr:uid="{00000000-0005-0000-0000-0000310B0000}"/>
    <cellStyle name="Normal 19 4 4 3" xfId="33836" xr:uid="{00000000-0005-0000-0000-0000320B0000}"/>
    <cellStyle name="Normal 19 4 4 4" xfId="45134" xr:uid="{00000000-0005-0000-0000-0000330B0000}"/>
    <cellStyle name="Normal 19 4 5" xfId="1808" xr:uid="{00000000-0005-0000-0000-0000340B0000}"/>
    <cellStyle name="Normal 19 4 5 2" xfId="33976" xr:uid="{00000000-0005-0000-0000-0000350B0000}"/>
    <cellStyle name="Normal 19 4 5 3" xfId="45135" xr:uid="{00000000-0005-0000-0000-0000360B0000}"/>
    <cellStyle name="Normal 19 4 6" xfId="23305" xr:uid="{00000000-0005-0000-0000-0000370B0000}"/>
    <cellStyle name="Normal 19 4 6 2" xfId="46374" xr:uid="{00000000-0005-0000-0000-0000380B0000}"/>
    <cellStyle name="Normal 19 4 7" xfId="44095" xr:uid="{00000000-0005-0000-0000-0000390B0000}"/>
    <cellStyle name="Normal 19 5" xfId="1809" xr:uid="{00000000-0005-0000-0000-00003A0B0000}"/>
    <cellStyle name="Normal 19 6" xfId="44011" xr:uid="{00000000-0005-0000-0000-00003B0B0000}"/>
    <cellStyle name="Normal 2" xfId="1810" xr:uid="{00000000-0005-0000-0000-00003C0B0000}"/>
    <cellStyle name="Normal 2 10" xfId="1811" xr:uid="{00000000-0005-0000-0000-00003D0B0000}"/>
    <cellStyle name="Normal 2 10 2" xfId="1812" xr:uid="{00000000-0005-0000-0000-00003E0B0000}"/>
    <cellStyle name="Normal 2 10 2 2" xfId="34066" xr:uid="{00000000-0005-0000-0000-00003F0B0000}"/>
    <cellStyle name="Normal 2 10 3" xfId="23445" xr:uid="{00000000-0005-0000-0000-0000400B0000}"/>
    <cellStyle name="Normal 2 10 4" xfId="45136" xr:uid="{00000000-0005-0000-0000-0000410B0000}"/>
    <cellStyle name="Normal 2 11" xfId="1813" xr:uid="{00000000-0005-0000-0000-0000420B0000}"/>
    <cellStyle name="Normal 2 11 2" xfId="1814" xr:uid="{00000000-0005-0000-0000-0000430B0000}"/>
    <cellStyle name="Normal 2 11 2 2" xfId="43806" xr:uid="{00000000-0005-0000-0000-0000440B0000}"/>
    <cellStyle name="Normal 2 11 3" xfId="33790" xr:uid="{00000000-0005-0000-0000-0000450B0000}"/>
    <cellStyle name="Normal 2 12" xfId="1815" xr:uid="{00000000-0005-0000-0000-0000460B0000}"/>
    <cellStyle name="Normal 2 12 2" xfId="43887" xr:uid="{00000000-0005-0000-0000-0000470B0000}"/>
    <cellStyle name="Normal 2 13" xfId="23128" xr:uid="{00000000-0005-0000-0000-0000480B0000}"/>
    <cellStyle name="Normal 2 14" xfId="43996" xr:uid="{00000000-0005-0000-0000-0000490B0000}"/>
    <cellStyle name="Normal 2 15" xfId="44024" xr:uid="{00000000-0005-0000-0000-00004A0B0000}"/>
    <cellStyle name="Normal 2 16" xfId="46465" xr:uid="{00000000-0005-0000-0000-00004B0B0000}"/>
    <cellStyle name="Normal 2 2" xfId="1816" xr:uid="{00000000-0005-0000-0000-00004C0B0000}"/>
    <cellStyle name="Normal 2 2 2" xfId="1817" xr:uid="{00000000-0005-0000-0000-00004D0B0000}"/>
    <cellStyle name="Normal 2 3" xfId="1818" xr:uid="{00000000-0005-0000-0000-00004E0B0000}"/>
    <cellStyle name="Normal 2 3 2" xfId="1819" xr:uid="{00000000-0005-0000-0000-00004F0B0000}"/>
    <cellStyle name="Normal 2 3 2 2" xfId="1820" xr:uid="{00000000-0005-0000-0000-0000500B0000}"/>
    <cellStyle name="Normal 2 3 2 2 2" xfId="45137" xr:uid="{00000000-0005-0000-0000-0000510B0000}"/>
    <cellStyle name="Normal 2 3 2 3" xfId="1821" xr:uid="{00000000-0005-0000-0000-0000520B0000}"/>
    <cellStyle name="Normal 2 3 2 3 2" xfId="1822" xr:uid="{00000000-0005-0000-0000-0000530B0000}"/>
    <cellStyle name="Normal 2 3 2 3 2 2" xfId="43832" xr:uid="{00000000-0005-0000-0000-0000540B0000}"/>
    <cellStyle name="Normal 2 3 2 3 3" xfId="33816" xr:uid="{00000000-0005-0000-0000-0000550B0000}"/>
    <cellStyle name="Normal 2 3 2 3 4" xfId="44352" xr:uid="{00000000-0005-0000-0000-0000560B0000}"/>
    <cellStyle name="Normal 2 3 2 4" xfId="1823" xr:uid="{00000000-0005-0000-0000-0000570B0000}"/>
    <cellStyle name="Normal 2 3 2 4 2" xfId="33878" xr:uid="{00000000-0005-0000-0000-0000580B0000}"/>
    <cellStyle name="Normal 2 3 2 4 3" xfId="45138" xr:uid="{00000000-0005-0000-0000-0000590B0000}"/>
    <cellStyle name="Normal 2 3 2 5" xfId="23254" xr:uid="{00000000-0005-0000-0000-00005A0B0000}"/>
    <cellStyle name="Normal 2 3 2 5 2" xfId="46375" xr:uid="{00000000-0005-0000-0000-00005B0B0000}"/>
    <cellStyle name="Normal 2 3 2 6" xfId="44063" xr:uid="{00000000-0005-0000-0000-00005C0B0000}"/>
    <cellStyle name="Normal 2 3 3" xfId="1824" xr:uid="{00000000-0005-0000-0000-00005D0B0000}"/>
    <cellStyle name="Normal 2 3 3 2" xfId="45139" xr:uid="{00000000-0005-0000-0000-00005E0B0000}"/>
    <cellStyle name="Normal 2 3 4" xfId="1825" xr:uid="{00000000-0005-0000-0000-00005F0B0000}"/>
    <cellStyle name="Normal 2 3 5" xfId="1826" xr:uid="{00000000-0005-0000-0000-0000600B0000}"/>
    <cellStyle name="Normal 2 3 5 2" xfId="44241" xr:uid="{00000000-0005-0000-0000-0000610B0000}"/>
    <cellStyle name="Normal 2 3 6" xfId="1827" xr:uid="{00000000-0005-0000-0000-0000620B0000}"/>
    <cellStyle name="Normal 2 3 6 2" xfId="1828" xr:uid="{00000000-0005-0000-0000-0000630B0000}"/>
    <cellStyle name="Normal 2 3 6 2 2" xfId="43820" xr:uid="{00000000-0005-0000-0000-0000640B0000}"/>
    <cellStyle name="Normal 2 3 6 3" xfId="33804" xr:uid="{00000000-0005-0000-0000-0000650B0000}"/>
    <cellStyle name="Normal 2 3 7" xfId="1829" xr:uid="{00000000-0005-0000-0000-0000660B0000}"/>
    <cellStyle name="Normal 2 3 8" xfId="46473" xr:uid="{00000000-0005-0000-0000-0000670B0000}"/>
    <cellStyle name="Normal 2 3 9" xfId="46480" xr:uid="{00000000-0005-0000-0000-0000680B0000}"/>
    <cellStyle name="Normal 2 4" xfId="1830" xr:uid="{00000000-0005-0000-0000-0000690B0000}"/>
    <cellStyle name="Normal 2 4 2" xfId="1831" xr:uid="{00000000-0005-0000-0000-00006A0B0000}"/>
    <cellStyle name="Normal 2 4 3" xfId="1832" xr:uid="{00000000-0005-0000-0000-00006B0B0000}"/>
    <cellStyle name="Normal 2 4 4" xfId="1833" xr:uid="{00000000-0005-0000-0000-00006C0B0000}"/>
    <cellStyle name="Normal 2 4 5" xfId="1834" xr:uid="{00000000-0005-0000-0000-00006D0B0000}"/>
    <cellStyle name="Normal 2 4 5 2" xfId="1835" xr:uid="{00000000-0005-0000-0000-00006E0B0000}"/>
    <cellStyle name="Normal 2 4 5 2 2" xfId="34086" xr:uid="{00000000-0005-0000-0000-00006F0B0000}"/>
    <cellStyle name="Normal 2 4 5 3" xfId="23484" xr:uid="{00000000-0005-0000-0000-0000700B0000}"/>
    <cellStyle name="Normal 2 4 6" xfId="44043" xr:uid="{00000000-0005-0000-0000-0000710B0000}"/>
    <cellStyle name="Normal 2 5" xfId="1836" xr:uid="{00000000-0005-0000-0000-0000720B0000}"/>
    <cellStyle name="Normal 2 5 2" xfId="1837" xr:uid="{00000000-0005-0000-0000-0000730B0000}"/>
    <cellStyle name="Normal 2 5 2 2" xfId="45140" xr:uid="{00000000-0005-0000-0000-0000740B0000}"/>
    <cellStyle name="Normal 2 5 3" xfId="1838" xr:uid="{00000000-0005-0000-0000-0000750B0000}"/>
    <cellStyle name="Normal 2 5 4" xfId="1839" xr:uid="{00000000-0005-0000-0000-0000760B0000}"/>
    <cellStyle name="Normal 2 5 4 2" xfId="1840" xr:uid="{00000000-0005-0000-0000-0000770B0000}"/>
    <cellStyle name="Normal 2 5 4 2 2" xfId="34087" xr:uid="{00000000-0005-0000-0000-0000780B0000}"/>
    <cellStyle name="Normal 2 5 4 3" xfId="23485" xr:uid="{00000000-0005-0000-0000-0000790B0000}"/>
    <cellStyle name="Normal 2 5 5" xfId="44044" xr:uid="{00000000-0005-0000-0000-00007A0B0000}"/>
    <cellStyle name="Normal 2 6" xfId="1841" xr:uid="{00000000-0005-0000-0000-00007B0B0000}"/>
    <cellStyle name="Normal 2 6 2" xfId="45141" xr:uid="{00000000-0005-0000-0000-00007C0B0000}"/>
    <cellStyle name="Normal 2 7" xfId="1842" xr:uid="{00000000-0005-0000-0000-00007D0B0000}"/>
    <cellStyle name="Normal 2 7 2" xfId="45142" xr:uid="{00000000-0005-0000-0000-00007E0B0000}"/>
    <cellStyle name="Normal 2 8" xfId="1843" xr:uid="{00000000-0005-0000-0000-00007F0B0000}"/>
    <cellStyle name="Normal 2 8 2" xfId="45143" xr:uid="{00000000-0005-0000-0000-0000800B0000}"/>
    <cellStyle name="Normal 2 9" xfId="1844" xr:uid="{00000000-0005-0000-0000-0000810B0000}"/>
    <cellStyle name="Normal 2 9 2" xfId="45144" xr:uid="{00000000-0005-0000-0000-0000820B0000}"/>
    <cellStyle name="Normal 2_0830_Voltage Drop Calcs" xfId="1845" xr:uid="{00000000-0005-0000-0000-0000830B0000}"/>
    <cellStyle name="Normal 20" xfId="1846" xr:uid="{00000000-0005-0000-0000-0000840B0000}"/>
    <cellStyle name="Normal 20 2" xfId="1847" xr:uid="{00000000-0005-0000-0000-0000850B0000}"/>
    <cellStyle name="Normal 20 2 2" xfId="1848" xr:uid="{00000000-0005-0000-0000-0000860B0000}"/>
    <cellStyle name="Normal 20 3" xfId="1849" xr:uid="{00000000-0005-0000-0000-0000870B0000}"/>
    <cellStyle name="Normal 20 3 2" xfId="1850" xr:uid="{00000000-0005-0000-0000-0000880B0000}"/>
    <cellStyle name="Normal 20 4" xfId="1851" xr:uid="{00000000-0005-0000-0000-0000890B0000}"/>
    <cellStyle name="Normal 20 4 2" xfId="1852" xr:uid="{00000000-0005-0000-0000-00008A0B0000}"/>
    <cellStyle name="Normal 20 4 3" xfId="1853" xr:uid="{00000000-0005-0000-0000-00008B0B0000}"/>
    <cellStyle name="Normal 20 4 3 2" xfId="1854" xr:uid="{00000000-0005-0000-0000-00008C0B0000}"/>
    <cellStyle name="Normal 20 4 3 2 2" xfId="34032" xr:uid="{00000000-0005-0000-0000-00008D0B0000}"/>
    <cellStyle name="Normal 20 4 3 2 3" xfId="46434" xr:uid="{00000000-0005-0000-0000-00008E0B0000}"/>
    <cellStyle name="Normal 20 4 3 3" xfId="23403" xr:uid="{00000000-0005-0000-0000-00008F0B0000}"/>
    <cellStyle name="Normal 20 4 3 4" xfId="44142" xr:uid="{00000000-0005-0000-0000-0000900B0000}"/>
    <cellStyle name="Normal 20 4 4" xfId="1855" xr:uid="{00000000-0005-0000-0000-0000910B0000}"/>
    <cellStyle name="Normal 20 4 4 2" xfId="1856" xr:uid="{00000000-0005-0000-0000-0000920B0000}"/>
    <cellStyle name="Normal 20 4 4 2 2" xfId="43852" xr:uid="{00000000-0005-0000-0000-0000930B0000}"/>
    <cellStyle name="Normal 20 4 4 3" xfId="33837" xr:uid="{00000000-0005-0000-0000-0000940B0000}"/>
    <cellStyle name="Normal 20 4 4 4" xfId="45145" xr:uid="{00000000-0005-0000-0000-0000950B0000}"/>
    <cellStyle name="Normal 20 4 5" xfId="1857" xr:uid="{00000000-0005-0000-0000-0000960B0000}"/>
    <cellStyle name="Normal 20 4 5 2" xfId="33977" xr:uid="{00000000-0005-0000-0000-0000970B0000}"/>
    <cellStyle name="Normal 20 4 5 3" xfId="45146" xr:uid="{00000000-0005-0000-0000-0000980B0000}"/>
    <cellStyle name="Normal 20 4 6" xfId="23306" xr:uid="{00000000-0005-0000-0000-0000990B0000}"/>
    <cellStyle name="Normal 20 4 6 2" xfId="46376" xr:uid="{00000000-0005-0000-0000-00009A0B0000}"/>
    <cellStyle name="Normal 20 4 7" xfId="44096" xr:uid="{00000000-0005-0000-0000-00009B0B0000}"/>
    <cellStyle name="Normal 20 5" xfId="1858" xr:uid="{00000000-0005-0000-0000-00009C0B0000}"/>
    <cellStyle name="Normal 20 6" xfId="44012" xr:uid="{00000000-0005-0000-0000-00009D0B0000}"/>
    <cellStyle name="Normal 21" xfId="1859" xr:uid="{00000000-0005-0000-0000-00009E0B0000}"/>
    <cellStyle name="Normal 21 2" xfId="1860" xr:uid="{00000000-0005-0000-0000-00009F0B0000}"/>
    <cellStyle name="Normal 21 2 2" xfId="1861" xr:uid="{00000000-0005-0000-0000-0000A00B0000}"/>
    <cellStyle name="Normal 21 3" xfId="1862" xr:uid="{00000000-0005-0000-0000-0000A10B0000}"/>
    <cellStyle name="Normal 21 3 2" xfId="1863" xr:uid="{00000000-0005-0000-0000-0000A20B0000}"/>
    <cellStyle name="Normal 21 4" xfId="1864" xr:uid="{00000000-0005-0000-0000-0000A30B0000}"/>
    <cellStyle name="Normal 21 4 2" xfId="1865" xr:uid="{00000000-0005-0000-0000-0000A40B0000}"/>
    <cellStyle name="Normal 21 4 3" xfId="1866" xr:uid="{00000000-0005-0000-0000-0000A50B0000}"/>
    <cellStyle name="Normal 21 4 3 2" xfId="1867" xr:uid="{00000000-0005-0000-0000-0000A60B0000}"/>
    <cellStyle name="Normal 21 4 3 2 2" xfId="34033" xr:uid="{00000000-0005-0000-0000-0000A70B0000}"/>
    <cellStyle name="Normal 21 4 3 2 3" xfId="46435" xr:uid="{00000000-0005-0000-0000-0000A80B0000}"/>
    <cellStyle name="Normal 21 4 3 3" xfId="23404" xr:uid="{00000000-0005-0000-0000-0000A90B0000}"/>
    <cellStyle name="Normal 21 4 3 4" xfId="44143" xr:uid="{00000000-0005-0000-0000-0000AA0B0000}"/>
    <cellStyle name="Normal 21 4 4" xfId="1868" xr:uid="{00000000-0005-0000-0000-0000AB0B0000}"/>
    <cellStyle name="Normal 21 4 4 2" xfId="1869" xr:uid="{00000000-0005-0000-0000-0000AC0B0000}"/>
    <cellStyle name="Normal 21 4 4 2 2" xfId="43853" xr:uid="{00000000-0005-0000-0000-0000AD0B0000}"/>
    <cellStyle name="Normal 21 4 4 3" xfId="33838" xr:uid="{00000000-0005-0000-0000-0000AE0B0000}"/>
    <cellStyle name="Normal 21 4 4 4" xfId="45147" xr:uid="{00000000-0005-0000-0000-0000AF0B0000}"/>
    <cellStyle name="Normal 21 4 5" xfId="1870" xr:uid="{00000000-0005-0000-0000-0000B00B0000}"/>
    <cellStyle name="Normal 21 4 5 2" xfId="33978" xr:uid="{00000000-0005-0000-0000-0000B10B0000}"/>
    <cellStyle name="Normal 21 4 5 3" xfId="45148" xr:uid="{00000000-0005-0000-0000-0000B20B0000}"/>
    <cellStyle name="Normal 21 4 6" xfId="23307" xr:uid="{00000000-0005-0000-0000-0000B30B0000}"/>
    <cellStyle name="Normal 21 4 6 2" xfId="46377" xr:uid="{00000000-0005-0000-0000-0000B40B0000}"/>
    <cellStyle name="Normal 21 4 7" xfId="44097" xr:uid="{00000000-0005-0000-0000-0000B50B0000}"/>
    <cellStyle name="Normal 21 5" xfId="1871" xr:uid="{00000000-0005-0000-0000-0000B60B0000}"/>
    <cellStyle name="Normal 21 6" xfId="44013" xr:uid="{00000000-0005-0000-0000-0000B70B0000}"/>
    <cellStyle name="Normal 22" xfId="1872" xr:uid="{00000000-0005-0000-0000-0000B80B0000}"/>
    <cellStyle name="Normal 22 2" xfId="1873" xr:uid="{00000000-0005-0000-0000-0000B90B0000}"/>
    <cellStyle name="Normal 22 2 2" xfId="1874" xr:uid="{00000000-0005-0000-0000-0000BA0B0000}"/>
    <cellStyle name="Normal 22 3" xfId="1875" xr:uid="{00000000-0005-0000-0000-0000BB0B0000}"/>
    <cellStyle name="Normal 22 3 2" xfId="1876" xr:uid="{00000000-0005-0000-0000-0000BC0B0000}"/>
    <cellStyle name="Normal 22 3 2 2" xfId="45149" xr:uid="{00000000-0005-0000-0000-0000BD0B0000}"/>
    <cellStyle name="Normal 22 4" xfId="1877" xr:uid="{00000000-0005-0000-0000-0000BE0B0000}"/>
    <cellStyle name="Normal 22 4 2" xfId="1878" xr:uid="{00000000-0005-0000-0000-0000BF0B0000}"/>
    <cellStyle name="Normal 22 4 2 2" xfId="45150" xr:uid="{00000000-0005-0000-0000-0000C00B0000}"/>
    <cellStyle name="Normal 22 4 3" xfId="1879" xr:uid="{00000000-0005-0000-0000-0000C10B0000}"/>
    <cellStyle name="Normal 22 4 3 2" xfId="1880" xr:uid="{00000000-0005-0000-0000-0000C20B0000}"/>
    <cellStyle name="Normal 22 4 3 2 2" xfId="33979" xr:uid="{00000000-0005-0000-0000-0000C30B0000}"/>
    <cellStyle name="Normal 22 4 3 2 3" xfId="45151" xr:uid="{00000000-0005-0000-0000-0000C40B0000}"/>
    <cellStyle name="Normal 22 4 3 3" xfId="23308" xr:uid="{00000000-0005-0000-0000-0000C50B0000}"/>
    <cellStyle name="Normal 22 4 3 3 2" xfId="45152" xr:uid="{00000000-0005-0000-0000-0000C60B0000}"/>
    <cellStyle name="Normal 22 4 3 4" xfId="46378" xr:uid="{00000000-0005-0000-0000-0000C70B0000}"/>
    <cellStyle name="Normal 22 4 3 5" xfId="44098" xr:uid="{00000000-0005-0000-0000-0000C80B0000}"/>
    <cellStyle name="Normal 22 4 4" xfId="1881" xr:uid="{00000000-0005-0000-0000-0000C90B0000}"/>
    <cellStyle name="Normal 22 4 4 2" xfId="1882" xr:uid="{00000000-0005-0000-0000-0000CA0B0000}"/>
    <cellStyle name="Normal 22 4 4 2 2" xfId="34034" xr:uid="{00000000-0005-0000-0000-0000CB0B0000}"/>
    <cellStyle name="Normal 22 4 4 2 3" xfId="46436" xr:uid="{00000000-0005-0000-0000-0000CC0B0000}"/>
    <cellStyle name="Normal 22 4 4 3" xfId="23405" xr:uid="{00000000-0005-0000-0000-0000CD0B0000}"/>
    <cellStyle name="Normal 22 4 4 4" xfId="44144" xr:uid="{00000000-0005-0000-0000-0000CE0B0000}"/>
    <cellStyle name="Normal 22 4 5" xfId="1883" xr:uid="{00000000-0005-0000-0000-0000CF0B0000}"/>
    <cellStyle name="Normal 22 4 5 2" xfId="1884" xr:uid="{00000000-0005-0000-0000-0000D00B0000}"/>
    <cellStyle name="Normal 22 4 5 2 2" xfId="43855" xr:uid="{00000000-0005-0000-0000-0000D10B0000}"/>
    <cellStyle name="Normal 22 4 5 3" xfId="33840" xr:uid="{00000000-0005-0000-0000-0000D20B0000}"/>
    <cellStyle name="Normal 22 5" xfId="1885" xr:uid="{00000000-0005-0000-0000-0000D30B0000}"/>
    <cellStyle name="Normal 22 6" xfId="1886" xr:uid="{00000000-0005-0000-0000-0000D40B0000}"/>
    <cellStyle name="Normal 22 7" xfId="44014" xr:uid="{00000000-0005-0000-0000-0000D50B0000}"/>
    <cellStyle name="Normal 23" xfId="1887" xr:uid="{00000000-0005-0000-0000-0000D60B0000}"/>
    <cellStyle name="Normal 23 2" xfId="1888" xr:uid="{00000000-0005-0000-0000-0000D70B0000}"/>
    <cellStyle name="Normal 23 2 2" xfId="1889" xr:uid="{00000000-0005-0000-0000-0000D80B0000}"/>
    <cellStyle name="Normal 23 3" xfId="1890" xr:uid="{00000000-0005-0000-0000-0000D90B0000}"/>
    <cellStyle name="Normal 23 3 2" xfId="1891" xr:uid="{00000000-0005-0000-0000-0000DA0B0000}"/>
    <cellStyle name="Normal 23 3 2 2" xfId="45153" xr:uid="{00000000-0005-0000-0000-0000DB0B0000}"/>
    <cellStyle name="Normal 23 4" xfId="1892" xr:uid="{00000000-0005-0000-0000-0000DC0B0000}"/>
    <cellStyle name="Normal 23 4 2" xfId="1893" xr:uid="{00000000-0005-0000-0000-0000DD0B0000}"/>
    <cellStyle name="Normal 23 4 3" xfId="1894" xr:uid="{00000000-0005-0000-0000-0000DE0B0000}"/>
    <cellStyle name="Normal 23 4 3 2" xfId="1895" xr:uid="{00000000-0005-0000-0000-0000DF0B0000}"/>
    <cellStyle name="Normal 23 4 3 2 2" xfId="34035" xr:uid="{00000000-0005-0000-0000-0000E00B0000}"/>
    <cellStyle name="Normal 23 4 3 2 3" xfId="45154" xr:uid="{00000000-0005-0000-0000-0000E10B0000}"/>
    <cellStyle name="Normal 23 4 3 3" xfId="23406" xr:uid="{00000000-0005-0000-0000-0000E20B0000}"/>
    <cellStyle name="Normal 23 4 3 3 2" xfId="46437" xr:uid="{00000000-0005-0000-0000-0000E30B0000}"/>
    <cellStyle name="Normal 23 4 3 4" xfId="44145" xr:uid="{00000000-0005-0000-0000-0000E40B0000}"/>
    <cellStyle name="Normal 23 4 4" xfId="1896" xr:uid="{00000000-0005-0000-0000-0000E50B0000}"/>
    <cellStyle name="Normal 23 4 4 2" xfId="1897" xr:uid="{00000000-0005-0000-0000-0000E60B0000}"/>
    <cellStyle name="Normal 23 4 4 2 2" xfId="43856" xr:uid="{00000000-0005-0000-0000-0000E70B0000}"/>
    <cellStyle name="Normal 23 4 4 3" xfId="33841" xr:uid="{00000000-0005-0000-0000-0000E80B0000}"/>
    <cellStyle name="Normal 23 4 4 4" xfId="45155" xr:uid="{00000000-0005-0000-0000-0000E90B0000}"/>
    <cellStyle name="Normal 23 4 5" xfId="1898" xr:uid="{00000000-0005-0000-0000-0000EA0B0000}"/>
    <cellStyle name="Normal 23 4 5 2" xfId="33980" xr:uid="{00000000-0005-0000-0000-0000EB0B0000}"/>
    <cellStyle name="Normal 23 4 5 3" xfId="45156" xr:uid="{00000000-0005-0000-0000-0000EC0B0000}"/>
    <cellStyle name="Normal 23 4 6" xfId="23309" xr:uid="{00000000-0005-0000-0000-0000ED0B0000}"/>
    <cellStyle name="Normal 23 4 6 2" xfId="46379" xr:uid="{00000000-0005-0000-0000-0000EE0B0000}"/>
    <cellStyle name="Normal 23 4 7" xfId="44099" xr:uid="{00000000-0005-0000-0000-0000EF0B0000}"/>
    <cellStyle name="Normal 23 5" xfId="1899" xr:uid="{00000000-0005-0000-0000-0000F00B0000}"/>
    <cellStyle name="Normal 23 6" xfId="44015" xr:uid="{00000000-0005-0000-0000-0000F10B0000}"/>
    <cellStyle name="Normal 24" xfId="1900" xr:uid="{00000000-0005-0000-0000-0000F20B0000}"/>
    <cellStyle name="Normal 24 2" xfId="1901" xr:uid="{00000000-0005-0000-0000-0000F30B0000}"/>
    <cellStyle name="Normal 24 2 2" xfId="1902" xr:uid="{00000000-0005-0000-0000-0000F40B0000}"/>
    <cellStyle name="Normal 24 3" xfId="1903" xr:uid="{00000000-0005-0000-0000-0000F50B0000}"/>
    <cellStyle name="Normal 24 3 2" xfId="1904" xr:uid="{00000000-0005-0000-0000-0000F60B0000}"/>
    <cellStyle name="Normal 24 3 2 2" xfId="45157" xr:uid="{00000000-0005-0000-0000-0000F70B0000}"/>
    <cellStyle name="Normal 24 3 3" xfId="1905" xr:uid="{00000000-0005-0000-0000-0000F80B0000}"/>
    <cellStyle name="Normal 24 3 3 2" xfId="1906" xr:uid="{00000000-0005-0000-0000-0000F90B0000}"/>
    <cellStyle name="Normal 24 3 3 2 2" xfId="33981" xr:uid="{00000000-0005-0000-0000-0000FA0B0000}"/>
    <cellStyle name="Normal 24 3 3 2 3" xfId="45158" xr:uid="{00000000-0005-0000-0000-0000FB0B0000}"/>
    <cellStyle name="Normal 24 3 3 3" xfId="23310" xr:uid="{00000000-0005-0000-0000-0000FC0B0000}"/>
    <cellStyle name="Normal 24 3 3 3 2" xfId="45159" xr:uid="{00000000-0005-0000-0000-0000FD0B0000}"/>
    <cellStyle name="Normal 24 3 3 4" xfId="46380" xr:uid="{00000000-0005-0000-0000-0000FE0B0000}"/>
    <cellStyle name="Normal 24 3 3 5" xfId="44100" xr:uid="{00000000-0005-0000-0000-0000FF0B0000}"/>
    <cellStyle name="Normal 24 3 4" xfId="1907" xr:uid="{00000000-0005-0000-0000-0000000C0000}"/>
    <cellStyle name="Normal 24 3 4 2" xfId="1908" xr:uid="{00000000-0005-0000-0000-0000010C0000}"/>
    <cellStyle name="Normal 24 3 4 2 2" xfId="34036" xr:uid="{00000000-0005-0000-0000-0000020C0000}"/>
    <cellStyle name="Normal 24 3 4 2 3" xfId="46438" xr:uid="{00000000-0005-0000-0000-0000030C0000}"/>
    <cellStyle name="Normal 24 3 4 3" xfId="23407" xr:uid="{00000000-0005-0000-0000-0000040C0000}"/>
    <cellStyle name="Normal 24 3 4 4" xfId="44146" xr:uid="{00000000-0005-0000-0000-0000050C0000}"/>
    <cellStyle name="Normal 24 3 5" xfId="1909" xr:uid="{00000000-0005-0000-0000-0000060C0000}"/>
    <cellStyle name="Normal 24 3 5 2" xfId="1910" xr:uid="{00000000-0005-0000-0000-0000070C0000}"/>
    <cellStyle name="Normal 24 3 5 2 2" xfId="43857" xr:uid="{00000000-0005-0000-0000-0000080C0000}"/>
    <cellStyle name="Normal 24 3 5 3" xfId="33842" xr:uid="{00000000-0005-0000-0000-0000090C0000}"/>
    <cellStyle name="Normal 24 4" xfId="1911" xr:uid="{00000000-0005-0000-0000-00000A0C0000}"/>
    <cellStyle name="Normal 24 4 2" xfId="45160" xr:uid="{00000000-0005-0000-0000-00000B0C0000}"/>
    <cellStyle name="Normal 24 5" xfId="44016" xr:uid="{00000000-0005-0000-0000-00000C0C0000}"/>
    <cellStyle name="Normal 25" xfId="1912" xr:uid="{00000000-0005-0000-0000-00000D0C0000}"/>
    <cellStyle name="Normal 25 2" xfId="1913" xr:uid="{00000000-0005-0000-0000-00000E0C0000}"/>
    <cellStyle name="Normal 25 2 2" xfId="1914" xr:uid="{00000000-0005-0000-0000-00000F0C0000}"/>
    <cellStyle name="Normal 25 2 2 2" xfId="45161" xr:uid="{00000000-0005-0000-0000-0000100C0000}"/>
    <cellStyle name="Normal 25 3" xfId="1915" xr:uid="{00000000-0005-0000-0000-0000110C0000}"/>
    <cellStyle name="Normal 25 3 2" xfId="1916" xr:uid="{00000000-0005-0000-0000-0000120C0000}"/>
    <cellStyle name="Normal 25 3 3" xfId="1917" xr:uid="{00000000-0005-0000-0000-0000130C0000}"/>
    <cellStyle name="Normal 25 3 3 2" xfId="1918" xr:uid="{00000000-0005-0000-0000-0000140C0000}"/>
    <cellStyle name="Normal 25 3 3 2 2" xfId="34037" xr:uid="{00000000-0005-0000-0000-0000150C0000}"/>
    <cellStyle name="Normal 25 3 3 2 3" xfId="45162" xr:uid="{00000000-0005-0000-0000-0000160C0000}"/>
    <cellStyle name="Normal 25 3 3 3" xfId="23408" xr:uid="{00000000-0005-0000-0000-0000170C0000}"/>
    <cellStyle name="Normal 25 3 3 3 2" xfId="46439" xr:uid="{00000000-0005-0000-0000-0000180C0000}"/>
    <cellStyle name="Normal 25 3 3 4" xfId="44147" xr:uid="{00000000-0005-0000-0000-0000190C0000}"/>
    <cellStyle name="Normal 25 3 4" xfId="1919" xr:uid="{00000000-0005-0000-0000-00001A0C0000}"/>
    <cellStyle name="Normal 25 3 4 2" xfId="1920" xr:uid="{00000000-0005-0000-0000-00001B0C0000}"/>
    <cellStyle name="Normal 25 3 4 2 2" xfId="43858" xr:uid="{00000000-0005-0000-0000-00001C0C0000}"/>
    <cellStyle name="Normal 25 3 4 3" xfId="33843" xr:uid="{00000000-0005-0000-0000-00001D0C0000}"/>
    <cellStyle name="Normal 25 3 4 4" xfId="45163" xr:uid="{00000000-0005-0000-0000-00001E0C0000}"/>
    <cellStyle name="Normal 25 3 5" xfId="1921" xr:uid="{00000000-0005-0000-0000-00001F0C0000}"/>
    <cellStyle name="Normal 25 3 5 2" xfId="33982" xr:uid="{00000000-0005-0000-0000-0000200C0000}"/>
    <cellStyle name="Normal 25 3 5 3" xfId="45164" xr:uid="{00000000-0005-0000-0000-0000210C0000}"/>
    <cellStyle name="Normal 25 3 6" xfId="23311" xr:uid="{00000000-0005-0000-0000-0000220C0000}"/>
    <cellStyle name="Normal 25 3 6 2" xfId="46381" xr:uid="{00000000-0005-0000-0000-0000230C0000}"/>
    <cellStyle name="Normal 25 3 7" xfId="44101" xr:uid="{00000000-0005-0000-0000-0000240C0000}"/>
    <cellStyle name="Normal 25 4" xfId="1922" xr:uid="{00000000-0005-0000-0000-0000250C0000}"/>
    <cellStyle name="Normal 25 5" xfId="44017" xr:uid="{00000000-0005-0000-0000-0000260C0000}"/>
    <cellStyle name="Normal 26" xfId="1923" xr:uid="{00000000-0005-0000-0000-0000270C0000}"/>
    <cellStyle name="Normal 26 2" xfId="1924" xr:uid="{00000000-0005-0000-0000-0000280C0000}"/>
    <cellStyle name="Normal 26 2 2" xfId="1925" xr:uid="{00000000-0005-0000-0000-0000290C0000}"/>
    <cellStyle name="Normal 26 2 2 2" xfId="45165" xr:uid="{00000000-0005-0000-0000-00002A0C0000}"/>
    <cellStyle name="Normal 26 3" xfId="1926" xr:uid="{00000000-0005-0000-0000-00002B0C0000}"/>
    <cellStyle name="Normal 26 3 2" xfId="45166" xr:uid="{00000000-0005-0000-0000-00002C0C0000}"/>
    <cellStyle name="Normal 26 4" xfId="1927" xr:uid="{00000000-0005-0000-0000-00002D0C0000}"/>
    <cellStyle name="Normal 27" xfId="1928" xr:uid="{00000000-0005-0000-0000-00002E0C0000}"/>
    <cellStyle name="Normal 27 2" xfId="1929" xr:uid="{00000000-0005-0000-0000-00002F0C0000}"/>
    <cellStyle name="Normal 27 2 2" xfId="1930" xr:uid="{00000000-0005-0000-0000-0000300C0000}"/>
    <cellStyle name="Normal 27 2 2 2" xfId="45167" xr:uid="{00000000-0005-0000-0000-0000310C0000}"/>
    <cellStyle name="Normal 27 3" xfId="1931" xr:uid="{00000000-0005-0000-0000-0000320C0000}"/>
    <cellStyle name="Normal 27 3 2" xfId="45168" xr:uid="{00000000-0005-0000-0000-0000330C0000}"/>
    <cellStyle name="Normal 27 4" xfId="1932" xr:uid="{00000000-0005-0000-0000-0000340C0000}"/>
    <cellStyle name="Normal 27 5" xfId="44018" xr:uid="{00000000-0005-0000-0000-0000350C0000}"/>
    <cellStyle name="Normal 28" xfId="1933" xr:uid="{00000000-0005-0000-0000-0000360C0000}"/>
    <cellStyle name="Normal 28 2" xfId="1934" xr:uid="{00000000-0005-0000-0000-0000370C0000}"/>
    <cellStyle name="Normal 28 2 2" xfId="1935" xr:uid="{00000000-0005-0000-0000-0000380C0000}"/>
    <cellStyle name="Normal 28 2 2 2" xfId="45169" xr:uid="{00000000-0005-0000-0000-0000390C0000}"/>
    <cellStyle name="Normal 28 3" xfId="1936" xr:uid="{00000000-0005-0000-0000-00003A0C0000}"/>
    <cellStyle name="Normal 28 3 2" xfId="45170" xr:uid="{00000000-0005-0000-0000-00003B0C0000}"/>
    <cellStyle name="Normal 28 4" xfId="1937" xr:uid="{00000000-0005-0000-0000-00003C0C0000}"/>
    <cellStyle name="Normal 28 4 2" xfId="45171" xr:uid="{00000000-0005-0000-0000-00003D0C0000}"/>
    <cellStyle name="Normal 29" xfId="1938" xr:uid="{00000000-0005-0000-0000-00003E0C0000}"/>
    <cellStyle name="Normal 29 2" xfId="1939" xr:uid="{00000000-0005-0000-0000-00003F0C0000}"/>
    <cellStyle name="Normal 29 2 2" xfId="1940" xr:uid="{00000000-0005-0000-0000-0000400C0000}"/>
    <cellStyle name="Normal 29 2 2 2" xfId="45172" xr:uid="{00000000-0005-0000-0000-0000410C0000}"/>
    <cellStyle name="Normal 29 3" xfId="1941" xr:uid="{00000000-0005-0000-0000-0000420C0000}"/>
    <cellStyle name="Normal 29 3 2" xfId="45173" xr:uid="{00000000-0005-0000-0000-0000430C0000}"/>
    <cellStyle name="Normal 29 4" xfId="1942" xr:uid="{00000000-0005-0000-0000-0000440C0000}"/>
    <cellStyle name="Normal 29 5" xfId="1943" xr:uid="{00000000-0005-0000-0000-0000450C0000}"/>
    <cellStyle name="Normal 3" xfId="1944" xr:uid="{00000000-0005-0000-0000-0000460C0000}"/>
    <cellStyle name="Normal 3 10" xfId="23250" xr:uid="{00000000-0005-0000-0000-0000470C0000}"/>
    <cellStyle name="Normal 3 11" xfId="44061" xr:uid="{00000000-0005-0000-0000-0000480C0000}"/>
    <cellStyle name="Normal 3 2" xfId="1945" xr:uid="{00000000-0005-0000-0000-0000490C0000}"/>
    <cellStyle name="Normal 3 2 10" xfId="44064" xr:uid="{00000000-0005-0000-0000-00004A0C0000}"/>
    <cellStyle name="Normal 3 2 11" xfId="46478" xr:uid="{00000000-0005-0000-0000-00004B0C0000}"/>
    <cellStyle name="Normal 3 2 2" xfId="1946" xr:uid="{00000000-0005-0000-0000-00004C0C0000}"/>
    <cellStyle name="Normal 3 2 2 10" xfId="44033" xr:uid="{00000000-0005-0000-0000-00004D0C0000}"/>
    <cellStyle name="Normal 3 2 2 11" xfId="44065" xr:uid="{00000000-0005-0000-0000-00004E0C0000}"/>
    <cellStyle name="Normal 3 2 2 2" xfId="1947" xr:uid="{00000000-0005-0000-0000-00004F0C0000}"/>
    <cellStyle name="Normal 3 2 2 2 2" xfId="1948" xr:uid="{00000000-0005-0000-0000-0000500C0000}"/>
    <cellStyle name="Normal 3 2 2 2 2 2" xfId="1949" xr:uid="{00000000-0005-0000-0000-0000510C0000}"/>
    <cellStyle name="Normal 3 2 2 2 2 2 2" xfId="34096" xr:uid="{00000000-0005-0000-0000-0000520C0000}"/>
    <cellStyle name="Normal 3 2 2 2 2 3" xfId="23494" xr:uid="{00000000-0005-0000-0000-0000530C0000}"/>
    <cellStyle name="Normal 3 2 2 2 2 4" xfId="45174" xr:uid="{00000000-0005-0000-0000-0000540C0000}"/>
    <cellStyle name="Normal 3 2 2 2 3" xfId="1950" xr:uid="{00000000-0005-0000-0000-0000550C0000}"/>
    <cellStyle name="Normal 3 2 2 2 4" xfId="44053" xr:uid="{00000000-0005-0000-0000-0000560C0000}"/>
    <cellStyle name="Normal 3 2 2 3" xfId="1951" xr:uid="{00000000-0005-0000-0000-0000570C0000}"/>
    <cellStyle name="Normal 3 2 2 3 2" xfId="1952" xr:uid="{00000000-0005-0000-0000-0000580C0000}"/>
    <cellStyle name="Normal 3 2 2 3 3" xfId="1953" xr:uid="{00000000-0005-0000-0000-0000590C0000}"/>
    <cellStyle name="Normal 3 2 2 3 3 2" xfId="1954" xr:uid="{00000000-0005-0000-0000-00005A0C0000}"/>
    <cellStyle name="Normal 3 2 2 3 3 2 2" xfId="34038" xr:uid="{00000000-0005-0000-0000-00005B0C0000}"/>
    <cellStyle name="Normal 3 2 2 3 3 2 3" xfId="46440" xr:uid="{00000000-0005-0000-0000-00005C0C0000}"/>
    <cellStyle name="Normal 3 2 2 3 3 3" xfId="23409" xr:uid="{00000000-0005-0000-0000-00005D0C0000}"/>
    <cellStyle name="Normal 3 2 2 3 3 4" xfId="44148" xr:uid="{00000000-0005-0000-0000-00005E0C0000}"/>
    <cellStyle name="Normal 3 2 2 3 4" xfId="1955" xr:uid="{00000000-0005-0000-0000-00005F0C0000}"/>
    <cellStyle name="Normal 3 2 2 3 4 2" xfId="1956" xr:uid="{00000000-0005-0000-0000-0000600C0000}"/>
    <cellStyle name="Normal 3 2 2 3 4 2 2" xfId="43859" xr:uid="{00000000-0005-0000-0000-0000610C0000}"/>
    <cellStyle name="Normal 3 2 2 3 4 3" xfId="33844" xr:uid="{00000000-0005-0000-0000-0000620C0000}"/>
    <cellStyle name="Normal 3 2 2 3 4 4" xfId="45175" xr:uid="{00000000-0005-0000-0000-0000630C0000}"/>
    <cellStyle name="Normal 3 2 2 3 5" xfId="1957" xr:uid="{00000000-0005-0000-0000-0000640C0000}"/>
    <cellStyle name="Normal 3 2 2 3 5 2" xfId="33983" xr:uid="{00000000-0005-0000-0000-0000650C0000}"/>
    <cellStyle name="Normal 3 2 2 3 5 3" xfId="45176" xr:uid="{00000000-0005-0000-0000-0000660C0000}"/>
    <cellStyle name="Normal 3 2 2 3 6" xfId="23312" xr:uid="{00000000-0005-0000-0000-0000670C0000}"/>
    <cellStyle name="Normal 3 2 2 3 6 2" xfId="46383" xr:uid="{00000000-0005-0000-0000-0000680C0000}"/>
    <cellStyle name="Normal 3 2 2 3 7" xfId="44102" xr:uid="{00000000-0005-0000-0000-0000690C0000}"/>
    <cellStyle name="Normal 3 2 2 4" xfId="1958" xr:uid="{00000000-0005-0000-0000-00006A0C0000}"/>
    <cellStyle name="Normal 3 2 2 5" xfId="1959" xr:uid="{00000000-0005-0000-0000-00006B0C0000}"/>
    <cellStyle name="Normal 3 2 2 6" xfId="1960" xr:uid="{00000000-0005-0000-0000-00006C0C0000}"/>
    <cellStyle name="Normal 3 2 2 6 2" xfId="1961" xr:uid="{00000000-0005-0000-0000-00006D0C0000}"/>
    <cellStyle name="Normal 3 2 2 6 2 2" xfId="34076" xr:uid="{00000000-0005-0000-0000-00006E0C0000}"/>
    <cellStyle name="Normal 3 2 2 6 3" xfId="23473" xr:uid="{00000000-0005-0000-0000-00006F0C0000}"/>
    <cellStyle name="Normal 3 2 2 6 4" xfId="45177" xr:uid="{00000000-0005-0000-0000-0000700C0000}"/>
    <cellStyle name="Normal 3 2 2 7" xfId="1962" xr:uid="{00000000-0005-0000-0000-0000710C0000}"/>
    <cellStyle name="Normal 3 2 2 7 2" xfId="33880" xr:uid="{00000000-0005-0000-0000-0000720C0000}"/>
    <cellStyle name="Normal 3 2 2 7 3" xfId="45178" xr:uid="{00000000-0005-0000-0000-0000730C0000}"/>
    <cellStyle name="Normal 3 2 2 8" xfId="1963" xr:uid="{00000000-0005-0000-0000-0000740C0000}"/>
    <cellStyle name="Normal 3 2 2 8 2" xfId="45179" xr:uid="{00000000-0005-0000-0000-0000750C0000}"/>
    <cellStyle name="Normal 3 2 2 9" xfId="23256" xr:uid="{00000000-0005-0000-0000-0000760C0000}"/>
    <cellStyle name="Normal 3 2 2 9 2" xfId="46382" xr:uid="{00000000-0005-0000-0000-0000770C0000}"/>
    <cellStyle name="Normal 3 2 3" xfId="1964" xr:uid="{00000000-0005-0000-0000-0000780C0000}"/>
    <cellStyle name="Normal 3 2 3 2" xfId="1965" xr:uid="{00000000-0005-0000-0000-0000790C0000}"/>
    <cellStyle name="Normal 3 2 3 2 2" xfId="1966" xr:uid="{00000000-0005-0000-0000-00007A0C0000}"/>
    <cellStyle name="Normal 3 2 3 2 3" xfId="1967" xr:uid="{00000000-0005-0000-0000-00007B0C0000}"/>
    <cellStyle name="Normal 3 2 3 2 3 2" xfId="1968" xr:uid="{00000000-0005-0000-0000-00007C0C0000}"/>
    <cellStyle name="Normal 3 2 3 2 3 2 2" xfId="34040" xr:uid="{00000000-0005-0000-0000-00007D0C0000}"/>
    <cellStyle name="Normal 3 2 3 2 3 2 3" xfId="46441" xr:uid="{00000000-0005-0000-0000-00007E0C0000}"/>
    <cellStyle name="Normal 3 2 3 2 3 3" xfId="23411" xr:uid="{00000000-0005-0000-0000-00007F0C0000}"/>
    <cellStyle name="Normal 3 2 3 2 3 4" xfId="44150" xr:uid="{00000000-0005-0000-0000-0000800C0000}"/>
    <cellStyle name="Normal 3 2 3 2 4" xfId="1969" xr:uid="{00000000-0005-0000-0000-0000810C0000}"/>
    <cellStyle name="Normal 3 2 3 2 4 2" xfId="1970" xr:uid="{00000000-0005-0000-0000-0000820C0000}"/>
    <cellStyle name="Normal 3 2 3 2 4 2 2" xfId="34100" xr:uid="{00000000-0005-0000-0000-0000830C0000}"/>
    <cellStyle name="Normal 3 2 3 2 4 3" xfId="23498" xr:uid="{00000000-0005-0000-0000-0000840C0000}"/>
    <cellStyle name="Normal 3 2 3 2 4 4" xfId="45180" xr:uid="{00000000-0005-0000-0000-0000850C0000}"/>
    <cellStyle name="Normal 3 2 3 2 5" xfId="1971" xr:uid="{00000000-0005-0000-0000-0000860C0000}"/>
    <cellStyle name="Normal 3 2 3 2 5 2" xfId="1972" xr:uid="{00000000-0005-0000-0000-0000870C0000}"/>
    <cellStyle name="Normal 3 2 3 2 5 2 2" xfId="43861" xr:uid="{00000000-0005-0000-0000-0000880C0000}"/>
    <cellStyle name="Normal 3 2 3 2 5 3" xfId="33846" xr:uid="{00000000-0005-0000-0000-0000890C0000}"/>
    <cellStyle name="Normal 3 2 3 2 5 4" xfId="45181" xr:uid="{00000000-0005-0000-0000-00008A0C0000}"/>
    <cellStyle name="Normal 3 2 3 2 6" xfId="1973" xr:uid="{00000000-0005-0000-0000-00008B0C0000}"/>
    <cellStyle name="Normal 3 2 3 2 6 2" xfId="33985" xr:uid="{00000000-0005-0000-0000-00008C0C0000}"/>
    <cellStyle name="Normal 3 2 3 2 6 3" xfId="46384" xr:uid="{00000000-0005-0000-0000-00008D0C0000}"/>
    <cellStyle name="Normal 3 2 3 2 7" xfId="23314" xr:uid="{00000000-0005-0000-0000-00008E0C0000}"/>
    <cellStyle name="Normal 3 2 3 2 8" xfId="44057" xr:uid="{00000000-0005-0000-0000-00008F0C0000}"/>
    <cellStyle name="Normal 3 2 3 2 9" xfId="44104" xr:uid="{00000000-0005-0000-0000-0000900C0000}"/>
    <cellStyle name="Normal 3 2 3 3" xfId="1974" xr:uid="{00000000-0005-0000-0000-0000910C0000}"/>
    <cellStyle name="Normal 3 2 3 4" xfId="1975" xr:uid="{00000000-0005-0000-0000-0000920C0000}"/>
    <cellStyle name="Normal 3 2 3 4 2" xfId="1976" xr:uid="{00000000-0005-0000-0000-0000930C0000}"/>
    <cellStyle name="Normal 3 2 3 4 2 2" xfId="1977" xr:uid="{00000000-0005-0000-0000-0000940C0000}"/>
    <cellStyle name="Normal 3 2 3 4 2 2 2" xfId="43860" xr:uid="{00000000-0005-0000-0000-0000950C0000}"/>
    <cellStyle name="Normal 3 2 3 4 2 3" xfId="33845" xr:uid="{00000000-0005-0000-0000-0000960C0000}"/>
    <cellStyle name="Normal 3 2 3 4 2 4" xfId="45182" xr:uid="{00000000-0005-0000-0000-0000970C0000}"/>
    <cellStyle name="Normal 3 2 3 4 3" xfId="1978" xr:uid="{00000000-0005-0000-0000-0000980C0000}"/>
    <cellStyle name="Normal 3 2 3 4 3 2" xfId="33984" xr:uid="{00000000-0005-0000-0000-0000990C0000}"/>
    <cellStyle name="Normal 3 2 3 4 3 3" xfId="45183" xr:uid="{00000000-0005-0000-0000-00009A0C0000}"/>
    <cellStyle name="Normal 3 2 3 4 4" xfId="23313" xr:uid="{00000000-0005-0000-0000-00009B0C0000}"/>
    <cellStyle name="Normal 3 2 3 4 4 2" xfId="46385" xr:uid="{00000000-0005-0000-0000-00009C0C0000}"/>
    <cellStyle name="Normal 3 2 3 4 5" xfId="44103" xr:uid="{00000000-0005-0000-0000-00009D0C0000}"/>
    <cellStyle name="Normal 3 2 3 5" xfId="1979" xr:uid="{00000000-0005-0000-0000-00009E0C0000}"/>
    <cellStyle name="Normal 3 2 3 5 2" xfId="1980" xr:uid="{00000000-0005-0000-0000-00009F0C0000}"/>
    <cellStyle name="Normal 3 2 3 5 2 2" xfId="34039" xr:uid="{00000000-0005-0000-0000-0000A00C0000}"/>
    <cellStyle name="Normal 3 2 3 5 2 3" xfId="46442" xr:uid="{00000000-0005-0000-0000-0000A10C0000}"/>
    <cellStyle name="Normal 3 2 3 5 3" xfId="23410" xr:uid="{00000000-0005-0000-0000-0000A20C0000}"/>
    <cellStyle name="Normal 3 2 3 5 4" xfId="44149" xr:uid="{00000000-0005-0000-0000-0000A30C0000}"/>
    <cellStyle name="Normal 3 2 3 6" xfId="1981" xr:uid="{00000000-0005-0000-0000-0000A40C0000}"/>
    <cellStyle name="Normal 3 2 3 6 2" xfId="1982" xr:uid="{00000000-0005-0000-0000-0000A50C0000}"/>
    <cellStyle name="Normal 3 2 3 6 2 2" xfId="34080" xr:uid="{00000000-0005-0000-0000-0000A60C0000}"/>
    <cellStyle name="Normal 3 2 3 6 3" xfId="23477" xr:uid="{00000000-0005-0000-0000-0000A70C0000}"/>
    <cellStyle name="Normal 3 2 3 7" xfId="1983" xr:uid="{00000000-0005-0000-0000-0000A80C0000}"/>
    <cellStyle name="Normal 3 2 3 8" xfId="44037" xr:uid="{00000000-0005-0000-0000-0000A90C0000}"/>
    <cellStyle name="Normal 3 2 4" xfId="1984" xr:uid="{00000000-0005-0000-0000-0000AA0C0000}"/>
    <cellStyle name="Normal 3 2 4 2" xfId="1985" xr:uid="{00000000-0005-0000-0000-0000AB0C0000}"/>
    <cellStyle name="Normal 3 2 4 2 2" xfId="1986" xr:uid="{00000000-0005-0000-0000-0000AC0C0000}"/>
    <cellStyle name="Normal 3 2 4 2 3" xfId="1987" xr:uid="{00000000-0005-0000-0000-0000AD0C0000}"/>
    <cellStyle name="Normal 3 2 4 2 3 2" xfId="1988" xr:uid="{00000000-0005-0000-0000-0000AE0C0000}"/>
    <cellStyle name="Normal 3 2 4 2 3 2 2" xfId="34042" xr:uid="{00000000-0005-0000-0000-0000AF0C0000}"/>
    <cellStyle name="Normal 3 2 4 2 3 2 3" xfId="46443" xr:uid="{00000000-0005-0000-0000-0000B00C0000}"/>
    <cellStyle name="Normal 3 2 4 2 3 3" xfId="23413" xr:uid="{00000000-0005-0000-0000-0000B10C0000}"/>
    <cellStyle name="Normal 3 2 4 2 3 4" xfId="44152" xr:uid="{00000000-0005-0000-0000-0000B20C0000}"/>
    <cellStyle name="Normal 3 2 4 2 4" xfId="1989" xr:uid="{00000000-0005-0000-0000-0000B30C0000}"/>
    <cellStyle name="Normal 3 2 4 2 4 2" xfId="1990" xr:uid="{00000000-0005-0000-0000-0000B40C0000}"/>
    <cellStyle name="Normal 3 2 4 2 4 2 2" xfId="43863" xr:uid="{00000000-0005-0000-0000-0000B50C0000}"/>
    <cellStyle name="Normal 3 2 4 2 4 3" xfId="33848" xr:uid="{00000000-0005-0000-0000-0000B60C0000}"/>
    <cellStyle name="Normal 3 2 4 2 4 4" xfId="45184" xr:uid="{00000000-0005-0000-0000-0000B70C0000}"/>
    <cellStyle name="Normal 3 2 4 2 5" xfId="1991" xr:uid="{00000000-0005-0000-0000-0000B80C0000}"/>
    <cellStyle name="Normal 3 2 4 2 5 2" xfId="33987" xr:uid="{00000000-0005-0000-0000-0000B90C0000}"/>
    <cellStyle name="Normal 3 2 4 2 5 3" xfId="45185" xr:uid="{00000000-0005-0000-0000-0000BA0C0000}"/>
    <cellStyle name="Normal 3 2 4 2 6" xfId="23316" xr:uid="{00000000-0005-0000-0000-0000BB0C0000}"/>
    <cellStyle name="Normal 3 2 4 2 6 2" xfId="46386" xr:uid="{00000000-0005-0000-0000-0000BC0C0000}"/>
    <cellStyle name="Normal 3 2 4 2 7" xfId="44106" xr:uid="{00000000-0005-0000-0000-0000BD0C0000}"/>
    <cellStyle name="Normal 3 2 4 3" xfId="1992" xr:uid="{00000000-0005-0000-0000-0000BE0C0000}"/>
    <cellStyle name="Normal 3 2 4 4" xfId="1993" xr:uid="{00000000-0005-0000-0000-0000BF0C0000}"/>
    <cellStyle name="Normal 3 2 4 4 2" xfId="1994" xr:uid="{00000000-0005-0000-0000-0000C00C0000}"/>
    <cellStyle name="Normal 3 2 4 4 2 2" xfId="33986" xr:uid="{00000000-0005-0000-0000-0000C10C0000}"/>
    <cellStyle name="Normal 3 2 4 4 2 3" xfId="45186" xr:uid="{00000000-0005-0000-0000-0000C20C0000}"/>
    <cellStyle name="Normal 3 2 4 4 3" xfId="23315" xr:uid="{00000000-0005-0000-0000-0000C30C0000}"/>
    <cellStyle name="Normal 3 2 4 4 3 2" xfId="45187" xr:uid="{00000000-0005-0000-0000-0000C40C0000}"/>
    <cellStyle name="Normal 3 2 4 4 4" xfId="46387" xr:uid="{00000000-0005-0000-0000-0000C50C0000}"/>
    <cellStyle name="Normal 3 2 4 4 5" xfId="44105" xr:uid="{00000000-0005-0000-0000-0000C60C0000}"/>
    <cellStyle name="Normal 3 2 4 5" xfId="1995" xr:uid="{00000000-0005-0000-0000-0000C70C0000}"/>
    <cellStyle name="Normal 3 2 4 5 2" xfId="1996" xr:uid="{00000000-0005-0000-0000-0000C80C0000}"/>
    <cellStyle name="Normal 3 2 4 5 2 2" xfId="34041" xr:uid="{00000000-0005-0000-0000-0000C90C0000}"/>
    <cellStyle name="Normal 3 2 4 5 2 3" xfId="46444" xr:uid="{00000000-0005-0000-0000-0000CA0C0000}"/>
    <cellStyle name="Normal 3 2 4 5 3" xfId="23412" xr:uid="{00000000-0005-0000-0000-0000CB0C0000}"/>
    <cellStyle name="Normal 3 2 4 5 4" xfId="44151" xr:uid="{00000000-0005-0000-0000-0000CC0C0000}"/>
    <cellStyle name="Normal 3 2 4 6" xfId="1997" xr:uid="{00000000-0005-0000-0000-0000CD0C0000}"/>
    <cellStyle name="Normal 3 2 4 6 2" xfId="1998" xr:uid="{00000000-0005-0000-0000-0000CE0C0000}"/>
    <cellStyle name="Normal 3 2 4 6 2 2" xfId="43862" xr:uid="{00000000-0005-0000-0000-0000CF0C0000}"/>
    <cellStyle name="Normal 3 2 4 6 3" xfId="33847" xr:uid="{00000000-0005-0000-0000-0000D00C0000}"/>
    <cellStyle name="Normal 3 2 5" xfId="1999" xr:uid="{00000000-0005-0000-0000-0000D10C0000}"/>
    <cellStyle name="Normal 3 2 5 2" xfId="2000" xr:uid="{00000000-0005-0000-0000-0000D20C0000}"/>
    <cellStyle name="Normal 3 2 5 3" xfId="2001" xr:uid="{00000000-0005-0000-0000-0000D30C0000}"/>
    <cellStyle name="Normal 3 2 5 3 2" xfId="2002" xr:uid="{00000000-0005-0000-0000-0000D40C0000}"/>
    <cellStyle name="Normal 3 2 5 3 2 2" xfId="34043" xr:uid="{00000000-0005-0000-0000-0000D50C0000}"/>
    <cellStyle name="Normal 3 2 5 3 2 3" xfId="46445" xr:uid="{00000000-0005-0000-0000-0000D60C0000}"/>
    <cellStyle name="Normal 3 2 5 3 3" xfId="23414" xr:uid="{00000000-0005-0000-0000-0000D70C0000}"/>
    <cellStyle name="Normal 3 2 5 3 4" xfId="44153" xr:uid="{00000000-0005-0000-0000-0000D80C0000}"/>
    <cellStyle name="Normal 3 2 5 4" xfId="2003" xr:uid="{00000000-0005-0000-0000-0000D90C0000}"/>
    <cellStyle name="Normal 3 2 5 4 2" xfId="2004" xr:uid="{00000000-0005-0000-0000-0000DA0C0000}"/>
    <cellStyle name="Normal 3 2 5 4 2 2" xfId="43864" xr:uid="{00000000-0005-0000-0000-0000DB0C0000}"/>
    <cellStyle name="Normal 3 2 5 4 3" xfId="33849" xr:uid="{00000000-0005-0000-0000-0000DC0C0000}"/>
    <cellStyle name="Normal 3 2 5 4 4" xfId="45188" xr:uid="{00000000-0005-0000-0000-0000DD0C0000}"/>
    <cellStyle name="Normal 3 2 5 5" xfId="2005" xr:uid="{00000000-0005-0000-0000-0000DE0C0000}"/>
    <cellStyle name="Normal 3 2 5 5 2" xfId="33988" xr:uid="{00000000-0005-0000-0000-0000DF0C0000}"/>
    <cellStyle name="Normal 3 2 5 5 3" xfId="45189" xr:uid="{00000000-0005-0000-0000-0000E00C0000}"/>
    <cellStyle name="Normal 3 2 5 6" xfId="23317" xr:uid="{00000000-0005-0000-0000-0000E10C0000}"/>
    <cellStyle name="Normal 3 2 5 6 2" xfId="46388" xr:uid="{00000000-0005-0000-0000-0000E20C0000}"/>
    <cellStyle name="Normal 3 2 5 7" xfId="44107" xr:uid="{00000000-0005-0000-0000-0000E30C0000}"/>
    <cellStyle name="Normal 3 2 6" xfId="2006" xr:uid="{00000000-0005-0000-0000-0000E40C0000}"/>
    <cellStyle name="Normal 3 2 6 2" xfId="33879" xr:uid="{00000000-0005-0000-0000-0000E50C0000}"/>
    <cellStyle name="Normal 3 2 6 3" xfId="45190" xr:uid="{00000000-0005-0000-0000-0000E60C0000}"/>
    <cellStyle name="Normal 3 2 7" xfId="2007" xr:uid="{00000000-0005-0000-0000-0000E70C0000}"/>
    <cellStyle name="Normal 3 2 7 2" xfId="45191" xr:uid="{00000000-0005-0000-0000-0000E80C0000}"/>
    <cellStyle name="Normal 3 2 8" xfId="23255" xr:uid="{00000000-0005-0000-0000-0000E90C0000}"/>
    <cellStyle name="Normal 3 2 8 2" xfId="45192" xr:uid="{00000000-0005-0000-0000-0000EA0C0000}"/>
    <cellStyle name="Normal 3 2 9" xfId="46354" xr:uid="{00000000-0005-0000-0000-0000EB0C0000}"/>
    <cellStyle name="Normal 3 3" xfId="2008" xr:uid="{00000000-0005-0000-0000-0000EC0C0000}"/>
    <cellStyle name="Normal 3 3 2" xfId="2009" xr:uid="{00000000-0005-0000-0000-0000ED0C0000}"/>
    <cellStyle name="Normal 3 3 2 2" xfId="2010" xr:uid="{00000000-0005-0000-0000-0000EE0C0000}"/>
    <cellStyle name="Normal 3 3 2 3" xfId="2011" xr:uid="{00000000-0005-0000-0000-0000EF0C0000}"/>
    <cellStyle name="Normal 3 3 3" xfId="2012" xr:uid="{00000000-0005-0000-0000-0000F00C0000}"/>
    <cellStyle name="Normal 3 3 4" xfId="2013" xr:uid="{00000000-0005-0000-0000-0000F10C0000}"/>
    <cellStyle name="Normal 3 3 5" xfId="44019" xr:uid="{00000000-0005-0000-0000-0000F20C0000}"/>
    <cellStyle name="Normal 3 3 5 2" xfId="45193" xr:uid="{00000000-0005-0000-0000-0000F30C0000}"/>
    <cellStyle name="Normal 3 3 6" xfId="46357" xr:uid="{00000000-0005-0000-0000-0000F40C0000}"/>
    <cellStyle name="Normal 3 4" xfId="2014" xr:uid="{00000000-0005-0000-0000-0000F50C0000}"/>
    <cellStyle name="Normal 3 4 2" xfId="2015" xr:uid="{00000000-0005-0000-0000-0000F60C0000}"/>
    <cellStyle name="Normal 3 4 2 2" xfId="44353" xr:uid="{00000000-0005-0000-0000-0000F70C0000}"/>
    <cellStyle name="Normal 3 4 3" xfId="2016" xr:uid="{00000000-0005-0000-0000-0000F80C0000}"/>
    <cellStyle name="Normal 3 5" xfId="2017" xr:uid="{00000000-0005-0000-0000-0000F90C0000}"/>
    <cellStyle name="Normal 3 5 2" xfId="2018" xr:uid="{00000000-0005-0000-0000-0000FA0C0000}"/>
    <cellStyle name="Normal 3 5 2 2" xfId="34084" xr:uid="{00000000-0005-0000-0000-0000FB0C0000}"/>
    <cellStyle name="Normal 3 5 3" xfId="23482" xr:uid="{00000000-0005-0000-0000-0000FC0C0000}"/>
    <cellStyle name="Normal 3 5 4" xfId="44041" xr:uid="{00000000-0005-0000-0000-0000FD0C0000}"/>
    <cellStyle name="Normal 3 6" xfId="2019" xr:uid="{00000000-0005-0000-0000-0000FE0C0000}"/>
    <cellStyle name="Normal 3 6 2" xfId="33875" xr:uid="{00000000-0005-0000-0000-0000FF0C0000}"/>
    <cellStyle name="Normal 3 7" xfId="2020" xr:uid="{00000000-0005-0000-0000-0000000D0000}"/>
    <cellStyle name="Normal 3 7 2" xfId="43884" xr:uid="{00000000-0005-0000-0000-0000010D0000}"/>
    <cellStyle name="Normal 3 8" xfId="2021" xr:uid="{00000000-0005-0000-0000-0000020D0000}"/>
    <cellStyle name="Normal 3 9" xfId="2022" xr:uid="{00000000-0005-0000-0000-0000030D0000}"/>
    <cellStyle name="Normal 3_1217_HVAC_Cover_000" xfId="2023" xr:uid="{00000000-0005-0000-0000-0000040D0000}"/>
    <cellStyle name="Normal 30" xfId="2024" xr:uid="{00000000-0005-0000-0000-0000050D0000}"/>
    <cellStyle name="Normal 30 2" xfId="2025" xr:uid="{00000000-0005-0000-0000-0000060D0000}"/>
    <cellStyle name="Normal 30 2 2" xfId="2026" xr:uid="{00000000-0005-0000-0000-0000070D0000}"/>
    <cellStyle name="Normal 30 2 2 2" xfId="45194" xr:uid="{00000000-0005-0000-0000-0000080D0000}"/>
    <cellStyle name="Normal 30 3" xfId="2027" xr:uid="{00000000-0005-0000-0000-0000090D0000}"/>
    <cellStyle name="Normal 30 3 2" xfId="45195" xr:uid="{00000000-0005-0000-0000-00000A0D0000}"/>
    <cellStyle name="Normal 30 4" xfId="44020" xr:uid="{00000000-0005-0000-0000-00000B0D0000}"/>
    <cellStyle name="Normal 30 4 2" xfId="45196" xr:uid="{00000000-0005-0000-0000-00000C0D0000}"/>
    <cellStyle name="Normal 31" xfId="2028" xr:uid="{00000000-0005-0000-0000-00000D0D0000}"/>
    <cellStyle name="Normal 31 2" xfId="2029" xr:uid="{00000000-0005-0000-0000-00000E0D0000}"/>
    <cellStyle name="Normal 31 2 2" xfId="2030" xr:uid="{00000000-0005-0000-0000-00000F0D0000}"/>
    <cellStyle name="Normal 31 2 2 2" xfId="45197" xr:uid="{00000000-0005-0000-0000-0000100D0000}"/>
    <cellStyle name="Normal 31 3" xfId="2031" xr:uid="{00000000-0005-0000-0000-0000110D0000}"/>
    <cellStyle name="Normal 31 3 2" xfId="45198" xr:uid="{00000000-0005-0000-0000-0000120D0000}"/>
    <cellStyle name="Normal 31 4" xfId="2032" xr:uid="{00000000-0005-0000-0000-0000130D0000}"/>
    <cellStyle name="Normal 31 4 2" xfId="2033" xr:uid="{00000000-0005-0000-0000-0000140D0000}"/>
    <cellStyle name="Normal 31 4 2 2" xfId="34085" xr:uid="{00000000-0005-0000-0000-0000150D0000}"/>
    <cellStyle name="Normal 31 4 3" xfId="23483" xr:uid="{00000000-0005-0000-0000-0000160D0000}"/>
    <cellStyle name="Normal 31 4 4" xfId="45199" xr:uid="{00000000-0005-0000-0000-0000170D0000}"/>
    <cellStyle name="Normal 31 5" xfId="44042" xr:uid="{00000000-0005-0000-0000-0000180D0000}"/>
    <cellStyle name="Normal 32" xfId="2034" xr:uid="{00000000-0005-0000-0000-0000190D0000}"/>
    <cellStyle name="Normal 32 2" xfId="2035" xr:uid="{00000000-0005-0000-0000-00001A0D0000}"/>
    <cellStyle name="Normal 32 2 2" xfId="2036" xr:uid="{00000000-0005-0000-0000-00001B0D0000}"/>
    <cellStyle name="Normal 32 2 2 2" xfId="45200" xr:uid="{00000000-0005-0000-0000-00001C0D0000}"/>
    <cellStyle name="Normal 32 2 3" xfId="2037" xr:uid="{00000000-0005-0000-0000-00001D0D0000}"/>
    <cellStyle name="Normal 32 3" xfId="2038" xr:uid="{00000000-0005-0000-0000-00001E0D0000}"/>
    <cellStyle name="Normal 32 3 2" xfId="45201" xr:uid="{00000000-0005-0000-0000-00001F0D0000}"/>
    <cellStyle name="Normal 32 4" xfId="2039" xr:uid="{00000000-0005-0000-0000-0000200D0000}"/>
    <cellStyle name="Normal 32 4 2" xfId="45202" xr:uid="{00000000-0005-0000-0000-0000210D0000}"/>
    <cellStyle name="Normal 32_1507_Bahria Mosque_ DB-schedules - Parking" xfId="2040" xr:uid="{00000000-0005-0000-0000-0000220D0000}"/>
    <cellStyle name="Normal 33" xfId="2041" xr:uid="{00000000-0005-0000-0000-0000230D0000}"/>
    <cellStyle name="Normal 33 2" xfId="2042" xr:uid="{00000000-0005-0000-0000-0000240D0000}"/>
    <cellStyle name="Normal 33 2 2" xfId="2043" xr:uid="{00000000-0005-0000-0000-0000250D0000}"/>
    <cellStyle name="Normal 33 2 2 2" xfId="45203" xr:uid="{00000000-0005-0000-0000-0000260D0000}"/>
    <cellStyle name="Normal 33 3" xfId="2044" xr:uid="{00000000-0005-0000-0000-0000270D0000}"/>
    <cellStyle name="Normal 33 3 2" xfId="45204" xr:uid="{00000000-0005-0000-0000-0000280D0000}"/>
    <cellStyle name="Normal 33 4" xfId="45205" xr:uid="{00000000-0005-0000-0000-0000290D0000}"/>
    <cellStyle name="Normal 34" xfId="2045" xr:uid="{00000000-0005-0000-0000-00002A0D0000}"/>
    <cellStyle name="Normal 34 2" xfId="2046" xr:uid="{00000000-0005-0000-0000-00002B0D0000}"/>
    <cellStyle name="Normal 34 2 2" xfId="45206" xr:uid="{00000000-0005-0000-0000-00002C0D0000}"/>
    <cellStyle name="Normal 34 3" xfId="2047" xr:uid="{00000000-0005-0000-0000-00002D0D0000}"/>
    <cellStyle name="Normal 34 3 2" xfId="45207" xr:uid="{00000000-0005-0000-0000-00002E0D0000}"/>
    <cellStyle name="Normal 34 4" xfId="45208" xr:uid="{00000000-0005-0000-0000-00002F0D0000}"/>
    <cellStyle name="Normal 35" xfId="2048" xr:uid="{00000000-0005-0000-0000-0000300D0000}"/>
    <cellStyle name="Normal 35 2" xfId="2049" xr:uid="{00000000-0005-0000-0000-0000310D0000}"/>
    <cellStyle name="Normal 35 2 2" xfId="45209" xr:uid="{00000000-0005-0000-0000-0000320D0000}"/>
    <cellStyle name="Normal 35 3" xfId="45210" xr:uid="{00000000-0005-0000-0000-0000330D0000}"/>
    <cellStyle name="Normal 35 4" xfId="45211" xr:uid="{00000000-0005-0000-0000-0000340D0000}"/>
    <cellStyle name="Normal 36" xfId="2050" xr:uid="{00000000-0005-0000-0000-0000350D0000}"/>
    <cellStyle name="Normal 36 2" xfId="2051" xr:uid="{00000000-0005-0000-0000-0000360D0000}"/>
    <cellStyle name="Normal 36 2 2" xfId="2052" xr:uid="{00000000-0005-0000-0000-0000370D0000}"/>
    <cellStyle name="Normal 36 2 3" xfId="2053" xr:uid="{00000000-0005-0000-0000-0000380D0000}"/>
    <cellStyle name="Normal 36 3" xfId="2054" xr:uid="{00000000-0005-0000-0000-0000390D0000}"/>
    <cellStyle name="Normal 36 3 2" xfId="45212" xr:uid="{00000000-0005-0000-0000-00003A0D0000}"/>
    <cellStyle name="Normal 36 4" xfId="2055" xr:uid="{00000000-0005-0000-0000-00003B0D0000}"/>
    <cellStyle name="Normal 36 4 2" xfId="45213" xr:uid="{00000000-0005-0000-0000-00003C0D0000}"/>
    <cellStyle name="Normal 37" xfId="2056" xr:uid="{00000000-0005-0000-0000-00003D0D0000}"/>
    <cellStyle name="Normal 37 2" xfId="2057" xr:uid="{00000000-0005-0000-0000-00003E0D0000}"/>
    <cellStyle name="Normal 37 2 2" xfId="45214" xr:uid="{00000000-0005-0000-0000-00003F0D0000}"/>
    <cellStyle name="Normal 37 3" xfId="2058" xr:uid="{00000000-0005-0000-0000-0000400D0000}"/>
    <cellStyle name="Normal 38" xfId="2059" xr:uid="{00000000-0005-0000-0000-0000410D0000}"/>
    <cellStyle name="Normal 38 2" xfId="2060" xr:uid="{00000000-0005-0000-0000-0000420D0000}"/>
    <cellStyle name="Normal 38 2 2" xfId="45215" xr:uid="{00000000-0005-0000-0000-0000430D0000}"/>
    <cellStyle name="Normal 38 3" xfId="2061" xr:uid="{00000000-0005-0000-0000-0000440D0000}"/>
    <cellStyle name="Normal 39" xfId="2062" xr:uid="{00000000-0005-0000-0000-0000450D0000}"/>
    <cellStyle name="Normal 39 2" xfId="2063" xr:uid="{00000000-0005-0000-0000-0000460D0000}"/>
    <cellStyle name="Normal 39 2 2" xfId="45216" xr:uid="{00000000-0005-0000-0000-0000470D0000}"/>
    <cellStyle name="Normal 39 3" xfId="2064" xr:uid="{00000000-0005-0000-0000-0000480D0000}"/>
    <cellStyle name="Normal 39 3 2" xfId="45217" xr:uid="{00000000-0005-0000-0000-0000490D0000}"/>
    <cellStyle name="Normal 39 4" xfId="2065" xr:uid="{00000000-0005-0000-0000-00004A0D0000}"/>
    <cellStyle name="Normal 39 4 2" xfId="2066" xr:uid="{00000000-0005-0000-0000-00004B0D0000}"/>
    <cellStyle name="Normal 39 4 2 2" xfId="43835" xr:uid="{00000000-0005-0000-0000-00004C0D0000}"/>
    <cellStyle name="Normal 39 4 3" xfId="33819" xr:uid="{00000000-0005-0000-0000-00004D0D0000}"/>
    <cellStyle name="Normal 39 4 4" xfId="45218" xr:uid="{00000000-0005-0000-0000-00004E0D0000}"/>
    <cellStyle name="Normal 39 5" xfId="2067" xr:uid="{00000000-0005-0000-0000-00004F0D0000}"/>
    <cellStyle name="Normal 39 5 2" xfId="33881" xr:uid="{00000000-0005-0000-0000-0000500D0000}"/>
    <cellStyle name="Normal 39 5 3" xfId="45219" xr:uid="{00000000-0005-0000-0000-0000510D0000}"/>
    <cellStyle name="Normal 39 6" xfId="2068" xr:uid="{00000000-0005-0000-0000-0000520D0000}"/>
    <cellStyle name="Normal 39 6 2" xfId="46389" xr:uid="{00000000-0005-0000-0000-0000530D0000}"/>
    <cellStyle name="Normal 39 7" xfId="23257" xr:uid="{00000000-0005-0000-0000-0000540D0000}"/>
    <cellStyle name="Normal 39 8" xfId="44066" xr:uid="{00000000-0005-0000-0000-0000550D0000}"/>
    <cellStyle name="Normal 39 9" xfId="46475" xr:uid="{00000000-0005-0000-0000-0000560D0000}"/>
    <cellStyle name="Normal 4" xfId="2069" xr:uid="{00000000-0005-0000-0000-0000570D0000}"/>
    <cellStyle name="Normal 4 10" xfId="2070" xr:uid="{00000000-0005-0000-0000-0000580D0000}"/>
    <cellStyle name="Normal 4 10 2" xfId="43888" xr:uid="{00000000-0005-0000-0000-0000590D0000}"/>
    <cellStyle name="Normal 4 11" xfId="23129" xr:uid="{00000000-0005-0000-0000-00005A0D0000}"/>
    <cellStyle name="Normal 4 12" xfId="23258" xr:uid="{00000000-0005-0000-0000-00005B0D0000}"/>
    <cellStyle name="Normal 4 13" xfId="44025" xr:uid="{00000000-0005-0000-0000-00005C0D0000}"/>
    <cellStyle name="Normal 4 14" xfId="44067" xr:uid="{00000000-0005-0000-0000-00005D0D0000}"/>
    <cellStyle name="Normal 4 2" xfId="2071" xr:uid="{00000000-0005-0000-0000-00005E0D0000}"/>
    <cellStyle name="Normal 4 2 10" xfId="2072" xr:uid="{00000000-0005-0000-0000-00005F0D0000}"/>
    <cellStyle name="Normal 4 2 10 2" xfId="43889" xr:uid="{00000000-0005-0000-0000-0000600D0000}"/>
    <cellStyle name="Normal 4 2 10 3" xfId="45220" xr:uid="{00000000-0005-0000-0000-0000610D0000}"/>
    <cellStyle name="Normal 4 2 11" xfId="23130" xr:uid="{00000000-0005-0000-0000-0000620D0000}"/>
    <cellStyle name="Normal 4 2 11 2" xfId="46355" xr:uid="{00000000-0005-0000-0000-0000630D0000}"/>
    <cellStyle name="Normal 4 2 12" xfId="23259" xr:uid="{00000000-0005-0000-0000-0000640D0000}"/>
    <cellStyle name="Normal 4 2 13" xfId="44026" xr:uid="{00000000-0005-0000-0000-0000650D0000}"/>
    <cellStyle name="Normal 4 2 14" xfId="44068" xr:uid="{00000000-0005-0000-0000-0000660D0000}"/>
    <cellStyle name="Normal 4 2 2" xfId="2073" xr:uid="{00000000-0005-0000-0000-0000670D0000}"/>
    <cellStyle name="Normal 4 2 2 10" xfId="23260" xr:uid="{00000000-0005-0000-0000-0000680D0000}"/>
    <cellStyle name="Normal 4 2 2 11" xfId="44034" xr:uid="{00000000-0005-0000-0000-0000690D0000}"/>
    <cellStyle name="Normal 4 2 2 12" xfId="44069" xr:uid="{00000000-0005-0000-0000-00006A0D0000}"/>
    <cellStyle name="Normal 4 2 2 2" xfId="2074" xr:uid="{00000000-0005-0000-0000-00006B0D0000}"/>
    <cellStyle name="Normal 4 2 2 2 2" xfId="2075" xr:uid="{00000000-0005-0000-0000-00006C0D0000}"/>
    <cellStyle name="Normal 4 2 2 2 2 2" xfId="45221" xr:uid="{00000000-0005-0000-0000-00006D0D0000}"/>
    <cellStyle name="Normal 4 2 2 2 3" xfId="2076" xr:uid="{00000000-0005-0000-0000-00006E0D0000}"/>
    <cellStyle name="Normal 4 2 2 2 3 2" xfId="2077" xr:uid="{00000000-0005-0000-0000-00006F0D0000}"/>
    <cellStyle name="Normal 4 2 2 2 3 2 2" xfId="33989" xr:uid="{00000000-0005-0000-0000-0000700D0000}"/>
    <cellStyle name="Normal 4 2 2 2 3 2 3" xfId="45222" xr:uid="{00000000-0005-0000-0000-0000710D0000}"/>
    <cellStyle name="Normal 4 2 2 2 3 3" xfId="23318" xr:uid="{00000000-0005-0000-0000-0000720D0000}"/>
    <cellStyle name="Normal 4 2 2 2 3 3 2" xfId="45223" xr:uid="{00000000-0005-0000-0000-0000730D0000}"/>
    <cellStyle name="Normal 4 2 2 2 3 4" xfId="46391" xr:uid="{00000000-0005-0000-0000-0000740D0000}"/>
    <cellStyle name="Normal 4 2 2 2 3 5" xfId="44108" xr:uid="{00000000-0005-0000-0000-0000750D0000}"/>
    <cellStyle name="Normal 4 2 2 2 4" xfId="2078" xr:uid="{00000000-0005-0000-0000-0000760D0000}"/>
    <cellStyle name="Normal 4 2 2 2 4 2" xfId="2079" xr:uid="{00000000-0005-0000-0000-0000770D0000}"/>
    <cellStyle name="Normal 4 2 2 2 4 2 2" xfId="34044" xr:uid="{00000000-0005-0000-0000-0000780D0000}"/>
    <cellStyle name="Normal 4 2 2 2 4 2 3" xfId="46446" xr:uid="{00000000-0005-0000-0000-0000790D0000}"/>
    <cellStyle name="Normal 4 2 2 2 4 3" xfId="23415" xr:uid="{00000000-0005-0000-0000-00007A0D0000}"/>
    <cellStyle name="Normal 4 2 2 2 4 4" xfId="44154" xr:uid="{00000000-0005-0000-0000-00007B0D0000}"/>
    <cellStyle name="Normal 4 2 2 2 5" xfId="2080" xr:uid="{00000000-0005-0000-0000-00007C0D0000}"/>
    <cellStyle name="Normal 4 2 2 2 5 2" xfId="2081" xr:uid="{00000000-0005-0000-0000-00007D0D0000}"/>
    <cellStyle name="Normal 4 2 2 2 5 2 2" xfId="34097" xr:uid="{00000000-0005-0000-0000-00007E0D0000}"/>
    <cellStyle name="Normal 4 2 2 2 5 3" xfId="23495" xr:uid="{00000000-0005-0000-0000-00007F0D0000}"/>
    <cellStyle name="Normal 4 2 2 2 6" xfId="2082" xr:uid="{00000000-0005-0000-0000-0000800D0000}"/>
    <cellStyle name="Normal 4 2 2 2 6 2" xfId="2083" xr:uid="{00000000-0005-0000-0000-0000810D0000}"/>
    <cellStyle name="Normal 4 2 2 2 6 2 2" xfId="43829" xr:uid="{00000000-0005-0000-0000-0000820D0000}"/>
    <cellStyle name="Normal 4 2 2 2 6 3" xfId="33813" xr:uid="{00000000-0005-0000-0000-0000830D0000}"/>
    <cellStyle name="Normal 4 2 2 2 7" xfId="44054" xr:uid="{00000000-0005-0000-0000-0000840D0000}"/>
    <cellStyle name="Normal 4 2 2 3" xfId="2084" xr:uid="{00000000-0005-0000-0000-0000850D0000}"/>
    <cellStyle name="Normal 4 2 2 3 2" xfId="2085" xr:uid="{00000000-0005-0000-0000-0000860D0000}"/>
    <cellStyle name="Normal 4 2 2 3 3" xfId="2086" xr:uid="{00000000-0005-0000-0000-0000870D0000}"/>
    <cellStyle name="Normal 4 2 2 3 3 2" xfId="2087" xr:uid="{00000000-0005-0000-0000-0000880D0000}"/>
    <cellStyle name="Normal 4 2 2 3 3 2 2" xfId="34045" xr:uid="{00000000-0005-0000-0000-0000890D0000}"/>
    <cellStyle name="Normal 4 2 2 3 3 2 3" xfId="46447" xr:uid="{00000000-0005-0000-0000-00008A0D0000}"/>
    <cellStyle name="Normal 4 2 2 3 3 3" xfId="23416" xr:uid="{00000000-0005-0000-0000-00008B0D0000}"/>
    <cellStyle name="Normal 4 2 2 3 3 4" xfId="44155" xr:uid="{00000000-0005-0000-0000-00008C0D0000}"/>
    <cellStyle name="Normal 4 2 2 3 4" xfId="2088" xr:uid="{00000000-0005-0000-0000-00008D0D0000}"/>
    <cellStyle name="Normal 4 2 2 3 4 2" xfId="2089" xr:uid="{00000000-0005-0000-0000-00008E0D0000}"/>
    <cellStyle name="Normal 4 2 2 3 4 2 2" xfId="43865" xr:uid="{00000000-0005-0000-0000-00008F0D0000}"/>
    <cellStyle name="Normal 4 2 2 3 4 3" xfId="33850" xr:uid="{00000000-0005-0000-0000-0000900D0000}"/>
    <cellStyle name="Normal 4 2 2 3 4 4" xfId="45224" xr:uid="{00000000-0005-0000-0000-0000910D0000}"/>
    <cellStyle name="Normal 4 2 2 3 5" xfId="2090" xr:uid="{00000000-0005-0000-0000-0000920D0000}"/>
    <cellStyle name="Normal 4 2 2 3 5 2" xfId="33990" xr:uid="{00000000-0005-0000-0000-0000930D0000}"/>
    <cellStyle name="Normal 4 2 2 3 5 3" xfId="45225" xr:uid="{00000000-0005-0000-0000-0000940D0000}"/>
    <cellStyle name="Normal 4 2 2 3 6" xfId="23319" xr:uid="{00000000-0005-0000-0000-0000950D0000}"/>
    <cellStyle name="Normal 4 2 2 3 6 2" xfId="46392" xr:uid="{00000000-0005-0000-0000-0000960D0000}"/>
    <cellStyle name="Normal 4 2 2 3 7" xfId="44109" xr:uid="{00000000-0005-0000-0000-0000970D0000}"/>
    <cellStyle name="Normal 4 2 2 4" xfId="2091" xr:uid="{00000000-0005-0000-0000-0000980D0000}"/>
    <cellStyle name="Normal 4 2 2 4 2" xfId="2092" xr:uid="{00000000-0005-0000-0000-0000990D0000}"/>
    <cellStyle name="Normal 4 2 2 4 3" xfId="2093" xr:uid="{00000000-0005-0000-0000-00009A0D0000}"/>
    <cellStyle name="Normal 4 2 2 4 3 2" xfId="2094" xr:uid="{00000000-0005-0000-0000-00009B0D0000}"/>
    <cellStyle name="Normal 4 2 2 4 3 2 2" xfId="34046" xr:uid="{00000000-0005-0000-0000-00009C0D0000}"/>
    <cellStyle name="Normal 4 2 2 4 3 2 3" xfId="46448" xr:uid="{00000000-0005-0000-0000-00009D0D0000}"/>
    <cellStyle name="Normal 4 2 2 4 3 3" xfId="23417" xr:uid="{00000000-0005-0000-0000-00009E0D0000}"/>
    <cellStyle name="Normal 4 2 2 4 3 4" xfId="44156" xr:uid="{00000000-0005-0000-0000-00009F0D0000}"/>
    <cellStyle name="Normal 4 2 2 4 4" xfId="2095" xr:uid="{00000000-0005-0000-0000-0000A00D0000}"/>
    <cellStyle name="Normal 4 2 2 4 4 2" xfId="2096" xr:uid="{00000000-0005-0000-0000-0000A10D0000}"/>
    <cellStyle name="Normal 4 2 2 4 4 2 2" xfId="43866" xr:uid="{00000000-0005-0000-0000-0000A20D0000}"/>
    <cellStyle name="Normal 4 2 2 4 4 3" xfId="33851" xr:uid="{00000000-0005-0000-0000-0000A30D0000}"/>
    <cellStyle name="Normal 4 2 2 4 4 4" xfId="45226" xr:uid="{00000000-0005-0000-0000-0000A40D0000}"/>
    <cellStyle name="Normal 4 2 2 4 5" xfId="2097" xr:uid="{00000000-0005-0000-0000-0000A50D0000}"/>
    <cellStyle name="Normal 4 2 2 4 5 2" xfId="33991" xr:uid="{00000000-0005-0000-0000-0000A60D0000}"/>
    <cellStyle name="Normal 4 2 2 4 5 3" xfId="45227" xr:uid="{00000000-0005-0000-0000-0000A70D0000}"/>
    <cellStyle name="Normal 4 2 2 4 6" xfId="23320" xr:uid="{00000000-0005-0000-0000-0000A80D0000}"/>
    <cellStyle name="Normal 4 2 2 4 6 2" xfId="46393" xr:uid="{00000000-0005-0000-0000-0000A90D0000}"/>
    <cellStyle name="Normal 4 2 2 4 7" xfId="44110" xr:uid="{00000000-0005-0000-0000-0000AA0D0000}"/>
    <cellStyle name="Normal 4 2 2 5" xfId="2098" xr:uid="{00000000-0005-0000-0000-0000AB0D0000}"/>
    <cellStyle name="Normal 4 2 2 6" xfId="2099" xr:uid="{00000000-0005-0000-0000-0000AC0D0000}"/>
    <cellStyle name="Normal 4 2 2 6 2" xfId="2100" xr:uid="{00000000-0005-0000-0000-0000AD0D0000}"/>
    <cellStyle name="Normal 4 2 2 6 2 2" xfId="34077" xr:uid="{00000000-0005-0000-0000-0000AE0D0000}"/>
    <cellStyle name="Normal 4 2 2 6 3" xfId="23474" xr:uid="{00000000-0005-0000-0000-0000AF0D0000}"/>
    <cellStyle name="Normal 4 2 2 6 4" xfId="45228" xr:uid="{00000000-0005-0000-0000-0000B00D0000}"/>
    <cellStyle name="Normal 4 2 2 7" xfId="2101" xr:uid="{00000000-0005-0000-0000-0000B10D0000}"/>
    <cellStyle name="Normal 4 2 2 7 2" xfId="2102" xr:uid="{00000000-0005-0000-0000-0000B20D0000}"/>
    <cellStyle name="Normal 4 2 2 7 2 2" xfId="43817" xr:uid="{00000000-0005-0000-0000-0000B30D0000}"/>
    <cellStyle name="Normal 4 2 2 7 3" xfId="33801" xr:uid="{00000000-0005-0000-0000-0000B40D0000}"/>
    <cellStyle name="Normal 4 2 2 7 4" xfId="45229" xr:uid="{00000000-0005-0000-0000-0000B50D0000}"/>
    <cellStyle name="Normal 4 2 2 8" xfId="2103" xr:uid="{00000000-0005-0000-0000-0000B60D0000}"/>
    <cellStyle name="Normal 4 2 2 8 2" xfId="33884" xr:uid="{00000000-0005-0000-0000-0000B70D0000}"/>
    <cellStyle name="Normal 4 2 2 8 3" xfId="45230" xr:uid="{00000000-0005-0000-0000-0000B80D0000}"/>
    <cellStyle name="Normal 4 2 2 9" xfId="2104" xr:uid="{00000000-0005-0000-0000-0000B90D0000}"/>
    <cellStyle name="Normal 4 2 2 9 2" xfId="46390" xr:uid="{00000000-0005-0000-0000-0000BA0D0000}"/>
    <cellStyle name="Normal 4 2 3" xfId="2105" xr:uid="{00000000-0005-0000-0000-0000BB0D0000}"/>
    <cellStyle name="Normal 4 2 3 2" xfId="2106" xr:uid="{00000000-0005-0000-0000-0000BC0D0000}"/>
    <cellStyle name="Normal 4 2 3 2 2" xfId="2107" xr:uid="{00000000-0005-0000-0000-0000BD0D0000}"/>
    <cellStyle name="Normal 4 2 3 2 2 2" xfId="2108" xr:uid="{00000000-0005-0000-0000-0000BE0D0000}"/>
    <cellStyle name="Normal 4 2 3 2 2 3" xfId="2109" xr:uid="{00000000-0005-0000-0000-0000BF0D0000}"/>
    <cellStyle name="Normal 4 2 3 2 2 3 2" xfId="34101" xr:uid="{00000000-0005-0000-0000-0000C00D0000}"/>
    <cellStyle name="Normal 4 2 3 2 2 4" xfId="23499" xr:uid="{00000000-0005-0000-0000-0000C10D0000}"/>
    <cellStyle name="Normal 4 2 3 2 2 5" xfId="45231" xr:uid="{00000000-0005-0000-0000-0000C20D0000}"/>
    <cellStyle name="Normal 4 2 3 2 3" xfId="2110" xr:uid="{00000000-0005-0000-0000-0000C30D0000}"/>
    <cellStyle name="Normal 4 2 3 2 3 2" xfId="2111" xr:uid="{00000000-0005-0000-0000-0000C40D0000}"/>
    <cellStyle name="Normal 4 2 3 2 3 2 2" xfId="43824" xr:uid="{00000000-0005-0000-0000-0000C50D0000}"/>
    <cellStyle name="Normal 4 2 3 2 3 3" xfId="33808" xr:uid="{00000000-0005-0000-0000-0000C60D0000}"/>
    <cellStyle name="Normal 4 2 3 2 4" xfId="44058" xr:uid="{00000000-0005-0000-0000-0000C70D0000}"/>
    <cellStyle name="Normal 4 2 3 3" xfId="2112" xr:uid="{00000000-0005-0000-0000-0000C80D0000}"/>
    <cellStyle name="Normal 4 2 3 3 2" xfId="2113" xr:uid="{00000000-0005-0000-0000-0000C90D0000}"/>
    <cellStyle name="Normal 4 2 3 3 2 2" xfId="33992" xr:uid="{00000000-0005-0000-0000-0000CA0D0000}"/>
    <cellStyle name="Normal 4 2 3 3 2 3" xfId="45232" xr:uid="{00000000-0005-0000-0000-0000CB0D0000}"/>
    <cellStyle name="Normal 4 2 3 3 3" xfId="23321" xr:uid="{00000000-0005-0000-0000-0000CC0D0000}"/>
    <cellStyle name="Normal 4 2 3 3 3 2" xfId="45233" xr:uid="{00000000-0005-0000-0000-0000CD0D0000}"/>
    <cellStyle name="Normal 4 2 3 3 4" xfId="46394" xr:uid="{00000000-0005-0000-0000-0000CE0D0000}"/>
    <cellStyle name="Normal 4 2 3 3 5" xfId="44111" xr:uid="{00000000-0005-0000-0000-0000CF0D0000}"/>
    <cellStyle name="Normal 4 2 3 4" xfId="2114" xr:uid="{00000000-0005-0000-0000-0000D00D0000}"/>
    <cellStyle name="Normal 4 2 3 4 2" xfId="2115" xr:uid="{00000000-0005-0000-0000-0000D10D0000}"/>
    <cellStyle name="Normal 4 2 3 4 2 2" xfId="34047" xr:uid="{00000000-0005-0000-0000-0000D20D0000}"/>
    <cellStyle name="Normal 4 2 3 4 2 3" xfId="46449" xr:uid="{00000000-0005-0000-0000-0000D30D0000}"/>
    <cellStyle name="Normal 4 2 3 4 3" xfId="23418" xr:uid="{00000000-0005-0000-0000-0000D40D0000}"/>
    <cellStyle name="Normal 4 2 3 4 4" xfId="44157" xr:uid="{00000000-0005-0000-0000-0000D50D0000}"/>
    <cellStyle name="Normal 4 2 3 5" xfId="2116" xr:uid="{00000000-0005-0000-0000-0000D60D0000}"/>
    <cellStyle name="Normal 4 2 3 5 2" xfId="2117" xr:uid="{00000000-0005-0000-0000-0000D70D0000}"/>
    <cellStyle name="Normal 4 2 3 5 2 2" xfId="34081" xr:uid="{00000000-0005-0000-0000-0000D80D0000}"/>
    <cellStyle name="Normal 4 2 3 5 3" xfId="23478" xr:uid="{00000000-0005-0000-0000-0000D90D0000}"/>
    <cellStyle name="Normal 4 2 3 5 4" xfId="44355" xr:uid="{00000000-0005-0000-0000-0000DA0D0000}"/>
    <cellStyle name="Normal 4 2 3 6" xfId="2118" xr:uid="{00000000-0005-0000-0000-0000DB0D0000}"/>
    <cellStyle name="Normal 4 2 3 6 2" xfId="2119" xr:uid="{00000000-0005-0000-0000-0000DC0D0000}"/>
    <cellStyle name="Normal 4 2 3 6 2 2" xfId="43812" xr:uid="{00000000-0005-0000-0000-0000DD0D0000}"/>
    <cellStyle name="Normal 4 2 3 6 3" xfId="33796" xr:uid="{00000000-0005-0000-0000-0000DE0D0000}"/>
    <cellStyle name="Normal 4 2 3 7" xfId="44038" xr:uid="{00000000-0005-0000-0000-0000DF0D0000}"/>
    <cellStyle name="Normal 4 2 4" xfId="2120" xr:uid="{00000000-0005-0000-0000-0000E00D0000}"/>
    <cellStyle name="Normal 4 2 4 2" xfId="2121" xr:uid="{00000000-0005-0000-0000-0000E10D0000}"/>
    <cellStyle name="Normal 4 2 4 2 2" xfId="2122" xr:uid="{00000000-0005-0000-0000-0000E20D0000}"/>
    <cellStyle name="Normal 4 2 4 2 2 2" xfId="34089" xr:uid="{00000000-0005-0000-0000-0000E30D0000}"/>
    <cellStyle name="Normal 4 2 4 2 3" xfId="23487" xr:uid="{00000000-0005-0000-0000-0000E40D0000}"/>
    <cellStyle name="Normal 4 2 4 2 4" xfId="45234" xr:uid="{00000000-0005-0000-0000-0000E50D0000}"/>
    <cellStyle name="Normal 4 2 4 3" xfId="44046" xr:uid="{00000000-0005-0000-0000-0000E60D0000}"/>
    <cellStyle name="Normal 4 2 4 3 2" xfId="45235" xr:uid="{00000000-0005-0000-0000-0000E70D0000}"/>
    <cellStyle name="Normal 4 2 5" xfId="2123" xr:uid="{00000000-0005-0000-0000-0000E80D0000}"/>
    <cellStyle name="Normal 4 2 5 2" xfId="2124" xr:uid="{00000000-0005-0000-0000-0000E90D0000}"/>
    <cellStyle name="Normal 4 2 5 3" xfId="2125" xr:uid="{00000000-0005-0000-0000-0000EA0D0000}"/>
    <cellStyle name="Normal 4 2 5 3 2" xfId="2126" xr:uid="{00000000-0005-0000-0000-0000EB0D0000}"/>
    <cellStyle name="Normal 4 2 5 3 2 2" xfId="34048" xr:uid="{00000000-0005-0000-0000-0000EC0D0000}"/>
    <cellStyle name="Normal 4 2 5 3 2 3" xfId="46450" xr:uid="{00000000-0005-0000-0000-0000ED0D0000}"/>
    <cellStyle name="Normal 4 2 5 3 3" xfId="23419" xr:uid="{00000000-0005-0000-0000-0000EE0D0000}"/>
    <cellStyle name="Normal 4 2 5 3 4" xfId="44158" xr:uid="{00000000-0005-0000-0000-0000EF0D0000}"/>
    <cellStyle name="Normal 4 2 5 4" xfId="2127" xr:uid="{00000000-0005-0000-0000-0000F00D0000}"/>
    <cellStyle name="Normal 4 2 5 4 2" xfId="2128" xr:uid="{00000000-0005-0000-0000-0000F10D0000}"/>
    <cellStyle name="Normal 4 2 5 4 2 2" xfId="43867" xr:uid="{00000000-0005-0000-0000-0000F20D0000}"/>
    <cellStyle name="Normal 4 2 5 4 3" xfId="33852" xr:uid="{00000000-0005-0000-0000-0000F30D0000}"/>
    <cellStyle name="Normal 4 2 5 4 4" xfId="45236" xr:uid="{00000000-0005-0000-0000-0000F40D0000}"/>
    <cellStyle name="Normal 4 2 5 5" xfId="2129" xr:uid="{00000000-0005-0000-0000-0000F50D0000}"/>
    <cellStyle name="Normal 4 2 5 5 2" xfId="33993" xr:uid="{00000000-0005-0000-0000-0000F60D0000}"/>
    <cellStyle name="Normal 4 2 5 5 3" xfId="45237" xr:uid="{00000000-0005-0000-0000-0000F70D0000}"/>
    <cellStyle name="Normal 4 2 5 6" xfId="23322" xr:uid="{00000000-0005-0000-0000-0000F80D0000}"/>
    <cellStyle name="Normal 4 2 5 6 2" xfId="46395" xr:uid="{00000000-0005-0000-0000-0000F90D0000}"/>
    <cellStyle name="Normal 4 2 5 7" xfId="44112" xr:uid="{00000000-0005-0000-0000-0000FA0D0000}"/>
    <cellStyle name="Normal 4 2 6" xfId="2130" xr:uid="{00000000-0005-0000-0000-0000FB0D0000}"/>
    <cellStyle name="Normal 4 2 6 2" xfId="45238" xr:uid="{00000000-0005-0000-0000-0000FC0D0000}"/>
    <cellStyle name="Normal 4 2 7" xfId="2131" xr:uid="{00000000-0005-0000-0000-0000FD0D0000}"/>
    <cellStyle name="Normal 4 2 7 2" xfId="2132" xr:uid="{00000000-0005-0000-0000-0000FE0D0000}"/>
    <cellStyle name="Normal 4 2 7 3" xfId="2133" xr:uid="{00000000-0005-0000-0000-0000FF0D0000}"/>
    <cellStyle name="Normal 4 2 7 3 2" xfId="2134" xr:uid="{00000000-0005-0000-0000-0000000E0000}"/>
    <cellStyle name="Normal 4 2 7 3 2 2" xfId="34049" xr:uid="{00000000-0005-0000-0000-0000010E0000}"/>
    <cellStyle name="Normal 4 2 7 3 2 3" xfId="46451" xr:uid="{00000000-0005-0000-0000-0000020E0000}"/>
    <cellStyle name="Normal 4 2 7 3 3" xfId="23420" xr:uid="{00000000-0005-0000-0000-0000030E0000}"/>
    <cellStyle name="Normal 4 2 7 3 4" xfId="44159" xr:uid="{00000000-0005-0000-0000-0000040E0000}"/>
    <cellStyle name="Normal 4 2 7 4" xfId="2135" xr:uid="{00000000-0005-0000-0000-0000050E0000}"/>
    <cellStyle name="Normal 4 2 7 4 2" xfId="2136" xr:uid="{00000000-0005-0000-0000-0000060E0000}"/>
    <cellStyle name="Normal 4 2 7 4 2 2" xfId="43868" xr:uid="{00000000-0005-0000-0000-0000070E0000}"/>
    <cellStyle name="Normal 4 2 7 4 3" xfId="33853" xr:uid="{00000000-0005-0000-0000-0000080E0000}"/>
    <cellStyle name="Normal 4 2 7 4 4" xfId="45239" xr:uid="{00000000-0005-0000-0000-0000090E0000}"/>
    <cellStyle name="Normal 4 2 7 5" xfId="2137" xr:uid="{00000000-0005-0000-0000-00000A0E0000}"/>
    <cellStyle name="Normal 4 2 7 5 2" xfId="33994" xr:uid="{00000000-0005-0000-0000-00000B0E0000}"/>
    <cellStyle name="Normal 4 2 7 5 3" xfId="45240" xr:uid="{00000000-0005-0000-0000-00000C0E0000}"/>
    <cellStyle name="Normal 4 2 7 6" xfId="23323" xr:uid="{00000000-0005-0000-0000-00000D0E0000}"/>
    <cellStyle name="Normal 4 2 7 6 2" xfId="46396" xr:uid="{00000000-0005-0000-0000-00000E0E0000}"/>
    <cellStyle name="Normal 4 2 7 7" xfId="44113" xr:uid="{00000000-0005-0000-0000-00000F0E0000}"/>
    <cellStyle name="Normal 4 2 8" xfId="2138" xr:uid="{00000000-0005-0000-0000-0000100E0000}"/>
    <cellStyle name="Normal 4 2 8 2" xfId="2139" xr:uid="{00000000-0005-0000-0000-0000110E0000}"/>
    <cellStyle name="Normal 4 2 8 2 2" xfId="34068" xr:uid="{00000000-0005-0000-0000-0000120E0000}"/>
    <cellStyle name="Normal 4 2 8 3" xfId="23447" xr:uid="{00000000-0005-0000-0000-0000130E0000}"/>
    <cellStyle name="Normal 4 2 8 4" xfId="44243" xr:uid="{00000000-0005-0000-0000-0000140E0000}"/>
    <cellStyle name="Normal 4 2 9" xfId="2140" xr:uid="{00000000-0005-0000-0000-0000150E0000}"/>
    <cellStyle name="Normal 4 2 9 2" xfId="33883" xr:uid="{00000000-0005-0000-0000-0000160E0000}"/>
    <cellStyle name="Normal 4 2 9 3" xfId="45241" xr:uid="{00000000-0005-0000-0000-0000170E0000}"/>
    <cellStyle name="Normal 4 3" xfId="2141" xr:uid="{00000000-0005-0000-0000-0000180E0000}"/>
    <cellStyle name="Normal 4 3 10" xfId="2142" xr:uid="{00000000-0005-0000-0000-0000190E0000}"/>
    <cellStyle name="Normal 4 3 10 2" xfId="2143" xr:uid="{00000000-0005-0000-0000-00001A0E0000}"/>
    <cellStyle name="Normal 4 3 10 2 2" xfId="2144" xr:uid="{00000000-0005-0000-0000-00001B0E0000}"/>
    <cellStyle name="Normal 4 3 10 2 2 2" xfId="37375" xr:uid="{00000000-0005-0000-0000-00001C0E0000}"/>
    <cellStyle name="Normal 4 3 10 2 3" xfId="27357" xr:uid="{00000000-0005-0000-0000-00001D0E0000}"/>
    <cellStyle name="Normal 4 3 10 3" xfId="2145" xr:uid="{00000000-0005-0000-0000-00001E0E0000}"/>
    <cellStyle name="Normal 4 3 10 3 2" xfId="2146" xr:uid="{00000000-0005-0000-0000-00001F0E0000}"/>
    <cellStyle name="Normal 4 3 10 3 2 2" xfId="37376" xr:uid="{00000000-0005-0000-0000-0000200E0000}"/>
    <cellStyle name="Normal 4 3 10 3 3" xfId="27358" xr:uid="{00000000-0005-0000-0000-0000210E0000}"/>
    <cellStyle name="Normal 4 3 10 4" xfId="2147" xr:uid="{00000000-0005-0000-0000-0000220E0000}"/>
    <cellStyle name="Normal 4 3 10 4 2" xfId="34106" xr:uid="{00000000-0005-0000-0000-0000230E0000}"/>
    <cellStyle name="Normal 4 3 10 5" xfId="23509" xr:uid="{00000000-0005-0000-0000-0000240E0000}"/>
    <cellStyle name="Normal 4 3 11" xfId="2148" xr:uid="{00000000-0005-0000-0000-0000250E0000}"/>
    <cellStyle name="Normal 4 3 11 2" xfId="2149" xr:uid="{00000000-0005-0000-0000-0000260E0000}"/>
    <cellStyle name="Normal 4 3 11 2 2" xfId="2150" xr:uid="{00000000-0005-0000-0000-0000270E0000}"/>
    <cellStyle name="Normal 4 3 11 2 2 2" xfId="37377" xr:uid="{00000000-0005-0000-0000-0000280E0000}"/>
    <cellStyle name="Normal 4 3 11 2 3" xfId="27359" xr:uid="{00000000-0005-0000-0000-0000290E0000}"/>
    <cellStyle name="Normal 4 3 11 3" xfId="2151" xr:uid="{00000000-0005-0000-0000-00002A0E0000}"/>
    <cellStyle name="Normal 4 3 11 3 2" xfId="2152" xr:uid="{00000000-0005-0000-0000-00002B0E0000}"/>
    <cellStyle name="Normal 4 3 11 3 2 2" xfId="37378" xr:uid="{00000000-0005-0000-0000-00002C0E0000}"/>
    <cellStyle name="Normal 4 3 11 3 3" xfId="27360" xr:uid="{00000000-0005-0000-0000-00002D0E0000}"/>
    <cellStyle name="Normal 4 3 11 4" xfId="2153" xr:uid="{00000000-0005-0000-0000-00002E0E0000}"/>
    <cellStyle name="Normal 4 3 11 4 2" xfId="34107" xr:uid="{00000000-0005-0000-0000-00002F0E0000}"/>
    <cellStyle name="Normal 4 3 11 5" xfId="23510" xr:uid="{00000000-0005-0000-0000-0000300E0000}"/>
    <cellStyle name="Normal 4 3 12" xfId="2154" xr:uid="{00000000-0005-0000-0000-0000310E0000}"/>
    <cellStyle name="Normal 4 3 12 2" xfId="2155" xr:uid="{00000000-0005-0000-0000-0000320E0000}"/>
    <cellStyle name="Normal 4 3 12 2 2" xfId="34105" xr:uid="{00000000-0005-0000-0000-0000330E0000}"/>
    <cellStyle name="Normal 4 3 12 3" xfId="23508" xr:uid="{00000000-0005-0000-0000-0000340E0000}"/>
    <cellStyle name="Normal 4 3 13" xfId="2156" xr:uid="{00000000-0005-0000-0000-0000350E0000}"/>
    <cellStyle name="Normal 4 3 13 2" xfId="2157" xr:uid="{00000000-0005-0000-0000-0000360E0000}"/>
    <cellStyle name="Normal 4 3 13 2 2" xfId="37379" xr:uid="{00000000-0005-0000-0000-0000370E0000}"/>
    <cellStyle name="Normal 4 3 13 3" xfId="27361" xr:uid="{00000000-0005-0000-0000-0000380E0000}"/>
    <cellStyle name="Normal 4 3 14" xfId="2158" xr:uid="{00000000-0005-0000-0000-0000390E0000}"/>
    <cellStyle name="Normal 4 3 14 2" xfId="2159" xr:uid="{00000000-0005-0000-0000-00003A0E0000}"/>
    <cellStyle name="Normal 4 3 14 2 2" xfId="37380" xr:uid="{00000000-0005-0000-0000-00003B0E0000}"/>
    <cellStyle name="Normal 4 3 14 3" xfId="27362" xr:uid="{00000000-0005-0000-0000-00003C0E0000}"/>
    <cellStyle name="Normal 4 3 15" xfId="2160" xr:uid="{00000000-0005-0000-0000-00003D0E0000}"/>
    <cellStyle name="Normal 4 3 15 2" xfId="2161" xr:uid="{00000000-0005-0000-0000-00003E0E0000}"/>
    <cellStyle name="Normal 4 3 15 2 2" xfId="43815" xr:uid="{00000000-0005-0000-0000-00003F0E0000}"/>
    <cellStyle name="Normal 4 3 15 3" xfId="33799" xr:uid="{00000000-0005-0000-0000-0000400E0000}"/>
    <cellStyle name="Normal 4 3 16" xfId="2162" xr:uid="{00000000-0005-0000-0000-0000410E0000}"/>
    <cellStyle name="Normal 4 3 16 2" xfId="33885" xr:uid="{00000000-0005-0000-0000-0000420E0000}"/>
    <cellStyle name="Normal 4 3 17" xfId="2163" xr:uid="{00000000-0005-0000-0000-0000430E0000}"/>
    <cellStyle name="Normal 4 3 17 2" xfId="43890" xr:uid="{00000000-0005-0000-0000-0000440E0000}"/>
    <cellStyle name="Normal 4 3 18" xfId="23131" xr:uid="{00000000-0005-0000-0000-0000450E0000}"/>
    <cellStyle name="Normal 4 3 19" xfId="23261" xr:uid="{00000000-0005-0000-0000-0000460E0000}"/>
    <cellStyle name="Normal 4 3 2" xfId="2164" xr:uid="{00000000-0005-0000-0000-0000470E0000}"/>
    <cellStyle name="Normal 4 3 2 10" xfId="2165" xr:uid="{00000000-0005-0000-0000-0000480E0000}"/>
    <cellStyle name="Normal 4 3 2 10 2" xfId="2166" xr:uid="{00000000-0005-0000-0000-0000490E0000}"/>
    <cellStyle name="Normal 4 3 2 10 2 2" xfId="34108" xr:uid="{00000000-0005-0000-0000-00004A0E0000}"/>
    <cellStyle name="Normal 4 3 2 10 3" xfId="23511" xr:uid="{00000000-0005-0000-0000-00004B0E0000}"/>
    <cellStyle name="Normal 4 3 2 11" xfId="2167" xr:uid="{00000000-0005-0000-0000-00004C0E0000}"/>
    <cellStyle name="Normal 4 3 2 11 2" xfId="2168" xr:uid="{00000000-0005-0000-0000-00004D0E0000}"/>
    <cellStyle name="Normal 4 3 2 11 2 2" xfId="37381" xr:uid="{00000000-0005-0000-0000-00004E0E0000}"/>
    <cellStyle name="Normal 4 3 2 11 3" xfId="27363" xr:uid="{00000000-0005-0000-0000-00004F0E0000}"/>
    <cellStyle name="Normal 4 3 2 12" xfId="2169" xr:uid="{00000000-0005-0000-0000-0000500E0000}"/>
    <cellStyle name="Normal 4 3 2 12 2" xfId="2170" xr:uid="{00000000-0005-0000-0000-0000510E0000}"/>
    <cellStyle name="Normal 4 3 2 12 2 2" xfId="37382" xr:uid="{00000000-0005-0000-0000-0000520E0000}"/>
    <cellStyle name="Normal 4 3 2 12 3" xfId="27364" xr:uid="{00000000-0005-0000-0000-0000530E0000}"/>
    <cellStyle name="Normal 4 3 2 13" xfId="2171" xr:uid="{00000000-0005-0000-0000-0000540E0000}"/>
    <cellStyle name="Normal 4 3 2 13 2" xfId="2172" xr:uid="{00000000-0005-0000-0000-0000550E0000}"/>
    <cellStyle name="Normal 4 3 2 13 2 2" xfId="43827" xr:uid="{00000000-0005-0000-0000-0000560E0000}"/>
    <cellStyle name="Normal 4 3 2 13 3" xfId="33811" xr:uid="{00000000-0005-0000-0000-0000570E0000}"/>
    <cellStyle name="Normal 4 3 2 14" xfId="44035" xr:uid="{00000000-0005-0000-0000-0000580E0000}"/>
    <cellStyle name="Normal 4 3 2 2" xfId="2173" xr:uid="{00000000-0005-0000-0000-0000590E0000}"/>
    <cellStyle name="Normal 4 3 2 2 10" xfId="2174" xr:uid="{00000000-0005-0000-0000-00005A0E0000}"/>
    <cellStyle name="Normal 4 3 2 2 10 2" xfId="2175" xr:uid="{00000000-0005-0000-0000-00005B0E0000}"/>
    <cellStyle name="Normal 4 3 2 2 10 2 2" xfId="37383" xr:uid="{00000000-0005-0000-0000-00005C0E0000}"/>
    <cellStyle name="Normal 4 3 2 2 10 3" xfId="27365" xr:uid="{00000000-0005-0000-0000-00005D0E0000}"/>
    <cellStyle name="Normal 4 3 2 2 11" xfId="2176" xr:uid="{00000000-0005-0000-0000-00005E0E0000}"/>
    <cellStyle name="Normal 4 3 2 2 11 2" xfId="2177" xr:uid="{00000000-0005-0000-0000-00005F0E0000}"/>
    <cellStyle name="Normal 4 3 2 2 11 2 2" xfId="37384" xr:uid="{00000000-0005-0000-0000-0000600E0000}"/>
    <cellStyle name="Normal 4 3 2 2 11 3" xfId="27366" xr:uid="{00000000-0005-0000-0000-0000610E0000}"/>
    <cellStyle name="Normal 4 3 2 2 12" xfId="2178" xr:uid="{00000000-0005-0000-0000-0000620E0000}"/>
    <cellStyle name="Normal 4 3 2 2 13" xfId="2179" xr:uid="{00000000-0005-0000-0000-0000630E0000}"/>
    <cellStyle name="Normal 4 3 2 2 13 2" xfId="34098" xr:uid="{00000000-0005-0000-0000-0000640E0000}"/>
    <cellStyle name="Normal 4 3 2 2 14" xfId="23496" xr:uid="{00000000-0005-0000-0000-0000650E0000}"/>
    <cellStyle name="Normal 4 3 2 2 15" xfId="44055" xr:uid="{00000000-0005-0000-0000-0000660E0000}"/>
    <cellStyle name="Normal 4 3 2 2 2" xfId="2180" xr:uid="{00000000-0005-0000-0000-0000670E0000}"/>
    <cellStyle name="Normal 4 3 2 2 2 10" xfId="23513" xr:uid="{00000000-0005-0000-0000-0000680E0000}"/>
    <cellStyle name="Normal 4 3 2 2 2 2" xfId="2181" xr:uid="{00000000-0005-0000-0000-0000690E0000}"/>
    <cellStyle name="Normal 4 3 2 2 2 2 2" xfId="2182" xr:uid="{00000000-0005-0000-0000-00006A0E0000}"/>
    <cellStyle name="Normal 4 3 2 2 2 2 2 2" xfId="2183" xr:uid="{00000000-0005-0000-0000-00006B0E0000}"/>
    <cellStyle name="Normal 4 3 2 2 2 2 2 2 2" xfId="2184" xr:uid="{00000000-0005-0000-0000-00006C0E0000}"/>
    <cellStyle name="Normal 4 3 2 2 2 2 2 2 2 2" xfId="2185" xr:uid="{00000000-0005-0000-0000-00006D0E0000}"/>
    <cellStyle name="Normal 4 3 2 2 2 2 2 2 2 2 2" xfId="37385" xr:uid="{00000000-0005-0000-0000-00006E0E0000}"/>
    <cellStyle name="Normal 4 3 2 2 2 2 2 2 2 3" xfId="27367" xr:uid="{00000000-0005-0000-0000-00006F0E0000}"/>
    <cellStyle name="Normal 4 3 2 2 2 2 2 2 3" xfId="2186" xr:uid="{00000000-0005-0000-0000-0000700E0000}"/>
    <cellStyle name="Normal 4 3 2 2 2 2 2 2 3 2" xfId="2187" xr:uid="{00000000-0005-0000-0000-0000710E0000}"/>
    <cellStyle name="Normal 4 3 2 2 2 2 2 2 3 2 2" xfId="37386" xr:uid="{00000000-0005-0000-0000-0000720E0000}"/>
    <cellStyle name="Normal 4 3 2 2 2 2 2 2 3 3" xfId="27368" xr:uid="{00000000-0005-0000-0000-0000730E0000}"/>
    <cellStyle name="Normal 4 3 2 2 2 2 2 2 4" xfId="2188" xr:uid="{00000000-0005-0000-0000-0000740E0000}"/>
    <cellStyle name="Normal 4 3 2 2 2 2 2 2 4 2" xfId="34113" xr:uid="{00000000-0005-0000-0000-0000750E0000}"/>
    <cellStyle name="Normal 4 3 2 2 2 2 2 2 5" xfId="23516" xr:uid="{00000000-0005-0000-0000-0000760E0000}"/>
    <cellStyle name="Normal 4 3 2 2 2 2 2 3" xfId="2189" xr:uid="{00000000-0005-0000-0000-0000770E0000}"/>
    <cellStyle name="Normal 4 3 2 2 2 2 2 3 2" xfId="2190" xr:uid="{00000000-0005-0000-0000-0000780E0000}"/>
    <cellStyle name="Normal 4 3 2 2 2 2 2 3 2 2" xfId="2191" xr:uid="{00000000-0005-0000-0000-0000790E0000}"/>
    <cellStyle name="Normal 4 3 2 2 2 2 2 3 2 2 2" xfId="37387" xr:uid="{00000000-0005-0000-0000-00007A0E0000}"/>
    <cellStyle name="Normal 4 3 2 2 2 2 2 3 2 3" xfId="27369" xr:uid="{00000000-0005-0000-0000-00007B0E0000}"/>
    <cellStyle name="Normal 4 3 2 2 2 2 2 3 3" xfId="2192" xr:uid="{00000000-0005-0000-0000-00007C0E0000}"/>
    <cellStyle name="Normal 4 3 2 2 2 2 2 3 3 2" xfId="2193" xr:uid="{00000000-0005-0000-0000-00007D0E0000}"/>
    <cellStyle name="Normal 4 3 2 2 2 2 2 3 3 2 2" xfId="37388" xr:uid="{00000000-0005-0000-0000-00007E0E0000}"/>
    <cellStyle name="Normal 4 3 2 2 2 2 2 3 3 3" xfId="27370" xr:uid="{00000000-0005-0000-0000-00007F0E0000}"/>
    <cellStyle name="Normal 4 3 2 2 2 2 2 3 4" xfId="2194" xr:uid="{00000000-0005-0000-0000-0000800E0000}"/>
    <cellStyle name="Normal 4 3 2 2 2 2 2 3 4 2" xfId="34114" xr:uid="{00000000-0005-0000-0000-0000810E0000}"/>
    <cellStyle name="Normal 4 3 2 2 2 2 2 3 5" xfId="23517" xr:uid="{00000000-0005-0000-0000-0000820E0000}"/>
    <cellStyle name="Normal 4 3 2 2 2 2 2 4" xfId="2195" xr:uid="{00000000-0005-0000-0000-0000830E0000}"/>
    <cellStyle name="Normal 4 3 2 2 2 2 2 4 2" xfId="2196" xr:uid="{00000000-0005-0000-0000-0000840E0000}"/>
    <cellStyle name="Normal 4 3 2 2 2 2 2 4 2 2" xfId="37389" xr:uid="{00000000-0005-0000-0000-0000850E0000}"/>
    <cellStyle name="Normal 4 3 2 2 2 2 2 4 3" xfId="27371" xr:uid="{00000000-0005-0000-0000-0000860E0000}"/>
    <cellStyle name="Normal 4 3 2 2 2 2 2 5" xfId="2197" xr:uid="{00000000-0005-0000-0000-0000870E0000}"/>
    <cellStyle name="Normal 4 3 2 2 2 2 2 5 2" xfId="2198" xr:uid="{00000000-0005-0000-0000-0000880E0000}"/>
    <cellStyle name="Normal 4 3 2 2 2 2 2 5 2 2" xfId="37390" xr:uid="{00000000-0005-0000-0000-0000890E0000}"/>
    <cellStyle name="Normal 4 3 2 2 2 2 2 5 3" xfId="27372" xr:uid="{00000000-0005-0000-0000-00008A0E0000}"/>
    <cellStyle name="Normal 4 3 2 2 2 2 2 6" xfId="2199" xr:uid="{00000000-0005-0000-0000-00008B0E0000}"/>
    <cellStyle name="Normal 4 3 2 2 2 2 2 6 2" xfId="34112" xr:uid="{00000000-0005-0000-0000-00008C0E0000}"/>
    <cellStyle name="Normal 4 3 2 2 2 2 2 7" xfId="23515" xr:uid="{00000000-0005-0000-0000-00008D0E0000}"/>
    <cellStyle name="Normal 4 3 2 2 2 2 3" xfId="2200" xr:uid="{00000000-0005-0000-0000-00008E0E0000}"/>
    <cellStyle name="Normal 4 3 2 2 2 2 3 2" xfId="2201" xr:uid="{00000000-0005-0000-0000-00008F0E0000}"/>
    <cellStyle name="Normal 4 3 2 2 2 2 3 2 2" xfId="2202" xr:uid="{00000000-0005-0000-0000-0000900E0000}"/>
    <cellStyle name="Normal 4 3 2 2 2 2 3 2 2 2" xfId="37391" xr:uid="{00000000-0005-0000-0000-0000910E0000}"/>
    <cellStyle name="Normal 4 3 2 2 2 2 3 2 3" xfId="27373" xr:uid="{00000000-0005-0000-0000-0000920E0000}"/>
    <cellStyle name="Normal 4 3 2 2 2 2 3 3" xfId="2203" xr:uid="{00000000-0005-0000-0000-0000930E0000}"/>
    <cellStyle name="Normal 4 3 2 2 2 2 3 3 2" xfId="2204" xr:uid="{00000000-0005-0000-0000-0000940E0000}"/>
    <cellStyle name="Normal 4 3 2 2 2 2 3 3 2 2" xfId="37392" xr:uid="{00000000-0005-0000-0000-0000950E0000}"/>
    <cellStyle name="Normal 4 3 2 2 2 2 3 3 3" xfId="27374" xr:uid="{00000000-0005-0000-0000-0000960E0000}"/>
    <cellStyle name="Normal 4 3 2 2 2 2 3 4" xfId="2205" xr:uid="{00000000-0005-0000-0000-0000970E0000}"/>
    <cellStyle name="Normal 4 3 2 2 2 2 3 4 2" xfId="34115" xr:uid="{00000000-0005-0000-0000-0000980E0000}"/>
    <cellStyle name="Normal 4 3 2 2 2 2 3 5" xfId="23518" xr:uid="{00000000-0005-0000-0000-0000990E0000}"/>
    <cellStyle name="Normal 4 3 2 2 2 2 4" xfId="2206" xr:uid="{00000000-0005-0000-0000-00009A0E0000}"/>
    <cellStyle name="Normal 4 3 2 2 2 2 4 2" xfId="2207" xr:uid="{00000000-0005-0000-0000-00009B0E0000}"/>
    <cellStyle name="Normal 4 3 2 2 2 2 4 2 2" xfId="2208" xr:uid="{00000000-0005-0000-0000-00009C0E0000}"/>
    <cellStyle name="Normal 4 3 2 2 2 2 4 2 2 2" xfId="37393" xr:uid="{00000000-0005-0000-0000-00009D0E0000}"/>
    <cellStyle name="Normal 4 3 2 2 2 2 4 2 3" xfId="27375" xr:uid="{00000000-0005-0000-0000-00009E0E0000}"/>
    <cellStyle name="Normal 4 3 2 2 2 2 4 3" xfId="2209" xr:uid="{00000000-0005-0000-0000-00009F0E0000}"/>
    <cellStyle name="Normal 4 3 2 2 2 2 4 3 2" xfId="2210" xr:uid="{00000000-0005-0000-0000-0000A00E0000}"/>
    <cellStyle name="Normal 4 3 2 2 2 2 4 3 2 2" xfId="37394" xr:uid="{00000000-0005-0000-0000-0000A10E0000}"/>
    <cellStyle name="Normal 4 3 2 2 2 2 4 3 3" xfId="27376" xr:uid="{00000000-0005-0000-0000-0000A20E0000}"/>
    <cellStyle name="Normal 4 3 2 2 2 2 4 4" xfId="2211" xr:uid="{00000000-0005-0000-0000-0000A30E0000}"/>
    <cellStyle name="Normal 4 3 2 2 2 2 4 4 2" xfId="34116" xr:uid="{00000000-0005-0000-0000-0000A40E0000}"/>
    <cellStyle name="Normal 4 3 2 2 2 2 4 5" xfId="23519" xr:uid="{00000000-0005-0000-0000-0000A50E0000}"/>
    <cellStyle name="Normal 4 3 2 2 2 2 5" xfId="2212" xr:uid="{00000000-0005-0000-0000-0000A60E0000}"/>
    <cellStyle name="Normal 4 3 2 2 2 2 5 2" xfId="2213" xr:uid="{00000000-0005-0000-0000-0000A70E0000}"/>
    <cellStyle name="Normal 4 3 2 2 2 2 5 2 2" xfId="37395" xr:uid="{00000000-0005-0000-0000-0000A80E0000}"/>
    <cellStyle name="Normal 4 3 2 2 2 2 5 3" xfId="27377" xr:uid="{00000000-0005-0000-0000-0000A90E0000}"/>
    <cellStyle name="Normal 4 3 2 2 2 2 6" xfId="2214" xr:uid="{00000000-0005-0000-0000-0000AA0E0000}"/>
    <cellStyle name="Normal 4 3 2 2 2 2 6 2" xfId="2215" xr:uid="{00000000-0005-0000-0000-0000AB0E0000}"/>
    <cellStyle name="Normal 4 3 2 2 2 2 6 2 2" xfId="37396" xr:uid="{00000000-0005-0000-0000-0000AC0E0000}"/>
    <cellStyle name="Normal 4 3 2 2 2 2 6 3" xfId="27378" xr:uid="{00000000-0005-0000-0000-0000AD0E0000}"/>
    <cellStyle name="Normal 4 3 2 2 2 2 7" xfId="2216" xr:uid="{00000000-0005-0000-0000-0000AE0E0000}"/>
    <cellStyle name="Normal 4 3 2 2 2 2 7 2" xfId="34111" xr:uid="{00000000-0005-0000-0000-0000AF0E0000}"/>
    <cellStyle name="Normal 4 3 2 2 2 2 8" xfId="23514" xr:uid="{00000000-0005-0000-0000-0000B00E0000}"/>
    <cellStyle name="Normal 4 3 2 2 2 3" xfId="2217" xr:uid="{00000000-0005-0000-0000-0000B10E0000}"/>
    <cellStyle name="Normal 4 3 2 2 2 3 2" xfId="2218" xr:uid="{00000000-0005-0000-0000-0000B20E0000}"/>
    <cellStyle name="Normal 4 3 2 2 2 3 2 2" xfId="2219" xr:uid="{00000000-0005-0000-0000-0000B30E0000}"/>
    <cellStyle name="Normal 4 3 2 2 2 3 2 2 2" xfId="2220" xr:uid="{00000000-0005-0000-0000-0000B40E0000}"/>
    <cellStyle name="Normal 4 3 2 2 2 3 2 2 2 2" xfId="2221" xr:uid="{00000000-0005-0000-0000-0000B50E0000}"/>
    <cellStyle name="Normal 4 3 2 2 2 3 2 2 2 2 2" xfId="37397" xr:uid="{00000000-0005-0000-0000-0000B60E0000}"/>
    <cellStyle name="Normal 4 3 2 2 2 3 2 2 2 3" xfId="27379" xr:uid="{00000000-0005-0000-0000-0000B70E0000}"/>
    <cellStyle name="Normal 4 3 2 2 2 3 2 2 3" xfId="2222" xr:uid="{00000000-0005-0000-0000-0000B80E0000}"/>
    <cellStyle name="Normal 4 3 2 2 2 3 2 2 3 2" xfId="2223" xr:uid="{00000000-0005-0000-0000-0000B90E0000}"/>
    <cellStyle name="Normal 4 3 2 2 2 3 2 2 3 2 2" xfId="37398" xr:uid="{00000000-0005-0000-0000-0000BA0E0000}"/>
    <cellStyle name="Normal 4 3 2 2 2 3 2 2 3 3" xfId="27380" xr:uid="{00000000-0005-0000-0000-0000BB0E0000}"/>
    <cellStyle name="Normal 4 3 2 2 2 3 2 2 4" xfId="2224" xr:uid="{00000000-0005-0000-0000-0000BC0E0000}"/>
    <cellStyle name="Normal 4 3 2 2 2 3 2 2 4 2" xfId="34119" xr:uid="{00000000-0005-0000-0000-0000BD0E0000}"/>
    <cellStyle name="Normal 4 3 2 2 2 3 2 2 5" xfId="23522" xr:uid="{00000000-0005-0000-0000-0000BE0E0000}"/>
    <cellStyle name="Normal 4 3 2 2 2 3 2 3" xfId="2225" xr:uid="{00000000-0005-0000-0000-0000BF0E0000}"/>
    <cellStyle name="Normal 4 3 2 2 2 3 2 3 2" xfId="2226" xr:uid="{00000000-0005-0000-0000-0000C00E0000}"/>
    <cellStyle name="Normal 4 3 2 2 2 3 2 3 2 2" xfId="2227" xr:uid="{00000000-0005-0000-0000-0000C10E0000}"/>
    <cellStyle name="Normal 4 3 2 2 2 3 2 3 2 2 2" xfId="37399" xr:uid="{00000000-0005-0000-0000-0000C20E0000}"/>
    <cellStyle name="Normal 4 3 2 2 2 3 2 3 2 3" xfId="27381" xr:uid="{00000000-0005-0000-0000-0000C30E0000}"/>
    <cellStyle name="Normal 4 3 2 2 2 3 2 3 3" xfId="2228" xr:uid="{00000000-0005-0000-0000-0000C40E0000}"/>
    <cellStyle name="Normal 4 3 2 2 2 3 2 3 3 2" xfId="2229" xr:uid="{00000000-0005-0000-0000-0000C50E0000}"/>
    <cellStyle name="Normal 4 3 2 2 2 3 2 3 3 2 2" xfId="37400" xr:uid="{00000000-0005-0000-0000-0000C60E0000}"/>
    <cellStyle name="Normal 4 3 2 2 2 3 2 3 3 3" xfId="27382" xr:uid="{00000000-0005-0000-0000-0000C70E0000}"/>
    <cellStyle name="Normal 4 3 2 2 2 3 2 3 4" xfId="2230" xr:uid="{00000000-0005-0000-0000-0000C80E0000}"/>
    <cellStyle name="Normal 4 3 2 2 2 3 2 3 4 2" xfId="34120" xr:uid="{00000000-0005-0000-0000-0000C90E0000}"/>
    <cellStyle name="Normal 4 3 2 2 2 3 2 3 5" xfId="23523" xr:uid="{00000000-0005-0000-0000-0000CA0E0000}"/>
    <cellStyle name="Normal 4 3 2 2 2 3 2 4" xfId="2231" xr:uid="{00000000-0005-0000-0000-0000CB0E0000}"/>
    <cellStyle name="Normal 4 3 2 2 2 3 2 4 2" xfId="2232" xr:uid="{00000000-0005-0000-0000-0000CC0E0000}"/>
    <cellStyle name="Normal 4 3 2 2 2 3 2 4 2 2" xfId="37401" xr:uid="{00000000-0005-0000-0000-0000CD0E0000}"/>
    <cellStyle name="Normal 4 3 2 2 2 3 2 4 3" xfId="27383" xr:uid="{00000000-0005-0000-0000-0000CE0E0000}"/>
    <cellStyle name="Normal 4 3 2 2 2 3 2 5" xfId="2233" xr:uid="{00000000-0005-0000-0000-0000CF0E0000}"/>
    <cellStyle name="Normal 4 3 2 2 2 3 2 5 2" xfId="2234" xr:uid="{00000000-0005-0000-0000-0000D00E0000}"/>
    <cellStyle name="Normal 4 3 2 2 2 3 2 5 2 2" xfId="37402" xr:uid="{00000000-0005-0000-0000-0000D10E0000}"/>
    <cellStyle name="Normal 4 3 2 2 2 3 2 5 3" xfId="27384" xr:uid="{00000000-0005-0000-0000-0000D20E0000}"/>
    <cellStyle name="Normal 4 3 2 2 2 3 2 6" xfId="2235" xr:uid="{00000000-0005-0000-0000-0000D30E0000}"/>
    <cellStyle name="Normal 4 3 2 2 2 3 2 6 2" xfId="34118" xr:uid="{00000000-0005-0000-0000-0000D40E0000}"/>
    <cellStyle name="Normal 4 3 2 2 2 3 2 7" xfId="23521" xr:uid="{00000000-0005-0000-0000-0000D50E0000}"/>
    <cellStyle name="Normal 4 3 2 2 2 3 3" xfId="2236" xr:uid="{00000000-0005-0000-0000-0000D60E0000}"/>
    <cellStyle name="Normal 4 3 2 2 2 3 3 2" xfId="2237" xr:uid="{00000000-0005-0000-0000-0000D70E0000}"/>
    <cellStyle name="Normal 4 3 2 2 2 3 3 2 2" xfId="2238" xr:uid="{00000000-0005-0000-0000-0000D80E0000}"/>
    <cellStyle name="Normal 4 3 2 2 2 3 3 2 2 2" xfId="37403" xr:uid="{00000000-0005-0000-0000-0000D90E0000}"/>
    <cellStyle name="Normal 4 3 2 2 2 3 3 2 3" xfId="27385" xr:uid="{00000000-0005-0000-0000-0000DA0E0000}"/>
    <cellStyle name="Normal 4 3 2 2 2 3 3 3" xfId="2239" xr:uid="{00000000-0005-0000-0000-0000DB0E0000}"/>
    <cellStyle name="Normal 4 3 2 2 2 3 3 3 2" xfId="2240" xr:uid="{00000000-0005-0000-0000-0000DC0E0000}"/>
    <cellStyle name="Normal 4 3 2 2 2 3 3 3 2 2" xfId="37404" xr:uid="{00000000-0005-0000-0000-0000DD0E0000}"/>
    <cellStyle name="Normal 4 3 2 2 2 3 3 3 3" xfId="27386" xr:uid="{00000000-0005-0000-0000-0000DE0E0000}"/>
    <cellStyle name="Normal 4 3 2 2 2 3 3 4" xfId="2241" xr:uid="{00000000-0005-0000-0000-0000DF0E0000}"/>
    <cellStyle name="Normal 4 3 2 2 2 3 3 4 2" xfId="34121" xr:uid="{00000000-0005-0000-0000-0000E00E0000}"/>
    <cellStyle name="Normal 4 3 2 2 2 3 3 5" xfId="23524" xr:uid="{00000000-0005-0000-0000-0000E10E0000}"/>
    <cellStyle name="Normal 4 3 2 2 2 3 4" xfId="2242" xr:uid="{00000000-0005-0000-0000-0000E20E0000}"/>
    <cellStyle name="Normal 4 3 2 2 2 3 4 2" xfId="2243" xr:uid="{00000000-0005-0000-0000-0000E30E0000}"/>
    <cellStyle name="Normal 4 3 2 2 2 3 4 2 2" xfId="2244" xr:uid="{00000000-0005-0000-0000-0000E40E0000}"/>
    <cellStyle name="Normal 4 3 2 2 2 3 4 2 2 2" xfId="37405" xr:uid="{00000000-0005-0000-0000-0000E50E0000}"/>
    <cellStyle name="Normal 4 3 2 2 2 3 4 2 3" xfId="27387" xr:uid="{00000000-0005-0000-0000-0000E60E0000}"/>
    <cellStyle name="Normal 4 3 2 2 2 3 4 3" xfId="2245" xr:uid="{00000000-0005-0000-0000-0000E70E0000}"/>
    <cellStyle name="Normal 4 3 2 2 2 3 4 3 2" xfId="2246" xr:uid="{00000000-0005-0000-0000-0000E80E0000}"/>
    <cellStyle name="Normal 4 3 2 2 2 3 4 3 2 2" xfId="37406" xr:uid="{00000000-0005-0000-0000-0000E90E0000}"/>
    <cellStyle name="Normal 4 3 2 2 2 3 4 3 3" xfId="27388" xr:uid="{00000000-0005-0000-0000-0000EA0E0000}"/>
    <cellStyle name="Normal 4 3 2 2 2 3 4 4" xfId="2247" xr:uid="{00000000-0005-0000-0000-0000EB0E0000}"/>
    <cellStyle name="Normal 4 3 2 2 2 3 4 4 2" xfId="34122" xr:uid="{00000000-0005-0000-0000-0000EC0E0000}"/>
    <cellStyle name="Normal 4 3 2 2 2 3 4 5" xfId="23525" xr:uid="{00000000-0005-0000-0000-0000ED0E0000}"/>
    <cellStyle name="Normal 4 3 2 2 2 3 5" xfId="2248" xr:uid="{00000000-0005-0000-0000-0000EE0E0000}"/>
    <cellStyle name="Normal 4 3 2 2 2 3 5 2" xfId="2249" xr:uid="{00000000-0005-0000-0000-0000EF0E0000}"/>
    <cellStyle name="Normal 4 3 2 2 2 3 5 2 2" xfId="37407" xr:uid="{00000000-0005-0000-0000-0000F00E0000}"/>
    <cellStyle name="Normal 4 3 2 2 2 3 5 3" xfId="27389" xr:uid="{00000000-0005-0000-0000-0000F10E0000}"/>
    <cellStyle name="Normal 4 3 2 2 2 3 6" xfId="2250" xr:uid="{00000000-0005-0000-0000-0000F20E0000}"/>
    <cellStyle name="Normal 4 3 2 2 2 3 6 2" xfId="2251" xr:uid="{00000000-0005-0000-0000-0000F30E0000}"/>
    <cellStyle name="Normal 4 3 2 2 2 3 6 2 2" xfId="37408" xr:uid="{00000000-0005-0000-0000-0000F40E0000}"/>
    <cellStyle name="Normal 4 3 2 2 2 3 6 3" xfId="27390" xr:uid="{00000000-0005-0000-0000-0000F50E0000}"/>
    <cellStyle name="Normal 4 3 2 2 2 3 7" xfId="2252" xr:uid="{00000000-0005-0000-0000-0000F60E0000}"/>
    <cellStyle name="Normal 4 3 2 2 2 3 7 2" xfId="34117" xr:uid="{00000000-0005-0000-0000-0000F70E0000}"/>
    <cellStyle name="Normal 4 3 2 2 2 3 8" xfId="23520" xr:uid="{00000000-0005-0000-0000-0000F80E0000}"/>
    <cellStyle name="Normal 4 3 2 2 2 4" xfId="2253" xr:uid="{00000000-0005-0000-0000-0000F90E0000}"/>
    <cellStyle name="Normal 4 3 2 2 2 4 2" xfId="2254" xr:uid="{00000000-0005-0000-0000-0000FA0E0000}"/>
    <cellStyle name="Normal 4 3 2 2 2 4 2 2" xfId="2255" xr:uid="{00000000-0005-0000-0000-0000FB0E0000}"/>
    <cellStyle name="Normal 4 3 2 2 2 4 2 2 2" xfId="2256" xr:uid="{00000000-0005-0000-0000-0000FC0E0000}"/>
    <cellStyle name="Normal 4 3 2 2 2 4 2 2 2 2" xfId="37409" xr:uid="{00000000-0005-0000-0000-0000FD0E0000}"/>
    <cellStyle name="Normal 4 3 2 2 2 4 2 2 3" xfId="27391" xr:uid="{00000000-0005-0000-0000-0000FE0E0000}"/>
    <cellStyle name="Normal 4 3 2 2 2 4 2 3" xfId="2257" xr:uid="{00000000-0005-0000-0000-0000FF0E0000}"/>
    <cellStyle name="Normal 4 3 2 2 2 4 2 3 2" xfId="2258" xr:uid="{00000000-0005-0000-0000-0000000F0000}"/>
    <cellStyle name="Normal 4 3 2 2 2 4 2 3 2 2" xfId="37410" xr:uid="{00000000-0005-0000-0000-0000010F0000}"/>
    <cellStyle name="Normal 4 3 2 2 2 4 2 3 3" xfId="27392" xr:uid="{00000000-0005-0000-0000-0000020F0000}"/>
    <cellStyle name="Normal 4 3 2 2 2 4 2 4" xfId="2259" xr:uid="{00000000-0005-0000-0000-0000030F0000}"/>
    <cellStyle name="Normal 4 3 2 2 2 4 2 4 2" xfId="34124" xr:uid="{00000000-0005-0000-0000-0000040F0000}"/>
    <cellStyle name="Normal 4 3 2 2 2 4 2 5" xfId="23527" xr:uid="{00000000-0005-0000-0000-0000050F0000}"/>
    <cellStyle name="Normal 4 3 2 2 2 4 3" xfId="2260" xr:uid="{00000000-0005-0000-0000-0000060F0000}"/>
    <cellStyle name="Normal 4 3 2 2 2 4 3 2" xfId="2261" xr:uid="{00000000-0005-0000-0000-0000070F0000}"/>
    <cellStyle name="Normal 4 3 2 2 2 4 3 2 2" xfId="2262" xr:uid="{00000000-0005-0000-0000-0000080F0000}"/>
    <cellStyle name="Normal 4 3 2 2 2 4 3 2 2 2" xfId="37411" xr:uid="{00000000-0005-0000-0000-0000090F0000}"/>
    <cellStyle name="Normal 4 3 2 2 2 4 3 2 3" xfId="27393" xr:uid="{00000000-0005-0000-0000-00000A0F0000}"/>
    <cellStyle name="Normal 4 3 2 2 2 4 3 3" xfId="2263" xr:uid="{00000000-0005-0000-0000-00000B0F0000}"/>
    <cellStyle name="Normal 4 3 2 2 2 4 3 3 2" xfId="2264" xr:uid="{00000000-0005-0000-0000-00000C0F0000}"/>
    <cellStyle name="Normal 4 3 2 2 2 4 3 3 2 2" xfId="37412" xr:uid="{00000000-0005-0000-0000-00000D0F0000}"/>
    <cellStyle name="Normal 4 3 2 2 2 4 3 3 3" xfId="27394" xr:uid="{00000000-0005-0000-0000-00000E0F0000}"/>
    <cellStyle name="Normal 4 3 2 2 2 4 3 4" xfId="2265" xr:uid="{00000000-0005-0000-0000-00000F0F0000}"/>
    <cellStyle name="Normal 4 3 2 2 2 4 3 4 2" xfId="34125" xr:uid="{00000000-0005-0000-0000-0000100F0000}"/>
    <cellStyle name="Normal 4 3 2 2 2 4 3 5" xfId="23528" xr:uid="{00000000-0005-0000-0000-0000110F0000}"/>
    <cellStyle name="Normal 4 3 2 2 2 4 4" xfId="2266" xr:uid="{00000000-0005-0000-0000-0000120F0000}"/>
    <cellStyle name="Normal 4 3 2 2 2 4 4 2" xfId="2267" xr:uid="{00000000-0005-0000-0000-0000130F0000}"/>
    <cellStyle name="Normal 4 3 2 2 2 4 4 2 2" xfId="37413" xr:uid="{00000000-0005-0000-0000-0000140F0000}"/>
    <cellStyle name="Normal 4 3 2 2 2 4 4 3" xfId="27395" xr:uid="{00000000-0005-0000-0000-0000150F0000}"/>
    <cellStyle name="Normal 4 3 2 2 2 4 5" xfId="2268" xr:uid="{00000000-0005-0000-0000-0000160F0000}"/>
    <cellStyle name="Normal 4 3 2 2 2 4 5 2" xfId="2269" xr:uid="{00000000-0005-0000-0000-0000170F0000}"/>
    <cellStyle name="Normal 4 3 2 2 2 4 5 2 2" xfId="37414" xr:uid="{00000000-0005-0000-0000-0000180F0000}"/>
    <cellStyle name="Normal 4 3 2 2 2 4 5 3" xfId="27396" xr:uid="{00000000-0005-0000-0000-0000190F0000}"/>
    <cellStyle name="Normal 4 3 2 2 2 4 6" xfId="2270" xr:uid="{00000000-0005-0000-0000-00001A0F0000}"/>
    <cellStyle name="Normal 4 3 2 2 2 4 6 2" xfId="34123" xr:uid="{00000000-0005-0000-0000-00001B0F0000}"/>
    <cellStyle name="Normal 4 3 2 2 2 4 7" xfId="23526" xr:uid="{00000000-0005-0000-0000-00001C0F0000}"/>
    <cellStyle name="Normal 4 3 2 2 2 5" xfId="2271" xr:uid="{00000000-0005-0000-0000-00001D0F0000}"/>
    <cellStyle name="Normal 4 3 2 2 2 5 2" xfId="2272" xr:uid="{00000000-0005-0000-0000-00001E0F0000}"/>
    <cellStyle name="Normal 4 3 2 2 2 5 2 2" xfId="2273" xr:uid="{00000000-0005-0000-0000-00001F0F0000}"/>
    <cellStyle name="Normal 4 3 2 2 2 5 2 2 2" xfId="37415" xr:uid="{00000000-0005-0000-0000-0000200F0000}"/>
    <cellStyle name="Normal 4 3 2 2 2 5 2 3" xfId="27397" xr:uid="{00000000-0005-0000-0000-0000210F0000}"/>
    <cellStyle name="Normal 4 3 2 2 2 5 3" xfId="2274" xr:uid="{00000000-0005-0000-0000-0000220F0000}"/>
    <cellStyle name="Normal 4 3 2 2 2 5 3 2" xfId="2275" xr:uid="{00000000-0005-0000-0000-0000230F0000}"/>
    <cellStyle name="Normal 4 3 2 2 2 5 3 2 2" xfId="37416" xr:uid="{00000000-0005-0000-0000-0000240F0000}"/>
    <cellStyle name="Normal 4 3 2 2 2 5 3 3" xfId="27398" xr:uid="{00000000-0005-0000-0000-0000250F0000}"/>
    <cellStyle name="Normal 4 3 2 2 2 5 4" xfId="2276" xr:uid="{00000000-0005-0000-0000-0000260F0000}"/>
    <cellStyle name="Normal 4 3 2 2 2 5 4 2" xfId="34126" xr:uid="{00000000-0005-0000-0000-0000270F0000}"/>
    <cellStyle name="Normal 4 3 2 2 2 5 5" xfId="23529" xr:uid="{00000000-0005-0000-0000-0000280F0000}"/>
    <cellStyle name="Normal 4 3 2 2 2 6" xfId="2277" xr:uid="{00000000-0005-0000-0000-0000290F0000}"/>
    <cellStyle name="Normal 4 3 2 2 2 6 2" xfId="2278" xr:uid="{00000000-0005-0000-0000-00002A0F0000}"/>
    <cellStyle name="Normal 4 3 2 2 2 6 2 2" xfId="2279" xr:uid="{00000000-0005-0000-0000-00002B0F0000}"/>
    <cellStyle name="Normal 4 3 2 2 2 6 2 2 2" xfId="37417" xr:uid="{00000000-0005-0000-0000-00002C0F0000}"/>
    <cellStyle name="Normal 4 3 2 2 2 6 2 3" xfId="27399" xr:uid="{00000000-0005-0000-0000-00002D0F0000}"/>
    <cellStyle name="Normal 4 3 2 2 2 6 3" xfId="2280" xr:uid="{00000000-0005-0000-0000-00002E0F0000}"/>
    <cellStyle name="Normal 4 3 2 2 2 6 3 2" xfId="2281" xr:uid="{00000000-0005-0000-0000-00002F0F0000}"/>
    <cellStyle name="Normal 4 3 2 2 2 6 3 2 2" xfId="37418" xr:uid="{00000000-0005-0000-0000-0000300F0000}"/>
    <cellStyle name="Normal 4 3 2 2 2 6 3 3" xfId="27400" xr:uid="{00000000-0005-0000-0000-0000310F0000}"/>
    <cellStyle name="Normal 4 3 2 2 2 6 4" xfId="2282" xr:uid="{00000000-0005-0000-0000-0000320F0000}"/>
    <cellStyle name="Normal 4 3 2 2 2 6 4 2" xfId="34127" xr:uid="{00000000-0005-0000-0000-0000330F0000}"/>
    <cellStyle name="Normal 4 3 2 2 2 6 5" xfId="23530" xr:uid="{00000000-0005-0000-0000-0000340F0000}"/>
    <cellStyle name="Normal 4 3 2 2 2 7" xfId="2283" xr:uid="{00000000-0005-0000-0000-0000350F0000}"/>
    <cellStyle name="Normal 4 3 2 2 2 7 2" xfId="2284" xr:uid="{00000000-0005-0000-0000-0000360F0000}"/>
    <cellStyle name="Normal 4 3 2 2 2 7 2 2" xfId="37419" xr:uid="{00000000-0005-0000-0000-0000370F0000}"/>
    <cellStyle name="Normal 4 3 2 2 2 7 3" xfId="27401" xr:uid="{00000000-0005-0000-0000-0000380F0000}"/>
    <cellStyle name="Normal 4 3 2 2 2 8" xfId="2285" xr:uid="{00000000-0005-0000-0000-0000390F0000}"/>
    <cellStyle name="Normal 4 3 2 2 2 8 2" xfId="2286" xr:uid="{00000000-0005-0000-0000-00003A0F0000}"/>
    <cellStyle name="Normal 4 3 2 2 2 8 2 2" xfId="37420" xr:uid="{00000000-0005-0000-0000-00003B0F0000}"/>
    <cellStyle name="Normal 4 3 2 2 2 8 3" xfId="27402" xr:uid="{00000000-0005-0000-0000-00003C0F0000}"/>
    <cellStyle name="Normal 4 3 2 2 2 9" xfId="2287" xr:uid="{00000000-0005-0000-0000-00003D0F0000}"/>
    <cellStyle name="Normal 4 3 2 2 2 9 2" xfId="34110" xr:uid="{00000000-0005-0000-0000-00003E0F0000}"/>
    <cellStyle name="Normal 4 3 2 2 3" xfId="2288" xr:uid="{00000000-0005-0000-0000-00003F0F0000}"/>
    <cellStyle name="Normal 4 3 2 2 3 2" xfId="2289" xr:uid="{00000000-0005-0000-0000-0000400F0000}"/>
    <cellStyle name="Normal 4 3 2 2 3 2 2" xfId="2290" xr:uid="{00000000-0005-0000-0000-0000410F0000}"/>
    <cellStyle name="Normal 4 3 2 2 3 2 2 2" xfId="2291" xr:uid="{00000000-0005-0000-0000-0000420F0000}"/>
    <cellStyle name="Normal 4 3 2 2 3 2 2 2 2" xfId="2292" xr:uid="{00000000-0005-0000-0000-0000430F0000}"/>
    <cellStyle name="Normal 4 3 2 2 3 2 2 2 2 2" xfId="37421" xr:uid="{00000000-0005-0000-0000-0000440F0000}"/>
    <cellStyle name="Normal 4 3 2 2 3 2 2 2 3" xfId="27403" xr:uid="{00000000-0005-0000-0000-0000450F0000}"/>
    <cellStyle name="Normal 4 3 2 2 3 2 2 3" xfId="2293" xr:uid="{00000000-0005-0000-0000-0000460F0000}"/>
    <cellStyle name="Normal 4 3 2 2 3 2 2 3 2" xfId="2294" xr:uid="{00000000-0005-0000-0000-0000470F0000}"/>
    <cellStyle name="Normal 4 3 2 2 3 2 2 3 2 2" xfId="37422" xr:uid="{00000000-0005-0000-0000-0000480F0000}"/>
    <cellStyle name="Normal 4 3 2 2 3 2 2 3 3" xfId="27404" xr:uid="{00000000-0005-0000-0000-0000490F0000}"/>
    <cellStyle name="Normal 4 3 2 2 3 2 2 4" xfId="2295" xr:uid="{00000000-0005-0000-0000-00004A0F0000}"/>
    <cellStyle name="Normal 4 3 2 2 3 2 2 4 2" xfId="34130" xr:uid="{00000000-0005-0000-0000-00004B0F0000}"/>
    <cellStyle name="Normal 4 3 2 2 3 2 2 5" xfId="23533" xr:uid="{00000000-0005-0000-0000-00004C0F0000}"/>
    <cellStyle name="Normal 4 3 2 2 3 2 3" xfId="2296" xr:uid="{00000000-0005-0000-0000-00004D0F0000}"/>
    <cellStyle name="Normal 4 3 2 2 3 2 3 2" xfId="2297" xr:uid="{00000000-0005-0000-0000-00004E0F0000}"/>
    <cellStyle name="Normal 4 3 2 2 3 2 3 2 2" xfId="2298" xr:uid="{00000000-0005-0000-0000-00004F0F0000}"/>
    <cellStyle name="Normal 4 3 2 2 3 2 3 2 2 2" xfId="37423" xr:uid="{00000000-0005-0000-0000-0000500F0000}"/>
    <cellStyle name="Normal 4 3 2 2 3 2 3 2 3" xfId="27405" xr:uid="{00000000-0005-0000-0000-0000510F0000}"/>
    <cellStyle name="Normal 4 3 2 2 3 2 3 3" xfId="2299" xr:uid="{00000000-0005-0000-0000-0000520F0000}"/>
    <cellStyle name="Normal 4 3 2 2 3 2 3 3 2" xfId="2300" xr:uid="{00000000-0005-0000-0000-0000530F0000}"/>
    <cellStyle name="Normal 4 3 2 2 3 2 3 3 2 2" xfId="37424" xr:uid="{00000000-0005-0000-0000-0000540F0000}"/>
    <cellStyle name="Normal 4 3 2 2 3 2 3 3 3" xfId="27406" xr:uid="{00000000-0005-0000-0000-0000550F0000}"/>
    <cellStyle name="Normal 4 3 2 2 3 2 3 4" xfId="2301" xr:uid="{00000000-0005-0000-0000-0000560F0000}"/>
    <cellStyle name="Normal 4 3 2 2 3 2 3 4 2" xfId="34131" xr:uid="{00000000-0005-0000-0000-0000570F0000}"/>
    <cellStyle name="Normal 4 3 2 2 3 2 3 5" xfId="23534" xr:uid="{00000000-0005-0000-0000-0000580F0000}"/>
    <cellStyle name="Normal 4 3 2 2 3 2 4" xfId="2302" xr:uid="{00000000-0005-0000-0000-0000590F0000}"/>
    <cellStyle name="Normal 4 3 2 2 3 2 4 2" xfId="2303" xr:uid="{00000000-0005-0000-0000-00005A0F0000}"/>
    <cellStyle name="Normal 4 3 2 2 3 2 4 2 2" xfId="37425" xr:uid="{00000000-0005-0000-0000-00005B0F0000}"/>
    <cellStyle name="Normal 4 3 2 2 3 2 4 3" xfId="27407" xr:uid="{00000000-0005-0000-0000-00005C0F0000}"/>
    <cellStyle name="Normal 4 3 2 2 3 2 5" xfId="2304" xr:uid="{00000000-0005-0000-0000-00005D0F0000}"/>
    <cellStyle name="Normal 4 3 2 2 3 2 5 2" xfId="2305" xr:uid="{00000000-0005-0000-0000-00005E0F0000}"/>
    <cellStyle name="Normal 4 3 2 2 3 2 5 2 2" xfId="37426" xr:uid="{00000000-0005-0000-0000-00005F0F0000}"/>
    <cellStyle name="Normal 4 3 2 2 3 2 5 3" xfId="27408" xr:uid="{00000000-0005-0000-0000-0000600F0000}"/>
    <cellStyle name="Normal 4 3 2 2 3 2 6" xfId="2306" xr:uid="{00000000-0005-0000-0000-0000610F0000}"/>
    <cellStyle name="Normal 4 3 2 2 3 2 6 2" xfId="34129" xr:uid="{00000000-0005-0000-0000-0000620F0000}"/>
    <cellStyle name="Normal 4 3 2 2 3 2 7" xfId="23532" xr:uid="{00000000-0005-0000-0000-0000630F0000}"/>
    <cellStyle name="Normal 4 3 2 2 3 3" xfId="2307" xr:uid="{00000000-0005-0000-0000-0000640F0000}"/>
    <cellStyle name="Normal 4 3 2 2 3 3 2" xfId="2308" xr:uid="{00000000-0005-0000-0000-0000650F0000}"/>
    <cellStyle name="Normal 4 3 2 2 3 3 2 2" xfId="2309" xr:uid="{00000000-0005-0000-0000-0000660F0000}"/>
    <cellStyle name="Normal 4 3 2 2 3 3 2 2 2" xfId="37427" xr:uid="{00000000-0005-0000-0000-0000670F0000}"/>
    <cellStyle name="Normal 4 3 2 2 3 3 2 3" xfId="27409" xr:uid="{00000000-0005-0000-0000-0000680F0000}"/>
    <cellStyle name="Normal 4 3 2 2 3 3 3" xfId="2310" xr:uid="{00000000-0005-0000-0000-0000690F0000}"/>
    <cellStyle name="Normal 4 3 2 2 3 3 3 2" xfId="2311" xr:uid="{00000000-0005-0000-0000-00006A0F0000}"/>
    <cellStyle name="Normal 4 3 2 2 3 3 3 2 2" xfId="37428" xr:uid="{00000000-0005-0000-0000-00006B0F0000}"/>
    <cellStyle name="Normal 4 3 2 2 3 3 3 3" xfId="27410" xr:uid="{00000000-0005-0000-0000-00006C0F0000}"/>
    <cellStyle name="Normal 4 3 2 2 3 3 4" xfId="2312" xr:uid="{00000000-0005-0000-0000-00006D0F0000}"/>
    <cellStyle name="Normal 4 3 2 2 3 3 4 2" xfId="34132" xr:uid="{00000000-0005-0000-0000-00006E0F0000}"/>
    <cellStyle name="Normal 4 3 2 2 3 3 5" xfId="23535" xr:uid="{00000000-0005-0000-0000-00006F0F0000}"/>
    <cellStyle name="Normal 4 3 2 2 3 4" xfId="2313" xr:uid="{00000000-0005-0000-0000-0000700F0000}"/>
    <cellStyle name="Normal 4 3 2 2 3 4 2" xfId="2314" xr:uid="{00000000-0005-0000-0000-0000710F0000}"/>
    <cellStyle name="Normal 4 3 2 2 3 4 2 2" xfId="2315" xr:uid="{00000000-0005-0000-0000-0000720F0000}"/>
    <cellStyle name="Normal 4 3 2 2 3 4 2 2 2" xfId="37429" xr:uid="{00000000-0005-0000-0000-0000730F0000}"/>
    <cellStyle name="Normal 4 3 2 2 3 4 2 3" xfId="27411" xr:uid="{00000000-0005-0000-0000-0000740F0000}"/>
    <cellStyle name="Normal 4 3 2 2 3 4 3" xfId="2316" xr:uid="{00000000-0005-0000-0000-0000750F0000}"/>
    <cellStyle name="Normal 4 3 2 2 3 4 3 2" xfId="2317" xr:uid="{00000000-0005-0000-0000-0000760F0000}"/>
    <cellStyle name="Normal 4 3 2 2 3 4 3 2 2" xfId="37430" xr:uid="{00000000-0005-0000-0000-0000770F0000}"/>
    <cellStyle name="Normal 4 3 2 2 3 4 3 3" xfId="27412" xr:uid="{00000000-0005-0000-0000-0000780F0000}"/>
    <cellStyle name="Normal 4 3 2 2 3 4 4" xfId="2318" xr:uid="{00000000-0005-0000-0000-0000790F0000}"/>
    <cellStyle name="Normal 4 3 2 2 3 4 4 2" xfId="34133" xr:uid="{00000000-0005-0000-0000-00007A0F0000}"/>
    <cellStyle name="Normal 4 3 2 2 3 4 5" xfId="23536" xr:uid="{00000000-0005-0000-0000-00007B0F0000}"/>
    <cellStyle name="Normal 4 3 2 2 3 5" xfId="2319" xr:uid="{00000000-0005-0000-0000-00007C0F0000}"/>
    <cellStyle name="Normal 4 3 2 2 3 5 2" xfId="2320" xr:uid="{00000000-0005-0000-0000-00007D0F0000}"/>
    <cellStyle name="Normal 4 3 2 2 3 5 2 2" xfId="37431" xr:uid="{00000000-0005-0000-0000-00007E0F0000}"/>
    <cellStyle name="Normal 4 3 2 2 3 5 3" xfId="27413" xr:uid="{00000000-0005-0000-0000-00007F0F0000}"/>
    <cellStyle name="Normal 4 3 2 2 3 6" xfId="2321" xr:uid="{00000000-0005-0000-0000-0000800F0000}"/>
    <cellStyle name="Normal 4 3 2 2 3 6 2" xfId="2322" xr:uid="{00000000-0005-0000-0000-0000810F0000}"/>
    <cellStyle name="Normal 4 3 2 2 3 6 2 2" xfId="37432" xr:uid="{00000000-0005-0000-0000-0000820F0000}"/>
    <cellStyle name="Normal 4 3 2 2 3 6 3" xfId="27414" xr:uid="{00000000-0005-0000-0000-0000830F0000}"/>
    <cellStyle name="Normal 4 3 2 2 3 7" xfId="2323" xr:uid="{00000000-0005-0000-0000-0000840F0000}"/>
    <cellStyle name="Normal 4 3 2 2 3 7 2" xfId="34128" xr:uid="{00000000-0005-0000-0000-0000850F0000}"/>
    <cellStyle name="Normal 4 3 2 2 3 8" xfId="23531" xr:uid="{00000000-0005-0000-0000-0000860F0000}"/>
    <cellStyle name="Normal 4 3 2 2 4" xfId="2324" xr:uid="{00000000-0005-0000-0000-0000870F0000}"/>
    <cellStyle name="Normal 4 3 2 2 4 2" xfId="2325" xr:uid="{00000000-0005-0000-0000-0000880F0000}"/>
    <cellStyle name="Normal 4 3 2 2 4 2 2" xfId="2326" xr:uid="{00000000-0005-0000-0000-0000890F0000}"/>
    <cellStyle name="Normal 4 3 2 2 4 2 2 2" xfId="2327" xr:uid="{00000000-0005-0000-0000-00008A0F0000}"/>
    <cellStyle name="Normal 4 3 2 2 4 2 2 2 2" xfId="2328" xr:uid="{00000000-0005-0000-0000-00008B0F0000}"/>
    <cellStyle name="Normal 4 3 2 2 4 2 2 2 2 2" xfId="37433" xr:uid="{00000000-0005-0000-0000-00008C0F0000}"/>
    <cellStyle name="Normal 4 3 2 2 4 2 2 2 3" xfId="27415" xr:uid="{00000000-0005-0000-0000-00008D0F0000}"/>
    <cellStyle name="Normal 4 3 2 2 4 2 2 3" xfId="2329" xr:uid="{00000000-0005-0000-0000-00008E0F0000}"/>
    <cellStyle name="Normal 4 3 2 2 4 2 2 3 2" xfId="2330" xr:uid="{00000000-0005-0000-0000-00008F0F0000}"/>
    <cellStyle name="Normal 4 3 2 2 4 2 2 3 2 2" xfId="37434" xr:uid="{00000000-0005-0000-0000-0000900F0000}"/>
    <cellStyle name="Normal 4 3 2 2 4 2 2 3 3" xfId="27416" xr:uid="{00000000-0005-0000-0000-0000910F0000}"/>
    <cellStyle name="Normal 4 3 2 2 4 2 2 4" xfId="2331" xr:uid="{00000000-0005-0000-0000-0000920F0000}"/>
    <cellStyle name="Normal 4 3 2 2 4 2 2 4 2" xfId="34136" xr:uid="{00000000-0005-0000-0000-0000930F0000}"/>
    <cellStyle name="Normal 4 3 2 2 4 2 2 5" xfId="23539" xr:uid="{00000000-0005-0000-0000-0000940F0000}"/>
    <cellStyle name="Normal 4 3 2 2 4 2 3" xfId="2332" xr:uid="{00000000-0005-0000-0000-0000950F0000}"/>
    <cellStyle name="Normal 4 3 2 2 4 2 3 2" xfId="2333" xr:uid="{00000000-0005-0000-0000-0000960F0000}"/>
    <cellStyle name="Normal 4 3 2 2 4 2 3 2 2" xfId="2334" xr:uid="{00000000-0005-0000-0000-0000970F0000}"/>
    <cellStyle name="Normal 4 3 2 2 4 2 3 2 2 2" xfId="37435" xr:uid="{00000000-0005-0000-0000-0000980F0000}"/>
    <cellStyle name="Normal 4 3 2 2 4 2 3 2 3" xfId="27417" xr:uid="{00000000-0005-0000-0000-0000990F0000}"/>
    <cellStyle name="Normal 4 3 2 2 4 2 3 3" xfId="2335" xr:uid="{00000000-0005-0000-0000-00009A0F0000}"/>
    <cellStyle name="Normal 4 3 2 2 4 2 3 3 2" xfId="2336" xr:uid="{00000000-0005-0000-0000-00009B0F0000}"/>
    <cellStyle name="Normal 4 3 2 2 4 2 3 3 2 2" xfId="37436" xr:uid="{00000000-0005-0000-0000-00009C0F0000}"/>
    <cellStyle name="Normal 4 3 2 2 4 2 3 3 3" xfId="27418" xr:uid="{00000000-0005-0000-0000-00009D0F0000}"/>
    <cellStyle name="Normal 4 3 2 2 4 2 3 4" xfId="2337" xr:uid="{00000000-0005-0000-0000-00009E0F0000}"/>
    <cellStyle name="Normal 4 3 2 2 4 2 3 4 2" xfId="34137" xr:uid="{00000000-0005-0000-0000-00009F0F0000}"/>
    <cellStyle name="Normal 4 3 2 2 4 2 3 5" xfId="23540" xr:uid="{00000000-0005-0000-0000-0000A00F0000}"/>
    <cellStyle name="Normal 4 3 2 2 4 2 4" xfId="2338" xr:uid="{00000000-0005-0000-0000-0000A10F0000}"/>
    <cellStyle name="Normal 4 3 2 2 4 2 4 2" xfId="2339" xr:uid="{00000000-0005-0000-0000-0000A20F0000}"/>
    <cellStyle name="Normal 4 3 2 2 4 2 4 2 2" xfId="37437" xr:uid="{00000000-0005-0000-0000-0000A30F0000}"/>
    <cellStyle name="Normal 4 3 2 2 4 2 4 3" xfId="27419" xr:uid="{00000000-0005-0000-0000-0000A40F0000}"/>
    <cellStyle name="Normal 4 3 2 2 4 2 5" xfId="2340" xr:uid="{00000000-0005-0000-0000-0000A50F0000}"/>
    <cellStyle name="Normal 4 3 2 2 4 2 5 2" xfId="2341" xr:uid="{00000000-0005-0000-0000-0000A60F0000}"/>
    <cellStyle name="Normal 4 3 2 2 4 2 5 2 2" xfId="37438" xr:uid="{00000000-0005-0000-0000-0000A70F0000}"/>
    <cellStyle name="Normal 4 3 2 2 4 2 5 3" xfId="27420" xr:uid="{00000000-0005-0000-0000-0000A80F0000}"/>
    <cellStyle name="Normal 4 3 2 2 4 2 6" xfId="2342" xr:uid="{00000000-0005-0000-0000-0000A90F0000}"/>
    <cellStyle name="Normal 4 3 2 2 4 2 6 2" xfId="34135" xr:uid="{00000000-0005-0000-0000-0000AA0F0000}"/>
    <cellStyle name="Normal 4 3 2 2 4 2 7" xfId="23538" xr:uid="{00000000-0005-0000-0000-0000AB0F0000}"/>
    <cellStyle name="Normal 4 3 2 2 4 3" xfId="2343" xr:uid="{00000000-0005-0000-0000-0000AC0F0000}"/>
    <cellStyle name="Normal 4 3 2 2 4 3 2" xfId="2344" xr:uid="{00000000-0005-0000-0000-0000AD0F0000}"/>
    <cellStyle name="Normal 4 3 2 2 4 3 2 2" xfId="2345" xr:uid="{00000000-0005-0000-0000-0000AE0F0000}"/>
    <cellStyle name="Normal 4 3 2 2 4 3 2 2 2" xfId="37439" xr:uid="{00000000-0005-0000-0000-0000AF0F0000}"/>
    <cellStyle name="Normal 4 3 2 2 4 3 2 3" xfId="27421" xr:uid="{00000000-0005-0000-0000-0000B00F0000}"/>
    <cellStyle name="Normal 4 3 2 2 4 3 3" xfId="2346" xr:uid="{00000000-0005-0000-0000-0000B10F0000}"/>
    <cellStyle name="Normal 4 3 2 2 4 3 3 2" xfId="2347" xr:uid="{00000000-0005-0000-0000-0000B20F0000}"/>
    <cellStyle name="Normal 4 3 2 2 4 3 3 2 2" xfId="37440" xr:uid="{00000000-0005-0000-0000-0000B30F0000}"/>
    <cellStyle name="Normal 4 3 2 2 4 3 3 3" xfId="27422" xr:uid="{00000000-0005-0000-0000-0000B40F0000}"/>
    <cellStyle name="Normal 4 3 2 2 4 3 4" xfId="2348" xr:uid="{00000000-0005-0000-0000-0000B50F0000}"/>
    <cellStyle name="Normal 4 3 2 2 4 3 4 2" xfId="34138" xr:uid="{00000000-0005-0000-0000-0000B60F0000}"/>
    <cellStyle name="Normal 4 3 2 2 4 3 5" xfId="23541" xr:uid="{00000000-0005-0000-0000-0000B70F0000}"/>
    <cellStyle name="Normal 4 3 2 2 4 4" xfId="2349" xr:uid="{00000000-0005-0000-0000-0000B80F0000}"/>
    <cellStyle name="Normal 4 3 2 2 4 4 2" xfId="2350" xr:uid="{00000000-0005-0000-0000-0000B90F0000}"/>
    <cellStyle name="Normal 4 3 2 2 4 4 2 2" xfId="2351" xr:uid="{00000000-0005-0000-0000-0000BA0F0000}"/>
    <cellStyle name="Normal 4 3 2 2 4 4 2 2 2" xfId="37441" xr:uid="{00000000-0005-0000-0000-0000BB0F0000}"/>
    <cellStyle name="Normal 4 3 2 2 4 4 2 3" xfId="27423" xr:uid="{00000000-0005-0000-0000-0000BC0F0000}"/>
    <cellStyle name="Normal 4 3 2 2 4 4 3" xfId="2352" xr:uid="{00000000-0005-0000-0000-0000BD0F0000}"/>
    <cellStyle name="Normal 4 3 2 2 4 4 3 2" xfId="2353" xr:uid="{00000000-0005-0000-0000-0000BE0F0000}"/>
    <cellStyle name="Normal 4 3 2 2 4 4 3 2 2" xfId="37442" xr:uid="{00000000-0005-0000-0000-0000BF0F0000}"/>
    <cellStyle name="Normal 4 3 2 2 4 4 3 3" xfId="27424" xr:uid="{00000000-0005-0000-0000-0000C00F0000}"/>
    <cellStyle name="Normal 4 3 2 2 4 4 4" xfId="2354" xr:uid="{00000000-0005-0000-0000-0000C10F0000}"/>
    <cellStyle name="Normal 4 3 2 2 4 4 4 2" xfId="34139" xr:uid="{00000000-0005-0000-0000-0000C20F0000}"/>
    <cellStyle name="Normal 4 3 2 2 4 4 5" xfId="23542" xr:uid="{00000000-0005-0000-0000-0000C30F0000}"/>
    <cellStyle name="Normal 4 3 2 2 4 5" xfId="2355" xr:uid="{00000000-0005-0000-0000-0000C40F0000}"/>
    <cellStyle name="Normal 4 3 2 2 4 5 2" xfId="2356" xr:uid="{00000000-0005-0000-0000-0000C50F0000}"/>
    <cellStyle name="Normal 4 3 2 2 4 5 2 2" xfId="37443" xr:uid="{00000000-0005-0000-0000-0000C60F0000}"/>
    <cellStyle name="Normal 4 3 2 2 4 5 3" xfId="27425" xr:uid="{00000000-0005-0000-0000-0000C70F0000}"/>
    <cellStyle name="Normal 4 3 2 2 4 6" xfId="2357" xr:uid="{00000000-0005-0000-0000-0000C80F0000}"/>
    <cellStyle name="Normal 4 3 2 2 4 6 2" xfId="2358" xr:uid="{00000000-0005-0000-0000-0000C90F0000}"/>
    <cellStyle name="Normal 4 3 2 2 4 6 2 2" xfId="37444" xr:uid="{00000000-0005-0000-0000-0000CA0F0000}"/>
    <cellStyle name="Normal 4 3 2 2 4 6 3" xfId="27426" xr:uid="{00000000-0005-0000-0000-0000CB0F0000}"/>
    <cellStyle name="Normal 4 3 2 2 4 7" xfId="2359" xr:uid="{00000000-0005-0000-0000-0000CC0F0000}"/>
    <cellStyle name="Normal 4 3 2 2 4 7 2" xfId="34134" xr:uid="{00000000-0005-0000-0000-0000CD0F0000}"/>
    <cellStyle name="Normal 4 3 2 2 4 8" xfId="23537" xr:uid="{00000000-0005-0000-0000-0000CE0F0000}"/>
    <cellStyle name="Normal 4 3 2 2 5" xfId="2360" xr:uid="{00000000-0005-0000-0000-0000CF0F0000}"/>
    <cellStyle name="Normal 4 3 2 2 5 2" xfId="2361" xr:uid="{00000000-0005-0000-0000-0000D00F0000}"/>
    <cellStyle name="Normal 4 3 2 2 5 2 2" xfId="2362" xr:uid="{00000000-0005-0000-0000-0000D10F0000}"/>
    <cellStyle name="Normal 4 3 2 2 5 2 2 2" xfId="2363" xr:uid="{00000000-0005-0000-0000-0000D20F0000}"/>
    <cellStyle name="Normal 4 3 2 2 5 2 2 2 2" xfId="2364" xr:uid="{00000000-0005-0000-0000-0000D30F0000}"/>
    <cellStyle name="Normal 4 3 2 2 5 2 2 2 2 2" xfId="37445" xr:uid="{00000000-0005-0000-0000-0000D40F0000}"/>
    <cellStyle name="Normal 4 3 2 2 5 2 2 2 3" xfId="27427" xr:uid="{00000000-0005-0000-0000-0000D50F0000}"/>
    <cellStyle name="Normal 4 3 2 2 5 2 2 3" xfId="2365" xr:uid="{00000000-0005-0000-0000-0000D60F0000}"/>
    <cellStyle name="Normal 4 3 2 2 5 2 2 3 2" xfId="2366" xr:uid="{00000000-0005-0000-0000-0000D70F0000}"/>
    <cellStyle name="Normal 4 3 2 2 5 2 2 3 2 2" xfId="37446" xr:uid="{00000000-0005-0000-0000-0000D80F0000}"/>
    <cellStyle name="Normal 4 3 2 2 5 2 2 3 3" xfId="27428" xr:uid="{00000000-0005-0000-0000-0000D90F0000}"/>
    <cellStyle name="Normal 4 3 2 2 5 2 2 4" xfId="2367" xr:uid="{00000000-0005-0000-0000-0000DA0F0000}"/>
    <cellStyle name="Normal 4 3 2 2 5 2 2 4 2" xfId="34142" xr:uid="{00000000-0005-0000-0000-0000DB0F0000}"/>
    <cellStyle name="Normal 4 3 2 2 5 2 2 5" xfId="23545" xr:uid="{00000000-0005-0000-0000-0000DC0F0000}"/>
    <cellStyle name="Normal 4 3 2 2 5 2 3" xfId="2368" xr:uid="{00000000-0005-0000-0000-0000DD0F0000}"/>
    <cellStyle name="Normal 4 3 2 2 5 2 3 2" xfId="2369" xr:uid="{00000000-0005-0000-0000-0000DE0F0000}"/>
    <cellStyle name="Normal 4 3 2 2 5 2 3 2 2" xfId="2370" xr:uid="{00000000-0005-0000-0000-0000DF0F0000}"/>
    <cellStyle name="Normal 4 3 2 2 5 2 3 2 2 2" xfId="37447" xr:uid="{00000000-0005-0000-0000-0000E00F0000}"/>
    <cellStyle name="Normal 4 3 2 2 5 2 3 2 3" xfId="27429" xr:uid="{00000000-0005-0000-0000-0000E10F0000}"/>
    <cellStyle name="Normal 4 3 2 2 5 2 3 3" xfId="2371" xr:uid="{00000000-0005-0000-0000-0000E20F0000}"/>
    <cellStyle name="Normal 4 3 2 2 5 2 3 3 2" xfId="2372" xr:uid="{00000000-0005-0000-0000-0000E30F0000}"/>
    <cellStyle name="Normal 4 3 2 2 5 2 3 3 2 2" xfId="37448" xr:uid="{00000000-0005-0000-0000-0000E40F0000}"/>
    <cellStyle name="Normal 4 3 2 2 5 2 3 3 3" xfId="27430" xr:uid="{00000000-0005-0000-0000-0000E50F0000}"/>
    <cellStyle name="Normal 4 3 2 2 5 2 3 4" xfId="2373" xr:uid="{00000000-0005-0000-0000-0000E60F0000}"/>
    <cellStyle name="Normal 4 3 2 2 5 2 3 4 2" xfId="34143" xr:uid="{00000000-0005-0000-0000-0000E70F0000}"/>
    <cellStyle name="Normal 4 3 2 2 5 2 3 5" xfId="23546" xr:uid="{00000000-0005-0000-0000-0000E80F0000}"/>
    <cellStyle name="Normal 4 3 2 2 5 2 4" xfId="2374" xr:uid="{00000000-0005-0000-0000-0000E90F0000}"/>
    <cellStyle name="Normal 4 3 2 2 5 2 4 2" xfId="2375" xr:uid="{00000000-0005-0000-0000-0000EA0F0000}"/>
    <cellStyle name="Normal 4 3 2 2 5 2 4 2 2" xfId="37449" xr:uid="{00000000-0005-0000-0000-0000EB0F0000}"/>
    <cellStyle name="Normal 4 3 2 2 5 2 4 3" xfId="27431" xr:uid="{00000000-0005-0000-0000-0000EC0F0000}"/>
    <cellStyle name="Normal 4 3 2 2 5 2 5" xfId="2376" xr:uid="{00000000-0005-0000-0000-0000ED0F0000}"/>
    <cellStyle name="Normal 4 3 2 2 5 2 5 2" xfId="2377" xr:uid="{00000000-0005-0000-0000-0000EE0F0000}"/>
    <cellStyle name="Normal 4 3 2 2 5 2 5 2 2" xfId="37450" xr:uid="{00000000-0005-0000-0000-0000EF0F0000}"/>
    <cellStyle name="Normal 4 3 2 2 5 2 5 3" xfId="27432" xr:uid="{00000000-0005-0000-0000-0000F00F0000}"/>
    <cellStyle name="Normal 4 3 2 2 5 2 6" xfId="2378" xr:uid="{00000000-0005-0000-0000-0000F10F0000}"/>
    <cellStyle name="Normal 4 3 2 2 5 2 6 2" xfId="34141" xr:uid="{00000000-0005-0000-0000-0000F20F0000}"/>
    <cellStyle name="Normal 4 3 2 2 5 2 7" xfId="23544" xr:uid="{00000000-0005-0000-0000-0000F30F0000}"/>
    <cellStyle name="Normal 4 3 2 2 5 3" xfId="2379" xr:uid="{00000000-0005-0000-0000-0000F40F0000}"/>
    <cellStyle name="Normal 4 3 2 2 5 3 2" xfId="2380" xr:uid="{00000000-0005-0000-0000-0000F50F0000}"/>
    <cellStyle name="Normal 4 3 2 2 5 3 2 2" xfId="2381" xr:uid="{00000000-0005-0000-0000-0000F60F0000}"/>
    <cellStyle name="Normal 4 3 2 2 5 3 2 2 2" xfId="37451" xr:uid="{00000000-0005-0000-0000-0000F70F0000}"/>
    <cellStyle name="Normal 4 3 2 2 5 3 2 3" xfId="27433" xr:uid="{00000000-0005-0000-0000-0000F80F0000}"/>
    <cellStyle name="Normal 4 3 2 2 5 3 3" xfId="2382" xr:uid="{00000000-0005-0000-0000-0000F90F0000}"/>
    <cellStyle name="Normal 4 3 2 2 5 3 3 2" xfId="2383" xr:uid="{00000000-0005-0000-0000-0000FA0F0000}"/>
    <cellStyle name="Normal 4 3 2 2 5 3 3 2 2" xfId="37452" xr:uid="{00000000-0005-0000-0000-0000FB0F0000}"/>
    <cellStyle name="Normal 4 3 2 2 5 3 3 3" xfId="27434" xr:uid="{00000000-0005-0000-0000-0000FC0F0000}"/>
    <cellStyle name="Normal 4 3 2 2 5 3 4" xfId="2384" xr:uid="{00000000-0005-0000-0000-0000FD0F0000}"/>
    <cellStyle name="Normal 4 3 2 2 5 3 4 2" xfId="34144" xr:uid="{00000000-0005-0000-0000-0000FE0F0000}"/>
    <cellStyle name="Normal 4 3 2 2 5 3 5" xfId="23547" xr:uid="{00000000-0005-0000-0000-0000FF0F0000}"/>
    <cellStyle name="Normal 4 3 2 2 5 4" xfId="2385" xr:uid="{00000000-0005-0000-0000-000000100000}"/>
    <cellStyle name="Normal 4 3 2 2 5 4 2" xfId="2386" xr:uid="{00000000-0005-0000-0000-000001100000}"/>
    <cellStyle name="Normal 4 3 2 2 5 4 2 2" xfId="2387" xr:uid="{00000000-0005-0000-0000-000002100000}"/>
    <cellStyle name="Normal 4 3 2 2 5 4 2 2 2" xfId="37453" xr:uid="{00000000-0005-0000-0000-000003100000}"/>
    <cellStyle name="Normal 4 3 2 2 5 4 2 3" xfId="27435" xr:uid="{00000000-0005-0000-0000-000004100000}"/>
    <cellStyle name="Normal 4 3 2 2 5 4 3" xfId="2388" xr:uid="{00000000-0005-0000-0000-000005100000}"/>
    <cellStyle name="Normal 4 3 2 2 5 4 3 2" xfId="2389" xr:uid="{00000000-0005-0000-0000-000006100000}"/>
    <cellStyle name="Normal 4 3 2 2 5 4 3 2 2" xfId="37454" xr:uid="{00000000-0005-0000-0000-000007100000}"/>
    <cellStyle name="Normal 4 3 2 2 5 4 3 3" xfId="27436" xr:uid="{00000000-0005-0000-0000-000008100000}"/>
    <cellStyle name="Normal 4 3 2 2 5 4 4" xfId="2390" xr:uid="{00000000-0005-0000-0000-000009100000}"/>
    <cellStyle name="Normal 4 3 2 2 5 4 4 2" xfId="34145" xr:uid="{00000000-0005-0000-0000-00000A100000}"/>
    <cellStyle name="Normal 4 3 2 2 5 4 5" xfId="23548" xr:uid="{00000000-0005-0000-0000-00000B100000}"/>
    <cellStyle name="Normal 4 3 2 2 5 5" xfId="2391" xr:uid="{00000000-0005-0000-0000-00000C100000}"/>
    <cellStyle name="Normal 4 3 2 2 5 5 2" xfId="2392" xr:uid="{00000000-0005-0000-0000-00000D100000}"/>
    <cellStyle name="Normal 4 3 2 2 5 5 2 2" xfId="37455" xr:uid="{00000000-0005-0000-0000-00000E100000}"/>
    <cellStyle name="Normal 4 3 2 2 5 5 3" xfId="27437" xr:uid="{00000000-0005-0000-0000-00000F100000}"/>
    <cellStyle name="Normal 4 3 2 2 5 6" xfId="2393" xr:uid="{00000000-0005-0000-0000-000010100000}"/>
    <cellStyle name="Normal 4 3 2 2 5 6 2" xfId="2394" xr:uid="{00000000-0005-0000-0000-000011100000}"/>
    <cellStyle name="Normal 4 3 2 2 5 6 2 2" xfId="37456" xr:uid="{00000000-0005-0000-0000-000012100000}"/>
    <cellStyle name="Normal 4 3 2 2 5 6 3" xfId="27438" xr:uid="{00000000-0005-0000-0000-000013100000}"/>
    <cellStyle name="Normal 4 3 2 2 5 7" xfId="2395" xr:uid="{00000000-0005-0000-0000-000014100000}"/>
    <cellStyle name="Normal 4 3 2 2 5 7 2" xfId="34140" xr:uid="{00000000-0005-0000-0000-000015100000}"/>
    <cellStyle name="Normal 4 3 2 2 5 8" xfId="23543" xr:uid="{00000000-0005-0000-0000-000016100000}"/>
    <cellStyle name="Normal 4 3 2 2 6" xfId="2396" xr:uid="{00000000-0005-0000-0000-000017100000}"/>
    <cellStyle name="Normal 4 3 2 2 6 2" xfId="2397" xr:uid="{00000000-0005-0000-0000-000018100000}"/>
    <cellStyle name="Normal 4 3 2 2 6 2 2" xfId="2398" xr:uid="{00000000-0005-0000-0000-000019100000}"/>
    <cellStyle name="Normal 4 3 2 2 6 2 2 2" xfId="2399" xr:uid="{00000000-0005-0000-0000-00001A100000}"/>
    <cellStyle name="Normal 4 3 2 2 6 2 2 2 2" xfId="37457" xr:uid="{00000000-0005-0000-0000-00001B100000}"/>
    <cellStyle name="Normal 4 3 2 2 6 2 2 3" xfId="27439" xr:uid="{00000000-0005-0000-0000-00001C100000}"/>
    <cellStyle name="Normal 4 3 2 2 6 2 3" xfId="2400" xr:uid="{00000000-0005-0000-0000-00001D100000}"/>
    <cellStyle name="Normal 4 3 2 2 6 2 3 2" xfId="2401" xr:uid="{00000000-0005-0000-0000-00001E100000}"/>
    <cellStyle name="Normal 4 3 2 2 6 2 3 2 2" xfId="37458" xr:uid="{00000000-0005-0000-0000-00001F100000}"/>
    <cellStyle name="Normal 4 3 2 2 6 2 3 3" xfId="27440" xr:uid="{00000000-0005-0000-0000-000020100000}"/>
    <cellStyle name="Normal 4 3 2 2 6 2 4" xfId="2402" xr:uid="{00000000-0005-0000-0000-000021100000}"/>
    <cellStyle name="Normal 4 3 2 2 6 2 4 2" xfId="34147" xr:uid="{00000000-0005-0000-0000-000022100000}"/>
    <cellStyle name="Normal 4 3 2 2 6 2 5" xfId="23550" xr:uid="{00000000-0005-0000-0000-000023100000}"/>
    <cellStyle name="Normal 4 3 2 2 6 3" xfId="2403" xr:uid="{00000000-0005-0000-0000-000024100000}"/>
    <cellStyle name="Normal 4 3 2 2 6 3 2" xfId="2404" xr:uid="{00000000-0005-0000-0000-000025100000}"/>
    <cellStyle name="Normal 4 3 2 2 6 3 2 2" xfId="2405" xr:uid="{00000000-0005-0000-0000-000026100000}"/>
    <cellStyle name="Normal 4 3 2 2 6 3 2 2 2" xfId="37459" xr:uid="{00000000-0005-0000-0000-000027100000}"/>
    <cellStyle name="Normal 4 3 2 2 6 3 2 3" xfId="27441" xr:uid="{00000000-0005-0000-0000-000028100000}"/>
    <cellStyle name="Normal 4 3 2 2 6 3 3" xfId="2406" xr:uid="{00000000-0005-0000-0000-000029100000}"/>
    <cellStyle name="Normal 4 3 2 2 6 3 3 2" xfId="2407" xr:uid="{00000000-0005-0000-0000-00002A100000}"/>
    <cellStyle name="Normal 4 3 2 2 6 3 3 2 2" xfId="37460" xr:uid="{00000000-0005-0000-0000-00002B100000}"/>
    <cellStyle name="Normal 4 3 2 2 6 3 3 3" xfId="27442" xr:uid="{00000000-0005-0000-0000-00002C100000}"/>
    <cellStyle name="Normal 4 3 2 2 6 3 4" xfId="2408" xr:uid="{00000000-0005-0000-0000-00002D100000}"/>
    <cellStyle name="Normal 4 3 2 2 6 3 4 2" xfId="34148" xr:uid="{00000000-0005-0000-0000-00002E100000}"/>
    <cellStyle name="Normal 4 3 2 2 6 3 5" xfId="23551" xr:uid="{00000000-0005-0000-0000-00002F100000}"/>
    <cellStyle name="Normal 4 3 2 2 6 4" xfId="2409" xr:uid="{00000000-0005-0000-0000-000030100000}"/>
    <cellStyle name="Normal 4 3 2 2 6 4 2" xfId="2410" xr:uid="{00000000-0005-0000-0000-000031100000}"/>
    <cellStyle name="Normal 4 3 2 2 6 4 2 2" xfId="37461" xr:uid="{00000000-0005-0000-0000-000032100000}"/>
    <cellStyle name="Normal 4 3 2 2 6 4 3" xfId="27443" xr:uid="{00000000-0005-0000-0000-000033100000}"/>
    <cellStyle name="Normal 4 3 2 2 6 5" xfId="2411" xr:uid="{00000000-0005-0000-0000-000034100000}"/>
    <cellStyle name="Normal 4 3 2 2 6 5 2" xfId="2412" xr:uid="{00000000-0005-0000-0000-000035100000}"/>
    <cellStyle name="Normal 4 3 2 2 6 5 2 2" xfId="37462" xr:uid="{00000000-0005-0000-0000-000036100000}"/>
    <cellStyle name="Normal 4 3 2 2 6 5 3" xfId="27444" xr:uid="{00000000-0005-0000-0000-000037100000}"/>
    <cellStyle name="Normal 4 3 2 2 6 6" xfId="2413" xr:uid="{00000000-0005-0000-0000-000038100000}"/>
    <cellStyle name="Normal 4 3 2 2 6 6 2" xfId="34146" xr:uid="{00000000-0005-0000-0000-000039100000}"/>
    <cellStyle name="Normal 4 3 2 2 6 7" xfId="23549" xr:uid="{00000000-0005-0000-0000-00003A100000}"/>
    <cellStyle name="Normal 4 3 2 2 7" xfId="2414" xr:uid="{00000000-0005-0000-0000-00003B100000}"/>
    <cellStyle name="Normal 4 3 2 2 7 2" xfId="2415" xr:uid="{00000000-0005-0000-0000-00003C100000}"/>
    <cellStyle name="Normal 4 3 2 2 7 2 2" xfId="2416" xr:uid="{00000000-0005-0000-0000-00003D100000}"/>
    <cellStyle name="Normal 4 3 2 2 7 2 2 2" xfId="37463" xr:uid="{00000000-0005-0000-0000-00003E100000}"/>
    <cellStyle name="Normal 4 3 2 2 7 2 3" xfId="27445" xr:uid="{00000000-0005-0000-0000-00003F100000}"/>
    <cellStyle name="Normal 4 3 2 2 7 3" xfId="2417" xr:uid="{00000000-0005-0000-0000-000040100000}"/>
    <cellStyle name="Normal 4 3 2 2 7 3 2" xfId="2418" xr:uid="{00000000-0005-0000-0000-000041100000}"/>
    <cellStyle name="Normal 4 3 2 2 7 3 2 2" xfId="37464" xr:uid="{00000000-0005-0000-0000-000042100000}"/>
    <cellStyle name="Normal 4 3 2 2 7 3 3" xfId="27446" xr:uid="{00000000-0005-0000-0000-000043100000}"/>
    <cellStyle name="Normal 4 3 2 2 7 4" xfId="2419" xr:uid="{00000000-0005-0000-0000-000044100000}"/>
    <cellStyle name="Normal 4 3 2 2 7 4 2" xfId="34149" xr:uid="{00000000-0005-0000-0000-000045100000}"/>
    <cellStyle name="Normal 4 3 2 2 7 5" xfId="23552" xr:uid="{00000000-0005-0000-0000-000046100000}"/>
    <cellStyle name="Normal 4 3 2 2 8" xfId="2420" xr:uid="{00000000-0005-0000-0000-000047100000}"/>
    <cellStyle name="Normal 4 3 2 2 8 2" xfId="2421" xr:uid="{00000000-0005-0000-0000-000048100000}"/>
    <cellStyle name="Normal 4 3 2 2 8 2 2" xfId="2422" xr:uid="{00000000-0005-0000-0000-000049100000}"/>
    <cellStyle name="Normal 4 3 2 2 8 2 2 2" xfId="37465" xr:uid="{00000000-0005-0000-0000-00004A100000}"/>
    <cellStyle name="Normal 4 3 2 2 8 2 3" xfId="27447" xr:uid="{00000000-0005-0000-0000-00004B100000}"/>
    <cellStyle name="Normal 4 3 2 2 8 3" xfId="2423" xr:uid="{00000000-0005-0000-0000-00004C100000}"/>
    <cellStyle name="Normal 4 3 2 2 8 3 2" xfId="2424" xr:uid="{00000000-0005-0000-0000-00004D100000}"/>
    <cellStyle name="Normal 4 3 2 2 8 3 2 2" xfId="37466" xr:uid="{00000000-0005-0000-0000-00004E100000}"/>
    <cellStyle name="Normal 4 3 2 2 8 3 3" xfId="27448" xr:uid="{00000000-0005-0000-0000-00004F100000}"/>
    <cellStyle name="Normal 4 3 2 2 8 4" xfId="2425" xr:uid="{00000000-0005-0000-0000-000050100000}"/>
    <cellStyle name="Normal 4 3 2 2 8 4 2" xfId="34150" xr:uid="{00000000-0005-0000-0000-000051100000}"/>
    <cellStyle name="Normal 4 3 2 2 8 5" xfId="23553" xr:uid="{00000000-0005-0000-0000-000052100000}"/>
    <cellStyle name="Normal 4 3 2 2 9" xfId="2426" xr:uid="{00000000-0005-0000-0000-000053100000}"/>
    <cellStyle name="Normal 4 3 2 2 9 2" xfId="2427" xr:uid="{00000000-0005-0000-0000-000054100000}"/>
    <cellStyle name="Normal 4 3 2 2 9 2 2" xfId="34109" xr:uid="{00000000-0005-0000-0000-000055100000}"/>
    <cellStyle name="Normal 4 3 2 2 9 3" xfId="23512" xr:uid="{00000000-0005-0000-0000-000056100000}"/>
    <cellStyle name="Normal 4 3 2 3" xfId="2428" xr:uid="{00000000-0005-0000-0000-000057100000}"/>
    <cellStyle name="Normal 4 3 2 3 10" xfId="2429" xr:uid="{00000000-0005-0000-0000-000058100000}"/>
    <cellStyle name="Normal 4 3 2 3 10 2" xfId="34078" xr:uid="{00000000-0005-0000-0000-000059100000}"/>
    <cellStyle name="Normal 4 3 2 3 11" xfId="23475" xr:uid="{00000000-0005-0000-0000-00005A100000}"/>
    <cellStyle name="Normal 4 3 2 3 2" xfId="2430" xr:uid="{00000000-0005-0000-0000-00005B100000}"/>
    <cellStyle name="Normal 4 3 2 3 2 2" xfId="2431" xr:uid="{00000000-0005-0000-0000-00005C100000}"/>
    <cellStyle name="Normal 4 3 2 3 2 2 2" xfId="2432" xr:uid="{00000000-0005-0000-0000-00005D100000}"/>
    <cellStyle name="Normal 4 3 2 3 2 2 2 2" xfId="2433" xr:uid="{00000000-0005-0000-0000-00005E100000}"/>
    <cellStyle name="Normal 4 3 2 3 2 2 2 2 2" xfId="2434" xr:uid="{00000000-0005-0000-0000-00005F100000}"/>
    <cellStyle name="Normal 4 3 2 3 2 2 2 2 2 2" xfId="37467" xr:uid="{00000000-0005-0000-0000-000060100000}"/>
    <cellStyle name="Normal 4 3 2 3 2 2 2 2 3" xfId="27449" xr:uid="{00000000-0005-0000-0000-000061100000}"/>
    <cellStyle name="Normal 4 3 2 3 2 2 2 3" xfId="2435" xr:uid="{00000000-0005-0000-0000-000062100000}"/>
    <cellStyle name="Normal 4 3 2 3 2 2 2 3 2" xfId="2436" xr:uid="{00000000-0005-0000-0000-000063100000}"/>
    <cellStyle name="Normal 4 3 2 3 2 2 2 3 2 2" xfId="37468" xr:uid="{00000000-0005-0000-0000-000064100000}"/>
    <cellStyle name="Normal 4 3 2 3 2 2 2 3 3" xfId="27450" xr:uid="{00000000-0005-0000-0000-000065100000}"/>
    <cellStyle name="Normal 4 3 2 3 2 2 2 4" xfId="2437" xr:uid="{00000000-0005-0000-0000-000066100000}"/>
    <cellStyle name="Normal 4 3 2 3 2 2 2 4 2" xfId="34154" xr:uid="{00000000-0005-0000-0000-000067100000}"/>
    <cellStyle name="Normal 4 3 2 3 2 2 2 5" xfId="23557" xr:uid="{00000000-0005-0000-0000-000068100000}"/>
    <cellStyle name="Normal 4 3 2 3 2 2 3" xfId="2438" xr:uid="{00000000-0005-0000-0000-000069100000}"/>
    <cellStyle name="Normal 4 3 2 3 2 2 3 2" xfId="2439" xr:uid="{00000000-0005-0000-0000-00006A100000}"/>
    <cellStyle name="Normal 4 3 2 3 2 2 3 2 2" xfId="2440" xr:uid="{00000000-0005-0000-0000-00006B100000}"/>
    <cellStyle name="Normal 4 3 2 3 2 2 3 2 2 2" xfId="37469" xr:uid="{00000000-0005-0000-0000-00006C100000}"/>
    <cellStyle name="Normal 4 3 2 3 2 2 3 2 3" xfId="27451" xr:uid="{00000000-0005-0000-0000-00006D100000}"/>
    <cellStyle name="Normal 4 3 2 3 2 2 3 3" xfId="2441" xr:uid="{00000000-0005-0000-0000-00006E100000}"/>
    <cellStyle name="Normal 4 3 2 3 2 2 3 3 2" xfId="2442" xr:uid="{00000000-0005-0000-0000-00006F100000}"/>
    <cellStyle name="Normal 4 3 2 3 2 2 3 3 2 2" xfId="37470" xr:uid="{00000000-0005-0000-0000-000070100000}"/>
    <cellStyle name="Normal 4 3 2 3 2 2 3 3 3" xfId="27452" xr:uid="{00000000-0005-0000-0000-000071100000}"/>
    <cellStyle name="Normal 4 3 2 3 2 2 3 4" xfId="2443" xr:uid="{00000000-0005-0000-0000-000072100000}"/>
    <cellStyle name="Normal 4 3 2 3 2 2 3 4 2" xfId="34155" xr:uid="{00000000-0005-0000-0000-000073100000}"/>
    <cellStyle name="Normal 4 3 2 3 2 2 3 5" xfId="23558" xr:uid="{00000000-0005-0000-0000-000074100000}"/>
    <cellStyle name="Normal 4 3 2 3 2 2 4" xfId="2444" xr:uid="{00000000-0005-0000-0000-000075100000}"/>
    <cellStyle name="Normal 4 3 2 3 2 2 4 2" xfId="2445" xr:uid="{00000000-0005-0000-0000-000076100000}"/>
    <cellStyle name="Normal 4 3 2 3 2 2 4 2 2" xfId="37471" xr:uid="{00000000-0005-0000-0000-000077100000}"/>
    <cellStyle name="Normal 4 3 2 3 2 2 4 3" xfId="27453" xr:uid="{00000000-0005-0000-0000-000078100000}"/>
    <cellStyle name="Normal 4 3 2 3 2 2 5" xfId="2446" xr:uid="{00000000-0005-0000-0000-000079100000}"/>
    <cellStyle name="Normal 4 3 2 3 2 2 5 2" xfId="2447" xr:uid="{00000000-0005-0000-0000-00007A100000}"/>
    <cellStyle name="Normal 4 3 2 3 2 2 5 2 2" xfId="37472" xr:uid="{00000000-0005-0000-0000-00007B100000}"/>
    <cellStyle name="Normal 4 3 2 3 2 2 5 3" xfId="27454" xr:uid="{00000000-0005-0000-0000-00007C100000}"/>
    <cellStyle name="Normal 4 3 2 3 2 2 6" xfId="2448" xr:uid="{00000000-0005-0000-0000-00007D100000}"/>
    <cellStyle name="Normal 4 3 2 3 2 2 6 2" xfId="34153" xr:uid="{00000000-0005-0000-0000-00007E100000}"/>
    <cellStyle name="Normal 4 3 2 3 2 2 7" xfId="23556" xr:uid="{00000000-0005-0000-0000-00007F100000}"/>
    <cellStyle name="Normal 4 3 2 3 2 3" xfId="2449" xr:uid="{00000000-0005-0000-0000-000080100000}"/>
    <cellStyle name="Normal 4 3 2 3 2 3 2" xfId="2450" xr:uid="{00000000-0005-0000-0000-000081100000}"/>
    <cellStyle name="Normal 4 3 2 3 2 3 2 2" xfId="2451" xr:uid="{00000000-0005-0000-0000-000082100000}"/>
    <cellStyle name="Normal 4 3 2 3 2 3 2 2 2" xfId="37473" xr:uid="{00000000-0005-0000-0000-000083100000}"/>
    <cellStyle name="Normal 4 3 2 3 2 3 2 3" xfId="27455" xr:uid="{00000000-0005-0000-0000-000084100000}"/>
    <cellStyle name="Normal 4 3 2 3 2 3 3" xfId="2452" xr:uid="{00000000-0005-0000-0000-000085100000}"/>
    <cellStyle name="Normal 4 3 2 3 2 3 3 2" xfId="2453" xr:uid="{00000000-0005-0000-0000-000086100000}"/>
    <cellStyle name="Normal 4 3 2 3 2 3 3 2 2" xfId="37474" xr:uid="{00000000-0005-0000-0000-000087100000}"/>
    <cellStyle name="Normal 4 3 2 3 2 3 3 3" xfId="27456" xr:uid="{00000000-0005-0000-0000-000088100000}"/>
    <cellStyle name="Normal 4 3 2 3 2 3 4" xfId="2454" xr:uid="{00000000-0005-0000-0000-000089100000}"/>
    <cellStyle name="Normal 4 3 2 3 2 3 4 2" xfId="34156" xr:uid="{00000000-0005-0000-0000-00008A100000}"/>
    <cellStyle name="Normal 4 3 2 3 2 3 5" xfId="23559" xr:uid="{00000000-0005-0000-0000-00008B100000}"/>
    <cellStyle name="Normal 4 3 2 3 2 4" xfId="2455" xr:uid="{00000000-0005-0000-0000-00008C100000}"/>
    <cellStyle name="Normal 4 3 2 3 2 4 2" xfId="2456" xr:uid="{00000000-0005-0000-0000-00008D100000}"/>
    <cellStyle name="Normal 4 3 2 3 2 4 2 2" xfId="2457" xr:uid="{00000000-0005-0000-0000-00008E100000}"/>
    <cellStyle name="Normal 4 3 2 3 2 4 2 2 2" xfId="37475" xr:uid="{00000000-0005-0000-0000-00008F100000}"/>
    <cellStyle name="Normal 4 3 2 3 2 4 2 3" xfId="27457" xr:uid="{00000000-0005-0000-0000-000090100000}"/>
    <cellStyle name="Normal 4 3 2 3 2 4 3" xfId="2458" xr:uid="{00000000-0005-0000-0000-000091100000}"/>
    <cellStyle name="Normal 4 3 2 3 2 4 3 2" xfId="2459" xr:uid="{00000000-0005-0000-0000-000092100000}"/>
    <cellStyle name="Normal 4 3 2 3 2 4 3 2 2" xfId="37476" xr:uid="{00000000-0005-0000-0000-000093100000}"/>
    <cellStyle name="Normal 4 3 2 3 2 4 3 3" xfId="27458" xr:uid="{00000000-0005-0000-0000-000094100000}"/>
    <cellStyle name="Normal 4 3 2 3 2 4 4" xfId="2460" xr:uid="{00000000-0005-0000-0000-000095100000}"/>
    <cellStyle name="Normal 4 3 2 3 2 4 4 2" xfId="34157" xr:uid="{00000000-0005-0000-0000-000096100000}"/>
    <cellStyle name="Normal 4 3 2 3 2 4 5" xfId="23560" xr:uid="{00000000-0005-0000-0000-000097100000}"/>
    <cellStyle name="Normal 4 3 2 3 2 5" xfId="2461" xr:uid="{00000000-0005-0000-0000-000098100000}"/>
    <cellStyle name="Normal 4 3 2 3 2 5 2" xfId="2462" xr:uid="{00000000-0005-0000-0000-000099100000}"/>
    <cellStyle name="Normal 4 3 2 3 2 5 2 2" xfId="37477" xr:uid="{00000000-0005-0000-0000-00009A100000}"/>
    <cellStyle name="Normal 4 3 2 3 2 5 3" xfId="27459" xr:uid="{00000000-0005-0000-0000-00009B100000}"/>
    <cellStyle name="Normal 4 3 2 3 2 6" xfId="2463" xr:uid="{00000000-0005-0000-0000-00009C100000}"/>
    <cellStyle name="Normal 4 3 2 3 2 6 2" xfId="2464" xr:uid="{00000000-0005-0000-0000-00009D100000}"/>
    <cellStyle name="Normal 4 3 2 3 2 6 2 2" xfId="37478" xr:uid="{00000000-0005-0000-0000-00009E100000}"/>
    <cellStyle name="Normal 4 3 2 3 2 6 3" xfId="27460" xr:uid="{00000000-0005-0000-0000-00009F100000}"/>
    <cellStyle name="Normal 4 3 2 3 2 7" xfId="2465" xr:uid="{00000000-0005-0000-0000-0000A0100000}"/>
    <cellStyle name="Normal 4 3 2 3 2 7 2" xfId="34152" xr:uid="{00000000-0005-0000-0000-0000A1100000}"/>
    <cellStyle name="Normal 4 3 2 3 2 8" xfId="23555" xr:uid="{00000000-0005-0000-0000-0000A2100000}"/>
    <cellStyle name="Normal 4 3 2 3 3" xfId="2466" xr:uid="{00000000-0005-0000-0000-0000A3100000}"/>
    <cellStyle name="Normal 4 3 2 3 3 2" xfId="2467" xr:uid="{00000000-0005-0000-0000-0000A4100000}"/>
    <cellStyle name="Normal 4 3 2 3 3 2 2" xfId="2468" xr:uid="{00000000-0005-0000-0000-0000A5100000}"/>
    <cellStyle name="Normal 4 3 2 3 3 2 2 2" xfId="2469" xr:uid="{00000000-0005-0000-0000-0000A6100000}"/>
    <cellStyle name="Normal 4 3 2 3 3 2 2 2 2" xfId="2470" xr:uid="{00000000-0005-0000-0000-0000A7100000}"/>
    <cellStyle name="Normal 4 3 2 3 3 2 2 2 2 2" xfId="37479" xr:uid="{00000000-0005-0000-0000-0000A8100000}"/>
    <cellStyle name="Normal 4 3 2 3 3 2 2 2 3" xfId="27461" xr:uid="{00000000-0005-0000-0000-0000A9100000}"/>
    <cellStyle name="Normal 4 3 2 3 3 2 2 3" xfId="2471" xr:uid="{00000000-0005-0000-0000-0000AA100000}"/>
    <cellStyle name="Normal 4 3 2 3 3 2 2 3 2" xfId="2472" xr:uid="{00000000-0005-0000-0000-0000AB100000}"/>
    <cellStyle name="Normal 4 3 2 3 3 2 2 3 2 2" xfId="37480" xr:uid="{00000000-0005-0000-0000-0000AC100000}"/>
    <cellStyle name="Normal 4 3 2 3 3 2 2 3 3" xfId="27462" xr:uid="{00000000-0005-0000-0000-0000AD100000}"/>
    <cellStyle name="Normal 4 3 2 3 3 2 2 4" xfId="2473" xr:uid="{00000000-0005-0000-0000-0000AE100000}"/>
    <cellStyle name="Normal 4 3 2 3 3 2 2 4 2" xfId="34160" xr:uid="{00000000-0005-0000-0000-0000AF100000}"/>
    <cellStyle name="Normal 4 3 2 3 3 2 2 5" xfId="23563" xr:uid="{00000000-0005-0000-0000-0000B0100000}"/>
    <cellStyle name="Normal 4 3 2 3 3 2 3" xfId="2474" xr:uid="{00000000-0005-0000-0000-0000B1100000}"/>
    <cellStyle name="Normal 4 3 2 3 3 2 3 2" xfId="2475" xr:uid="{00000000-0005-0000-0000-0000B2100000}"/>
    <cellStyle name="Normal 4 3 2 3 3 2 3 2 2" xfId="2476" xr:uid="{00000000-0005-0000-0000-0000B3100000}"/>
    <cellStyle name="Normal 4 3 2 3 3 2 3 2 2 2" xfId="37481" xr:uid="{00000000-0005-0000-0000-0000B4100000}"/>
    <cellStyle name="Normal 4 3 2 3 3 2 3 2 3" xfId="27463" xr:uid="{00000000-0005-0000-0000-0000B5100000}"/>
    <cellStyle name="Normal 4 3 2 3 3 2 3 3" xfId="2477" xr:uid="{00000000-0005-0000-0000-0000B6100000}"/>
    <cellStyle name="Normal 4 3 2 3 3 2 3 3 2" xfId="2478" xr:uid="{00000000-0005-0000-0000-0000B7100000}"/>
    <cellStyle name="Normal 4 3 2 3 3 2 3 3 2 2" xfId="37482" xr:uid="{00000000-0005-0000-0000-0000B8100000}"/>
    <cellStyle name="Normal 4 3 2 3 3 2 3 3 3" xfId="27464" xr:uid="{00000000-0005-0000-0000-0000B9100000}"/>
    <cellStyle name="Normal 4 3 2 3 3 2 3 4" xfId="2479" xr:uid="{00000000-0005-0000-0000-0000BA100000}"/>
    <cellStyle name="Normal 4 3 2 3 3 2 3 4 2" xfId="34161" xr:uid="{00000000-0005-0000-0000-0000BB100000}"/>
    <cellStyle name="Normal 4 3 2 3 3 2 3 5" xfId="23564" xr:uid="{00000000-0005-0000-0000-0000BC100000}"/>
    <cellStyle name="Normal 4 3 2 3 3 2 4" xfId="2480" xr:uid="{00000000-0005-0000-0000-0000BD100000}"/>
    <cellStyle name="Normal 4 3 2 3 3 2 4 2" xfId="2481" xr:uid="{00000000-0005-0000-0000-0000BE100000}"/>
    <cellStyle name="Normal 4 3 2 3 3 2 4 2 2" xfId="37483" xr:uid="{00000000-0005-0000-0000-0000BF100000}"/>
    <cellStyle name="Normal 4 3 2 3 3 2 4 3" xfId="27465" xr:uid="{00000000-0005-0000-0000-0000C0100000}"/>
    <cellStyle name="Normal 4 3 2 3 3 2 5" xfId="2482" xr:uid="{00000000-0005-0000-0000-0000C1100000}"/>
    <cellStyle name="Normal 4 3 2 3 3 2 5 2" xfId="2483" xr:uid="{00000000-0005-0000-0000-0000C2100000}"/>
    <cellStyle name="Normal 4 3 2 3 3 2 5 2 2" xfId="37484" xr:uid="{00000000-0005-0000-0000-0000C3100000}"/>
    <cellStyle name="Normal 4 3 2 3 3 2 5 3" xfId="27466" xr:uid="{00000000-0005-0000-0000-0000C4100000}"/>
    <cellStyle name="Normal 4 3 2 3 3 2 6" xfId="2484" xr:uid="{00000000-0005-0000-0000-0000C5100000}"/>
    <cellStyle name="Normal 4 3 2 3 3 2 6 2" xfId="34159" xr:uid="{00000000-0005-0000-0000-0000C6100000}"/>
    <cellStyle name="Normal 4 3 2 3 3 2 7" xfId="23562" xr:uid="{00000000-0005-0000-0000-0000C7100000}"/>
    <cellStyle name="Normal 4 3 2 3 3 3" xfId="2485" xr:uid="{00000000-0005-0000-0000-0000C8100000}"/>
    <cellStyle name="Normal 4 3 2 3 3 3 2" xfId="2486" xr:uid="{00000000-0005-0000-0000-0000C9100000}"/>
    <cellStyle name="Normal 4 3 2 3 3 3 2 2" xfId="2487" xr:uid="{00000000-0005-0000-0000-0000CA100000}"/>
    <cellStyle name="Normal 4 3 2 3 3 3 2 2 2" xfId="37485" xr:uid="{00000000-0005-0000-0000-0000CB100000}"/>
    <cellStyle name="Normal 4 3 2 3 3 3 2 3" xfId="27467" xr:uid="{00000000-0005-0000-0000-0000CC100000}"/>
    <cellStyle name="Normal 4 3 2 3 3 3 3" xfId="2488" xr:uid="{00000000-0005-0000-0000-0000CD100000}"/>
    <cellStyle name="Normal 4 3 2 3 3 3 3 2" xfId="2489" xr:uid="{00000000-0005-0000-0000-0000CE100000}"/>
    <cellStyle name="Normal 4 3 2 3 3 3 3 2 2" xfId="37486" xr:uid="{00000000-0005-0000-0000-0000CF100000}"/>
    <cellStyle name="Normal 4 3 2 3 3 3 3 3" xfId="27468" xr:uid="{00000000-0005-0000-0000-0000D0100000}"/>
    <cellStyle name="Normal 4 3 2 3 3 3 4" xfId="2490" xr:uid="{00000000-0005-0000-0000-0000D1100000}"/>
    <cellStyle name="Normal 4 3 2 3 3 3 4 2" xfId="34162" xr:uid="{00000000-0005-0000-0000-0000D2100000}"/>
    <cellStyle name="Normal 4 3 2 3 3 3 5" xfId="23565" xr:uid="{00000000-0005-0000-0000-0000D3100000}"/>
    <cellStyle name="Normal 4 3 2 3 3 4" xfId="2491" xr:uid="{00000000-0005-0000-0000-0000D4100000}"/>
    <cellStyle name="Normal 4 3 2 3 3 4 2" xfId="2492" xr:uid="{00000000-0005-0000-0000-0000D5100000}"/>
    <cellStyle name="Normal 4 3 2 3 3 4 2 2" xfId="2493" xr:uid="{00000000-0005-0000-0000-0000D6100000}"/>
    <cellStyle name="Normal 4 3 2 3 3 4 2 2 2" xfId="37487" xr:uid="{00000000-0005-0000-0000-0000D7100000}"/>
    <cellStyle name="Normal 4 3 2 3 3 4 2 3" xfId="27469" xr:uid="{00000000-0005-0000-0000-0000D8100000}"/>
    <cellStyle name="Normal 4 3 2 3 3 4 3" xfId="2494" xr:uid="{00000000-0005-0000-0000-0000D9100000}"/>
    <cellStyle name="Normal 4 3 2 3 3 4 3 2" xfId="2495" xr:uid="{00000000-0005-0000-0000-0000DA100000}"/>
    <cellStyle name="Normal 4 3 2 3 3 4 3 2 2" xfId="37488" xr:uid="{00000000-0005-0000-0000-0000DB100000}"/>
    <cellStyle name="Normal 4 3 2 3 3 4 3 3" xfId="27470" xr:uid="{00000000-0005-0000-0000-0000DC100000}"/>
    <cellStyle name="Normal 4 3 2 3 3 4 4" xfId="2496" xr:uid="{00000000-0005-0000-0000-0000DD100000}"/>
    <cellStyle name="Normal 4 3 2 3 3 4 4 2" xfId="34163" xr:uid="{00000000-0005-0000-0000-0000DE100000}"/>
    <cellStyle name="Normal 4 3 2 3 3 4 5" xfId="23566" xr:uid="{00000000-0005-0000-0000-0000DF100000}"/>
    <cellStyle name="Normal 4 3 2 3 3 5" xfId="2497" xr:uid="{00000000-0005-0000-0000-0000E0100000}"/>
    <cellStyle name="Normal 4 3 2 3 3 5 2" xfId="2498" xr:uid="{00000000-0005-0000-0000-0000E1100000}"/>
    <cellStyle name="Normal 4 3 2 3 3 5 2 2" xfId="37489" xr:uid="{00000000-0005-0000-0000-0000E2100000}"/>
    <cellStyle name="Normal 4 3 2 3 3 5 3" xfId="27471" xr:uid="{00000000-0005-0000-0000-0000E3100000}"/>
    <cellStyle name="Normal 4 3 2 3 3 6" xfId="2499" xr:uid="{00000000-0005-0000-0000-0000E4100000}"/>
    <cellStyle name="Normal 4 3 2 3 3 6 2" xfId="2500" xr:uid="{00000000-0005-0000-0000-0000E5100000}"/>
    <cellStyle name="Normal 4 3 2 3 3 6 2 2" xfId="37490" xr:uid="{00000000-0005-0000-0000-0000E6100000}"/>
    <cellStyle name="Normal 4 3 2 3 3 6 3" xfId="27472" xr:uid="{00000000-0005-0000-0000-0000E7100000}"/>
    <cellStyle name="Normal 4 3 2 3 3 7" xfId="2501" xr:uid="{00000000-0005-0000-0000-0000E8100000}"/>
    <cellStyle name="Normal 4 3 2 3 3 7 2" xfId="34158" xr:uid="{00000000-0005-0000-0000-0000E9100000}"/>
    <cellStyle name="Normal 4 3 2 3 3 8" xfId="23561" xr:uid="{00000000-0005-0000-0000-0000EA100000}"/>
    <cellStyle name="Normal 4 3 2 3 4" xfId="2502" xr:uid="{00000000-0005-0000-0000-0000EB100000}"/>
    <cellStyle name="Normal 4 3 2 3 4 2" xfId="2503" xr:uid="{00000000-0005-0000-0000-0000EC100000}"/>
    <cellStyle name="Normal 4 3 2 3 4 2 2" xfId="2504" xr:uid="{00000000-0005-0000-0000-0000ED100000}"/>
    <cellStyle name="Normal 4 3 2 3 4 2 2 2" xfId="2505" xr:uid="{00000000-0005-0000-0000-0000EE100000}"/>
    <cellStyle name="Normal 4 3 2 3 4 2 2 2 2" xfId="37491" xr:uid="{00000000-0005-0000-0000-0000EF100000}"/>
    <cellStyle name="Normal 4 3 2 3 4 2 2 3" xfId="27473" xr:uid="{00000000-0005-0000-0000-0000F0100000}"/>
    <cellStyle name="Normal 4 3 2 3 4 2 3" xfId="2506" xr:uid="{00000000-0005-0000-0000-0000F1100000}"/>
    <cellStyle name="Normal 4 3 2 3 4 2 3 2" xfId="2507" xr:uid="{00000000-0005-0000-0000-0000F2100000}"/>
    <cellStyle name="Normal 4 3 2 3 4 2 3 2 2" xfId="37492" xr:uid="{00000000-0005-0000-0000-0000F3100000}"/>
    <cellStyle name="Normal 4 3 2 3 4 2 3 3" xfId="27474" xr:uid="{00000000-0005-0000-0000-0000F4100000}"/>
    <cellStyle name="Normal 4 3 2 3 4 2 4" xfId="2508" xr:uid="{00000000-0005-0000-0000-0000F5100000}"/>
    <cellStyle name="Normal 4 3 2 3 4 2 4 2" xfId="34165" xr:uid="{00000000-0005-0000-0000-0000F6100000}"/>
    <cellStyle name="Normal 4 3 2 3 4 2 5" xfId="23568" xr:uid="{00000000-0005-0000-0000-0000F7100000}"/>
    <cellStyle name="Normal 4 3 2 3 4 3" xfId="2509" xr:uid="{00000000-0005-0000-0000-0000F8100000}"/>
    <cellStyle name="Normal 4 3 2 3 4 3 2" xfId="2510" xr:uid="{00000000-0005-0000-0000-0000F9100000}"/>
    <cellStyle name="Normal 4 3 2 3 4 3 2 2" xfId="2511" xr:uid="{00000000-0005-0000-0000-0000FA100000}"/>
    <cellStyle name="Normal 4 3 2 3 4 3 2 2 2" xfId="37493" xr:uid="{00000000-0005-0000-0000-0000FB100000}"/>
    <cellStyle name="Normal 4 3 2 3 4 3 2 3" xfId="27475" xr:uid="{00000000-0005-0000-0000-0000FC100000}"/>
    <cellStyle name="Normal 4 3 2 3 4 3 3" xfId="2512" xr:uid="{00000000-0005-0000-0000-0000FD100000}"/>
    <cellStyle name="Normal 4 3 2 3 4 3 3 2" xfId="2513" xr:uid="{00000000-0005-0000-0000-0000FE100000}"/>
    <cellStyle name="Normal 4 3 2 3 4 3 3 2 2" xfId="37494" xr:uid="{00000000-0005-0000-0000-0000FF100000}"/>
    <cellStyle name="Normal 4 3 2 3 4 3 3 3" xfId="27476" xr:uid="{00000000-0005-0000-0000-000000110000}"/>
    <cellStyle name="Normal 4 3 2 3 4 3 4" xfId="2514" xr:uid="{00000000-0005-0000-0000-000001110000}"/>
    <cellStyle name="Normal 4 3 2 3 4 3 4 2" xfId="34166" xr:uid="{00000000-0005-0000-0000-000002110000}"/>
    <cellStyle name="Normal 4 3 2 3 4 3 5" xfId="23569" xr:uid="{00000000-0005-0000-0000-000003110000}"/>
    <cellStyle name="Normal 4 3 2 3 4 4" xfId="2515" xr:uid="{00000000-0005-0000-0000-000004110000}"/>
    <cellStyle name="Normal 4 3 2 3 4 4 2" xfId="2516" xr:uid="{00000000-0005-0000-0000-000005110000}"/>
    <cellStyle name="Normal 4 3 2 3 4 4 2 2" xfId="37495" xr:uid="{00000000-0005-0000-0000-000006110000}"/>
    <cellStyle name="Normal 4 3 2 3 4 4 3" xfId="27477" xr:uid="{00000000-0005-0000-0000-000007110000}"/>
    <cellStyle name="Normal 4 3 2 3 4 5" xfId="2517" xr:uid="{00000000-0005-0000-0000-000008110000}"/>
    <cellStyle name="Normal 4 3 2 3 4 5 2" xfId="2518" xr:uid="{00000000-0005-0000-0000-000009110000}"/>
    <cellStyle name="Normal 4 3 2 3 4 5 2 2" xfId="37496" xr:uid="{00000000-0005-0000-0000-00000A110000}"/>
    <cellStyle name="Normal 4 3 2 3 4 5 3" xfId="27478" xr:uid="{00000000-0005-0000-0000-00000B110000}"/>
    <cellStyle name="Normal 4 3 2 3 4 6" xfId="2519" xr:uid="{00000000-0005-0000-0000-00000C110000}"/>
    <cellStyle name="Normal 4 3 2 3 4 6 2" xfId="34164" xr:uid="{00000000-0005-0000-0000-00000D110000}"/>
    <cellStyle name="Normal 4 3 2 3 4 7" xfId="23567" xr:uid="{00000000-0005-0000-0000-00000E110000}"/>
    <cellStyle name="Normal 4 3 2 3 5" xfId="2520" xr:uid="{00000000-0005-0000-0000-00000F110000}"/>
    <cellStyle name="Normal 4 3 2 3 5 2" xfId="2521" xr:uid="{00000000-0005-0000-0000-000010110000}"/>
    <cellStyle name="Normal 4 3 2 3 5 2 2" xfId="2522" xr:uid="{00000000-0005-0000-0000-000011110000}"/>
    <cellStyle name="Normal 4 3 2 3 5 2 2 2" xfId="37497" xr:uid="{00000000-0005-0000-0000-000012110000}"/>
    <cellStyle name="Normal 4 3 2 3 5 2 3" xfId="27479" xr:uid="{00000000-0005-0000-0000-000013110000}"/>
    <cellStyle name="Normal 4 3 2 3 5 3" xfId="2523" xr:uid="{00000000-0005-0000-0000-000014110000}"/>
    <cellStyle name="Normal 4 3 2 3 5 3 2" xfId="2524" xr:uid="{00000000-0005-0000-0000-000015110000}"/>
    <cellStyle name="Normal 4 3 2 3 5 3 2 2" xfId="37498" xr:uid="{00000000-0005-0000-0000-000016110000}"/>
    <cellStyle name="Normal 4 3 2 3 5 3 3" xfId="27480" xr:uid="{00000000-0005-0000-0000-000017110000}"/>
    <cellStyle name="Normal 4 3 2 3 5 4" xfId="2525" xr:uid="{00000000-0005-0000-0000-000018110000}"/>
    <cellStyle name="Normal 4 3 2 3 5 4 2" xfId="34167" xr:uid="{00000000-0005-0000-0000-000019110000}"/>
    <cellStyle name="Normal 4 3 2 3 5 5" xfId="23570" xr:uid="{00000000-0005-0000-0000-00001A110000}"/>
    <cellStyle name="Normal 4 3 2 3 6" xfId="2526" xr:uid="{00000000-0005-0000-0000-00001B110000}"/>
    <cellStyle name="Normal 4 3 2 3 6 2" xfId="2527" xr:uid="{00000000-0005-0000-0000-00001C110000}"/>
    <cellStyle name="Normal 4 3 2 3 6 2 2" xfId="2528" xr:uid="{00000000-0005-0000-0000-00001D110000}"/>
    <cellStyle name="Normal 4 3 2 3 6 2 2 2" xfId="37499" xr:uid="{00000000-0005-0000-0000-00001E110000}"/>
    <cellStyle name="Normal 4 3 2 3 6 2 3" xfId="27481" xr:uid="{00000000-0005-0000-0000-00001F110000}"/>
    <cellStyle name="Normal 4 3 2 3 6 3" xfId="2529" xr:uid="{00000000-0005-0000-0000-000020110000}"/>
    <cellStyle name="Normal 4 3 2 3 6 3 2" xfId="2530" xr:uid="{00000000-0005-0000-0000-000021110000}"/>
    <cellStyle name="Normal 4 3 2 3 6 3 2 2" xfId="37500" xr:uid="{00000000-0005-0000-0000-000022110000}"/>
    <cellStyle name="Normal 4 3 2 3 6 3 3" xfId="27482" xr:uid="{00000000-0005-0000-0000-000023110000}"/>
    <cellStyle name="Normal 4 3 2 3 6 4" xfId="2531" xr:uid="{00000000-0005-0000-0000-000024110000}"/>
    <cellStyle name="Normal 4 3 2 3 6 4 2" xfId="34168" xr:uid="{00000000-0005-0000-0000-000025110000}"/>
    <cellStyle name="Normal 4 3 2 3 6 5" xfId="23571" xr:uid="{00000000-0005-0000-0000-000026110000}"/>
    <cellStyle name="Normal 4 3 2 3 7" xfId="2532" xr:uid="{00000000-0005-0000-0000-000027110000}"/>
    <cellStyle name="Normal 4 3 2 3 7 2" xfId="2533" xr:uid="{00000000-0005-0000-0000-000028110000}"/>
    <cellStyle name="Normal 4 3 2 3 7 2 2" xfId="34151" xr:uid="{00000000-0005-0000-0000-000029110000}"/>
    <cellStyle name="Normal 4 3 2 3 7 3" xfId="23554" xr:uid="{00000000-0005-0000-0000-00002A110000}"/>
    <cellStyle name="Normal 4 3 2 3 8" xfId="2534" xr:uid="{00000000-0005-0000-0000-00002B110000}"/>
    <cellStyle name="Normal 4 3 2 3 8 2" xfId="2535" xr:uid="{00000000-0005-0000-0000-00002C110000}"/>
    <cellStyle name="Normal 4 3 2 3 8 2 2" xfId="37501" xr:uid="{00000000-0005-0000-0000-00002D110000}"/>
    <cellStyle name="Normal 4 3 2 3 8 3" xfId="27483" xr:uid="{00000000-0005-0000-0000-00002E110000}"/>
    <cellStyle name="Normal 4 3 2 3 9" xfId="2536" xr:uid="{00000000-0005-0000-0000-00002F110000}"/>
    <cellStyle name="Normal 4 3 2 3 9 2" xfId="2537" xr:uid="{00000000-0005-0000-0000-000030110000}"/>
    <cellStyle name="Normal 4 3 2 3 9 2 2" xfId="37502" xr:uid="{00000000-0005-0000-0000-000031110000}"/>
    <cellStyle name="Normal 4 3 2 3 9 3" xfId="27484" xr:uid="{00000000-0005-0000-0000-000032110000}"/>
    <cellStyle name="Normal 4 3 2 4" xfId="2538" xr:uid="{00000000-0005-0000-0000-000033110000}"/>
    <cellStyle name="Normal 4 3 2 4 2" xfId="2539" xr:uid="{00000000-0005-0000-0000-000034110000}"/>
    <cellStyle name="Normal 4 3 2 4 2 2" xfId="2540" xr:uid="{00000000-0005-0000-0000-000035110000}"/>
    <cellStyle name="Normal 4 3 2 4 2 2 2" xfId="2541" xr:uid="{00000000-0005-0000-0000-000036110000}"/>
    <cellStyle name="Normal 4 3 2 4 2 2 2 2" xfId="2542" xr:uid="{00000000-0005-0000-0000-000037110000}"/>
    <cellStyle name="Normal 4 3 2 4 2 2 2 2 2" xfId="37503" xr:uid="{00000000-0005-0000-0000-000038110000}"/>
    <cellStyle name="Normal 4 3 2 4 2 2 2 3" xfId="27485" xr:uid="{00000000-0005-0000-0000-000039110000}"/>
    <cellStyle name="Normal 4 3 2 4 2 2 3" xfId="2543" xr:uid="{00000000-0005-0000-0000-00003A110000}"/>
    <cellStyle name="Normal 4 3 2 4 2 2 3 2" xfId="2544" xr:uid="{00000000-0005-0000-0000-00003B110000}"/>
    <cellStyle name="Normal 4 3 2 4 2 2 3 2 2" xfId="37504" xr:uid="{00000000-0005-0000-0000-00003C110000}"/>
    <cellStyle name="Normal 4 3 2 4 2 2 3 3" xfId="27486" xr:uid="{00000000-0005-0000-0000-00003D110000}"/>
    <cellStyle name="Normal 4 3 2 4 2 2 4" xfId="2545" xr:uid="{00000000-0005-0000-0000-00003E110000}"/>
    <cellStyle name="Normal 4 3 2 4 2 2 4 2" xfId="34171" xr:uid="{00000000-0005-0000-0000-00003F110000}"/>
    <cellStyle name="Normal 4 3 2 4 2 2 5" xfId="23574" xr:uid="{00000000-0005-0000-0000-000040110000}"/>
    <cellStyle name="Normal 4 3 2 4 2 3" xfId="2546" xr:uid="{00000000-0005-0000-0000-000041110000}"/>
    <cellStyle name="Normal 4 3 2 4 2 3 2" xfId="2547" xr:uid="{00000000-0005-0000-0000-000042110000}"/>
    <cellStyle name="Normal 4 3 2 4 2 3 2 2" xfId="2548" xr:uid="{00000000-0005-0000-0000-000043110000}"/>
    <cellStyle name="Normal 4 3 2 4 2 3 2 2 2" xfId="37505" xr:uid="{00000000-0005-0000-0000-000044110000}"/>
    <cellStyle name="Normal 4 3 2 4 2 3 2 3" xfId="27487" xr:uid="{00000000-0005-0000-0000-000045110000}"/>
    <cellStyle name="Normal 4 3 2 4 2 3 3" xfId="2549" xr:uid="{00000000-0005-0000-0000-000046110000}"/>
    <cellStyle name="Normal 4 3 2 4 2 3 3 2" xfId="2550" xr:uid="{00000000-0005-0000-0000-000047110000}"/>
    <cellStyle name="Normal 4 3 2 4 2 3 3 2 2" xfId="37506" xr:uid="{00000000-0005-0000-0000-000048110000}"/>
    <cellStyle name="Normal 4 3 2 4 2 3 3 3" xfId="27488" xr:uid="{00000000-0005-0000-0000-000049110000}"/>
    <cellStyle name="Normal 4 3 2 4 2 3 4" xfId="2551" xr:uid="{00000000-0005-0000-0000-00004A110000}"/>
    <cellStyle name="Normal 4 3 2 4 2 3 4 2" xfId="34172" xr:uid="{00000000-0005-0000-0000-00004B110000}"/>
    <cellStyle name="Normal 4 3 2 4 2 3 5" xfId="23575" xr:uid="{00000000-0005-0000-0000-00004C110000}"/>
    <cellStyle name="Normal 4 3 2 4 2 4" xfId="2552" xr:uid="{00000000-0005-0000-0000-00004D110000}"/>
    <cellStyle name="Normal 4 3 2 4 2 4 2" xfId="2553" xr:uid="{00000000-0005-0000-0000-00004E110000}"/>
    <cellStyle name="Normal 4 3 2 4 2 4 2 2" xfId="37507" xr:uid="{00000000-0005-0000-0000-00004F110000}"/>
    <cellStyle name="Normal 4 3 2 4 2 4 3" xfId="27489" xr:uid="{00000000-0005-0000-0000-000050110000}"/>
    <cellStyle name="Normal 4 3 2 4 2 5" xfId="2554" xr:uid="{00000000-0005-0000-0000-000051110000}"/>
    <cellStyle name="Normal 4 3 2 4 2 5 2" xfId="2555" xr:uid="{00000000-0005-0000-0000-000052110000}"/>
    <cellStyle name="Normal 4 3 2 4 2 5 2 2" xfId="37508" xr:uid="{00000000-0005-0000-0000-000053110000}"/>
    <cellStyle name="Normal 4 3 2 4 2 5 3" xfId="27490" xr:uid="{00000000-0005-0000-0000-000054110000}"/>
    <cellStyle name="Normal 4 3 2 4 2 6" xfId="2556" xr:uid="{00000000-0005-0000-0000-000055110000}"/>
    <cellStyle name="Normal 4 3 2 4 2 6 2" xfId="34170" xr:uid="{00000000-0005-0000-0000-000056110000}"/>
    <cellStyle name="Normal 4 3 2 4 2 7" xfId="23573" xr:uid="{00000000-0005-0000-0000-000057110000}"/>
    <cellStyle name="Normal 4 3 2 4 3" xfId="2557" xr:uid="{00000000-0005-0000-0000-000058110000}"/>
    <cellStyle name="Normal 4 3 2 4 3 2" xfId="2558" xr:uid="{00000000-0005-0000-0000-000059110000}"/>
    <cellStyle name="Normal 4 3 2 4 3 2 2" xfId="2559" xr:uid="{00000000-0005-0000-0000-00005A110000}"/>
    <cellStyle name="Normal 4 3 2 4 3 2 2 2" xfId="37509" xr:uid="{00000000-0005-0000-0000-00005B110000}"/>
    <cellStyle name="Normal 4 3 2 4 3 2 3" xfId="27491" xr:uid="{00000000-0005-0000-0000-00005C110000}"/>
    <cellStyle name="Normal 4 3 2 4 3 3" xfId="2560" xr:uid="{00000000-0005-0000-0000-00005D110000}"/>
    <cellStyle name="Normal 4 3 2 4 3 3 2" xfId="2561" xr:uid="{00000000-0005-0000-0000-00005E110000}"/>
    <cellStyle name="Normal 4 3 2 4 3 3 2 2" xfId="37510" xr:uid="{00000000-0005-0000-0000-00005F110000}"/>
    <cellStyle name="Normal 4 3 2 4 3 3 3" xfId="27492" xr:uid="{00000000-0005-0000-0000-000060110000}"/>
    <cellStyle name="Normal 4 3 2 4 3 4" xfId="2562" xr:uid="{00000000-0005-0000-0000-000061110000}"/>
    <cellStyle name="Normal 4 3 2 4 3 4 2" xfId="34173" xr:uid="{00000000-0005-0000-0000-000062110000}"/>
    <cellStyle name="Normal 4 3 2 4 3 5" xfId="23576" xr:uid="{00000000-0005-0000-0000-000063110000}"/>
    <cellStyle name="Normal 4 3 2 4 4" xfId="2563" xr:uid="{00000000-0005-0000-0000-000064110000}"/>
    <cellStyle name="Normal 4 3 2 4 4 2" xfId="2564" xr:uid="{00000000-0005-0000-0000-000065110000}"/>
    <cellStyle name="Normal 4 3 2 4 4 2 2" xfId="2565" xr:uid="{00000000-0005-0000-0000-000066110000}"/>
    <cellStyle name="Normal 4 3 2 4 4 2 2 2" xfId="37511" xr:uid="{00000000-0005-0000-0000-000067110000}"/>
    <cellStyle name="Normal 4 3 2 4 4 2 3" xfId="27493" xr:uid="{00000000-0005-0000-0000-000068110000}"/>
    <cellStyle name="Normal 4 3 2 4 4 3" xfId="2566" xr:uid="{00000000-0005-0000-0000-000069110000}"/>
    <cellStyle name="Normal 4 3 2 4 4 3 2" xfId="2567" xr:uid="{00000000-0005-0000-0000-00006A110000}"/>
    <cellStyle name="Normal 4 3 2 4 4 3 2 2" xfId="37512" xr:uid="{00000000-0005-0000-0000-00006B110000}"/>
    <cellStyle name="Normal 4 3 2 4 4 3 3" xfId="27494" xr:uid="{00000000-0005-0000-0000-00006C110000}"/>
    <cellStyle name="Normal 4 3 2 4 4 4" xfId="2568" xr:uid="{00000000-0005-0000-0000-00006D110000}"/>
    <cellStyle name="Normal 4 3 2 4 4 4 2" xfId="34174" xr:uid="{00000000-0005-0000-0000-00006E110000}"/>
    <cellStyle name="Normal 4 3 2 4 4 5" xfId="23577" xr:uid="{00000000-0005-0000-0000-00006F110000}"/>
    <cellStyle name="Normal 4 3 2 4 5" xfId="2569" xr:uid="{00000000-0005-0000-0000-000070110000}"/>
    <cellStyle name="Normal 4 3 2 4 5 2" xfId="2570" xr:uid="{00000000-0005-0000-0000-000071110000}"/>
    <cellStyle name="Normal 4 3 2 4 5 2 2" xfId="37513" xr:uid="{00000000-0005-0000-0000-000072110000}"/>
    <cellStyle name="Normal 4 3 2 4 5 3" xfId="27495" xr:uid="{00000000-0005-0000-0000-000073110000}"/>
    <cellStyle name="Normal 4 3 2 4 6" xfId="2571" xr:uid="{00000000-0005-0000-0000-000074110000}"/>
    <cellStyle name="Normal 4 3 2 4 6 2" xfId="2572" xr:uid="{00000000-0005-0000-0000-000075110000}"/>
    <cellStyle name="Normal 4 3 2 4 6 2 2" xfId="37514" xr:uid="{00000000-0005-0000-0000-000076110000}"/>
    <cellStyle name="Normal 4 3 2 4 6 3" xfId="27496" xr:uid="{00000000-0005-0000-0000-000077110000}"/>
    <cellStyle name="Normal 4 3 2 4 7" xfId="2573" xr:uid="{00000000-0005-0000-0000-000078110000}"/>
    <cellStyle name="Normal 4 3 2 4 7 2" xfId="34169" xr:uid="{00000000-0005-0000-0000-000079110000}"/>
    <cellStyle name="Normal 4 3 2 4 8" xfId="23572" xr:uid="{00000000-0005-0000-0000-00007A110000}"/>
    <cellStyle name="Normal 4 3 2 5" xfId="2574" xr:uid="{00000000-0005-0000-0000-00007B110000}"/>
    <cellStyle name="Normal 4 3 2 5 2" xfId="2575" xr:uid="{00000000-0005-0000-0000-00007C110000}"/>
    <cellStyle name="Normal 4 3 2 5 2 2" xfId="2576" xr:uid="{00000000-0005-0000-0000-00007D110000}"/>
    <cellStyle name="Normal 4 3 2 5 2 2 2" xfId="2577" xr:uid="{00000000-0005-0000-0000-00007E110000}"/>
    <cellStyle name="Normal 4 3 2 5 2 2 2 2" xfId="2578" xr:uid="{00000000-0005-0000-0000-00007F110000}"/>
    <cellStyle name="Normal 4 3 2 5 2 2 2 2 2" xfId="37515" xr:uid="{00000000-0005-0000-0000-000080110000}"/>
    <cellStyle name="Normal 4 3 2 5 2 2 2 3" xfId="27497" xr:uid="{00000000-0005-0000-0000-000081110000}"/>
    <cellStyle name="Normal 4 3 2 5 2 2 3" xfId="2579" xr:uid="{00000000-0005-0000-0000-000082110000}"/>
    <cellStyle name="Normal 4 3 2 5 2 2 3 2" xfId="2580" xr:uid="{00000000-0005-0000-0000-000083110000}"/>
    <cellStyle name="Normal 4 3 2 5 2 2 3 2 2" xfId="37516" xr:uid="{00000000-0005-0000-0000-000084110000}"/>
    <cellStyle name="Normal 4 3 2 5 2 2 3 3" xfId="27498" xr:uid="{00000000-0005-0000-0000-000085110000}"/>
    <cellStyle name="Normal 4 3 2 5 2 2 4" xfId="2581" xr:uid="{00000000-0005-0000-0000-000086110000}"/>
    <cellStyle name="Normal 4 3 2 5 2 2 4 2" xfId="34177" xr:uid="{00000000-0005-0000-0000-000087110000}"/>
    <cellStyle name="Normal 4 3 2 5 2 2 5" xfId="23580" xr:uid="{00000000-0005-0000-0000-000088110000}"/>
    <cellStyle name="Normal 4 3 2 5 2 3" xfId="2582" xr:uid="{00000000-0005-0000-0000-000089110000}"/>
    <cellStyle name="Normal 4 3 2 5 2 3 2" xfId="2583" xr:uid="{00000000-0005-0000-0000-00008A110000}"/>
    <cellStyle name="Normal 4 3 2 5 2 3 2 2" xfId="2584" xr:uid="{00000000-0005-0000-0000-00008B110000}"/>
    <cellStyle name="Normal 4 3 2 5 2 3 2 2 2" xfId="37517" xr:uid="{00000000-0005-0000-0000-00008C110000}"/>
    <cellStyle name="Normal 4 3 2 5 2 3 2 3" xfId="27499" xr:uid="{00000000-0005-0000-0000-00008D110000}"/>
    <cellStyle name="Normal 4 3 2 5 2 3 3" xfId="2585" xr:uid="{00000000-0005-0000-0000-00008E110000}"/>
    <cellStyle name="Normal 4 3 2 5 2 3 3 2" xfId="2586" xr:uid="{00000000-0005-0000-0000-00008F110000}"/>
    <cellStyle name="Normal 4 3 2 5 2 3 3 2 2" xfId="37518" xr:uid="{00000000-0005-0000-0000-000090110000}"/>
    <cellStyle name="Normal 4 3 2 5 2 3 3 3" xfId="27500" xr:uid="{00000000-0005-0000-0000-000091110000}"/>
    <cellStyle name="Normal 4 3 2 5 2 3 4" xfId="2587" xr:uid="{00000000-0005-0000-0000-000092110000}"/>
    <cellStyle name="Normal 4 3 2 5 2 3 4 2" xfId="34178" xr:uid="{00000000-0005-0000-0000-000093110000}"/>
    <cellStyle name="Normal 4 3 2 5 2 3 5" xfId="23581" xr:uid="{00000000-0005-0000-0000-000094110000}"/>
    <cellStyle name="Normal 4 3 2 5 2 4" xfId="2588" xr:uid="{00000000-0005-0000-0000-000095110000}"/>
    <cellStyle name="Normal 4 3 2 5 2 4 2" xfId="2589" xr:uid="{00000000-0005-0000-0000-000096110000}"/>
    <cellStyle name="Normal 4 3 2 5 2 4 2 2" xfId="37519" xr:uid="{00000000-0005-0000-0000-000097110000}"/>
    <cellStyle name="Normal 4 3 2 5 2 4 3" xfId="27501" xr:uid="{00000000-0005-0000-0000-000098110000}"/>
    <cellStyle name="Normal 4 3 2 5 2 5" xfId="2590" xr:uid="{00000000-0005-0000-0000-000099110000}"/>
    <cellStyle name="Normal 4 3 2 5 2 5 2" xfId="2591" xr:uid="{00000000-0005-0000-0000-00009A110000}"/>
    <cellStyle name="Normal 4 3 2 5 2 5 2 2" xfId="37520" xr:uid="{00000000-0005-0000-0000-00009B110000}"/>
    <cellStyle name="Normal 4 3 2 5 2 5 3" xfId="27502" xr:uid="{00000000-0005-0000-0000-00009C110000}"/>
    <cellStyle name="Normal 4 3 2 5 2 6" xfId="2592" xr:uid="{00000000-0005-0000-0000-00009D110000}"/>
    <cellStyle name="Normal 4 3 2 5 2 6 2" xfId="34176" xr:uid="{00000000-0005-0000-0000-00009E110000}"/>
    <cellStyle name="Normal 4 3 2 5 2 7" xfId="23579" xr:uid="{00000000-0005-0000-0000-00009F110000}"/>
    <cellStyle name="Normal 4 3 2 5 3" xfId="2593" xr:uid="{00000000-0005-0000-0000-0000A0110000}"/>
    <cellStyle name="Normal 4 3 2 5 3 2" xfId="2594" xr:uid="{00000000-0005-0000-0000-0000A1110000}"/>
    <cellStyle name="Normal 4 3 2 5 3 2 2" xfId="2595" xr:uid="{00000000-0005-0000-0000-0000A2110000}"/>
    <cellStyle name="Normal 4 3 2 5 3 2 2 2" xfId="37521" xr:uid="{00000000-0005-0000-0000-0000A3110000}"/>
    <cellStyle name="Normal 4 3 2 5 3 2 3" xfId="27503" xr:uid="{00000000-0005-0000-0000-0000A4110000}"/>
    <cellStyle name="Normal 4 3 2 5 3 3" xfId="2596" xr:uid="{00000000-0005-0000-0000-0000A5110000}"/>
    <cellStyle name="Normal 4 3 2 5 3 3 2" xfId="2597" xr:uid="{00000000-0005-0000-0000-0000A6110000}"/>
    <cellStyle name="Normal 4 3 2 5 3 3 2 2" xfId="37522" xr:uid="{00000000-0005-0000-0000-0000A7110000}"/>
    <cellStyle name="Normal 4 3 2 5 3 3 3" xfId="27504" xr:uid="{00000000-0005-0000-0000-0000A8110000}"/>
    <cellStyle name="Normal 4 3 2 5 3 4" xfId="2598" xr:uid="{00000000-0005-0000-0000-0000A9110000}"/>
    <cellStyle name="Normal 4 3 2 5 3 4 2" xfId="34179" xr:uid="{00000000-0005-0000-0000-0000AA110000}"/>
    <cellStyle name="Normal 4 3 2 5 3 5" xfId="23582" xr:uid="{00000000-0005-0000-0000-0000AB110000}"/>
    <cellStyle name="Normal 4 3 2 5 4" xfId="2599" xr:uid="{00000000-0005-0000-0000-0000AC110000}"/>
    <cellStyle name="Normal 4 3 2 5 4 2" xfId="2600" xr:uid="{00000000-0005-0000-0000-0000AD110000}"/>
    <cellStyle name="Normal 4 3 2 5 4 2 2" xfId="2601" xr:uid="{00000000-0005-0000-0000-0000AE110000}"/>
    <cellStyle name="Normal 4 3 2 5 4 2 2 2" xfId="37523" xr:uid="{00000000-0005-0000-0000-0000AF110000}"/>
    <cellStyle name="Normal 4 3 2 5 4 2 3" xfId="27505" xr:uid="{00000000-0005-0000-0000-0000B0110000}"/>
    <cellStyle name="Normal 4 3 2 5 4 3" xfId="2602" xr:uid="{00000000-0005-0000-0000-0000B1110000}"/>
    <cellStyle name="Normal 4 3 2 5 4 3 2" xfId="2603" xr:uid="{00000000-0005-0000-0000-0000B2110000}"/>
    <cellStyle name="Normal 4 3 2 5 4 3 2 2" xfId="37524" xr:uid="{00000000-0005-0000-0000-0000B3110000}"/>
    <cellStyle name="Normal 4 3 2 5 4 3 3" xfId="27506" xr:uid="{00000000-0005-0000-0000-0000B4110000}"/>
    <cellStyle name="Normal 4 3 2 5 4 4" xfId="2604" xr:uid="{00000000-0005-0000-0000-0000B5110000}"/>
    <cellStyle name="Normal 4 3 2 5 4 4 2" xfId="34180" xr:uid="{00000000-0005-0000-0000-0000B6110000}"/>
    <cellStyle name="Normal 4 3 2 5 4 5" xfId="23583" xr:uid="{00000000-0005-0000-0000-0000B7110000}"/>
    <cellStyle name="Normal 4 3 2 5 5" xfId="2605" xr:uid="{00000000-0005-0000-0000-0000B8110000}"/>
    <cellStyle name="Normal 4 3 2 5 5 2" xfId="2606" xr:uid="{00000000-0005-0000-0000-0000B9110000}"/>
    <cellStyle name="Normal 4 3 2 5 5 2 2" xfId="37525" xr:uid="{00000000-0005-0000-0000-0000BA110000}"/>
    <cellStyle name="Normal 4 3 2 5 5 3" xfId="27507" xr:uid="{00000000-0005-0000-0000-0000BB110000}"/>
    <cellStyle name="Normal 4 3 2 5 6" xfId="2607" xr:uid="{00000000-0005-0000-0000-0000BC110000}"/>
    <cellStyle name="Normal 4 3 2 5 6 2" xfId="2608" xr:uid="{00000000-0005-0000-0000-0000BD110000}"/>
    <cellStyle name="Normal 4 3 2 5 6 2 2" xfId="37526" xr:uid="{00000000-0005-0000-0000-0000BE110000}"/>
    <cellStyle name="Normal 4 3 2 5 6 3" xfId="27508" xr:uid="{00000000-0005-0000-0000-0000BF110000}"/>
    <cellStyle name="Normal 4 3 2 5 7" xfId="2609" xr:uid="{00000000-0005-0000-0000-0000C0110000}"/>
    <cellStyle name="Normal 4 3 2 5 7 2" xfId="34175" xr:uid="{00000000-0005-0000-0000-0000C1110000}"/>
    <cellStyle name="Normal 4 3 2 5 8" xfId="23578" xr:uid="{00000000-0005-0000-0000-0000C2110000}"/>
    <cellStyle name="Normal 4 3 2 6" xfId="2610" xr:uid="{00000000-0005-0000-0000-0000C3110000}"/>
    <cellStyle name="Normal 4 3 2 6 2" xfId="2611" xr:uid="{00000000-0005-0000-0000-0000C4110000}"/>
    <cellStyle name="Normal 4 3 2 6 2 2" xfId="2612" xr:uid="{00000000-0005-0000-0000-0000C5110000}"/>
    <cellStyle name="Normal 4 3 2 6 2 2 2" xfId="2613" xr:uid="{00000000-0005-0000-0000-0000C6110000}"/>
    <cellStyle name="Normal 4 3 2 6 2 2 2 2" xfId="2614" xr:uid="{00000000-0005-0000-0000-0000C7110000}"/>
    <cellStyle name="Normal 4 3 2 6 2 2 2 2 2" xfId="37527" xr:uid="{00000000-0005-0000-0000-0000C8110000}"/>
    <cellStyle name="Normal 4 3 2 6 2 2 2 3" xfId="27509" xr:uid="{00000000-0005-0000-0000-0000C9110000}"/>
    <cellStyle name="Normal 4 3 2 6 2 2 3" xfId="2615" xr:uid="{00000000-0005-0000-0000-0000CA110000}"/>
    <cellStyle name="Normal 4 3 2 6 2 2 3 2" xfId="2616" xr:uid="{00000000-0005-0000-0000-0000CB110000}"/>
    <cellStyle name="Normal 4 3 2 6 2 2 3 2 2" xfId="37528" xr:uid="{00000000-0005-0000-0000-0000CC110000}"/>
    <cellStyle name="Normal 4 3 2 6 2 2 3 3" xfId="27510" xr:uid="{00000000-0005-0000-0000-0000CD110000}"/>
    <cellStyle name="Normal 4 3 2 6 2 2 4" xfId="2617" xr:uid="{00000000-0005-0000-0000-0000CE110000}"/>
    <cellStyle name="Normal 4 3 2 6 2 2 4 2" xfId="34183" xr:uid="{00000000-0005-0000-0000-0000CF110000}"/>
    <cellStyle name="Normal 4 3 2 6 2 2 5" xfId="23586" xr:uid="{00000000-0005-0000-0000-0000D0110000}"/>
    <cellStyle name="Normal 4 3 2 6 2 3" xfId="2618" xr:uid="{00000000-0005-0000-0000-0000D1110000}"/>
    <cellStyle name="Normal 4 3 2 6 2 3 2" xfId="2619" xr:uid="{00000000-0005-0000-0000-0000D2110000}"/>
    <cellStyle name="Normal 4 3 2 6 2 3 2 2" xfId="2620" xr:uid="{00000000-0005-0000-0000-0000D3110000}"/>
    <cellStyle name="Normal 4 3 2 6 2 3 2 2 2" xfId="37529" xr:uid="{00000000-0005-0000-0000-0000D4110000}"/>
    <cellStyle name="Normal 4 3 2 6 2 3 2 3" xfId="27511" xr:uid="{00000000-0005-0000-0000-0000D5110000}"/>
    <cellStyle name="Normal 4 3 2 6 2 3 3" xfId="2621" xr:uid="{00000000-0005-0000-0000-0000D6110000}"/>
    <cellStyle name="Normal 4 3 2 6 2 3 3 2" xfId="2622" xr:uid="{00000000-0005-0000-0000-0000D7110000}"/>
    <cellStyle name="Normal 4 3 2 6 2 3 3 2 2" xfId="37530" xr:uid="{00000000-0005-0000-0000-0000D8110000}"/>
    <cellStyle name="Normal 4 3 2 6 2 3 3 3" xfId="27512" xr:uid="{00000000-0005-0000-0000-0000D9110000}"/>
    <cellStyle name="Normal 4 3 2 6 2 3 4" xfId="2623" xr:uid="{00000000-0005-0000-0000-0000DA110000}"/>
    <cellStyle name="Normal 4 3 2 6 2 3 4 2" xfId="34184" xr:uid="{00000000-0005-0000-0000-0000DB110000}"/>
    <cellStyle name="Normal 4 3 2 6 2 3 5" xfId="23587" xr:uid="{00000000-0005-0000-0000-0000DC110000}"/>
    <cellStyle name="Normal 4 3 2 6 2 4" xfId="2624" xr:uid="{00000000-0005-0000-0000-0000DD110000}"/>
    <cellStyle name="Normal 4 3 2 6 2 4 2" xfId="2625" xr:uid="{00000000-0005-0000-0000-0000DE110000}"/>
    <cellStyle name="Normal 4 3 2 6 2 4 2 2" xfId="37531" xr:uid="{00000000-0005-0000-0000-0000DF110000}"/>
    <cellStyle name="Normal 4 3 2 6 2 4 3" xfId="27513" xr:uid="{00000000-0005-0000-0000-0000E0110000}"/>
    <cellStyle name="Normal 4 3 2 6 2 5" xfId="2626" xr:uid="{00000000-0005-0000-0000-0000E1110000}"/>
    <cellStyle name="Normal 4 3 2 6 2 5 2" xfId="2627" xr:uid="{00000000-0005-0000-0000-0000E2110000}"/>
    <cellStyle name="Normal 4 3 2 6 2 5 2 2" xfId="37532" xr:uid="{00000000-0005-0000-0000-0000E3110000}"/>
    <cellStyle name="Normal 4 3 2 6 2 5 3" xfId="27514" xr:uid="{00000000-0005-0000-0000-0000E4110000}"/>
    <cellStyle name="Normal 4 3 2 6 2 6" xfId="2628" xr:uid="{00000000-0005-0000-0000-0000E5110000}"/>
    <cellStyle name="Normal 4 3 2 6 2 6 2" xfId="34182" xr:uid="{00000000-0005-0000-0000-0000E6110000}"/>
    <cellStyle name="Normal 4 3 2 6 2 7" xfId="23585" xr:uid="{00000000-0005-0000-0000-0000E7110000}"/>
    <cellStyle name="Normal 4 3 2 6 3" xfId="2629" xr:uid="{00000000-0005-0000-0000-0000E8110000}"/>
    <cellStyle name="Normal 4 3 2 6 3 2" xfId="2630" xr:uid="{00000000-0005-0000-0000-0000E9110000}"/>
    <cellStyle name="Normal 4 3 2 6 3 2 2" xfId="2631" xr:uid="{00000000-0005-0000-0000-0000EA110000}"/>
    <cellStyle name="Normal 4 3 2 6 3 2 2 2" xfId="37533" xr:uid="{00000000-0005-0000-0000-0000EB110000}"/>
    <cellStyle name="Normal 4 3 2 6 3 2 3" xfId="27515" xr:uid="{00000000-0005-0000-0000-0000EC110000}"/>
    <cellStyle name="Normal 4 3 2 6 3 3" xfId="2632" xr:uid="{00000000-0005-0000-0000-0000ED110000}"/>
    <cellStyle name="Normal 4 3 2 6 3 3 2" xfId="2633" xr:uid="{00000000-0005-0000-0000-0000EE110000}"/>
    <cellStyle name="Normal 4 3 2 6 3 3 2 2" xfId="37534" xr:uid="{00000000-0005-0000-0000-0000EF110000}"/>
    <cellStyle name="Normal 4 3 2 6 3 3 3" xfId="27516" xr:uid="{00000000-0005-0000-0000-0000F0110000}"/>
    <cellStyle name="Normal 4 3 2 6 3 4" xfId="2634" xr:uid="{00000000-0005-0000-0000-0000F1110000}"/>
    <cellStyle name="Normal 4 3 2 6 3 4 2" xfId="34185" xr:uid="{00000000-0005-0000-0000-0000F2110000}"/>
    <cellStyle name="Normal 4 3 2 6 3 5" xfId="23588" xr:uid="{00000000-0005-0000-0000-0000F3110000}"/>
    <cellStyle name="Normal 4 3 2 6 4" xfId="2635" xr:uid="{00000000-0005-0000-0000-0000F4110000}"/>
    <cellStyle name="Normal 4 3 2 6 4 2" xfId="2636" xr:uid="{00000000-0005-0000-0000-0000F5110000}"/>
    <cellStyle name="Normal 4 3 2 6 4 2 2" xfId="2637" xr:uid="{00000000-0005-0000-0000-0000F6110000}"/>
    <cellStyle name="Normal 4 3 2 6 4 2 2 2" xfId="37535" xr:uid="{00000000-0005-0000-0000-0000F7110000}"/>
    <cellStyle name="Normal 4 3 2 6 4 2 3" xfId="27517" xr:uid="{00000000-0005-0000-0000-0000F8110000}"/>
    <cellStyle name="Normal 4 3 2 6 4 3" xfId="2638" xr:uid="{00000000-0005-0000-0000-0000F9110000}"/>
    <cellStyle name="Normal 4 3 2 6 4 3 2" xfId="2639" xr:uid="{00000000-0005-0000-0000-0000FA110000}"/>
    <cellStyle name="Normal 4 3 2 6 4 3 2 2" xfId="37536" xr:uid="{00000000-0005-0000-0000-0000FB110000}"/>
    <cellStyle name="Normal 4 3 2 6 4 3 3" xfId="27518" xr:uid="{00000000-0005-0000-0000-0000FC110000}"/>
    <cellStyle name="Normal 4 3 2 6 4 4" xfId="2640" xr:uid="{00000000-0005-0000-0000-0000FD110000}"/>
    <cellStyle name="Normal 4 3 2 6 4 4 2" xfId="34186" xr:uid="{00000000-0005-0000-0000-0000FE110000}"/>
    <cellStyle name="Normal 4 3 2 6 4 5" xfId="23589" xr:uid="{00000000-0005-0000-0000-0000FF110000}"/>
    <cellStyle name="Normal 4 3 2 6 5" xfId="2641" xr:uid="{00000000-0005-0000-0000-000000120000}"/>
    <cellStyle name="Normal 4 3 2 6 5 2" xfId="2642" xr:uid="{00000000-0005-0000-0000-000001120000}"/>
    <cellStyle name="Normal 4 3 2 6 5 2 2" xfId="37537" xr:uid="{00000000-0005-0000-0000-000002120000}"/>
    <cellStyle name="Normal 4 3 2 6 5 3" xfId="27519" xr:uid="{00000000-0005-0000-0000-000003120000}"/>
    <cellStyle name="Normal 4 3 2 6 6" xfId="2643" xr:uid="{00000000-0005-0000-0000-000004120000}"/>
    <cellStyle name="Normal 4 3 2 6 6 2" xfId="2644" xr:uid="{00000000-0005-0000-0000-000005120000}"/>
    <cellStyle name="Normal 4 3 2 6 6 2 2" xfId="37538" xr:uid="{00000000-0005-0000-0000-000006120000}"/>
    <cellStyle name="Normal 4 3 2 6 6 3" xfId="27520" xr:uid="{00000000-0005-0000-0000-000007120000}"/>
    <cellStyle name="Normal 4 3 2 6 7" xfId="2645" xr:uid="{00000000-0005-0000-0000-000008120000}"/>
    <cellStyle name="Normal 4 3 2 6 7 2" xfId="34181" xr:uid="{00000000-0005-0000-0000-000009120000}"/>
    <cellStyle name="Normal 4 3 2 6 8" xfId="23584" xr:uid="{00000000-0005-0000-0000-00000A120000}"/>
    <cellStyle name="Normal 4 3 2 7" xfId="2646" xr:uid="{00000000-0005-0000-0000-00000B120000}"/>
    <cellStyle name="Normal 4 3 2 7 2" xfId="2647" xr:uid="{00000000-0005-0000-0000-00000C120000}"/>
    <cellStyle name="Normal 4 3 2 7 2 2" xfId="2648" xr:uid="{00000000-0005-0000-0000-00000D120000}"/>
    <cellStyle name="Normal 4 3 2 7 2 2 2" xfId="2649" xr:uid="{00000000-0005-0000-0000-00000E120000}"/>
    <cellStyle name="Normal 4 3 2 7 2 2 2 2" xfId="37539" xr:uid="{00000000-0005-0000-0000-00000F120000}"/>
    <cellStyle name="Normal 4 3 2 7 2 2 3" xfId="27521" xr:uid="{00000000-0005-0000-0000-000010120000}"/>
    <cellStyle name="Normal 4 3 2 7 2 3" xfId="2650" xr:uid="{00000000-0005-0000-0000-000011120000}"/>
    <cellStyle name="Normal 4 3 2 7 2 3 2" xfId="2651" xr:uid="{00000000-0005-0000-0000-000012120000}"/>
    <cellStyle name="Normal 4 3 2 7 2 3 2 2" xfId="37540" xr:uid="{00000000-0005-0000-0000-000013120000}"/>
    <cellStyle name="Normal 4 3 2 7 2 3 3" xfId="27522" xr:uid="{00000000-0005-0000-0000-000014120000}"/>
    <cellStyle name="Normal 4 3 2 7 2 4" xfId="2652" xr:uid="{00000000-0005-0000-0000-000015120000}"/>
    <cellStyle name="Normal 4 3 2 7 2 4 2" xfId="34188" xr:uid="{00000000-0005-0000-0000-000016120000}"/>
    <cellStyle name="Normal 4 3 2 7 2 5" xfId="23591" xr:uid="{00000000-0005-0000-0000-000017120000}"/>
    <cellStyle name="Normal 4 3 2 7 3" xfId="2653" xr:uid="{00000000-0005-0000-0000-000018120000}"/>
    <cellStyle name="Normal 4 3 2 7 3 2" xfId="2654" xr:uid="{00000000-0005-0000-0000-000019120000}"/>
    <cellStyle name="Normal 4 3 2 7 3 2 2" xfId="2655" xr:uid="{00000000-0005-0000-0000-00001A120000}"/>
    <cellStyle name="Normal 4 3 2 7 3 2 2 2" xfId="37541" xr:uid="{00000000-0005-0000-0000-00001B120000}"/>
    <cellStyle name="Normal 4 3 2 7 3 2 3" xfId="27523" xr:uid="{00000000-0005-0000-0000-00001C120000}"/>
    <cellStyle name="Normal 4 3 2 7 3 3" xfId="2656" xr:uid="{00000000-0005-0000-0000-00001D120000}"/>
    <cellStyle name="Normal 4 3 2 7 3 3 2" xfId="2657" xr:uid="{00000000-0005-0000-0000-00001E120000}"/>
    <cellStyle name="Normal 4 3 2 7 3 3 2 2" xfId="37542" xr:uid="{00000000-0005-0000-0000-00001F120000}"/>
    <cellStyle name="Normal 4 3 2 7 3 3 3" xfId="27524" xr:uid="{00000000-0005-0000-0000-000020120000}"/>
    <cellStyle name="Normal 4 3 2 7 3 4" xfId="2658" xr:uid="{00000000-0005-0000-0000-000021120000}"/>
    <cellStyle name="Normal 4 3 2 7 3 4 2" xfId="34189" xr:uid="{00000000-0005-0000-0000-000022120000}"/>
    <cellStyle name="Normal 4 3 2 7 3 5" xfId="23592" xr:uid="{00000000-0005-0000-0000-000023120000}"/>
    <cellStyle name="Normal 4 3 2 7 4" xfId="2659" xr:uid="{00000000-0005-0000-0000-000024120000}"/>
    <cellStyle name="Normal 4 3 2 7 4 2" xfId="2660" xr:uid="{00000000-0005-0000-0000-000025120000}"/>
    <cellStyle name="Normal 4 3 2 7 4 2 2" xfId="37543" xr:uid="{00000000-0005-0000-0000-000026120000}"/>
    <cellStyle name="Normal 4 3 2 7 4 3" xfId="27525" xr:uid="{00000000-0005-0000-0000-000027120000}"/>
    <cellStyle name="Normal 4 3 2 7 5" xfId="2661" xr:uid="{00000000-0005-0000-0000-000028120000}"/>
    <cellStyle name="Normal 4 3 2 7 5 2" xfId="2662" xr:uid="{00000000-0005-0000-0000-000029120000}"/>
    <cellStyle name="Normal 4 3 2 7 5 2 2" xfId="37544" xr:uid="{00000000-0005-0000-0000-00002A120000}"/>
    <cellStyle name="Normal 4 3 2 7 5 3" xfId="27526" xr:uid="{00000000-0005-0000-0000-00002B120000}"/>
    <cellStyle name="Normal 4 3 2 7 6" xfId="2663" xr:uid="{00000000-0005-0000-0000-00002C120000}"/>
    <cellStyle name="Normal 4 3 2 7 6 2" xfId="34187" xr:uid="{00000000-0005-0000-0000-00002D120000}"/>
    <cellStyle name="Normal 4 3 2 7 7" xfId="23590" xr:uid="{00000000-0005-0000-0000-00002E120000}"/>
    <cellStyle name="Normal 4 3 2 8" xfId="2664" xr:uid="{00000000-0005-0000-0000-00002F120000}"/>
    <cellStyle name="Normal 4 3 2 8 2" xfId="2665" xr:uid="{00000000-0005-0000-0000-000030120000}"/>
    <cellStyle name="Normal 4 3 2 8 2 2" xfId="2666" xr:uid="{00000000-0005-0000-0000-000031120000}"/>
    <cellStyle name="Normal 4 3 2 8 2 2 2" xfId="37545" xr:uid="{00000000-0005-0000-0000-000032120000}"/>
    <cellStyle name="Normal 4 3 2 8 2 3" xfId="27527" xr:uid="{00000000-0005-0000-0000-000033120000}"/>
    <cellStyle name="Normal 4 3 2 8 3" xfId="2667" xr:uid="{00000000-0005-0000-0000-000034120000}"/>
    <cellStyle name="Normal 4 3 2 8 3 2" xfId="2668" xr:uid="{00000000-0005-0000-0000-000035120000}"/>
    <cellStyle name="Normal 4 3 2 8 3 2 2" xfId="37546" xr:uid="{00000000-0005-0000-0000-000036120000}"/>
    <cellStyle name="Normal 4 3 2 8 3 3" xfId="27528" xr:uid="{00000000-0005-0000-0000-000037120000}"/>
    <cellStyle name="Normal 4 3 2 8 4" xfId="2669" xr:uid="{00000000-0005-0000-0000-000038120000}"/>
    <cellStyle name="Normal 4 3 2 8 4 2" xfId="34190" xr:uid="{00000000-0005-0000-0000-000039120000}"/>
    <cellStyle name="Normal 4 3 2 8 5" xfId="23593" xr:uid="{00000000-0005-0000-0000-00003A120000}"/>
    <cellStyle name="Normal 4 3 2 9" xfId="2670" xr:uid="{00000000-0005-0000-0000-00003B120000}"/>
    <cellStyle name="Normal 4 3 2 9 2" xfId="2671" xr:uid="{00000000-0005-0000-0000-00003C120000}"/>
    <cellStyle name="Normal 4 3 2 9 2 2" xfId="2672" xr:uid="{00000000-0005-0000-0000-00003D120000}"/>
    <cellStyle name="Normal 4 3 2 9 2 2 2" xfId="37547" xr:uid="{00000000-0005-0000-0000-00003E120000}"/>
    <cellStyle name="Normal 4 3 2 9 2 3" xfId="27529" xr:uid="{00000000-0005-0000-0000-00003F120000}"/>
    <cellStyle name="Normal 4 3 2 9 3" xfId="2673" xr:uid="{00000000-0005-0000-0000-000040120000}"/>
    <cellStyle name="Normal 4 3 2 9 3 2" xfId="2674" xr:uid="{00000000-0005-0000-0000-000041120000}"/>
    <cellStyle name="Normal 4 3 2 9 3 2 2" xfId="37548" xr:uid="{00000000-0005-0000-0000-000042120000}"/>
    <cellStyle name="Normal 4 3 2 9 3 3" xfId="27530" xr:uid="{00000000-0005-0000-0000-000043120000}"/>
    <cellStyle name="Normal 4 3 2 9 4" xfId="2675" xr:uid="{00000000-0005-0000-0000-000044120000}"/>
    <cellStyle name="Normal 4 3 2 9 4 2" xfId="34191" xr:uid="{00000000-0005-0000-0000-000045120000}"/>
    <cellStyle name="Normal 4 3 2 9 5" xfId="23594" xr:uid="{00000000-0005-0000-0000-000046120000}"/>
    <cellStyle name="Normal 4 3 20" xfId="44027" xr:uid="{00000000-0005-0000-0000-000047120000}"/>
    <cellStyle name="Normal 4 3 21" xfId="44070" xr:uid="{00000000-0005-0000-0000-000048120000}"/>
    <cellStyle name="Normal 4 3 3" xfId="2676" xr:uid="{00000000-0005-0000-0000-000049120000}"/>
    <cellStyle name="Normal 4 3 3 10" xfId="2677" xr:uid="{00000000-0005-0000-0000-00004A120000}"/>
    <cellStyle name="Normal 4 3 3 10 2" xfId="2678" xr:uid="{00000000-0005-0000-0000-00004B120000}"/>
    <cellStyle name="Normal 4 3 3 10 2 2" xfId="37549" xr:uid="{00000000-0005-0000-0000-00004C120000}"/>
    <cellStyle name="Normal 4 3 3 10 3" xfId="27531" xr:uid="{00000000-0005-0000-0000-00004D120000}"/>
    <cellStyle name="Normal 4 3 3 11" xfId="2679" xr:uid="{00000000-0005-0000-0000-00004E120000}"/>
    <cellStyle name="Normal 4 3 3 11 2" xfId="2680" xr:uid="{00000000-0005-0000-0000-00004F120000}"/>
    <cellStyle name="Normal 4 3 3 11 2 2" xfId="37550" xr:uid="{00000000-0005-0000-0000-000050120000}"/>
    <cellStyle name="Normal 4 3 3 11 3" xfId="27532" xr:uid="{00000000-0005-0000-0000-000051120000}"/>
    <cellStyle name="Normal 4 3 3 12" xfId="2681" xr:uid="{00000000-0005-0000-0000-000052120000}"/>
    <cellStyle name="Normal 4 3 3 13" xfId="2682" xr:uid="{00000000-0005-0000-0000-000053120000}"/>
    <cellStyle name="Normal 4 3 3 13 2" xfId="34082" xr:uid="{00000000-0005-0000-0000-000054120000}"/>
    <cellStyle name="Normal 4 3 3 14" xfId="23479" xr:uid="{00000000-0005-0000-0000-000055120000}"/>
    <cellStyle name="Normal 4 3 3 15" xfId="44039" xr:uid="{00000000-0005-0000-0000-000056120000}"/>
    <cellStyle name="Normal 4 3 3 16" xfId="44356" xr:uid="{00000000-0005-0000-0000-000057120000}"/>
    <cellStyle name="Normal 4 3 3 2" xfId="2683" xr:uid="{00000000-0005-0000-0000-000058120000}"/>
    <cellStyle name="Normal 4 3 3 2 10" xfId="2684" xr:uid="{00000000-0005-0000-0000-000059120000}"/>
    <cellStyle name="Normal 4 3 3 2 10 2" xfId="34102" xr:uid="{00000000-0005-0000-0000-00005A120000}"/>
    <cellStyle name="Normal 4 3 3 2 11" xfId="23500" xr:uid="{00000000-0005-0000-0000-00005B120000}"/>
    <cellStyle name="Normal 4 3 3 2 12" xfId="44059" xr:uid="{00000000-0005-0000-0000-00005C120000}"/>
    <cellStyle name="Normal 4 3 3 2 13" xfId="45242" xr:uid="{00000000-0005-0000-0000-00005D120000}"/>
    <cellStyle name="Normal 4 3 3 2 2" xfId="2685" xr:uid="{00000000-0005-0000-0000-00005E120000}"/>
    <cellStyle name="Normal 4 3 3 2 2 2" xfId="2686" xr:uid="{00000000-0005-0000-0000-00005F120000}"/>
    <cellStyle name="Normal 4 3 3 2 2 2 2" xfId="2687" xr:uid="{00000000-0005-0000-0000-000060120000}"/>
    <cellStyle name="Normal 4 3 3 2 2 2 2 2" xfId="2688" xr:uid="{00000000-0005-0000-0000-000061120000}"/>
    <cellStyle name="Normal 4 3 3 2 2 2 2 2 2" xfId="2689" xr:uid="{00000000-0005-0000-0000-000062120000}"/>
    <cellStyle name="Normal 4 3 3 2 2 2 2 2 2 2" xfId="37551" xr:uid="{00000000-0005-0000-0000-000063120000}"/>
    <cellStyle name="Normal 4 3 3 2 2 2 2 2 3" xfId="27533" xr:uid="{00000000-0005-0000-0000-000064120000}"/>
    <cellStyle name="Normal 4 3 3 2 2 2 2 3" xfId="2690" xr:uid="{00000000-0005-0000-0000-000065120000}"/>
    <cellStyle name="Normal 4 3 3 2 2 2 2 3 2" xfId="2691" xr:uid="{00000000-0005-0000-0000-000066120000}"/>
    <cellStyle name="Normal 4 3 3 2 2 2 2 3 2 2" xfId="37552" xr:uid="{00000000-0005-0000-0000-000067120000}"/>
    <cellStyle name="Normal 4 3 3 2 2 2 2 3 3" xfId="27534" xr:uid="{00000000-0005-0000-0000-000068120000}"/>
    <cellStyle name="Normal 4 3 3 2 2 2 2 4" xfId="2692" xr:uid="{00000000-0005-0000-0000-000069120000}"/>
    <cellStyle name="Normal 4 3 3 2 2 2 2 4 2" xfId="34196" xr:uid="{00000000-0005-0000-0000-00006A120000}"/>
    <cellStyle name="Normal 4 3 3 2 2 2 2 5" xfId="23599" xr:uid="{00000000-0005-0000-0000-00006B120000}"/>
    <cellStyle name="Normal 4 3 3 2 2 2 3" xfId="2693" xr:uid="{00000000-0005-0000-0000-00006C120000}"/>
    <cellStyle name="Normal 4 3 3 2 2 2 3 2" xfId="2694" xr:uid="{00000000-0005-0000-0000-00006D120000}"/>
    <cellStyle name="Normal 4 3 3 2 2 2 3 2 2" xfId="2695" xr:uid="{00000000-0005-0000-0000-00006E120000}"/>
    <cellStyle name="Normal 4 3 3 2 2 2 3 2 2 2" xfId="37553" xr:uid="{00000000-0005-0000-0000-00006F120000}"/>
    <cellStyle name="Normal 4 3 3 2 2 2 3 2 3" xfId="27535" xr:uid="{00000000-0005-0000-0000-000070120000}"/>
    <cellStyle name="Normal 4 3 3 2 2 2 3 3" xfId="2696" xr:uid="{00000000-0005-0000-0000-000071120000}"/>
    <cellStyle name="Normal 4 3 3 2 2 2 3 3 2" xfId="2697" xr:uid="{00000000-0005-0000-0000-000072120000}"/>
    <cellStyle name="Normal 4 3 3 2 2 2 3 3 2 2" xfId="37554" xr:uid="{00000000-0005-0000-0000-000073120000}"/>
    <cellStyle name="Normal 4 3 3 2 2 2 3 3 3" xfId="27536" xr:uid="{00000000-0005-0000-0000-000074120000}"/>
    <cellStyle name="Normal 4 3 3 2 2 2 3 4" xfId="2698" xr:uid="{00000000-0005-0000-0000-000075120000}"/>
    <cellStyle name="Normal 4 3 3 2 2 2 3 4 2" xfId="34197" xr:uid="{00000000-0005-0000-0000-000076120000}"/>
    <cellStyle name="Normal 4 3 3 2 2 2 3 5" xfId="23600" xr:uid="{00000000-0005-0000-0000-000077120000}"/>
    <cellStyle name="Normal 4 3 3 2 2 2 4" xfId="2699" xr:uid="{00000000-0005-0000-0000-000078120000}"/>
    <cellStyle name="Normal 4 3 3 2 2 2 4 2" xfId="2700" xr:uid="{00000000-0005-0000-0000-000079120000}"/>
    <cellStyle name="Normal 4 3 3 2 2 2 4 2 2" xfId="37555" xr:uid="{00000000-0005-0000-0000-00007A120000}"/>
    <cellStyle name="Normal 4 3 3 2 2 2 4 3" xfId="27537" xr:uid="{00000000-0005-0000-0000-00007B120000}"/>
    <cellStyle name="Normal 4 3 3 2 2 2 5" xfId="2701" xr:uid="{00000000-0005-0000-0000-00007C120000}"/>
    <cellStyle name="Normal 4 3 3 2 2 2 5 2" xfId="2702" xr:uid="{00000000-0005-0000-0000-00007D120000}"/>
    <cellStyle name="Normal 4 3 3 2 2 2 5 2 2" xfId="37556" xr:uid="{00000000-0005-0000-0000-00007E120000}"/>
    <cellStyle name="Normal 4 3 3 2 2 2 5 3" xfId="27538" xr:uid="{00000000-0005-0000-0000-00007F120000}"/>
    <cellStyle name="Normal 4 3 3 2 2 2 6" xfId="2703" xr:uid="{00000000-0005-0000-0000-000080120000}"/>
    <cellStyle name="Normal 4 3 3 2 2 2 6 2" xfId="34195" xr:uid="{00000000-0005-0000-0000-000081120000}"/>
    <cellStyle name="Normal 4 3 3 2 2 2 7" xfId="23598" xr:uid="{00000000-0005-0000-0000-000082120000}"/>
    <cellStyle name="Normal 4 3 3 2 2 3" xfId="2704" xr:uid="{00000000-0005-0000-0000-000083120000}"/>
    <cellStyle name="Normal 4 3 3 2 2 3 2" xfId="2705" xr:uid="{00000000-0005-0000-0000-000084120000}"/>
    <cellStyle name="Normal 4 3 3 2 2 3 2 2" xfId="2706" xr:uid="{00000000-0005-0000-0000-000085120000}"/>
    <cellStyle name="Normal 4 3 3 2 2 3 2 2 2" xfId="37557" xr:uid="{00000000-0005-0000-0000-000086120000}"/>
    <cellStyle name="Normal 4 3 3 2 2 3 2 3" xfId="27539" xr:uid="{00000000-0005-0000-0000-000087120000}"/>
    <cellStyle name="Normal 4 3 3 2 2 3 3" xfId="2707" xr:uid="{00000000-0005-0000-0000-000088120000}"/>
    <cellStyle name="Normal 4 3 3 2 2 3 3 2" xfId="2708" xr:uid="{00000000-0005-0000-0000-000089120000}"/>
    <cellStyle name="Normal 4 3 3 2 2 3 3 2 2" xfId="37558" xr:uid="{00000000-0005-0000-0000-00008A120000}"/>
    <cellStyle name="Normal 4 3 3 2 2 3 3 3" xfId="27540" xr:uid="{00000000-0005-0000-0000-00008B120000}"/>
    <cellStyle name="Normal 4 3 3 2 2 3 4" xfId="2709" xr:uid="{00000000-0005-0000-0000-00008C120000}"/>
    <cellStyle name="Normal 4 3 3 2 2 3 4 2" xfId="34198" xr:uid="{00000000-0005-0000-0000-00008D120000}"/>
    <cellStyle name="Normal 4 3 3 2 2 3 5" xfId="23601" xr:uid="{00000000-0005-0000-0000-00008E120000}"/>
    <cellStyle name="Normal 4 3 3 2 2 4" xfId="2710" xr:uid="{00000000-0005-0000-0000-00008F120000}"/>
    <cellStyle name="Normal 4 3 3 2 2 4 2" xfId="2711" xr:uid="{00000000-0005-0000-0000-000090120000}"/>
    <cellStyle name="Normal 4 3 3 2 2 4 2 2" xfId="2712" xr:uid="{00000000-0005-0000-0000-000091120000}"/>
    <cellStyle name="Normal 4 3 3 2 2 4 2 2 2" xfId="37559" xr:uid="{00000000-0005-0000-0000-000092120000}"/>
    <cellStyle name="Normal 4 3 3 2 2 4 2 3" xfId="27541" xr:uid="{00000000-0005-0000-0000-000093120000}"/>
    <cellStyle name="Normal 4 3 3 2 2 4 3" xfId="2713" xr:uid="{00000000-0005-0000-0000-000094120000}"/>
    <cellStyle name="Normal 4 3 3 2 2 4 3 2" xfId="2714" xr:uid="{00000000-0005-0000-0000-000095120000}"/>
    <cellStyle name="Normal 4 3 3 2 2 4 3 2 2" xfId="37560" xr:uid="{00000000-0005-0000-0000-000096120000}"/>
    <cellStyle name="Normal 4 3 3 2 2 4 3 3" xfId="27542" xr:uid="{00000000-0005-0000-0000-000097120000}"/>
    <cellStyle name="Normal 4 3 3 2 2 4 4" xfId="2715" xr:uid="{00000000-0005-0000-0000-000098120000}"/>
    <cellStyle name="Normal 4 3 3 2 2 4 4 2" xfId="34199" xr:uid="{00000000-0005-0000-0000-000099120000}"/>
    <cellStyle name="Normal 4 3 3 2 2 4 5" xfId="23602" xr:uid="{00000000-0005-0000-0000-00009A120000}"/>
    <cellStyle name="Normal 4 3 3 2 2 5" xfId="2716" xr:uid="{00000000-0005-0000-0000-00009B120000}"/>
    <cellStyle name="Normal 4 3 3 2 2 5 2" xfId="2717" xr:uid="{00000000-0005-0000-0000-00009C120000}"/>
    <cellStyle name="Normal 4 3 3 2 2 5 2 2" xfId="37561" xr:uid="{00000000-0005-0000-0000-00009D120000}"/>
    <cellStyle name="Normal 4 3 3 2 2 5 3" xfId="27543" xr:uid="{00000000-0005-0000-0000-00009E120000}"/>
    <cellStyle name="Normal 4 3 3 2 2 6" xfId="2718" xr:uid="{00000000-0005-0000-0000-00009F120000}"/>
    <cellStyle name="Normal 4 3 3 2 2 6 2" xfId="2719" xr:uid="{00000000-0005-0000-0000-0000A0120000}"/>
    <cellStyle name="Normal 4 3 3 2 2 6 2 2" xfId="37562" xr:uid="{00000000-0005-0000-0000-0000A1120000}"/>
    <cellStyle name="Normal 4 3 3 2 2 6 3" xfId="27544" xr:uid="{00000000-0005-0000-0000-0000A2120000}"/>
    <cellStyle name="Normal 4 3 3 2 2 7" xfId="2720" xr:uid="{00000000-0005-0000-0000-0000A3120000}"/>
    <cellStyle name="Normal 4 3 3 2 2 7 2" xfId="34194" xr:uid="{00000000-0005-0000-0000-0000A4120000}"/>
    <cellStyle name="Normal 4 3 3 2 2 8" xfId="23597" xr:uid="{00000000-0005-0000-0000-0000A5120000}"/>
    <cellStyle name="Normal 4 3 3 2 3" xfId="2721" xr:uid="{00000000-0005-0000-0000-0000A6120000}"/>
    <cellStyle name="Normal 4 3 3 2 3 2" xfId="2722" xr:uid="{00000000-0005-0000-0000-0000A7120000}"/>
    <cellStyle name="Normal 4 3 3 2 3 2 2" xfId="2723" xr:uid="{00000000-0005-0000-0000-0000A8120000}"/>
    <cellStyle name="Normal 4 3 3 2 3 2 2 2" xfId="2724" xr:uid="{00000000-0005-0000-0000-0000A9120000}"/>
    <cellStyle name="Normal 4 3 3 2 3 2 2 2 2" xfId="2725" xr:uid="{00000000-0005-0000-0000-0000AA120000}"/>
    <cellStyle name="Normal 4 3 3 2 3 2 2 2 2 2" xfId="37563" xr:uid="{00000000-0005-0000-0000-0000AB120000}"/>
    <cellStyle name="Normal 4 3 3 2 3 2 2 2 3" xfId="27545" xr:uid="{00000000-0005-0000-0000-0000AC120000}"/>
    <cellStyle name="Normal 4 3 3 2 3 2 2 3" xfId="2726" xr:uid="{00000000-0005-0000-0000-0000AD120000}"/>
    <cellStyle name="Normal 4 3 3 2 3 2 2 3 2" xfId="2727" xr:uid="{00000000-0005-0000-0000-0000AE120000}"/>
    <cellStyle name="Normal 4 3 3 2 3 2 2 3 2 2" xfId="37564" xr:uid="{00000000-0005-0000-0000-0000AF120000}"/>
    <cellStyle name="Normal 4 3 3 2 3 2 2 3 3" xfId="27546" xr:uid="{00000000-0005-0000-0000-0000B0120000}"/>
    <cellStyle name="Normal 4 3 3 2 3 2 2 4" xfId="2728" xr:uid="{00000000-0005-0000-0000-0000B1120000}"/>
    <cellStyle name="Normal 4 3 3 2 3 2 2 4 2" xfId="34202" xr:uid="{00000000-0005-0000-0000-0000B2120000}"/>
    <cellStyle name="Normal 4 3 3 2 3 2 2 5" xfId="23605" xr:uid="{00000000-0005-0000-0000-0000B3120000}"/>
    <cellStyle name="Normal 4 3 3 2 3 2 3" xfId="2729" xr:uid="{00000000-0005-0000-0000-0000B4120000}"/>
    <cellStyle name="Normal 4 3 3 2 3 2 3 2" xfId="2730" xr:uid="{00000000-0005-0000-0000-0000B5120000}"/>
    <cellStyle name="Normal 4 3 3 2 3 2 3 2 2" xfId="2731" xr:uid="{00000000-0005-0000-0000-0000B6120000}"/>
    <cellStyle name="Normal 4 3 3 2 3 2 3 2 2 2" xfId="37565" xr:uid="{00000000-0005-0000-0000-0000B7120000}"/>
    <cellStyle name="Normal 4 3 3 2 3 2 3 2 3" xfId="27547" xr:uid="{00000000-0005-0000-0000-0000B8120000}"/>
    <cellStyle name="Normal 4 3 3 2 3 2 3 3" xfId="2732" xr:uid="{00000000-0005-0000-0000-0000B9120000}"/>
    <cellStyle name="Normal 4 3 3 2 3 2 3 3 2" xfId="2733" xr:uid="{00000000-0005-0000-0000-0000BA120000}"/>
    <cellStyle name="Normal 4 3 3 2 3 2 3 3 2 2" xfId="37566" xr:uid="{00000000-0005-0000-0000-0000BB120000}"/>
    <cellStyle name="Normal 4 3 3 2 3 2 3 3 3" xfId="27548" xr:uid="{00000000-0005-0000-0000-0000BC120000}"/>
    <cellStyle name="Normal 4 3 3 2 3 2 3 4" xfId="2734" xr:uid="{00000000-0005-0000-0000-0000BD120000}"/>
    <cellStyle name="Normal 4 3 3 2 3 2 3 4 2" xfId="34203" xr:uid="{00000000-0005-0000-0000-0000BE120000}"/>
    <cellStyle name="Normal 4 3 3 2 3 2 3 5" xfId="23606" xr:uid="{00000000-0005-0000-0000-0000BF120000}"/>
    <cellStyle name="Normal 4 3 3 2 3 2 4" xfId="2735" xr:uid="{00000000-0005-0000-0000-0000C0120000}"/>
    <cellStyle name="Normal 4 3 3 2 3 2 4 2" xfId="2736" xr:uid="{00000000-0005-0000-0000-0000C1120000}"/>
    <cellStyle name="Normal 4 3 3 2 3 2 4 2 2" xfId="37567" xr:uid="{00000000-0005-0000-0000-0000C2120000}"/>
    <cellStyle name="Normal 4 3 3 2 3 2 4 3" xfId="27549" xr:uid="{00000000-0005-0000-0000-0000C3120000}"/>
    <cellStyle name="Normal 4 3 3 2 3 2 5" xfId="2737" xr:uid="{00000000-0005-0000-0000-0000C4120000}"/>
    <cellStyle name="Normal 4 3 3 2 3 2 5 2" xfId="2738" xr:uid="{00000000-0005-0000-0000-0000C5120000}"/>
    <cellStyle name="Normal 4 3 3 2 3 2 5 2 2" xfId="37568" xr:uid="{00000000-0005-0000-0000-0000C6120000}"/>
    <cellStyle name="Normal 4 3 3 2 3 2 5 3" xfId="27550" xr:uid="{00000000-0005-0000-0000-0000C7120000}"/>
    <cellStyle name="Normal 4 3 3 2 3 2 6" xfId="2739" xr:uid="{00000000-0005-0000-0000-0000C8120000}"/>
    <cellStyle name="Normal 4 3 3 2 3 2 6 2" xfId="34201" xr:uid="{00000000-0005-0000-0000-0000C9120000}"/>
    <cellStyle name="Normal 4 3 3 2 3 2 7" xfId="23604" xr:uid="{00000000-0005-0000-0000-0000CA120000}"/>
    <cellStyle name="Normal 4 3 3 2 3 3" xfId="2740" xr:uid="{00000000-0005-0000-0000-0000CB120000}"/>
    <cellStyle name="Normal 4 3 3 2 3 3 2" xfId="2741" xr:uid="{00000000-0005-0000-0000-0000CC120000}"/>
    <cellStyle name="Normal 4 3 3 2 3 3 2 2" xfId="2742" xr:uid="{00000000-0005-0000-0000-0000CD120000}"/>
    <cellStyle name="Normal 4 3 3 2 3 3 2 2 2" xfId="37569" xr:uid="{00000000-0005-0000-0000-0000CE120000}"/>
    <cellStyle name="Normal 4 3 3 2 3 3 2 3" xfId="27551" xr:uid="{00000000-0005-0000-0000-0000CF120000}"/>
    <cellStyle name="Normal 4 3 3 2 3 3 3" xfId="2743" xr:uid="{00000000-0005-0000-0000-0000D0120000}"/>
    <cellStyle name="Normal 4 3 3 2 3 3 3 2" xfId="2744" xr:uid="{00000000-0005-0000-0000-0000D1120000}"/>
    <cellStyle name="Normal 4 3 3 2 3 3 3 2 2" xfId="37570" xr:uid="{00000000-0005-0000-0000-0000D2120000}"/>
    <cellStyle name="Normal 4 3 3 2 3 3 3 3" xfId="27552" xr:uid="{00000000-0005-0000-0000-0000D3120000}"/>
    <cellStyle name="Normal 4 3 3 2 3 3 4" xfId="2745" xr:uid="{00000000-0005-0000-0000-0000D4120000}"/>
    <cellStyle name="Normal 4 3 3 2 3 3 4 2" xfId="34204" xr:uid="{00000000-0005-0000-0000-0000D5120000}"/>
    <cellStyle name="Normal 4 3 3 2 3 3 5" xfId="23607" xr:uid="{00000000-0005-0000-0000-0000D6120000}"/>
    <cellStyle name="Normal 4 3 3 2 3 4" xfId="2746" xr:uid="{00000000-0005-0000-0000-0000D7120000}"/>
    <cellStyle name="Normal 4 3 3 2 3 4 2" xfId="2747" xr:uid="{00000000-0005-0000-0000-0000D8120000}"/>
    <cellStyle name="Normal 4 3 3 2 3 4 2 2" xfId="2748" xr:uid="{00000000-0005-0000-0000-0000D9120000}"/>
    <cellStyle name="Normal 4 3 3 2 3 4 2 2 2" xfId="37571" xr:uid="{00000000-0005-0000-0000-0000DA120000}"/>
    <cellStyle name="Normal 4 3 3 2 3 4 2 3" xfId="27553" xr:uid="{00000000-0005-0000-0000-0000DB120000}"/>
    <cellStyle name="Normal 4 3 3 2 3 4 3" xfId="2749" xr:uid="{00000000-0005-0000-0000-0000DC120000}"/>
    <cellStyle name="Normal 4 3 3 2 3 4 3 2" xfId="2750" xr:uid="{00000000-0005-0000-0000-0000DD120000}"/>
    <cellStyle name="Normal 4 3 3 2 3 4 3 2 2" xfId="37572" xr:uid="{00000000-0005-0000-0000-0000DE120000}"/>
    <cellStyle name="Normal 4 3 3 2 3 4 3 3" xfId="27554" xr:uid="{00000000-0005-0000-0000-0000DF120000}"/>
    <cellStyle name="Normal 4 3 3 2 3 4 4" xfId="2751" xr:uid="{00000000-0005-0000-0000-0000E0120000}"/>
    <cellStyle name="Normal 4 3 3 2 3 4 4 2" xfId="34205" xr:uid="{00000000-0005-0000-0000-0000E1120000}"/>
    <cellStyle name="Normal 4 3 3 2 3 4 5" xfId="23608" xr:uid="{00000000-0005-0000-0000-0000E2120000}"/>
    <cellStyle name="Normal 4 3 3 2 3 5" xfId="2752" xr:uid="{00000000-0005-0000-0000-0000E3120000}"/>
    <cellStyle name="Normal 4 3 3 2 3 5 2" xfId="2753" xr:uid="{00000000-0005-0000-0000-0000E4120000}"/>
    <cellStyle name="Normal 4 3 3 2 3 5 2 2" xfId="37573" xr:uid="{00000000-0005-0000-0000-0000E5120000}"/>
    <cellStyle name="Normal 4 3 3 2 3 5 3" xfId="27555" xr:uid="{00000000-0005-0000-0000-0000E6120000}"/>
    <cellStyle name="Normal 4 3 3 2 3 6" xfId="2754" xr:uid="{00000000-0005-0000-0000-0000E7120000}"/>
    <cellStyle name="Normal 4 3 3 2 3 6 2" xfId="2755" xr:uid="{00000000-0005-0000-0000-0000E8120000}"/>
    <cellStyle name="Normal 4 3 3 2 3 6 2 2" xfId="37574" xr:uid="{00000000-0005-0000-0000-0000E9120000}"/>
    <cellStyle name="Normal 4 3 3 2 3 6 3" xfId="27556" xr:uid="{00000000-0005-0000-0000-0000EA120000}"/>
    <cellStyle name="Normal 4 3 3 2 3 7" xfId="2756" xr:uid="{00000000-0005-0000-0000-0000EB120000}"/>
    <cellStyle name="Normal 4 3 3 2 3 7 2" xfId="34200" xr:uid="{00000000-0005-0000-0000-0000EC120000}"/>
    <cellStyle name="Normal 4 3 3 2 3 8" xfId="23603" xr:uid="{00000000-0005-0000-0000-0000ED120000}"/>
    <cellStyle name="Normal 4 3 3 2 4" xfId="2757" xr:uid="{00000000-0005-0000-0000-0000EE120000}"/>
    <cellStyle name="Normal 4 3 3 2 4 2" xfId="2758" xr:uid="{00000000-0005-0000-0000-0000EF120000}"/>
    <cellStyle name="Normal 4 3 3 2 4 2 2" xfId="2759" xr:uid="{00000000-0005-0000-0000-0000F0120000}"/>
    <cellStyle name="Normal 4 3 3 2 4 2 2 2" xfId="2760" xr:uid="{00000000-0005-0000-0000-0000F1120000}"/>
    <cellStyle name="Normal 4 3 3 2 4 2 2 2 2" xfId="37575" xr:uid="{00000000-0005-0000-0000-0000F2120000}"/>
    <cellStyle name="Normal 4 3 3 2 4 2 2 3" xfId="27557" xr:uid="{00000000-0005-0000-0000-0000F3120000}"/>
    <cellStyle name="Normal 4 3 3 2 4 2 3" xfId="2761" xr:uid="{00000000-0005-0000-0000-0000F4120000}"/>
    <cellStyle name="Normal 4 3 3 2 4 2 3 2" xfId="2762" xr:uid="{00000000-0005-0000-0000-0000F5120000}"/>
    <cellStyle name="Normal 4 3 3 2 4 2 3 2 2" xfId="37576" xr:uid="{00000000-0005-0000-0000-0000F6120000}"/>
    <cellStyle name="Normal 4 3 3 2 4 2 3 3" xfId="27558" xr:uid="{00000000-0005-0000-0000-0000F7120000}"/>
    <cellStyle name="Normal 4 3 3 2 4 2 4" xfId="2763" xr:uid="{00000000-0005-0000-0000-0000F8120000}"/>
    <cellStyle name="Normal 4 3 3 2 4 2 4 2" xfId="34207" xr:uid="{00000000-0005-0000-0000-0000F9120000}"/>
    <cellStyle name="Normal 4 3 3 2 4 2 5" xfId="23610" xr:uid="{00000000-0005-0000-0000-0000FA120000}"/>
    <cellStyle name="Normal 4 3 3 2 4 3" xfId="2764" xr:uid="{00000000-0005-0000-0000-0000FB120000}"/>
    <cellStyle name="Normal 4 3 3 2 4 3 2" xfId="2765" xr:uid="{00000000-0005-0000-0000-0000FC120000}"/>
    <cellStyle name="Normal 4 3 3 2 4 3 2 2" xfId="2766" xr:uid="{00000000-0005-0000-0000-0000FD120000}"/>
    <cellStyle name="Normal 4 3 3 2 4 3 2 2 2" xfId="37577" xr:uid="{00000000-0005-0000-0000-0000FE120000}"/>
    <cellStyle name="Normal 4 3 3 2 4 3 2 3" xfId="27559" xr:uid="{00000000-0005-0000-0000-0000FF120000}"/>
    <cellStyle name="Normal 4 3 3 2 4 3 3" xfId="2767" xr:uid="{00000000-0005-0000-0000-000000130000}"/>
    <cellStyle name="Normal 4 3 3 2 4 3 3 2" xfId="2768" xr:uid="{00000000-0005-0000-0000-000001130000}"/>
    <cellStyle name="Normal 4 3 3 2 4 3 3 2 2" xfId="37578" xr:uid="{00000000-0005-0000-0000-000002130000}"/>
    <cellStyle name="Normal 4 3 3 2 4 3 3 3" xfId="27560" xr:uid="{00000000-0005-0000-0000-000003130000}"/>
    <cellStyle name="Normal 4 3 3 2 4 3 4" xfId="2769" xr:uid="{00000000-0005-0000-0000-000004130000}"/>
    <cellStyle name="Normal 4 3 3 2 4 3 4 2" xfId="34208" xr:uid="{00000000-0005-0000-0000-000005130000}"/>
    <cellStyle name="Normal 4 3 3 2 4 3 5" xfId="23611" xr:uid="{00000000-0005-0000-0000-000006130000}"/>
    <cellStyle name="Normal 4 3 3 2 4 4" xfId="2770" xr:uid="{00000000-0005-0000-0000-000007130000}"/>
    <cellStyle name="Normal 4 3 3 2 4 4 2" xfId="2771" xr:uid="{00000000-0005-0000-0000-000008130000}"/>
    <cellStyle name="Normal 4 3 3 2 4 4 2 2" xfId="37579" xr:uid="{00000000-0005-0000-0000-000009130000}"/>
    <cellStyle name="Normal 4 3 3 2 4 4 3" xfId="27561" xr:uid="{00000000-0005-0000-0000-00000A130000}"/>
    <cellStyle name="Normal 4 3 3 2 4 5" xfId="2772" xr:uid="{00000000-0005-0000-0000-00000B130000}"/>
    <cellStyle name="Normal 4 3 3 2 4 5 2" xfId="2773" xr:uid="{00000000-0005-0000-0000-00000C130000}"/>
    <cellStyle name="Normal 4 3 3 2 4 5 2 2" xfId="37580" xr:uid="{00000000-0005-0000-0000-00000D130000}"/>
    <cellStyle name="Normal 4 3 3 2 4 5 3" xfId="27562" xr:uid="{00000000-0005-0000-0000-00000E130000}"/>
    <cellStyle name="Normal 4 3 3 2 4 6" xfId="2774" xr:uid="{00000000-0005-0000-0000-00000F130000}"/>
    <cellStyle name="Normal 4 3 3 2 4 6 2" xfId="34206" xr:uid="{00000000-0005-0000-0000-000010130000}"/>
    <cellStyle name="Normal 4 3 3 2 4 7" xfId="23609" xr:uid="{00000000-0005-0000-0000-000011130000}"/>
    <cellStyle name="Normal 4 3 3 2 5" xfId="2775" xr:uid="{00000000-0005-0000-0000-000012130000}"/>
    <cellStyle name="Normal 4 3 3 2 5 2" xfId="2776" xr:uid="{00000000-0005-0000-0000-000013130000}"/>
    <cellStyle name="Normal 4 3 3 2 5 2 2" xfId="2777" xr:uid="{00000000-0005-0000-0000-000014130000}"/>
    <cellStyle name="Normal 4 3 3 2 5 2 2 2" xfId="37581" xr:uid="{00000000-0005-0000-0000-000015130000}"/>
    <cellStyle name="Normal 4 3 3 2 5 2 3" xfId="27563" xr:uid="{00000000-0005-0000-0000-000016130000}"/>
    <cellStyle name="Normal 4 3 3 2 5 3" xfId="2778" xr:uid="{00000000-0005-0000-0000-000017130000}"/>
    <cellStyle name="Normal 4 3 3 2 5 3 2" xfId="2779" xr:uid="{00000000-0005-0000-0000-000018130000}"/>
    <cellStyle name="Normal 4 3 3 2 5 3 2 2" xfId="37582" xr:uid="{00000000-0005-0000-0000-000019130000}"/>
    <cellStyle name="Normal 4 3 3 2 5 3 3" xfId="27564" xr:uid="{00000000-0005-0000-0000-00001A130000}"/>
    <cellStyle name="Normal 4 3 3 2 5 4" xfId="2780" xr:uid="{00000000-0005-0000-0000-00001B130000}"/>
    <cellStyle name="Normal 4 3 3 2 5 4 2" xfId="34209" xr:uid="{00000000-0005-0000-0000-00001C130000}"/>
    <cellStyle name="Normal 4 3 3 2 5 5" xfId="23612" xr:uid="{00000000-0005-0000-0000-00001D130000}"/>
    <cellStyle name="Normal 4 3 3 2 6" xfId="2781" xr:uid="{00000000-0005-0000-0000-00001E130000}"/>
    <cellStyle name="Normal 4 3 3 2 6 2" xfId="2782" xr:uid="{00000000-0005-0000-0000-00001F130000}"/>
    <cellStyle name="Normal 4 3 3 2 6 2 2" xfId="2783" xr:uid="{00000000-0005-0000-0000-000020130000}"/>
    <cellStyle name="Normal 4 3 3 2 6 2 2 2" xfId="37583" xr:uid="{00000000-0005-0000-0000-000021130000}"/>
    <cellStyle name="Normal 4 3 3 2 6 2 3" xfId="27565" xr:uid="{00000000-0005-0000-0000-000022130000}"/>
    <cellStyle name="Normal 4 3 3 2 6 3" xfId="2784" xr:uid="{00000000-0005-0000-0000-000023130000}"/>
    <cellStyle name="Normal 4 3 3 2 6 3 2" xfId="2785" xr:uid="{00000000-0005-0000-0000-000024130000}"/>
    <cellStyle name="Normal 4 3 3 2 6 3 2 2" xfId="37584" xr:uid="{00000000-0005-0000-0000-000025130000}"/>
    <cellStyle name="Normal 4 3 3 2 6 3 3" xfId="27566" xr:uid="{00000000-0005-0000-0000-000026130000}"/>
    <cellStyle name="Normal 4 3 3 2 6 4" xfId="2786" xr:uid="{00000000-0005-0000-0000-000027130000}"/>
    <cellStyle name="Normal 4 3 3 2 6 4 2" xfId="34210" xr:uid="{00000000-0005-0000-0000-000028130000}"/>
    <cellStyle name="Normal 4 3 3 2 6 5" xfId="23613" xr:uid="{00000000-0005-0000-0000-000029130000}"/>
    <cellStyle name="Normal 4 3 3 2 7" xfId="2787" xr:uid="{00000000-0005-0000-0000-00002A130000}"/>
    <cellStyle name="Normal 4 3 3 2 7 2" xfId="2788" xr:uid="{00000000-0005-0000-0000-00002B130000}"/>
    <cellStyle name="Normal 4 3 3 2 7 2 2" xfId="34193" xr:uid="{00000000-0005-0000-0000-00002C130000}"/>
    <cellStyle name="Normal 4 3 3 2 7 3" xfId="23596" xr:uid="{00000000-0005-0000-0000-00002D130000}"/>
    <cellStyle name="Normal 4 3 3 2 8" xfId="2789" xr:uid="{00000000-0005-0000-0000-00002E130000}"/>
    <cellStyle name="Normal 4 3 3 2 8 2" xfId="2790" xr:uid="{00000000-0005-0000-0000-00002F130000}"/>
    <cellStyle name="Normal 4 3 3 2 8 2 2" xfId="37585" xr:uid="{00000000-0005-0000-0000-000030130000}"/>
    <cellStyle name="Normal 4 3 3 2 8 3" xfId="27567" xr:uid="{00000000-0005-0000-0000-000031130000}"/>
    <cellStyle name="Normal 4 3 3 2 9" xfId="2791" xr:uid="{00000000-0005-0000-0000-000032130000}"/>
    <cellStyle name="Normal 4 3 3 2 9 2" xfId="2792" xr:uid="{00000000-0005-0000-0000-000033130000}"/>
    <cellStyle name="Normal 4 3 3 2 9 2 2" xfId="37586" xr:uid="{00000000-0005-0000-0000-000034130000}"/>
    <cellStyle name="Normal 4 3 3 2 9 3" xfId="27568" xr:uid="{00000000-0005-0000-0000-000035130000}"/>
    <cellStyle name="Normal 4 3 3 3" xfId="2793" xr:uid="{00000000-0005-0000-0000-000036130000}"/>
    <cellStyle name="Normal 4 3 3 3 2" xfId="2794" xr:uid="{00000000-0005-0000-0000-000037130000}"/>
    <cellStyle name="Normal 4 3 3 3 2 2" xfId="2795" xr:uid="{00000000-0005-0000-0000-000038130000}"/>
    <cellStyle name="Normal 4 3 3 3 2 2 2" xfId="2796" xr:uid="{00000000-0005-0000-0000-000039130000}"/>
    <cellStyle name="Normal 4 3 3 3 2 2 2 2" xfId="2797" xr:uid="{00000000-0005-0000-0000-00003A130000}"/>
    <cellStyle name="Normal 4 3 3 3 2 2 2 2 2" xfId="37587" xr:uid="{00000000-0005-0000-0000-00003B130000}"/>
    <cellStyle name="Normal 4 3 3 3 2 2 2 3" xfId="27569" xr:uid="{00000000-0005-0000-0000-00003C130000}"/>
    <cellStyle name="Normal 4 3 3 3 2 2 3" xfId="2798" xr:uid="{00000000-0005-0000-0000-00003D130000}"/>
    <cellStyle name="Normal 4 3 3 3 2 2 3 2" xfId="2799" xr:uid="{00000000-0005-0000-0000-00003E130000}"/>
    <cellStyle name="Normal 4 3 3 3 2 2 3 2 2" xfId="37588" xr:uid="{00000000-0005-0000-0000-00003F130000}"/>
    <cellStyle name="Normal 4 3 3 3 2 2 3 3" xfId="27570" xr:uid="{00000000-0005-0000-0000-000040130000}"/>
    <cellStyle name="Normal 4 3 3 3 2 2 4" xfId="2800" xr:uid="{00000000-0005-0000-0000-000041130000}"/>
    <cellStyle name="Normal 4 3 3 3 2 2 4 2" xfId="34213" xr:uid="{00000000-0005-0000-0000-000042130000}"/>
    <cellStyle name="Normal 4 3 3 3 2 2 5" xfId="23616" xr:uid="{00000000-0005-0000-0000-000043130000}"/>
    <cellStyle name="Normal 4 3 3 3 2 3" xfId="2801" xr:uid="{00000000-0005-0000-0000-000044130000}"/>
    <cellStyle name="Normal 4 3 3 3 2 3 2" xfId="2802" xr:uid="{00000000-0005-0000-0000-000045130000}"/>
    <cellStyle name="Normal 4 3 3 3 2 3 2 2" xfId="2803" xr:uid="{00000000-0005-0000-0000-000046130000}"/>
    <cellStyle name="Normal 4 3 3 3 2 3 2 2 2" xfId="37589" xr:uid="{00000000-0005-0000-0000-000047130000}"/>
    <cellStyle name="Normal 4 3 3 3 2 3 2 3" xfId="27571" xr:uid="{00000000-0005-0000-0000-000048130000}"/>
    <cellStyle name="Normal 4 3 3 3 2 3 3" xfId="2804" xr:uid="{00000000-0005-0000-0000-000049130000}"/>
    <cellStyle name="Normal 4 3 3 3 2 3 3 2" xfId="2805" xr:uid="{00000000-0005-0000-0000-00004A130000}"/>
    <cellStyle name="Normal 4 3 3 3 2 3 3 2 2" xfId="37590" xr:uid="{00000000-0005-0000-0000-00004B130000}"/>
    <cellStyle name="Normal 4 3 3 3 2 3 3 3" xfId="27572" xr:uid="{00000000-0005-0000-0000-00004C130000}"/>
    <cellStyle name="Normal 4 3 3 3 2 3 4" xfId="2806" xr:uid="{00000000-0005-0000-0000-00004D130000}"/>
    <cellStyle name="Normal 4 3 3 3 2 3 4 2" xfId="34214" xr:uid="{00000000-0005-0000-0000-00004E130000}"/>
    <cellStyle name="Normal 4 3 3 3 2 3 5" xfId="23617" xr:uid="{00000000-0005-0000-0000-00004F130000}"/>
    <cellStyle name="Normal 4 3 3 3 2 4" xfId="2807" xr:uid="{00000000-0005-0000-0000-000050130000}"/>
    <cellStyle name="Normal 4 3 3 3 2 4 2" xfId="2808" xr:uid="{00000000-0005-0000-0000-000051130000}"/>
    <cellStyle name="Normal 4 3 3 3 2 4 2 2" xfId="37591" xr:uid="{00000000-0005-0000-0000-000052130000}"/>
    <cellStyle name="Normal 4 3 3 3 2 4 3" xfId="27573" xr:uid="{00000000-0005-0000-0000-000053130000}"/>
    <cellStyle name="Normal 4 3 3 3 2 5" xfId="2809" xr:uid="{00000000-0005-0000-0000-000054130000}"/>
    <cellStyle name="Normal 4 3 3 3 2 5 2" xfId="2810" xr:uid="{00000000-0005-0000-0000-000055130000}"/>
    <cellStyle name="Normal 4 3 3 3 2 5 2 2" xfId="37592" xr:uid="{00000000-0005-0000-0000-000056130000}"/>
    <cellStyle name="Normal 4 3 3 3 2 5 3" xfId="27574" xr:uid="{00000000-0005-0000-0000-000057130000}"/>
    <cellStyle name="Normal 4 3 3 3 2 6" xfId="2811" xr:uid="{00000000-0005-0000-0000-000058130000}"/>
    <cellStyle name="Normal 4 3 3 3 2 6 2" xfId="34212" xr:uid="{00000000-0005-0000-0000-000059130000}"/>
    <cellStyle name="Normal 4 3 3 3 2 7" xfId="23615" xr:uid="{00000000-0005-0000-0000-00005A130000}"/>
    <cellStyle name="Normal 4 3 3 3 3" xfId="2812" xr:uid="{00000000-0005-0000-0000-00005B130000}"/>
    <cellStyle name="Normal 4 3 3 3 3 2" xfId="2813" xr:uid="{00000000-0005-0000-0000-00005C130000}"/>
    <cellStyle name="Normal 4 3 3 3 3 2 2" xfId="2814" xr:uid="{00000000-0005-0000-0000-00005D130000}"/>
    <cellStyle name="Normal 4 3 3 3 3 2 2 2" xfId="37593" xr:uid="{00000000-0005-0000-0000-00005E130000}"/>
    <cellStyle name="Normal 4 3 3 3 3 2 3" xfId="27575" xr:uid="{00000000-0005-0000-0000-00005F130000}"/>
    <cellStyle name="Normal 4 3 3 3 3 3" xfId="2815" xr:uid="{00000000-0005-0000-0000-000060130000}"/>
    <cellStyle name="Normal 4 3 3 3 3 3 2" xfId="2816" xr:uid="{00000000-0005-0000-0000-000061130000}"/>
    <cellStyle name="Normal 4 3 3 3 3 3 2 2" xfId="37594" xr:uid="{00000000-0005-0000-0000-000062130000}"/>
    <cellStyle name="Normal 4 3 3 3 3 3 3" xfId="27576" xr:uid="{00000000-0005-0000-0000-000063130000}"/>
    <cellStyle name="Normal 4 3 3 3 3 4" xfId="2817" xr:uid="{00000000-0005-0000-0000-000064130000}"/>
    <cellStyle name="Normal 4 3 3 3 3 4 2" xfId="34215" xr:uid="{00000000-0005-0000-0000-000065130000}"/>
    <cellStyle name="Normal 4 3 3 3 3 5" xfId="23618" xr:uid="{00000000-0005-0000-0000-000066130000}"/>
    <cellStyle name="Normal 4 3 3 3 4" xfId="2818" xr:uid="{00000000-0005-0000-0000-000067130000}"/>
    <cellStyle name="Normal 4 3 3 3 4 2" xfId="2819" xr:uid="{00000000-0005-0000-0000-000068130000}"/>
    <cellStyle name="Normal 4 3 3 3 4 2 2" xfId="2820" xr:uid="{00000000-0005-0000-0000-000069130000}"/>
    <cellStyle name="Normal 4 3 3 3 4 2 2 2" xfId="37595" xr:uid="{00000000-0005-0000-0000-00006A130000}"/>
    <cellStyle name="Normal 4 3 3 3 4 2 3" xfId="27577" xr:uid="{00000000-0005-0000-0000-00006B130000}"/>
    <cellStyle name="Normal 4 3 3 3 4 3" xfId="2821" xr:uid="{00000000-0005-0000-0000-00006C130000}"/>
    <cellStyle name="Normal 4 3 3 3 4 3 2" xfId="2822" xr:uid="{00000000-0005-0000-0000-00006D130000}"/>
    <cellStyle name="Normal 4 3 3 3 4 3 2 2" xfId="37596" xr:uid="{00000000-0005-0000-0000-00006E130000}"/>
    <cellStyle name="Normal 4 3 3 3 4 3 3" xfId="27578" xr:uid="{00000000-0005-0000-0000-00006F130000}"/>
    <cellStyle name="Normal 4 3 3 3 4 4" xfId="2823" xr:uid="{00000000-0005-0000-0000-000070130000}"/>
    <cellStyle name="Normal 4 3 3 3 4 4 2" xfId="34216" xr:uid="{00000000-0005-0000-0000-000071130000}"/>
    <cellStyle name="Normal 4 3 3 3 4 5" xfId="23619" xr:uid="{00000000-0005-0000-0000-000072130000}"/>
    <cellStyle name="Normal 4 3 3 3 5" xfId="2824" xr:uid="{00000000-0005-0000-0000-000073130000}"/>
    <cellStyle name="Normal 4 3 3 3 5 2" xfId="2825" xr:uid="{00000000-0005-0000-0000-000074130000}"/>
    <cellStyle name="Normal 4 3 3 3 5 2 2" xfId="37597" xr:uid="{00000000-0005-0000-0000-000075130000}"/>
    <cellStyle name="Normal 4 3 3 3 5 3" xfId="27579" xr:uid="{00000000-0005-0000-0000-000076130000}"/>
    <cellStyle name="Normal 4 3 3 3 6" xfId="2826" xr:uid="{00000000-0005-0000-0000-000077130000}"/>
    <cellStyle name="Normal 4 3 3 3 6 2" xfId="2827" xr:uid="{00000000-0005-0000-0000-000078130000}"/>
    <cellStyle name="Normal 4 3 3 3 6 2 2" xfId="37598" xr:uid="{00000000-0005-0000-0000-000079130000}"/>
    <cellStyle name="Normal 4 3 3 3 6 3" xfId="27580" xr:uid="{00000000-0005-0000-0000-00007A130000}"/>
    <cellStyle name="Normal 4 3 3 3 7" xfId="2828" xr:uid="{00000000-0005-0000-0000-00007B130000}"/>
    <cellStyle name="Normal 4 3 3 3 7 2" xfId="34211" xr:uid="{00000000-0005-0000-0000-00007C130000}"/>
    <cellStyle name="Normal 4 3 3 3 8" xfId="23614" xr:uid="{00000000-0005-0000-0000-00007D130000}"/>
    <cellStyle name="Normal 4 3 3 4" xfId="2829" xr:uid="{00000000-0005-0000-0000-00007E130000}"/>
    <cellStyle name="Normal 4 3 3 4 2" xfId="2830" xr:uid="{00000000-0005-0000-0000-00007F130000}"/>
    <cellStyle name="Normal 4 3 3 4 2 2" xfId="2831" xr:uid="{00000000-0005-0000-0000-000080130000}"/>
    <cellStyle name="Normal 4 3 3 4 2 2 2" xfId="2832" xr:uid="{00000000-0005-0000-0000-000081130000}"/>
    <cellStyle name="Normal 4 3 3 4 2 2 2 2" xfId="2833" xr:uid="{00000000-0005-0000-0000-000082130000}"/>
    <cellStyle name="Normal 4 3 3 4 2 2 2 2 2" xfId="37599" xr:uid="{00000000-0005-0000-0000-000083130000}"/>
    <cellStyle name="Normal 4 3 3 4 2 2 2 3" xfId="27581" xr:uid="{00000000-0005-0000-0000-000084130000}"/>
    <cellStyle name="Normal 4 3 3 4 2 2 3" xfId="2834" xr:uid="{00000000-0005-0000-0000-000085130000}"/>
    <cellStyle name="Normal 4 3 3 4 2 2 3 2" xfId="2835" xr:uid="{00000000-0005-0000-0000-000086130000}"/>
    <cellStyle name="Normal 4 3 3 4 2 2 3 2 2" xfId="37600" xr:uid="{00000000-0005-0000-0000-000087130000}"/>
    <cellStyle name="Normal 4 3 3 4 2 2 3 3" xfId="27582" xr:uid="{00000000-0005-0000-0000-000088130000}"/>
    <cellStyle name="Normal 4 3 3 4 2 2 4" xfId="2836" xr:uid="{00000000-0005-0000-0000-000089130000}"/>
    <cellStyle name="Normal 4 3 3 4 2 2 4 2" xfId="34219" xr:uid="{00000000-0005-0000-0000-00008A130000}"/>
    <cellStyle name="Normal 4 3 3 4 2 2 5" xfId="23622" xr:uid="{00000000-0005-0000-0000-00008B130000}"/>
    <cellStyle name="Normal 4 3 3 4 2 3" xfId="2837" xr:uid="{00000000-0005-0000-0000-00008C130000}"/>
    <cellStyle name="Normal 4 3 3 4 2 3 2" xfId="2838" xr:uid="{00000000-0005-0000-0000-00008D130000}"/>
    <cellStyle name="Normal 4 3 3 4 2 3 2 2" xfId="2839" xr:uid="{00000000-0005-0000-0000-00008E130000}"/>
    <cellStyle name="Normal 4 3 3 4 2 3 2 2 2" xfId="37601" xr:uid="{00000000-0005-0000-0000-00008F130000}"/>
    <cellStyle name="Normal 4 3 3 4 2 3 2 3" xfId="27583" xr:uid="{00000000-0005-0000-0000-000090130000}"/>
    <cellStyle name="Normal 4 3 3 4 2 3 3" xfId="2840" xr:uid="{00000000-0005-0000-0000-000091130000}"/>
    <cellStyle name="Normal 4 3 3 4 2 3 3 2" xfId="2841" xr:uid="{00000000-0005-0000-0000-000092130000}"/>
    <cellStyle name="Normal 4 3 3 4 2 3 3 2 2" xfId="37602" xr:uid="{00000000-0005-0000-0000-000093130000}"/>
    <cellStyle name="Normal 4 3 3 4 2 3 3 3" xfId="27584" xr:uid="{00000000-0005-0000-0000-000094130000}"/>
    <cellStyle name="Normal 4 3 3 4 2 3 4" xfId="2842" xr:uid="{00000000-0005-0000-0000-000095130000}"/>
    <cellStyle name="Normal 4 3 3 4 2 3 4 2" xfId="34220" xr:uid="{00000000-0005-0000-0000-000096130000}"/>
    <cellStyle name="Normal 4 3 3 4 2 3 5" xfId="23623" xr:uid="{00000000-0005-0000-0000-000097130000}"/>
    <cellStyle name="Normal 4 3 3 4 2 4" xfId="2843" xr:uid="{00000000-0005-0000-0000-000098130000}"/>
    <cellStyle name="Normal 4 3 3 4 2 4 2" xfId="2844" xr:uid="{00000000-0005-0000-0000-000099130000}"/>
    <cellStyle name="Normal 4 3 3 4 2 4 2 2" xfId="37603" xr:uid="{00000000-0005-0000-0000-00009A130000}"/>
    <cellStyle name="Normal 4 3 3 4 2 4 3" xfId="27585" xr:uid="{00000000-0005-0000-0000-00009B130000}"/>
    <cellStyle name="Normal 4 3 3 4 2 5" xfId="2845" xr:uid="{00000000-0005-0000-0000-00009C130000}"/>
    <cellStyle name="Normal 4 3 3 4 2 5 2" xfId="2846" xr:uid="{00000000-0005-0000-0000-00009D130000}"/>
    <cellStyle name="Normal 4 3 3 4 2 5 2 2" xfId="37604" xr:uid="{00000000-0005-0000-0000-00009E130000}"/>
    <cellStyle name="Normal 4 3 3 4 2 5 3" xfId="27586" xr:uid="{00000000-0005-0000-0000-00009F130000}"/>
    <cellStyle name="Normal 4 3 3 4 2 6" xfId="2847" xr:uid="{00000000-0005-0000-0000-0000A0130000}"/>
    <cellStyle name="Normal 4 3 3 4 2 6 2" xfId="34218" xr:uid="{00000000-0005-0000-0000-0000A1130000}"/>
    <cellStyle name="Normal 4 3 3 4 2 7" xfId="23621" xr:uid="{00000000-0005-0000-0000-0000A2130000}"/>
    <cellStyle name="Normal 4 3 3 4 3" xfId="2848" xr:uid="{00000000-0005-0000-0000-0000A3130000}"/>
    <cellStyle name="Normal 4 3 3 4 3 2" xfId="2849" xr:uid="{00000000-0005-0000-0000-0000A4130000}"/>
    <cellStyle name="Normal 4 3 3 4 3 2 2" xfId="2850" xr:uid="{00000000-0005-0000-0000-0000A5130000}"/>
    <cellStyle name="Normal 4 3 3 4 3 2 2 2" xfId="37605" xr:uid="{00000000-0005-0000-0000-0000A6130000}"/>
    <cellStyle name="Normal 4 3 3 4 3 2 3" xfId="27587" xr:uid="{00000000-0005-0000-0000-0000A7130000}"/>
    <cellStyle name="Normal 4 3 3 4 3 3" xfId="2851" xr:uid="{00000000-0005-0000-0000-0000A8130000}"/>
    <cellStyle name="Normal 4 3 3 4 3 3 2" xfId="2852" xr:uid="{00000000-0005-0000-0000-0000A9130000}"/>
    <cellStyle name="Normal 4 3 3 4 3 3 2 2" xfId="37606" xr:uid="{00000000-0005-0000-0000-0000AA130000}"/>
    <cellStyle name="Normal 4 3 3 4 3 3 3" xfId="27588" xr:uid="{00000000-0005-0000-0000-0000AB130000}"/>
    <cellStyle name="Normal 4 3 3 4 3 4" xfId="2853" xr:uid="{00000000-0005-0000-0000-0000AC130000}"/>
    <cellStyle name="Normal 4 3 3 4 3 4 2" xfId="34221" xr:uid="{00000000-0005-0000-0000-0000AD130000}"/>
    <cellStyle name="Normal 4 3 3 4 3 5" xfId="23624" xr:uid="{00000000-0005-0000-0000-0000AE130000}"/>
    <cellStyle name="Normal 4 3 3 4 4" xfId="2854" xr:uid="{00000000-0005-0000-0000-0000AF130000}"/>
    <cellStyle name="Normal 4 3 3 4 4 2" xfId="2855" xr:uid="{00000000-0005-0000-0000-0000B0130000}"/>
    <cellStyle name="Normal 4 3 3 4 4 2 2" xfId="2856" xr:uid="{00000000-0005-0000-0000-0000B1130000}"/>
    <cellStyle name="Normal 4 3 3 4 4 2 2 2" xfId="37607" xr:uid="{00000000-0005-0000-0000-0000B2130000}"/>
    <cellStyle name="Normal 4 3 3 4 4 2 3" xfId="27589" xr:uid="{00000000-0005-0000-0000-0000B3130000}"/>
    <cellStyle name="Normal 4 3 3 4 4 3" xfId="2857" xr:uid="{00000000-0005-0000-0000-0000B4130000}"/>
    <cellStyle name="Normal 4 3 3 4 4 3 2" xfId="2858" xr:uid="{00000000-0005-0000-0000-0000B5130000}"/>
    <cellStyle name="Normal 4 3 3 4 4 3 2 2" xfId="37608" xr:uid="{00000000-0005-0000-0000-0000B6130000}"/>
    <cellStyle name="Normal 4 3 3 4 4 3 3" xfId="27590" xr:uid="{00000000-0005-0000-0000-0000B7130000}"/>
    <cellStyle name="Normal 4 3 3 4 4 4" xfId="2859" xr:uid="{00000000-0005-0000-0000-0000B8130000}"/>
    <cellStyle name="Normal 4 3 3 4 4 4 2" xfId="34222" xr:uid="{00000000-0005-0000-0000-0000B9130000}"/>
    <cellStyle name="Normal 4 3 3 4 4 5" xfId="23625" xr:uid="{00000000-0005-0000-0000-0000BA130000}"/>
    <cellStyle name="Normal 4 3 3 4 5" xfId="2860" xr:uid="{00000000-0005-0000-0000-0000BB130000}"/>
    <cellStyle name="Normal 4 3 3 4 5 2" xfId="2861" xr:uid="{00000000-0005-0000-0000-0000BC130000}"/>
    <cellStyle name="Normal 4 3 3 4 5 2 2" xfId="37609" xr:uid="{00000000-0005-0000-0000-0000BD130000}"/>
    <cellStyle name="Normal 4 3 3 4 5 3" xfId="27591" xr:uid="{00000000-0005-0000-0000-0000BE130000}"/>
    <cellStyle name="Normal 4 3 3 4 6" xfId="2862" xr:uid="{00000000-0005-0000-0000-0000BF130000}"/>
    <cellStyle name="Normal 4 3 3 4 6 2" xfId="2863" xr:uid="{00000000-0005-0000-0000-0000C0130000}"/>
    <cellStyle name="Normal 4 3 3 4 6 2 2" xfId="37610" xr:uid="{00000000-0005-0000-0000-0000C1130000}"/>
    <cellStyle name="Normal 4 3 3 4 6 3" xfId="27592" xr:uid="{00000000-0005-0000-0000-0000C2130000}"/>
    <cellStyle name="Normal 4 3 3 4 7" xfId="2864" xr:uid="{00000000-0005-0000-0000-0000C3130000}"/>
    <cellStyle name="Normal 4 3 3 4 7 2" xfId="34217" xr:uid="{00000000-0005-0000-0000-0000C4130000}"/>
    <cellStyle name="Normal 4 3 3 4 8" xfId="23620" xr:uid="{00000000-0005-0000-0000-0000C5130000}"/>
    <cellStyle name="Normal 4 3 3 5" xfId="2865" xr:uid="{00000000-0005-0000-0000-0000C6130000}"/>
    <cellStyle name="Normal 4 3 3 5 2" xfId="2866" xr:uid="{00000000-0005-0000-0000-0000C7130000}"/>
    <cellStyle name="Normal 4 3 3 5 2 2" xfId="2867" xr:uid="{00000000-0005-0000-0000-0000C8130000}"/>
    <cellStyle name="Normal 4 3 3 5 2 2 2" xfId="2868" xr:uid="{00000000-0005-0000-0000-0000C9130000}"/>
    <cellStyle name="Normal 4 3 3 5 2 2 2 2" xfId="2869" xr:uid="{00000000-0005-0000-0000-0000CA130000}"/>
    <cellStyle name="Normal 4 3 3 5 2 2 2 2 2" xfId="37611" xr:uid="{00000000-0005-0000-0000-0000CB130000}"/>
    <cellStyle name="Normal 4 3 3 5 2 2 2 3" xfId="27593" xr:uid="{00000000-0005-0000-0000-0000CC130000}"/>
    <cellStyle name="Normal 4 3 3 5 2 2 3" xfId="2870" xr:uid="{00000000-0005-0000-0000-0000CD130000}"/>
    <cellStyle name="Normal 4 3 3 5 2 2 3 2" xfId="2871" xr:uid="{00000000-0005-0000-0000-0000CE130000}"/>
    <cellStyle name="Normal 4 3 3 5 2 2 3 2 2" xfId="37612" xr:uid="{00000000-0005-0000-0000-0000CF130000}"/>
    <cellStyle name="Normal 4 3 3 5 2 2 3 3" xfId="27594" xr:uid="{00000000-0005-0000-0000-0000D0130000}"/>
    <cellStyle name="Normal 4 3 3 5 2 2 4" xfId="2872" xr:uid="{00000000-0005-0000-0000-0000D1130000}"/>
    <cellStyle name="Normal 4 3 3 5 2 2 4 2" xfId="34225" xr:uid="{00000000-0005-0000-0000-0000D2130000}"/>
    <cellStyle name="Normal 4 3 3 5 2 2 5" xfId="23628" xr:uid="{00000000-0005-0000-0000-0000D3130000}"/>
    <cellStyle name="Normal 4 3 3 5 2 3" xfId="2873" xr:uid="{00000000-0005-0000-0000-0000D4130000}"/>
    <cellStyle name="Normal 4 3 3 5 2 3 2" xfId="2874" xr:uid="{00000000-0005-0000-0000-0000D5130000}"/>
    <cellStyle name="Normal 4 3 3 5 2 3 2 2" xfId="2875" xr:uid="{00000000-0005-0000-0000-0000D6130000}"/>
    <cellStyle name="Normal 4 3 3 5 2 3 2 2 2" xfId="37613" xr:uid="{00000000-0005-0000-0000-0000D7130000}"/>
    <cellStyle name="Normal 4 3 3 5 2 3 2 3" xfId="27595" xr:uid="{00000000-0005-0000-0000-0000D8130000}"/>
    <cellStyle name="Normal 4 3 3 5 2 3 3" xfId="2876" xr:uid="{00000000-0005-0000-0000-0000D9130000}"/>
    <cellStyle name="Normal 4 3 3 5 2 3 3 2" xfId="2877" xr:uid="{00000000-0005-0000-0000-0000DA130000}"/>
    <cellStyle name="Normal 4 3 3 5 2 3 3 2 2" xfId="37614" xr:uid="{00000000-0005-0000-0000-0000DB130000}"/>
    <cellStyle name="Normal 4 3 3 5 2 3 3 3" xfId="27596" xr:uid="{00000000-0005-0000-0000-0000DC130000}"/>
    <cellStyle name="Normal 4 3 3 5 2 3 4" xfId="2878" xr:uid="{00000000-0005-0000-0000-0000DD130000}"/>
    <cellStyle name="Normal 4 3 3 5 2 3 4 2" xfId="34226" xr:uid="{00000000-0005-0000-0000-0000DE130000}"/>
    <cellStyle name="Normal 4 3 3 5 2 3 5" xfId="23629" xr:uid="{00000000-0005-0000-0000-0000DF130000}"/>
    <cellStyle name="Normal 4 3 3 5 2 4" xfId="2879" xr:uid="{00000000-0005-0000-0000-0000E0130000}"/>
    <cellStyle name="Normal 4 3 3 5 2 4 2" xfId="2880" xr:uid="{00000000-0005-0000-0000-0000E1130000}"/>
    <cellStyle name="Normal 4 3 3 5 2 4 2 2" xfId="37615" xr:uid="{00000000-0005-0000-0000-0000E2130000}"/>
    <cellStyle name="Normal 4 3 3 5 2 4 3" xfId="27597" xr:uid="{00000000-0005-0000-0000-0000E3130000}"/>
    <cellStyle name="Normal 4 3 3 5 2 5" xfId="2881" xr:uid="{00000000-0005-0000-0000-0000E4130000}"/>
    <cellStyle name="Normal 4 3 3 5 2 5 2" xfId="2882" xr:uid="{00000000-0005-0000-0000-0000E5130000}"/>
    <cellStyle name="Normal 4 3 3 5 2 5 2 2" xfId="37616" xr:uid="{00000000-0005-0000-0000-0000E6130000}"/>
    <cellStyle name="Normal 4 3 3 5 2 5 3" xfId="27598" xr:uid="{00000000-0005-0000-0000-0000E7130000}"/>
    <cellStyle name="Normal 4 3 3 5 2 6" xfId="2883" xr:uid="{00000000-0005-0000-0000-0000E8130000}"/>
    <cellStyle name="Normal 4 3 3 5 2 6 2" xfId="34224" xr:uid="{00000000-0005-0000-0000-0000E9130000}"/>
    <cellStyle name="Normal 4 3 3 5 2 7" xfId="23627" xr:uid="{00000000-0005-0000-0000-0000EA130000}"/>
    <cellStyle name="Normal 4 3 3 5 3" xfId="2884" xr:uid="{00000000-0005-0000-0000-0000EB130000}"/>
    <cellStyle name="Normal 4 3 3 5 3 2" xfId="2885" xr:uid="{00000000-0005-0000-0000-0000EC130000}"/>
    <cellStyle name="Normal 4 3 3 5 3 2 2" xfId="2886" xr:uid="{00000000-0005-0000-0000-0000ED130000}"/>
    <cellStyle name="Normal 4 3 3 5 3 2 2 2" xfId="37617" xr:uid="{00000000-0005-0000-0000-0000EE130000}"/>
    <cellStyle name="Normal 4 3 3 5 3 2 3" xfId="27599" xr:uid="{00000000-0005-0000-0000-0000EF130000}"/>
    <cellStyle name="Normal 4 3 3 5 3 3" xfId="2887" xr:uid="{00000000-0005-0000-0000-0000F0130000}"/>
    <cellStyle name="Normal 4 3 3 5 3 3 2" xfId="2888" xr:uid="{00000000-0005-0000-0000-0000F1130000}"/>
    <cellStyle name="Normal 4 3 3 5 3 3 2 2" xfId="37618" xr:uid="{00000000-0005-0000-0000-0000F2130000}"/>
    <cellStyle name="Normal 4 3 3 5 3 3 3" xfId="27600" xr:uid="{00000000-0005-0000-0000-0000F3130000}"/>
    <cellStyle name="Normal 4 3 3 5 3 4" xfId="2889" xr:uid="{00000000-0005-0000-0000-0000F4130000}"/>
    <cellStyle name="Normal 4 3 3 5 3 4 2" xfId="34227" xr:uid="{00000000-0005-0000-0000-0000F5130000}"/>
    <cellStyle name="Normal 4 3 3 5 3 5" xfId="23630" xr:uid="{00000000-0005-0000-0000-0000F6130000}"/>
    <cellStyle name="Normal 4 3 3 5 4" xfId="2890" xr:uid="{00000000-0005-0000-0000-0000F7130000}"/>
    <cellStyle name="Normal 4 3 3 5 4 2" xfId="2891" xr:uid="{00000000-0005-0000-0000-0000F8130000}"/>
    <cellStyle name="Normal 4 3 3 5 4 2 2" xfId="2892" xr:uid="{00000000-0005-0000-0000-0000F9130000}"/>
    <cellStyle name="Normal 4 3 3 5 4 2 2 2" xfId="37619" xr:uid="{00000000-0005-0000-0000-0000FA130000}"/>
    <cellStyle name="Normal 4 3 3 5 4 2 3" xfId="27601" xr:uid="{00000000-0005-0000-0000-0000FB130000}"/>
    <cellStyle name="Normal 4 3 3 5 4 3" xfId="2893" xr:uid="{00000000-0005-0000-0000-0000FC130000}"/>
    <cellStyle name="Normal 4 3 3 5 4 3 2" xfId="2894" xr:uid="{00000000-0005-0000-0000-0000FD130000}"/>
    <cellStyle name="Normal 4 3 3 5 4 3 2 2" xfId="37620" xr:uid="{00000000-0005-0000-0000-0000FE130000}"/>
    <cellStyle name="Normal 4 3 3 5 4 3 3" xfId="27602" xr:uid="{00000000-0005-0000-0000-0000FF130000}"/>
    <cellStyle name="Normal 4 3 3 5 4 4" xfId="2895" xr:uid="{00000000-0005-0000-0000-000000140000}"/>
    <cellStyle name="Normal 4 3 3 5 4 4 2" xfId="34228" xr:uid="{00000000-0005-0000-0000-000001140000}"/>
    <cellStyle name="Normal 4 3 3 5 4 5" xfId="23631" xr:uid="{00000000-0005-0000-0000-000002140000}"/>
    <cellStyle name="Normal 4 3 3 5 5" xfId="2896" xr:uid="{00000000-0005-0000-0000-000003140000}"/>
    <cellStyle name="Normal 4 3 3 5 5 2" xfId="2897" xr:uid="{00000000-0005-0000-0000-000004140000}"/>
    <cellStyle name="Normal 4 3 3 5 5 2 2" xfId="37621" xr:uid="{00000000-0005-0000-0000-000005140000}"/>
    <cellStyle name="Normal 4 3 3 5 5 3" xfId="27603" xr:uid="{00000000-0005-0000-0000-000006140000}"/>
    <cellStyle name="Normal 4 3 3 5 6" xfId="2898" xr:uid="{00000000-0005-0000-0000-000007140000}"/>
    <cellStyle name="Normal 4 3 3 5 6 2" xfId="2899" xr:uid="{00000000-0005-0000-0000-000008140000}"/>
    <cellStyle name="Normal 4 3 3 5 6 2 2" xfId="37622" xr:uid="{00000000-0005-0000-0000-000009140000}"/>
    <cellStyle name="Normal 4 3 3 5 6 3" xfId="27604" xr:uid="{00000000-0005-0000-0000-00000A140000}"/>
    <cellStyle name="Normal 4 3 3 5 7" xfId="2900" xr:uid="{00000000-0005-0000-0000-00000B140000}"/>
    <cellStyle name="Normal 4 3 3 5 7 2" xfId="34223" xr:uid="{00000000-0005-0000-0000-00000C140000}"/>
    <cellStyle name="Normal 4 3 3 5 8" xfId="23626" xr:uid="{00000000-0005-0000-0000-00000D140000}"/>
    <cellStyle name="Normal 4 3 3 6" xfId="2901" xr:uid="{00000000-0005-0000-0000-00000E140000}"/>
    <cellStyle name="Normal 4 3 3 6 2" xfId="2902" xr:uid="{00000000-0005-0000-0000-00000F140000}"/>
    <cellStyle name="Normal 4 3 3 6 2 2" xfId="2903" xr:uid="{00000000-0005-0000-0000-000010140000}"/>
    <cellStyle name="Normal 4 3 3 6 2 2 2" xfId="2904" xr:uid="{00000000-0005-0000-0000-000011140000}"/>
    <cellStyle name="Normal 4 3 3 6 2 2 2 2" xfId="37623" xr:uid="{00000000-0005-0000-0000-000012140000}"/>
    <cellStyle name="Normal 4 3 3 6 2 2 3" xfId="27605" xr:uid="{00000000-0005-0000-0000-000013140000}"/>
    <cellStyle name="Normal 4 3 3 6 2 3" xfId="2905" xr:uid="{00000000-0005-0000-0000-000014140000}"/>
    <cellStyle name="Normal 4 3 3 6 2 3 2" xfId="2906" xr:uid="{00000000-0005-0000-0000-000015140000}"/>
    <cellStyle name="Normal 4 3 3 6 2 3 2 2" xfId="37624" xr:uid="{00000000-0005-0000-0000-000016140000}"/>
    <cellStyle name="Normal 4 3 3 6 2 3 3" xfId="27606" xr:uid="{00000000-0005-0000-0000-000017140000}"/>
    <cellStyle name="Normal 4 3 3 6 2 4" xfId="2907" xr:uid="{00000000-0005-0000-0000-000018140000}"/>
    <cellStyle name="Normal 4 3 3 6 2 4 2" xfId="34230" xr:uid="{00000000-0005-0000-0000-000019140000}"/>
    <cellStyle name="Normal 4 3 3 6 2 5" xfId="23633" xr:uid="{00000000-0005-0000-0000-00001A140000}"/>
    <cellStyle name="Normal 4 3 3 6 3" xfId="2908" xr:uid="{00000000-0005-0000-0000-00001B140000}"/>
    <cellStyle name="Normal 4 3 3 6 3 2" xfId="2909" xr:uid="{00000000-0005-0000-0000-00001C140000}"/>
    <cellStyle name="Normal 4 3 3 6 3 2 2" xfId="2910" xr:uid="{00000000-0005-0000-0000-00001D140000}"/>
    <cellStyle name="Normal 4 3 3 6 3 2 2 2" xfId="37625" xr:uid="{00000000-0005-0000-0000-00001E140000}"/>
    <cellStyle name="Normal 4 3 3 6 3 2 3" xfId="27607" xr:uid="{00000000-0005-0000-0000-00001F140000}"/>
    <cellStyle name="Normal 4 3 3 6 3 3" xfId="2911" xr:uid="{00000000-0005-0000-0000-000020140000}"/>
    <cellStyle name="Normal 4 3 3 6 3 3 2" xfId="2912" xr:uid="{00000000-0005-0000-0000-000021140000}"/>
    <cellStyle name="Normal 4 3 3 6 3 3 2 2" xfId="37626" xr:uid="{00000000-0005-0000-0000-000022140000}"/>
    <cellStyle name="Normal 4 3 3 6 3 3 3" xfId="27608" xr:uid="{00000000-0005-0000-0000-000023140000}"/>
    <cellStyle name="Normal 4 3 3 6 3 4" xfId="2913" xr:uid="{00000000-0005-0000-0000-000024140000}"/>
    <cellStyle name="Normal 4 3 3 6 3 4 2" xfId="34231" xr:uid="{00000000-0005-0000-0000-000025140000}"/>
    <cellStyle name="Normal 4 3 3 6 3 5" xfId="23634" xr:uid="{00000000-0005-0000-0000-000026140000}"/>
    <cellStyle name="Normal 4 3 3 6 4" xfId="2914" xr:uid="{00000000-0005-0000-0000-000027140000}"/>
    <cellStyle name="Normal 4 3 3 6 4 2" xfId="2915" xr:uid="{00000000-0005-0000-0000-000028140000}"/>
    <cellStyle name="Normal 4 3 3 6 4 2 2" xfId="37627" xr:uid="{00000000-0005-0000-0000-000029140000}"/>
    <cellStyle name="Normal 4 3 3 6 4 3" xfId="27609" xr:uid="{00000000-0005-0000-0000-00002A140000}"/>
    <cellStyle name="Normal 4 3 3 6 5" xfId="2916" xr:uid="{00000000-0005-0000-0000-00002B140000}"/>
    <cellStyle name="Normal 4 3 3 6 5 2" xfId="2917" xr:uid="{00000000-0005-0000-0000-00002C140000}"/>
    <cellStyle name="Normal 4 3 3 6 5 2 2" xfId="37628" xr:uid="{00000000-0005-0000-0000-00002D140000}"/>
    <cellStyle name="Normal 4 3 3 6 5 3" xfId="27610" xr:uid="{00000000-0005-0000-0000-00002E140000}"/>
    <cellStyle name="Normal 4 3 3 6 6" xfId="2918" xr:uid="{00000000-0005-0000-0000-00002F140000}"/>
    <cellStyle name="Normal 4 3 3 6 6 2" xfId="34229" xr:uid="{00000000-0005-0000-0000-000030140000}"/>
    <cellStyle name="Normal 4 3 3 6 7" xfId="23632" xr:uid="{00000000-0005-0000-0000-000031140000}"/>
    <cellStyle name="Normal 4 3 3 7" xfId="2919" xr:uid="{00000000-0005-0000-0000-000032140000}"/>
    <cellStyle name="Normal 4 3 3 7 2" xfId="2920" xr:uid="{00000000-0005-0000-0000-000033140000}"/>
    <cellStyle name="Normal 4 3 3 7 2 2" xfId="2921" xr:uid="{00000000-0005-0000-0000-000034140000}"/>
    <cellStyle name="Normal 4 3 3 7 2 2 2" xfId="37629" xr:uid="{00000000-0005-0000-0000-000035140000}"/>
    <cellStyle name="Normal 4 3 3 7 2 3" xfId="27611" xr:uid="{00000000-0005-0000-0000-000036140000}"/>
    <cellStyle name="Normal 4 3 3 7 3" xfId="2922" xr:uid="{00000000-0005-0000-0000-000037140000}"/>
    <cellStyle name="Normal 4 3 3 7 3 2" xfId="2923" xr:uid="{00000000-0005-0000-0000-000038140000}"/>
    <cellStyle name="Normal 4 3 3 7 3 2 2" xfId="37630" xr:uid="{00000000-0005-0000-0000-000039140000}"/>
    <cellStyle name="Normal 4 3 3 7 3 3" xfId="27612" xr:uid="{00000000-0005-0000-0000-00003A140000}"/>
    <cellStyle name="Normal 4 3 3 7 4" xfId="2924" xr:uid="{00000000-0005-0000-0000-00003B140000}"/>
    <cellStyle name="Normal 4 3 3 7 4 2" xfId="34232" xr:uid="{00000000-0005-0000-0000-00003C140000}"/>
    <cellStyle name="Normal 4 3 3 7 5" xfId="23635" xr:uid="{00000000-0005-0000-0000-00003D140000}"/>
    <cellStyle name="Normal 4 3 3 8" xfId="2925" xr:uid="{00000000-0005-0000-0000-00003E140000}"/>
    <cellStyle name="Normal 4 3 3 8 2" xfId="2926" xr:uid="{00000000-0005-0000-0000-00003F140000}"/>
    <cellStyle name="Normal 4 3 3 8 2 2" xfId="2927" xr:uid="{00000000-0005-0000-0000-000040140000}"/>
    <cellStyle name="Normal 4 3 3 8 2 2 2" xfId="37631" xr:uid="{00000000-0005-0000-0000-000041140000}"/>
    <cellStyle name="Normal 4 3 3 8 2 3" xfId="27613" xr:uid="{00000000-0005-0000-0000-000042140000}"/>
    <cellStyle name="Normal 4 3 3 8 3" xfId="2928" xr:uid="{00000000-0005-0000-0000-000043140000}"/>
    <cellStyle name="Normal 4 3 3 8 3 2" xfId="2929" xr:uid="{00000000-0005-0000-0000-000044140000}"/>
    <cellStyle name="Normal 4 3 3 8 3 2 2" xfId="37632" xr:uid="{00000000-0005-0000-0000-000045140000}"/>
    <cellStyle name="Normal 4 3 3 8 3 3" xfId="27614" xr:uid="{00000000-0005-0000-0000-000046140000}"/>
    <cellStyle name="Normal 4 3 3 8 4" xfId="2930" xr:uid="{00000000-0005-0000-0000-000047140000}"/>
    <cellStyle name="Normal 4 3 3 8 4 2" xfId="34233" xr:uid="{00000000-0005-0000-0000-000048140000}"/>
    <cellStyle name="Normal 4 3 3 8 5" xfId="23636" xr:uid="{00000000-0005-0000-0000-000049140000}"/>
    <cellStyle name="Normal 4 3 3 9" xfId="2931" xr:uid="{00000000-0005-0000-0000-00004A140000}"/>
    <cellStyle name="Normal 4 3 3 9 2" xfId="2932" xr:uid="{00000000-0005-0000-0000-00004B140000}"/>
    <cellStyle name="Normal 4 3 3 9 2 2" xfId="34192" xr:uid="{00000000-0005-0000-0000-00004C140000}"/>
    <cellStyle name="Normal 4 3 3 9 3" xfId="23595" xr:uid="{00000000-0005-0000-0000-00004D140000}"/>
    <cellStyle name="Normal 4 3 4" xfId="2933" xr:uid="{00000000-0005-0000-0000-00004E140000}"/>
    <cellStyle name="Normal 4 3 4 10" xfId="2934" xr:uid="{00000000-0005-0000-0000-00004F140000}"/>
    <cellStyle name="Normal 4 3 4 10 2" xfId="2935" xr:uid="{00000000-0005-0000-0000-000050140000}"/>
    <cellStyle name="Normal 4 3 4 10 2 2" xfId="37633" xr:uid="{00000000-0005-0000-0000-000051140000}"/>
    <cellStyle name="Normal 4 3 4 10 3" xfId="27615" xr:uid="{00000000-0005-0000-0000-000052140000}"/>
    <cellStyle name="Normal 4 3 4 11" xfId="2936" xr:uid="{00000000-0005-0000-0000-000053140000}"/>
    <cellStyle name="Normal 4 3 4 11 2" xfId="34090" xr:uid="{00000000-0005-0000-0000-000054140000}"/>
    <cellStyle name="Normal 4 3 4 12" xfId="23488" xr:uid="{00000000-0005-0000-0000-000055140000}"/>
    <cellStyle name="Normal 4 3 4 13" xfId="44047" xr:uid="{00000000-0005-0000-0000-000056140000}"/>
    <cellStyle name="Normal 4 3 4 14" xfId="44244" xr:uid="{00000000-0005-0000-0000-000057140000}"/>
    <cellStyle name="Normal 4 3 4 2" xfId="2937" xr:uid="{00000000-0005-0000-0000-000058140000}"/>
    <cellStyle name="Normal 4 3 4 2 10" xfId="23638" xr:uid="{00000000-0005-0000-0000-000059140000}"/>
    <cellStyle name="Normal 4 3 4 2 2" xfId="2938" xr:uid="{00000000-0005-0000-0000-00005A140000}"/>
    <cellStyle name="Normal 4 3 4 2 2 2" xfId="2939" xr:uid="{00000000-0005-0000-0000-00005B140000}"/>
    <cellStyle name="Normal 4 3 4 2 2 2 2" xfId="2940" xr:uid="{00000000-0005-0000-0000-00005C140000}"/>
    <cellStyle name="Normal 4 3 4 2 2 2 2 2" xfId="2941" xr:uid="{00000000-0005-0000-0000-00005D140000}"/>
    <cellStyle name="Normal 4 3 4 2 2 2 2 2 2" xfId="2942" xr:uid="{00000000-0005-0000-0000-00005E140000}"/>
    <cellStyle name="Normal 4 3 4 2 2 2 2 2 2 2" xfId="37634" xr:uid="{00000000-0005-0000-0000-00005F140000}"/>
    <cellStyle name="Normal 4 3 4 2 2 2 2 2 3" xfId="27616" xr:uid="{00000000-0005-0000-0000-000060140000}"/>
    <cellStyle name="Normal 4 3 4 2 2 2 2 3" xfId="2943" xr:uid="{00000000-0005-0000-0000-000061140000}"/>
    <cellStyle name="Normal 4 3 4 2 2 2 2 3 2" xfId="2944" xr:uid="{00000000-0005-0000-0000-000062140000}"/>
    <cellStyle name="Normal 4 3 4 2 2 2 2 3 2 2" xfId="37635" xr:uid="{00000000-0005-0000-0000-000063140000}"/>
    <cellStyle name="Normal 4 3 4 2 2 2 2 3 3" xfId="27617" xr:uid="{00000000-0005-0000-0000-000064140000}"/>
    <cellStyle name="Normal 4 3 4 2 2 2 2 4" xfId="2945" xr:uid="{00000000-0005-0000-0000-000065140000}"/>
    <cellStyle name="Normal 4 3 4 2 2 2 2 4 2" xfId="34238" xr:uid="{00000000-0005-0000-0000-000066140000}"/>
    <cellStyle name="Normal 4 3 4 2 2 2 2 5" xfId="23641" xr:uid="{00000000-0005-0000-0000-000067140000}"/>
    <cellStyle name="Normal 4 3 4 2 2 2 3" xfId="2946" xr:uid="{00000000-0005-0000-0000-000068140000}"/>
    <cellStyle name="Normal 4 3 4 2 2 2 3 2" xfId="2947" xr:uid="{00000000-0005-0000-0000-000069140000}"/>
    <cellStyle name="Normal 4 3 4 2 2 2 3 2 2" xfId="2948" xr:uid="{00000000-0005-0000-0000-00006A140000}"/>
    <cellStyle name="Normal 4 3 4 2 2 2 3 2 2 2" xfId="37636" xr:uid="{00000000-0005-0000-0000-00006B140000}"/>
    <cellStyle name="Normal 4 3 4 2 2 2 3 2 3" xfId="27618" xr:uid="{00000000-0005-0000-0000-00006C140000}"/>
    <cellStyle name="Normal 4 3 4 2 2 2 3 3" xfId="2949" xr:uid="{00000000-0005-0000-0000-00006D140000}"/>
    <cellStyle name="Normal 4 3 4 2 2 2 3 3 2" xfId="2950" xr:uid="{00000000-0005-0000-0000-00006E140000}"/>
    <cellStyle name="Normal 4 3 4 2 2 2 3 3 2 2" xfId="37637" xr:uid="{00000000-0005-0000-0000-00006F140000}"/>
    <cellStyle name="Normal 4 3 4 2 2 2 3 3 3" xfId="27619" xr:uid="{00000000-0005-0000-0000-000070140000}"/>
    <cellStyle name="Normal 4 3 4 2 2 2 3 4" xfId="2951" xr:uid="{00000000-0005-0000-0000-000071140000}"/>
    <cellStyle name="Normal 4 3 4 2 2 2 3 4 2" xfId="34239" xr:uid="{00000000-0005-0000-0000-000072140000}"/>
    <cellStyle name="Normal 4 3 4 2 2 2 3 5" xfId="23642" xr:uid="{00000000-0005-0000-0000-000073140000}"/>
    <cellStyle name="Normal 4 3 4 2 2 2 4" xfId="2952" xr:uid="{00000000-0005-0000-0000-000074140000}"/>
    <cellStyle name="Normal 4 3 4 2 2 2 4 2" xfId="2953" xr:uid="{00000000-0005-0000-0000-000075140000}"/>
    <cellStyle name="Normal 4 3 4 2 2 2 4 2 2" xfId="37638" xr:uid="{00000000-0005-0000-0000-000076140000}"/>
    <cellStyle name="Normal 4 3 4 2 2 2 4 3" xfId="27620" xr:uid="{00000000-0005-0000-0000-000077140000}"/>
    <cellStyle name="Normal 4 3 4 2 2 2 5" xfId="2954" xr:uid="{00000000-0005-0000-0000-000078140000}"/>
    <cellStyle name="Normal 4 3 4 2 2 2 5 2" xfId="2955" xr:uid="{00000000-0005-0000-0000-000079140000}"/>
    <cellStyle name="Normal 4 3 4 2 2 2 5 2 2" xfId="37639" xr:uid="{00000000-0005-0000-0000-00007A140000}"/>
    <cellStyle name="Normal 4 3 4 2 2 2 5 3" xfId="27621" xr:uid="{00000000-0005-0000-0000-00007B140000}"/>
    <cellStyle name="Normal 4 3 4 2 2 2 6" xfId="2956" xr:uid="{00000000-0005-0000-0000-00007C140000}"/>
    <cellStyle name="Normal 4 3 4 2 2 2 6 2" xfId="34237" xr:uid="{00000000-0005-0000-0000-00007D140000}"/>
    <cellStyle name="Normal 4 3 4 2 2 2 7" xfId="23640" xr:uid="{00000000-0005-0000-0000-00007E140000}"/>
    <cellStyle name="Normal 4 3 4 2 2 3" xfId="2957" xr:uid="{00000000-0005-0000-0000-00007F140000}"/>
    <cellStyle name="Normal 4 3 4 2 2 3 2" xfId="2958" xr:uid="{00000000-0005-0000-0000-000080140000}"/>
    <cellStyle name="Normal 4 3 4 2 2 3 2 2" xfId="2959" xr:uid="{00000000-0005-0000-0000-000081140000}"/>
    <cellStyle name="Normal 4 3 4 2 2 3 2 2 2" xfId="37640" xr:uid="{00000000-0005-0000-0000-000082140000}"/>
    <cellStyle name="Normal 4 3 4 2 2 3 2 3" xfId="27622" xr:uid="{00000000-0005-0000-0000-000083140000}"/>
    <cellStyle name="Normal 4 3 4 2 2 3 3" xfId="2960" xr:uid="{00000000-0005-0000-0000-000084140000}"/>
    <cellStyle name="Normal 4 3 4 2 2 3 3 2" xfId="2961" xr:uid="{00000000-0005-0000-0000-000085140000}"/>
    <cellStyle name="Normal 4 3 4 2 2 3 3 2 2" xfId="37641" xr:uid="{00000000-0005-0000-0000-000086140000}"/>
    <cellStyle name="Normal 4 3 4 2 2 3 3 3" xfId="27623" xr:uid="{00000000-0005-0000-0000-000087140000}"/>
    <cellStyle name="Normal 4 3 4 2 2 3 4" xfId="2962" xr:uid="{00000000-0005-0000-0000-000088140000}"/>
    <cellStyle name="Normal 4 3 4 2 2 3 4 2" xfId="34240" xr:uid="{00000000-0005-0000-0000-000089140000}"/>
    <cellStyle name="Normal 4 3 4 2 2 3 5" xfId="23643" xr:uid="{00000000-0005-0000-0000-00008A140000}"/>
    <cellStyle name="Normal 4 3 4 2 2 4" xfId="2963" xr:uid="{00000000-0005-0000-0000-00008B140000}"/>
    <cellStyle name="Normal 4 3 4 2 2 4 2" xfId="2964" xr:uid="{00000000-0005-0000-0000-00008C140000}"/>
    <cellStyle name="Normal 4 3 4 2 2 4 2 2" xfId="2965" xr:uid="{00000000-0005-0000-0000-00008D140000}"/>
    <cellStyle name="Normal 4 3 4 2 2 4 2 2 2" xfId="37642" xr:uid="{00000000-0005-0000-0000-00008E140000}"/>
    <cellStyle name="Normal 4 3 4 2 2 4 2 3" xfId="27624" xr:uid="{00000000-0005-0000-0000-00008F140000}"/>
    <cellStyle name="Normal 4 3 4 2 2 4 3" xfId="2966" xr:uid="{00000000-0005-0000-0000-000090140000}"/>
    <cellStyle name="Normal 4 3 4 2 2 4 3 2" xfId="2967" xr:uid="{00000000-0005-0000-0000-000091140000}"/>
    <cellStyle name="Normal 4 3 4 2 2 4 3 2 2" xfId="37643" xr:uid="{00000000-0005-0000-0000-000092140000}"/>
    <cellStyle name="Normal 4 3 4 2 2 4 3 3" xfId="27625" xr:uid="{00000000-0005-0000-0000-000093140000}"/>
    <cellStyle name="Normal 4 3 4 2 2 4 4" xfId="2968" xr:uid="{00000000-0005-0000-0000-000094140000}"/>
    <cellStyle name="Normal 4 3 4 2 2 4 4 2" xfId="34241" xr:uid="{00000000-0005-0000-0000-000095140000}"/>
    <cellStyle name="Normal 4 3 4 2 2 4 5" xfId="23644" xr:uid="{00000000-0005-0000-0000-000096140000}"/>
    <cellStyle name="Normal 4 3 4 2 2 5" xfId="2969" xr:uid="{00000000-0005-0000-0000-000097140000}"/>
    <cellStyle name="Normal 4 3 4 2 2 5 2" xfId="2970" xr:uid="{00000000-0005-0000-0000-000098140000}"/>
    <cellStyle name="Normal 4 3 4 2 2 5 2 2" xfId="37644" xr:uid="{00000000-0005-0000-0000-000099140000}"/>
    <cellStyle name="Normal 4 3 4 2 2 5 3" xfId="27626" xr:uid="{00000000-0005-0000-0000-00009A140000}"/>
    <cellStyle name="Normal 4 3 4 2 2 6" xfId="2971" xr:uid="{00000000-0005-0000-0000-00009B140000}"/>
    <cellStyle name="Normal 4 3 4 2 2 6 2" xfId="2972" xr:uid="{00000000-0005-0000-0000-00009C140000}"/>
    <cellStyle name="Normal 4 3 4 2 2 6 2 2" xfId="37645" xr:uid="{00000000-0005-0000-0000-00009D140000}"/>
    <cellStyle name="Normal 4 3 4 2 2 6 3" xfId="27627" xr:uid="{00000000-0005-0000-0000-00009E140000}"/>
    <cellStyle name="Normal 4 3 4 2 2 7" xfId="2973" xr:uid="{00000000-0005-0000-0000-00009F140000}"/>
    <cellStyle name="Normal 4 3 4 2 2 7 2" xfId="34236" xr:uid="{00000000-0005-0000-0000-0000A0140000}"/>
    <cellStyle name="Normal 4 3 4 2 2 8" xfId="23639" xr:uid="{00000000-0005-0000-0000-0000A1140000}"/>
    <cellStyle name="Normal 4 3 4 2 3" xfId="2974" xr:uid="{00000000-0005-0000-0000-0000A2140000}"/>
    <cellStyle name="Normal 4 3 4 2 3 2" xfId="2975" xr:uid="{00000000-0005-0000-0000-0000A3140000}"/>
    <cellStyle name="Normal 4 3 4 2 3 2 2" xfId="2976" xr:uid="{00000000-0005-0000-0000-0000A4140000}"/>
    <cellStyle name="Normal 4 3 4 2 3 2 2 2" xfId="2977" xr:uid="{00000000-0005-0000-0000-0000A5140000}"/>
    <cellStyle name="Normal 4 3 4 2 3 2 2 2 2" xfId="2978" xr:uid="{00000000-0005-0000-0000-0000A6140000}"/>
    <cellStyle name="Normal 4 3 4 2 3 2 2 2 2 2" xfId="37646" xr:uid="{00000000-0005-0000-0000-0000A7140000}"/>
    <cellStyle name="Normal 4 3 4 2 3 2 2 2 3" xfId="27628" xr:uid="{00000000-0005-0000-0000-0000A8140000}"/>
    <cellStyle name="Normal 4 3 4 2 3 2 2 3" xfId="2979" xr:uid="{00000000-0005-0000-0000-0000A9140000}"/>
    <cellStyle name="Normal 4 3 4 2 3 2 2 3 2" xfId="2980" xr:uid="{00000000-0005-0000-0000-0000AA140000}"/>
    <cellStyle name="Normal 4 3 4 2 3 2 2 3 2 2" xfId="37647" xr:uid="{00000000-0005-0000-0000-0000AB140000}"/>
    <cellStyle name="Normal 4 3 4 2 3 2 2 3 3" xfId="27629" xr:uid="{00000000-0005-0000-0000-0000AC140000}"/>
    <cellStyle name="Normal 4 3 4 2 3 2 2 4" xfId="2981" xr:uid="{00000000-0005-0000-0000-0000AD140000}"/>
    <cellStyle name="Normal 4 3 4 2 3 2 2 4 2" xfId="34244" xr:uid="{00000000-0005-0000-0000-0000AE140000}"/>
    <cellStyle name="Normal 4 3 4 2 3 2 2 5" xfId="23647" xr:uid="{00000000-0005-0000-0000-0000AF140000}"/>
    <cellStyle name="Normal 4 3 4 2 3 2 3" xfId="2982" xr:uid="{00000000-0005-0000-0000-0000B0140000}"/>
    <cellStyle name="Normal 4 3 4 2 3 2 3 2" xfId="2983" xr:uid="{00000000-0005-0000-0000-0000B1140000}"/>
    <cellStyle name="Normal 4 3 4 2 3 2 3 2 2" xfId="2984" xr:uid="{00000000-0005-0000-0000-0000B2140000}"/>
    <cellStyle name="Normal 4 3 4 2 3 2 3 2 2 2" xfId="37648" xr:uid="{00000000-0005-0000-0000-0000B3140000}"/>
    <cellStyle name="Normal 4 3 4 2 3 2 3 2 3" xfId="27630" xr:uid="{00000000-0005-0000-0000-0000B4140000}"/>
    <cellStyle name="Normal 4 3 4 2 3 2 3 3" xfId="2985" xr:uid="{00000000-0005-0000-0000-0000B5140000}"/>
    <cellStyle name="Normal 4 3 4 2 3 2 3 3 2" xfId="2986" xr:uid="{00000000-0005-0000-0000-0000B6140000}"/>
    <cellStyle name="Normal 4 3 4 2 3 2 3 3 2 2" xfId="37649" xr:uid="{00000000-0005-0000-0000-0000B7140000}"/>
    <cellStyle name="Normal 4 3 4 2 3 2 3 3 3" xfId="27631" xr:uid="{00000000-0005-0000-0000-0000B8140000}"/>
    <cellStyle name="Normal 4 3 4 2 3 2 3 4" xfId="2987" xr:uid="{00000000-0005-0000-0000-0000B9140000}"/>
    <cellStyle name="Normal 4 3 4 2 3 2 3 4 2" xfId="34245" xr:uid="{00000000-0005-0000-0000-0000BA140000}"/>
    <cellStyle name="Normal 4 3 4 2 3 2 3 5" xfId="23648" xr:uid="{00000000-0005-0000-0000-0000BB140000}"/>
    <cellStyle name="Normal 4 3 4 2 3 2 4" xfId="2988" xr:uid="{00000000-0005-0000-0000-0000BC140000}"/>
    <cellStyle name="Normal 4 3 4 2 3 2 4 2" xfId="2989" xr:uid="{00000000-0005-0000-0000-0000BD140000}"/>
    <cellStyle name="Normal 4 3 4 2 3 2 4 2 2" xfId="37650" xr:uid="{00000000-0005-0000-0000-0000BE140000}"/>
    <cellStyle name="Normal 4 3 4 2 3 2 4 3" xfId="27632" xr:uid="{00000000-0005-0000-0000-0000BF140000}"/>
    <cellStyle name="Normal 4 3 4 2 3 2 5" xfId="2990" xr:uid="{00000000-0005-0000-0000-0000C0140000}"/>
    <cellStyle name="Normal 4 3 4 2 3 2 5 2" xfId="2991" xr:uid="{00000000-0005-0000-0000-0000C1140000}"/>
    <cellStyle name="Normal 4 3 4 2 3 2 5 2 2" xfId="37651" xr:uid="{00000000-0005-0000-0000-0000C2140000}"/>
    <cellStyle name="Normal 4 3 4 2 3 2 5 3" xfId="27633" xr:uid="{00000000-0005-0000-0000-0000C3140000}"/>
    <cellStyle name="Normal 4 3 4 2 3 2 6" xfId="2992" xr:uid="{00000000-0005-0000-0000-0000C4140000}"/>
    <cellStyle name="Normal 4 3 4 2 3 2 6 2" xfId="34243" xr:uid="{00000000-0005-0000-0000-0000C5140000}"/>
    <cellStyle name="Normal 4 3 4 2 3 2 7" xfId="23646" xr:uid="{00000000-0005-0000-0000-0000C6140000}"/>
    <cellStyle name="Normal 4 3 4 2 3 3" xfId="2993" xr:uid="{00000000-0005-0000-0000-0000C7140000}"/>
    <cellStyle name="Normal 4 3 4 2 3 3 2" xfId="2994" xr:uid="{00000000-0005-0000-0000-0000C8140000}"/>
    <cellStyle name="Normal 4 3 4 2 3 3 2 2" xfId="2995" xr:uid="{00000000-0005-0000-0000-0000C9140000}"/>
    <cellStyle name="Normal 4 3 4 2 3 3 2 2 2" xfId="37652" xr:uid="{00000000-0005-0000-0000-0000CA140000}"/>
    <cellStyle name="Normal 4 3 4 2 3 3 2 3" xfId="27634" xr:uid="{00000000-0005-0000-0000-0000CB140000}"/>
    <cellStyle name="Normal 4 3 4 2 3 3 3" xfId="2996" xr:uid="{00000000-0005-0000-0000-0000CC140000}"/>
    <cellStyle name="Normal 4 3 4 2 3 3 3 2" xfId="2997" xr:uid="{00000000-0005-0000-0000-0000CD140000}"/>
    <cellStyle name="Normal 4 3 4 2 3 3 3 2 2" xfId="37653" xr:uid="{00000000-0005-0000-0000-0000CE140000}"/>
    <cellStyle name="Normal 4 3 4 2 3 3 3 3" xfId="27635" xr:uid="{00000000-0005-0000-0000-0000CF140000}"/>
    <cellStyle name="Normal 4 3 4 2 3 3 4" xfId="2998" xr:uid="{00000000-0005-0000-0000-0000D0140000}"/>
    <cellStyle name="Normal 4 3 4 2 3 3 4 2" xfId="34246" xr:uid="{00000000-0005-0000-0000-0000D1140000}"/>
    <cellStyle name="Normal 4 3 4 2 3 3 5" xfId="23649" xr:uid="{00000000-0005-0000-0000-0000D2140000}"/>
    <cellStyle name="Normal 4 3 4 2 3 4" xfId="2999" xr:uid="{00000000-0005-0000-0000-0000D3140000}"/>
    <cellStyle name="Normal 4 3 4 2 3 4 2" xfId="3000" xr:uid="{00000000-0005-0000-0000-0000D4140000}"/>
    <cellStyle name="Normal 4 3 4 2 3 4 2 2" xfId="3001" xr:uid="{00000000-0005-0000-0000-0000D5140000}"/>
    <cellStyle name="Normal 4 3 4 2 3 4 2 2 2" xfId="37654" xr:uid="{00000000-0005-0000-0000-0000D6140000}"/>
    <cellStyle name="Normal 4 3 4 2 3 4 2 3" xfId="27636" xr:uid="{00000000-0005-0000-0000-0000D7140000}"/>
    <cellStyle name="Normal 4 3 4 2 3 4 3" xfId="3002" xr:uid="{00000000-0005-0000-0000-0000D8140000}"/>
    <cellStyle name="Normal 4 3 4 2 3 4 3 2" xfId="3003" xr:uid="{00000000-0005-0000-0000-0000D9140000}"/>
    <cellStyle name="Normal 4 3 4 2 3 4 3 2 2" xfId="37655" xr:uid="{00000000-0005-0000-0000-0000DA140000}"/>
    <cellStyle name="Normal 4 3 4 2 3 4 3 3" xfId="27637" xr:uid="{00000000-0005-0000-0000-0000DB140000}"/>
    <cellStyle name="Normal 4 3 4 2 3 4 4" xfId="3004" xr:uid="{00000000-0005-0000-0000-0000DC140000}"/>
    <cellStyle name="Normal 4 3 4 2 3 4 4 2" xfId="34247" xr:uid="{00000000-0005-0000-0000-0000DD140000}"/>
    <cellStyle name="Normal 4 3 4 2 3 4 5" xfId="23650" xr:uid="{00000000-0005-0000-0000-0000DE140000}"/>
    <cellStyle name="Normal 4 3 4 2 3 5" xfId="3005" xr:uid="{00000000-0005-0000-0000-0000DF140000}"/>
    <cellStyle name="Normal 4 3 4 2 3 5 2" xfId="3006" xr:uid="{00000000-0005-0000-0000-0000E0140000}"/>
    <cellStyle name="Normal 4 3 4 2 3 5 2 2" xfId="37656" xr:uid="{00000000-0005-0000-0000-0000E1140000}"/>
    <cellStyle name="Normal 4 3 4 2 3 5 3" xfId="27638" xr:uid="{00000000-0005-0000-0000-0000E2140000}"/>
    <cellStyle name="Normal 4 3 4 2 3 6" xfId="3007" xr:uid="{00000000-0005-0000-0000-0000E3140000}"/>
    <cellStyle name="Normal 4 3 4 2 3 6 2" xfId="3008" xr:uid="{00000000-0005-0000-0000-0000E4140000}"/>
    <cellStyle name="Normal 4 3 4 2 3 6 2 2" xfId="37657" xr:uid="{00000000-0005-0000-0000-0000E5140000}"/>
    <cellStyle name="Normal 4 3 4 2 3 6 3" xfId="27639" xr:uid="{00000000-0005-0000-0000-0000E6140000}"/>
    <cellStyle name="Normal 4 3 4 2 3 7" xfId="3009" xr:uid="{00000000-0005-0000-0000-0000E7140000}"/>
    <cellStyle name="Normal 4 3 4 2 3 7 2" xfId="34242" xr:uid="{00000000-0005-0000-0000-0000E8140000}"/>
    <cellStyle name="Normal 4 3 4 2 3 8" xfId="23645" xr:uid="{00000000-0005-0000-0000-0000E9140000}"/>
    <cellStyle name="Normal 4 3 4 2 4" xfId="3010" xr:uid="{00000000-0005-0000-0000-0000EA140000}"/>
    <cellStyle name="Normal 4 3 4 2 4 2" xfId="3011" xr:uid="{00000000-0005-0000-0000-0000EB140000}"/>
    <cellStyle name="Normal 4 3 4 2 4 2 2" xfId="3012" xr:uid="{00000000-0005-0000-0000-0000EC140000}"/>
    <cellStyle name="Normal 4 3 4 2 4 2 2 2" xfId="3013" xr:uid="{00000000-0005-0000-0000-0000ED140000}"/>
    <cellStyle name="Normal 4 3 4 2 4 2 2 2 2" xfId="37658" xr:uid="{00000000-0005-0000-0000-0000EE140000}"/>
    <cellStyle name="Normal 4 3 4 2 4 2 2 3" xfId="27640" xr:uid="{00000000-0005-0000-0000-0000EF140000}"/>
    <cellStyle name="Normal 4 3 4 2 4 2 3" xfId="3014" xr:uid="{00000000-0005-0000-0000-0000F0140000}"/>
    <cellStyle name="Normal 4 3 4 2 4 2 3 2" xfId="3015" xr:uid="{00000000-0005-0000-0000-0000F1140000}"/>
    <cellStyle name="Normal 4 3 4 2 4 2 3 2 2" xfId="37659" xr:uid="{00000000-0005-0000-0000-0000F2140000}"/>
    <cellStyle name="Normal 4 3 4 2 4 2 3 3" xfId="27641" xr:uid="{00000000-0005-0000-0000-0000F3140000}"/>
    <cellStyle name="Normal 4 3 4 2 4 2 4" xfId="3016" xr:uid="{00000000-0005-0000-0000-0000F4140000}"/>
    <cellStyle name="Normal 4 3 4 2 4 2 4 2" xfId="34249" xr:uid="{00000000-0005-0000-0000-0000F5140000}"/>
    <cellStyle name="Normal 4 3 4 2 4 2 5" xfId="23652" xr:uid="{00000000-0005-0000-0000-0000F6140000}"/>
    <cellStyle name="Normal 4 3 4 2 4 3" xfId="3017" xr:uid="{00000000-0005-0000-0000-0000F7140000}"/>
    <cellStyle name="Normal 4 3 4 2 4 3 2" xfId="3018" xr:uid="{00000000-0005-0000-0000-0000F8140000}"/>
    <cellStyle name="Normal 4 3 4 2 4 3 2 2" xfId="3019" xr:uid="{00000000-0005-0000-0000-0000F9140000}"/>
    <cellStyle name="Normal 4 3 4 2 4 3 2 2 2" xfId="37660" xr:uid="{00000000-0005-0000-0000-0000FA140000}"/>
    <cellStyle name="Normal 4 3 4 2 4 3 2 3" xfId="27642" xr:uid="{00000000-0005-0000-0000-0000FB140000}"/>
    <cellStyle name="Normal 4 3 4 2 4 3 3" xfId="3020" xr:uid="{00000000-0005-0000-0000-0000FC140000}"/>
    <cellStyle name="Normal 4 3 4 2 4 3 3 2" xfId="3021" xr:uid="{00000000-0005-0000-0000-0000FD140000}"/>
    <cellStyle name="Normal 4 3 4 2 4 3 3 2 2" xfId="37661" xr:uid="{00000000-0005-0000-0000-0000FE140000}"/>
    <cellStyle name="Normal 4 3 4 2 4 3 3 3" xfId="27643" xr:uid="{00000000-0005-0000-0000-0000FF140000}"/>
    <cellStyle name="Normal 4 3 4 2 4 3 4" xfId="3022" xr:uid="{00000000-0005-0000-0000-000000150000}"/>
    <cellStyle name="Normal 4 3 4 2 4 3 4 2" xfId="34250" xr:uid="{00000000-0005-0000-0000-000001150000}"/>
    <cellStyle name="Normal 4 3 4 2 4 3 5" xfId="23653" xr:uid="{00000000-0005-0000-0000-000002150000}"/>
    <cellStyle name="Normal 4 3 4 2 4 4" xfId="3023" xr:uid="{00000000-0005-0000-0000-000003150000}"/>
    <cellStyle name="Normal 4 3 4 2 4 4 2" xfId="3024" xr:uid="{00000000-0005-0000-0000-000004150000}"/>
    <cellStyle name="Normal 4 3 4 2 4 4 2 2" xfId="37662" xr:uid="{00000000-0005-0000-0000-000005150000}"/>
    <cellStyle name="Normal 4 3 4 2 4 4 3" xfId="27644" xr:uid="{00000000-0005-0000-0000-000006150000}"/>
    <cellStyle name="Normal 4 3 4 2 4 5" xfId="3025" xr:uid="{00000000-0005-0000-0000-000007150000}"/>
    <cellStyle name="Normal 4 3 4 2 4 5 2" xfId="3026" xr:uid="{00000000-0005-0000-0000-000008150000}"/>
    <cellStyle name="Normal 4 3 4 2 4 5 2 2" xfId="37663" xr:uid="{00000000-0005-0000-0000-000009150000}"/>
    <cellStyle name="Normal 4 3 4 2 4 5 3" xfId="27645" xr:uid="{00000000-0005-0000-0000-00000A150000}"/>
    <cellStyle name="Normal 4 3 4 2 4 6" xfId="3027" xr:uid="{00000000-0005-0000-0000-00000B150000}"/>
    <cellStyle name="Normal 4 3 4 2 4 6 2" xfId="34248" xr:uid="{00000000-0005-0000-0000-00000C150000}"/>
    <cellStyle name="Normal 4 3 4 2 4 7" xfId="23651" xr:uid="{00000000-0005-0000-0000-00000D150000}"/>
    <cellStyle name="Normal 4 3 4 2 5" xfId="3028" xr:uid="{00000000-0005-0000-0000-00000E150000}"/>
    <cellStyle name="Normal 4 3 4 2 5 2" xfId="3029" xr:uid="{00000000-0005-0000-0000-00000F150000}"/>
    <cellStyle name="Normal 4 3 4 2 5 2 2" xfId="3030" xr:uid="{00000000-0005-0000-0000-000010150000}"/>
    <cellStyle name="Normal 4 3 4 2 5 2 2 2" xfId="37664" xr:uid="{00000000-0005-0000-0000-000011150000}"/>
    <cellStyle name="Normal 4 3 4 2 5 2 3" xfId="27646" xr:uid="{00000000-0005-0000-0000-000012150000}"/>
    <cellStyle name="Normal 4 3 4 2 5 3" xfId="3031" xr:uid="{00000000-0005-0000-0000-000013150000}"/>
    <cellStyle name="Normal 4 3 4 2 5 3 2" xfId="3032" xr:uid="{00000000-0005-0000-0000-000014150000}"/>
    <cellStyle name="Normal 4 3 4 2 5 3 2 2" xfId="37665" xr:uid="{00000000-0005-0000-0000-000015150000}"/>
    <cellStyle name="Normal 4 3 4 2 5 3 3" xfId="27647" xr:uid="{00000000-0005-0000-0000-000016150000}"/>
    <cellStyle name="Normal 4 3 4 2 5 4" xfId="3033" xr:uid="{00000000-0005-0000-0000-000017150000}"/>
    <cellStyle name="Normal 4 3 4 2 5 4 2" xfId="34251" xr:uid="{00000000-0005-0000-0000-000018150000}"/>
    <cellStyle name="Normal 4 3 4 2 5 5" xfId="23654" xr:uid="{00000000-0005-0000-0000-000019150000}"/>
    <cellStyle name="Normal 4 3 4 2 6" xfId="3034" xr:uid="{00000000-0005-0000-0000-00001A150000}"/>
    <cellStyle name="Normal 4 3 4 2 6 2" xfId="3035" xr:uid="{00000000-0005-0000-0000-00001B150000}"/>
    <cellStyle name="Normal 4 3 4 2 6 2 2" xfId="3036" xr:uid="{00000000-0005-0000-0000-00001C150000}"/>
    <cellStyle name="Normal 4 3 4 2 6 2 2 2" xfId="37666" xr:uid="{00000000-0005-0000-0000-00001D150000}"/>
    <cellStyle name="Normal 4 3 4 2 6 2 3" xfId="27648" xr:uid="{00000000-0005-0000-0000-00001E150000}"/>
    <cellStyle name="Normal 4 3 4 2 6 3" xfId="3037" xr:uid="{00000000-0005-0000-0000-00001F150000}"/>
    <cellStyle name="Normal 4 3 4 2 6 3 2" xfId="3038" xr:uid="{00000000-0005-0000-0000-000020150000}"/>
    <cellStyle name="Normal 4 3 4 2 6 3 2 2" xfId="37667" xr:uid="{00000000-0005-0000-0000-000021150000}"/>
    <cellStyle name="Normal 4 3 4 2 6 3 3" xfId="27649" xr:uid="{00000000-0005-0000-0000-000022150000}"/>
    <cellStyle name="Normal 4 3 4 2 6 4" xfId="3039" xr:uid="{00000000-0005-0000-0000-000023150000}"/>
    <cellStyle name="Normal 4 3 4 2 6 4 2" xfId="34252" xr:uid="{00000000-0005-0000-0000-000024150000}"/>
    <cellStyle name="Normal 4 3 4 2 6 5" xfId="23655" xr:uid="{00000000-0005-0000-0000-000025150000}"/>
    <cellStyle name="Normal 4 3 4 2 7" xfId="3040" xr:uid="{00000000-0005-0000-0000-000026150000}"/>
    <cellStyle name="Normal 4 3 4 2 7 2" xfId="3041" xr:uid="{00000000-0005-0000-0000-000027150000}"/>
    <cellStyle name="Normal 4 3 4 2 7 2 2" xfId="37668" xr:uid="{00000000-0005-0000-0000-000028150000}"/>
    <cellStyle name="Normal 4 3 4 2 7 3" xfId="27650" xr:uid="{00000000-0005-0000-0000-000029150000}"/>
    <cellStyle name="Normal 4 3 4 2 8" xfId="3042" xr:uid="{00000000-0005-0000-0000-00002A150000}"/>
    <cellStyle name="Normal 4 3 4 2 8 2" xfId="3043" xr:uid="{00000000-0005-0000-0000-00002B150000}"/>
    <cellStyle name="Normal 4 3 4 2 8 2 2" xfId="37669" xr:uid="{00000000-0005-0000-0000-00002C150000}"/>
    <cellStyle name="Normal 4 3 4 2 8 3" xfId="27651" xr:uid="{00000000-0005-0000-0000-00002D150000}"/>
    <cellStyle name="Normal 4 3 4 2 9" xfId="3044" xr:uid="{00000000-0005-0000-0000-00002E150000}"/>
    <cellStyle name="Normal 4 3 4 2 9 2" xfId="34235" xr:uid="{00000000-0005-0000-0000-00002F150000}"/>
    <cellStyle name="Normal 4 3 4 3" xfId="3045" xr:uid="{00000000-0005-0000-0000-000030150000}"/>
    <cellStyle name="Normal 4 3 4 3 2" xfId="3046" xr:uid="{00000000-0005-0000-0000-000031150000}"/>
    <cellStyle name="Normal 4 3 4 3 2 2" xfId="3047" xr:uid="{00000000-0005-0000-0000-000032150000}"/>
    <cellStyle name="Normal 4 3 4 3 2 2 2" xfId="3048" xr:uid="{00000000-0005-0000-0000-000033150000}"/>
    <cellStyle name="Normal 4 3 4 3 2 2 2 2" xfId="3049" xr:uid="{00000000-0005-0000-0000-000034150000}"/>
    <cellStyle name="Normal 4 3 4 3 2 2 2 2 2" xfId="37670" xr:uid="{00000000-0005-0000-0000-000035150000}"/>
    <cellStyle name="Normal 4 3 4 3 2 2 2 3" xfId="27652" xr:uid="{00000000-0005-0000-0000-000036150000}"/>
    <cellStyle name="Normal 4 3 4 3 2 2 3" xfId="3050" xr:uid="{00000000-0005-0000-0000-000037150000}"/>
    <cellStyle name="Normal 4 3 4 3 2 2 3 2" xfId="3051" xr:uid="{00000000-0005-0000-0000-000038150000}"/>
    <cellStyle name="Normal 4 3 4 3 2 2 3 2 2" xfId="37671" xr:uid="{00000000-0005-0000-0000-000039150000}"/>
    <cellStyle name="Normal 4 3 4 3 2 2 3 3" xfId="27653" xr:uid="{00000000-0005-0000-0000-00003A150000}"/>
    <cellStyle name="Normal 4 3 4 3 2 2 4" xfId="3052" xr:uid="{00000000-0005-0000-0000-00003B150000}"/>
    <cellStyle name="Normal 4 3 4 3 2 2 4 2" xfId="34255" xr:uid="{00000000-0005-0000-0000-00003C150000}"/>
    <cellStyle name="Normal 4 3 4 3 2 2 5" xfId="23658" xr:uid="{00000000-0005-0000-0000-00003D150000}"/>
    <cellStyle name="Normal 4 3 4 3 2 3" xfId="3053" xr:uid="{00000000-0005-0000-0000-00003E150000}"/>
    <cellStyle name="Normal 4 3 4 3 2 3 2" xfId="3054" xr:uid="{00000000-0005-0000-0000-00003F150000}"/>
    <cellStyle name="Normal 4 3 4 3 2 3 2 2" xfId="3055" xr:uid="{00000000-0005-0000-0000-000040150000}"/>
    <cellStyle name="Normal 4 3 4 3 2 3 2 2 2" xfId="37672" xr:uid="{00000000-0005-0000-0000-000041150000}"/>
    <cellStyle name="Normal 4 3 4 3 2 3 2 3" xfId="27654" xr:uid="{00000000-0005-0000-0000-000042150000}"/>
    <cellStyle name="Normal 4 3 4 3 2 3 3" xfId="3056" xr:uid="{00000000-0005-0000-0000-000043150000}"/>
    <cellStyle name="Normal 4 3 4 3 2 3 3 2" xfId="3057" xr:uid="{00000000-0005-0000-0000-000044150000}"/>
    <cellStyle name="Normal 4 3 4 3 2 3 3 2 2" xfId="37673" xr:uid="{00000000-0005-0000-0000-000045150000}"/>
    <cellStyle name="Normal 4 3 4 3 2 3 3 3" xfId="27655" xr:uid="{00000000-0005-0000-0000-000046150000}"/>
    <cellStyle name="Normal 4 3 4 3 2 3 4" xfId="3058" xr:uid="{00000000-0005-0000-0000-000047150000}"/>
    <cellStyle name="Normal 4 3 4 3 2 3 4 2" xfId="34256" xr:uid="{00000000-0005-0000-0000-000048150000}"/>
    <cellStyle name="Normal 4 3 4 3 2 3 5" xfId="23659" xr:uid="{00000000-0005-0000-0000-000049150000}"/>
    <cellStyle name="Normal 4 3 4 3 2 4" xfId="3059" xr:uid="{00000000-0005-0000-0000-00004A150000}"/>
    <cellStyle name="Normal 4 3 4 3 2 4 2" xfId="3060" xr:uid="{00000000-0005-0000-0000-00004B150000}"/>
    <cellStyle name="Normal 4 3 4 3 2 4 2 2" xfId="37674" xr:uid="{00000000-0005-0000-0000-00004C150000}"/>
    <cellStyle name="Normal 4 3 4 3 2 4 3" xfId="27656" xr:uid="{00000000-0005-0000-0000-00004D150000}"/>
    <cellStyle name="Normal 4 3 4 3 2 5" xfId="3061" xr:uid="{00000000-0005-0000-0000-00004E150000}"/>
    <cellStyle name="Normal 4 3 4 3 2 5 2" xfId="3062" xr:uid="{00000000-0005-0000-0000-00004F150000}"/>
    <cellStyle name="Normal 4 3 4 3 2 5 2 2" xfId="37675" xr:uid="{00000000-0005-0000-0000-000050150000}"/>
    <cellStyle name="Normal 4 3 4 3 2 5 3" xfId="27657" xr:uid="{00000000-0005-0000-0000-000051150000}"/>
    <cellStyle name="Normal 4 3 4 3 2 6" xfId="3063" xr:uid="{00000000-0005-0000-0000-000052150000}"/>
    <cellStyle name="Normal 4 3 4 3 2 6 2" xfId="34254" xr:uid="{00000000-0005-0000-0000-000053150000}"/>
    <cellStyle name="Normal 4 3 4 3 2 7" xfId="23657" xr:uid="{00000000-0005-0000-0000-000054150000}"/>
    <cellStyle name="Normal 4 3 4 3 3" xfId="3064" xr:uid="{00000000-0005-0000-0000-000055150000}"/>
    <cellStyle name="Normal 4 3 4 3 3 2" xfId="3065" xr:uid="{00000000-0005-0000-0000-000056150000}"/>
    <cellStyle name="Normal 4 3 4 3 3 2 2" xfId="3066" xr:uid="{00000000-0005-0000-0000-000057150000}"/>
    <cellStyle name="Normal 4 3 4 3 3 2 2 2" xfId="37676" xr:uid="{00000000-0005-0000-0000-000058150000}"/>
    <cellStyle name="Normal 4 3 4 3 3 2 3" xfId="27658" xr:uid="{00000000-0005-0000-0000-000059150000}"/>
    <cellStyle name="Normal 4 3 4 3 3 3" xfId="3067" xr:uid="{00000000-0005-0000-0000-00005A150000}"/>
    <cellStyle name="Normal 4 3 4 3 3 3 2" xfId="3068" xr:uid="{00000000-0005-0000-0000-00005B150000}"/>
    <cellStyle name="Normal 4 3 4 3 3 3 2 2" xfId="37677" xr:uid="{00000000-0005-0000-0000-00005C150000}"/>
    <cellStyle name="Normal 4 3 4 3 3 3 3" xfId="27659" xr:uid="{00000000-0005-0000-0000-00005D150000}"/>
    <cellStyle name="Normal 4 3 4 3 3 4" xfId="3069" xr:uid="{00000000-0005-0000-0000-00005E150000}"/>
    <cellStyle name="Normal 4 3 4 3 3 4 2" xfId="34257" xr:uid="{00000000-0005-0000-0000-00005F150000}"/>
    <cellStyle name="Normal 4 3 4 3 3 5" xfId="23660" xr:uid="{00000000-0005-0000-0000-000060150000}"/>
    <cellStyle name="Normal 4 3 4 3 4" xfId="3070" xr:uid="{00000000-0005-0000-0000-000061150000}"/>
    <cellStyle name="Normal 4 3 4 3 4 2" xfId="3071" xr:uid="{00000000-0005-0000-0000-000062150000}"/>
    <cellStyle name="Normal 4 3 4 3 4 2 2" xfId="3072" xr:uid="{00000000-0005-0000-0000-000063150000}"/>
    <cellStyle name="Normal 4 3 4 3 4 2 2 2" xfId="37678" xr:uid="{00000000-0005-0000-0000-000064150000}"/>
    <cellStyle name="Normal 4 3 4 3 4 2 3" xfId="27660" xr:uid="{00000000-0005-0000-0000-000065150000}"/>
    <cellStyle name="Normal 4 3 4 3 4 3" xfId="3073" xr:uid="{00000000-0005-0000-0000-000066150000}"/>
    <cellStyle name="Normal 4 3 4 3 4 3 2" xfId="3074" xr:uid="{00000000-0005-0000-0000-000067150000}"/>
    <cellStyle name="Normal 4 3 4 3 4 3 2 2" xfId="37679" xr:uid="{00000000-0005-0000-0000-000068150000}"/>
    <cellStyle name="Normal 4 3 4 3 4 3 3" xfId="27661" xr:uid="{00000000-0005-0000-0000-000069150000}"/>
    <cellStyle name="Normal 4 3 4 3 4 4" xfId="3075" xr:uid="{00000000-0005-0000-0000-00006A150000}"/>
    <cellStyle name="Normal 4 3 4 3 4 4 2" xfId="34258" xr:uid="{00000000-0005-0000-0000-00006B150000}"/>
    <cellStyle name="Normal 4 3 4 3 4 5" xfId="23661" xr:uid="{00000000-0005-0000-0000-00006C150000}"/>
    <cellStyle name="Normal 4 3 4 3 5" xfId="3076" xr:uid="{00000000-0005-0000-0000-00006D150000}"/>
    <cellStyle name="Normal 4 3 4 3 5 2" xfId="3077" xr:uid="{00000000-0005-0000-0000-00006E150000}"/>
    <cellStyle name="Normal 4 3 4 3 5 2 2" xfId="37680" xr:uid="{00000000-0005-0000-0000-00006F150000}"/>
    <cellStyle name="Normal 4 3 4 3 5 3" xfId="27662" xr:uid="{00000000-0005-0000-0000-000070150000}"/>
    <cellStyle name="Normal 4 3 4 3 6" xfId="3078" xr:uid="{00000000-0005-0000-0000-000071150000}"/>
    <cellStyle name="Normal 4 3 4 3 6 2" xfId="3079" xr:uid="{00000000-0005-0000-0000-000072150000}"/>
    <cellStyle name="Normal 4 3 4 3 6 2 2" xfId="37681" xr:uid="{00000000-0005-0000-0000-000073150000}"/>
    <cellStyle name="Normal 4 3 4 3 6 3" xfId="27663" xr:uid="{00000000-0005-0000-0000-000074150000}"/>
    <cellStyle name="Normal 4 3 4 3 7" xfId="3080" xr:uid="{00000000-0005-0000-0000-000075150000}"/>
    <cellStyle name="Normal 4 3 4 3 7 2" xfId="34253" xr:uid="{00000000-0005-0000-0000-000076150000}"/>
    <cellStyle name="Normal 4 3 4 3 8" xfId="23656" xr:uid="{00000000-0005-0000-0000-000077150000}"/>
    <cellStyle name="Normal 4 3 4 4" xfId="3081" xr:uid="{00000000-0005-0000-0000-000078150000}"/>
    <cellStyle name="Normal 4 3 4 4 2" xfId="3082" xr:uid="{00000000-0005-0000-0000-000079150000}"/>
    <cellStyle name="Normal 4 3 4 4 2 2" xfId="3083" xr:uid="{00000000-0005-0000-0000-00007A150000}"/>
    <cellStyle name="Normal 4 3 4 4 2 2 2" xfId="3084" xr:uid="{00000000-0005-0000-0000-00007B150000}"/>
    <cellStyle name="Normal 4 3 4 4 2 2 2 2" xfId="3085" xr:uid="{00000000-0005-0000-0000-00007C150000}"/>
    <cellStyle name="Normal 4 3 4 4 2 2 2 2 2" xfId="37682" xr:uid="{00000000-0005-0000-0000-00007D150000}"/>
    <cellStyle name="Normal 4 3 4 4 2 2 2 3" xfId="27664" xr:uid="{00000000-0005-0000-0000-00007E150000}"/>
    <cellStyle name="Normal 4 3 4 4 2 2 3" xfId="3086" xr:uid="{00000000-0005-0000-0000-00007F150000}"/>
    <cellStyle name="Normal 4 3 4 4 2 2 3 2" xfId="3087" xr:uid="{00000000-0005-0000-0000-000080150000}"/>
    <cellStyle name="Normal 4 3 4 4 2 2 3 2 2" xfId="37683" xr:uid="{00000000-0005-0000-0000-000081150000}"/>
    <cellStyle name="Normal 4 3 4 4 2 2 3 3" xfId="27665" xr:uid="{00000000-0005-0000-0000-000082150000}"/>
    <cellStyle name="Normal 4 3 4 4 2 2 4" xfId="3088" xr:uid="{00000000-0005-0000-0000-000083150000}"/>
    <cellStyle name="Normal 4 3 4 4 2 2 4 2" xfId="34261" xr:uid="{00000000-0005-0000-0000-000084150000}"/>
    <cellStyle name="Normal 4 3 4 4 2 2 5" xfId="23664" xr:uid="{00000000-0005-0000-0000-000085150000}"/>
    <cellStyle name="Normal 4 3 4 4 2 3" xfId="3089" xr:uid="{00000000-0005-0000-0000-000086150000}"/>
    <cellStyle name="Normal 4 3 4 4 2 3 2" xfId="3090" xr:uid="{00000000-0005-0000-0000-000087150000}"/>
    <cellStyle name="Normal 4 3 4 4 2 3 2 2" xfId="3091" xr:uid="{00000000-0005-0000-0000-000088150000}"/>
    <cellStyle name="Normal 4 3 4 4 2 3 2 2 2" xfId="37684" xr:uid="{00000000-0005-0000-0000-000089150000}"/>
    <cellStyle name="Normal 4 3 4 4 2 3 2 3" xfId="27666" xr:uid="{00000000-0005-0000-0000-00008A150000}"/>
    <cellStyle name="Normal 4 3 4 4 2 3 3" xfId="3092" xr:uid="{00000000-0005-0000-0000-00008B150000}"/>
    <cellStyle name="Normal 4 3 4 4 2 3 3 2" xfId="3093" xr:uid="{00000000-0005-0000-0000-00008C150000}"/>
    <cellStyle name="Normal 4 3 4 4 2 3 3 2 2" xfId="37685" xr:uid="{00000000-0005-0000-0000-00008D150000}"/>
    <cellStyle name="Normal 4 3 4 4 2 3 3 3" xfId="27667" xr:uid="{00000000-0005-0000-0000-00008E150000}"/>
    <cellStyle name="Normal 4 3 4 4 2 3 4" xfId="3094" xr:uid="{00000000-0005-0000-0000-00008F150000}"/>
    <cellStyle name="Normal 4 3 4 4 2 3 4 2" xfId="34262" xr:uid="{00000000-0005-0000-0000-000090150000}"/>
    <cellStyle name="Normal 4 3 4 4 2 3 5" xfId="23665" xr:uid="{00000000-0005-0000-0000-000091150000}"/>
    <cellStyle name="Normal 4 3 4 4 2 4" xfId="3095" xr:uid="{00000000-0005-0000-0000-000092150000}"/>
    <cellStyle name="Normal 4 3 4 4 2 4 2" xfId="3096" xr:uid="{00000000-0005-0000-0000-000093150000}"/>
    <cellStyle name="Normal 4 3 4 4 2 4 2 2" xfId="37686" xr:uid="{00000000-0005-0000-0000-000094150000}"/>
    <cellStyle name="Normal 4 3 4 4 2 4 3" xfId="27668" xr:uid="{00000000-0005-0000-0000-000095150000}"/>
    <cellStyle name="Normal 4 3 4 4 2 5" xfId="3097" xr:uid="{00000000-0005-0000-0000-000096150000}"/>
    <cellStyle name="Normal 4 3 4 4 2 5 2" xfId="3098" xr:uid="{00000000-0005-0000-0000-000097150000}"/>
    <cellStyle name="Normal 4 3 4 4 2 5 2 2" xfId="37687" xr:uid="{00000000-0005-0000-0000-000098150000}"/>
    <cellStyle name="Normal 4 3 4 4 2 5 3" xfId="27669" xr:uid="{00000000-0005-0000-0000-000099150000}"/>
    <cellStyle name="Normal 4 3 4 4 2 6" xfId="3099" xr:uid="{00000000-0005-0000-0000-00009A150000}"/>
    <cellStyle name="Normal 4 3 4 4 2 6 2" xfId="34260" xr:uid="{00000000-0005-0000-0000-00009B150000}"/>
    <cellStyle name="Normal 4 3 4 4 2 7" xfId="23663" xr:uid="{00000000-0005-0000-0000-00009C150000}"/>
    <cellStyle name="Normal 4 3 4 4 3" xfId="3100" xr:uid="{00000000-0005-0000-0000-00009D150000}"/>
    <cellStyle name="Normal 4 3 4 4 3 2" xfId="3101" xr:uid="{00000000-0005-0000-0000-00009E150000}"/>
    <cellStyle name="Normal 4 3 4 4 3 2 2" xfId="3102" xr:uid="{00000000-0005-0000-0000-00009F150000}"/>
    <cellStyle name="Normal 4 3 4 4 3 2 2 2" xfId="37688" xr:uid="{00000000-0005-0000-0000-0000A0150000}"/>
    <cellStyle name="Normal 4 3 4 4 3 2 3" xfId="27670" xr:uid="{00000000-0005-0000-0000-0000A1150000}"/>
    <cellStyle name="Normal 4 3 4 4 3 3" xfId="3103" xr:uid="{00000000-0005-0000-0000-0000A2150000}"/>
    <cellStyle name="Normal 4 3 4 4 3 3 2" xfId="3104" xr:uid="{00000000-0005-0000-0000-0000A3150000}"/>
    <cellStyle name="Normal 4 3 4 4 3 3 2 2" xfId="37689" xr:uid="{00000000-0005-0000-0000-0000A4150000}"/>
    <cellStyle name="Normal 4 3 4 4 3 3 3" xfId="27671" xr:uid="{00000000-0005-0000-0000-0000A5150000}"/>
    <cellStyle name="Normal 4 3 4 4 3 4" xfId="3105" xr:uid="{00000000-0005-0000-0000-0000A6150000}"/>
    <cellStyle name="Normal 4 3 4 4 3 4 2" xfId="34263" xr:uid="{00000000-0005-0000-0000-0000A7150000}"/>
    <cellStyle name="Normal 4 3 4 4 3 5" xfId="23666" xr:uid="{00000000-0005-0000-0000-0000A8150000}"/>
    <cellStyle name="Normal 4 3 4 4 4" xfId="3106" xr:uid="{00000000-0005-0000-0000-0000A9150000}"/>
    <cellStyle name="Normal 4 3 4 4 4 2" xfId="3107" xr:uid="{00000000-0005-0000-0000-0000AA150000}"/>
    <cellStyle name="Normal 4 3 4 4 4 2 2" xfId="3108" xr:uid="{00000000-0005-0000-0000-0000AB150000}"/>
    <cellStyle name="Normal 4 3 4 4 4 2 2 2" xfId="37690" xr:uid="{00000000-0005-0000-0000-0000AC150000}"/>
    <cellStyle name="Normal 4 3 4 4 4 2 3" xfId="27672" xr:uid="{00000000-0005-0000-0000-0000AD150000}"/>
    <cellStyle name="Normal 4 3 4 4 4 3" xfId="3109" xr:uid="{00000000-0005-0000-0000-0000AE150000}"/>
    <cellStyle name="Normal 4 3 4 4 4 3 2" xfId="3110" xr:uid="{00000000-0005-0000-0000-0000AF150000}"/>
    <cellStyle name="Normal 4 3 4 4 4 3 2 2" xfId="37691" xr:uid="{00000000-0005-0000-0000-0000B0150000}"/>
    <cellStyle name="Normal 4 3 4 4 4 3 3" xfId="27673" xr:uid="{00000000-0005-0000-0000-0000B1150000}"/>
    <cellStyle name="Normal 4 3 4 4 4 4" xfId="3111" xr:uid="{00000000-0005-0000-0000-0000B2150000}"/>
    <cellStyle name="Normal 4 3 4 4 4 4 2" xfId="34264" xr:uid="{00000000-0005-0000-0000-0000B3150000}"/>
    <cellStyle name="Normal 4 3 4 4 4 5" xfId="23667" xr:uid="{00000000-0005-0000-0000-0000B4150000}"/>
    <cellStyle name="Normal 4 3 4 4 5" xfId="3112" xr:uid="{00000000-0005-0000-0000-0000B5150000}"/>
    <cellStyle name="Normal 4 3 4 4 5 2" xfId="3113" xr:uid="{00000000-0005-0000-0000-0000B6150000}"/>
    <cellStyle name="Normal 4 3 4 4 5 2 2" xfId="37692" xr:uid="{00000000-0005-0000-0000-0000B7150000}"/>
    <cellStyle name="Normal 4 3 4 4 5 3" xfId="27674" xr:uid="{00000000-0005-0000-0000-0000B8150000}"/>
    <cellStyle name="Normal 4 3 4 4 6" xfId="3114" xr:uid="{00000000-0005-0000-0000-0000B9150000}"/>
    <cellStyle name="Normal 4 3 4 4 6 2" xfId="3115" xr:uid="{00000000-0005-0000-0000-0000BA150000}"/>
    <cellStyle name="Normal 4 3 4 4 6 2 2" xfId="37693" xr:uid="{00000000-0005-0000-0000-0000BB150000}"/>
    <cellStyle name="Normal 4 3 4 4 6 3" xfId="27675" xr:uid="{00000000-0005-0000-0000-0000BC150000}"/>
    <cellStyle name="Normal 4 3 4 4 7" xfId="3116" xr:uid="{00000000-0005-0000-0000-0000BD150000}"/>
    <cellStyle name="Normal 4 3 4 4 7 2" xfId="34259" xr:uid="{00000000-0005-0000-0000-0000BE150000}"/>
    <cellStyle name="Normal 4 3 4 4 8" xfId="23662" xr:uid="{00000000-0005-0000-0000-0000BF150000}"/>
    <cellStyle name="Normal 4 3 4 5" xfId="3117" xr:uid="{00000000-0005-0000-0000-0000C0150000}"/>
    <cellStyle name="Normal 4 3 4 5 2" xfId="3118" xr:uid="{00000000-0005-0000-0000-0000C1150000}"/>
    <cellStyle name="Normal 4 3 4 5 2 2" xfId="3119" xr:uid="{00000000-0005-0000-0000-0000C2150000}"/>
    <cellStyle name="Normal 4 3 4 5 2 2 2" xfId="3120" xr:uid="{00000000-0005-0000-0000-0000C3150000}"/>
    <cellStyle name="Normal 4 3 4 5 2 2 2 2" xfId="37694" xr:uid="{00000000-0005-0000-0000-0000C4150000}"/>
    <cellStyle name="Normal 4 3 4 5 2 2 3" xfId="27676" xr:uid="{00000000-0005-0000-0000-0000C5150000}"/>
    <cellStyle name="Normal 4 3 4 5 2 3" xfId="3121" xr:uid="{00000000-0005-0000-0000-0000C6150000}"/>
    <cellStyle name="Normal 4 3 4 5 2 3 2" xfId="3122" xr:uid="{00000000-0005-0000-0000-0000C7150000}"/>
    <cellStyle name="Normal 4 3 4 5 2 3 2 2" xfId="37695" xr:uid="{00000000-0005-0000-0000-0000C8150000}"/>
    <cellStyle name="Normal 4 3 4 5 2 3 3" xfId="27677" xr:uid="{00000000-0005-0000-0000-0000C9150000}"/>
    <cellStyle name="Normal 4 3 4 5 2 4" xfId="3123" xr:uid="{00000000-0005-0000-0000-0000CA150000}"/>
    <cellStyle name="Normal 4 3 4 5 2 4 2" xfId="34266" xr:uid="{00000000-0005-0000-0000-0000CB150000}"/>
    <cellStyle name="Normal 4 3 4 5 2 5" xfId="23669" xr:uid="{00000000-0005-0000-0000-0000CC150000}"/>
    <cellStyle name="Normal 4 3 4 5 3" xfId="3124" xr:uid="{00000000-0005-0000-0000-0000CD150000}"/>
    <cellStyle name="Normal 4 3 4 5 3 2" xfId="3125" xr:uid="{00000000-0005-0000-0000-0000CE150000}"/>
    <cellStyle name="Normal 4 3 4 5 3 2 2" xfId="3126" xr:uid="{00000000-0005-0000-0000-0000CF150000}"/>
    <cellStyle name="Normal 4 3 4 5 3 2 2 2" xfId="37696" xr:uid="{00000000-0005-0000-0000-0000D0150000}"/>
    <cellStyle name="Normal 4 3 4 5 3 2 3" xfId="27678" xr:uid="{00000000-0005-0000-0000-0000D1150000}"/>
    <cellStyle name="Normal 4 3 4 5 3 3" xfId="3127" xr:uid="{00000000-0005-0000-0000-0000D2150000}"/>
    <cellStyle name="Normal 4 3 4 5 3 3 2" xfId="3128" xr:uid="{00000000-0005-0000-0000-0000D3150000}"/>
    <cellStyle name="Normal 4 3 4 5 3 3 2 2" xfId="37697" xr:uid="{00000000-0005-0000-0000-0000D4150000}"/>
    <cellStyle name="Normal 4 3 4 5 3 3 3" xfId="27679" xr:uid="{00000000-0005-0000-0000-0000D5150000}"/>
    <cellStyle name="Normal 4 3 4 5 3 4" xfId="3129" xr:uid="{00000000-0005-0000-0000-0000D6150000}"/>
    <cellStyle name="Normal 4 3 4 5 3 4 2" xfId="34267" xr:uid="{00000000-0005-0000-0000-0000D7150000}"/>
    <cellStyle name="Normal 4 3 4 5 3 5" xfId="23670" xr:uid="{00000000-0005-0000-0000-0000D8150000}"/>
    <cellStyle name="Normal 4 3 4 5 4" xfId="3130" xr:uid="{00000000-0005-0000-0000-0000D9150000}"/>
    <cellStyle name="Normal 4 3 4 5 4 2" xfId="3131" xr:uid="{00000000-0005-0000-0000-0000DA150000}"/>
    <cellStyle name="Normal 4 3 4 5 4 2 2" xfId="37698" xr:uid="{00000000-0005-0000-0000-0000DB150000}"/>
    <cellStyle name="Normal 4 3 4 5 4 3" xfId="27680" xr:uid="{00000000-0005-0000-0000-0000DC150000}"/>
    <cellStyle name="Normal 4 3 4 5 5" xfId="3132" xr:uid="{00000000-0005-0000-0000-0000DD150000}"/>
    <cellStyle name="Normal 4 3 4 5 5 2" xfId="3133" xr:uid="{00000000-0005-0000-0000-0000DE150000}"/>
    <cellStyle name="Normal 4 3 4 5 5 2 2" xfId="37699" xr:uid="{00000000-0005-0000-0000-0000DF150000}"/>
    <cellStyle name="Normal 4 3 4 5 5 3" xfId="27681" xr:uid="{00000000-0005-0000-0000-0000E0150000}"/>
    <cellStyle name="Normal 4 3 4 5 6" xfId="3134" xr:uid="{00000000-0005-0000-0000-0000E1150000}"/>
    <cellStyle name="Normal 4 3 4 5 6 2" xfId="34265" xr:uid="{00000000-0005-0000-0000-0000E2150000}"/>
    <cellStyle name="Normal 4 3 4 5 7" xfId="23668" xr:uid="{00000000-0005-0000-0000-0000E3150000}"/>
    <cellStyle name="Normal 4 3 4 6" xfId="3135" xr:uid="{00000000-0005-0000-0000-0000E4150000}"/>
    <cellStyle name="Normal 4 3 4 6 2" xfId="3136" xr:uid="{00000000-0005-0000-0000-0000E5150000}"/>
    <cellStyle name="Normal 4 3 4 6 2 2" xfId="3137" xr:uid="{00000000-0005-0000-0000-0000E6150000}"/>
    <cellStyle name="Normal 4 3 4 6 2 2 2" xfId="37700" xr:uid="{00000000-0005-0000-0000-0000E7150000}"/>
    <cellStyle name="Normal 4 3 4 6 2 3" xfId="27682" xr:uid="{00000000-0005-0000-0000-0000E8150000}"/>
    <cellStyle name="Normal 4 3 4 6 3" xfId="3138" xr:uid="{00000000-0005-0000-0000-0000E9150000}"/>
    <cellStyle name="Normal 4 3 4 6 3 2" xfId="3139" xr:uid="{00000000-0005-0000-0000-0000EA150000}"/>
    <cellStyle name="Normal 4 3 4 6 3 2 2" xfId="37701" xr:uid="{00000000-0005-0000-0000-0000EB150000}"/>
    <cellStyle name="Normal 4 3 4 6 3 3" xfId="27683" xr:uid="{00000000-0005-0000-0000-0000EC150000}"/>
    <cellStyle name="Normal 4 3 4 6 4" xfId="3140" xr:uid="{00000000-0005-0000-0000-0000ED150000}"/>
    <cellStyle name="Normal 4 3 4 6 4 2" xfId="34268" xr:uid="{00000000-0005-0000-0000-0000EE150000}"/>
    <cellStyle name="Normal 4 3 4 6 5" xfId="23671" xr:uid="{00000000-0005-0000-0000-0000EF150000}"/>
    <cellStyle name="Normal 4 3 4 7" xfId="3141" xr:uid="{00000000-0005-0000-0000-0000F0150000}"/>
    <cellStyle name="Normal 4 3 4 7 2" xfId="3142" xr:uid="{00000000-0005-0000-0000-0000F1150000}"/>
    <cellStyle name="Normal 4 3 4 7 2 2" xfId="3143" xr:uid="{00000000-0005-0000-0000-0000F2150000}"/>
    <cellStyle name="Normal 4 3 4 7 2 2 2" xfId="37702" xr:uid="{00000000-0005-0000-0000-0000F3150000}"/>
    <cellStyle name="Normal 4 3 4 7 2 3" xfId="27684" xr:uid="{00000000-0005-0000-0000-0000F4150000}"/>
    <cellStyle name="Normal 4 3 4 7 3" xfId="3144" xr:uid="{00000000-0005-0000-0000-0000F5150000}"/>
    <cellStyle name="Normal 4 3 4 7 3 2" xfId="3145" xr:uid="{00000000-0005-0000-0000-0000F6150000}"/>
    <cellStyle name="Normal 4 3 4 7 3 2 2" xfId="37703" xr:uid="{00000000-0005-0000-0000-0000F7150000}"/>
    <cellStyle name="Normal 4 3 4 7 3 3" xfId="27685" xr:uid="{00000000-0005-0000-0000-0000F8150000}"/>
    <cellStyle name="Normal 4 3 4 7 4" xfId="3146" xr:uid="{00000000-0005-0000-0000-0000F9150000}"/>
    <cellStyle name="Normal 4 3 4 7 4 2" xfId="34269" xr:uid="{00000000-0005-0000-0000-0000FA150000}"/>
    <cellStyle name="Normal 4 3 4 7 5" xfId="23672" xr:uid="{00000000-0005-0000-0000-0000FB150000}"/>
    <cellStyle name="Normal 4 3 4 8" xfId="3147" xr:uid="{00000000-0005-0000-0000-0000FC150000}"/>
    <cellStyle name="Normal 4 3 4 8 2" xfId="3148" xr:uid="{00000000-0005-0000-0000-0000FD150000}"/>
    <cellStyle name="Normal 4 3 4 8 2 2" xfId="34234" xr:uid="{00000000-0005-0000-0000-0000FE150000}"/>
    <cellStyle name="Normal 4 3 4 8 3" xfId="23637" xr:uid="{00000000-0005-0000-0000-0000FF150000}"/>
    <cellStyle name="Normal 4 3 4 9" xfId="3149" xr:uid="{00000000-0005-0000-0000-000000160000}"/>
    <cellStyle name="Normal 4 3 4 9 2" xfId="3150" xr:uid="{00000000-0005-0000-0000-000001160000}"/>
    <cellStyle name="Normal 4 3 4 9 2 2" xfId="37704" xr:uid="{00000000-0005-0000-0000-000002160000}"/>
    <cellStyle name="Normal 4 3 4 9 3" xfId="27686" xr:uid="{00000000-0005-0000-0000-000003160000}"/>
    <cellStyle name="Normal 4 3 5" xfId="3151" xr:uid="{00000000-0005-0000-0000-000004160000}"/>
    <cellStyle name="Normal 4 3 5 10" xfId="3152" xr:uid="{00000000-0005-0000-0000-000005160000}"/>
    <cellStyle name="Normal 4 3 5 10 2" xfId="34069" xr:uid="{00000000-0005-0000-0000-000006160000}"/>
    <cellStyle name="Normal 4 3 5 11" xfId="23448" xr:uid="{00000000-0005-0000-0000-000007160000}"/>
    <cellStyle name="Normal 4 3 5 12" xfId="45243" xr:uid="{00000000-0005-0000-0000-000008160000}"/>
    <cellStyle name="Normal 4 3 5 2" xfId="3153" xr:uid="{00000000-0005-0000-0000-000009160000}"/>
    <cellStyle name="Normal 4 3 5 2 2" xfId="3154" xr:uid="{00000000-0005-0000-0000-00000A160000}"/>
    <cellStyle name="Normal 4 3 5 2 2 2" xfId="3155" xr:uid="{00000000-0005-0000-0000-00000B160000}"/>
    <cellStyle name="Normal 4 3 5 2 2 2 2" xfId="3156" xr:uid="{00000000-0005-0000-0000-00000C160000}"/>
    <cellStyle name="Normal 4 3 5 2 2 2 2 2" xfId="3157" xr:uid="{00000000-0005-0000-0000-00000D160000}"/>
    <cellStyle name="Normal 4 3 5 2 2 2 2 2 2" xfId="37705" xr:uid="{00000000-0005-0000-0000-00000E160000}"/>
    <cellStyle name="Normal 4 3 5 2 2 2 2 3" xfId="27687" xr:uid="{00000000-0005-0000-0000-00000F160000}"/>
    <cellStyle name="Normal 4 3 5 2 2 2 3" xfId="3158" xr:uid="{00000000-0005-0000-0000-000010160000}"/>
    <cellStyle name="Normal 4 3 5 2 2 2 3 2" xfId="3159" xr:uid="{00000000-0005-0000-0000-000011160000}"/>
    <cellStyle name="Normal 4 3 5 2 2 2 3 2 2" xfId="37706" xr:uid="{00000000-0005-0000-0000-000012160000}"/>
    <cellStyle name="Normal 4 3 5 2 2 2 3 3" xfId="27688" xr:uid="{00000000-0005-0000-0000-000013160000}"/>
    <cellStyle name="Normal 4 3 5 2 2 2 4" xfId="3160" xr:uid="{00000000-0005-0000-0000-000014160000}"/>
    <cellStyle name="Normal 4 3 5 2 2 2 4 2" xfId="34273" xr:uid="{00000000-0005-0000-0000-000015160000}"/>
    <cellStyle name="Normal 4 3 5 2 2 2 5" xfId="23676" xr:uid="{00000000-0005-0000-0000-000016160000}"/>
    <cellStyle name="Normal 4 3 5 2 2 3" xfId="3161" xr:uid="{00000000-0005-0000-0000-000017160000}"/>
    <cellStyle name="Normal 4 3 5 2 2 3 2" xfId="3162" xr:uid="{00000000-0005-0000-0000-000018160000}"/>
    <cellStyle name="Normal 4 3 5 2 2 3 2 2" xfId="3163" xr:uid="{00000000-0005-0000-0000-000019160000}"/>
    <cellStyle name="Normal 4 3 5 2 2 3 2 2 2" xfId="37707" xr:uid="{00000000-0005-0000-0000-00001A160000}"/>
    <cellStyle name="Normal 4 3 5 2 2 3 2 3" xfId="27689" xr:uid="{00000000-0005-0000-0000-00001B160000}"/>
    <cellStyle name="Normal 4 3 5 2 2 3 3" xfId="3164" xr:uid="{00000000-0005-0000-0000-00001C160000}"/>
    <cellStyle name="Normal 4 3 5 2 2 3 3 2" xfId="3165" xr:uid="{00000000-0005-0000-0000-00001D160000}"/>
    <cellStyle name="Normal 4 3 5 2 2 3 3 2 2" xfId="37708" xr:uid="{00000000-0005-0000-0000-00001E160000}"/>
    <cellStyle name="Normal 4 3 5 2 2 3 3 3" xfId="27690" xr:uid="{00000000-0005-0000-0000-00001F160000}"/>
    <cellStyle name="Normal 4 3 5 2 2 3 4" xfId="3166" xr:uid="{00000000-0005-0000-0000-000020160000}"/>
    <cellStyle name="Normal 4 3 5 2 2 3 4 2" xfId="34274" xr:uid="{00000000-0005-0000-0000-000021160000}"/>
    <cellStyle name="Normal 4 3 5 2 2 3 5" xfId="23677" xr:uid="{00000000-0005-0000-0000-000022160000}"/>
    <cellStyle name="Normal 4 3 5 2 2 4" xfId="3167" xr:uid="{00000000-0005-0000-0000-000023160000}"/>
    <cellStyle name="Normal 4 3 5 2 2 4 2" xfId="3168" xr:uid="{00000000-0005-0000-0000-000024160000}"/>
    <cellStyle name="Normal 4 3 5 2 2 4 2 2" xfId="37709" xr:uid="{00000000-0005-0000-0000-000025160000}"/>
    <cellStyle name="Normal 4 3 5 2 2 4 3" xfId="27691" xr:uid="{00000000-0005-0000-0000-000026160000}"/>
    <cellStyle name="Normal 4 3 5 2 2 5" xfId="3169" xr:uid="{00000000-0005-0000-0000-000027160000}"/>
    <cellStyle name="Normal 4 3 5 2 2 5 2" xfId="3170" xr:uid="{00000000-0005-0000-0000-000028160000}"/>
    <cellStyle name="Normal 4 3 5 2 2 5 2 2" xfId="37710" xr:uid="{00000000-0005-0000-0000-000029160000}"/>
    <cellStyle name="Normal 4 3 5 2 2 5 3" xfId="27692" xr:uid="{00000000-0005-0000-0000-00002A160000}"/>
    <cellStyle name="Normal 4 3 5 2 2 6" xfId="3171" xr:uid="{00000000-0005-0000-0000-00002B160000}"/>
    <cellStyle name="Normal 4 3 5 2 2 6 2" xfId="34272" xr:uid="{00000000-0005-0000-0000-00002C160000}"/>
    <cellStyle name="Normal 4 3 5 2 2 7" xfId="23675" xr:uid="{00000000-0005-0000-0000-00002D160000}"/>
    <cellStyle name="Normal 4 3 5 2 3" xfId="3172" xr:uid="{00000000-0005-0000-0000-00002E160000}"/>
    <cellStyle name="Normal 4 3 5 2 3 2" xfId="3173" xr:uid="{00000000-0005-0000-0000-00002F160000}"/>
    <cellStyle name="Normal 4 3 5 2 3 2 2" xfId="3174" xr:uid="{00000000-0005-0000-0000-000030160000}"/>
    <cellStyle name="Normal 4 3 5 2 3 2 2 2" xfId="37711" xr:uid="{00000000-0005-0000-0000-000031160000}"/>
    <cellStyle name="Normal 4 3 5 2 3 2 3" xfId="27693" xr:uid="{00000000-0005-0000-0000-000032160000}"/>
    <cellStyle name="Normal 4 3 5 2 3 3" xfId="3175" xr:uid="{00000000-0005-0000-0000-000033160000}"/>
    <cellStyle name="Normal 4 3 5 2 3 3 2" xfId="3176" xr:uid="{00000000-0005-0000-0000-000034160000}"/>
    <cellStyle name="Normal 4 3 5 2 3 3 2 2" xfId="37712" xr:uid="{00000000-0005-0000-0000-000035160000}"/>
    <cellStyle name="Normal 4 3 5 2 3 3 3" xfId="27694" xr:uid="{00000000-0005-0000-0000-000036160000}"/>
    <cellStyle name="Normal 4 3 5 2 3 4" xfId="3177" xr:uid="{00000000-0005-0000-0000-000037160000}"/>
    <cellStyle name="Normal 4 3 5 2 3 4 2" xfId="34275" xr:uid="{00000000-0005-0000-0000-000038160000}"/>
    <cellStyle name="Normal 4 3 5 2 3 5" xfId="23678" xr:uid="{00000000-0005-0000-0000-000039160000}"/>
    <cellStyle name="Normal 4 3 5 2 4" xfId="3178" xr:uid="{00000000-0005-0000-0000-00003A160000}"/>
    <cellStyle name="Normal 4 3 5 2 4 2" xfId="3179" xr:uid="{00000000-0005-0000-0000-00003B160000}"/>
    <cellStyle name="Normal 4 3 5 2 4 2 2" xfId="3180" xr:uid="{00000000-0005-0000-0000-00003C160000}"/>
    <cellStyle name="Normal 4 3 5 2 4 2 2 2" xfId="37713" xr:uid="{00000000-0005-0000-0000-00003D160000}"/>
    <cellStyle name="Normal 4 3 5 2 4 2 3" xfId="27695" xr:uid="{00000000-0005-0000-0000-00003E160000}"/>
    <cellStyle name="Normal 4 3 5 2 4 3" xfId="3181" xr:uid="{00000000-0005-0000-0000-00003F160000}"/>
    <cellStyle name="Normal 4 3 5 2 4 3 2" xfId="3182" xr:uid="{00000000-0005-0000-0000-000040160000}"/>
    <cellStyle name="Normal 4 3 5 2 4 3 2 2" xfId="37714" xr:uid="{00000000-0005-0000-0000-000041160000}"/>
    <cellStyle name="Normal 4 3 5 2 4 3 3" xfId="27696" xr:uid="{00000000-0005-0000-0000-000042160000}"/>
    <cellStyle name="Normal 4 3 5 2 4 4" xfId="3183" xr:uid="{00000000-0005-0000-0000-000043160000}"/>
    <cellStyle name="Normal 4 3 5 2 4 4 2" xfId="34276" xr:uid="{00000000-0005-0000-0000-000044160000}"/>
    <cellStyle name="Normal 4 3 5 2 4 5" xfId="23679" xr:uid="{00000000-0005-0000-0000-000045160000}"/>
    <cellStyle name="Normal 4 3 5 2 5" xfId="3184" xr:uid="{00000000-0005-0000-0000-000046160000}"/>
    <cellStyle name="Normal 4 3 5 2 5 2" xfId="3185" xr:uid="{00000000-0005-0000-0000-000047160000}"/>
    <cellStyle name="Normal 4 3 5 2 5 2 2" xfId="37715" xr:uid="{00000000-0005-0000-0000-000048160000}"/>
    <cellStyle name="Normal 4 3 5 2 5 3" xfId="27697" xr:uid="{00000000-0005-0000-0000-000049160000}"/>
    <cellStyle name="Normal 4 3 5 2 6" xfId="3186" xr:uid="{00000000-0005-0000-0000-00004A160000}"/>
    <cellStyle name="Normal 4 3 5 2 6 2" xfId="3187" xr:uid="{00000000-0005-0000-0000-00004B160000}"/>
    <cellStyle name="Normal 4 3 5 2 6 2 2" xfId="37716" xr:uid="{00000000-0005-0000-0000-00004C160000}"/>
    <cellStyle name="Normal 4 3 5 2 6 3" xfId="27698" xr:uid="{00000000-0005-0000-0000-00004D160000}"/>
    <cellStyle name="Normal 4 3 5 2 7" xfId="3188" xr:uid="{00000000-0005-0000-0000-00004E160000}"/>
    <cellStyle name="Normal 4 3 5 2 7 2" xfId="34271" xr:uid="{00000000-0005-0000-0000-00004F160000}"/>
    <cellStyle name="Normal 4 3 5 2 8" xfId="23674" xr:uid="{00000000-0005-0000-0000-000050160000}"/>
    <cellStyle name="Normal 4 3 5 3" xfId="3189" xr:uid="{00000000-0005-0000-0000-000051160000}"/>
    <cellStyle name="Normal 4 3 5 3 2" xfId="3190" xr:uid="{00000000-0005-0000-0000-000052160000}"/>
    <cellStyle name="Normal 4 3 5 3 2 2" xfId="3191" xr:uid="{00000000-0005-0000-0000-000053160000}"/>
    <cellStyle name="Normal 4 3 5 3 2 2 2" xfId="3192" xr:uid="{00000000-0005-0000-0000-000054160000}"/>
    <cellStyle name="Normal 4 3 5 3 2 2 2 2" xfId="3193" xr:uid="{00000000-0005-0000-0000-000055160000}"/>
    <cellStyle name="Normal 4 3 5 3 2 2 2 2 2" xfId="37717" xr:uid="{00000000-0005-0000-0000-000056160000}"/>
    <cellStyle name="Normal 4 3 5 3 2 2 2 3" xfId="27699" xr:uid="{00000000-0005-0000-0000-000057160000}"/>
    <cellStyle name="Normal 4 3 5 3 2 2 3" xfId="3194" xr:uid="{00000000-0005-0000-0000-000058160000}"/>
    <cellStyle name="Normal 4 3 5 3 2 2 3 2" xfId="3195" xr:uid="{00000000-0005-0000-0000-000059160000}"/>
    <cellStyle name="Normal 4 3 5 3 2 2 3 2 2" xfId="37718" xr:uid="{00000000-0005-0000-0000-00005A160000}"/>
    <cellStyle name="Normal 4 3 5 3 2 2 3 3" xfId="27700" xr:uid="{00000000-0005-0000-0000-00005B160000}"/>
    <cellStyle name="Normal 4 3 5 3 2 2 4" xfId="3196" xr:uid="{00000000-0005-0000-0000-00005C160000}"/>
    <cellStyle name="Normal 4 3 5 3 2 2 4 2" xfId="34279" xr:uid="{00000000-0005-0000-0000-00005D160000}"/>
    <cellStyle name="Normal 4 3 5 3 2 2 5" xfId="23682" xr:uid="{00000000-0005-0000-0000-00005E160000}"/>
    <cellStyle name="Normal 4 3 5 3 2 3" xfId="3197" xr:uid="{00000000-0005-0000-0000-00005F160000}"/>
    <cellStyle name="Normal 4 3 5 3 2 3 2" xfId="3198" xr:uid="{00000000-0005-0000-0000-000060160000}"/>
    <cellStyle name="Normal 4 3 5 3 2 3 2 2" xfId="3199" xr:uid="{00000000-0005-0000-0000-000061160000}"/>
    <cellStyle name="Normal 4 3 5 3 2 3 2 2 2" xfId="37719" xr:uid="{00000000-0005-0000-0000-000062160000}"/>
    <cellStyle name="Normal 4 3 5 3 2 3 2 3" xfId="27701" xr:uid="{00000000-0005-0000-0000-000063160000}"/>
    <cellStyle name="Normal 4 3 5 3 2 3 3" xfId="3200" xr:uid="{00000000-0005-0000-0000-000064160000}"/>
    <cellStyle name="Normal 4 3 5 3 2 3 3 2" xfId="3201" xr:uid="{00000000-0005-0000-0000-000065160000}"/>
    <cellStyle name="Normal 4 3 5 3 2 3 3 2 2" xfId="37720" xr:uid="{00000000-0005-0000-0000-000066160000}"/>
    <cellStyle name="Normal 4 3 5 3 2 3 3 3" xfId="27702" xr:uid="{00000000-0005-0000-0000-000067160000}"/>
    <cellStyle name="Normal 4 3 5 3 2 3 4" xfId="3202" xr:uid="{00000000-0005-0000-0000-000068160000}"/>
    <cellStyle name="Normal 4 3 5 3 2 3 4 2" xfId="34280" xr:uid="{00000000-0005-0000-0000-000069160000}"/>
    <cellStyle name="Normal 4 3 5 3 2 3 5" xfId="23683" xr:uid="{00000000-0005-0000-0000-00006A160000}"/>
    <cellStyle name="Normal 4 3 5 3 2 4" xfId="3203" xr:uid="{00000000-0005-0000-0000-00006B160000}"/>
    <cellStyle name="Normal 4 3 5 3 2 4 2" xfId="3204" xr:uid="{00000000-0005-0000-0000-00006C160000}"/>
    <cellStyle name="Normal 4 3 5 3 2 4 2 2" xfId="37721" xr:uid="{00000000-0005-0000-0000-00006D160000}"/>
    <cellStyle name="Normal 4 3 5 3 2 4 3" xfId="27703" xr:uid="{00000000-0005-0000-0000-00006E160000}"/>
    <cellStyle name="Normal 4 3 5 3 2 5" xfId="3205" xr:uid="{00000000-0005-0000-0000-00006F160000}"/>
    <cellStyle name="Normal 4 3 5 3 2 5 2" xfId="3206" xr:uid="{00000000-0005-0000-0000-000070160000}"/>
    <cellStyle name="Normal 4 3 5 3 2 5 2 2" xfId="37722" xr:uid="{00000000-0005-0000-0000-000071160000}"/>
    <cellStyle name="Normal 4 3 5 3 2 5 3" xfId="27704" xr:uid="{00000000-0005-0000-0000-000072160000}"/>
    <cellStyle name="Normal 4 3 5 3 2 6" xfId="3207" xr:uid="{00000000-0005-0000-0000-000073160000}"/>
    <cellStyle name="Normal 4 3 5 3 2 6 2" xfId="34278" xr:uid="{00000000-0005-0000-0000-000074160000}"/>
    <cellStyle name="Normal 4 3 5 3 2 7" xfId="23681" xr:uid="{00000000-0005-0000-0000-000075160000}"/>
    <cellStyle name="Normal 4 3 5 3 3" xfId="3208" xr:uid="{00000000-0005-0000-0000-000076160000}"/>
    <cellStyle name="Normal 4 3 5 3 3 2" xfId="3209" xr:uid="{00000000-0005-0000-0000-000077160000}"/>
    <cellStyle name="Normal 4 3 5 3 3 2 2" xfId="3210" xr:uid="{00000000-0005-0000-0000-000078160000}"/>
    <cellStyle name="Normal 4 3 5 3 3 2 2 2" xfId="37723" xr:uid="{00000000-0005-0000-0000-000079160000}"/>
    <cellStyle name="Normal 4 3 5 3 3 2 3" xfId="27705" xr:uid="{00000000-0005-0000-0000-00007A160000}"/>
    <cellStyle name="Normal 4 3 5 3 3 3" xfId="3211" xr:uid="{00000000-0005-0000-0000-00007B160000}"/>
    <cellStyle name="Normal 4 3 5 3 3 3 2" xfId="3212" xr:uid="{00000000-0005-0000-0000-00007C160000}"/>
    <cellStyle name="Normal 4 3 5 3 3 3 2 2" xfId="37724" xr:uid="{00000000-0005-0000-0000-00007D160000}"/>
    <cellStyle name="Normal 4 3 5 3 3 3 3" xfId="27706" xr:uid="{00000000-0005-0000-0000-00007E160000}"/>
    <cellStyle name="Normal 4 3 5 3 3 4" xfId="3213" xr:uid="{00000000-0005-0000-0000-00007F160000}"/>
    <cellStyle name="Normal 4 3 5 3 3 4 2" xfId="34281" xr:uid="{00000000-0005-0000-0000-000080160000}"/>
    <cellStyle name="Normal 4 3 5 3 3 5" xfId="23684" xr:uid="{00000000-0005-0000-0000-000081160000}"/>
    <cellStyle name="Normal 4 3 5 3 4" xfId="3214" xr:uid="{00000000-0005-0000-0000-000082160000}"/>
    <cellStyle name="Normal 4 3 5 3 4 2" xfId="3215" xr:uid="{00000000-0005-0000-0000-000083160000}"/>
    <cellStyle name="Normal 4 3 5 3 4 2 2" xfId="3216" xr:uid="{00000000-0005-0000-0000-000084160000}"/>
    <cellStyle name="Normal 4 3 5 3 4 2 2 2" xfId="37725" xr:uid="{00000000-0005-0000-0000-000085160000}"/>
    <cellStyle name="Normal 4 3 5 3 4 2 3" xfId="27707" xr:uid="{00000000-0005-0000-0000-000086160000}"/>
    <cellStyle name="Normal 4 3 5 3 4 3" xfId="3217" xr:uid="{00000000-0005-0000-0000-000087160000}"/>
    <cellStyle name="Normal 4 3 5 3 4 3 2" xfId="3218" xr:uid="{00000000-0005-0000-0000-000088160000}"/>
    <cellStyle name="Normal 4 3 5 3 4 3 2 2" xfId="37726" xr:uid="{00000000-0005-0000-0000-000089160000}"/>
    <cellStyle name="Normal 4 3 5 3 4 3 3" xfId="27708" xr:uid="{00000000-0005-0000-0000-00008A160000}"/>
    <cellStyle name="Normal 4 3 5 3 4 4" xfId="3219" xr:uid="{00000000-0005-0000-0000-00008B160000}"/>
    <cellStyle name="Normal 4 3 5 3 4 4 2" xfId="34282" xr:uid="{00000000-0005-0000-0000-00008C160000}"/>
    <cellStyle name="Normal 4 3 5 3 4 5" xfId="23685" xr:uid="{00000000-0005-0000-0000-00008D160000}"/>
    <cellStyle name="Normal 4 3 5 3 5" xfId="3220" xr:uid="{00000000-0005-0000-0000-00008E160000}"/>
    <cellStyle name="Normal 4 3 5 3 5 2" xfId="3221" xr:uid="{00000000-0005-0000-0000-00008F160000}"/>
    <cellStyle name="Normal 4 3 5 3 5 2 2" xfId="37727" xr:uid="{00000000-0005-0000-0000-000090160000}"/>
    <cellStyle name="Normal 4 3 5 3 5 3" xfId="27709" xr:uid="{00000000-0005-0000-0000-000091160000}"/>
    <cellStyle name="Normal 4 3 5 3 6" xfId="3222" xr:uid="{00000000-0005-0000-0000-000092160000}"/>
    <cellStyle name="Normal 4 3 5 3 6 2" xfId="3223" xr:uid="{00000000-0005-0000-0000-000093160000}"/>
    <cellStyle name="Normal 4 3 5 3 6 2 2" xfId="37728" xr:uid="{00000000-0005-0000-0000-000094160000}"/>
    <cellStyle name="Normal 4 3 5 3 6 3" xfId="27710" xr:uid="{00000000-0005-0000-0000-000095160000}"/>
    <cellStyle name="Normal 4 3 5 3 7" xfId="3224" xr:uid="{00000000-0005-0000-0000-000096160000}"/>
    <cellStyle name="Normal 4 3 5 3 7 2" xfId="34277" xr:uid="{00000000-0005-0000-0000-000097160000}"/>
    <cellStyle name="Normal 4 3 5 3 8" xfId="23680" xr:uid="{00000000-0005-0000-0000-000098160000}"/>
    <cellStyle name="Normal 4 3 5 4" xfId="3225" xr:uid="{00000000-0005-0000-0000-000099160000}"/>
    <cellStyle name="Normal 4 3 5 4 2" xfId="3226" xr:uid="{00000000-0005-0000-0000-00009A160000}"/>
    <cellStyle name="Normal 4 3 5 4 2 2" xfId="3227" xr:uid="{00000000-0005-0000-0000-00009B160000}"/>
    <cellStyle name="Normal 4 3 5 4 2 2 2" xfId="3228" xr:uid="{00000000-0005-0000-0000-00009C160000}"/>
    <cellStyle name="Normal 4 3 5 4 2 2 2 2" xfId="37729" xr:uid="{00000000-0005-0000-0000-00009D160000}"/>
    <cellStyle name="Normal 4 3 5 4 2 2 3" xfId="27711" xr:uid="{00000000-0005-0000-0000-00009E160000}"/>
    <cellStyle name="Normal 4 3 5 4 2 3" xfId="3229" xr:uid="{00000000-0005-0000-0000-00009F160000}"/>
    <cellStyle name="Normal 4 3 5 4 2 3 2" xfId="3230" xr:uid="{00000000-0005-0000-0000-0000A0160000}"/>
    <cellStyle name="Normal 4 3 5 4 2 3 2 2" xfId="37730" xr:uid="{00000000-0005-0000-0000-0000A1160000}"/>
    <cellStyle name="Normal 4 3 5 4 2 3 3" xfId="27712" xr:uid="{00000000-0005-0000-0000-0000A2160000}"/>
    <cellStyle name="Normal 4 3 5 4 2 4" xfId="3231" xr:uid="{00000000-0005-0000-0000-0000A3160000}"/>
    <cellStyle name="Normal 4 3 5 4 2 4 2" xfId="34284" xr:uid="{00000000-0005-0000-0000-0000A4160000}"/>
    <cellStyle name="Normal 4 3 5 4 2 5" xfId="23687" xr:uid="{00000000-0005-0000-0000-0000A5160000}"/>
    <cellStyle name="Normal 4 3 5 4 3" xfId="3232" xr:uid="{00000000-0005-0000-0000-0000A6160000}"/>
    <cellStyle name="Normal 4 3 5 4 3 2" xfId="3233" xr:uid="{00000000-0005-0000-0000-0000A7160000}"/>
    <cellStyle name="Normal 4 3 5 4 3 2 2" xfId="3234" xr:uid="{00000000-0005-0000-0000-0000A8160000}"/>
    <cellStyle name="Normal 4 3 5 4 3 2 2 2" xfId="37731" xr:uid="{00000000-0005-0000-0000-0000A9160000}"/>
    <cellStyle name="Normal 4 3 5 4 3 2 3" xfId="27713" xr:uid="{00000000-0005-0000-0000-0000AA160000}"/>
    <cellStyle name="Normal 4 3 5 4 3 3" xfId="3235" xr:uid="{00000000-0005-0000-0000-0000AB160000}"/>
    <cellStyle name="Normal 4 3 5 4 3 3 2" xfId="3236" xr:uid="{00000000-0005-0000-0000-0000AC160000}"/>
    <cellStyle name="Normal 4 3 5 4 3 3 2 2" xfId="37732" xr:uid="{00000000-0005-0000-0000-0000AD160000}"/>
    <cellStyle name="Normal 4 3 5 4 3 3 3" xfId="27714" xr:uid="{00000000-0005-0000-0000-0000AE160000}"/>
    <cellStyle name="Normal 4 3 5 4 3 4" xfId="3237" xr:uid="{00000000-0005-0000-0000-0000AF160000}"/>
    <cellStyle name="Normal 4 3 5 4 3 4 2" xfId="34285" xr:uid="{00000000-0005-0000-0000-0000B0160000}"/>
    <cellStyle name="Normal 4 3 5 4 3 5" xfId="23688" xr:uid="{00000000-0005-0000-0000-0000B1160000}"/>
    <cellStyle name="Normal 4 3 5 4 4" xfId="3238" xr:uid="{00000000-0005-0000-0000-0000B2160000}"/>
    <cellStyle name="Normal 4 3 5 4 4 2" xfId="3239" xr:uid="{00000000-0005-0000-0000-0000B3160000}"/>
    <cellStyle name="Normal 4 3 5 4 4 2 2" xfId="37733" xr:uid="{00000000-0005-0000-0000-0000B4160000}"/>
    <cellStyle name="Normal 4 3 5 4 4 3" xfId="27715" xr:uid="{00000000-0005-0000-0000-0000B5160000}"/>
    <cellStyle name="Normal 4 3 5 4 5" xfId="3240" xr:uid="{00000000-0005-0000-0000-0000B6160000}"/>
    <cellStyle name="Normal 4 3 5 4 5 2" xfId="3241" xr:uid="{00000000-0005-0000-0000-0000B7160000}"/>
    <cellStyle name="Normal 4 3 5 4 5 2 2" xfId="37734" xr:uid="{00000000-0005-0000-0000-0000B8160000}"/>
    <cellStyle name="Normal 4 3 5 4 5 3" xfId="27716" xr:uid="{00000000-0005-0000-0000-0000B9160000}"/>
    <cellStyle name="Normal 4 3 5 4 6" xfId="3242" xr:uid="{00000000-0005-0000-0000-0000BA160000}"/>
    <cellStyle name="Normal 4 3 5 4 6 2" xfId="34283" xr:uid="{00000000-0005-0000-0000-0000BB160000}"/>
    <cellStyle name="Normal 4 3 5 4 7" xfId="23686" xr:uid="{00000000-0005-0000-0000-0000BC160000}"/>
    <cellStyle name="Normal 4 3 5 5" xfId="3243" xr:uid="{00000000-0005-0000-0000-0000BD160000}"/>
    <cellStyle name="Normal 4 3 5 5 2" xfId="3244" xr:uid="{00000000-0005-0000-0000-0000BE160000}"/>
    <cellStyle name="Normal 4 3 5 5 2 2" xfId="3245" xr:uid="{00000000-0005-0000-0000-0000BF160000}"/>
    <cellStyle name="Normal 4 3 5 5 2 2 2" xfId="37735" xr:uid="{00000000-0005-0000-0000-0000C0160000}"/>
    <cellStyle name="Normal 4 3 5 5 2 3" xfId="27717" xr:uid="{00000000-0005-0000-0000-0000C1160000}"/>
    <cellStyle name="Normal 4 3 5 5 3" xfId="3246" xr:uid="{00000000-0005-0000-0000-0000C2160000}"/>
    <cellStyle name="Normal 4 3 5 5 3 2" xfId="3247" xr:uid="{00000000-0005-0000-0000-0000C3160000}"/>
    <cellStyle name="Normal 4 3 5 5 3 2 2" xfId="37736" xr:uid="{00000000-0005-0000-0000-0000C4160000}"/>
    <cellStyle name="Normal 4 3 5 5 3 3" xfId="27718" xr:uid="{00000000-0005-0000-0000-0000C5160000}"/>
    <cellStyle name="Normal 4 3 5 5 4" xfId="3248" xr:uid="{00000000-0005-0000-0000-0000C6160000}"/>
    <cellStyle name="Normal 4 3 5 5 4 2" xfId="34286" xr:uid="{00000000-0005-0000-0000-0000C7160000}"/>
    <cellStyle name="Normal 4 3 5 5 5" xfId="23689" xr:uid="{00000000-0005-0000-0000-0000C8160000}"/>
    <cellStyle name="Normal 4 3 5 6" xfId="3249" xr:uid="{00000000-0005-0000-0000-0000C9160000}"/>
    <cellStyle name="Normal 4 3 5 6 2" xfId="3250" xr:uid="{00000000-0005-0000-0000-0000CA160000}"/>
    <cellStyle name="Normal 4 3 5 6 2 2" xfId="3251" xr:uid="{00000000-0005-0000-0000-0000CB160000}"/>
    <cellStyle name="Normal 4 3 5 6 2 2 2" xfId="37737" xr:uid="{00000000-0005-0000-0000-0000CC160000}"/>
    <cellStyle name="Normal 4 3 5 6 2 3" xfId="27719" xr:uid="{00000000-0005-0000-0000-0000CD160000}"/>
    <cellStyle name="Normal 4 3 5 6 3" xfId="3252" xr:uid="{00000000-0005-0000-0000-0000CE160000}"/>
    <cellStyle name="Normal 4 3 5 6 3 2" xfId="3253" xr:uid="{00000000-0005-0000-0000-0000CF160000}"/>
    <cellStyle name="Normal 4 3 5 6 3 2 2" xfId="37738" xr:uid="{00000000-0005-0000-0000-0000D0160000}"/>
    <cellStyle name="Normal 4 3 5 6 3 3" xfId="27720" xr:uid="{00000000-0005-0000-0000-0000D1160000}"/>
    <cellStyle name="Normal 4 3 5 6 4" xfId="3254" xr:uid="{00000000-0005-0000-0000-0000D2160000}"/>
    <cellStyle name="Normal 4 3 5 6 4 2" xfId="34287" xr:uid="{00000000-0005-0000-0000-0000D3160000}"/>
    <cellStyle name="Normal 4 3 5 6 5" xfId="23690" xr:uid="{00000000-0005-0000-0000-0000D4160000}"/>
    <cellStyle name="Normal 4 3 5 7" xfId="3255" xr:uid="{00000000-0005-0000-0000-0000D5160000}"/>
    <cellStyle name="Normal 4 3 5 7 2" xfId="3256" xr:uid="{00000000-0005-0000-0000-0000D6160000}"/>
    <cellStyle name="Normal 4 3 5 7 2 2" xfId="34270" xr:uid="{00000000-0005-0000-0000-0000D7160000}"/>
    <cellStyle name="Normal 4 3 5 7 3" xfId="23673" xr:uid="{00000000-0005-0000-0000-0000D8160000}"/>
    <cellStyle name="Normal 4 3 5 8" xfId="3257" xr:uid="{00000000-0005-0000-0000-0000D9160000}"/>
    <cellStyle name="Normal 4 3 5 8 2" xfId="3258" xr:uid="{00000000-0005-0000-0000-0000DA160000}"/>
    <cellStyle name="Normal 4 3 5 8 2 2" xfId="37739" xr:uid="{00000000-0005-0000-0000-0000DB160000}"/>
    <cellStyle name="Normal 4 3 5 8 3" xfId="27721" xr:uid="{00000000-0005-0000-0000-0000DC160000}"/>
    <cellStyle name="Normal 4 3 5 9" xfId="3259" xr:uid="{00000000-0005-0000-0000-0000DD160000}"/>
    <cellStyle name="Normal 4 3 5 9 2" xfId="3260" xr:uid="{00000000-0005-0000-0000-0000DE160000}"/>
    <cellStyle name="Normal 4 3 5 9 2 2" xfId="37740" xr:uid="{00000000-0005-0000-0000-0000DF160000}"/>
    <cellStyle name="Normal 4 3 5 9 3" xfId="27722" xr:uid="{00000000-0005-0000-0000-0000E0160000}"/>
    <cellStyle name="Normal 4 3 6" xfId="3261" xr:uid="{00000000-0005-0000-0000-0000E1160000}"/>
    <cellStyle name="Normal 4 3 6 2" xfId="3262" xr:uid="{00000000-0005-0000-0000-0000E2160000}"/>
    <cellStyle name="Normal 4 3 6 2 2" xfId="3263" xr:uid="{00000000-0005-0000-0000-0000E3160000}"/>
    <cellStyle name="Normal 4 3 6 2 2 2" xfId="3264" xr:uid="{00000000-0005-0000-0000-0000E4160000}"/>
    <cellStyle name="Normal 4 3 6 2 2 2 2" xfId="3265" xr:uid="{00000000-0005-0000-0000-0000E5160000}"/>
    <cellStyle name="Normal 4 3 6 2 2 2 2 2" xfId="37741" xr:uid="{00000000-0005-0000-0000-0000E6160000}"/>
    <cellStyle name="Normal 4 3 6 2 2 2 3" xfId="27723" xr:uid="{00000000-0005-0000-0000-0000E7160000}"/>
    <cellStyle name="Normal 4 3 6 2 2 3" xfId="3266" xr:uid="{00000000-0005-0000-0000-0000E8160000}"/>
    <cellStyle name="Normal 4 3 6 2 2 3 2" xfId="3267" xr:uid="{00000000-0005-0000-0000-0000E9160000}"/>
    <cellStyle name="Normal 4 3 6 2 2 3 2 2" xfId="37742" xr:uid="{00000000-0005-0000-0000-0000EA160000}"/>
    <cellStyle name="Normal 4 3 6 2 2 3 3" xfId="27724" xr:uid="{00000000-0005-0000-0000-0000EB160000}"/>
    <cellStyle name="Normal 4 3 6 2 2 4" xfId="3268" xr:uid="{00000000-0005-0000-0000-0000EC160000}"/>
    <cellStyle name="Normal 4 3 6 2 2 4 2" xfId="34290" xr:uid="{00000000-0005-0000-0000-0000ED160000}"/>
    <cellStyle name="Normal 4 3 6 2 2 5" xfId="23693" xr:uid="{00000000-0005-0000-0000-0000EE160000}"/>
    <cellStyle name="Normal 4 3 6 2 3" xfId="3269" xr:uid="{00000000-0005-0000-0000-0000EF160000}"/>
    <cellStyle name="Normal 4 3 6 2 3 2" xfId="3270" xr:uid="{00000000-0005-0000-0000-0000F0160000}"/>
    <cellStyle name="Normal 4 3 6 2 3 2 2" xfId="3271" xr:uid="{00000000-0005-0000-0000-0000F1160000}"/>
    <cellStyle name="Normal 4 3 6 2 3 2 2 2" xfId="37743" xr:uid="{00000000-0005-0000-0000-0000F2160000}"/>
    <cellStyle name="Normal 4 3 6 2 3 2 3" xfId="27725" xr:uid="{00000000-0005-0000-0000-0000F3160000}"/>
    <cellStyle name="Normal 4 3 6 2 3 3" xfId="3272" xr:uid="{00000000-0005-0000-0000-0000F4160000}"/>
    <cellStyle name="Normal 4 3 6 2 3 3 2" xfId="3273" xr:uid="{00000000-0005-0000-0000-0000F5160000}"/>
    <cellStyle name="Normal 4 3 6 2 3 3 2 2" xfId="37744" xr:uid="{00000000-0005-0000-0000-0000F6160000}"/>
    <cellStyle name="Normal 4 3 6 2 3 3 3" xfId="27726" xr:uid="{00000000-0005-0000-0000-0000F7160000}"/>
    <cellStyle name="Normal 4 3 6 2 3 4" xfId="3274" xr:uid="{00000000-0005-0000-0000-0000F8160000}"/>
    <cellStyle name="Normal 4 3 6 2 3 4 2" xfId="34291" xr:uid="{00000000-0005-0000-0000-0000F9160000}"/>
    <cellStyle name="Normal 4 3 6 2 3 5" xfId="23694" xr:uid="{00000000-0005-0000-0000-0000FA160000}"/>
    <cellStyle name="Normal 4 3 6 2 4" xfId="3275" xr:uid="{00000000-0005-0000-0000-0000FB160000}"/>
    <cellStyle name="Normal 4 3 6 2 4 2" xfId="3276" xr:uid="{00000000-0005-0000-0000-0000FC160000}"/>
    <cellStyle name="Normal 4 3 6 2 4 2 2" xfId="37745" xr:uid="{00000000-0005-0000-0000-0000FD160000}"/>
    <cellStyle name="Normal 4 3 6 2 4 3" xfId="27727" xr:uid="{00000000-0005-0000-0000-0000FE160000}"/>
    <cellStyle name="Normal 4 3 6 2 5" xfId="3277" xr:uid="{00000000-0005-0000-0000-0000FF160000}"/>
    <cellStyle name="Normal 4 3 6 2 5 2" xfId="3278" xr:uid="{00000000-0005-0000-0000-000000170000}"/>
    <cellStyle name="Normal 4 3 6 2 5 2 2" xfId="37746" xr:uid="{00000000-0005-0000-0000-000001170000}"/>
    <cellStyle name="Normal 4 3 6 2 5 3" xfId="27728" xr:uid="{00000000-0005-0000-0000-000002170000}"/>
    <cellStyle name="Normal 4 3 6 2 6" xfId="3279" xr:uid="{00000000-0005-0000-0000-000003170000}"/>
    <cellStyle name="Normal 4 3 6 2 6 2" xfId="34289" xr:uid="{00000000-0005-0000-0000-000004170000}"/>
    <cellStyle name="Normal 4 3 6 2 7" xfId="23692" xr:uid="{00000000-0005-0000-0000-000005170000}"/>
    <cellStyle name="Normal 4 3 6 3" xfId="3280" xr:uid="{00000000-0005-0000-0000-000006170000}"/>
    <cellStyle name="Normal 4 3 6 3 2" xfId="3281" xr:uid="{00000000-0005-0000-0000-000007170000}"/>
    <cellStyle name="Normal 4 3 6 3 2 2" xfId="3282" xr:uid="{00000000-0005-0000-0000-000008170000}"/>
    <cellStyle name="Normal 4 3 6 3 2 2 2" xfId="37747" xr:uid="{00000000-0005-0000-0000-000009170000}"/>
    <cellStyle name="Normal 4 3 6 3 2 3" xfId="27729" xr:uid="{00000000-0005-0000-0000-00000A170000}"/>
    <cellStyle name="Normal 4 3 6 3 3" xfId="3283" xr:uid="{00000000-0005-0000-0000-00000B170000}"/>
    <cellStyle name="Normal 4 3 6 3 3 2" xfId="3284" xr:uid="{00000000-0005-0000-0000-00000C170000}"/>
    <cellStyle name="Normal 4 3 6 3 3 2 2" xfId="37748" xr:uid="{00000000-0005-0000-0000-00000D170000}"/>
    <cellStyle name="Normal 4 3 6 3 3 3" xfId="27730" xr:uid="{00000000-0005-0000-0000-00000E170000}"/>
    <cellStyle name="Normal 4 3 6 3 4" xfId="3285" xr:uid="{00000000-0005-0000-0000-00000F170000}"/>
    <cellStyle name="Normal 4 3 6 3 4 2" xfId="34292" xr:uid="{00000000-0005-0000-0000-000010170000}"/>
    <cellStyle name="Normal 4 3 6 3 5" xfId="23695" xr:uid="{00000000-0005-0000-0000-000011170000}"/>
    <cellStyle name="Normal 4 3 6 4" xfId="3286" xr:uid="{00000000-0005-0000-0000-000012170000}"/>
    <cellStyle name="Normal 4 3 6 4 2" xfId="3287" xr:uid="{00000000-0005-0000-0000-000013170000}"/>
    <cellStyle name="Normal 4 3 6 4 2 2" xfId="3288" xr:uid="{00000000-0005-0000-0000-000014170000}"/>
    <cellStyle name="Normal 4 3 6 4 2 2 2" xfId="37749" xr:uid="{00000000-0005-0000-0000-000015170000}"/>
    <cellStyle name="Normal 4 3 6 4 2 3" xfId="27731" xr:uid="{00000000-0005-0000-0000-000016170000}"/>
    <cellStyle name="Normal 4 3 6 4 3" xfId="3289" xr:uid="{00000000-0005-0000-0000-000017170000}"/>
    <cellStyle name="Normal 4 3 6 4 3 2" xfId="3290" xr:uid="{00000000-0005-0000-0000-000018170000}"/>
    <cellStyle name="Normal 4 3 6 4 3 2 2" xfId="37750" xr:uid="{00000000-0005-0000-0000-000019170000}"/>
    <cellStyle name="Normal 4 3 6 4 3 3" xfId="27732" xr:uid="{00000000-0005-0000-0000-00001A170000}"/>
    <cellStyle name="Normal 4 3 6 4 4" xfId="3291" xr:uid="{00000000-0005-0000-0000-00001B170000}"/>
    <cellStyle name="Normal 4 3 6 4 4 2" xfId="34293" xr:uid="{00000000-0005-0000-0000-00001C170000}"/>
    <cellStyle name="Normal 4 3 6 4 5" xfId="23696" xr:uid="{00000000-0005-0000-0000-00001D170000}"/>
    <cellStyle name="Normal 4 3 6 5" xfId="3292" xr:uid="{00000000-0005-0000-0000-00001E170000}"/>
    <cellStyle name="Normal 4 3 6 5 2" xfId="3293" xr:uid="{00000000-0005-0000-0000-00001F170000}"/>
    <cellStyle name="Normal 4 3 6 5 2 2" xfId="37751" xr:uid="{00000000-0005-0000-0000-000020170000}"/>
    <cellStyle name="Normal 4 3 6 5 3" xfId="27733" xr:uid="{00000000-0005-0000-0000-000021170000}"/>
    <cellStyle name="Normal 4 3 6 6" xfId="3294" xr:uid="{00000000-0005-0000-0000-000022170000}"/>
    <cellStyle name="Normal 4 3 6 6 2" xfId="3295" xr:uid="{00000000-0005-0000-0000-000023170000}"/>
    <cellStyle name="Normal 4 3 6 6 2 2" xfId="37752" xr:uid="{00000000-0005-0000-0000-000024170000}"/>
    <cellStyle name="Normal 4 3 6 6 3" xfId="27734" xr:uid="{00000000-0005-0000-0000-000025170000}"/>
    <cellStyle name="Normal 4 3 6 7" xfId="3296" xr:uid="{00000000-0005-0000-0000-000026170000}"/>
    <cellStyle name="Normal 4 3 6 7 2" xfId="34288" xr:uid="{00000000-0005-0000-0000-000027170000}"/>
    <cellStyle name="Normal 4 3 6 8" xfId="23691" xr:uid="{00000000-0005-0000-0000-000028170000}"/>
    <cellStyle name="Normal 4 3 6 9" xfId="45244" xr:uid="{00000000-0005-0000-0000-000029170000}"/>
    <cellStyle name="Normal 4 3 7" xfId="3297" xr:uid="{00000000-0005-0000-0000-00002A170000}"/>
    <cellStyle name="Normal 4 3 7 2" xfId="3298" xr:uid="{00000000-0005-0000-0000-00002B170000}"/>
    <cellStyle name="Normal 4 3 7 2 2" xfId="3299" xr:uid="{00000000-0005-0000-0000-00002C170000}"/>
    <cellStyle name="Normal 4 3 7 2 2 2" xfId="3300" xr:uid="{00000000-0005-0000-0000-00002D170000}"/>
    <cellStyle name="Normal 4 3 7 2 2 2 2" xfId="3301" xr:uid="{00000000-0005-0000-0000-00002E170000}"/>
    <cellStyle name="Normal 4 3 7 2 2 2 2 2" xfId="37753" xr:uid="{00000000-0005-0000-0000-00002F170000}"/>
    <cellStyle name="Normal 4 3 7 2 2 2 3" xfId="27735" xr:uid="{00000000-0005-0000-0000-000030170000}"/>
    <cellStyle name="Normal 4 3 7 2 2 3" xfId="3302" xr:uid="{00000000-0005-0000-0000-000031170000}"/>
    <cellStyle name="Normal 4 3 7 2 2 3 2" xfId="3303" xr:uid="{00000000-0005-0000-0000-000032170000}"/>
    <cellStyle name="Normal 4 3 7 2 2 3 2 2" xfId="37754" xr:uid="{00000000-0005-0000-0000-000033170000}"/>
    <cellStyle name="Normal 4 3 7 2 2 3 3" xfId="27736" xr:uid="{00000000-0005-0000-0000-000034170000}"/>
    <cellStyle name="Normal 4 3 7 2 2 4" xfId="3304" xr:uid="{00000000-0005-0000-0000-000035170000}"/>
    <cellStyle name="Normal 4 3 7 2 2 4 2" xfId="34296" xr:uid="{00000000-0005-0000-0000-000036170000}"/>
    <cellStyle name="Normal 4 3 7 2 2 5" xfId="23699" xr:uid="{00000000-0005-0000-0000-000037170000}"/>
    <cellStyle name="Normal 4 3 7 2 3" xfId="3305" xr:uid="{00000000-0005-0000-0000-000038170000}"/>
    <cellStyle name="Normal 4 3 7 2 3 2" xfId="3306" xr:uid="{00000000-0005-0000-0000-000039170000}"/>
    <cellStyle name="Normal 4 3 7 2 3 2 2" xfId="3307" xr:uid="{00000000-0005-0000-0000-00003A170000}"/>
    <cellStyle name="Normal 4 3 7 2 3 2 2 2" xfId="37755" xr:uid="{00000000-0005-0000-0000-00003B170000}"/>
    <cellStyle name="Normal 4 3 7 2 3 2 3" xfId="27737" xr:uid="{00000000-0005-0000-0000-00003C170000}"/>
    <cellStyle name="Normal 4 3 7 2 3 3" xfId="3308" xr:uid="{00000000-0005-0000-0000-00003D170000}"/>
    <cellStyle name="Normal 4 3 7 2 3 3 2" xfId="3309" xr:uid="{00000000-0005-0000-0000-00003E170000}"/>
    <cellStyle name="Normal 4 3 7 2 3 3 2 2" xfId="37756" xr:uid="{00000000-0005-0000-0000-00003F170000}"/>
    <cellStyle name="Normal 4 3 7 2 3 3 3" xfId="27738" xr:uid="{00000000-0005-0000-0000-000040170000}"/>
    <cellStyle name="Normal 4 3 7 2 3 4" xfId="3310" xr:uid="{00000000-0005-0000-0000-000041170000}"/>
    <cellStyle name="Normal 4 3 7 2 3 4 2" xfId="34297" xr:uid="{00000000-0005-0000-0000-000042170000}"/>
    <cellStyle name="Normal 4 3 7 2 3 5" xfId="23700" xr:uid="{00000000-0005-0000-0000-000043170000}"/>
    <cellStyle name="Normal 4 3 7 2 4" xfId="3311" xr:uid="{00000000-0005-0000-0000-000044170000}"/>
    <cellStyle name="Normal 4 3 7 2 4 2" xfId="3312" xr:uid="{00000000-0005-0000-0000-000045170000}"/>
    <cellStyle name="Normal 4 3 7 2 4 2 2" xfId="37757" xr:uid="{00000000-0005-0000-0000-000046170000}"/>
    <cellStyle name="Normal 4 3 7 2 4 3" xfId="27739" xr:uid="{00000000-0005-0000-0000-000047170000}"/>
    <cellStyle name="Normal 4 3 7 2 5" xfId="3313" xr:uid="{00000000-0005-0000-0000-000048170000}"/>
    <cellStyle name="Normal 4 3 7 2 5 2" xfId="3314" xr:uid="{00000000-0005-0000-0000-000049170000}"/>
    <cellStyle name="Normal 4 3 7 2 5 2 2" xfId="37758" xr:uid="{00000000-0005-0000-0000-00004A170000}"/>
    <cellStyle name="Normal 4 3 7 2 5 3" xfId="27740" xr:uid="{00000000-0005-0000-0000-00004B170000}"/>
    <cellStyle name="Normal 4 3 7 2 6" xfId="3315" xr:uid="{00000000-0005-0000-0000-00004C170000}"/>
    <cellStyle name="Normal 4 3 7 2 6 2" xfId="34295" xr:uid="{00000000-0005-0000-0000-00004D170000}"/>
    <cellStyle name="Normal 4 3 7 2 7" xfId="23698" xr:uid="{00000000-0005-0000-0000-00004E170000}"/>
    <cellStyle name="Normal 4 3 7 3" xfId="3316" xr:uid="{00000000-0005-0000-0000-00004F170000}"/>
    <cellStyle name="Normal 4 3 7 3 2" xfId="3317" xr:uid="{00000000-0005-0000-0000-000050170000}"/>
    <cellStyle name="Normal 4 3 7 3 2 2" xfId="3318" xr:uid="{00000000-0005-0000-0000-000051170000}"/>
    <cellStyle name="Normal 4 3 7 3 2 2 2" xfId="37759" xr:uid="{00000000-0005-0000-0000-000052170000}"/>
    <cellStyle name="Normal 4 3 7 3 2 3" xfId="27741" xr:uid="{00000000-0005-0000-0000-000053170000}"/>
    <cellStyle name="Normal 4 3 7 3 3" xfId="3319" xr:uid="{00000000-0005-0000-0000-000054170000}"/>
    <cellStyle name="Normal 4 3 7 3 3 2" xfId="3320" xr:uid="{00000000-0005-0000-0000-000055170000}"/>
    <cellStyle name="Normal 4 3 7 3 3 2 2" xfId="37760" xr:uid="{00000000-0005-0000-0000-000056170000}"/>
    <cellStyle name="Normal 4 3 7 3 3 3" xfId="27742" xr:uid="{00000000-0005-0000-0000-000057170000}"/>
    <cellStyle name="Normal 4 3 7 3 4" xfId="3321" xr:uid="{00000000-0005-0000-0000-000058170000}"/>
    <cellStyle name="Normal 4 3 7 3 4 2" xfId="34298" xr:uid="{00000000-0005-0000-0000-000059170000}"/>
    <cellStyle name="Normal 4 3 7 3 5" xfId="23701" xr:uid="{00000000-0005-0000-0000-00005A170000}"/>
    <cellStyle name="Normal 4 3 7 4" xfId="3322" xr:uid="{00000000-0005-0000-0000-00005B170000}"/>
    <cellStyle name="Normal 4 3 7 4 2" xfId="3323" xr:uid="{00000000-0005-0000-0000-00005C170000}"/>
    <cellStyle name="Normal 4 3 7 4 2 2" xfId="3324" xr:uid="{00000000-0005-0000-0000-00005D170000}"/>
    <cellStyle name="Normal 4 3 7 4 2 2 2" xfId="37761" xr:uid="{00000000-0005-0000-0000-00005E170000}"/>
    <cellStyle name="Normal 4 3 7 4 2 3" xfId="27743" xr:uid="{00000000-0005-0000-0000-00005F170000}"/>
    <cellStyle name="Normal 4 3 7 4 3" xfId="3325" xr:uid="{00000000-0005-0000-0000-000060170000}"/>
    <cellStyle name="Normal 4 3 7 4 3 2" xfId="3326" xr:uid="{00000000-0005-0000-0000-000061170000}"/>
    <cellStyle name="Normal 4 3 7 4 3 2 2" xfId="37762" xr:uid="{00000000-0005-0000-0000-000062170000}"/>
    <cellStyle name="Normal 4 3 7 4 3 3" xfId="27744" xr:uid="{00000000-0005-0000-0000-000063170000}"/>
    <cellStyle name="Normal 4 3 7 4 4" xfId="3327" xr:uid="{00000000-0005-0000-0000-000064170000}"/>
    <cellStyle name="Normal 4 3 7 4 4 2" xfId="34299" xr:uid="{00000000-0005-0000-0000-000065170000}"/>
    <cellStyle name="Normal 4 3 7 4 5" xfId="23702" xr:uid="{00000000-0005-0000-0000-000066170000}"/>
    <cellStyle name="Normal 4 3 7 5" xfId="3328" xr:uid="{00000000-0005-0000-0000-000067170000}"/>
    <cellStyle name="Normal 4 3 7 5 2" xfId="3329" xr:uid="{00000000-0005-0000-0000-000068170000}"/>
    <cellStyle name="Normal 4 3 7 5 2 2" xfId="37763" xr:uid="{00000000-0005-0000-0000-000069170000}"/>
    <cellStyle name="Normal 4 3 7 5 3" xfId="27745" xr:uid="{00000000-0005-0000-0000-00006A170000}"/>
    <cellStyle name="Normal 4 3 7 6" xfId="3330" xr:uid="{00000000-0005-0000-0000-00006B170000}"/>
    <cellStyle name="Normal 4 3 7 6 2" xfId="3331" xr:uid="{00000000-0005-0000-0000-00006C170000}"/>
    <cellStyle name="Normal 4 3 7 6 2 2" xfId="37764" xr:uid="{00000000-0005-0000-0000-00006D170000}"/>
    <cellStyle name="Normal 4 3 7 6 3" xfId="27746" xr:uid="{00000000-0005-0000-0000-00006E170000}"/>
    <cellStyle name="Normal 4 3 7 7" xfId="3332" xr:uid="{00000000-0005-0000-0000-00006F170000}"/>
    <cellStyle name="Normal 4 3 7 7 2" xfId="34294" xr:uid="{00000000-0005-0000-0000-000070170000}"/>
    <cellStyle name="Normal 4 3 7 8" xfId="23697" xr:uid="{00000000-0005-0000-0000-000071170000}"/>
    <cellStyle name="Normal 4 3 7 9" xfId="46356" xr:uid="{00000000-0005-0000-0000-000072170000}"/>
    <cellStyle name="Normal 4 3 8" xfId="3333" xr:uid="{00000000-0005-0000-0000-000073170000}"/>
    <cellStyle name="Normal 4 3 8 2" xfId="3334" xr:uid="{00000000-0005-0000-0000-000074170000}"/>
    <cellStyle name="Normal 4 3 8 2 2" xfId="3335" xr:uid="{00000000-0005-0000-0000-000075170000}"/>
    <cellStyle name="Normal 4 3 8 2 2 2" xfId="3336" xr:uid="{00000000-0005-0000-0000-000076170000}"/>
    <cellStyle name="Normal 4 3 8 2 2 2 2" xfId="3337" xr:uid="{00000000-0005-0000-0000-000077170000}"/>
    <cellStyle name="Normal 4 3 8 2 2 2 2 2" xfId="37765" xr:uid="{00000000-0005-0000-0000-000078170000}"/>
    <cellStyle name="Normal 4 3 8 2 2 2 3" xfId="27747" xr:uid="{00000000-0005-0000-0000-000079170000}"/>
    <cellStyle name="Normal 4 3 8 2 2 3" xfId="3338" xr:uid="{00000000-0005-0000-0000-00007A170000}"/>
    <cellStyle name="Normal 4 3 8 2 2 3 2" xfId="3339" xr:uid="{00000000-0005-0000-0000-00007B170000}"/>
    <cellStyle name="Normal 4 3 8 2 2 3 2 2" xfId="37766" xr:uid="{00000000-0005-0000-0000-00007C170000}"/>
    <cellStyle name="Normal 4 3 8 2 2 3 3" xfId="27748" xr:uid="{00000000-0005-0000-0000-00007D170000}"/>
    <cellStyle name="Normal 4 3 8 2 2 4" xfId="3340" xr:uid="{00000000-0005-0000-0000-00007E170000}"/>
    <cellStyle name="Normal 4 3 8 2 2 4 2" xfId="34302" xr:uid="{00000000-0005-0000-0000-00007F170000}"/>
    <cellStyle name="Normal 4 3 8 2 2 5" xfId="23705" xr:uid="{00000000-0005-0000-0000-000080170000}"/>
    <cellStyle name="Normal 4 3 8 2 3" xfId="3341" xr:uid="{00000000-0005-0000-0000-000081170000}"/>
    <cellStyle name="Normal 4 3 8 2 3 2" xfId="3342" xr:uid="{00000000-0005-0000-0000-000082170000}"/>
    <cellStyle name="Normal 4 3 8 2 3 2 2" xfId="3343" xr:uid="{00000000-0005-0000-0000-000083170000}"/>
    <cellStyle name="Normal 4 3 8 2 3 2 2 2" xfId="37767" xr:uid="{00000000-0005-0000-0000-000084170000}"/>
    <cellStyle name="Normal 4 3 8 2 3 2 3" xfId="27749" xr:uid="{00000000-0005-0000-0000-000085170000}"/>
    <cellStyle name="Normal 4 3 8 2 3 3" xfId="3344" xr:uid="{00000000-0005-0000-0000-000086170000}"/>
    <cellStyle name="Normal 4 3 8 2 3 3 2" xfId="3345" xr:uid="{00000000-0005-0000-0000-000087170000}"/>
    <cellStyle name="Normal 4 3 8 2 3 3 2 2" xfId="37768" xr:uid="{00000000-0005-0000-0000-000088170000}"/>
    <cellStyle name="Normal 4 3 8 2 3 3 3" xfId="27750" xr:uid="{00000000-0005-0000-0000-000089170000}"/>
    <cellStyle name="Normal 4 3 8 2 3 4" xfId="3346" xr:uid="{00000000-0005-0000-0000-00008A170000}"/>
    <cellStyle name="Normal 4 3 8 2 3 4 2" xfId="34303" xr:uid="{00000000-0005-0000-0000-00008B170000}"/>
    <cellStyle name="Normal 4 3 8 2 3 5" xfId="23706" xr:uid="{00000000-0005-0000-0000-00008C170000}"/>
    <cellStyle name="Normal 4 3 8 2 4" xfId="3347" xr:uid="{00000000-0005-0000-0000-00008D170000}"/>
    <cellStyle name="Normal 4 3 8 2 4 2" xfId="3348" xr:uid="{00000000-0005-0000-0000-00008E170000}"/>
    <cellStyle name="Normal 4 3 8 2 4 2 2" xfId="37769" xr:uid="{00000000-0005-0000-0000-00008F170000}"/>
    <cellStyle name="Normal 4 3 8 2 4 3" xfId="27751" xr:uid="{00000000-0005-0000-0000-000090170000}"/>
    <cellStyle name="Normal 4 3 8 2 5" xfId="3349" xr:uid="{00000000-0005-0000-0000-000091170000}"/>
    <cellStyle name="Normal 4 3 8 2 5 2" xfId="3350" xr:uid="{00000000-0005-0000-0000-000092170000}"/>
    <cellStyle name="Normal 4 3 8 2 5 2 2" xfId="37770" xr:uid="{00000000-0005-0000-0000-000093170000}"/>
    <cellStyle name="Normal 4 3 8 2 5 3" xfId="27752" xr:uid="{00000000-0005-0000-0000-000094170000}"/>
    <cellStyle name="Normal 4 3 8 2 6" xfId="3351" xr:uid="{00000000-0005-0000-0000-000095170000}"/>
    <cellStyle name="Normal 4 3 8 2 6 2" xfId="34301" xr:uid="{00000000-0005-0000-0000-000096170000}"/>
    <cellStyle name="Normal 4 3 8 2 7" xfId="23704" xr:uid="{00000000-0005-0000-0000-000097170000}"/>
    <cellStyle name="Normal 4 3 8 3" xfId="3352" xr:uid="{00000000-0005-0000-0000-000098170000}"/>
    <cellStyle name="Normal 4 3 8 3 2" xfId="3353" xr:uid="{00000000-0005-0000-0000-000099170000}"/>
    <cellStyle name="Normal 4 3 8 3 2 2" xfId="3354" xr:uid="{00000000-0005-0000-0000-00009A170000}"/>
    <cellStyle name="Normal 4 3 8 3 2 2 2" xfId="37771" xr:uid="{00000000-0005-0000-0000-00009B170000}"/>
    <cellStyle name="Normal 4 3 8 3 2 3" xfId="27753" xr:uid="{00000000-0005-0000-0000-00009C170000}"/>
    <cellStyle name="Normal 4 3 8 3 3" xfId="3355" xr:uid="{00000000-0005-0000-0000-00009D170000}"/>
    <cellStyle name="Normal 4 3 8 3 3 2" xfId="3356" xr:uid="{00000000-0005-0000-0000-00009E170000}"/>
    <cellStyle name="Normal 4 3 8 3 3 2 2" xfId="37772" xr:uid="{00000000-0005-0000-0000-00009F170000}"/>
    <cellStyle name="Normal 4 3 8 3 3 3" xfId="27754" xr:uid="{00000000-0005-0000-0000-0000A0170000}"/>
    <cellStyle name="Normal 4 3 8 3 4" xfId="3357" xr:uid="{00000000-0005-0000-0000-0000A1170000}"/>
    <cellStyle name="Normal 4 3 8 3 4 2" xfId="34304" xr:uid="{00000000-0005-0000-0000-0000A2170000}"/>
    <cellStyle name="Normal 4 3 8 3 5" xfId="23707" xr:uid="{00000000-0005-0000-0000-0000A3170000}"/>
    <cellStyle name="Normal 4 3 8 4" xfId="3358" xr:uid="{00000000-0005-0000-0000-0000A4170000}"/>
    <cellStyle name="Normal 4 3 8 4 2" xfId="3359" xr:uid="{00000000-0005-0000-0000-0000A5170000}"/>
    <cellStyle name="Normal 4 3 8 4 2 2" xfId="3360" xr:uid="{00000000-0005-0000-0000-0000A6170000}"/>
    <cellStyle name="Normal 4 3 8 4 2 2 2" xfId="37773" xr:uid="{00000000-0005-0000-0000-0000A7170000}"/>
    <cellStyle name="Normal 4 3 8 4 2 3" xfId="27755" xr:uid="{00000000-0005-0000-0000-0000A8170000}"/>
    <cellStyle name="Normal 4 3 8 4 3" xfId="3361" xr:uid="{00000000-0005-0000-0000-0000A9170000}"/>
    <cellStyle name="Normal 4 3 8 4 3 2" xfId="3362" xr:uid="{00000000-0005-0000-0000-0000AA170000}"/>
    <cellStyle name="Normal 4 3 8 4 3 2 2" xfId="37774" xr:uid="{00000000-0005-0000-0000-0000AB170000}"/>
    <cellStyle name="Normal 4 3 8 4 3 3" xfId="27756" xr:uid="{00000000-0005-0000-0000-0000AC170000}"/>
    <cellStyle name="Normal 4 3 8 4 4" xfId="3363" xr:uid="{00000000-0005-0000-0000-0000AD170000}"/>
    <cellStyle name="Normal 4 3 8 4 4 2" xfId="34305" xr:uid="{00000000-0005-0000-0000-0000AE170000}"/>
    <cellStyle name="Normal 4 3 8 4 5" xfId="23708" xr:uid="{00000000-0005-0000-0000-0000AF170000}"/>
    <cellStyle name="Normal 4 3 8 5" xfId="3364" xr:uid="{00000000-0005-0000-0000-0000B0170000}"/>
    <cellStyle name="Normal 4 3 8 5 2" xfId="3365" xr:uid="{00000000-0005-0000-0000-0000B1170000}"/>
    <cellStyle name="Normal 4 3 8 5 2 2" xfId="37775" xr:uid="{00000000-0005-0000-0000-0000B2170000}"/>
    <cellStyle name="Normal 4 3 8 5 3" xfId="27757" xr:uid="{00000000-0005-0000-0000-0000B3170000}"/>
    <cellStyle name="Normal 4 3 8 6" xfId="3366" xr:uid="{00000000-0005-0000-0000-0000B4170000}"/>
    <cellStyle name="Normal 4 3 8 6 2" xfId="3367" xr:uid="{00000000-0005-0000-0000-0000B5170000}"/>
    <cellStyle name="Normal 4 3 8 6 2 2" xfId="37776" xr:uid="{00000000-0005-0000-0000-0000B6170000}"/>
    <cellStyle name="Normal 4 3 8 6 3" xfId="27758" xr:uid="{00000000-0005-0000-0000-0000B7170000}"/>
    <cellStyle name="Normal 4 3 8 7" xfId="3368" xr:uid="{00000000-0005-0000-0000-0000B8170000}"/>
    <cellStyle name="Normal 4 3 8 7 2" xfId="34300" xr:uid="{00000000-0005-0000-0000-0000B9170000}"/>
    <cellStyle name="Normal 4 3 8 8" xfId="23703" xr:uid="{00000000-0005-0000-0000-0000BA170000}"/>
    <cellStyle name="Normal 4 3 9" xfId="3369" xr:uid="{00000000-0005-0000-0000-0000BB170000}"/>
    <cellStyle name="Normal 4 3 9 2" xfId="3370" xr:uid="{00000000-0005-0000-0000-0000BC170000}"/>
    <cellStyle name="Normal 4 3 9 2 2" xfId="3371" xr:uid="{00000000-0005-0000-0000-0000BD170000}"/>
    <cellStyle name="Normal 4 3 9 2 2 2" xfId="3372" xr:uid="{00000000-0005-0000-0000-0000BE170000}"/>
    <cellStyle name="Normal 4 3 9 2 2 2 2" xfId="37777" xr:uid="{00000000-0005-0000-0000-0000BF170000}"/>
    <cellStyle name="Normal 4 3 9 2 2 3" xfId="27759" xr:uid="{00000000-0005-0000-0000-0000C0170000}"/>
    <cellStyle name="Normal 4 3 9 2 3" xfId="3373" xr:uid="{00000000-0005-0000-0000-0000C1170000}"/>
    <cellStyle name="Normal 4 3 9 2 3 2" xfId="3374" xr:uid="{00000000-0005-0000-0000-0000C2170000}"/>
    <cellStyle name="Normal 4 3 9 2 3 2 2" xfId="37778" xr:uid="{00000000-0005-0000-0000-0000C3170000}"/>
    <cellStyle name="Normal 4 3 9 2 3 3" xfId="27760" xr:uid="{00000000-0005-0000-0000-0000C4170000}"/>
    <cellStyle name="Normal 4 3 9 2 4" xfId="3375" xr:uid="{00000000-0005-0000-0000-0000C5170000}"/>
    <cellStyle name="Normal 4 3 9 2 4 2" xfId="34307" xr:uid="{00000000-0005-0000-0000-0000C6170000}"/>
    <cellStyle name="Normal 4 3 9 2 5" xfId="23710" xr:uid="{00000000-0005-0000-0000-0000C7170000}"/>
    <cellStyle name="Normal 4 3 9 3" xfId="3376" xr:uid="{00000000-0005-0000-0000-0000C8170000}"/>
    <cellStyle name="Normal 4 3 9 3 2" xfId="3377" xr:uid="{00000000-0005-0000-0000-0000C9170000}"/>
    <cellStyle name="Normal 4 3 9 3 2 2" xfId="3378" xr:uid="{00000000-0005-0000-0000-0000CA170000}"/>
    <cellStyle name="Normal 4 3 9 3 2 2 2" xfId="37779" xr:uid="{00000000-0005-0000-0000-0000CB170000}"/>
    <cellStyle name="Normal 4 3 9 3 2 3" xfId="27761" xr:uid="{00000000-0005-0000-0000-0000CC170000}"/>
    <cellStyle name="Normal 4 3 9 3 3" xfId="3379" xr:uid="{00000000-0005-0000-0000-0000CD170000}"/>
    <cellStyle name="Normal 4 3 9 3 3 2" xfId="3380" xr:uid="{00000000-0005-0000-0000-0000CE170000}"/>
    <cellStyle name="Normal 4 3 9 3 3 2 2" xfId="37780" xr:uid="{00000000-0005-0000-0000-0000CF170000}"/>
    <cellStyle name="Normal 4 3 9 3 3 3" xfId="27762" xr:uid="{00000000-0005-0000-0000-0000D0170000}"/>
    <cellStyle name="Normal 4 3 9 3 4" xfId="3381" xr:uid="{00000000-0005-0000-0000-0000D1170000}"/>
    <cellStyle name="Normal 4 3 9 3 4 2" xfId="34308" xr:uid="{00000000-0005-0000-0000-0000D2170000}"/>
    <cellStyle name="Normal 4 3 9 3 5" xfId="23711" xr:uid="{00000000-0005-0000-0000-0000D3170000}"/>
    <cellStyle name="Normal 4 3 9 4" xfId="3382" xr:uid="{00000000-0005-0000-0000-0000D4170000}"/>
    <cellStyle name="Normal 4 3 9 4 2" xfId="3383" xr:uid="{00000000-0005-0000-0000-0000D5170000}"/>
    <cellStyle name="Normal 4 3 9 4 2 2" xfId="37781" xr:uid="{00000000-0005-0000-0000-0000D6170000}"/>
    <cellStyle name="Normal 4 3 9 4 3" xfId="27763" xr:uid="{00000000-0005-0000-0000-0000D7170000}"/>
    <cellStyle name="Normal 4 3 9 5" xfId="3384" xr:uid="{00000000-0005-0000-0000-0000D8170000}"/>
    <cellStyle name="Normal 4 3 9 5 2" xfId="3385" xr:uid="{00000000-0005-0000-0000-0000D9170000}"/>
    <cellStyle name="Normal 4 3 9 5 2 2" xfId="37782" xr:uid="{00000000-0005-0000-0000-0000DA170000}"/>
    <cellStyle name="Normal 4 3 9 5 3" xfId="27764" xr:uid="{00000000-0005-0000-0000-0000DB170000}"/>
    <cellStyle name="Normal 4 3 9 6" xfId="3386" xr:uid="{00000000-0005-0000-0000-0000DC170000}"/>
    <cellStyle name="Normal 4 3 9 6 2" xfId="34306" xr:uid="{00000000-0005-0000-0000-0000DD170000}"/>
    <cellStyle name="Normal 4 3 9 7" xfId="23709" xr:uid="{00000000-0005-0000-0000-0000DE170000}"/>
    <cellStyle name="Normal 4 4" xfId="3387" xr:uid="{00000000-0005-0000-0000-0000DF170000}"/>
    <cellStyle name="Normal 4 4 10" xfId="3388" xr:uid="{00000000-0005-0000-0000-0000E0170000}"/>
    <cellStyle name="Normal 4 4 10 2" xfId="43891" xr:uid="{00000000-0005-0000-0000-0000E1170000}"/>
    <cellStyle name="Normal 4 4 11" xfId="3389" xr:uid="{00000000-0005-0000-0000-0000E2170000}"/>
    <cellStyle name="Normal 4 4 12" xfId="23132" xr:uid="{00000000-0005-0000-0000-0000E3170000}"/>
    <cellStyle name="Normal 4 4 13" xfId="44028" xr:uid="{00000000-0005-0000-0000-0000E4170000}"/>
    <cellStyle name="Normal 4 4 2" xfId="3390" xr:uid="{00000000-0005-0000-0000-0000E5170000}"/>
    <cellStyle name="Normal 4 4 2 10" xfId="44048" xr:uid="{00000000-0005-0000-0000-0000E6170000}"/>
    <cellStyle name="Normal 4 4 2 11" xfId="44071" xr:uid="{00000000-0005-0000-0000-0000E7170000}"/>
    <cellStyle name="Normal 4 4 2 2" xfId="3391" xr:uid="{00000000-0005-0000-0000-0000E8170000}"/>
    <cellStyle name="Normal 4 4 2 2 2" xfId="3392" xr:uid="{00000000-0005-0000-0000-0000E9170000}"/>
    <cellStyle name="Normal 4 4 2 2 3" xfId="3393" xr:uid="{00000000-0005-0000-0000-0000EA170000}"/>
    <cellStyle name="Normal 4 4 2 2 3 2" xfId="3394" xr:uid="{00000000-0005-0000-0000-0000EB170000}"/>
    <cellStyle name="Normal 4 4 2 2 3 2 2" xfId="34052" xr:uid="{00000000-0005-0000-0000-0000EC170000}"/>
    <cellStyle name="Normal 4 4 2 2 3 2 3" xfId="46452" xr:uid="{00000000-0005-0000-0000-0000ED170000}"/>
    <cellStyle name="Normal 4 4 2 2 3 3" xfId="23423" xr:uid="{00000000-0005-0000-0000-0000EE170000}"/>
    <cellStyle name="Normal 4 4 2 2 3 4" xfId="44162" xr:uid="{00000000-0005-0000-0000-0000EF170000}"/>
    <cellStyle name="Normal 4 4 2 2 4" xfId="3395" xr:uid="{00000000-0005-0000-0000-0000F0170000}"/>
    <cellStyle name="Normal 4 4 2 2 4 2" xfId="3396" xr:uid="{00000000-0005-0000-0000-0000F1170000}"/>
    <cellStyle name="Normal 4 4 2 2 4 2 2" xfId="43869" xr:uid="{00000000-0005-0000-0000-0000F2170000}"/>
    <cellStyle name="Normal 4 4 2 2 4 3" xfId="33854" xr:uid="{00000000-0005-0000-0000-0000F3170000}"/>
    <cellStyle name="Normal 4 4 2 2 4 4" xfId="45245" xr:uid="{00000000-0005-0000-0000-0000F4170000}"/>
    <cellStyle name="Normal 4 4 2 2 5" xfId="3397" xr:uid="{00000000-0005-0000-0000-0000F5170000}"/>
    <cellStyle name="Normal 4 4 2 2 5 2" xfId="33997" xr:uid="{00000000-0005-0000-0000-0000F6170000}"/>
    <cellStyle name="Normal 4 4 2 2 5 3" xfId="45246" xr:uid="{00000000-0005-0000-0000-0000F7170000}"/>
    <cellStyle name="Normal 4 4 2 2 6" xfId="23326" xr:uid="{00000000-0005-0000-0000-0000F8170000}"/>
    <cellStyle name="Normal 4 4 2 2 6 2" xfId="46398" xr:uid="{00000000-0005-0000-0000-0000F9170000}"/>
    <cellStyle name="Normal 4 4 2 2 7" xfId="44116" xr:uid="{00000000-0005-0000-0000-0000FA170000}"/>
    <cellStyle name="Normal 4 4 2 3" xfId="3398" xr:uid="{00000000-0005-0000-0000-0000FB170000}"/>
    <cellStyle name="Normal 4 4 2 4" xfId="3399" xr:uid="{00000000-0005-0000-0000-0000FC170000}"/>
    <cellStyle name="Normal 4 4 2 4 2" xfId="3400" xr:uid="{00000000-0005-0000-0000-0000FD170000}"/>
    <cellStyle name="Normal 4 4 2 4 2 2" xfId="33996" xr:uid="{00000000-0005-0000-0000-0000FE170000}"/>
    <cellStyle name="Normal 4 4 2 4 2 3" xfId="45247" xr:uid="{00000000-0005-0000-0000-0000FF170000}"/>
    <cellStyle name="Normal 4 4 2 4 3" xfId="23325" xr:uid="{00000000-0005-0000-0000-000000180000}"/>
    <cellStyle name="Normal 4 4 2 4 3 2" xfId="46399" xr:uid="{00000000-0005-0000-0000-000001180000}"/>
    <cellStyle name="Normal 4 4 2 4 4" xfId="44115" xr:uid="{00000000-0005-0000-0000-000002180000}"/>
    <cellStyle name="Normal 4 4 2 5" xfId="3401" xr:uid="{00000000-0005-0000-0000-000003180000}"/>
    <cellStyle name="Normal 4 4 2 5 2" xfId="3402" xr:uid="{00000000-0005-0000-0000-000004180000}"/>
    <cellStyle name="Normal 4 4 2 5 2 2" xfId="34051" xr:uid="{00000000-0005-0000-0000-000005180000}"/>
    <cellStyle name="Normal 4 4 2 5 2 3" xfId="46453" xr:uid="{00000000-0005-0000-0000-000006180000}"/>
    <cellStyle name="Normal 4 4 2 5 3" xfId="23422" xr:uid="{00000000-0005-0000-0000-000007180000}"/>
    <cellStyle name="Normal 4 4 2 5 4" xfId="44161" xr:uid="{00000000-0005-0000-0000-000008180000}"/>
    <cellStyle name="Normal 4 4 2 6" xfId="3403" xr:uid="{00000000-0005-0000-0000-000009180000}"/>
    <cellStyle name="Normal 4 4 2 6 2" xfId="3404" xr:uid="{00000000-0005-0000-0000-00000A180000}"/>
    <cellStyle name="Normal 4 4 2 6 2 2" xfId="34091" xr:uid="{00000000-0005-0000-0000-00000B180000}"/>
    <cellStyle name="Normal 4 4 2 6 3" xfId="23489" xr:uid="{00000000-0005-0000-0000-00000C180000}"/>
    <cellStyle name="Normal 4 4 2 6 4" xfId="44357" xr:uid="{00000000-0005-0000-0000-00000D180000}"/>
    <cellStyle name="Normal 4 4 2 7" xfId="3405" xr:uid="{00000000-0005-0000-0000-00000E180000}"/>
    <cellStyle name="Normal 4 4 2 7 2" xfId="3406" xr:uid="{00000000-0005-0000-0000-00000F180000}"/>
    <cellStyle name="Normal 4 4 2 7 2 2" xfId="43822" xr:uid="{00000000-0005-0000-0000-000010180000}"/>
    <cellStyle name="Normal 4 4 2 7 3" xfId="33806" xr:uid="{00000000-0005-0000-0000-000011180000}"/>
    <cellStyle name="Normal 4 4 2 7 4" xfId="45248" xr:uid="{00000000-0005-0000-0000-000012180000}"/>
    <cellStyle name="Normal 4 4 2 8" xfId="3407" xr:uid="{00000000-0005-0000-0000-000013180000}"/>
    <cellStyle name="Normal 4 4 2 8 2" xfId="33886" xr:uid="{00000000-0005-0000-0000-000014180000}"/>
    <cellStyle name="Normal 4 4 2 8 3" xfId="46397" xr:uid="{00000000-0005-0000-0000-000015180000}"/>
    <cellStyle name="Normal 4 4 2 9" xfId="23262" xr:uid="{00000000-0005-0000-0000-000016180000}"/>
    <cellStyle name="Normal 4 4 3" xfId="3408" xr:uid="{00000000-0005-0000-0000-000017180000}"/>
    <cellStyle name="Normal 4 4 3 2" xfId="3409" xr:uid="{00000000-0005-0000-0000-000018180000}"/>
    <cellStyle name="Normal 4 4 3 3" xfId="3410" xr:uid="{00000000-0005-0000-0000-000019180000}"/>
    <cellStyle name="Normal 4 4 3 3 2" xfId="3411" xr:uid="{00000000-0005-0000-0000-00001A180000}"/>
    <cellStyle name="Normal 4 4 3 3 2 2" xfId="34053" xr:uid="{00000000-0005-0000-0000-00001B180000}"/>
    <cellStyle name="Normal 4 4 3 3 2 3" xfId="46454" xr:uid="{00000000-0005-0000-0000-00001C180000}"/>
    <cellStyle name="Normal 4 4 3 3 3" xfId="23424" xr:uid="{00000000-0005-0000-0000-00001D180000}"/>
    <cellStyle name="Normal 4 4 3 3 4" xfId="44163" xr:uid="{00000000-0005-0000-0000-00001E180000}"/>
    <cellStyle name="Normal 4 4 3 4" xfId="3412" xr:uid="{00000000-0005-0000-0000-00001F180000}"/>
    <cellStyle name="Normal 4 4 3 4 2" xfId="3413" xr:uid="{00000000-0005-0000-0000-000020180000}"/>
    <cellStyle name="Normal 4 4 3 4 2 2" xfId="43870" xr:uid="{00000000-0005-0000-0000-000021180000}"/>
    <cellStyle name="Normal 4 4 3 4 3" xfId="33855" xr:uid="{00000000-0005-0000-0000-000022180000}"/>
    <cellStyle name="Normal 4 4 3 4 4" xfId="45249" xr:uid="{00000000-0005-0000-0000-000023180000}"/>
    <cellStyle name="Normal 4 4 3 5" xfId="3414" xr:uid="{00000000-0005-0000-0000-000024180000}"/>
    <cellStyle name="Normal 4 4 3 5 2" xfId="33998" xr:uid="{00000000-0005-0000-0000-000025180000}"/>
    <cellStyle name="Normal 4 4 3 5 3" xfId="45250" xr:uid="{00000000-0005-0000-0000-000026180000}"/>
    <cellStyle name="Normal 4 4 3 6" xfId="23327" xr:uid="{00000000-0005-0000-0000-000027180000}"/>
    <cellStyle name="Normal 4 4 3 6 2" xfId="46400" xr:uid="{00000000-0005-0000-0000-000028180000}"/>
    <cellStyle name="Normal 4 4 3 7" xfId="44117" xr:uid="{00000000-0005-0000-0000-000029180000}"/>
    <cellStyle name="Normal 4 4 4" xfId="3415" xr:uid="{00000000-0005-0000-0000-00002A180000}"/>
    <cellStyle name="Normal 4 4 4 2" xfId="3416" xr:uid="{00000000-0005-0000-0000-00002B180000}"/>
    <cellStyle name="Normal 4 4 4 3" xfId="3417" xr:uid="{00000000-0005-0000-0000-00002C180000}"/>
    <cellStyle name="Normal 4 4 4 3 2" xfId="3418" xr:uid="{00000000-0005-0000-0000-00002D180000}"/>
    <cellStyle name="Normal 4 4 4 3 2 2" xfId="34054" xr:uid="{00000000-0005-0000-0000-00002E180000}"/>
    <cellStyle name="Normal 4 4 4 3 2 3" xfId="46455" xr:uid="{00000000-0005-0000-0000-00002F180000}"/>
    <cellStyle name="Normal 4 4 4 3 3" xfId="23425" xr:uid="{00000000-0005-0000-0000-000030180000}"/>
    <cellStyle name="Normal 4 4 4 3 4" xfId="44164" xr:uid="{00000000-0005-0000-0000-000031180000}"/>
    <cellStyle name="Normal 4 4 4 4" xfId="3419" xr:uid="{00000000-0005-0000-0000-000032180000}"/>
    <cellStyle name="Normal 4 4 4 4 2" xfId="3420" xr:uid="{00000000-0005-0000-0000-000033180000}"/>
    <cellStyle name="Normal 4 4 4 4 2 2" xfId="43871" xr:uid="{00000000-0005-0000-0000-000034180000}"/>
    <cellStyle name="Normal 4 4 4 4 3" xfId="33856" xr:uid="{00000000-0005-0000-0000-000035180000}"/>
    <cellStyle name="Normal 4 4 4 4 4" xfId="45251" xr:uid="{00000000-0005-0000-0000-000036180000}"/>
    <cellStyle name="Normal 4 4 4 5" xfId="3421" xr:uid="{00000000-0005-0000-0000-000037180000}"/>
    <cellStyle name="Normal 4 4 4 5 2" xfId="33999" xr:uid="{00000000-0005-0000-0000-000038180000}"/>
    <cellStyle name="Normal 4 4 4 5 3" xfId="45252" xr:uid="{00000000-0005-0000-0000-000039180000}"/>
    <cellStyle name="Normal 4 4 4 6" xfId="23328" xr:uid="{00000000-0005-0000-0000-00003A180000}"/>
    <cellStyle name="Normal 4 4 4 6 2" xfId="46401" xr:uid="{00000000-0005-0000-0000-00003B180000}"/>
    <cellStyle name="Normal 4 4 4 7" xfId="44118" xr:uid="{00000000-0005-0000-0000-00003C180000}"/>
    <cellStyle name="Normal 4 4 5" xfId="3422" xr:uid="{00000000-0005-0000-0000-00003D180000}"/>
    <cellStyle name="Normal 4 4 6" xfId="3423" xr:uid="{00000000-0005-0000-0000-00003E180000}"/>
    <cellStyle name="Normal 4 4 6 2" xfId="3424" xr:uid="{00000000-0005-0000-0000-00003F180000}"/>
    <cellStyle name="Normal 4 4 6 2 2" xfId="33995" xr:uid="{00000000-0005-0000-0000-000040180000}"/>
    <cellStyle name="Normal 4 4 6 2 3" xfId="45253" xr:uid="{00000000-0005-0000-0000-000041180000}"/>
    <cellStyle name="Normal 4 4 6 3" xfId="23324" xr:uid="{00000000-0005-0000-0000-000042180000}"/>
    <cellStyle name="Normal 4 4 6 3 2" xfId="46402" xr:uid="{00000000-0005-0000-0000-000043180000}"/>
    <cellStyle name="Normal 4 4 6 4" xfId="44114" xr:uid="{00000000-0005-0000-0000-000044180000}"/>
    <cellStyle name="Normal 4 4 7" xfId="3425" xr:uid="{00000000-0005-0000-0000-000045180000}"/>
    <cellStyle name="Normal 4 4 7 2" xfId="3426" xr:uid="{00000000-0005-0000-0000-000046180000}"/>
    <cellStyle name="Normal 4 4 7 2 2" xfId="34050" xr:uid="{00000000-0005-0000-0000-000047180000}"/>
    <cellStyle name="Normal 4 4 7 2 3" xfId="46456" xr:uid="{00000000-0005-0000-0000-000048180000}"/>
    <cellStyle name="Normal 4 4 7 3" xfId="23421" xr:uid="{00000000-0005-0000-0000-000049180000}"/>
    <cellStyle name="Normal 4 4 7 4" xfId="44160" xr:uid="{00000000-0005-0000-0000-00004A180000}"/>
    <cellStyle name="Normal 4 4 8" xfId="3427" xr:uid="{00000000-0005-0000-0000-00004B180000}"/>
    <cellStyle name="Normal 4 4 8 2" xfId="3428" xr:uid="{00000000-0005-0000-0000-00004C180000}"/>
    <cellStyle name="Normal 4 4 8 2 2" xfId="34070" xr:uid="{00000000-0005-0000-0000-00004D180000}"/>
    <cellStyle name="Normal 4 4 8 3" xfId="23449" xr:uid="{00000000-0005-0000-0000-00004E180000}"/>
    <cellStyle name="Normal 4 4 8 4" xfId="44245" xr:uid="{00000000-0005-0000-0000-00004F180000}"/>
    <cellStyle name="Normal 4 4 9" xfId="3429" xr:uid="{00000000-0005-0000-0000-000050180000}"/>
    <cellStyle name="Normal 4 4 9 2" xfId="3430" xr:uid="{00000000-0005-0000-0000-000051180000}"/>
    <cellStyle name="Normal 4 4 9 2 2" xfId="43810" xr:uid="{00000000-0005-0000-0000-000052180000}"/>
    <cellStyle name="Normal 4 4 9 3" xfId="33794" xr:uid="{00000000-0005-0000-0000-000053180000}"/>
    <cellStyle name="Normal 4 5" xfId="3431" xr:uid="{00000000-0005-0000-0000-000054180000}"/>
    <cellStyle name="Normal 4 5 2" xfId="3432" xr:uid="{00000000-0005-0000-0000-000055180000}"/>
    <cellStyle name="Normal 4 5 2 2" xfId="3433" xr:uid="{00000000-0005-0000-0000-000056180000}"/>
    <cellStyle name="Normal 4 5 2 2 2" xfId="43892" xr:uid="{00000000-0005-0000-0000-000057180000}"/>
    <cellStyle name="Normal 4 5 2 2 3" xfId="44358" xr:uid="{00000000-0005-0000-0000-000058180000}"/>
    <cellStyle name="Normal 4 5 2 3" xfId="3434" xr:uid="{00000000-0005-0000-0000-000059180000}"/>
    <cellStyle name="Normal 4 5 2 4" xfId="23133" xr:uid="{00000000-0005-0000-0000-00005A180000}"/>
    <cellStyle name="Normal 4 5 3" xfId="3435" xr:uid="{00000000-0005-0000-0000-00005B180000}"/>
    <cellStyle name="Normal 4 5 3 2" xfId="3436" xr:uid="{00000000-0005-0000-0000-00005C180000}"/>
    <cellStyle name="Normal 4 5 3 2 2" xfId="34000" xr:uid="{00000000-0005-0000-0000-00005D180000}"/>
    <cellStyle name="Normal 4 5 3 2 3" xfId="45254" xr:uid="{00000000-0005-0000-0000-00005E180000}"/>
    <cellStyle name="Normal 4 5 3 3" xfId="23329" xr:uid="{00000000-0005-0000-0000-00005F180000}"/>
    <cellStyle name="Normal 4 5 3 3 2" xfId="45255" xr:uid="{00000000-0005-0000-0000-000060180000}"/>
    <cellStyle name="Normal 4 5 3 4" xfId="46403" xr:uid="{00000000-0005-0000-0000-000061180000}"/>
    <cellStyle name="Normal 4 5 3 5" xfId="44119" xr:uid="{00000000-0005-0000-0000-000062180000}"/>
    <cellStyle name="Normal 4 5 4" xfId="3437" xr:uid="{00000000-0005-0000-0000-000063180000}"/>
    <cellStyle name="Normal 4 5 4 2" xfId="3438" xr:uid="{00000000-0005-0000-0000-000064180000}"/>
    <cellStyle name="Normal 4 5 4 2 2" xfId="34055" xr:uid="{00000000-0005-0000-0000-000065180000}"/>
    <cellStyle name="Normal 4 5 4 2 3" xfId="46457" xr:uid="{00000000-0005-0000-0000-000066180000}"/>
    <cellStyle name="Normal 4 5 4 3" xfId="23426" xr:uid="{00000000-0005-0000-0000-000067180000}"/>
    <cellStyle name="Normal 4 5 4 4" xfId="44165" xr:uid="{00000000-0005-0000-0000-000068180000}"/>
    <cellStyle name="Normal 4 5 5" xfId="3439" xr:uid="{00000000-0005-0000-0000-000069180000}"/>
    <cellStyle name="Normal 4 5 6" xfId="3440" xr:uid="{00000000-0005-0000-0000-00006A180000}"/>
    <cellStyle name="Normal 4 5 6 2" xfId="3441" xr:uid="{00000000-0005-0000-0000-00006B180000}"/>
    <cellStyle name="Normal 4 5 6 2 2" xfId="43872" xr:uid="{00000000-0005-0000-0000-00006C180000}"/>
    <cellStyle name="Normal 4 5 6 3" xfId="33857" xr:uid="{00000000-0005-0000-0000-00006D180000}"/>
    <cellStyle name="Normal 4 6" xfId="3442" xr:uid="{00000000-0005-0000-0000-00006E180000}"/>
    <cellStyle name="Normal 4 6 2" xfId="3443" xr:uid="{00000000-0005-0000-0000-00006F180000}"/>
    <cellStyle name="Normal 4 6 2 2" xfId="43893" xr:uid="{00000000-0005-0000-0000-000070180000}"/>
    <cellStyle name="Normal 4 6 2 3" xfId="45256" xr:uid="{00000000-0005-0000-0000-000071180000}"/>
    <cellStyle name="Normal 4 6 3" xfId="3444" xr:uid="{00000000-0005-0000-0000-000072180000}"/>
    <cellStyle name="Normal 4 6 4" xfId="23134" xr:uid="{00000000-0005-0000-0000-000073180000}"/>
    <cellStyle name="Normal 4 7" xfId="3445" xr:uid="{00000000-0005-0000-0000-000074180000}"/>
    <cellStyle name="Normal 4 7 2" xfId="3446" xr:uid="{00000000-0005-0000-0000-000075180000}"/>
    <cellStyle name="Normal 4 7 2 2" xfId="34088" xr:uid="{00000000-0005-0000-0000-000076180000}"/>
    <cellStyle name="Normal 4 7 3" xfId="23486" xr:uid="{00000000-0005-0000-0000-000077180000}"/>
    <cellStyle name="Normal 4 7 4" xfId="44045" xr:uid="{00000000-0005-0000-0000-000078180000}"/>
    <cellStyle name="Normal 4 7 5" xfId="44246" xr:uid="{00000000-0005-0000-0000-000079180000}"/>
    <cellStyle name="Normal 4 8" xfId="3447" xr:uid="{00000000-0005-0000-0000-00007A180000}"/>
    <cellStyle name="Normal 4 8 2" xfId="3448" xr:uid="{00000000-0005-0000-0000-00007B180000}"/>
    <cellStyle name="Normal 4 8 2 2" xfId="34067" xr:uid="{00000000-0005-0000-0000-00007C180000}"/>
    <cellStyle name="Normal 4 8 2 3" xfId="45257" xr:uid="{00000000-0005-0000-0000-00007D180000}"/>
    <cellStyle name="Normal 4 8 3" xfId="23446" xr:uid="{00000000-0005-0000-0000-00007E180000}"/>
    <cellStyle name="Normal 4 8 4" xfId="44354" xr:uid="{00000000-0005-0000-0000-00007F180000}"/>
    <cellStyle name="Normal 4 9" xfId="3449" xr:uid="{00000000-0005-0000-0000-000080180000}"/>
    <cellStyle name="Normal 4 9 2" xfId="33882" xr:uid="{00000000-0005-0000-0000-000081180000}"/>
    <cellStyle name="Normal 4 9 3" xfId="44242" xr:uid="{00000000-0005-0000-0000-000082180000}"/>
    <cellStyle name="Normal 40" xfId="3450" xr:uid="{00000000-0005-0000-0000-000083180000}"/>
    <cellStyle name="Normal 40 2" xfId="3451" xr:uid="{00000000-0005-0000-0000-000084180000}"/>
    <cellStyle name="Normal 40 2 2" xfId="45258" xr:uid="{00000000-0005-0000-0000-000085180000}"/>
    <cellStyle name="Normal 40 3" xfId="3452" xr:uid="{00000000-0005-0000-0000-000086180000}"/>
    <cellStyle name="Normal 40 3 2" xfId="45259" xr:uid="{00000000-0005-0000-0000-000087180000}"/>
    <cellStyle name="Normal 40 4" xfId="3453" xr:uid="{00000000-0005-0000-0000-000088180000}"/>
    <cellStyle name="Normal 40 4 2" xfId="3454" xr:uid="{00000000-0005-0000-0000-000089180000}"/>
    <cellStyle name="Normal 40 4 2 2" xfId="34001" xr:uid="{00000000-0005-0000-0000-00008A180000}"/>
    <cellStyle name="Normal 40 4 2 3" xfId="45260" xr:uid="{00000000-0005-0000-0000-00008B180000}"/>
    <cellStyle name="Normal 40 4 3" xfId="23330" xr:uid="{00000000-0005-0000-0000-00008C180000}"/>
    <cellStyle name="Normal 40 4 3 2" xfId="45261" xr:uid="{00000000-0005-0000-0000-00008D180000}"/>
    <cellStyle name="Normal 40 4 4" xfId="46404" xr:uid="{00000000-0005-0000-0000-00008E180000}"/>
    <cellStyle name="Normal 40 4 5" xfId="44120" xr:uid="{00000000-0005-0000-0000-00008F180000}"/>
    <cellStyle name="Normal 40 5" xfId="3455" xr:uid="{00000000-0005-0000-0000-000090180000}"/>
    <cellStyle name="Normal 40 5 2" xfId="3456" xr:uid="{00000000-0005-0000-0000-000091180000}"/>
    <cellStyle name="Normal 40 5 2 2" xfId="34056" xr:uid="{00000000-0005-0000-0000-000092180000}"/>
    <cellStyle name="Normal 40 5 2 3" xfId="46458" xr:uid="{00000000-0005-0000-0000-000093180000}"/>
    <cellStyle name="Normal 40 5 3" xfId="23427" xr:uid="{00000000-0005-0000-0000-000094180000}"/>
    <cellStyle name="Normal 40 5 4" xfId="44166" xr:uid="{00000000-0005-0000-0000-000095180000}"/>
    <cellStyle name="Normal 40 6" xfId="3457" xr:uid="{00000000-0005-0000-0000-000096180000}"/>
    <cellStyle name="Normal 40 6 2" xfId="3458" xr:uid="{00000000-0005-0000-0000-000097180000}"/>
    <cellStyle name="Normal 40 6 2 2" xfId="43873" xr:uid="{00000000-0005-0000-0000-000098180000}"/>
    <cellStyle name="Normal 40 6 3" xfId="33858" xr:uid="{00000000-0005-0000-0000-000099180000}"/>
    <cellStyle name="Normal 40 6 4" xfId="45262" xr:uid="{00000000-0005-0000-0000-00009A180000}"/>
    <cellStyle name="Normal 41" xfId="3459" xr:uid="{00000000-0005-0000-0000-00009B180000}"/>
    <cellStyle name="Normal 41 2" xfId="3460" xr:uid="{00000000-0005-0000-0000-00009C180000}"/>
    <cellStyle name="Normal 41 2 2" xfId="45263" xr:uid="{00000000-0005-0000-0000-00009D180000}"/>
    <cellStyle name="Normal 41 3" xfId="3461" xr:uid="{00000000-0005-0000-0000-00009E180000}"/>
    <cellStyle name="Normal 41 3 2" xfId="45264" xr:uid="{00000000-0005-0000-0000-00009F180000}"/>
    <cellStyle name="Normal 41 4" xfId="3462" xr:uid="{00000000-0005-0000-0000-0000A0180000}"/>
    <cellStyle name="Normal 41 4 2" xfId="3463" xr:uid="{00000000-0005-0000-0000-0000A1180000}"/>
    <cellStyle name="Normal 41 4 2 2" xfId="34002" xr:uid="{00000000-0005-0000-0000-0000A2180000}"/>
    <cellStyle name="Normal 41 4 2 3" xfId="45265" xr:uid="{00000000-0005-0000-0000-0000A3180000}"/>
    <cellStyle name="Normal 41 4 3" xfId="23331" xr:uid="{00000000-0005-0000-0000-0000A4180000}"/>
    <cellStyle name="Normal 41 4 3 2" xfId="45266" xr:uid="{00000000-0005-0000-0000-0000A5180000}"/>
    <cellStyle name="Normal 41 4 4" xfId="46405" xr:uid="{00000000-0005-0000-0000-0000A6180000}"/>
    <cellStyle name="Normal 41 4 5" xfId="44121" xr:uid="{00000000-0005-0000-0000-0000A7180000}"/>
    <cellStyle name="Normal 41 5" xfId="3464" xr:uid="{00000000-0005-0000-0000-0000A8180000}"/>
    <cellStyle name="Normal 41 5 2" xfId="3465" xr:uid="{00000000-0005-0000-0000-0000A9180000}"/>
    <cellStyle name="Normal 41 5 2 2" xfId="34057" xr:uid="{00000000-0005-0000-0000-0000AA180000}"/>
    <cellStyle name="Normal 41 5 2 3" xfId="45267" xr:uid="{00000000-0005-0000-0000-0000AB180000}"/>
    <cellStyle name="Normal 41 5 3" xfId="23428" xr:uid="{00000000-0005-0000-0000-0000AC180000}"/>
    <cellStyle name="Normal 41 5 3 2" xfId="46459" xr:uid="{00000000-0005-0000-0000-0000AD180000}"/>
    <cellStyle name="Normal 41 5 4" xfId="44167" xr:uid="{00000000-0005-0000-0000-0000AE180000}"/>
    <cellStyle name="Normal 41 6" xfId="3466" xr:uid="{00000000-0005-0000-0000-0000AF180000}"/>
    <cellStyle name="Normal 41 6 2" xfId="3467" xr:uid="{00000000-0005-0000-0000-0000B0180000}"/>
    <cellStyle name="Normal 41 6 2 2" xfId="43874" xr:uid="{00000000-0005-0000-0000-0000B1180000}"/>
    <cellStyle name="Normal 41 6 3" xfId="33859" xr:uid="{00000000-0005-0000-0000-0000B2180000}"/>
    <cellStyle name="Normal 42" xfId="3468" xr:uid="{00000000-0005-0000-0000-0000B3180000}"/>
    <cellStyle name="Normal 42 2" xfId="3469" xr:uid="{00000000-0005-0000-0000-0000B4180000}"/>
    <cellStyle name="Normal 42 3" xfId="3470" xr:uid="{00000000-0005-0000-0000-0000B5180000}"/>
    <cellStyle name="Normal 42 4" xfId="3471" xr:uid="{00000000-0005-0000-0000-0000B6180000}"/>
    <cellStyle name="Normal 42 4 2" xfId="3472" xr:uid="{00000000-0005-0000-0000-0000B7180000}"/>
    <cellStyle name="Normal 42 4 2 2" xfId="34003" xr:uid="{00000000-0005-0000-0000-0000B8180000}"/>
    <cellStyle name="Normal 42 4 2 3" xfId="45268" xr:uid="{00000000-0005-0000-0000-0000B9180000}"/>
    <cellStyle name="Normal 42 4 3" xfId="23332" xr:uid="{00000000-0005-0000-0000-0000BA180000}"/>
    <cellStyle name="Normal 42 4 3 2" xfId="45269" xr:uid="{00000000-0005-0000-0000-0000BB180000}"/>
    <cellStyle name="Normal 42 4 4" xfId="46406" xr:uid="{00000000-0005-0000-0000-0000BC180000}"/>
    <cellStyle name="Normal 42 4 5" xfId="44122" xr:uid="{00000000-0005-0000-0000-0000BD180000}"/>
    <cellStyle name="Normal 42 5" xfId="3473" xr:uid="{00000000-0005-0000-0000-0000BE180000}"/>
    <cellStyle name="Normal 42 5 2" xfId="3474" xr:uid="{00000000-0005-0000-0000-0000BF180000}"/>
    <cellStyle name="Normal 42 5 2 2" xfId="34058" xr:uid="{00000000-0005-0000-0000-0000C0180000}"/>
    <cellStyle name="Normal 42 5 2 3" xfId="45270" xr:uid="{00000000-0005-0000-0000-0000C1180000}"/>
    <cellStyle name="Normal 42 5 3" xfId="23429" xr:uid="{00000000-0005-0000-0000-0000C2180000}"/>
    <cellStyle name="Normal 42 5 3 2" xfId="46460" xr:uid="{00000000-0005-0000-0000-0000C3180000}"/>
    <cellStyle name="Normal 42 5 4" xfId="44168" xr:uid="{00000000-0005-0000-0000-0000C4180000}"/>
    <cellStyle name="Normal 42 6" xfId="3475" xr:uid="{00000000-0005-0000-0000-0000C5180000}"/>
    <cellStyle name="Normal 42 6 2" xfId="3476" xr:uid="{00000000-0005-0000-0000-0000C6180000}"/>
    <cellStyle name="Normal 42 6 2 2" xfId="43875" xr:uid="{00000000-0005-0000-0000-0000C7180000}"/>
    <cellStyle name="Normal 42 6 3" xfId="33860" xr:uid="{00000000-0005-0000-0000-0000C8180000}"/>
    <cellStyle name="Normal 42 6 4" xfId="45271" xr:uid="{00000000-0005-0000-0000-0000C9180000}"/>
    <cellStyle name="Normal 43" xfId="3477" xr:uid="{00000000-0005-0000-0000-0000CA180000}"/>
    <cellStyle name="Normal 43 2" xfId="45272" xr:uid="{00000000-0005-0000-0000-0000CB180000}"/>
    <cellStyle name="Normal 44" xfId="3478" xr:uid="{00000000-0005-0000-0000-0000CC180000}"/>
    <cellStyle name="Normal 44 2" xfId="3479" xr:uid="{00000000-0005-0000-0000-0000CD180000}"/>
    <cellStyle name="Normal 44 3" xfId="3480" xr:uid="{00000000-0005-0000-0000-0000CE180000}"/>
    <cellStyle name="Normal 44 3 2" xfId="3481" xr:uid="{00000000-0005-0000-0000-0000CF180000}"/>
    <cellStyle name="Normal 44 3 2 2" xfId="34059" xr:uid="{00000000-0005-0000-0000-0000D0180000}"/>
    <cellStyle name="Normal 44 3 2 3" xfId="45273" xr:uid="{00000000-0005-0000-0000-0000D1180000}"/>
    <cellStyle name="Normal 44 3 3" xfId="23430" xr:uid="{00000000-0005-0000-0000-0000D2180000}"/>
    <cellStyle name="Normal 44 3 3 2" xfId="46461" xr:uid="{00000000-0005-0000-0000-0000D3180000}"/>
    <cellStyle name="Normal 44 3 4" xfId="44169" xr:uid="{00000000-0005-0000-0000-0000D4180000}"/>
    <cellStyle name="Normal 44 4" xfId="3482" xr:uid="{00000000-0005-0000-0000-0000D5180000}"/>
    <cellStyle name="Normal 44 4 2" xfId="3483" xr:uid="{00000000-0005-0000-0000-0000D6180000}"/>
    <cellStyle name="Normal 44 4 2 2" xfId="43876" xr:uid="{00000000-0005-0000-0000-0000D7180000}"/>
    <cellStyle name="Normal 44 4 3" xfId="33861" xr:uid="{00000000-0005-0000-0000-0000D8180000}"/>
    <cellStyle name="Normal 44 4 4" xfId="45274" xr:uid="{00000000-0005-0000-0000-0000D9180000}"/>
    <cellStyle name="Normal 44 5" xfId="3484" xr:uid="{00000000-0005-0000-0000-0000DA180000}"/>
    <cellStyle name="Normal 44 5 2" xfId="34004" xr:uid="{00000000-0005-0000-0000-0000DB180000}"/>
    <cellStyle name="Normal 44 5 3" xfId="45275" xr:uid="{00000000-0005-0000-0000-0000DC180000}"/>
    <cellStyle name="Normal 44 6" xfId="23333" xr:uid="{00000000-0005-0000-0000-0000DD180000}"/>
    <cellStyle name="Normal 44 6 2" xfId="46407" xr:uid="{00000000-0005-0000-0000-0000DE180000}"/>
    <cellStyle name="Normal 44 7" xfId="44123" xr:uid="{00000000-0005-0000-0000-0000DF180000}"/>
    <cellStyle name="Normal 45" xfId="3485" xr:uid="{00000000-0005-0000-0000-0000E0180000}"/>
    <cellStyle name="Normal 45 2" xfId="3486" xr:uid="{00000000-0005-0000-0000-0000E1180000}"/>
    <cellStyle name="Normal 45 3" xfId="3487" xr:uid="{00000000-0005-0000-0000-0000E2180000}"/>
    <cellStyle name="Normal 45 3 2" xfId="3488" xr:uid="{00000000-0005-0000-0000-0000E3180000}"/>
    <cellStyle name="Normal 45 3 2 2" xfId="34060" xr:uid="{00000000-0005-0000-0000-0000E4180000}"/>
    <cellStyle name="Normal 45 3 2 3" xfId="45276" xr:uid="{00000000-0005-0000-0000-0000E5180000}"/>
    <cellStyle name="Normal 45 3 3" xfId="23431" xr:uid="{00000000-0005-0000-0000-0000E6180000}"/>
    <cellStyle name="Normal 45 3 3 2" xfId="46462" xr:uid="{00000000-0005-0000-0000-0000E7180000}"/>
    <cellStyle name="Normal 45 3 4" xfId="44170" xr:uid="{00000000-0005-0000-0000-0000E8180000}"/>
    <cellStyle name="Normal 45 4" xfId="3489" xr:uid="{00000000-0005-0000-0000-0000E9180000}"/>
    <cellStyle name="Normal 45 4 2" xfId="3490" xr:uid="{00000000-0005-0000-0000-0000EA180000}"/>
    <cellStyle name="Normal 45 4 2 2" xfId="43877" xr:uid="{00000000-0005-0000-0000-0000EB180000}"/>
    <cellStyle name="Normal 45 4 3" xfId="33862" xr:uid="{00000000-0005-0000-0000-0000EC180000}"/>
    <cellStyle name="Normal 45 4 4" xfId="45277" xr:uid="{00000000-0005-0000-0000-0000ED180000}"/>
    <cellStyle name="Normal 45 5" xfId="3491" xr:uid="{00000000-0005-0000-0000-0000EE180000}"/>
    <cellStyle name="Normal 45 5 2" xfId="34005" xr:uid="{00000000-0005-0000-0000-0000EF180000}"/>
    <cellStyle name="Normal 45 5 3" xfId="45278" xr:uid="{00000000-0005-0000-0000-0000F0180000}"/>
    <cellStyle name="Normal 45 6" xfId="23334" xr:uid="{00000000-0005-0000-0000-0000F1180000}"/>
    <cellStyle name="Normal 45 6 2" xfId="46408" xr:uid="{00000000-0005-0000-0000-0000F2180000}"/>
    <cellStyle name="Normal 45 7" xfId="44124" xr:uid="{00000000-0005-0000-0000-0000F3180000}"/>
    <cellStyle name="Normal 46" xfId="3492" xr:uid="{00000000-0005-0000-0000-0000F4180000}"/>
    <cellStyle name="Normal 46 2" xfId="45279" xr:uid="{00000000-0005-0000-0000-0000F5180000}"/>
    <cellStyle name="Normal 47" xfId="3493" xr:uid="{00000000-0005-0000-0000-0000F6180000}"/>
    <cellStyle name="Normal 47 2" xfId="3494" xr:uid="{00000000-0005-0000-0000-0000F7180000}"/>
    <cellStyle name="Normal 47 3" xfId="3495" xr:uid="{00000000-0005-0000-0000-0000F8180000}"/>
    <cellStyle name="Normal 47 3 2" xfId="3496" xr:uid="{00000000-0005-0000-0000-0000F9180000}"/>
    <cellStyle name="Normal 47 3 2 2" xfId="34061" xr:uid="{00000000-0005-0000-0000-0000FA180000}"/>
    <cellStyle name="Normal 47 3 2 3" xfId="46463" xr:uid="{00000000-0005-0000-0000-0000FB180000}"/>
    <cellStyle name="Normal 47 3 3" xfId="23432" xr:uid="{00000000-0005-0000-0000-0000FC180000}"/>
    <cellStyle name="Normal 47 3 4" xfId="44171" xr:uid="{00000000-0005-0000-0000-0000FD180000}"/>
    <cellStyle name="Normal 47 4" xfId="3497" xr:uid="{00000000-0005-0000-0000-0000FE180000}"/>
    <cellStyle name="Normal 47 4 2" xfId="3498" xr:uid="{00000000-0005-0000-0000-0000FF180000}"/>
    <cellStyle name="Normal 47 4 2 2" xfId="43878" xr:uid="{00000000-0005-0000-0000-000000190000}"/>
    <cellStyle name="Normal 47 4 3" xfId="33863" xr:uid="{00000000-0005-0000-0000-000001190000}"/>
    <cellStyle name="Normal 47 4 4" xfId="45280" xr:uid="{00000000-0005-0000-0000-000002190000}"/>
    <cellStyle name="Normal 47 5" xfId="3499" xr:uid="{00000000-0005-0000-0000-000003190000}"/>
    <cellStyle name="Normal 47 5 2" xfId="34006" xr:uid="{00000000-0005-0000-0000-000004190000}"/>
    <cellStyle name="Normal 47 5 3" xfId="45281" xr:uid="{00000000-0005-0000-0000-000005190000}"/>
    <cellStyle name="Normal 47 6" xfId="23335" xr:uid="{00000000-0005-0000-0000-000006190000}"/>
    <cellStyle name="Normal 47 6 2" xfId="46409" xr:uid="{00000000-0005-0000-0000-000007190000}"/>
    <cellStyle name="Normal 47 7" xfId="44125" xr:uid="{00000000-0005-0000-0000-000008190000}"/>
    <cellStyle name="Normal 48" xfId="3500" xr:uid="{00000000-0005-0000-0000-000009190000}"/>
    <cellStyle name="Normal 49" xfId="3501" xr:uid="{00000000-0005-0000-0000-00000A190000}"/>
    <cellStyle name="Normal 5" xfId="3502" xr:uid="{00000000-0005-0000-0000-00000B190000}"/>
    <cellStyle name="Normal 5 10" xfId="44029" xr:uid="{00000000-0005-0000-0000-00000C190000}"/>
    <cellStyle name="Normal 5 2" xfId="3503" xr:uid="{00000000-0005-0000-0000-00000D190000}"/>
    <cellStyle name="Normal 5 2 2" xfId="3504" xr:uid="{00000000-0005-0000-0000-00000E190000}"/>
    <cellStyle name="Normal 5 2 2 2" xfId="3505" xr:uid="{00000000-0005-0000-0000-00000F190000}"/>
    <cellStyle name="Normal 5 2 2 2 2" xfId="3506" xr:uid="{00000000-0005-0000-0000-000010190000}"/>
    <cellStyle name="Normal 5 2 2 2 2 2" xfId="3507" xr:uid="{00000000-0005-0000-0000-000011190000}"/>
    <cellStyle name="Normal 5 2 2 2 2 2 2" xfId="43830" xr:uid="{00000000-0005-0000-0000-000012190000}"/>
    <cellStyle name="Normal 5 2 2 2 2 3" xfId="33814" xr:uid="{00000000-0005-0000-0000-000013190000}"/>
    <cellStyle name="Normal 5 2 2 3" xfId="3508" xr:uid="{00000000-0005-0000-0000-000014190000}"/>
    <cellStyle name="Normal 5 2 2 4" xfId="3509" xr:uid="{00000000-0005-0000-0000-000015190000}"/>
    <cellStyle name="Normal 5 2 2 4 2" xfId="3510" xr:uid="{00000000-0005-0000-0000-000016190000}"/>
    <cellStyle name="Normal 5 2 2 4 2 2" xfId="43818" xr:uid="{00000000-0005-0000-0000-000017190000}"/>
    <cellStyle name="Normal 5 2 2 4 3" xfId="33802" xr:uid="{00000000-0005-0000-0000-000018190000}"/>
    <cellStyle name="Normal 5 2 3" xfId="3511" xr:uid="{00000000-0005-0000-0000-000019190000}"/>
    <cellStyle name="Normal 5 2 3 2" xfId="3512" xr:uid="{00000000-0005-0000-0000-00001A190000}"/>
    <cellStyle name="Normal 5 2 3 2 2" xfId="3513" xr:uid="{00000000-0005-0000-0000-00001B190000}"/>
    <cellStyle name="Normal 5 2 3 2 2 2" xfId="3514" xr:uid="{00000000-0005-0000-0000-00001C190000}"/>
    <cellStyle name="Normal 5 2 3 2 2 2 2" xfId="43825" xr:uid="{00000000-0005-0000-0000-00001D190000}"/>
    <cellStyle name="Normal 5 2 3 2 2 3" xfId="33809" xr:uid="{00000000-0005-0000-0000-00001E190000}"/>
    <cellStyle name="Normal 5 2 3 2 2 4" xfId="45282" xr:uid="{00000000-0005-0000-0000-00001F190000}"/>
    <cellStyle name="Normal 5 2 3 3" xfId="3515" xr:uid="{00000000-0005-0000-0000-000020190000}"/>
    <cellStyle name="Normal 5 2 3 3 2" xfId="3516" xr:uid="{00000000-0005-0000-0000-000021190000}"/>
    <cellStyle name="Normal 5 2 3 3 3" xfId="3517" xr:uid="{00000000-0005-0000-0000-000022190000}"/>
    <cellStyle name="Normal 5 2 3 3 3 2" xfId="34093" xr:uid="{00000000-0005-0000-0000-000023190000}"/>
    <cellStyle name="Normal 5 2 3 3 4" xfId="23491" xr:uid="{00000000-0005-0000-0000-000024190000}"/>
    <cellStyle name="Normal 5 2 3 3 5" xfId="44360" xr:uid="{00000000-0005-0000-0000-000025190000}"/>
    <cellStyle name="Normal 5 2 3 4" xfId="3518" xr:uid="{00000000-0005-0000-0000-000026190000}"/>
    <cellStyle name="Normal 5 2 3 4 2" xfId="3519" xr:uid="{00000000-0005-0000-0000-000027190000}"/>
    <cellStyle name="Normal 5 2 3 4 2 2" xfId="43813" xr:uid="{00000000-0005-0000-0000-000028190000}"/>
    <cellStyle name="Normal 5 2 3 4 3" xfId="33797" xr:uid="{00000000-0005-0000-0000-000029190000}"/>
    <cellStyle name="Normal 5 2 3 4 4" xfId="45283" xr:uid="{00000000-0005-0000-0000-00002A190000}"/>
    <cellStyle name="Normal 5 2 3 5" xfId="3520" xr:uid="{00000000-0005-0000-0000-00002B190000}"/>
    <cellStyle name="Normal 5 2 3 5 2" xfId="33887" xr:uid="{00000000-0005-0000-0000-00002C190000}"/>
    <cellStyle name="Normal 5 2 3 5 3" xfId="46410" xr:uid="{00000000-0005-0000-0000-00002D190000}"/>
    <cellStyle name="Normal 5 2 3 6" xfId="23263" xr:uid="{00000000-0005-0000-0000-00002E190000}"/>
    <cellStyle name="Normal 5 2 3 7" xfId="44050" xr:uid="{00000000-0005-0000-0000-00002F190000}"/>
    <cellStyle name="Normal 5 2 3 8" xfId="44072" xr:uid="{00000000-0005-0000-0000-000030190000}"/>
    <cellStyle name="Normal 5 2 4" xfId="3521" xr:uid="{00000000-0005-0000-0000-000031190000}"/>
    <cellStyle name="Normal 5 2 4 2" xfId="45284" xr:uid="{00000000-0005-0000-0000-000032190000}"/>
    <cellStyle name="Normal 5 2 5" xfId="3522" xr:uid="{00000000-0005-0000-0000-000033190000}"/>
    <cellStyle name="Normal 5 2 5 2" xfId="3523" xr:uid="{00000000-0005-0000-0000-000034190000}"/>
    <cellStyle name="Normal 5 2 5 2 2" xfId="34072" xr:uid="{00000000-0005-0000-0000-000035190000}"/>
    <cellStyle name="Normal 5 2 5 3" xfId="23451" xr:uid="{00000000-0005-0000-0000-000036190000}"/>
    <cellStyle name="Normal 5 2 5 4" xfId="44248" xr:uid="{00000000-0005-0000-0000-000037190000}"/>
    <cellStyle name="Normal 5 2 6" xfId="3524" xr:uid="{00000000-0005-0000-0000-000038190000}"/>
    <cellStyle name="Normal 5 2 6 2" xfId="43895" xr:uid="{00000000-0005-0000-0000-000039190000}"/>
    <cellStyle name="Normal 5 2 7" xfId="3525" xr:uid="{00000000-0005-0000-0000-00003A190000}"/>
    <cellStyle name="Normal 5 2 8" xfId="23136" xr:uid="{00000000-0005-0000-0000-00003B190000}"/>
    <cellStyle name="Normal 5 2 9" xfId="44030" xr:uid="{00000000-0005-0000-0000-00003C190000}"/>
    <cellStyle name="Normal 5 3" xfId="3526" xr:uid="{00000000-0005-0000-0000-00003D190000}"/>
    <cellStyle name="Normal 5 3 10" xfId="23137" xr:uid="{00000000-0005-0000-0000-00003E190000}"/>
    <cellStyle name="Normal 5 3 11" xfId="23264" xr:uid="{00000000-0005-0000-0000-00003F190000}"/>
    <cellStyle name="Normal 5 3 12" xfId="44031" xr:uid="{00000000-0005-0000-0000-000040190000}"/>
    <cellStyle name="Normal 5 3 13" xfId="44073" xr:uid="{00000000-0005-0000-0000-000041190000}"/>
    <cellStyle name="Normal 5 3 2" xfId="3527" xr:uid="{00000000-0005-0000-0000-000042190000}"/>
    <cellStyle name="Normal 5 3 2 2" xfId="3528" xr:uid="{00000000-0005-0000-0000-000043190000}"/>
    <cellStyle name="Normal 5 3 2 2 2" xfId="3529" xr:uid="{00000000-0005-0000-0000-000044190000}"/>
    <cellStyle name="Normal 5 3 2 2 2 2" xfId="34094" xr:uid="{00000000-0005-0000-0000-000045190000}"/>
    <cellStyle name="Normal 5 3 2 2 3" xfId="23492" xr:uid="{00000000-0005-0000-0000-000046190000}"/>
    <cellStyle name="Normal 5 3 2 2 4" xfId="44361" xr:uid="{00000000-0005-0000-0000-000047190000}"/>
    <cellStyle name="Normal 5 3 2 3" xfId="3530" xr:uid="{00000000-0005-0000-0000-000048190000}"/>
    <cellStyle name="Normal 5 3 2 3 2" xfId="3531" xr:uid="{00000000-0005-0000-0000-000049190000}"/>
    <cellStyle name="Normal 5 3 2 3 2 2" xfId="43828" xr:uid="{00000000-0005-0000-0000-00004A190000}"/>
    <cellStyle name="Normal 5 3 2 3 3" xfId="33812" xr:uid="{00000000-0005-0000-0000-00004B190000}"/>
    <cellStyle name="Normal 5 3 2 4" xfId="44051" xr:uid="{00000000-0005-0000-0000-00004C190000}"/>
    <cellStyle name="Normal 5 3 3" xfId="3532" xr:uid="{00000000-0005-0000-0000-00004D190000}"/>
    <cellStyle name="Normal 5 3 3 2" xfId="3533" xr:uid="{00000000-0005-0000-0000-00004E190000}"/>
    <cellStyle name="Normal 5 3 3 3" xfId="3534" xr:uid="{00000000-0005-0000-0000-00004F190000}"/>
    <cellStyle name="Normal 5 3 3 3 2" xfId="34073" xr:uid="{00000000-0005-0000-0000-000050190000}"/>
    <cellStyle name="Normal 5 3 3 4" xfId="23452" xr:uid="{00000000-0005-0000-0000-000051190000}"/>
    <cellStyle name="Normal 5 3 3 5" xfId="44249" xr:uid="{00000000-0005-0000-0000-000052190000}"/>
    <cellStyle name="Normal 5 3 4" xfId="3535" xr:uid="{00000000-0005-0000-0000-000053190000}"/>
    <cellStyle name="Normal 5 3 4 2" xfId="3536" xr:uid="{00000000-0005-0000-0000-000054190000}"/>
    <cellStyle name="Normal 5 3 4 2 2" xfId="34309" xr:uid="{00000000-0005-0000-0000-000055190000}"/>
    <cellStyle name="Normal 5 3 4 3" xfId="23712" xr:uid="{00000000-0005-0000-0000-000056190000}"/>
    <cellStyle name="Normal 5 3 4 4" xfId="45285" xr:uid="{00000000-0005-0000-0000-000057190000}"/>
    <cellStyle name="Normal 5 3 5" xfId="3537" xr:uid="{00000000-0005-0000-0000-000058190000}"/>
    <cellStyle name="Normal 5 3 5 2" xfId="3538" xr:uid="{00000000-0005-0000-0000-000059190000}"/>
    <cellStyle name="Normal 5 3 5 2 2" xfId="37783" xr:uid="{00000000-0005-0000-0000-00005A190000}"/>
    <cellStyle name="Normal 5 3 5 3" xfId="27765" xr:uid="{00000000-0005-0000-0000-00005B190000}"/>
    <cellStyle name="Normal 5 3 5 4" xfId="46411" xr:uid="{00000000-0005-0000-0000-00005C190000}"/>
    <cellStyle name="Normal 5 3 6" xfId="3539" xr:uid="{00000000-0005-0000-0000-00005D190000}"/>
    <cellStyle name="Normal 5 3 6 2" xfId="3540" xr:uid="{00000000-0005-0000-0000-00005E190000}"/>
    <cellStyle name="Normal 5 3 6 2 2" xfId="37784" xr:uid="{00000000-0005-0000-0000-00005F190000}"/>
    <cellStyle name="Normal 5 3 6 3" xfId="27766" xr:uid="{00000000-0005-0000-0000-000060190000}"/>
    <cellStyle name="Normal 5 3 7" xfId="3541" xr:uid="{00000000-0005-0000-0000-000061190000}"/>
    <cellStyle name="Normal 5 3 7 2" xfId="3542" xr:uid="{00000000-0005-0000-0000-000062190000}"/>
    <cellStyle name="Normal 5 3 7 2 2" xfId="43816" xr:uid="{00000000-0005-0000-0000-000063190000}"/>
    <cellStyle name="Normal 5 3 7 3" xfId="33800" xr:uid="{00000000-0005-0000-0000-000064190000}"/>
    <cellStyle name="Normal 5 3 8" xfId="3543" xr:uid="{00000000-0005-0000-0000-000065190000}"/>
    <cellStyle name="Normal 5 3 8 2" xfId="33888" xr:uid="{00000000-0005-0000-0000-000066190000}"/>
    <cellStyle name="Normal 5 3 9" xfId="3544" xr:uid="{00000000-0005-0000-0000-000067190000}"/>
    <cellStyle name="Normal 5 3 9 2" xfId="43896" xr:uid="{00000000-0005-0000-0000-000068190000}"/>
    <cellStyle name="Normal 5 4" xfId="3545" xr:uid="{00000000-0005-0000-0000-000069190000}"/>
    <cellStyle name="Normal 5 4 10" xfId="23138" xr:uid="{00000000-0005-0000-0000-00006A190000}"/>
    <cellStyle name="Normal 5 4 11" xfId="23265" xr:uid="{00000000-0005-0000-0000-00006B190000}"/>
    <cellStyle name="Normal 5 4 12" xfId="44032" xr:uid="{00000000-0005-0000-0000-00006C190000}"/>
    <cellStyle name="Normal 5 4 13" xfId="44074" xr:uid="{00000000-0005-0000-0000-00006D190000}"/>
    <cellStyle name="Normal 5 4 2" xfId="3546" xr:uid="{00000000-0005-0000-0000-00006E190000}"/>
    <cellStyle name="Normal 5 4 2 2" xfId="3547" xr:uid="{00000000-0005-0000-0000-00006F190000}"/>
    <cellStyle name="Normal 5 4 2 2 2" xfId="34095" xr:uid="{00000000-0005-0000-0000-000070190000}"/>
    <cellStyle name="Normal 5 4 2 3" xfId="23493" xr:uid="{00000000-0005-0000-0000-000071190000}"/>
    <cellStyle name="Normal 5 4 2 4" xfId="44052" xr:uid="{00000000-0005-0000-0000-000072190000}"/>
    <cellStyle name="Normal 5 4 2 5" xfId="44362" xr:uid="{00000000-0005-0000-0000-000073190000}"/>
    <cellStyle name="Normal 5 4 3" xfId="3548" xr:uid="{00000000-0005-0000-0000-000074190000}"/>
    <cellStyle name="Normal 5 4 3 2" xfId="3549" xr:uid="{00000000-0005-0000-0000-000075190000}"/>
    <cellStyle name="Normal 5 4 3 2 2" xfId="34074" xr:uid="{00000000-0005-0000-0000-000076190000}"/>
    <cellStyle name="Normal 5 4 3 3" xfId="23453" xr:uid="{00000000-0005-0000-0000-000077190000}"/>
    <cellStyle name="Normal 5 4 3 4" xfId="44250" xr:uid="{00000000-0005-0000-0000-000078190000}"/>
    <cellStyle name="Normal 5 4 4" xfId="3550" xr:uid="{00000000-0005-0000-0000-000079190000}"/>
    <cellStyle name="Normal 5 4 4 2" xfId="3551" xr:uid="{00000000-0005-0000-0000-00007A190000}"/>
    <cellStyle name="Normal 5 4 4 2 2" xfId="34310" xr:uid="{00000000-0005-0000-0000-00007B190000}"/>
    <cellStyle name="Normal 5 4 4 3" xfId="23713" xr:uid="{00000000-0005-0000-0000-00007C190000}"/>
    <cellStyle name="Normal 5 4 4 4" xfId="46412" xr:uid="{00000000-0005-0000-0000-00007D190000}"/>
    <cellStyle name="Normal 5 4 5" xfId="3552" xr:uid="{00000000-0005-0000-0000-00007E190000}"/>
    <cellStyle name="Normal 5 4 5 2" xfId="3553" xr:uid="{00000000-0005-0000-0000-00007F190000}"/>
    <cellStyle name="Normal 5 4 5 2 2" xfId="37785" xr:uid="{00000000-0005-0000-0000-000080190000}"/>
    <cellStyle name="Normal 5 4 5 3" xfId="27767" xr:uid="{00000000-0005-0000-0000-000081190000}"/>
    <cellStyle name="Normal 5 4 6" xfId="3554" xr:uid="{00000000-0005-0000-0000-000082190000}"/>
    <cellStyle name="Normal 5 4 6 2" xfId="3555" xr:uid="{00000000-0005-0000-0000-000083190000}"/>
    <cellStyle name="Normal 5 4 6 2 2" xfId="37786" xr:uid="{00000000-0005-0000-0000-000084190000}"/>
    <cellStyle name="Normal 5 4 6 3" xfId="27768" xr:uid="{00000000-0005-0000-0000-000085190000}"/>
    <cellStyle name="Normal 5 4 7" xfId="3556" xr:uid="{00000000-0005-0000-0000-000086190000}"/>
    <cellStyle name="Normal 5 4 8" xfId="3557" xr:uid="{00000000-0005-0000-0000-000087190000}"/>
    <cellStyle name="Normal 5 4 8 2" xfId="33889" xr:uid="{00000000-0005-0000-0000-000088190000}"/>
    <cellStyle name="Normal 5 4 9" xfId="3558" xr:uid="{00000000-0005-0000-0000-000089190000}"/>
    <cellStyle name="Normal 5 4 9 2" xfId="43897" xr:uid="{00000000-0005-0000-0000-00008A190000}"/>
    <cellStyle name="Normal 5 5" xfId="3559" xr:uid="{00000000-0005-0000-0000-00008B190000}"/>
    <cellStyle name="Normal 5 5 2" xfId="3560" xr:uid="{00000000-0005-0000-0000-00008C190000}"/>
    <cellStyle name="Normal 5 5 2 2" xfId="3561" xr:uid="{00000000-0005-0000-0000-00008D190000}"/>
    <cellStyle name="Normal 5 5 2 2 2" xfId="3562" xr:uid="{00000000-0005-0000-0000-00008E190000}"/>
    <cellStyle name="Normal 5 5 2 2 2 2" xfId="43823" xr:uid="{00000000-0005-0000-0000-00008F190000}"/>
    <cellStyle name="Normal 5 5 2 2 3" xfId="33807" xr:uid="{00000000-0005-0000-0000-000090190000}"/>
    <cellStyle name="Normal 5 5 2 3" xfId="3563" xr:uid="{00000000-0005-0000-0000-000091190000}"/>
    <cellStyle name="Normal 5 5 2 3 2" xfId="43898" xr:uid="{00000000-0005-0000-0000-000092190000}"/>
    <cellStyle name="Normal 5 5 2 4" xfId="3564" xr:uid="{00000000-0005-0000-0000-000093190000}"/>
    <cellStyle name="Normal 5 5 2 5" xfId="23139" xr:uid="{00000000-0005-0000-0000-000094190000}"/>
    <cellStyle name="Normal 5 5 2 6" xfId="44363" xr:uid="{00000000-0005-0000-0000-000095190000}"/>
    <cellStyle name="Normal 5 5 3" xfId="3565" xr:uid="{00000000-0005-0000-0000-000096190000}"/>
    <cellStyle name="Normal 5 5 3 2" xfId="3566" xr:uid="{00000000-0005-0000-0000-000097190000}"/>
    <cellStyle name="Normal 5 5 3 2 2" xfId="43811" xr:uid="{00000000-0005-0000-0000-000098190000}"/>
    <cellStyle name="Normal 5 5 3 3" xfId="33795" xr:uid="{00000000-0005-0000-0000-000099190000}"/>
    <cellStyle name="Normal 5 6" xfId="3567" xr:uid="{00000000-0005-0000-0000-00009A190000}"/>
    <cellStyle name="Normal 5 6 2" xfId="3568" xr:uid="{00000000-0005-0000-0000-00009B190000}"/>
    <cellStyle name="Normal 5 6 2 2" xfId="3569" xr:uid="{00000000-0005-0000-0000-00009C190000}"/>
    <cellStyle name="Normal 5 6 2 2 2" xfId="34092" xr:uid="{00000000-0005-0000-0000-00009D190000}"/>
    <cellStyle name="Normal 5 6 2 3" xfId="23490" xr:uid="{00000000-0005-0000-0000-00009E190000}"/>
    <cellStyle name="Normal 5 6 2 4" xfId="44251" xr:uid="{00000000-0005-0000-0000-00009F190000}"/>
    <cellStyle name="Normal 5 6 3" xfId="3570" xr:uid="{00000000-0005-0000-0000-0000A0190000}"/>
    <cellStyle name="Normal 5 6 3 2" xfId="33890" xr:uid="{00000000-0005-0000-0000-0000A1190000}"/>
    <cellStyle name="Normal 5 6 3 3" xfId="45286" xr:uid="{00000000-0005-0000-0000-0000A2190000}"/>
    <cellStyle name="Normal 5 6 4" xfId="3571" xr:uid="{00000000-0005-0000-0000-0000A3190000}"/>
    <cellStyle name="Normal 5 6 4 2" xfId="43899" xr:uid="{00000000-0005-0000-0000-0000A4190000}"/>
    <cellStyle name="Normal 5 6 4 3" xfId="46413" xr:uid="{00000000-0005-0000-0000-0000A5190000}"/>
    <cellStyle name="Normal 5 6 5" xfId="23140" xr:uid="{00000000-0005-0000-0000-0000A6190000}"/>
    <cellStyle name="Normal 5 6 6" xfId="23266" xr:uid="{00000000-0005-0000-0000-0000A7190000}"/>
    <cellStyle name="Normal 5 6 7" xfId="44049" xr:uid="{00000000-0005-0000-0000-0000A8190000}"/>
    <cellStyle name="Normal 5 6 8" xfId="44075" xr:uid="{00000000-0005-0000-0000-0000A9190000}"/>
    <cellStyle name="Normal 5 7" xfId="3572" xr:uid="{00000000-0005-0000-0000-0000AA190000}"/>
    <cellStyle name="Normal 5 7 2" xfId="3573" xr:uid="{00000000-0005-0000-0000-0000AB190000}"/>
    <cellStyle name="Normal 5 7 2 2" xfId="34071" xr:uid="{00000000-0005-0000-0000-0000AC190000}"/>
    <cellStyle name="Normal 5 7 2 3" xfId="45287" xr:uid="{00000000-0005-0000-0000-0000AD190000}"/>
    <cellStyle name="Normal 5 7 3" xfId="23450" xr:uid="{00000000-0005-0000-0000-0000AE190000}"/>
    <cellStyle name="Normal 5 7 4" xfId="44359" xr:uid="{00000000-0005-0000-0000-0000AF190000}"/>
    <cellStyle name="Normal 5 8" xfId="3574" xr:uid="{00000000-0005-0000-0000-0000B0190000}"/>
    <cellStyle name="Normal 5 8 2" xfId="43894" xr:uid="{00000000-0005-0000-0000-0000B1190000}"/>
    <cellStyle name="Normal 5 8 3" xfId="44247" xr:uid="{00000000-0005-0000-0000-0000B2190000}"/>
    <cellStyle name="Normal 5 9" xfId="23135" xr:uid="{00000000-0005-0000-0000-0000B3190000}"/>
    <cellStyle name="Normal 50" xfId="3575" xr:uid="{00000000-0005-0000-0000-0000B4190000}"/>
    <cellStyle name="Normal 51" xfId="3576" xr:uid="{00000000-0005-0000-0000-0000B5190000}"/>
    <cellStyle name="Normal 52" xfId="3577" xr:uid="{00000000-0005-0000-0000-0000B6190000}"/>
    <cellStyle name="Normal 53" xfId="3578" xr:uid="{00000000-0005-0000-0000-0000B7190000}"/>
    <cellStyle name="Normal 54" xfId="3579" xr:uid="{00000000-0005-0000-0000-0000B8190000}"/>
    <cellStyle name="Normal 55" xfId="3580" xr:uid="{00000000-0005-0000-0000-0000B9190000}"/>
    <cellStyle name="Normal 56" xfId="3581" xr:uid="{00000000-0005-0000-0000-0000BA190000}"/>
    <cellStyle name="Normal 57" xfId="3582" xr:uid="{00000000-0005-0000-0000-0000BB190000}"/>
    <cellStyle name="Normal 58" xfId="3583" xr:uid="{00000000-0005-0000-0000-0000BC190000}"/>
    <cellStyle name="Normal 59" xfId="3584" xr:uid="{00000000-0005-0000-0000-0000BD190000}"/>
    <cellStyle name="Normal 6" xfId="3585" xr:uid="{00000000-0005-0000-0000-0000BE190000}"/>
    <cellStyle name="Normal 6 10" xfId="3586" xr:uid="{00000000-0005-0000-0000-0000BF190000}"/>
    <cellStyle name="Normal 6 10 10" xfId="3587" xr:uid="{00000000-0005-0000-0000-0000C0190000}"/>
    <cellStyle name="Normal 6 10 10 2" xfId="34312" xr:uid="{00000000-0005-0000-0000-0000C1190000}"/>
    <cellStyle name="Normal 6 10 11" xfId="23715" xr:uid="{00000000-0005-0000-0000-0000C2190000}"/>
    <cellStyle name="Normal 6 10 2" xfId="3588" xr:uid="{00000000-0005-0000-0000-0000C3190000}"/>
    <cellStyle name="Normal 6 10 2 10" xfId="23716" xr:uid="{00000000-0005-0000-0000-0000C4190000}"/>
    <cellStyle name="Normal 6 10 2 2" xfId="3589" xr:uid="{00000000-0005-0000-0000-0000C5190000}"/>
    <cellStyle name="Normal 6 10 2 2 2" xfId="3590" xr:uid="{00000000-0005-0000-0000-0000C6190000}"/>
    <cellStyle name="Normal 6 10 2 2 2 2" xfId="3591" xr:uid="{00000000-0005-0000-0000-0000C7190000}"/>
    <cellStyle name="Normal 6 10 2 2 2 2 2" xfId="3592" xr:uid="{00000000-0005-0000-0000-0000C8190000}"/>
    <cellStyle name="Normal 6 10 2 2 2 2 2 2" xfId="3593" xr:uid="{00000000-0005-0000-0000-0000C9190000}"/>
    <cellStyle name="Normal 6 10 2 2 2 2 2 2 2" xfId="37787" xr:uid="{00000000-0005-0000-0000-0000CA190000}"/>
    <cellStyle name="Normal 6 10 2 2 2 2 2 3" xfId="27769" xr:uid="{00000000-0005-0000-0000-0000CB190000}"/>
    <cellStyle name="Normal 6 10 2 2 2 2 3" xfId="3594" xr:uid="{00000000-0005-0000-0000-0000CC190000}"/>
    <cellStyle name="Normal 6 10 2 2 2 2 3 2" xfId="3595" xr:uid="{00000000-0005-0000-0000-0000CD190000}"/>
    <cellStyle name="Normal 6 10 2 2 2 2 3 2 2" xfId="37788" xr:uid="{00000000-0005-0000-0000-0000CE190000}"/>
    <cellStyle name="Normal 6 10 2 2 2 2 3 3" xfId="27770" xr:uid="{00000000-0005-0000-0000-0000CF190000}"/>
    <cellStyle name="Normal 6 10 2 2 2 2 4" xfId="3596" xr:uid="{00000000-0005-0000-0000-0000D0190000}"/>
    <cellStyle name="Normal 6 10 2 2 2 2 4 2" xfId="34316" xr:uid="{00000000-0005-0000-0000-0000D1190000}"/>
    <cellStyle name="Normal 6 10 2 2 2 2 5" xfId="23719" xr:uid="{00000000-0005-0000-0000-0000D2190000}"/>
    <cellStyle name="Normal 6 10 2 2 2 3" xfId="3597" xr:uid="{00000000-0005-0000-0000-0000D3190000}"/>
    <cellStyle name="Normal 6 10 2 2 2 3 2" xfId="3598" xr:uid="{00000000-0005-0000-0000-0000D4190000}"/>
    <cellStyle name="Normal 6 10 2 2 2 3 2 2" xfId="3599" xr:uid="{00000000-0005-0000-0000-0000D5190000}"/>
    <cellStyle name="Normal 6 10 2 2 2 3 2 2 2" xfId="37789" xr:uid="{00000000-0005-0000-0000-0000D6190000}"/>
    <cellStyle name="Normal 6 10 2 2 2 3 2 3" xfId="27771" xr:uid="{00000000-0005-0000-0000-0000D7190000}"/>
    <cellStyle name="Normal 6 10 2 2 2 3 3" xfId="3600" xr:uid="{00000000-0005-0000-0000-0000D8190000}"/>
    <cellStyle name="Normal 6 10 2 2 2 3 3 2" xfId="3601" xr:uid="{00000000-0005-0000-0000-0000D9190000}"/>
    <cellStyle name="Normal 6 10 2 2 2 3 3 2 2" xfId="37790" xr:uid="{00000000-0005-0000-0000-0000DA190000}"/>
    <cellStyle name="Normal 6 10 2 2 2 3 3 3" xfId="27772" xr:uid="{00000000-0005-0000-0000-0000DB190000}"/>
    <cellStyle name="Normal 6 10 2 2 2 3 4" xfId="3602" xr:uid="{00000000-0005-0000-0000-0000DC190000}"/>
    <cellStyle name="Normal 6 10 2 2 2 3 4 2" xfId="34317" xr:uid="{00000000-0005-0000-0000-0000DD190000}"/>
    <cellStyle name="Normal 6 10 2 2 2 3 5" xfId="23720" xr:uid="{00000000-0005-0000-0000-0000DE190000}"/>
    <cellStyle name="Normal 6 10 2 2 2 4" xfId="3603" xr:uid="{00000000-0005-0000-0000-0000DF190000}"/>
    <cellStyle name="Normal 6 10 2 2 2 4 2" xfId="3604" xr:uid="{00000000-0005-0000-0000-0000E0190000}"/>
    <cellStyle name="Normal 6 10 2 2 2 4 2 2" xfId="37791" xr:uid="{00000000-0005-0000-0000-0000E1190000}"/>
    <cellStyle name="Normal 6 10 2 2 2 4 3" xfId="27773" xr:uid="{00000000-0005-0000-0000-0000E2190000}"/>
    <cellStyle name="Normal 6 10 2 2 2 5" xfId="3605" xr:uid="{00000000-0005-0000-0000-0000E3190000}"/>
    <cellStyle name="Normal 6 10 2 2 2 5 2" xfId="3606" xr:uid="{00000000-0005-0000-0000-0000E4190000}"/>
    <cellStyle name="Normal 6 10 2 2 2 5 2 2" xfId="37792" xr:uid="{00000000-0005-0000-0000-0000E5190000}"/>
    <cellStyle name="Normal 6 10 2 2 2 5 3" xfId="27774" xr:uid="{00000000-0005-0000-0000-0000E6190000}"/>
    <cellStyle name="Normal 6 10 2 2 2 6" xfId="3607" xr:uid="{00000000-0005-0000-0000-0000E7190000}"/>
    <cellStyle name="Normal 6 10 2 2 2 6 2" xfId="34315" xr:uid="{00000000-0005-0000-0000-0000E8190000}"/>
    <cellStyle name="Normal 6 10 2 2 2 7" xfId="23718" xr:uid="{00000000-0005-0000-0000-0000E9190000}"/>
    <cellStyle name="Normal 6 10 2 2 3" xfId="3608" xr:uid="{00000000-0005-0000-0000-0000EA190000}"/>
    <cellStyle name="Normal 6 10 2 2 3 2" xfId="3609" xr:uid="{00000000-0005-0000-0000-0000EB190000}"/>
    <cellStyle name="Normal 6 10 2 2 3 2 2" xfId="3610" xr:uid="{00000000-0005-0000-0000-0000EC190000}"/>
    <cellStyle name="Normal 6 10 2 2 3 2 2 2" xfId="37793" xr:uid="{00000000-0005-0000-0000-0000ED190000}"/>
    <cellStyle name="Normal 6 10 2 2 3 2 3" xfId="27775" xr:uid="{00000000-0005-0000-0000-0000EE190000}"/>
    <cellStyle name="Normal 6 10 2 2 3 3" xfId="3611" xr:uid="{00000000-0005-0000-0000-0000EF190000}"/>
    <cellStyle name="Normal 6 10 2 2 3 3 2" xfId="3612" xr:uid="{00000000-0005-0000-0000-0000F0190000}"/>
    <cellStyle name="Normal 6 10 2 2 3 3 2 2" xfId="37794" xr:uid="{00000000-0005-0000-0000-0000F1190000}"/>
    <cellStyle name="Normal 6 10 2 2 3 3 3" xfId="27776" xr:uid="{00000000-0005-0000-0000-0000F2190000}"/>
    <cellStyle name="Normal 6 10 2 2 3 4" xfId="3613" xr:uid="{00000000-0005-0000-0000-0000F3190000}"/>
    <cellStyle name="Normal 6 10 2 2 3 4 2" xfId="34318" xr:uid="{00000000-0005-0000-0000-0000F4190000}"/>
    <cellStyle name="Normal 6 10 2 2 3 5" xfId="23721" xr:uid="{00000000-0005-0000-0000-0000F5190000}"/>
    <cellStyle name="Normal 6 10 2 2 4" xfId="3614" xr:uid="{00000000-0005-0000-0000-0000F6190000}"/>
    <cellStyle name="Normal 6 10 2 2 4 2" xfId="3615" xr:uid="{00000000-0005-0000-0000-0000F7190000}"/>
    <cellStyle name="Normal 6 10 2 2 4 2 2" xfId="3616" xr:uid="{00000000-0005-0000-0000-0000F8190000}"/>
    <cellStyle name="Normal 6 10 2 2 4 2 2 2" xfId="37795" xr:uid="{00000000-0005-0000-0000-0000F9190000}"/>
    <cellStyle name="Normal 6 10 2 2 4 2 3" xfId="27777" xr:uid="{00000000-0005-0000-0000-0000FA190000}"/>
    <cellStyle name="Normal 6 10 2 2 4 3" xfId="3617" xr:uid="{00000000-0005-0000-0000-0000FB190000}"/>
    <cellStyle name="Normal 6 10 2 2 4 3 2" xfId="3618" xr:uid="{00000000-0005-0000-0000-0000FC190000}"/>
    <cellStyle name="Normal 6 10 2 2 4 3 2 2" xfId="37796" xr:uid="{00000000-0005-0000-0000-0000FD190000}"/>
    <cellStyle name="Normal 6 10 2 2 4 3 3" xfId="27778" xr:uid="{00000000-0005-0000-0000-0000FE190000}"/>
    <cellStyle name="Normal 6 10 2 2 4 4" xfId="3619" xr:uid="{00000000-0005-0000-0000-0000FF190000}"/>
    <cellStyle name="Normal 6 10 2 2 4 4 2" xfId="34319" xr:uid="{00000000-0005-0000-0000-0000001A0000}"/>
    <cellStyle name="Normal 6 10 2 2 4 5" xfId="23722" xr:uid="{00000000-0005-0000-0000-0000011A0000}"/>
    <cellStyle name="Normal 6 10 2 2 5" xfId="3620" xr:uid="{00000000-0005-0000-0000-0000021A0000}"/>
    <cellStyle name="Normal 6 10 2 2 5 2" xfId="3621" xr:uid="{00000000-0005-0000-0000-0000031A0000}"/>
    <cellStyle name="Normal 6 10 2 2 5 2 2" xfId="37797" xr:uid="{00000000-0005-0000-0000-0000041A0000}"/>
    <cellStyle name="Normal 6 10 2 2 5 3" xfId="27779" xr:uid="{00000000-0005-0000-0000-0000051A0000}"/>
    <cellStyle name="Normal 6 10 2 2 6" xfId="3622" xr:uid="{00000000-0005-0000-0000-0000061A0000}"/>
    <cellStyle name="Normal 6 10 2 2 6 2" xfId="3623" xr:uid="{00000000-0005-0000-0000-0000071A0000}"/>
    <cellStyle name="Normal 6 10 2 2 6 2 2" xfId="37798" xr:uid="{00000000-0005-0000-0000-0000081A0000}"/>
    <cellStyle name="Normal 6 10 2 2 6 3" xfId="27780" xr:uid="{00000000-0005-0000-0000-0000091A0000}"/>
    <cellStyle name="Normal 6 10 2 2 7" xfId="3624" xr:uid="{00000000-0005-0000-0000-00000A1A0000}"/>
    <cellStyle name="Normal 6 10 2 2 7 2" xfId="34314" xr:uid="{00000000-0005-0000-0000-00000B1A0000}"/>
    <cellStyle name="Normal 6 10 2 2 8" xfId="23717" xr:uid="{00000000-0005-0000-0000-00000C1A0000}"/>
    <cellStyle name="Normal 6 10 2 3" xfId="3625" xr:uid="{00000000-0005-0000-0000-00000D1A0000}"/>
    <cellStyle name="Normal 6 10 2 3 2" xfId="3626" xr:uid="{00000000-0005-0000-0000-00000E1A0000}"/>
    <cellStyle name="Normal 6 10 2 3 2 2" xfId="3627" xr:uid="{00000000-0005-0000-0000-00000F1A0000}"/>
    <cellStyle name="Normal 6 10 2 3 2 2 2" xfId="3628" xr:uid="{00000000-0005-0000-0000-0000101A0000}"/>
    <cellStyle name="Normal 6 10 2 3 2 2 2 2" xfId="3629" xr:uid="{00000000-0005-0000-0000-0000111A0000}"/>
    <cellStyle name="Normal 6 10 2 3 2 2 2 2 2" xfId="37799" xr:uid="{00000000-0005-0000-0000-0000121A0000}"/>
    <cellStyle name="Normal 6 10 2 3 2 2 2 3" xfId="27781" xr:uid="{00000000-0005-0000-0000-0000131A0000}"/>
    <cellStyle name="Normal 6 10 2 3 2 2 3" xfId="3630" xr:uid="{00000000-0005-0000-0000-0000141A0000}"/>
    <cellStyle name="Normal 6 10 2 3 2 2 3 2" xfId="3631" xr:uid="{00000000-0005-0000-0000-0000151A0000}"/>
    <cellStyle name="Normal 6 10 2 3 2 2 3 2 2" xfId="37800" xr:uid="{00000000-0005-0000-0000-0000161A0000}"/>
    <cellStyle name="Normal 6 10 2 3 2 2 3 3" xfId="27782" xr:uid="{00000000-0005-0000-0000-0000171A0000}"/>
    <cellStyle name="Normal 6 10 2 3 2 2 4" xfId="3632" xr:uid="{00000000-0005-0000-0000-0000181A0000}"/>
    <cellStyle name="Normal 6 10 2 3 2 2 4 2" xfId="34322" xr:uid="{00000000-0005-0000-0000-0000191A0000}"/>
    <cellStyle name="Normal 6 10 2 3 2 2 5" xfId="23725" xr:uid="{00000000-0005-0000-0000-00001A1A0000}"/>
    <cellStyle name="Normal 6 10 2 3 2 3" xfId="3633" xr:uid="{00000000-0005-0000-0000-00001B1A0000}"/>
    <cellStyle name="Normal 6 10 2 3 2 3 2" xfId="3634" xr:uid="{00000000-0005-0000-0000-00001C1A0000}"/>
    <cellStyle name="Normal 6 10 2 3 2 3 2 2" xfId="3635" xr:uid="{00000000-0005-0000-0000-00001D1A0000}"/>
    <cellStyle name="Normal 6 10 2 3 2 3 2 2 2" xfId="37801" xr:uid="{00000000-0005-0000-0000-00001E1A0000}"/>
    <cellStyle name="Normal 6 10 2 3 2 3 2 3" xfId="27783" xr:uid="{00000000-0005-0000-0000-00001F1A0000}"/>
    <cellStyle name="Normal 6 10 2 3 2 3 3" xfId="3636" xr:uid="{00000000-0005-0000-0000-0000201A0000}"/>
    <cellStyle name="Normal 6 10 2 3 2 3 3 2" xfId="3637" xr:uid="{00000000-0005-0000-0000-0000211A0000}"/>
    <cellStyle name="Normal 6 10 2 3 2 3 3 2 2" xfId="37802" xr:uid="{00000000-0005-0000-0000-0000221A0000}"/>
    <cellStyle name="Normal 6 10 2 3 2 3 3 3" xfId="27784" xr:uid="{00000000-0005-0000-0000-0000231A0000}"/>
    <cellStyle name="Normal 6 10 2 3 2 3 4" xfId="3638" xr:uid="{00000000-0005-0000-0000-0000241A0000}"/>
    <cellStyle name="Normal 6 10 2 3 2 3 4 2" xfId="34323" xr:uid="{00000000-0005-0000-0000-0000251A0000}"/>
    <cellStyle name="Normal 6 10 2 3 2 3 5" xfId="23726" xr:uid="{00000000-0005-0000-0000-0000261A0000}"/>
    <cellStyle name="Normal 6 10 2 3 2 4" xfId="3639" xr:uid="{00000000-0005-0000-0000-0000271A0000}"/>
    <cellStyle name="Normal 6 10 2 3 2 4 2" xfId="3640" xr:uid="{00000000-0005-0000-0000-0000281A0000}"/>
    <cellStyle name="Normal 6 10 2 3 2 4 2 2" xfId="37803" xr:uid="{00000000-0005-0000-0000-0000291A0000}"/>
    <cellStyle name="Normal 6 10 2 3 2 4 3" xfId="27785" xr:uid="{00000000-0005-0000-0000-00002A1A0000}"/>
    <cellStyle name="Normal 6 10 2 3 2 5" xfId="3641" xr:uid="{00000000-0005-0000-0000-00002B1A0000}"/>
    <cellStyle name="Normal 6 10 2 3 2 5 2" xfId="3642" xr:uid="{00000000-0005-0000-0000-00002C1A0000}"/>
    <cellStyle name="Normal 6 10 2 3 2 5 2 2" xfId="37804" xr:uid="{00000000-0005-0000-0000-00002D1A0000}"/>
    <cellStyle name="Normal 6 10 2 3 2 5 3" xfId="27786" xr:uid="{00000000-0005-0000-0000-00002E1A0000}"/>
    <cellStyle name="Normal 6 10 2 3 2 6" xfId="3643" xr:uid="{00000000-0005-0000-0000-00002F1A0000}"/>
    <cellStyle name="Normal 6 10 2 3 2 6 2" xfId="34321" xr:uid="{00000000-0005-0000-0000-0000301A0000}"/>
    <cellStyle name="Normal 6 10 2 3 2 7" xfId="23724" xr:uid="{00000000-0005-0000-0000-0000311A0000}"/>
    <cellStyle name="Normal 6 10 2 3 3" xfId="3644" xr:uid="{00000000-0005-0000-0000-0000321A0000}"/>
    <cellStyle name="Normal 6 10 2 3 3 2" xfId="3645" xr:uid="{00000000-0005-0000-0000-0000331A0000}"/>
    <cellStyle name="Normal 6 10 2 3 3 2 2" xfId="3646" xr:uid="{00000000-0005-0000-0000-0000341A0000}"/>
    <cellStyle name="Normal 6 10 2 3 3 2 2 2" xfId="37805" xr:uid="{00000000-0005-0000-0000-0000351A0000}"/>
    <cellStyle name="Normal 6 10 2 3 3 2 3" xfId="27787" xr:uid="{00000000-0005-0000-0000-0000361A0000}"/>
    <cellStyle name="Normal 6 10 2 3 3 3" xfId="3647" xr:uid="{00000000-0005-0000-0000-0000371A0000}"/>
    <cellStyle name="Normal 6 10 2 3 3 3 2" xfId="3648" xr:uid="{00000000-0005-0000-0000-0000381A0000}"/>
    <cellStyle name="Normal 6 10 2 3 3 3 2 2" xfId="37806" xr:uid="{00000000-0005-0000-0000-0000391A0000}"/>
    <cellStyle name="Normal 6 10 2 3 3 3 3" xfId="27788" xr:uid="{00000000-0005-0000-0000-00003A1A0000}"/>
    <cellStyle name="Normal 6 10 2 3 3 4" xfId="3649" xr:uid="{00000000-0005-0000-0000-00003B1A0000}"/>
    <cellStyle name="Normal 6 10 2 3 3 4 2" xfId="34324" xr:uid="{00000000-0005-0000-0000-00003C1A0000}"/>
    <cellStyle name="Normal 6 10 2 3 3 5" xfId="23727" xr:uid="{00000000-0005-0000-0000-00003D1A0000}"/>
    <cellStyle name="Normal 6 10 2 3 4" xfId="3650" xr:uid="{00000000-0005-0000-0000-00003E1A0000}"/>
    <cellStyle name="Normal 6 10 2 3 4 2" xfId="3651" xr:uid="{00000000-0005-0000-0000-00003F1A0000}"/>
    <cellStyle name="Normal 6 10 2 3 4 2 2" xfId="3652" xr:uid="{00000000-0005-0000-0000-0000401A0000}"/>
    <cellStyle name="Normal 6 10 2 3 4 2 2 2" xfId="37807" xr:uid="{00000000-0005-0000-0000-0000411A0000}"/>
    <cellStyle name="Normal 6 10 2 3 4 2 3" xfId="27789" xr:uid="{00000000-0005-0000-0000-0000421A0000}"/>
    <cellStyle name="Normal 6 10 2 3 4 3" xfId="3653" xr:uid="{00000000-0005-0000-0000-0000431A0000}"/>
    <cellStyle name="Normal 6 10 2 3 4 3 2" xfId="3654" xr:uid="{00000000-0005-0000-0000-0000441A0000}"/>
    <cellStyle name="Normal 6 10 2 3 4 3 2 2" xfId="37808" xr:uid="{00000000-0005-0000-0000-0000451A0000}"/>
    <cellStyle name="Normal 6 10 2 3 4 3 3" xfId="27790" xr:uid="{00000000-0005-0000-0000-0000461A0000}"/>
    <cellStyle name="Normal 6 10 2 3 4 4" xfId="3655" xr:uid="{00000000-0005-0000-0000-0000471A0000}"/>
    <cellStyle name="Normal 6 10 2 3 4 4 2" xfId="34325" xr:uid="{00000000-0005-0000-0000-0000481A0000}"/>
    <cellStyle name="Normal 6 10 2 3 4 5" xfId="23728" xr:uid="{00000000-0005-0000-0000-0000491A0000}"/>
    <cellStyle name="Normal 6 10 2 3 5" xfId="3656" xr:uid="{00000000-0005-0000-0000-00004A1A0000}"/>
    <cellStyle name="Normal 6 10 2 3 5 2" xfId="3657" xr:uid="{00000000-0005-0000-0000-00004B1A0000}"/>
    <cellStyle name="Normal 6 10 2 3 5 2 2" xfId="37809" xr:uid="{00000000-0005-0000-0000-00004C1A0000}"/>
    <cellStyle name="Normal 6 10 2 3 5 3" xfId="27791" xr:uid="{00000000-0005-0000-0000-00004D1A0000}"/>
    <cellStyle name="Normal 6 10 2 3 6" xfId="3658" xr:uid="{00000000-0005-0000-0000-00004E1A0000}"/>
    <cellStyle name="Normal 6 10 2 3 6 2" xfId="3659" xr:uid="{00000000-0005-0000-0000-00004F1A0000}"/>
    <cellStyle name="Normal 6 10 2 3 6 2 2" xfId="37810" xr:uid="{00000000-0005-0000-0000-0000501A0000}"/>
    <cellStyle name="Normal 6 10 2 3 6 3" xfId="27792" xr:uid="{00000000-0005-0000-0000-0000511A0000}"/>
    <cellStyle name="Normal 6 10 2 3 7" xfId="3660" xr:uid="{00000000-0005-0000-0000-0000521A0000}"/>
    <cellStyle name="Normal 6 10 2 3 7 2" xfId="34320" xr:uid="{00000000-0005-0000-0000-0000531A0000}"/>
    <cellStyle name="Normal 6 10 2 3 8" xfId="23723" xr:uid="{00000000-0005-0000-0000-0000541A0000}"/>
    <cellStyle name="Normal 6 10 2 4" xfId="3661" xr:uid="{00000000-0005-0000-0000-0000551A0000}"/>
    <cellStyle name="Normal 6 10 2 4 2" xfId="3662" xr:uid="{00000000-0005-0000-0000-0000561A0000}"/>
    <cellStyle name="Normal 6 10 2 4 2 2" xfId="3663" xr:uid="{00000000-0005-0000-0000-0000571A0000}"/>
    <cellStyle name="Normal 6 10 2 4 2 2 2" xfId="3664" xr:uid="{00000000-0005-0000-0000-0000581A0000}"/>
    <cellStyle name="Normal 6 10 2 4 2 2 2 2" xfId="37811" xr:uid="{00000000-0005-0000-0000-0000591A0000}"/>
    <cellStyle name="Normal 6 10 2 4 2 2 3" xfId="27793" xr:uid="{00000000-0005-0000-0000-00005A1A0000}"/>
    <cellStyle name="Normal 6 10 2 4 2 3" xfId="3665" xr:uid="{00000000-0005-0000-0000-00005B1A0000}"/>
    <cellStyle name="Normal 6 10 2 4 2 3 2" xfId="3666" xr:uid="{00000000-0005-0000-0000-00005C1A0000}"/>
    <cellStyle name="Normal 6 10 2 4 2 3 2 2" xfId="37812" xr:uid="{00000000-0005-0000-0000-00005D1A0000}"/>
    <cellStyle name="Normal 6 10 2 4 2 3 3" xfId="27794" xr:uid="{00000000-0005-0000-0000-00005E1A0000}"/>
    <cellStyle name="Normal 6 10 2 4 2 4" xfId="3667" xr:uid="{00000000-0005-0000-0000-00005F1A0000}"/>
    <cellStyle name="Normal 6 10 2 4 2 4 2" xfId="34327" xr:uid="{00000000-0005-0000-0000-0000601A0000}"/>
    <cellStyle name="Normal 6 10 2 4 2 5" xfId="23730" xr:uid="{00000000-0005-0000-0000-0000611A0000}"/>
    <cellStyle name="Normal 6 10 2 4 3" xfId="3668" xr:uid="{00000000-0005-0000-0000-0000621A0000}"/>
    <cellStyle name="Normal 6 10 2 4 3 2" xfId="3669" xr:uid="{00000000-0005-0000-0000-0000631A0000}"/>
    <cellStyle name="Normal 6 10 2 4 3 2 2" xfId="3670" xr:uid="{00000000-0005-0000-0000-0000641A0000}"/>
    <cellStyle name="Normal 6 10 2 4 3 2 2 2" xfId="37813" xr:uid="{00000000-0005-0000-0000-0000651A0000}"/>
    <cellStyle name="Normal 6 10 2 4 3 2 3" xfId="27795" xr:uid="{00000000-0005-0000-0000-0000661A0000}"/>
    <cellStyle name="Normal 6 10 2 4 3 3" xfId="3671" xr:uid="{00000000-0005-0000-0000-0000671A0000}"/>
    <cellStyle name="Normal 6 10 2 4 3 3 2" xfId="3672" xr:uid="{00000000-0005-0000-0000-0000681A0000}"/>
    <cellStyle name="Normal 6 10 2 4 3 3 2 2" xfId="37814" xr:uid="{00000000-0005-0000-0000-0000691A0000}"/>
    <cellStyle name="Normal 6 10 2 4 3 3 3" xfId="27796" xr:uid="{00000000-0005-0000-0000-00006A1A0000}"/>
    <cellStyle name="Normal 6 10 2 4 3 4" xfId="3673" xr:uid="{00000000-0005-0000-0000-00006B1A0000}"/>
    <cellStyle name="Normal 6 10 2 4 3 4 2" xfId="34328" xr:uid="{00000000-0005-0000-0000-00006C1A0000}"/>
    <cellStyle name="Normal 6 10 2 4 3 5" xfId="23731" xr:uid="{00000000-0005-0000-0000-00006D1A0000}"/>
    <cellStyle name="Normal 6 10 2 4 4" xfId="3674" xr:uid="{00000000-0005-0000-0000-00006E1A0000}"/>
    <cellStyle name="Normal 6 10 2 4 4 2" xfId="3675" xr:uid="{00000000-0005-0000-0000-00006F1A0000}"/>
    <cellStyle name="Normal 6 10 2 4 4 2 2" xfId="37815" xr:uid="{00000000-0005-0000-0000-0000701A0000}"/>
    <cellStyle name="Normal 6 10 2 4 4 3" xfId="27797" xr:uid="{00000000-0005-0000-0000-0000711A0000}"/>
    <cellStyle name="Normal 6 10 2 4 5" xfId="3676" xr:uid="{00000000-0005-0000-0000-0000721A0000}"/>
    <cellStyle name="Normal 6 10 2 4 5 2" xfId="3677" xr:uid="{00000000-0005-0000-0000-0000731A0000}"/>
    <cellStyle name="Normal 6 10 2 4 5 2 2" xfId="37816" xr:uid="{00000000-0005-0000-0000-0000741A0000}"/>
    <cellStyle name="Normal 6 10 2 4 5 3" xfId="27798" xr:uid="{00000000-0005-0000-0000-0000751A0000}"/>
    <cellStyle name="Normal 6 10 2 4 6" xfId="3678" xr:uid="{00000000-0005-0000-0000-0000761A0000}"/>
    <cellStyle name="Normal 6 10 2 4 6 2" xfId="34326" xr:uid="{00000000-0005-0000-0000-0000771A0000}"/>
    <cellStyle name="Normal 6 10 2 4 7" xfId="23729" xr:uid="{00000000-0005-0000-0000-0000781A0000}"/>
    <cellStyle name="Normal 6 10 2 5" xfId="3679" xr:uid="{00000000-0005-0000-0000-0000791A0000}"/>
    <cellStyle name="Normal 6 10 2 5 2" xfId="3680" xr:uid="{00000000-0005-0000-0000-00007A1A0000}"/>
    <cellStyle name="Normal 6 10 2 5 2 2" xfId="3681" xr:uid="{00000000-0005-0000-0000-00007B1A0000}"/>
    <cellStyle name="Normal 6 10 2 5 2 2 2" xfId="37817" xr:uid="{00000000-0005-0000-0000-00007C1A0000}"/>
    <cellStyle name="Normal 6 10 2 5 2 3" xfId="27799" xr:uid="{00000000-0005-0000-0000-00007D1A0000}"/>
    <cellStyle name="Normal 6 10 2 5 3" xfId="3682" xr:uid="{00000000-0005-0000-0000-00007E1A0000}"/>
    <cellStyle name="Normal 6 10 2 5 3 2" xfId="3683" xr:uid="{00000000-0005-0000-0000-00007F1A0000}"/>
    <cellStyle name="Normal 6 10 2 5 3 2 2" xfId="37818" xr:uid="{00000000-0005-0000-0000-0000801A0000}"/>
    <cellStyle name="Normal 6 10 2 5 3 3" xfId="27800" xr:uid="{00000000-0005-0000-0000-0000811A0000}"/>
    <cellStyle name="Normal 6 10 2 5 4" xfId="3684" xr:uid="{00000000-0005-0000-0000-0000821A0000}"/>
    <cellStyle name="Normal 6 10 2 5 4 2" xfId="34329" xr:uid="{00000000-0005-0000-0000-0000831A0000}"/>
    <cellStyle name="Normal 6 10 2 5 5" xfId="23732" xr:uid="{00000000-0005-0000-0000-0000841A0000}"/>
    <cellStyle name="Normal 6 10 2 6" xfId="3685" xr:uid="{00000000-0005-0000-0000-0000851A0000}"/>
    <cellStyle name="Normal 6 10 2 6 2" xfId="3686" xr:uid="{00000000-0005-0000-0000-0000861A0000}"/>
    <cellStyle name="Normal 6 10 2 6 2 2" xfId="3687" xr:uid="{00000000-0005-0000-0000-0000871A0000}"/>
    <cellStyle name="Normal 6 10 2 6 2 2 2" xfId="37819" xr:uid="{00000000-0005-0000-0000-0000881A0000}"/>
    <cellStyle name="Normal 6 10 2 6 2 3" xfId="27801" xr:uid="{00000000-0005-0000-0000-0000891A0000}"/>
    <cellStyle name="Normal 6 10 2 6 3" xfId="3688" xr:uid="{00000000-0005-0000-0000-00008A1A0000}"/>
    <cellStyle name="Normal 6 10 2 6 3 2" xfId="3689" xr:uid="{00000000-0005-0000-0000-00008B1A0000}"/>
    <cellStyle name="Normal 6 10 2 6 3 2 2" xfId="37820" xr:uid="{00000000-0005-0000-0000-00008C1A0000}"/>
    <cellStyle name="Normal 6 10 2 6 3 3" xfId="27802" xr:uid="{00000000-0005-0000-0000-00008D1A0000}"/>
    <cellStyle name="Normal 6 10 2 6 4" xfId="3690" xr:uid="{00000000-0005-0000-0000-00008E1A0000}"/>
    <cellStyle name="Normal 6 10 2 6 4 2" xfId="34330" xr:uid="{00000000-0005-0000-0000-00008F1A0000}"/>
    <cellStyle name="Normal 6 10 2 6 5" xfId="23733" xr:uid="{00000000-0005-0000-0000-0000901A0000}"/>
    <cellStyle name="Normal 6 10 2 7" xfId="3691" xr:uid="{00000000-0005-0000-0000-0000911A0000}"/>
    <cellStyle name="Normal 6 10 2 7 2" xfId="3692" xr:uid="{00000000-0005-0000-0000-0000921A0000}"/>
    <cellStyle name="Normal 6 10 2 7 2 2" xfId="37821" xr:uid="{00000000-0005-0000-0000-0000931A0000}"/>
    <cellStyle name="Normal 6 10 2 7 3" xfId="27803" xr:uid="{00000000-0005-0000-0000-0000941A0000}"/>
    <cellStyle name="Normal 6 10 2 8" xfId="3693" xr:uid="{00000000-0005-0000-0000-0000951A0000}"/>
    <cellStyle name="Normal 6 10 2 8 2" xfId="3694" xr:uid="{00000000-0005-0000-0000-0000961A0000}"/>
    <cellStyle name="Normal 6 10 2 8 2 2" xfId="37822" xr:uid="{00000000-0005-0000-0000-0000971A0000}"/>
    <cellStyle name="Normal 6 10 2 8 3" xfId="27804" xr:uid="{00000000-0005-0000-0000-0000981A0000}"/>
    <cellStyle name="Normal 6 10 2 9" xfId="3695" xr:uid="{00000000-0005-0000-0000-0000991A0000}"/>
    <cellStyle name="Normal 6 10 2 9 2" xfId="34313" xr:uid="{00000000-0005-0000-0000-00009A1A0000}"/>
    <cellStyle name="Normal 6 10 3" xfId="3696" xr:uid="{00000000-0005-0000-0000-00009B1A0000}"/>
    <cellStyle name="Normal 6 10 3 2" xfId="3697" xr:uid="{00000000-0005-0000-0000-00009C1A0000}"/>
    <cellStyle name="Normal 6 10 3 2 2" xfId="3698" xr:uid="{00000000-0005-0000-0000-00009D1A0000}"/>
    <cellStyle name="Normal 6 10 3 2 2 2" xfId="3699" xr:uid="{00000000-0005-0000-0000-00009E1A0000}"/>
    <cellStyle name="Normal 6 10 3 2 2 2 2" xfId="3700" xr:uid="{00000000-0005-0000-0000-00009F1A0000}"/>
    <cellStyle name="Normal 6 10 3 2 2 2 2 2" xfId="37823" xr:uid="{00000000-0005-0000-0000-0000A01A0000}"/>
    <cellStyle name="Normal 6 10 3 2 2 2 3" xfId="27805" xr:uid="{00000000-0005-0000-0000-0000A11A0000}"/>
    <cellStyle name="Normal 6 10 3 2 2 3" xfId="3701" xr:uid="{00000000-0005-0000-0000-0000A21A0000}"/>
    <cellStyle name="Normal 6 10 3 2 2 3 2" xfId="3702" xr:uid="{00000000-0005-0000-0000-0000A31A0000}"/>
    <cellStyle name="Normal 6 10 3 2 2 3 2 2" xfId="37824" xr:uid="{00000000-0005-0000-0000-0000A41A0000}"/>
    <cellStyle name="Normal 6 10 3 2 2 3 3" xfId="27806" xr:uid="{00000000-0005-0000-0000-0000A51A0000}"/>
    <cellStyle name="Normal 6 10 3 2 2 4" xfId="3703" xr:uid="{00000000-0005-0000-0000-0000A61A0000}"/>
    <cellStyle name="Normal 6 10 3 2 2 4 2" xfId="34333" xr:uid="{00000000-0005-0000-0000-0000A71A0000}"/>
    <cellStyle name="Normal 6 10 3 2 2 5" xfId="23736" xr:uid="{00000000-0005-0000-0000-0000A81A0000}"/>
    <cellStyle name="Normal 6 10 3 2 3" xfId="3704" xr:uid="{00000000-0005-0000-0000-0000A91A0000}"/>
    <cellStyle name="Normal 6 10 3 2 3 2" xfId="3705" xr:uid="{00000000-0005-0000-0000-0000AA1A0000}"/>
    <cellStyle name="Normal 6 10 3 2 3 2 2" xfId="3706" xr:uid="{00000000-0005-0000-0000-0000AB1A0000}"/>
    <cellStyle name="Normal 6 10 3 2 3 2 2 2" xfId="37825" xr:uid="{00000000-0005-0000-0000-0000AC1A0000}"/>
    <cellStyle name="Normal 6 10 3 2 3 2 3" xfId="27807" xr:uid="{00000000-0005-0000-0000-0000AD1A0000}"/>
    <cellStyle name="Normal 6 10 3 2 3 3" xfId="3707" xr:uid="{00000000-0005-0000-0000-0000AE1A0000}"/>
    <cellStyle name="Normal 6 10 3 2 3 3 2" xfId="3708" xr:uid="{00000000-0005-0000-0000-0000AF1A0000}"/>
    <cellStyle name="Normal 6 10 3 2 3 3 2 2" xfId="37826" xr:uid="{00000000-0005-0000-0000-0000B01A0000}"/>
    <cellStyle name="Normal 6 10 3 2 3 3 3" xfId="27808" xr:uid="{00000000-0005-0000-0000-0000B11A0000}"/>
    <cellStyle name="Normal 6 10 3 2 3 4" xfId="3709" xr:uid="{00000000-0005-0000-0000-0000B21A0000}"/>
    <cellStyle name="Normal 6 10 3 2 3 4 2" xfId="34334" xr:uid="{00000000-0005-0000-0000-0000B31A0000}"/>
    <cellStyle name="Normal 6 10 3 2 3 5" xfId="23737" xr:uid="{00000000-0005-0000-0000-0000B41A0000}"/>
    <cellStyle name="Normal 6 10 3 2 4" xfId="3710" xr:uid="{00000000-0005-0000-0000-0000B51A0000}"/>
    <cellStyle name="Normal 6 10 3 2 4 2" xfId="3711" xr:uid="{00000000-0005-0000-0000-0000B61A0000}"/>
    <cellStyle name="Normal 6 10 3 2 4 2 2" xfId="37827" xr:uid="{00000000-0005-0000-0000-0000B71A0000}"/>
    <cellStyle name="Normal 6 10 3 2 4 3" xfId="27809" xr:uid="{00000000-0005-0000-0000-0000B81A0000}"/>
    <cellStyle name="Normal 6 10 3 2 5" xfId="3712" xr:uid="{00000000-0005-0000-0000-0000B91A0000}"/>
    <cellStyle name="Normal 6 10 3 2 5 2" xfId="3713" xr:uid="{00000000-0005-0000-0000-0000BA1A0000}"/>
    <cellStyle name="Normal 6 10 3 2 5 2 2" xfId="37828" xr:uid="{00000000-0005-0000-0000-0000BB1A0000}"/>
    <cellStyle name="Normal 6 10 3 2 5 3" xfId="27810" xr:uid="{00000000-0005-0000-0000-0000BC1A0000}"/>
    <cellStyle name="Normal 6 10 3 2 6" xfId="3714" xr:uid="{00000000-0005-0000-0000-0000BD1A0000}"/>
    <cellStyle name="Normal 6 10 3 2 6 2" xfId="34332" xr:uid="{00000000-0005-0000-0000-0000BE1A0000}"/>
    <cellStyle name="Normal 6 10 3 2 7" xfId="23735" xr:uid="{00000000-0005-0000-0000-0000BF1A0000}"/>
    <cellStyle name="Normal 6 10 3 3" xfId="3715" xr:uid="{00000000-0005-0000-0000-0000C01A0000}"/>
    <cellStyle name="Normal 6 10 3 3 2" xfId="3716" xr:uid="{00000000-0005-0000-0000-0000C11A0000}"/>
    <cellStyle name="Normal 6 10 3 3 2 2" xfId="3717" xr:uid="{00000000-0005-0000-0000-0000C21A0000}"/>
    <cellStyle name="Normal 6 10 3 3 2 2 2" xfId="37829" xr:uid="{00000000-0005-0000-0000-0000C31A0000}"/>
    <cellStyle name="Normal 6 10 3 3 2 3" xfId="27811" xr:uid="{00000000-0005-0000-0000-0000C41A0000}"/>
    <cellStyle name="Normal 6 10 3 3 3" xfId="3718" xr:uid="{00000000-0005-0000-0000-0000C51A0000}"/>
    <cellStyle name="Normal 6 10 3 3 3 2" xfId="3719" xr:uid="{00000000-0005-0000-0000-0000C61A0000}"/>
    <cellStyle name="Normal 6 10 3 3 3 2 2" xfId="37830" xr:uid="{00000000-0005-0000-0000-0000C71A0000}"/>
    <cellStyle name="Normal 6 10 3 3 3 3" xfId="27812" xr:uid="{00000000-0005-0000-0000-0000C81A0000}"/>
    <cellStyle name="Normal 6 10 3 3 4" xfId="3720" xr:uid="{00000000-0005-0000-0000-0000C91A0000}"/>
    <cellStyle name="Normal 6 10 3 3 4 2" xfId="34335" xr:uid="{00000000-0005-0000-0000-0000CA1A0000}"/>
    <cellStyle name="Normal 6 10 3 3 5" xfId="23738" xr:uid="{00000000-0005-0000-0000-0000CB1A0000}"/>
    <cellStyle name="Normal 6 10 3 4" xfId="3721" xr:uid="{00000000-0005-0000-0000-0000CC1A0000}"/>
    <cellStyle name="Normal 6 10 3 4 2" xfId="3722" xr:uid="{00000000-0005-0000-0000-0000CD1A0000}"/>
    <cellStyle name="Normal 6 10 3 4 2 2" xfId="3723" xr:uid="{00000000-0005-0000-0000-0000CE1A0000}"/>
    <cellStyle name="Normal 6 10 3 4 2 2 2" xfId="37831" xr:uid="{00000000-0005-0000-0000-0000CF1A0000}"/>
    <cellStyle name="Normal 6 10 3 4 2 3" xfId="27813" xr:uid="{00000000-0005-0000-0000-0000D01A0000}"/>
    <cellStyle name="Normal 6 10 3 4 3" xfId="3724" xr:uid="{00000000-0005-0000-0000-0000D11A0000}"/>
    <cellStyle name="Normal 6 10 3 4 3 2" xfId="3725" xr:uid="{00000000-0005-0000-0000-0000D21A0000}"/>
    <cellStyle name="Normal 6 10 3 4 3 2 2" xfId="37832" xr:uid="{00000000-0005-0000-0000-0000D31A0000}"/>
    <cellStyle name="Normal 6 10 3 4 3 3" xfId="27814" xr:uid="{00000000-0005-0000-0000-0000D41A0000}"/>
    <cellStyle name="Normal 6 10 3 4 4" xfId="3726" xr:uid="{00000000-0005-0000-0000-0000D51A0000}"/>
    <cellStyle name="Normal 6 10 3 4 4 2" xfId="34336" xr:uid="{00000000-0005-0000-0000-0000D61A0000}"/>
    <cellStyle name="Normal 6 10 3 4 5" xfId="23739" xr:uid="{00000000-0005-0000-0000-0000D71A0000}"/>
    <cellStyle name="Normal 6 10 3 5" xfId="3727" xr:uid="{00000000-0005-0000-0000-0000D81A0000}"/>
    <cellStyle name="Normal 6 10 3 5 2" xfId="3728" xr:uid="{00000000-0005-0000-0000-0000D91A0000}"/>
    <cellStyle name="Normal 6 10 3 5 2 2" xfId="37833" xr:uid="{00000000-0005-0000-0000-0000DA1A0000}"/>
    <cellStyle name="Normal 6 10 3 5 3" xfId="27815" xr:uid="{00000000-0005-0000-0000-0000DB1A0000}"/>
    <cellStyle name="Normal 6 10 3 6" xfId="3729" xr:uid="{00000000-0005-0000-0000-0000DC1A0000}"/>
    <cellStyle name="Normal 6 10 3 6 2" xfId="3730" xr:uid="{00000000-0005-0000-0000-0000DD1A0000}"/>
    <cellStyle name="Normal 6 10 3 6 2 2" xfId="37834" xr:uid="{00000000-0005-0000-0000-0000DE1A0000}"/>
    <cellStyle name="Normal 6 10 3 6 3" xfId="27816" xr:uid="{00000000-0005-0000-0000-0000DF1A0000}"/>
    <cellStyle name="Normal 6 10 3 7" xfId="3731" xr:uid="{00000000-0005-0000-0000-0000E01A0000}"/>
    <cellStyle name="Normal 6 10 3 7 2" xfId="34331" xr:uid="{00000000-0005-0000-0000-0000E11A0000}"/>
    <cellStyle name="Normal 6 10 3 8" xfId="23734" xr:uid="{00000000-0005-0000-0000-0000E21A0000}"/>
    <cellStyle name="Normal 6 10 4" xfId="3732" xr:uid="{00000000-0005-0000-0000-0000E31A0000}"/>
    <cellStyle name="Normal 6 10 4 2" xfId="3733" xr:uid="{00000000-0005-0000-0000-0000E41A0000}"/>
    <cellStyle name="Normal 6 10 4 2 2" xfId="3734" xr:uid="{00000000-0005-0000-0000-0000E51A0000}"/>
    <cellStyle name="Normal 6 10 4 2 2 2" xfId="3735" xr:uid="{00000000-0005-0000-0000-0000E61A0000}"/>
    <cellStyle name="Normal 6 10 4 2 2 2 2" xfId="3736" xr:uid="{00000000-0005-0000-0000-0000E71A0000}"/>
    <cellStyle name="Normal 6 10 4 2 2 2 2 2" xfId="37835" xr:uid="{00000000-0005-0000-0000-0000E81A0000}"/>
    <cellStyle name="Normal 6 10 4 2 2 2 3" xfId="27817" xr:uid="{00000000-0005-0000-0000-0000E91A0000}"/>
    <cellStyle name="Normal 6 10 4 2 2 3" xfId="3737" xr:uid="{00000000-0005-0000-0000-0000EA1A0000}"/>
    <cellStyle name="Normal 6 10 4 2 2 3 2" xfId="3738" xr:uid="{00000000-0005-0000-0000-0000EB1A0000}"/>
    <cellStyle name="Normal 6 10 4 2 2 3 2 2" xfId="37836" xr:uid="{00000000-0005-0000-0000-0000EC1A0000}"/>
    <cellStyle name="Normal 6 10 4 2 2 3 3" xfId="27818" xr:uid="{00000000-0005-0000-0000-0000ED1A0000}"/>
    <cellStyle name="Normal 6 10 4 2 2 4" xfId="3739" xr:uid="{00000000-0005-0000-0000-0000EE1A0000}"/>
    <cellStyle name="Normal 6 10 4 2 2 4 2" xfId="34339" xr:uid="{00000000-0005-0000-0000-0000EF1A0000}"/>
    <cellStyle name="Normal 6 10 4 2 2 5" xfId="23742" xr:uid="{00000000-0005-0000-0000-0000F01A0000}"/>
    <cellStyle name="Normal 6 10 4 2 3" xfId="3740" xr:uid="{00000000-0005-0000-0000-0000F11A0000}"/>
    <cellStyle name="Normal 6 10 4 2 3 2" xfId="3741" xr:uid="{00000000-0005-0000-0000-0000F21A0000}"/>
    <cellStyle name="Normal 6 10 4 2 3 2 2" xfId="3742" xr:uid="{00000000-0005-0000-0000-0000F31A0000}"/>
    <cellStyle name="Normal 6 10 4 2 3 2 2 2" xfId="37837" xr:uid="{00000000-0005-0000-0000-0000F41A0000}"/>
    <cellStyle name="Normal 6 10 4 2 3 2 3" xfId="27819" xr:uid="{00000000-0005-0000-0000-0000F51A0000}"/>
    <cellStyle name="Normal 6 10 4 2 3 3" xfId="3743" xr:uid="{00000000-0005-0000-0000-0000F61A0000}"/>
    <cellStyle name="Normal 6 10 4 2 3 3 2" xfId="3744" xr:uid="{00000000-0005-0000-0000-0000F71A0000}"/>
    <cellStyle name="Normal 6 10 4 2 3 3 2 2" xfId="37838" xr:uid="{00000000-0005-0000-0000-0000F81A0000}"/>
    <cellStyle name="Normal 6 10 4 2 3 3 3" xfId="27820" xr:uid="{00000000-0005-0000-0000-0000F91A0000}"/>
    <cellStyle name="Normal 6 10 4 2 3 4" xfId="3745" xr:uid="{00000000-0005-0000-0000-0000FA1A0000}"/>
    <cellStyle name="Normal 6 10 4 2 3 4 2" xfId="34340" xr:uid="{00000000-0005-0000-0000-0000FB1A0000}"/>
    <cellStyle name="Normal 6 10 4 2 3 5" xfId="23743" xr:uid="{00000000-0005-0000-0000-0000FC1A0000}"/>
    <cellStyle name="Normal 6 10 4 2 4" xfId="3746" xr:uid="{00000000-0005-0000-0000-0000FD1A0000}"/>
    <cellStyle name="Normal 6 10 4 2 4 2" xfId="3747" xr:uid="{00000000-0005-0000-0000-0000FE1A0000}"/>
    <cellStyle name="Normal 6 10 4 2 4 2 2" xfId="37839" xr:uid="{00000000-0005-0000-0000-0000FF1A0000}"/>
    <cellStyle name="Normal 6 10 4 2 4 3" xfId="27821" xr:uid="{00000000-0005-0000-0000-0000001B0000}"/>
    <cellStyle name="Normal 6 10 4 2 5" xfId="3748" xr:uid="{00000000-0005-0000-0000-0000011B0000}"/>
    <cellStyle name="Normal 6 10 4 2 5 2" xfId="3749" xr:uid="{00000000-0005-0000-0000-0000021B0000}"/>
    <cellStyle name="Normal 6 10 4 2 5 2 2" xfId="37840" xr:uid="{00000000-0005-0000-0000-0000031B0000}"/>
    <cellStyle name="Normal 6 10 4 2 5 3" xfId="27822" xr:uid="{00000000-0005-0000-0000-0000041B0000}"/>
    <cellStyle name="Normal 6 10 4 2 6" xfId="3750" xr:uid="{00000000-0005-0000-0000-0000051B0000}"/>
    <cellStyle name="Normal 6 10 4 2 6 2" xfId="34338" xr:uid="{00000000-0005-0000-0000-0000061B0000}"/>
    <cellStyle name="Normal 6 10 4 2 7" xfId="23741" xr:uid="{00000000-0005-0000-0000-0000071B0000}"/>
    <cellStyle name="Normal 6 10 4 3" xfId="3751" xr:uid="{00000000-0005-0000-0000-0000081B0000}"/>
    <cellStyle name="Normal 6 10 4 3 2" xfId="3752" xr:uid="{00000000-0005-0000-0000-0000091B0000}"/>
    <cellStyle name="Normal 6 10 4 3 2 2" xfId="3753" xr:uid="{00000000-0005-0000-0000-00000A1B0000}"/>
    <cellStyle name="Normal 6 10 4 3 2 2 2" xfId="37841" xr:uid="{00000000-0005-0000-0000-00000B1B0000}"/>
    <cellStyle name="Normal 6 10 4 3 2 3" xfId="27823" xr:uid="{00000000-0005-0000-0000-00000C1B0000}"/>
    <cellStyle name="Normal 6 10 4 3 3" xfId="3754" xr:uid="{00000000-0005-0000-0000-00000D1B0000}"/>
    <cellStyle name="Normal 6 10 4 3 3 2" xfId="3755" xr:uid="{00000000-0005-0000-0000-00000E1B0000}"/>
    <cellStyle name="Normal 6 10 4 3 3 2 2" xfId="37842" xr:uid="{00000000-0005-0000-0000-00000F1B0000}"/>
    <cellStyle name="Normal 6 10 4 3 3 3" xfId="27824" xr:uid="{00000000-0005-0000-0000-0000101B0000}"/>
    <cellStyle name="Normal 6 10 4 3 4" xfId="3756" xr:uid="{00000000-0005-0000-0000-0000111B0000}"/>
    <cellStyle name="Normal 6 10 4 3 4 2" xfId="34341" xr:uid="{00000000-0005-0000-0000-0000121B0000}"/>
    <cellStyle name="Normal 6 10 4 3 5" xfId="23744" xr:uid="{00000000-0005-0000-0000-0000131B0000}"/>
    <cellStyle name="Normal 6 10 4 4" xfId="3757" xr:uid="{00000000-0005-0000-0000-0000141B0000}"/>
    <cellStyle name="Normal 6 10 4 4 2" xfId="3758" xr:uid="{00000000-0005-0000-0000-0000151B0000}"/>
    <cellStyle name="Normal 6 10 4 4 2 2" xfId="3759" xr:uid="{00000000-0005-0000-0000-0000161B0000}"/>
    <cellStyle name="Normal 6 10 4 4 2 2 2" xfId="37843" xr:uid="{00000000-0005-0000-0000-0000171B0000}"/>
    <cellStyle name="Normal 6 10 4 4 2 3" xfId="27825" xr:uid="{00000000-0005-0000-0000-0000181B0000}"/>
    <cellStyle name="Normal 6 10 4 4 3" xfId="3760" xr:uid="{00000000-0005-0000-0000-0000191B0000}"/>
    <cellStyle name="Normal 6 10 4 4 3 2" xfId="3761" xr:uid="{00000000-0005-0000-0000-00001A1B0000}"/>
    <cellStyle name="Normal 6 10 4 4 3 2 2" xfId="37844" xr:uid="{00000000-0005-0000-0000-00001B1B0000}"/>
    <cellStyle name="Normal 6 10 4 4 3 3" xfId="27826" xr:uid="{00000000-0005-0000-0000-00001C1B0000}"/>
    <cellStyle name="Normal 6 10 4 4 4" xfId="3762" xr:uid="{00000000-0005-0000-0000-00001D1B0000}"/>
    <cellStyle name="Normal 6 10 4 4 4 2" xfId="34342" xr:uid="{00000000-0005-0000-0000-00001E1B0000}"/>
    <cellStyle name="Normal 6 10 4 4 5" xfId="23745" xr:uid="{00000000-0005-0000-0000-00001F1B0000}"/>
    <cellStyle name="Normal 6 10 4 5" xfId="3763" xr:uid="{00000000-0005-0000-0000-0000201B0000}"/>
    <cellStyle name="Normal 6 10 4 5 2" xfId="3764" xr:uid="{00000000-0005-0000-0000-0000211B0000}"/>
    <cellStyle name="Normal 6 10 4 5 2 2" xfId="37845" xr:uid="{00000000-0005-0000-0000-0000221B0000}"/>
    <cellStyle name="Normal 6 10 4 5 3" xfId="27827" xr:uid="{00000000-0005-0000-0000-0000231B0000}"/>
    <cellStyle name="Normal 6 10 4 6" xfId="3765" xr:uid="{00000000-0005-0000-0000-0000241B0000}"/>
    <cellStyle name="Normal 6 10 4 6 2" xfId="3766" xr:uid="{00000000-0005-0000-0000-0000251B0000}"/>
    <cellStyle name="Normal 6 10 4 6 2 2" xfId="37846" xr:uid="{00000000-0005-0000-0000-0000261B0000}"/>
    <cellStyle name="Normal 6 10 4 6 3" xfId="27828" xr:uid="{00000000-0005-0000-0000-0000271B0000}"/>
    <cellStyle name="Normal 6 10 4 7" xfId="3767" xr:uid="{00000000-0005-0000-0000-0000281B0000}"/>
    <cellStyle name="Normal 6 10 4 7 2" xfId="34337" xr:uid="{00000000-0005-0000-0000-0000291B0000}"/>
    <cellStyle name="Normal 6 10 4 8" xfId="23740" xr:uid="{00000000-0005-0000-0000-00002A1B0000}"/>
    <cellStyle name="Normal 6 10 5" xfId="3768" xr:uid="{00000000-0005-0000-0000-00002B1B0000}"/>
    <cellStyle name="Normal 6 10 5 2" xfId="3769" xr:uid="{00000000-0005-0000-0000-00002C1B0000}"/>
    <cellStyle name="Normal 6 10 5 2 2" xfId="3770" xr:uid="{00000000-0005-0000-0000-00002D1B0000}"/>
    <cellStyle name="Normal 6 10 5 2 2 2" xfId="3771" xr:uid="{00000000-0005-0000-0000-00002E1B0000}"/>
    <cellStyle name="Normal 6 10 5 2 2 2 2" xfId="37847" xr:uid="{00000000-0005-0000-0000-00002F1B0000}"/>
    <cellStyle name="Normal 6 10 5 2 2 3" xfId="27829" xr:uid="{00000000-0005-0000-0000-0000301B0000}"/>
    <cellStyle name="Normal 6 10 5 2 3" xfId="3772" xr:uid="{00000000-0005-0000-0000-0000311B0000}"/>
    <cellStyle name="Normal 6 10 5 2 3 2" xfId="3773" xr:uid="{00000000-0005-0000-0000-0000321B0000}"/>
    <cellStyle name="Normal 6 10 5 2 3 2 2" xfId="37848" xr:uid="{00000000-0005-0000-0000-0000331B0000}"/>
    <cellStyle name="Normal 6 10 5 2 3 3" xfId="27830" xr:uid="{00000000-0005-0000-0000-0000341B0000}"/>
    <cellStyle name="Normal 6 10 5 2 4" xfId="3774" xr:uid="{00000000-0005-0000-0000-0000351B0000}"/>
    <cellStyle name="Normal 6 10 5 2 4 2" xfId="34344" xr:uid="{00000000-0005-0000-0000-0000361B0000}"/>
    <cellStyle name="Normal 6 10 5 2 5" xfId="23747" xr:uid="{00000000-0005-0000-0000-0000371B0000}"/>
    <cellStyle name="Normal 6 10 5 3" xfId="3775" xr:uid="{00000000-0005-0000-0000-0000381B0000}"/>
    <cellStyle name="Normal 6 10 5 3 2" xfId="3776" xr:uid="{00000000-0005-0000-0000-0000391B0000}"/>
    <cellStyle name="Normal 6 10 5 3 2 2" xfId="3777" xr:uid="{00000000-0005-0000-0000-00003A1B0000}"/>
    <cellStyle name="Normal 6 10 5 3 2 2 2" xfId="37849" xr:uid="{00000000-0005-0000-0000-00003B1B0000}"/>
    <cellStyle name="Normal 6 10 5 3 2 3" xfId="27831" xr:uid="{00000000-0005-0000-0000-00003C1B0000}"/>
    <cellStyle name="Normal 6 10 5 3 3" xfId="3778" xr:uid="{00000000-0005-0000-0000-00003D1B0000}"/>
    <cellStyle name="Normal 6 10 5 3 3 2" xfId="3779" xr:uid="{00000000-0005-0000-0000-00003E1B0000}"/>
    <cellStyle name="Normal 6 10 5 3 3 2 2" xfId="37850" xr:uid="{00000000-0005-0000-0000-00003F1B0000}"/>
    <cellStyle name="Normal 6 10 5 3 3 3" xfId="27832" xr:uid="{00000000-0005-0000-0000-0000401B0000}"/>
    <cellStyle name="Normal 6 10 5 3 4" xfId="3780" xr:uid="{00000000-0005-0000-0000-0000411B0000}"/>
    <cellStyle name="Normal 6 10 5 3 4 2" xfId="34345" xr:uid="{00000000-0005-0000-0000-0000421B0000}"/>
    <cellStyle name="Normal 6 10 5 3 5" xfId="23748" xr:uid="{00000000-0005-0000-0000-0000431B0000}"/>
    <cellStyle name="Normal 6 10 5 4" xfId="3781" xr:uid="{00000000-0005-0000-0000-0000441B0000}"/>
    <cellStyle name="Normal 6 10 5 4 2" xfId="3782" xr:uid="{00000000-0005-0000-0000-0000451B0000}"/>
    <cellStyle name="Normal 6 10 5 4 2 2" xfId="37851" xr:uid="{00000000-0005-0000-0000-0000461B0000}"/>
    <cellStyle name="Normal 6 10 5 4 3" xfId="27833" xr:uid="{00000000-0005-0000-0000-0000471B0000}"/>
    <cellStyle name="Normal 6 10 5 5" xfId="3783" xr:uid="{00000000-0005-0000-0000-0000481B0000}"/>
    <cellStyle name="Normal 6 10 5 5 2" xfId="3784" xr:uid="{00000000-0005-0000-0000-0000491B0000}"/>
    <cellStyle name="Normal 6 10 5 5 2 2" xfId="37852" xr:uid="{00000000-0005-0000-0000-00004A1B0000}"/>
    <cellStyle name="Normal 6 10 5 5 3" xfId="27834" xr:uid="{00000000-0005-0000-0000-00004B1B0000}"/>
    <cellStyle name="Normal 6 10 5 6" xfId="3785" xr:uid="{00000000-0005-0000-0000-00004C1B0000}"/>
    <cellStyle name="Normal 6 10 5 6 2" xfId="34343" xr:uid="{00000000-0005-0000-0000-00004D1B0000}"/>
    <cellStyle name="Normal 6 10 5 7" xfId="23746" xr:uid="{00000000-0005-0000-0000-00004E1B0000}"/>
    <cellStyle name="Normal 6 10 6" xfId="3786" xr:uid="{00000000-0005-0000-0000-00004F1B0000}"/>
    <cellStyle name="Normal 6 10 6 2" xfId="3787" xr:uid="{00000000-0005-0000-0000-0000501B0000}"/>
    <cellStyle name="Normal 6 10 6 2 2" xfId="3788" xr:uid="{00000000-0005-0000-0000-0000511B0000}"/>
    <cellStyle name="Normal 6 10 6 2 2 2" xfId="37853" xr:uid="{00000000-0005-0000-0000-0000521B0000}"/>
    <cellStyle name="Normal 6 10 6 2 3" xfId="27835" xr:uid="{00000000-0005-0000-0000-0000531B0000}"/>
    <cellStyle name="Normal 6 10 6 3" xfId="3789" xr:uid="{00000000-0005-0000-0000-0000541B0000}"/>
    <cellStyle name="Normal 6 10 6 3 2" xfId="3790" xr:uid="{00000000-0005-0000-0000-0000551B0000}"/>
    <cellStyle name="Normal 6 10 6 3 2 2" xfId="37854" xr:uid="{00000000-0005-0000-0000-0000561B0000}"/>
    <cellStyle name="Normal 6 10 6 3 3" xfId="27836" xr:uid="{00000000-0005-0000-0000-0000571B0000}"/>
    <cellStyle name="Normal 6 10 6 4" xfId="3791" xr:uid="{00000000-0005-0000-0000-0000581B0000}"/>
    <cellStyle name="Normal 6 10 6 4 2" xfId="34346" xr:uid="{00000000-0005-0000-0000-0000591B0000}"/>
    <cellStyle name="Normal 6 10 6 5" xfId="23749" xr:uid="{00000000-0005-0000-0000-00005A1B0000}"/>
    <cellStyle name="Normal 6 10 7" xfId="3792" xr:uid="{00000000-0005-0000-0000-00005B1B0000}"/>
    <cellStyle name="Normal 6 10 7 2" xfId="3793" xr:uid="{00000000-0005-0000-0000-00005C1B0000}"/>
    <cellStyle name="Normal 6 10 7 2 2" xfId="3794" xr:uid="{00000000-0005-0000-0000-00005D1B0000}"/>
    <cellStyle name="Normal 6 10 7 2 2 2" xfId="37855" xr:uid="{00000000-0005-0000-0000-00005E1B0000}"/>
    <cellStyle name="Normal 6 10 7 2 3" xfId="27837" xr:uid="{00000000-0005-0000-0000-00005F1B0000}"/>
    <cellStyle name="Normal 6 10 7 3" xfId="3795" xr:uid="{00000000-0005-0000-0000-0000601B0000}"/>
    <cellStyle name="Normal 6 10 7 3 2" xfId="3796" xr:uid="{00000000-0005-0000-0000-0000611B0000}"/>
    <cellStyle name="Normal 6 10 7 3 2 2" xfId="37856" xr:uid="{00000000-0005-0000-0000-0000621B0000}"/>
    <cellStyle name="Normal 6 10 7 3 3" xfId="27838" xr:uid="{00000000-0005-0000-0000-0000631B0000}"/>
    <cellStyle name="Normal 6 10 7 4" xfId="3797" xr:uid="{00000000-0005-0000-0000-0000641B0000}"/>
    <cellStyle name="Normal 6 10 7 4 2" xfId="34347" xr:uid="{00000000-0005-0000-0000-0000651B0000}"/>
    <cellStyle name="Normal 6 10 7 5" xfId="23750" xr:uid="{00000000-0005-0000-0000-0000661B0000}"/>
    <cellStyle name="Normal 6 10 8" xfId="3798" xr:uid="{00000000-0005-0000-0000-0000671B0000}"/>
    <cellStyle name="Normal 6 10 8 2" xfId="3799" xr:uid="{00000000-0005-0000-0000-0000681B0000}"/>
    <cellStyle name="Normal 6 10 8 2 2" xfId="37857" xr:uid="{00000000-0005-0000-0000-0000691B0000}"/>
    <cellStyle name="Normal 6 10 8 3" xfId="27839" xr:uid="{00000000-0005-0000-0000-00006A1B0000}"/>
    <cellStyle name="Normal 6 10 9" xfId="3800" xr:uid="{00000000-0005-0000-0000-00006B1B0000}"/>
    <cellStyle name="Normal 6 10 9 2" xfId="3801" xr:uid="{00000000-0005-0000-0000-00006C1B0000}"/>
    <cellStyle name="Normal 6 10 9 2 2" xfId="37858" xr:uid="{00000000-0005-0000-0000-00006D1B0000}"/>
    <cellStyle name="Normal 6 10 9 3" xfId="27840" xr:uid="{00000000-0005-0000-0000-00006E1B0000}"/>
    <cellStyle name="Normal 6 11" xfId="3802" xr:uid="{00000000-0005-0000-0000-00006F1B0000}"/>
    <cellStyle name="Normal 6 11 10" xfId="23751" xr:uid="{00000000-0005-0000-0000-0000701B0000}"/>
    <cellStyle name="Normal 6 11 2" xfId="3803" xr:uid="{00000000-0005-0000-0000-0000711B0000}"/>
    <cellStyle name="Normal 6 11 2 2" xfId="3804" xr:uid="{00000000-0005-0000-0000-0000721B0000}"/>
    <cellStyle name="Normal 6 11 2 2 2" xfId="3805" xr:uid="{00000000-0005-0000-0000-0000731B0000}"/>
    <cellStyle name="Normal 6 11 2 2 2 2" xfId="3806" xr:uid="{00000000-0005-0000-0000-0000741B0000}"/>
    <cellStyle name="Normal 6 11 2 2 2 2 2" xfId="3807" xr:uid="{00000000-0005-0000-0000-0000751B0000}"/>
    <cellStyle name="Normal 6 11 2 2 2 2 2 2" xfId="37859" xr:uid="{00000000-0005-0000-0000-0000761B0000}"/>
    <cellStyle name="Normal 6 11 2 2 2 2 3" xfId="27841" xr:uid="{00000000-0005-0000-0000-0000771B0000}"/>
    <cellStyle name="Normal 6 11 2 2 2 3" xfId="3808" xr:uid="{00000000-0005-0000-0000-0000781B0000}"/>
    <cellStyle name="Normal 6 11 2 2 2 3 2" xfId="3809" xr:uid="{00000000-0005-0000-0000-0000791B0000}"/>
    <cellStyle name="Normal 6 11 2 2 2 3 2 2" xfId="37860" xr:uid="{00000000-0005-0000-0000-00007A1B0000}"/>
    <cellStyle name="Normal 6 11 2 2 2 3 3" xfId="27842" xr:uid="{00000000-0005-0000-0000-00007B1B0000}"/>
    <cellStyle name="Normal 6 11 2 2 2 4" xfId="3810" xr:uid="{00000000-0005-0000-0000-00007C1B0000}"/>
    <cellStyle name="Normal 6 11 2 2 2 4 2" xfId="34351" xr:uid="{00000000-0005-0000-0000-00007D1B0000}"/>
    <cellStyle name="Normal 6 11 2 2 2 5" xfId="23754" xr:uid="{00000000-0005-0000-0000-00007E1B0000}"/>
    <cellStyle name="Normal 6 11 2 2 3" xfId="3811" xr:uid="{00000000-0005-0000-0000-00007F1B0000}"/>
    <cellStyle name="Normal 6 11 2 2 3 2" xfId="3812" xr:uid="{00000000-0005-0000-0000-0000801B0000}"/>
    <cellStyle name="Normal 6 11 2 2 3 2 2" xfId="3813" xr:uid="{00000000-0005-0000-0000-0000811B0000}"/>
    <cellStyle name="Normal 6 11 2 2 3 2 2 2" xfId="37861" xr:uid="{00000000-0005-0000-0000-0000821B0000}"/>
    <cellStyle name="Normal 6 11 2 2 3 2 3" xfId="27843" xr:uid="{00000000-0005-0000-0000-0000831B0000}"/>
    <cellStyle name="Normal 6 11 2 2 3 3" xfId="3814" xr:uid="{00000000-0005-0000-0000-0000841B0000}"/>
    <cellStyle name="Normal 6 11 2 2 3 3 2" xfId="3815" xr:uid="{00000000-0005-0000-0000-0000851B0000}"/>
    <cellStyle name="Normal 6 11 2 2 3 3 2 2" xfId="37862" xr:uid="{00000000-0005-0000-0000-0000861B0000}"/>
    <cellStyle name="Normal 6 11 2 2 3 3 3" xfId="27844" xr:uid="{00000000-0005-0000-0000-0000871B0000}"/>
    <cellStyle name="Normal 6 11 2 2 3 4" xfId="3816" xr:uid="{00000000-0005-0000-0000-0000881B0000}"/>
    <cellStyle name="Normal 6 11 2 2 3 4 2" xfId="34352" xr:uid="{00000000-0005-0000-0000-0000891B0000}"/>
    <cellStyle name="Normal 6 11 2 2 3 5" xfId="23755" xr:uid="{00000000-0005-0000-0000-00008A1B0000}"/>
    <cellStyle name="Normal 6 11 2 2 4" xfId="3817" xr:uid="{00000000-0005-0000-0000-00008B1B0000}"/>
    <cellStyle name="Normal 6 11 2 2 4 2" xfId="3818" xr:uid="{00000000-0005-0000-0000-00008C1B0000}"/>
    <cellStyle name="Normal 6 11 2 2 4 2 2" xfId="37863" xr:uid="{00000000-0005-0000-0000-00008D1B0000}"/>
    <cellStyle name="Normal 6 11 2 2 4 3" xfId="27845" xr:uid="{00000000-0005-0000-0000-00008E1B0000}"/>
    <cellStyle name="Normal 6 11 2 2 5" xfId="3819" xr:uid="{00000000-0005-0000-0000-00008F1B0000}"/>
    <cellStyle name="Normal 6 11 2 2 5 2" xfId="3820" xr:uid="{00000000-0005-0000-0000-0000901B0000}"/>
    <cellStyle name="Normal 6 11 2 2 5 2 2" xfId="37864" xr:uid="{00000000-0005-0000-0000-0000911B0000}"/>
    <cellStyle name="Normal 6 11 2 2 5 3" xfId="27846" xr:uid="{00000000-0005-0000-0000-0000921B0000}"/>
    <cellStyle name="Normal 6 11 2 2 6" xfId="3821" xr:uid="{00000000-0005-0000-0000-0000931B0000}"/>
    <cellStyle name="Normal 6 11 2 2 6 2" xfId="34350" xr:uid="{00000000-0005-0000-0000-0000941B0000}"/>
    <cellStyle name="Normal 6 11 2 2 7" xfId="23753" xr:uid="{00000000-0005-0000-0000-0000951B0000}"/>
    <cellStyle name="Normal 6 11 2 3" xfId="3822" xr:uid="{00000000-0005-0000-0000-0000961B0000}"/>
    <cellStyle name="Normal 6 11 2 3 2" xfId="3823" xr:uid="{00000000-0005-0000-0000-0000971B0000}"/>
    <cellStyle name="Normal 6 11 2 3 2 2" xfId="3824" xr:uid="{00000000-0005-0000-0000-0000981B0000}"/>
    <cellStyle name="Normal 6 11 2 3 2 2 2" xfId="37865" xr:uid="{00000000-0005-0000-0000-0000991B0000}"/>
    <cellStyle name="Normal 6 11 2 3 2 3" xfId="27847" xr:uid="{00000000-0005-0000-0000-00009A1B0000}"/>
    <cellStyle name="Normal 6 11 2 3 3" xfId="3825" xr:uid="{00000000-0005-0000-0000-00009B1B0000}"/>
    <cellStyle name="Normal 6 11 2 3 3 2" xfId="3826" xr:uid="{00000000-0005-0000-0000-00009C1B0000}"/>
    <cellStyle name="Normal 6 11 2 3 3 2 2" xfId="37866" xr:uid="{00000000-0005-0000-0000-00009D1B0000}"/>
    <cellStyle name="Normal 6 11 2 3 3 3" xfId="27848" xr:uid="{00000000-0005-0000-0000-00009E1B0000}"/>
    <cellStyle name="Normal 6 11 2 3 4" xfId="3827" xr:uid="{00000000-0005-0000-0000-00009F1B0000}"/>
    <cellStyle name="Normal 6 11 2 3 4 2" xfId="34353" xr:uid="{00000000-0005-0000-0000-0000A01B0000}"/>
    <cellStyle name="Normal 6 11 2 3 5" xfId="23756" xr:uid="{00000000-0005-0000-0000-0000A11B0000}"/>
    <cellStyle name="Normal 6 11 2 4" xfId="3828" xr:uid="{00000000-0005-0000-0000-0000A21B0000}"/>
    <cellStyle name="Normal 6 11 2 4 2" xfId="3829" xr:uid="{00000000-0005-0000-0000-0000A31B0000}"/>
    <cellStyle name="Normal 6 11 2 4 2 2" xfId="3830" xr:uid="{00000000-0005-0000-0000-0000A41B0000}"/>
    <cellStyle name="Normal 6 11 2 4 2 2 2" xfId="37867" xr:uid="{00000000-0005-0000-0000-0000A51B0000}"/>
    <cellStyle name="Normal 6 11 2 4 2 3" xfId="27849" xr:uid="{00000000-0005-0000-0000-0000A61B0000}"/>
    <cellStyle name="Normal 6 11 2 4 3" xfId="3831" xr:uid="{00000000-0005-0000-0000-0000A71B0000}"/>
    <cellStyle name="Normal 6 11 2 4 3 2" xfId="3832" xr:uid="{00000000-0005-0000-0000-0000A81B0000}"/>
    <cellStyle name="Normal 6 11 2 4 3 2 2" xfId="37868" xr:uid="{00000000-0005-0000-0000-0000A91B0000}"/>
    <cellStyle name="Normal 6 11 2 4 3 3" xfId="27850" xr:uid="{00000000-0005-0000-0000-0000AA1B0000}"/>
    <cellStyle name="Normal 6 11 2 4 4" xfId="3833" xr:uid="{00000000-0005-0000-0000-0000AB1B0000}"/>
    <cellStyle name="Normal 6 11 2 4 4 2" xfId="34354" xr:uid="{00000000-0005-0000-0000-0000AC1B0000}"/>
    <cellStyle name="Normal 6 11 2 4 5" xfId="23757" xr:uid="{00000000-0005-0000-0000-0000AD1B0000}"/>
    <cellStyle name="Normal 6 11 2 5" xfId="3834" xr:uid="{00000000-0005-0000-0000-0000AE1B0000}"/>
    <cellStyle name="Normal 6 11 2 5 2" xfId="3835" xr:uid="{00000000-0005-0000-0000-0000AF1B0000}"/>
    <cellStyle name="Normal 6 11 2 5 2 2" xfId="37869" xr:uid="{00000000-0005-0000-0000-0000B01B0000}"/>
    <cellStyle name="Normal 6 11 2 5 3" xfId="27851" xr:uid="{00000000-0005-0000-0000-0000B11B0000}"/>
    <cellStyle name="Normal 6 11 2 6" xfId="3836" xr:uid="{00000000-0005-0000-0000-0000B21B0000}"/>
    <cellStyle name="Normal 6 11 2 6 2" xfId="3837" xr:uid="{00000000-0005-0000-0000-0000B31B0000}"/>
    <cellStyle name="Normal 6 11 2 6 2 2" xfId="37870" xr:uid="{00000000-0005-0000-0000-0000B41B0000}"/>
    <cellStyle name="Normal 6 11 2 6 3" xfId="27852" xr:uid="{00000000-0005-0000-0000-0000B51B0000}"/>
    <cellStyle name="Normal 6 11 2 7" xfId="3838" xr:uid="{00000000-0005-0000-0000-0000B61B0000}"/>
    <cellStyle name="Normal 6 11 2 7 2" xfId="34349" xr:uid="{00000000-0005-0000-0000-0000B71B0000}"/>
    <cellStyle name="Normal 6 11 2 8" xfId="23752" xr:uid="{00000000-0005-0000-0000-0000B81B0000}"/>
    <cellStyle name="Normal 6 11 3" xfId="3839" xr:uid="{00000000-0005-0000-0000-0000B91B0000}"/>
    <cellStyle name="Normal 6 11 3 2" xfId="3840" xr:uid="{00000000-0005-0000-0000-0000BA1B0000}"/>
    <cellStyle name="Normal 6 11 3 2 2" xfId="3841" xr:uid="{00000000-0005-0000-0000-0000BB1B0000}"/>
    <cellStyle name="Normal 6 11 3 2 2 2" xfId="3842" xr:uid="{00000000-0005-0000-0000-0000BC1B0000}"/>
    <cellStyle name="Normal 6 11 3 2 2 2 2" xfId="3843" xr:uid="{00000000-0005-0000-0000-0000BD1B0000}"/>
    <cellStyle name="Normal 6 11 3 2 2 2 2 2" xfId="37871" xr:uid="{00000000-0005-0000-0000-0000BE1B0000}"/>
    <cellStyle name="Normal 6 11 3 2 2 2 3" xfId="27853" xr:uid="{00000000-0005-0000-0000-0000BF1B0000}"/>
    <cellStyle name="Normal 6 11 3 2 2 3" xfId="3844" xr:uid="{00000000-0005-0000-0000-0000C01B0000}"/>
    <cellStyle name="Normal 6 11 3 2 2 3 2" xfId="3845" xr:uid="{00000000-0005-0000-0000-0000C11B0000}"/>
    <cellStyle name="Normal 6 11 3 2 2 3 2 2" xfId="37872" xr:uid="{00000000-0005-0000-0000-0000C21B0000}"/>
    <cellStyle name="Normal 6 11 3 2 2 3 3" xfId="27854" xr:uid="{00000000-0005-0000-0000-0000C31B0000}"/>
    <cellStyle name="Normal 6 11 3 2 2 4" xfId="3846" xr:uid="{00000000-0005-0000-0000-0000C41B0000}"/>
    <cellStyle name="Normal 6 11 3 2 2 4 2" xfId="34357" xr:uid="{00000000-0005-0000-0000-0000C51B0000}"/>
    <cellStyle name="Normal 6 11 3 2 2 5" xfId="23760" xr:uid="{00000000-0005-0000-0000-0000C61B0000}"/>
    <cellStyle name="Normal 6 11 3 2 3" xfId="3847" xr:uid="{00000000-0005-0000-0000-0000C71B0000}"/>
    <cellStyle name="Normal 6 11 3 2 3 2" xfId="3848" xr:uid="{00000000-0005-0000-0000-0000C81B0000}"/>
    <cellStyle name="Normal 6 11 3 2 3 2 2" xfId="3849" xr:uid="{00000000-0005-0000-0000-0000C91B0000}"/>
    <cellStyle name="Normal 6 11 3 2 3 2 2 2" xfId="37873" xr:uid="{00000000-0005-0000-0000-0000CA1B0000}"/>
    <cellStyle name="Normal 6 11 3 2 3 2 3" xfId="27855" xr:uid="{00000000-0005-0000-0000-0000CB1B0000}"/>
    <cellStyle name="Normal 6 11 3 2 3 3" xfId="3850" xr:uid="{00000000-0005-0000-0000-0000CC1B0000}"/>
    <cellStyle name="Normal 6 11 3 2 3 3 2" xfId="3851" xr:uid="{00000000-0005-0000-0000-0000CD1B0000}"/>
    <cellStyle name="Normal 6 11 3 2 3 3 2 2" xfId="37874" xr:uid="{00000000-0005-0000-0000-0000CE1B0000}"/>
    <cellStyle name="Normal 6 11 3 2 3 3 3" xfId="27856" xr:uid="{00000000-0005-0000-0000-0000CF1B0000}"/>
    <cellStyle name="Normal 6 11 3 2 3 4" xfId="3852" xr:uid="{00000000-0005-0000-0000-0000D01B0000}"/>
    <cellStyle name="Normal 6 11 3 2 3 4 2" xfId="34358" xr:uid="{00000000-0005-0000-0000-0000D11B0000}"/>
    <cellStyle name="Normal 6 11 3 2 3 5" xfId="23761" xr:uid="{00000000-0005-0000-0000-0000D21B0000}"/>
    <cellStyle name="Normal 6 11 3 2 4" xfId="3853" xr:uid="{00000000-0005-0000-0000-0000D31B0000}"/>
    <cellStyle name="Normal 6 11 3 2 4 2" xfId="3854" xr:uid="{00000000-0005-0000-0000-0000D41B0000}"/>
    <cellStyle name="Normal 6 11 3 2 4 2 2" xfId="37875" xr:uid="{00000000-0005-0000-0000-0000D51B0000}"/>
    <cellStyle name="Normal 6 11 3 2 4 3" xfId="27857" xr:uid="{00000000-0005-0000-0000-0000D61B0000}"/>
    <cellStyle name="Normal 6 11 3 2 5" xfId="3855" xr:uid="{00000000-0005-0000-0000-0000D71B0000}"/>
    <cellStyle name="Normal 6 11 3 2 5 2" xfId="3856" xr:uid="{00000000-0005-0000-0000-0000D81B0000}"/>
    <cellStyle name="Normal 6 11 3 2 5 2 2" xfId="37876" xr:uid="{00000000-0005-0000-0000-0000D91B0000}"/>
    <cellStyle name="Normal 6 11 3 2 5 3" xfId="27858" xr:uid="{00000000-0005-0000-0000-0000DA1B0000}"/>
    <cellStyle name="Normal 6 11 3 2 6" xfId="3857" xr:uid="{00000000-0005-0000-0000-0000DB1B0000}"/>
    <cellStyle name="Normal 6 11 3 2 6 2" xfId="34356" xr:uid="{00000000-0005-0000-0000-0000DC1B0000}"/>
    <cellStyle name="Normal 6 11 3 2 7" xfId="23759" xr:uid="{00000000-0005-0000-0000-0000DD1B0000}"/>
    <cellStyle name="Normal 6 11 3 3" xfId="3858" xr:uid="{00000000-0005-0000-0000-0000DE1B0000}"/>
    <cellStyle name="Normal 6 11 3 3 2" xfId="3859" xr:uid="{00000000-0005-0000-0000-0000DF1B0000}"/>
    <cellStyle name="Normal 6 11 3 3 2 2" xfId="3860" xr:uid="{00000000-0005-0000-0000-0000E01B0000}"/>
    <cellStyle name="Normal 6 11 3 3 2 2 2" xfId="37877" xr:uid="{00000000-0005-0000-0000-0000E11B0000}"/>
    <cellStyle name="Normal 6 11 3 3 2 3" xfId="27859" xr:uid="{00000000-0005-0000-0000-0000E21B0000}"/>
    <cellStyle name="Normal 6 11 3 3 3" xfId="3861" xr:uid="{00000000-0005-0000-0000-0000E31B0000}"/>
    <cellStyle name="Normal 6 11 3 3 3 2" xfId="3862" xr:uid="{00000000-0005-0000-0000-0000E41B0000}"/>
    <cellStyle name="Normal 6 11 3 3 3 2 2" xfId="37878" xr:uid="{00000000-0005-0000-0000-0000E51B0000}"/>
    <cellStyle name="Normal 6 11 3 3 3 3" xfId="27860" xr:uid="{00000000-0005-0000-0000-0000E61B0000}"/>
    <cellStyle name="Normal 6 11 3 3 4" xfId="3863" xr:uid="{00000000-0005-0000-0000-0000E71B0000}"/>
    <cellStyle name="Normal 6 11 3 3 4 2" xfId="34359" xr:uid="{00000000-0005-0000-0000-0000E81B0000}"/>
    <cellStyle name="Normal 6 11 3 3 5" xfId="23762" xr:uid="{00000000-0005-0000-0000-0000E91B0000}"/>
    <cellStyle name="Normal 6 11 3 4" xfId="3864" xr:uid="{00000000-0005-0000-0000-0000EA1B0000}"/>
    <cellStyle name="Normal 6 11 3 4 2" xfId="3865" xr:uid="{00000000-0005-0000-0000-0000EB1B0000}"/>
    <cellStyle name="Normal 6 11 3 4 2 2" xfId="3866" xr:uid="{00000000-0005-0000-0000-0000EC1B0000}"/>
    <cellStyle name="Normal 6 11 3 4 2 2 2" xfId="37879" xr:uid="{00000000-0005-0000-0000-0000ED1B0000}"/>
    <cellStyle name="Normal 6 11 3 4 2 3" xfId="27861" xr:uid="{00000000-0005-0000-0000-0000EE1B0000}"/>
    <cellStyle name="Normal 6 11 3 4 3" xfId="3867" xr:uid="{00000000-0005-0000-0000-0000EF1B0000}"/>
    <cellStyle name="Normal 6 11 3 4 3 2" xfId="3868" xr:uid="{00000000-0005-0000-0000-0000F01B0000}"/>
    <cellStyle name="Normal 6 11 3 4 3 2 2" xfId="37880" xr:uid="{00000000-0005-0000-0000-0000F11B0000}"/>
    <cellStyle name="Normal 6 11 3 4 3 3" xfId="27862" xr:uid="{00000000-0005-0000-0000-0000F21B0000}"/>
    <cellStyle name="Normal 6 11 3 4 4" xfId="3869" xr:uid="{00000000-0005-0000-0000-0000F31B0000}"/>
    <cellStyle name="Normal 6 11 3 4 4 2" xfId="34360" xr:uid="{00000000-0005-0000-0000-0000F41B0000}"/>
    <cellStyle name="Normal 6 11 3 4 5" xfId="23763" xr:uid="{00000000-0005-0000-0000-0000F51B0000}"/>
    <cellStyle name="Normal 6 11 3 5" xfId="3870" xr:uid="{00000000-0005-0000-0000-0000F61B0000}"/>
    <cellStyle name="Normal 6 11 3 5 2" xfId="3871" xr:uid="{00000000-0005-0000-0000-0000F71B0000}"/>
    <cellStyle name="Normal 6 11 3 5 2 2" xfId="37881" xr:uid="{00000000-0005-0000-0000-0000F81B0000}"/>
    <cellStyle name="Normal 6 11 3 5 3" xfId="27863" xr:uid="{00000000-0005-0000-0000-0000F91B0000}"/>
    <cellStyle name="Normal 6 11 3 6" xfId="3872" xr:uid="{00000000-0005-0000-0000-0000FA1B0000}"/>
    <cellStyle name="Normal 6 11 3 6 2" xfId="3873" xr:uid="{00000000-0005-0000-0000-0000FB1B0000}"/>
    <cellStyle name="Normal 6 11 3 6 2 2" xfId="37882" xr:uid="{00000000-0005-0000-0000-0000FC1B0000}"/>
    <cellStyle name="Normal 6 11 3 6 3" xfId="27864" xr:uid="{00000000-0005-0000-0000-0000FD1B0000}"/>
    <cellStyle name="Normal 6 11 3 7" xfId="3874" xr:uid="{00000000-0005-0000-0000-0000FE1B0000}"/>
    <cellStyle name="Normal 6 11 3 7 2" xfId="34355" xr:uid="{00000000-0005-0000-0000-0000FF1B0000}"/>
    <cellStyle name="Normal 6 11 3 8" xfId="23758" xr:uid="{00000000-0005-0000-0000-0000001C0000}"/>
    <cellStyle name="Normal 6 11 4" xfId="3875" xr:uid="{00000000-0005-0000-0000-0000011C0000}"/>
    <cellStyle name="Normal 6 11 4 2" xfId="3876" xr:uid="{00000000-0005-0000-0000-0000021C0000}"/>
    <cellStyle name="Normal 6 11 4 2 2" xfId="3877" xr:uid="{00000000-0005-0000-0000-0000031C0000}"/>
    <cellStyle name="Normal 6 11 4 2 2 2" xfId="3878" xr:uid="{00000000-0005-0000-0000-0000041C0000}"/>
    <cellStyle name="Normal 6 11 4 2 2 2 2" xfId="37883" xr:uid="{00000000-0005-0000-0000-0000051C0000}"/>
    <cellStyle name="Normal 6 11 4 2 2 3" xfId="27865" xr:uid="{00000000-0005-0000-0000-0000061C0000}"/>
    <cellStyle name="Normal 6 11 4 2 3" xfId="3879" xr:uid="{00000000-0005-0000-0000-0000071C0000}"/>
    <cellStyle name="Normal 6 11 4 2 3 2" xfId="3880" xr:uid="{00000000-0005-0000-0000-0000081C0000}"/>
    <cellStyle name="Normal 6 11 4 2 3 2 2" xfId="37884" xr:uid="{00000000-0005-0000-0000-0000091C0000}"/>
    <cellStyle name="Normal 6 11 4 2 3 3" xfId="27866" xr:uid="{00000000-0005-0000-0000-00000A1C0000}"/>
    <cellStyle name="Normal 6 11 4 2 4" xfId="3881" xr:uid="{00000000-0005-0000-0000-00000B1C0000}"/>
    <cellStyle name="Normal 6 11 4 2 4 2" xfId="34362" xr:uid="{00000000-0005-0000-0000-00000C1C0000}"/>
    <cellStyle name="Normal 6 11 4 2 5" xfId="23765" xr:uid="{00000000-0005-0000-0000-00000D1C0000}"/>
    <cellStyle name="Normal 6 11 4 3" xfId="3882" xr:uid="{00000000-0005-0000-0000-00000E1C0000}"/>
    <cellStyle name="Normal 6 11 4 3 2" xfId="3883" xr:uid="{00000000-0005-0000-0000-00000F1C0000}"/>
    <cellStyle name="Normal 6 11 4 3 2 2" xfId="3884" xr:uid="{00000000-0005-0000-0000-0000101C0000}"/>
    <cellStyle name="Normal 6 11 4 3 2 2 2" xfId="37885" xr:uid="{00000000-0005-0000-0000-0000111C0000}"/>
    <cellStyle name="Normal 6 11 4 3 2 3" xfId="27867" xr:uid="{00000000-0005-0000-0000-0000121C0000}"/>
    <cellStyle name="Normal 6 11 4 3 3" xfId="3885" xr:uid="{00000000-0005-0000-0000-0000131C0000}"/>
    <cellStyle name="Normal 6 11 4 3 3 2" xfId="3886" xr:uid="{00000000-0005-0000-0000-0000141C0000}"/>
    <cellStyle name="Normal 6 11 4 3 3 2 2" xfId="37886" xr:uid="{00000000-0005-0000-0000-0000151C0000}"/>
    <cellStyle name="Normal 6 11 4 3 3 3" xfId="27868" xr:uid="{00000000-0005-0000-0000-0000161C0000}"/>
    <cellStyle name="Normal 6 11 4 3 4" xfId="3887" xr:uid="{00000000-0005-0000-0000-0000171C0000}"/>
    <cellStyle name="Normal 6 11 4 3 4 2" xfId="34363" xr:uid="{00000000-0005-0000-0000-0000181C0000}"/>
    <cellStyle name="Normal 6 11 4 3 5" xfId="23766" xr:uid="{00000000-0005-0000-0000-0000191C0000}"/>
    <cellStyle name="Normal 6 11 4 4" xfId="3888" xr:uid="{00000000-0005-0000-0000-00001A1C0000}"/>
    <cellStyle name="Normal 6 11 4 4 2" xfId="3889" xr:uid="{00000000-0005-0000-0000-00001B1C0000}"/>
    <cellStyle name="Normal 6 11 4 4 2 2" xfId="37887" xr:uid="{00000000-0005-0000-0000-00001C1C0000}"/>
    <cellStyle name="Normal 6 11 4 4 3" xfId="27869" xr:uid="{00000000-0005-0000-0000-00001D1C0000}"/>
    <cellStyle name="Normal 6 11 4 5" xfId="3890" xr:uid="{00000000-0005-0000-0000-00001E1C0000}"/>
    <cellStyle name="Normal 6 11 4 5 2" xfId="3891" xr:uid="{00000000-0005-0000-0000-00001F1C0000}"/>
    <cellStyle name="Normal 6 11 4 5 2 2" xfId="37888" xr:uid="{00000000-0005-0000-0000-0000201C0000}"/>
    <cellStyle name="Normal 6 11 4 5 3" xfId="27870" xr:uid="{00000000-0005-0000-0000-0000211C0000}"/>
    <cellStyle name="Normal 6 11 4 6" xfId="3892" xr:uid="{00000000-0005-0000-0000-0000221C0000}"/>
    <cellStyle name="Normal 6 11 4 6 2" xfId="34361" xr:uid="{00000000-0005-0000-0000-0000231C0000}"/>
    <cellStyle name="Normal 6 11 4 7" xfId="23764" xr:uid="{00000000-0005-0000-0000-0000241C0000}"/>
    <cellStyle name="Normal 6 11 5" xfId="3893" xr:uid="{00000000-0005-0000-0000-0000251C0000}"/>
    <cellStyle name="Normal 6 11 5 2" xfId="3894" xr:uid="{00000000-0005-0000-0000-0000261C0000}"/>
    <cellStyle name="Normal 6 11 5 2 2" xfId="3895" xr:uid="{00000000-0005-0000-0000-0000271C0000}"/>
    <cellStyle name="Normal 6 11 5 2 2 2" xfId="37889" xr:uid="{00000000-0005-0000-0000-0000281C0000}"/>
    <cellStyle name="Normal 6 11 5 2 3" xfId="27871" xr:uid="{00000000-0005-0000-0000-0000291C0000}"/>
    <cellStyle name="Normal 6 11 5 3" xfId="3896" xr:uid="{00000000-0005-0000-0000-00002A1C0000}"/>
    <cellStyle name="Normal 6 11 5 3 2" xfId="3897" xr:uid="{00000000-0005-0000-0000-00002B1C0000}"/>
    <cellStyle name="Normal 6 11 5 3 2 2" xfId="37890" xr:uid="{00000000-0005-0000-0000-00002C1C0000}"/>
    <cellStyle name="Normal 6 11 5 3 3" xfId="27872" xr:uid="{00000000-0005-0000-0000-00002D1C0000}"/>
    <cellStyle name="Normal 6 11 5 4" xfId="3898" xr:uid="{00000000-0005-0000-0000-00002E1C0000}"/>
    <cellStyle name="Normal 6 11 5 4 2" xfId="34364" xr:uid="{00000000-0005-0000-0000-00002F1C0000}"/>
    <cellStyle name="Normal 6 11 5 5" xfId="23767" xr:uid="{00000000-0005-0000-0000-0000301C0000}"/>
    <cellStyle name="Normal 6 11 6" xfId="3899" xr:uid="{00000000-0005-0000-0000-0000311C0000}"/>
    <cellStyle name="Normal 6 11 6 2" xfId="3900" xr:uid="{00000000-0005-0000-0000-0000321C0000}"/>
    <cellStyle name="Normal 6 11 6 2 2" xfId="3901" xr:uid="{00000000-0005-0000-0000-0000331C0000}"/>
    <cellStyle name="Normal 6 11 6 2 2 2" xfId="37891" xr:uid="{00000000-0005-0000-0000-0000341C0000}"/>
    <cellStyle name="Normal 6 11 6 2 3" xfId="27873" xr:uid="{00000000-0005-0000-0000-0000351C0000}"/>
    <cellStyle name="Normal 6 11 6 3" xfId="3902" xr:uid="{00000000-0005-0000-0000-0000361C0000}"/>
    <cellStyle name="Normal 6 11 6 3 2" xfId="3903" xr:uid="{00000000-0005-0000-0000-0000371C0000}"/>
    <cellStyle name="Normal 6 11 6 3 2 2" xfId="37892" xr:uid="{00000000-0005-0000-0000-0000381C0000}"/>
    <cellStyle name="Normal 6 11 6 3 3" xfId="27874" xr:uid="{00000000-0005-0000-0000-0000391C0000}"/>
    <cellStyle name="Normal 6 11 6 4" xfId="3904" xr:uid="{00000000-0005-0000-0000-00003A1C0000}"/>
    <cellStyle name="Normal 6 11 6 4 2" xfId="34365" xr:uid="{00000000-0005-0000-0000-00003B1C0000}"/>
    <cellStyle name="Normal 6 11 6 5" xfId="23768" xr:uid="{00000000-0005-0000-0000-00003C1C0000}"/>
    <cellStyle name="Normal 6 11 7" xfId="3905" xr:uid="{00000000-0005-0000-0000-00003D1C0000}"/>
    <cellStyle name="Normal 6 11 7 2" xfId="3906" xr:uid="{00000000-0005-0000-0000-00003E1C0000}"/>
    <cellStyle name="Normal 6 11 7 2 2" xfId="37893" xr:uid="{00000000-0005-0000-0000-00003F1C0000}"/>
    <cellStyle name="Normal 6 11 7 3" xfId="27875" xr:uid="{00000000-0005-0000-0000-0000401C0000}"/>
    <cellStyle name="Normal 6 11 8" xfId="3907" xr:uid="{00000000-0005-0000-0000-0000411C0000}"/>
    <cellStyle name="Normal 6 11 8 2" xfId="3908" xr:uid="{00000000-0005-0000-0000-0000421C0000}"/>
    <cellStyle name="Normal 6 11 8 2 2" xfId="37894" xr:uid="{00000000-0005-0000-0000-0000431C0000}"/>
    <cellStyle name="Normal 6 11 8 3" xfId="27876" xr:uid="{00000000-0005-0000-0000-0000441C0000}"/>
    <cellStyle name="Normal 6 11 9" xfId="3909" xr:uid="{00000000-0005-0000-0000-0000451C0000}"/>
    <cellStyle name="Normal 6 11 9 2" xfId="34348" xr:uid="{00000000-0005-0000-0000-0000461C0000}"/>
    <cellStyle name="Normal 6 12" xfId="3910" xr:uid="{00000000-0005-0000-0000-0000471C0000}"/>
    <cellStyle name="Normal 6 12 10" xfId="23769" xr:uid="{00000000-0005-0000-0000-0000481C0000}"/>
    <cellStyle name="Normal 6 12 2" xfId="3911" xr:uid="{00000000-0005-0000-0000-0000491C0000}"/>
    <cellStyle name="Normal 6 12 2 2" xfId="3912" xr:uid="{00000000-0005-0000-0000-00004A1C0000}"/>
    <cellStyle name="Normal 6 12 2 2 2" xfId="3913" xr:uid="{00000000-0005-0000-0000-00004B1C0000}"/>
    <cellStyle name="Normal 6 12 2 2 2 2" xfId="3914" xr:uid="{00000000-0005-0000-0000-00004C1C0000}"/>
    <cellStyle name="Normal 6 12 2 2 2 2 2" xfId="3915" xr:uid="{00000000-0005-0000-0000-00004D1C0000}"/>
    <cellStyle name="Normal 6 12 2 2 2 2 2 2" xfId="37895" xr:uid="{00000000-0005-0000-0000-00004E1C0000}"/>
    <cellStyle name="Normal 6 12 2 2 2 2 3" xfId="27877" xr:uid="{00000000-0005-0000-0000-00004F1C0000}"/>
    <cellStyle name="Normal 6 12 2 2 2 3" xfId="3916" xr:uid="{00000000-0005-0000-0000-0000501C0000}"/>
    <cellStyle name="Normal 6 12 2 2 2 3 2" xfId="3917" xr:uid="{00000000-0005-0000-0000-0000511C0000}"/>
    <cellStyle name="Normal 6 12 2 2 2 3 2 2" xfId="37896" xr:uid="{00000000-0005-0000-0000-0000521C0000}"/>
    <cellStyle name="Normal 6 12 2 2 2 3 3" xfId="27878" xr:uid="{00000000-0005-0000-0000-0000531C0000}"/>
    <cellStyle name="Normal 6 12 2 2 2 4" xfId="3918" xr:uid="{00000000-0005-0000-0000-0000541C0000}"/>
    <cellStyle name="Normal 6 12 2 2 2 4 2" xfId="34369" xr:uid="{00000000-0005-0000-0000-0000551C0000}"/>
    <cellStyle name="Normal 6 12 2 2 2 5" xfId="23772" xr:uid="{00000000-0005-0000-0000-0000561C0000}"/>
    <cellStyle name="Normal 6 12 2 2 3" xfId="3919" xr:uid="{00000000-0005-0000-0000-0000571C0000}"/>
    <cellStyle name="Normal 6 12 2 2 3 2" xfId="3920" xr:uid="{00000000-0005-0000-0000-0000581C0000}"/>
    <cellStyle name="Normal 6 12 2 2 3 2 2" xfId="3921" xr:uid="{00000000-0005-0000-0000-0000591C0000}"/>
    <cellStyle name="Normal 6 12 2 2 3 2 2 2" xfId="37897" xr:uid="{00000000-0005-0000-0000-00005A1C0000}"/>
    <cellStyle name="Normal 6 12 2 2 3 2 3" xfId="27879" xr:uid="{00000000-0005-0000-0000-00005B1C0000}"/>
    <cellStyle name="Normal 6 12 2 2 3 3" xfId="3922" xr:uid="{00000000-0005-0000-0000-00005C1C0000}"/>
    <cellStyle name="Normal 6 12 2 2 3 3 2" xfId="3923" xr:uid="{00000000-0005-0000-0000-00005D1C0000}"/>
    <cellStyle name="Normal 6 12 2 2 3 3 2 2" xfId="37898" xr:uid="{00000000-0005-0000-0000-00005E1C0000}"/>
    <cellStyle name="Normal 6 12 2 2 3 3 3" xfId="27880" xr:uid="{00000000-0005-0000-0000-00005F1C0000}"/>
    <cellStyle name="Normal 6 12 2 2 3 4" xfId="3924" xr:uid="{00000000-0005-0000-0000-0000601C0000}"/>
    <cellStyle name="Normal 6 12 2 2 3 4 2" xfId="34370" xr:uid="{00000000-0005-0000-0000-0000611C0000}"/>
    <cellStyle name="Normal 6 12 2 2 3 5" xfId="23773" xr:uid="{00000000-0005-0000-0000-0000621C0000}"/>
    <cellStyle name="Normal 6 12 2 2 4" xfId="3925" xr:uid="{00000000-0005-0000-0000-0000631C0000}"/>
    <cellStyle name="Normal 6 12 2 2 4 2" xfId="3926" xr:uid="{00000000-0005-0000-0000-0000641C0000}"/>
    <cellStyle name="Normal 6 12 2 2 4 2 2" xfId="37899" xr:uid="{00000000-0005-0000-0000-0000651C0000}"/>
    <cellStyle name="Normal 6 12 2 2 4 3" xfId="27881" xr:uid="{00000000-0005-0000-0000-0000661C0000}"/>
    <cellStyle name="Normal 6 12 2 2 5" xfId="3927" xr:uid="{00000000-0005-0000-0000-0000671C0000}"/>
    <cellStyle name="Normal 6 12 2 2 5 2" xfId="3928" xr:uid="{00000000-0005-0000-0000-0000681C0000}"/>
    <cellStyle name="Normal 6 12 2 2 5 2 2" xfId="37900" xr:uid="{00000000-0005-0000-0000-0000691C0000}"/>
    <cellStyle name="Normal 6 12 2 2 5 3" xfId="27882" xr:uid="{00000000-0005-0000-0000-00006A1C0000}"/>
    <cellStyle name="Normal 6 12 2 2 6" xfId="3929" xr:uid="{00000000-0005-0000-0000-00006B1C0000}"/>
    <cellStyle name="Normal 6 12 2 2 6 2" xfId="34368" xr:uid="{00000000-0005-0000-0000-00006C1C0000}"/>
    <cellStyle name="Normal 6 12 2 2 7" xfId="23771" xr:uid="{00000000-0005-0000-0000-00006D1C0000}"/>
    <cellStyle name="Normal 6 12 2 3" xfId="3930" xr:uid="{00000000-0005-0000-0000-00006E1C0000}"/>
    <cellStyle name="Normal 6 12 2 3 2" xfId="3931" xr:uid="{00000000-0005-0000-0000-00006F1C0000}"/>
    <cellStyle name="Normal 6 12 2 3 2 2" xfId="3932" xr:uid="{00000000-0005-0000-0000-0000701C0000}"/>
    <cellStyle name="Normal 6 12 2 3 2 2 2" xfId="37901" xr:uid="{00000000-0005-0000-0000-0000711C0000}"/>
    <cellStyle name="Normal 6 12 2 3 2 3" xfId="27883" xr:uid="{00000000-0005-0000-0000-0000721C0000}"/>
    <cellStyle name="Normal 6 12 2 3 3" xfId="3933" xr:uid="{00000000-0005-0000-0000-0000731C0000}"/>
    <cellStyle name="Normal 6 12 2 3 3 2" xfId="3934" xr:uid="{00000000-0005-0000-0000-0000741C0000}"/>
    <cellStyle name="Normal 6 12 2 3 3 2 2" xfId="37902" xr:uid="{00000000-0005-0000-0000-0000751C0000}"/>
    <cellStyle name="Normal 6 12 2 3 3 3" xfId="27884" xr:uid="{00000000-0005-0000-0000-0000761C0000}"/>
    <cellStyle name="Normal 6 12 2 3 4" xfId="3935" xr:uid="{00000000-0005-0000-0000-0000771C0000}"/>
    <cellStyle name="Normal 6 12 2 3 4 2" xfId="34371" xr:uid="{00000000-0005-0000-0000-0000781C0000}"/>
    <cellStyle name="Normal 6 12 2 3 5" xfId="23774" xr:uid="{00000000-0005-0000-0000-0000791C0000}"/>
    <cellStyle name="Normal 6 12 2 4" xfId="3936" xr:uid="{00000000-0005-0000-0000-00007A1C0000}"/>
    <cellStyle name="Normal 6 12 2 4 2" xfId="3937" xr:uid="{00000000-0005-0000-0000-00007B1C0000}"/>
    <cellStyle name="Normal 6 12 2 4 2 2" xfId="3938" xr:uid="{00000000-0005-0000-0000-00007C1C0000}"/>
    <cellStyle name="Normal 6 12 2 4 2 2 2" xfId="37903" xr:uid="{00000000-0005-0000-0000-00007D1C0000}"/>
    <cellStyle name="Normal 6 12 2 4 2 3" xfId="27885" xr:uid="{00000000-0005-0000-0000-00007E1C0000}"/>
    <cellStyle name="Normal 6 12 2 4 3" xfId="3939" xr:uid="{00000000-0005-0000-0000-00007F1C0000}"/>
    <cellStyle name="Normal 6 12 2 4 3 2" xfId="3940" xr:uid="{00000000-0005-0000-0000-0000801C0000}"/>
    <cellStyle name="Normal 6 12 2 4 3 2 2" xfId="37904" xr:uid="{00000000-0005-0000-0000-0000811C0000}"/>
    <cellStyle name="Normal 6 12 2 4 3 3" xfId="27886" xr:uid="{00000000-0005-0000-0000-0000821C0000}"/>
    <cellStyle name="Normal 6 12 2 4 4" xfId="3941" xr:uid="{00000000-0005-0000-0000-0000831C0000}"/>
    <cellStyle name="Normal 6 12 2 4 4 2" xfId="34372" xr:uid="{00000000-0005-0000-0000-0000841C0000}"/>
    <cellStyle name="Normal 6 12 2 4 5" xfId="23775" xr:uid="{00000000-0005-0000-0000-0000851C0000}"/>
    <cellStyle name="Normal 6 12 2 5" xfId="3942" xr:uid="{00000000-0005-0000-0000-0000861C0000}"/>
    <cellStyle name="Normal 6 12 2 5 2" xfId="3943" xr:uid="{00000000-0005-0000-0000-0000871C0000}"/>
    <cellStyle name="Normal 6 12 2 5 2 2" xfId="37905" xr:uid="{00000000-0005-0000-0000-0000881C0000}"/>
    <cellStyle name="Normal 6 12 2 5 3" xfId="27887" xr:uid="{00000000-0005-0000-0000-0000891C0000}"/>
    <cellStyle name="Normal 6 12 2 6" xfId="3944" xr:uid="{00000000-0005-0000-0000-00008A1C0000}"/>
    <cellStyle name="Normal 6 12 2 6 2" xfId="3945" xr:uid="{00000000-0005-0000-0000-00008B1C0000}"/>
    <cellStyle name="Normal 6 12 2 6 2 2" xfId="37906" xr:uid="{00000000-0005-0000-0000-00008C1C0000}"/>
    <cellStyle name="Normal 6 12 2 6 3" xfId="27888" xr:uid="{00000000-0005-0000-0000-00008D1C0000}"/>
    <cellStyle name="Normal 6 12 2 7" xfId="3946" xr:uid="{00000000-0005-0000-0000-00008E1C0000}"/>
    <cellStyle name="Normal 6 12 2 7 2" xfId="34367" xr:uid="{00000000-0005-0000-0000-00008F1C0000}"/>
    <cellStyle name="Normal 6 12 2 8" xfId="23770" xr:uid="{00000000-0005-0000-0000-0000901C0000}"/>
    <cellStyle name="Normal 6 12 3" xfId="3947" xr:uid="{00000000-0005-0000-0000-0000911C0000}"/>
    <cellStyle name="Normal 6 12 3 2" xfId="3948" xr:uid="{00000000-0005-0000-0000-0000921C0000}"/>
    <cellStyle name="Normal 6 12 3 2 2" xfId="3949" xr:uid="{00000000-0005-0000-0000-0000931C0000}"/>
    <cellStyle name="Normal 6 12 3 2 2 2" xfId="3950" xr:uid="{00000000-0005-0000-0000-0000941C0000}"/>
    <cellStyle name="Normal 6 12 3 2 2 2 2" xfId="3951" xr:uid="{00000000-0005-0000-0000-0000951C0000}"/>
    <cellStyle name="Normal 6 12 3 2 2 2 2 2" xfId="37907" xr:uid="{00000000-0005-0000-0000-0000961C0000}"/>
    <cellStyle name="Normal 6 12 3 2 2 2 3" xfId="27889" xr:uid="{00000000-0005-0000-0000-0000971C0000}"/>
    <cellStyle name="Normal 6 12 3 2 2 3" xfId="3952" xr:uid="{00000000-0005-0000-0000-0000981C0000}"/>
    <cellStyle name="Normal 6 12 3 2 2 3 2" xfId="3953" xr:uid="{00000000-0005-0000-0000-0000991C0000}"/>
    <cellStyle name="Normal 6 12 3 2 2 3 2 2" xfId="37908" xr:uid="{00000000-0005-0000-0000-00009A1C0000}"/>
    <cellStyle name="Normal 6 12 3 2 2 3 3" xfId="27890" xr:uid="{00000000-0005-0000-0000-00009B1C0000}"/>
    <cellStyle name="Normal 6 12 3 2 2 4" xfId="3954" xr:uid="{00000000-0005-0000-0000-00009C1C0000}"/>
    <cellStyle name="Normal 6 12 3 2 2 4 2" xfId="34375" xr:uid="{00000000-0005-0000-0000-00009D1C0000}"/>
    <cellStyle name="Normal 6 12 3 2 2 5" xfId="23778" xr:uid="{00000000-0005-0000-0000-00009E1C0000}"/>
    <cellStyle name="Normal 6 12 3 2 3" xfId="3955" xr:uid="{00000000-0005-0000-0000-00009F1C0000}"/>
    <cellStyle name="Normal 6 12 3 2 3 2" xfId="3956" xr:uid="{00000000-0005-0000-0000-0000A01C0000}"/>
    <cellStyle name="Normal 6 12 3 2 3 2 2" xfId="3957" xr:uid="{00000000-0005-0000-0000-0000A11C0000}"/>
    <cellStyle name="Normal 6 12 3 2 3 2 2 2" xfId="37909" xr:uid="{00000000-0005-0000-0000-0000A21C0000}"/>
    <cellStyle name="Normal 6 12 3 2 3 2 3" xfId="27891" xr:uid="{00000000-0005-0000-0000-0000A31C0000}"/>
    <cellStyle name="Normal 6 12 3 2 3 3" xfId="3958" xr:uid="{00000000-0005-0000-0000-0000A41C0000}"/>
    <cellStyle name="Normal 6 12 3 2 3 3 2" xfId="3959" xr:uid="{00000000-0005-0000-0000-0000A51C0000}"/>
    <cellStyle name="Normal 6 12 3 2 3 3 2 2" xfId="37910" xr:uid="{00000000-0005-0000-0000-0000A61C0000}"/>
    <cellStyle name="Normal 6 12 3 2 3 3 3" xfId="27892" xr:uid="{00000000-0005-0000-0000-0000A71C0000}"/>
    <cellStyle name="Normal 6 12 3 2 3 4" xfId="3960" xr:uid="{00000000-0005-0000-0000-0000A81C0000}"/>
    <cellStyle name="Normal 6 12 3 2 3 4 2" xfId="34376" xr:uid="{00000000-0005-0000-0000-0000A91C0000}"/>
    <cellStyle name="Normal 6 12 3 2 3 5" xfId="23779" xr:uid="{00000000-0005-0000-0000-0000AA1C0000}"/>
    <cellStyle name="Normal 6 12 3 2 4" xfId="3961" xr:uid="{00000000-0005-0000-0000-0000AB1C0000}"/>
    <cellStyle name="Normal 6 12 3 2 4 2" xfId="3962" xr:uid="{00000000-0005-0000-0000-0000AC1C0000}"/>
    <cellStyle name="Normal 6 12 3 2 4 2 2" xfId="37911" xr:uid="{00000000-0005-0000-0000-0000AD1C0000}"/>
    <cellStyle name="Normal 6 12 3 2 4 3" xfId="27893" xr:uid="{00000000-0005-0000-0000-0000AE1C0000}"/>
    <cellStyle name="Normal 6 12 3 2 5" xfId="3963" xr:uid="{00000000-0005-0000-0000-0000AF1C0000}"/>
    <cellStyle name="Normal 6 12 3 2 5 2" xfId="3964" xr:uid="{00000000-0005-0000-0000-0000B01C0000}"/>
    <cellStyle name="Normal 6 12 3 2 5 2 2" xfId="37912" xr:uid="{00000000-0005-0000-0000-0000B11C0000}"/>
    <cellStyle name="Normal 6 12 3 2 5 3" xfId="27894" xr:uid="{00000000-0005-0000-0000-0000B21C0000}"/>
    <cellStyle name="Normal 6 12 3 2 6" xfId="3965" xr:uid="{00000000-0005-0000-0000-0000B31C0000}"/>
    <cellStyle name="Normal 6 12 3 2 6 2" xfId="34374" xr:uid="{00000000-0005-0000-0000-0000B41C0000}"/>
    <cellStyle name="Normal 6 12 3 2 7" xfId="23777" xr:uid="{00000000-0005-0000-0000-0000B51C0000}"/>
    <cellStyle name="Normal 6 12 3 3" xfId="3966" xr:uid="{00000000-0005-0000-0000-0000B61C0000}"/>
    <cellStyle name="Normal 6 12 3 3 2" xfId="3967" xr:uid="{00000000-0005-0000-0000-0000B71C0000}"/>
    <cellStyle name="Normal 6 12 3 3 2 2" xfId="3968" xr:uid="{00000000-0005-0000-0000-0000B81C0000}"/>
    <cellStyle name="Normal 6 12 3 3 2 2 2" xfId="37913" xr:uid="{00000000-0005-0000-0000-0000B91C0000}"/>
    <cellStyle name="Normal 6 12 3 3 2 3" xfId="27895" xr:uid="{00000000-0005-0000-0000-0000BA1C0000}"/>
    <cellStyle name="Normal 6 12 3 3 3" xfId="3969" xr:uid="{00000000-0005-0000-0000-0000BB1C0000}"/>
    <cellStyle name="Normal 6 12 3 3 3 2" xfId="3970" xr:uid="{00000000-0005-0000-0000-0000BC1C0000}"/>
    <cellStyle name="Normal 6 12 3 3 3 2 2" xfId="37914" xr:uid="{00000000-0005-0000-0000-0000BD1C0000}"/>
    <cellStyle name="Normal 6 12 3 3 3 3" xfId="27896" xr:uid="{00000000-0005-0000-0000-0000BE1C0000}"/>
    <cellStyle name="Normal 6 12 3 3 4" xfId="3971" xr:uid="{00000000-0005-0000-0000-0000BF1C0000}"/>
    <cellStyle name="Normal 6 12 3 3 4 2" xfId="34377" xr:uid="{00000000-0005-0000-0000-0000C01C0000}"/>
    <cellStyle name="Normal 6 12 3 3 5" xfId="23780" xr:uid="{00000000-0005-0000-0000-0000C11C0000}"/>
    <cellStyle name="Normal 6 12 3 4" xfId="3972" xr:uid="{00000000-0005-0000-0000-0000C21C0000}"/>
    <cellStyle name="Normal 6 12 3 4 2" xfId="3973" xr:uid="{00000000-0005-0000-0000-0000C31C0000}"/>
    <cellStyle name="Normal 6 12 3 4 2 2" xfId="3974" xr:uid="{00000000-0005-0000-0000-0000C41C0000}"/>
    <cellStyle name="Normal 6 12 3 4 2 2 2" xfId="37915" xr:uid="{00000000-0005-0000-0000-0000C51C0000}"/>
    <cellStyle name="Normal 6 12 3 4 2 3" xfId="27897" xr:uid="{00000000-0005-0000-0000-0000C61C0000}"/>
    <cellStyle name="Normal 6 12 3 4 3" xfId="3975" xr:uid="{00000000-0005-0000-0000-0000C71C0000}"/>
    <cellStyle name="Normal 6 12 3 4 3 2" xfId="3976" xr:uid="{00000000-0005-0000-0000-0000C81C0000}"/>
    <cellStyle name="Normal 6 12 3 4 3 2 2" xfId="37916" xr:uid="{00000000-0005-0000-0000-0000C91C0000}"/>
    <cellStyle name="Normal 6 12 3 4 3 3" xfId="27898" xr:uid="{00000000-0005-0000-0000-0000CA1C0000}"/>
    <cellStyle name="Normal 6 12 3 4 4" xfId="3977" xr:uid="{00000000-0005-0000-0000-0000CB1C0000}"/>
    <cellStyle name="Normal 6 12 3 4 4 2" xfId="34378" xr:uid="{00000000-0005-0000-0000-0000CC1C0000}"/>
    <cellStyle name="Normal 6 12 3 4 5" xfId="23781" xr:uid="{00000000-0005-0000-0000-0000CD1C0000}"/>
    <cellStyle name="Normal 6 12 3 5" xfId="3978" xr:uid="{00000000-0005-0000-0000-0000CE1C0000}"/>
    <cellStyle name="Normal 6 12 3 5 2" xfId="3979" xr:uid="{00000000-0005-0000-0000-0000CF1C0000}"/>
    <cellStyle name="Normal 6 12 3 5 2 2" xfId="37917" xr:uid="{00000000-0005-0000-0000-0000D01C0000}"/>
    <cellStyle name="Normal 6 12 3 5 3" xfId="27899" xr:uid="{00000000-0005-0000-0000-0000D11C0000}"/>
    <cellStyle name="Normal 6 12 3 6" xfId="3980" xr:uid="{00000000-0005-0000-0000-0000D21C0000}"/>
    <cellStyle name="Normal 6 12 3 6 2" xfId="3981" xr:uid="{00000000-0005-0000-0000-0000D31C0000}"/>
    <cellStyle name="Normal 6 12 3 6 2 2" xfId="37918" xr:uid="{00000000-0005-0000-0000-0000D41C0000}"/>
    <cellStyle name="Normal 6 12 3 6 3" xfId="27900" xr:uid="{00000000-0005-0000-0000-0000D51C0000}"/>
    <cellStyle name="Normal 6 12 3 7" xfId="3982" xr:uid="{00000000-0005-0000-0000-0000D61C0000}"/>
    <cellStyle name="Normal 6 12 3 7 2" xfId="34373" xr:uid="{00000000-0005-0000-0000-0000D71C0000}"/>
    <cellStyle name="Normal 6 12 3 8" xfId="23776" xr:uid="{00000000-0005-0000-0000-0000D81C0000}"/>
    <cellStyle name="Normal 6 12 4" xfId="3983" xr:uid="{00000000-0005-0000-0000-0000D91C0000}"/>
    <cellStyle name="Normal 6 12 4 2" xfId="3984" xr:uid="{00000000-0005-0000-0000-0000DA1C0000}"/>
    <cellStyle name="Normal 6 12 4 2 2" xfId="3985" xr:uid="{00000000-0005-0000-0000-0000DB1C0000}"/>
    <cellStyle name="Normal 6 12 4 2 2 2" xfId="3986" xr:uid="{00000000-0005-0000-0000-0000DC1C0000}"/>
    <cellStyle name="Normal 6 12 4 2 2 2 2" xfId="37919" xr:uid="{00000000-0005-0000-0000-0000DD1C0000}"/>
    <cellStyle name="Normal 6 12 4 2 2 3" xfId="27901" xr:uid="{00000000-0005-0000-0000-0000DE1C0000}"/>
    <cellStyle name="Normal 6 12 4 2 3" xfId="3987" xr:uid="{00000000-0005-0000-0000-0000DF1C0000}"/>
    <cellStyle name="Normal 6 12 4 2 3 2" xfId="3988" xr:uid="{00000000-0005-0000-0000-0000E01C0000}"/>
    <cellStyle name="Normal 6 12 4 2 3 2 2" xfId="37920" xr:uid="{00000000-0005-0000-0000-0000E11C0000}"/>
    <cellStyle name="Normal 6 12 4 2 3 3" xfId="27902" xr:uid="{00000000-0005-0000-0000-0000E21C0000}"/>
    <cellStyle name="Normal 6 12 4 2 4" xfId="3989" xr:uid="{00000000-0005-0000-0000-0000E31C0000}"/>
    <cellStyle name="Normal 6 12 4 2 4 2" xfId="34380" xr:uid="{00000000-0005-0000-0000-0000E41C0000}"/>
    <cellStyle name="Normal 6 12 4 2 5" xfId="23783" xr:uid="{00000000-0005-0000-0000-0000E51C0000}"/>
    <cellStyle name="Normal 6 12 4 3" xfId="3990" xr:uid="{00000000-0005-0000-0000-0000E61C0000}"/>
    <cellStyle name="Normal 6 12 4 3 2" xfId="3991" xr:uid="{00000000-0005-0000-0000-0000E71C0000}"/>
    <cellStyle name="Normal 6 12 4 3 2 2" xfId="3992" xr:uid="{00000000-0005-0000-0000-0000E81C0000}"/>
    <cellStyle name="Normal 6 12 4 3 2 2 2" xfId="37921" xr:uid="{00000000-0005-0000-0000-0000E91C0000}"/>
    <cellStyle name="Normal 6 12 4 3 2 3" xfId="27903" xr:uid="{00000000-0005-0000-0000-0000EA1C0000}"/>
    <cellStyle name="Normal 6 12 4 3 3" xfId="3993" xr:uid="{00000000-0005-0000-0000-0000EB1C0000}"/>
    <cellStyle name="Normal 6 12 4 3 3 2" xfId="3994" xr:uid="{00000000-0005-0000-0000-0000EC1C0000}"/>
    <cellStyle name="Normal 6 12 4 3 3 2 2" xfId="37922" xr:uid="{00000000-0005-0000-0000-0000ED1C0000}"/>
    <cellStyle name="Normal 6 12 4 3 3 3" xfId="27904" xr:uid="{00000000-0005-0000-0000-0000EE1C0000}"/>
    <cellStyle name="Normal 6 12 4 3 4" xfId="3995" xr:uid="{00000000-0005-0000-0000-0000EF1C0000}"/>
    <cellStyle name="Normal 6 12 4 3 4 2" xfId="34381" xr:uid="{00000000-0005-0000-0000-0000F01C0000}"/>
    <cellStyle name="Normal 6 12 4 3 5" xfId="23784" xr:uid="{00000000-0005-0000-0000-0000F11C0000}"/>
    <cellStyle name="Normal 6 12 4 4" xfId="3996" xr:uid="{00000000-0005-0000-0000-0000F21C0000}"/>
    <cellStyle name="Normal 6 12 4 4 2" xfId="3997" xr:uid="{00000000-0005-0000-0000-0000F31C0000}"/>
    <cellStyle name="Normal 6 12 4 4 2 2" xfId="37923" xr:uid="{00000000-0005-0000-0000-0000F41C0000}"/>
    <cellStyle name="Normal 6 12 4 4 3" xfId="27905" xr:uid="{00000000-0005-0000-0000-0000F51C0000}"/>
    <cellStyle name="Normal 6 12 4 5" xfId="3998" xr:uid="{00000000-0005-0000-0000-0000F61C0000}"/>
    <cellStyle name="Normal 6 12 4 5 2" xfId="3999" xr:uid="{00000000-0005-0000-0000-0000F71C0000}"/>
    <cellStyle name="Normal 6 12 4 5 2 2" xfId="37924" xr:uid="{00000000-0005-0000-0000-0000F81C0000}"/>
    <cellStyle name="Normal 6 12 4 5 3" xfId="27906" xr:uid="{00000000-0005-0000-0000-0000F91C0000}"/>
    <cellStyle name="Normal 6 12 4 6" xfId="4000" xr:uid="{00000000-0005-0000-0000-0000FA1C0000}"/>
    <cellStyle name="Normal 6 12 4 6 2" xfId="34379" xr:uid="{00000000-0005-0000-0000-0000FB1C0000}"/>
    <cellStyle name="Normal 6 12 4 7" xfId="23782" xr:uid="{00000000-0005-0000-0000-0000FC1C0000}"/>
    <cellStyle name="Normal 6 12 5" xfId="4001" xr:uid="{00000000-0005-0000-0000-0000FD1C0000}"/>
    <cellStyle name="Normal 6 12 5 2" xfId="4002" xr:uid="{00000000-0005-0000-0000-0000FE1C0000}"/>
    <cellStyle name="Normal 6 12 5 2 2" xfId="4003" xr:uid="{00000000-0005-0000-0000-0000FF1C0000}"/>
    <cellStyle name="Normal 6 12 5 2 2 2" xfId="37925" xr:uid="{00000000-0005-0000-0000-0000001D0000}"/>
    <cellStyle name="Normal 6 12 5 2 3" xfId="27907" xr:uid="{00000000-0005-0000-0000-0000011D0000}"/>
    <cellStyle name="Normal 6 12 5 3" xfId="4004" xr:uid="{00000000-0005-0000-0000-0000021D0000}"/>
    <cellStyle name="Normal 6 12 5 3 2" xfId="4005" xr:uid="{00000000-0005-0000-0000-0000031D0000}"/>
    <cellStyle name="Normal 6 12 5 3 2 2" xfId="37926" xr:uid="{00000000-0005-0000-0000-0000041D0000}"/>
    <cellStyle name="Normal 6 12 5 3 3" xfId="27908" xr:uid="{00000000-0005-0000-0000-0000051D0000}"/>
    <cellStyle name="Normal 6 12 5 4" xfId="4006" xr:uid="{00000000-0005-0000-0000-0000061D0000}"/>
    <cellStyle name="Normal 6 12 5 4 2" xfId="34382" xr:uid="{00000000-0005-0000-0000-0000071D0000}"/>
    <cellStyle name="Normal 6 12 5 5" xfId="23785" xr:uid="{00000000-0005-0000-0000-0000081D0000}"/>
    <cellStyle name="Normal 6 12 6" xfId="4007" xr:uid="{00000000-0005-0000-0000-0000091D0000}"/>
    <cellStyle name="Normal 6 12 6 2" xfId="4008" xr:uid="{00000000-0005-0000-0000-00000A1D0000}"/>
    <cellStyle name="Normal 6 12 6 2 2" xfId="4009" xr:uid="{00000000-0005-0000-0000-00000B1D0000}"/>
    <cellStyle name="Normal 6 12 6 2 2 2" xfId="37927" xr:uid="{00000000-0005-0000-0000-00000C1D0000}"/>
    <cellStyle name="Normal 6 12 6 2 3" xfId="27909" xr:uid="{00000000-0005-0000-0000-00000D1D0000}"/>
    <cellStyle name="Normal 6 12 6 3" xfId="4010" xr:uid="{00000000-0005-0000-0000-00000E1D0000}"/>
    <cellStyle name="Normal 6 12 6 3 2" xfId="4011" xr:uid="{00000000-0005-0000-0000-00000F1D0000}"/>
    <cellStyle name="Normal 6 12 6 3 2 2" xfId="37928" xr:uid="{00000000-0005-0000-0000-0000101D0000}"/>
    <cellStyle name="Normal 6 12 6 3 3" xfId="27910" xr:uid="{00000000-0005-0000-0000-0000111D0000}"/>
    <cellStyle name="Normal 6 12 6 4" xfId="4012" xr:uid="{00000000-0005-0000-0000-0000121D0000}"/>
    <cellStyle name="Normal 6 12 6 4 2" xfId="34383" xr:uid="{00000000-0005-0000-0000-0000131D0000}"/>
    <cellStyle name="Normal 6 12 6 5" xfId="23786" xr:uid="{00000000-0005-0000-0000-0000141D0000}"/>
    <cellStyle name="Normal 6 12 7" xfId="4013" xr:uid="{00000000-0005-0000-0000-0000151D0000}"/>
    <cellStyle name="Normal 6 12 7 2" xfId="4014" xr:uid="{00000000-0005-0000-0000-0000161D0000}"/>
    <cellStyle name="Normal 6 12 7 2 2" xfId="37929" xr:uid="{00000000-0005-0000-0000-0000171D0000}"/>
    <cellStyle name="Normal 6 12 7 3" xfId="27911" xr:uid="{00000000-0005-0000-0000-0000181D0000}"/>
    <cellStyle name="Normal 6 12 8" xfId="4015" xr:uid="{00000000-0005-0000-0000-0000191D0000}"/>
    <cellStyle name="Normal 6 12 8 2" xfId="4016" xr:uid="{00000000-0005-0000-0000-00001A1D0000}"/>
    <cellStyle name="Normal 6 12 8 2 2" xfId="37930" xr:uid="{00000000-0005-0000-0000-00001B1D0000}"/>
    <cellStyle name="Normal 6 12 8 3" xfId="27912" xr:uid="{00000000-0005-0000-0000-00001C1D0000}"/>
    <cellStyle name="Normal 6 12 9" xfId="4017" xr:uid="{00000000-0005-0000-0000-00001D1D0000}"/>
    <cellStyle name="Normal 6 12 9 2" xfId="34366" xr:uid="{00000000-0005-0000-0000-00001E1D0000}"/>
    <cellStyle name="Normal 6 13" xfId="4018" xr:uid="{00000000-0005-0000-0000-00001F1D0000}"/>
    <cellStyle name="Normal 6 13 2" xfId="4019" xr:uid="{00000000-0005-0000-0000-0000201D0000}"/>
    <cellStyle name="Normal 6 13 2 2" xfId="4020" xr:uid="{00000000-0005-0000-0000-0000211D0000}"/>
    <cellStyle name="Normal 6 13 2 2 2" xfId="4021" xr:uid="{00000000-0005-0000-0000-0000221D0000}"/>
    <cellStyle name="Normal 6 13 2 2 2 2" xfId="4022" xr:uid="{00000000-0005-0000-0000-0000231D0000}"/>
    <cellStyle name="Normal 6 13 2 2 2 2 2" xfId="37931" xr:uid="{00000000-0005-0000-0000-0000241D0000}"/>
    <cellStyle name="Normal 6 13 2 2 2 3" xfId="27913" xr:uid="{00000000-0005-0000-0000-0000251D0000}"/>
    <cellStyle name="Normal 6 13 2 2 3" xfId="4023" xr:uid="{00000000-0005-0000-0000-0000261D0000}"/>
    <cellStyle name="Normal 6 13 2 2 3 2" xfId="4024" xr:uid="{00000000-0005-0000-0000-0000271D0000}"/>
    <cellStyle name="Normal 6 13 2 2 3 2 2" xfId="37932" xr:uid="{00000000-0005-0000-0000-0000281D0000}"/>
    <cellStyle name="Normal 6 13 2 2 3 3" xfId="27914" xr:uid="{00000000-0005-0000-0000-0000291D0000}"/>
    <cellStyle name="Normal 6 13 2 2 4" xfId="4025" xr:uid="{00000000-0005-0000-0000-00002A1D0000}"/>
    <cellStyle name="Normal 6 13 2 2 4 2" xfId="34386" xr:uid="{00000000-0005-0000-0000-00002B1D0000}"/>
    <cellStyle name="Normal 6 13 2 2 5" xfId="23789" xr:uid="{00000000-0005-0000-0000-00002C1D0000}"/>
    <cellStyle name="Normal 6 13 2 3" xfId="4026" xr:uid="{00000000-0005-0000-0000-00002D1D0000}"/>
    <cellStyle name="Normal 6 13 2 3 2" xfId="4027" xr:uid="{00000000-0005-0000-0000-00002E1D0000}"/>
    <cellStyle name="Normal 6 13 2 3 2 2" xfId="4028" xr:uid="{00000000-0005-0000-0000-00002F1D0000}"/>
    <cellStyle name="Normal 6 13 2 3 2 2 2" xfId="37933" xr:uid="{00000000-0005-0000-0000-0000301D0000}"/>
    <cellStyle name="Normal 6 13 2 3 2 3" xfId="27915" xr:uid="{00000000-0005-0000-0000-0000311D0000}"/>
    <cellStyle name="Normal 6 13 2 3 3" xfId="4029" xr:uid="{00000000-0005-0000-0000-0000321D0000}"/>
    <cellStyle name="Normal 6 13 2 3 3 2" xfId="4030" xr:uid="{00000000-0005-0000-0000-0000331D0000}"/>
    <cellStyle name="Normal 6 13 2 3 3 2 2" xfId="37934" xr:uid="{00000000-0005-0000-0000-0000341D0000}"/>
    <cellStyle name="Normal 6 13 2 3 3 3" xfId="27916" xr:uid="{00000000-0005-0000-0000-0000351D0000}"/>
    <cellStyle name="Normal 6 13 2 3 4" xfId="4031" xr:uid="{00000000-0005-0000-0000-0000361D0000}"/>
    <cellStyle name="Normal 6 13 2 3 4 2" xfId="34387" xr:uid="{00000000-0005-0000-0000-0000371D0000}"/>
    <cellStyle name="Normal 6 13 2 3 5" xfId="23790" xr:uid="{00000000-0005-0000-0000-0000381D0000}"/>
    <cellStyle name="Normal 6 13 2 4" xfId="4032" xr:uid="{00000000-0005-0000-0000-0000391D0000}"/>
    <cellStyle name="Normal 6 13 2 4 2" xfId="4033" xr:uid="{00000000-0005-0000-0000-00003A1D0000}"/>
    <cellStyle name="Normal 6 13 2 4 2 2" xfId="37935" xr:uid="{00000000-0005-0000-0000-00003B1D0000}"/>
    <cellStyle name="Normal 6 13 2 4 3" xfId="27917" xr:uid="{00000000-0005-0000-0000-00003C1D0000}"/>
    <cellStyle name="Normal 6 13 2 5" xfId="4034" xr:uid="{00000000-0005-0000-0000-00003D1D0000}"/>
    <cellStyle name="Normal 6 13 2 5 2" xfId="4035" xr:uid="{00000000-0005-0000-0000-00003E1D0000}"/>
    <cellStyle name="Normal 6 13 2 5 2 2" xfId="37936" xr:uid="{00000000-0005-0000-0000-00003F1D0000}"/>
    <cellStyle name="Normal 6 13 2 5 3" xfId="27918" xr:uid="{00000000-0005-0000-0000-0000401D0000}"/>
    <cellStyle name="Normal 6 13 2 6" xfId="4036" xr:uid="{00000000-0005-0000-0000-0000411D0000}"/>
    <cellStyle name="Normal 6 13 2 6 2" xfId="34385" xr:uid="{00000000-0005-0000-0000-0000421D0000}"/>
    <cellStyle name="Normal 6 13 2 7" xfId="23788" xr:uid="{00000000-0005-0000-0000-0000431D0000}"/>
    <cellStyle name="Normal 6 13 3" xfId="4037" xr:uid="{00000000-0005-0000-0000-0000441D0000}"/>
    <cellStyle name="Normal 6 13 3 2" xfId="4038" xr:uid="{00000000-0005-0000-0000-0000451D0000}"/>
    <cellStyle name="Normal 6 13 3 2 2" xfId="4039" xr:uid="{00000000-0005-0000-0000-0000461D0000}"/>
    <cellStyle name="Normal 6 13 3 2 2 2" xfId="37937" xr:uid="{00000000-0005-0000-0000-0000471D0000}"/>
    <cellStyle name="Normal 6 13 3 2 3" xfId="27919" xr:uid="{00000000-0005-0000-0000-0000481D0000}"/>
    <cellStyle name="Normal 6 13 3 3" xfId="4040" xr:uid="{00000000-0005-0000-0000-0000491D0000}"/>
    <cellStyle name="Normal 6 13 3 3 2" xfId="4041" xr:uid="{00000000-0005-0000-0000-00004A1D0000}"/>
    <cellStyle name="Normal 6 13 3 3 2 2" xfId="37938" xr:uid="{00000000-0005-0000-0000-00004B1D0000}"/>
    <cellStyle name="Normal 6 13 3 3 3" xfId="27920" xr:uid="{00000000-0005-0000-0000-00004C1D0000}"/>
    <cellStyle name="Normal 6 13 3 4" xfId="4042" xr:uid="{00000000-0005-0000-0000-00004D1D0000}"/>
    <cellStyle name="Normal 6 13 3 4 2" xfId="34388" xr:uid="{00000000-0005-0000-0000-00004E1D0000}"/>
    <cellStyle name="Normal 6 13 3 5" xfId="23791" xr:uid="{00000000-0005-0000-0000-00004F1D0000}"/>
    <cellStyle name="Normal 6 13 4" xfId="4043" xr:uid="{00000000-0005-0000-0000-0000501D0000}"/>
    <cellStyle name="Normal 6 13 4 2" xfId="4044" xr:uid="{00000000-0005-0000-0000-0000511D0000}"/>
    <cellStyle name="Normal 6 13 4 2 2" xfId="4045" xr:uid="{00000000-0005-0000-0000-0000521D0000}"/>
    <cellStyle name="Normal 6 13 4 2 2 2" xfId="37939" xr:uid="{00000000-0005-0000-0000-0000531D0000}"/>
    <cellStyle name="Normal 6 13 4 2 3" xfId="27921" xr:uid="{00000000-0005-0000-0000-0000541D0000}"/>
    <cellStyle name="Normal 6 13 4 3" xfId="4046" xr:uid="{00000000-0005-0000-0000-0000551D0000}"/>
    <cellStyle name="Normal 6 13 4 3 2" xfId="4047" xr:uid="{00000000-0005-0000-0000-0000561D0000}"/>
    <cellStyle name="Normal 6 13 4 3 2 2" xfId="37940" xr:uid="{00000000-0005-0000-0000-0000571D0000}"/>
    <cellStyle name="Normal 6 13 4 3 3" xfId="27922" xr:uid="{00000000-0005-0000-0000-0000581D0000}"/>
    <cellStyle name="Normal 6 13 4 4" xfId="4048" xr:uid="{00000000-0005-0000-0000-0000591D0000}"/>
    <cellStyle name="Normal 6 13 4 4 2" xfId="34389" xr:uid="{00000000-0005-0000-0000-00005A1D0000}"/>
    <cellStyle name="Normal 6 13 4 5" xfId="23792" xr:uid="{00000000-0005-0000-0000-00005B1D0000}"/>
    <cellStyle name="Normal 6 13 5" xfId="4049" xr:uid="{00000000-0005-0000-0000-00005C1D0000}"/>
    <cellStyle name="Normal 6 13 5 2" xfId="4050" xr:uid="{00000000-0005-0000-0000-00005D1D0000}"/>
    <cellStyle name="Normal 6 13 5 2 2" xfId="37941" xr:uid="{00000000-0005-0000-0000-00005E1D0000}"/>
    <cellStyle name="Normal 6 13 5 3" xfId="27923" xr:uid="{00000000-0005-0000-0000-00005F1D0000}"/>
    <cellStyle name="Normal 6 13 6" xfId="4051" xr:uid="{00000000-0005-0000-0000-0000601D0000}"/>
    <cellStyle name="Normal 6 13 6 2" xfId="4052" xr:uid="{00000000-0005-0000-0000-0000611D0000}"/>
    <cellStyle name="Normal 6 13 6 2 2" xfId="37942" xr:uid="{00000000-0005-0000-0000-0000621D0000}"/>
    <cellStyle name="Normal 6 13 6 3" xfId="27924" xr:uid="{00000000-0005-0000-0000-0000631D0000}"/>
    <cellStyle name="Normal 6 13 7" xfId="4053" xr:uid="{00000000-0005-0000-0000-0000641D0000}"/>
    <cellStyle name="Normal 6 13 7 2" xfId="34384" xr:uid="{00000000-0005-0000-0000-0000651D0000}"/>
    <cellStyle name="Normal 6 13 8" xfId="23787" xr:uid="{00000000-0005-0000-0000-0000661D0000}"/>
    <cellStyle name="Normal 6 14" xfId="4054" xr:uid="{00000000-0005-0000-0000-0000671D0000}"/>
    <cellStyle name="Normal 6 14 2" xfId="4055" xr:uid="{00000000-0005-0000-0000-0000681D0000}"/>
    <cellStyle name="Normal 6 14 2 2" xfId="4056" xr:uid="{00000000-0005-0000-0000-0000691D0000}"/>
    <cellStyle name="Normal 6 14 2 2 2" xfId="4057" xr:uid="{00000000-0005-0000-0000-00006A1D0000}"/>
    <cellStyle name="Normal 6 14 2 2 2 2" xfId="4058" xr:uid="{00000000-0005-0000-0000-00006B1D0000}"/>
    <cellStyle name="Normal 6 14 2 2 2 2 2" xfId="37943" xr:uid="{00000000-0005-0000-0000-00006C1D0000}"/>
    <cellStyle name="Normal 6 14 2 2 2 3" xfId="27925" xr:uid="{00000000-0005-0000-0000-00006D1D0000}"/>
    <cellStyle name="Normal 6 14 2 2 3" xfId="4059" xr:uid="{00000000-0005-0000-0000-00006E1D0000}"/>
    <cellStyle name="Normal 6 14 2 2 3 2" xfId="4060" xr:uid="{00000000-0005-0000-0000-00006F1D0000}"/>
    <cellStyle name="Normal 6 14 2 2 3 2 2" xfId="37944" xr:uid="{00000000-0005-0000-0000-0000701D0000}"/>
    <cellStyle name="Normal 6 14 2 2 3 3" xfId="27926" xr:uid="{00000000-0005-0000-0000-0000711D0000}"/>
    <cellStyle name="Normal 6 14 2 2 4" xfId="4061" xr:uid="{00000000-0005-0000-0000-0000721D0000}"/>
    <cellStyle name="Normal 6 14 2 2 4 2" xfId="34392" xr:uid="{00000000-0005-0000-0000-0000731D0000}"/>
    <cellStyle name="Normal 6 14 2 2 5" xfId="23795" xr:uid="{00000000-0005-0000-0000-0000741D0000}"/>
    <cellStyle name="Normal 6 14 2 3" xfId="4062" xr:uid="{00000000-0005-0000-0000-0000751D0000}"/>
    <cellStyle name="Normal 6 14 2 3 2" xfId="4063" xr:uid="{00000000-0005-0000-0000-0000761D0000}"/>
    <cellStyle name="Normal 6 14 2 3 2 2" xfId="4064" xr:uid="{00000000-0005-0000-0000-0000771D0000}"/>
    <cellStyle name="Normal 6 14 2 3 2 2 2" xfId="37945" xr:uid="{00000000-0005-0000-0000-0000781D0000}"/>
    <cellStyle name="Normal 6 14 2 3 2 3" xfId="27927" xr:uid="{00000000-0005-0000-0000-0000791D0000}"/>
    <cellStyle name="Normal 6 14 2 3 3" xfId="4065" xr:uid="{00000000-0005-0000-0000-00007A1D0000}"/>
    <cellStyle name="Normal 6 14 2 3 3 2" xfId="4066" xr:uid="{00000000-0005-0000-0000-00007B1D0000}"/>
    <cellStyle name="Normal 6 14 2 3 3 2 2" xfId="37946" xr:uid="{00000000-0005-0000-0000-00007C1D0000}"/>
    <cellStyle name="Normal 6 14 2 3 3 3" xfId="27928" xr:uid="{00000000-0005-0000-0000-00007D1D0000}"/>
    <cellStyle name="Normal 6 14 2 3 4" xfId="4067" xr:uid="{00000000-0005-0000-0000-00007E1D0000}"/>
    <cellStyle name="Normal 6 14 2 3 4 2" xfId="34393" xr:uid="{00000000-0005-0000-0000-00007F1D0000}"/>
    <cellStyle name="Normal 6 14 2 3 5" xfId="23796" xr:uid="{00000000-0005-0000-0000-0000801D0000}"/>
    <cellStyle name="Normal 6 14 2 4" xfId="4068" xr:uid="{00000000-0005-0000-0000-0000811D0000}"/>
    <cellStyle name="Normal 6 14 2 4 2" xfId="4069" xr:uid="{00000000-0005-0000-0000-0000821D0000}"/>
    <cellStyle name="Normal 6 14 2 4 2 2" xfId="37947" xr:uid="{00000000-0005-0000-0000-0000831D0000}"/>
    <cellStyle name="Normal 6 14 2 4 3" xfId="27929" xr:uid="{00000000-0005-0000-0000-0000841D0000}"/>
    <cellStyle name="Normal 6 14 2 5" xfId="4070" xr:uid="{00000000-0005-0000-0000-0000851D0000}"/>
    <cellStyle name="Normal 6 14 2 5 2" xfId="4071" xr:uid="{00000000-0005-0000-0000-0000861D0000}"/>
    <cellStyle name="Normal 6 14 2 5 2 2" xfId="37948" xr:uid="{00000000-0005-0000-0000-0000871D0000}"/>
    <cellStyle name="Normal 6 14 2 5 3" xfId="27930" xr:uid="{00000000-0005-0000-0000-0000881D0000}"/>
    <cellStyle name="Normal 6 14 2 6" xfId="4072" xr:uid="{00000000-0005-0000-0000-0000891D0000}"/>
    <cellStyle name="Normal 6 14 2 6 2" xfId="34391" xr:uid="{00000000-0005-0000-0000-00008A1D0000}"/>
    <cellStyle name="Normal 6 14 2 7" xfId="23794" xr:uid="{00000000-0005-0000-0000-00008B1D0000}"/>
    <cellStyle name="Normal 6 14 3" xfId="4073" xr:uid="{00000000-0005-0000-0000-00008C1D0000}"/>
    <cellStyle name="Normal 6 14 3 2" xfId="4074" xr:uid="{00000000-0005-0000-0000-00008D1D0000}"/>
    <cellStyle name="Normal 6 14 3 2 2" xfId="4075" xr:uid="{00000000-0005-0000-0000-00008E1D0000}"/>
    <cellStyle name="Normal 6 14 3 2 2 2" xfId="37949" xr:uid="{00000000-0005-0000-0000-00008F1D0000}"/>
    <cellStyle name="Normal 6 14 3 2 3" xfId="27931" xr:uid="{00000000-0005-0000-0000-0000901D0000}"/>
    <cellStyle name="Normal 6 14 3 3" xfId="4076" xr:uid="{00000000-0005-0000-0000-0000911D0000}"/>
    <cellStyle name="Normal 6 14 3 3 2" xfId="4077" xr:uid="{00000000-0005-0000-0000-0000921D0000}"/>
    <cellStyle name="Normal 6 14 3 3 2 2" xfId="37950" xr:uid="{00000000-0005-0000-0000-0000931D0000}"/>
    <cellStyle name="Normal 6 14 3 3 3" xfId="27932" xr:uid="{00000000-0005-0000-0000-0000941D0000}"/>
    <cellStyle name="Normal 6 14 3 4" xfId="4078" xr:uid="{00000000-0005-0000-0000-0000951D0000}"/>
    <cellStyle name="Normal 6 14 3 4 2" xfId="34394" xr:uid="{00000000-0005-0000-0000-0000961D0000}"/>
    <cellStyle name="Normal 6 14 3 5" xfId="23797" xr:uid="{00000000-0005-0000-0000-0000971D0000}"/>
    <cellStyle name="Normal 6 14 4" xfId="4079" xr:uid="{00000000-0005-0000-0000-0000981D0000}"/>
    <cellStyle name="Normal 6 14 4 2" xfId="4080" xr:uid="{00000000-0005-0000-0000-0000991D0000}"/>
    <cellStyle name="Normal 6 14 4 2 2" xfId="4081" xr:uid="{00000000-0005-0000-0000-00009A1D0000}"/>
    <cellStyle name="Normal 6 14 4 2 2 2" xfId="37951" xr:uid="{00000000-0005-0000-0000-00009B1D0000}"/>
    <cellStyle name="Normal 6 14 4 2 3" xfId="27933" xr:uid="{00000000-0005-0000-0000-00009C1D0000}"/>
    <cellStyle name="Normal 6 14 4 3" xfId="4082" xr:uid="{00000000-0005-0000-0000-00009D1D0000}"/>
    <cellStyle name="Normal 6 14 4 3 2" xfId="4083" xr:uid="{00000000-0005-0000-0000-00009E1D0000}"/>
    <cellStyle name="Normal 6 14 4 3 2 2" xfId="37952" xr:uid="{00000000-0005-0000-0000-00009F1D0000}"/>
    <cellStyle name="Normal 6 14 4 3 3" xfId="27934" xr:uid="{00000000-0005-0000-0000-0000A01D0000}"/>
    <cellStyle name="Normal 6 14 4 4" xfId="4084" xr:uid="{00000000-0005-0000-0000-0000A11D0000}"/>
    <cellStyle name="Normal 6 14 4 4 2" xfId="34395" xr:uid="{00000000-0005-0000-0000-0000A21D0000}"/>
    <cellStyle name="Normal 6 14 4 5" xfId="23798" xr:uid="{00000000-0005-0000-0000-0000A31D0000}"/>
    <cellStyle name="Normal 6 14 5" xfId="4085" xr:uid="{00000000-0005-0000-0000-0000A41D0000}"/>
    <cellStyle name="Normal 6 14 5 2" xfId="4086" xr:uid="{00000000-0005-0000-0000-0000A51D0000}"/>
    <cellStyle name="Normal 6 14 5 2 2" xfId="37953" xr:uid="{00000000-0005-0000-0000-0000A61D0000}"/>
    <cellStyle name="Normal 6 14 5 3" xfId="27935" xr:uid="{00000000-0005-0000-0000-0000A71D0000}"/>
    <cellStyle name="Normal 6 14 6" xfId="4087" xr:uid="{00000000-0005-0000-0000-0000A81D0000}"/>
    <cellStyle name="Normal 6 14 6 2" xfId="4088" xr:uid="{00000000-0005-0000-0000-0000A91D0000}"/>
    <cellStyle name="Normal 6 14 6 2 2" xfId="37954" xr:uid="{00000000-0005-0000-0000-0000AA1D0000}"/>
    <cellStyle name="Normal 6 14 6 3" xfId="27936" xr:uid="{00000000-0005-0000-0000-0000AB1D0000}"/>
    <cellStyle name="Normal 6 14 7" xfId="4089" xr:uid="{00000000-0005-0000-0000-0000AC1D0000}"/>
    <cellStyle name="Normal 6 14 7 2" xfId="34390" xr:uid="{00000000-0005-0000-0000-0000AD1D0000}"/>
    <cellStyle name="Normal 6 14 8" xfId="23793" xr:uid="{00000000-0005-0000-0000-0000AE1D0000}"/>
    <cellStyle name="Normal 6 15" xfId="4090" xr:uid="{00000000-0005-0000-0000-0000AF1D0000}"/>
    <cellStyle name="Normal 6 15 2" xfId="4091" xr:uid="{00000000-0005-0000-0000-0000B01D0000}"/>
    <cellStyle name="Normal 6 15 2 2" xfId="4092" xr:uid="{00000000-0005-0000-0000-0000B11D0000}"/>
    <cellStyle name="Normal 6 15 2 2 2" xfId="4093" xr:uid="{00000000-0005-0000-0000-0000B21D0000}"/>
    <cellStyle name="Normal 6 15 2 2 2 2" xfId="37955" xr:uid="{00000000-0005-0000-0000-0000B31D0000}"/>
    <cellStyle name="Normal 6 15 2 2 3" xfId="27937" xr:uid="{00000000-0005-0000-0000-0000B41D0000}"/>
    <cellStyle name="Normal 6 15 2 3" xfId="4094" xr:uid="{00000000-0005-0000-0000-0000B51D0000}"/>
    <cellStyle name="Normal 6 15 2 3 2" xfId="4095" xr:uid="{00000000-0005-0000-0000-0000B61D0000}"/>
    <cellStyle name="Normal 6 15 2 3 2 2" xfId="37956" xr:uid="{00000000-0005-0000-0000-0000B71D0000}"/>
    <cellStyle name="Normal 6 15 2 3 3" xfId="27938" xr:uid="{00000000-0005-0000-0000-0000B81D0000}"/>
    <cellStyle name="Normal 6 15 2 4" xfId="4096" xr:uid="{00000000-0005-0000-0000-0000B91D0000}"/>
    <cellStyle name="Normal 6 15 2 4 2" xfId="34397" xr:uid="{00000000-0005-0000-0000-0000BA1D0000}"/>
    <cellStyle name="Normal 6 15 2 5" xfId="23800" xr:uid="{00000000-0005-0000-0000-0000BB1D0000}"/>
    <cellStyle name="Normal 6 15 3" xfId="4097" xr:uid="{00000000-0005-0000-0000-0000BC1D0000}"/>
    <cellStyle name="Normal 6 15 3 2" xfId="4098" xr:uid="{00000000-0005-0000-0000-0000BD1D0000}"/>
    <cellStyle name="Normal 6 15 3 2 2" xfId="4099" xr:uid="{00000000-0005-0000-0000-0000BE1D0000}"/>
    <cellStyle name="Normal 6 15 3 2 2 2" xfId="37957" xr:uid="{00000000-0005-0000-0000-0000BF1D0000}"/>
    <cellStyle name="Normal 6 15 3 2 3" xfId="27939" xr:uid="{00000000-0005-0000-0000-0000C01D0000}"/>
    <cellStyle name="Normal 6 15 3 3" xfId="4100" xr:uid="{00000000-0005-0000-0000-0000C11D0000}"/>
    <cellStyle name="Normal 6 15 3 3 2" xfId="4101" xr:uid="{00000000-0005-0000-0000-0000C21D0000}"/>
    <cellStyle name="Normal 6 15 3 3 2 2" xfId="37958" xr:uid="{00000000-0005-0000-0000-0000C31D0000}"/>
    <cellStyle name="Normal 6 15 3 3 3" xfId="27940" xr:uid="{00000000-0005-0000-0000-0000C41D0000}"/>
    <cellStyle name="Normal 6 15 3 4" xfId="4102" xr:uid="{00000000-0005-0000-0000-0000C51D0000}"/>
    <cellStyle name="Normal 6 15 3 4 2" xfId="34398" xr:uid="{00000000-0005-0000-0000-0000C61D0000}"/>
    <cellStyle name="Normal 6 15 3 5" xfId="23801" xr:uid="{00000000-0005-0000-0000-0000C71D0000}"/>
    <cellStyle name="Normal 6 15 4" xfId="4103" xr:uid="{00000000-0005-0000-0000-0000C81D0000}"/>
    <cellStyle name="Normal 6 15 4 2" xfId="4104" xr:uid="{00000000-0005-0000-0000-0000C91D0000}"/>
    <cellStyle name="Normal 6 15 4 2 2" xfId="37959" xr:uid="{00000000-0005-0000-0000-0000CA1D0000}"/>
    <cellStyle name="Normal 6 15 4 3" xfId="27941" xr:uid="{00000000-0005-0000-0000-0000CB1D0000}"/>
    <cellStyle name="Normal 6 15 5" xfId="4105" xr:uid="{00000000-0005-0000-0000-0000CC1D0000}"/>
    <cellStyle name="Normal 6 15 5 2" xfId="4106" xr:uid="{00000000-0005-0000-0000-0000CD1D0000}"/>
    <cellStyle name="Normal 6 15 5 2 2" xfId="37960" xr:uid="{00000000-0005-0000-0000-0000CE1D0000}"/>
    <cellStyle name="Normal 6 15 5 3" xfId="27942" xr:uid="{00000000-0005-0000-0000-0000CF1D0000}"/>
    <cellStyle name="Normal 6 15 6" xfId="4107" xr:uid="{00000000-0005-0000-0000-0000D01D0000}"/>
    <cellStyle name="Normal 6 15 6 2" xfId="34396" xr:uid="{00000000-0005-0000-0000-0000D11D0000}"/>
    <cellStyle name="Normal 6 15 7" xfId="23799" xr:uid="{00000000-0005-0000-0000-0000D21D0000}"/>
    <cellStyle name="Normal 6 16" xfId="4108" xr:uid="{00000000-0005-0000-0000-0000D31D0000}"/>
    <cellStyle name="Normal 6 16 2" xfId="4109" xr:uid="{00000000-0005-0000-0000-0000D41D0000}"/>
    <cellStyle name="Normal 6 16 2 2" xfId="4110" xr:uid="{00000000-0005-0000-0000-0000D51D0000}"/>
    <cellStyle name="Normal 6 16 2 2 2" xfId="4111" xr:uid="{00000000-0005-0000-0000-0000D61D0000}"/>
    <cellStyle name="Normal 6 16 2 2 2 2" xfId="37961" xr:uid="{00000000-0005-0000-0000-0000D71D0000}"/>
    <cellStyle name="Normal 6 16 2 2 3" xfId="27943" xr:uid="{00000000-0005-0000-0000-0000D81D0000}"/>
    <cellStyle name="Normal 6 16 2 3" xfId="4112" xr:uid="{00000000-0005-0000-0000-0000D91D0000}"/>
    <cellStyle name="Normal 6 16 2 3 2" xfId="4113" xr:uid="{00000000-0005-0000-0000-0000DA1D0000}"/>
    <cellStyle name="Normal 6 16 2 3 2 2" xfId="37962" xr:uid="{00000000-0005-0000-0000-0000DB1D0000}"/>
    <cellStyle name="Normal 6 16 2 3 3" xfId="27944" xr:uid="{00000000-0005-0000-0000-0000DC1D0000}"/>
    <cellStyle name="Normal 6 16 2 4" xfId="4114" xr:uid="{00000000-0005-0000-0000-0000DD1D0000}"/>
    <cellStyle name="Normal 6 16 2 4 2" xfId="34400" xr:uid="{00000000-0005-0000-0000-0000DE1D0000}"/>
    <cellStyle name="Normal 6 16 2 5" xfId="23803" xr:uid="{00000000-0005-0000-0000-0000DF1D0000}"/>
    <cellStyle name="Normal 6 16 3" xfId="4115" xr:uid="{00000000-0005-0000-0000-0000E01D0000}"/>
    <cellStyle name="Normal 6 16 3 2" xfId="4116" xr:uid="{00000000-0005-0000-0000-0000E11D0000}"/>
    <cellStyle name="Normal 6 16 3 2 2" xfId="4117" xr:uid="{00000000-0005-0000-0000-0000E21D0000}"/>
    <cellStyle name="Normal 6 16 3 2 2 2" xfId="37963" xr:uid="{00000000-0005-0000-0000-0000E31D0000}"/>
    <cellStyle name="Normal 6 16 3 2 3" xfId="27945" xr:uid="{00000000-0005-0000-0000-0000E41D0000}"/>
    <cellStyle name="Normal 6 16 3 3" xfId="4118" xr:uid="{00000000-0005-0000-0000-0000E51D0000}"/>
    <cellStyle name="Normal 6 16 3 3 2" xfId="4119" xr:uid="{00000000-0005-0000-0000-0000E61D0000}"/>
    <cellStyle name="Normal 6 16 3 3 2 2" xfId="37964" xr:uid="{00000000-0005-0000-0000-0000E71D0000}"/>
    <cellStyle name="Normal 6 16 3 3 3" xfId="27946" xr:uid="{00000000-0005-0000-0000-0000E81D0000}"/>
    <cellStyle name="Normal 6 16 3 4" xfId="4120" xr:uid="{00000000-0005-0000-0000-0000E91D0000}"/>
    <cellStyle name="Normal 6 16 3 4 2" xfId="34401" xr:uid="{00000000-0005-0000-0000-0000EA1D0000}"/>
    <cellStyle name="Normal 6 16 3 5" xfId="23804" xr:uid="{00000000-0005-0000-0000-0000EB1D0000}"/>
    <cellStyle name="Normal 6 16 4" xfId="4121" xr:uid="{00000000-0005-0000-0000-0000EC1D0000}"/>
    <cellStyle name="Normal 6 16 4 2" xfId="4122" xr:uid="{00000000-0005-0000-0000-0000ED1D0000}"/>
    <cellStyle name="Normal 6 16 4 2 2" xfId="37965" xr:uid="{00000000-0005-0000-0000-0000EE1D0000}"/>
    <cellStyle name="Normal 6 16 4 3" xfId="27947" xr:uid="{00000000-0005-0000-0000-0000EF1D0000}"/>
    <cellStyle name="Normal 6 16 5" xfId="4123" xr:uid="{00000000-0005-0000-0000-0000F01D0000}"/>
    <cellStyle name="Normal 6 16 5 2" xfId="4124" xr:uid="{00000000-0005-0000-0000-0000F11D0000}"/>
    <cellStyle name="Normal 6 16 5 2 2" xfId="37966" xr:uid="{00000000-0005-0000-0000-0000F21D0000}"/>
    <cellStyle name="Normal 6 16 5 3" xfId="27948" xr:uid="{00000000-0005-0000-0000-0000F31D0000}"/>
    <cellStyle name="Normal 6 16 6" xfId="4125" xr:uid="{00000000-0005-0000-0000-0000F41D0000}"/>
    <cellStyle name="Normal 6 16 6 2" xfId="34399" xr:uid="{00000000-0005-0000-0000-0000F51D0000}"/>
    <cellStyle name="Normal 6 16 7" xfId="23802" xr:uid="{00000000-0005-0000-0000-0000F61D0000}"/>
    <cellStyle name="Normal 6 17" xfId="4126" xr:uid="{00000000-0005-0000-0000-0000F71D0000}"/>
    <cellStyle name="Normal 6 17 2" xfId="23805" xr:uid="{00000000-0005-0000-0000-0000F81D0000}"/>
    <cellStyle name="Normal 6 18" xfId="4127" xr:uid="{00000000-0005-0000-0000-0000F91D0000}"/>
    <cellStyle name="Normal 6 18 2" xfId="4128" xr:uid="{00000000-0005-0000-0000-0000FA1D0000}"/>
    <cellStyle name="Normal 6 18 2 2" xfId="34311" xr:uid="{00000000-0005-0000-0000-0000FB1D0000}"/>
    <cellStyle name="Normal 6 18 3" xfId="23714" xr:uid="{00000000-0005-0000-0000-0000FC1D0000}"/>
    <cellStyle name="Normal 6 19" xfId="4129" xr:uid="{00000000-0005-0000-0000-0000FD1D0000}"/>
    <cellStyle name="Normal 6 19 2" xfId="4130" xr:uid="{00000000-0005-0000-0000-0000FE1D0000}"/>
    <cellStyle name="Normal 6 19 2 2" xfId="37967" xr:uid="{00000000-0005-0000-0000-0000FF1D0000}"/>
    <cellStyle name="Normal 6 19 3" xfId="27949" xr:uid="{00000000-0005-0000-0000-0000001E0000}"/>
    <cellStyle name="Normal 6 2" xfId="4131" xr:uid="{00000000-0005-0000-0000-0000011E0000}"/>
    <cellStyle name="Normal 6 2 10" xfId="4132" xr:uid="{00000000-0005-0000-0000-0000021E0000}"/>
    <cellStyle name="Normal 6 2 10 2" xfId="4133" xr:uid="{00000000-0005-0000-0000-0000031E0000}"/>
    <cellStyle name="Normal 6 2 10 2 2" xfId="4134" xr:uid="{00000000-0005-0000-0000-0000041E0000}"/>
    <cellStyle name="Normal 6 2 10 2 2 2" xfId="4135" xr:uid="{00000000-0005-0000-0000-0000051E0000}"/>
    <cellStyle name="Normal 6 2 10 2 2 2 2" xfId="4136" xr:uid="{00000000-0005-0000-0000-0000061E0000}"/>
    <cellStyle name="Normal 6 2 10 2 2 2 2 2" xfId="37968" xr:uid="{00000000-0005-0000-0000-0000071E0000}"/>
    <cellStyle name="Normal 6 2 10 2 2 2 3" xfId="27950" xr:uid="{00000000-0005-0000-0000-0000081E0000}"/>
    <cellStyle name="Normal 6 2 10 2 2 3" xfId="4137" xr:uid="{00000000-0005-0000-0000-0000091E0000}"/>
    <cellStyle name="Normal 6 2 10 2 2 3 2" xfId="4138" xr:uid="{00000000-0005-0000-0000-00000A1E0000}"/>
    <cellStyle name="Normal 6 2 10 2 2 3 2 2" xfId="37969" xr:uid="{00000000-0005-0000-0000-00000B1E0000}"/>
    <cellStyle name="Normal 6 2 10 2 2 3 3" xfId="27951" xr:uid="{00000000-0005-0000-0000-00000C1E0000}"/>
    <cellStyle name="Normal 6 2 10 2 2 4" xfId="4139" xr:uid="{00000000-0005-0000-0000-00000D1E0000}"/>
    <cellStyle name="Normal 6 2 10 2 2 4 2" xfId="34405" xr:uid="{00000000-0005-0000-0000-00000E1E0000}"/>
    <cellStyle name="Normal 6 2 10 2 2 5" xfId="23809" xr:uid="{00000000-0005-0000-0000-00000F1E0000}"/>
    <cellStyle name="Normal 6 2 10 2 3" xfId="4140" xr:uid="{00000000-0005-0000-0000-0000101E0000}"/>
    <cellStyle name="Normal 6 2 10 2 3 2" xfId="4141" xr:uid="{00000000-0005-0000-0000-0000111E0000}"/>
    <cellStyle name="Normal 6 2 10 2 3 2 2" xfId="4142" xr:uid="{00000000-0005-0000-0000-0000121E0000}"/>
    <cellStyle name="Normal 6 2 10 2 3 2 2 2" xfId="37970" xr:uid="{00000000-0005-0000-0000-0000131E0000}"/>
    <cellStyle name="Normal 6 2 10 2 3 2 3" xfId="27952" xr:uid="{00000000-0005-0000-0000-0000141E0000}"/>
    <cellStyle name="Normal 6 2 10 2 3 3" xfId="4143" xr:uid="{00000000-0005-0000-0000-0000151E0000}"/>
    <cellStyle name="Normal 6 2 10 2 3 3 2" xfId="4144" xr:uid="{00000000-0005-0000-0000-0000161E0000}"/>
    <cellStyle name="Normal 6 2 10 2 3 3 2 2" xfId="37971" xr:uid="{00000000-0005-0000-0000-0000171E0000}"/>
    <cellStyle name="Normal 6 2 10 2 3 3 3" xfId="27953" xr:uid="{00000000-0005-0000-0000-0000181E0000}"/>
    <cellStyle name="Normal 6 2 10 2 3 4" xfId="4145" xr:uid="{00000000-0005-0000-0000-0000191E0000}"/>
    <cellStyle name="Normal 6 2 10 2 3 4 2" xfId="34406" xr:uid="{00000000-0005-0000-0000-00001A1E0000}"/>
    <cellStyle name="Normal 6 2 10 2 3 5" xfId="23810" xr:uid="{00000000-0005-0000-0000-00001B1E0000}"/>
    <cellStyle name="Normal 6 2 10 2 4" xfId="4146" xr:uid="{00000000-0005-0000-0000-00001C1E0000}"/>
    <cellStyle name="Normal 6 2 10 2 4 2" xfId="4147" xr:uid="{00000000-0005-0000-0000-00001D1E0000}"/>
    <cellStyle name="Normal 6 2 10 2 4 2 2" xfId="37972" xr:uid="{00000000-0005-0000-0000-00001E1E0000}"/>
    <cellStyle name="Normal 6 2 10 2 4 3" xfId="27954" xr:uid="{00000000-0005-0000-0000-00001F1E0000}"/>
    <cellStyle name="Normal 6 2 10 2 5" xfId="4148" xr:uid="{00000000-0005-0000-0000-0000201E0000}"/>
    <cellStyle name="Normal 6 2 10 2 5 2" xfId="4149" xr:uid="{00000000-0005-0000-0000-0000211E0000}"/>
    <cellStyle name="Normal 6 2 10 2 5 2 2" xfId="37973" xr:uid="{00000000-0005-0000-0000-0000221E0000}"/>
    <cellStyle name="Normal 6 2 10 2 5 3" xfId="27955" xr:uid="{00000000-0005-0000-0000-0000231E0000}"/>
    <cellStyle name="Normal 6 2 10 2 6" xfId="4150" xr:uid="{00000000-0005-0000-0000-0000241E0000}"/>
    <cellStyle name="Normal 6 2 10 2 6 2" xfId="34404" xr:uid="{00000000-0005-0000-0000-0000251E0000}"/>
    <cellStyle name="Normal 6 2 10 2 7" xfId="23808" xr:uid="{00000000-0005-0000-0000-0000261E0000}"/>
    <cellStyle name="Normal 6 2 10 3" xfId="4151" xr:uid="{00000000-0005-0000-0000-0000271E0000}"/>
    <cellStyle name="Normal 6 2 10 3 2" xfId="4152" xr:uid="{00000000-0005-0000-0000-0000281E0000}"/>
    <cellStyle name="Normal 6 2 10 3 2 2" xfId="4153" xr:uid="{00000000-0005-0000-0000-0000291E0000}"/>
    <cellStyle name="Normal 6 2 10 3 2 2 2" xfId="37974" xr:uid="{00000000-0005-0000-0000-00002A1E0000}"/>
    <cellStyle name="Normal 6 2 10 3 2 3" xfId="27956" xr:uid="{00000000-0005-0000-0000-00002B1E0000}"/>
    <cellStyle name="Normal 6 2 10 3 3" xfId="4154" xr:uid="{00000000-0005-0000-0000-00002C1E0000}"/>
    <cellStyle name="Normal 6 2 10 3 3 2" xfId="4155" xr:uid="{00000000-0005-0000-0000-00002D1E0000}"/>
    <cellStyle name="Normal 6 2 10 3 3 2 2" xfId="37975" xr:uid="{00000000-0005-0000-0000-00002E1E0000}"/>
    <cellStyle name="Normal 6 2 10 3 3 3" xfId="27957" xr:uid="{00000000-0005-0000-0000-00002F1E0000}"/>
    <cellStyle name="Normal 6 2 10 3 4" xfId="4156" xr:uid="{00000000-0005-0000-0000-0000301E0000}"/>
    <cellStyle name="Normal 6 2 10 3 4 2" xfId="34407" xr:uid="{00000000-0005-0000-0000-0000311E0000}"/>
    <cellStyle name="Normal 6 2 10 3 5" xfId="23811" xr:uid="{00000000-0005-0000-0000-0000321E0000}"/>
    <cellStyle name="Normal 6 2 10 4" xfId="4157" xr:uid="{00000000-0005-0000-0000-0000331E0000}"/>
    <cellStyle name="Normal 6 2 10 4 2" xfId="4158" xr:uid="{00000000-0005-0000-0000-0000341E0000}"/>
    <cellStyle name="Normal 6 2 10 4 2 2" xfId="4159" xr:uid="{00000000-0005-0000-0000-0000351E0000}"/>
    <cellStyle name="Normal 6 2 10 4 2 2 2" xfId="37976" xr:uid="{00000000-0005-0000-0000-0000361E0000}"/>
    <cellStyle name="Normal 6 2 10 4 2 3" xfId="27958" xr:uid="{00000000-0005-0000-0000-0000371E0000}"/>
    <cellStyle name="Normal 6 2 10 4 3" xfId="4160" xr:uid="{00000000-0005-0000-0000-0000381E0000}"/>
    <cellStyle name="Normal 6 2 10 4 3 2" xfId="4161" xr:uid="{00000000-0005-0000-0000-0000391E0000}"/>
    <cellStyle name="Normal 6 2 10 4 3 2 2" xfId="37977" xr:uid="{00000000-0005-0000-0000-00003A1E0000}"/>
    <cellStyle name="Normal 6 2 10 4 3 3" xfId="27959" xr:uid="{00000000-0005-0000-0000-00003B1E0000}"/>
    <cellStyle name="Normal 6 2 10 4 4" xfId="4162" xr:uid="{00000000-0005-0000-0000-00003C1E0000}"/>
    <cellStyle name="Normal 6 2 10 4 4 2" xfId="34408" xr:uid="{00000000-0005-0000-0000-00003D1E0000}"/>
    <cellStyle name="Normal 6 2 10 4 5" xfId="23812" xr:uid="{00000000-0005-0000-0000-00003E1E0000}"/>
    <cellStyle name="Normal 6 2 10 5" xfId="4163" xr:uid="{00000000-0005-0000-0000-00003F1E0000}"/>
    <cellStyle name="Normal 6 2 10 5 2" xfId="4164" xr:uid="{00000000-0005-0000-0000-0000401E0000}"/>
    <cellStyle name="Normal 6 2 10 5 2 2" xfId="37978" xr:uid="{00000000-0005-0000-0000-0000411E0000}"/>
    <cellStyle name="Normal 6 2 10 5 3" xfId="27960" xr:uid="{00000000-0005-0000-0000-0000421E0000}"/>
    <cellStyle name="Normal 6 2 10 6" xfId="4165" xr:uid="{00000000-0005-0000-0000-0000431E0000}"/>
    <cellStyle name="Normal 6 2 10 6 2" xfId="4166" xr:uid="{00000000-0005-0000-0000-0000441E0000}"/>
    <cellStyle name="Normal 6 2 10 6 2 2" xfId="37979" xr:uid="{00000000-0005-0000-0000-0000451E0000}"/>
    <cellStyle name="Normal 6 2 10 6 3" xfId="27961" xr:uid="{00000000-0005-0000-0000-0000461E0000}"/>
    <cellStyle name="Normal 6 2 10 7" xfId="4167" xr:uid="{00000000-0005-0000-0000-0000471E0000}"/>
    <cellStyle name="Normal 6 2 10 7 2" xfId="34403" xr:uid="{00000000-0005-0000-0000-0000481E0000}"/>
    <cellStyle name="Normal 6 2 10 8" xfId="23807" xr:uid="{00000000-0005-0000-0000-0000491E0000}"/>
    <cellStyle name="Normal 6 2 11" xfId="4168" xr:uid="{00000000-0005-0000-0000-00004A1E0000}"/>
    <cellStyle name="Normal 6 2 11 2" xfId="4169" xr:uid="{00000000-0005-0000-0000-00004B1E0000}"/>
    <cellStyle name="Normal 6 2 11 2 2" xfId="4170" xr:uid="{00000000-0005-0000-0000-00004C1E0000}"/>
    <cellStyle name="Normal 6 2 11 2 2 2" xfId="4171" xr:uid="{00000000-0005-0000-0000-00004D1E0000}"/>
    <cellStyle name="Normal 6 2 11 2 2 2 2" xfId="4172" xr:uid="{00000000-0005-0000-0000-00004E1E0000}"/>
    <cellStyle name="Normal 6 2 11 2 2 2 2 2" xfId="37980" xr:uid="{00000000-0005-0000-0000-00004F1E0000}"/>
    <cellStyle name="Normal 6 2 11 2 2 2 3" xfId="27962" xr:uid="{00000000-0005-0000-0000-0000501E0000}"/>
    <cellStyle name="Normal 6 2 11 2 2 3" xfId="4173" xr:uid="{00000000-0005-0000-0000-0000511E0000}"/>
    <cellStyle name="Normal 6 2 11 2 2 3 2" xfId="4174" xr:uid="{00000000-0005-0000-0000-0000521E0000}"/>
    <cellStyle name="Normal 6 2 11 2 2 3 2 2" xfId="37981" xr:uid="{00000000-0005-0000-0000-0000531E0000}"/>
    <cellStyle name="Normal 6 2 11 2 2 3 3" xfId="27963" xr:uid="{00000000-0005-0000-0000-0000541E0000}"/>
    <cellStyle name="Normal 6 2 11 2 2 4" xfId="4175" xr:uid="{00000000-0005-0000-0000-0000551E0000}"/>
    <cellStyle name="Normal 6 2 11 2 2 4 2" xfId="34411" xr:uid="{00000000-0005-0000-0000-0000561E0000}"/>
    <cellStyle name="Normal 6 2 11 2 2 5" xfId="23815" xr:uid="{00000000-0005-0000-0000-0000571E0000}"/>
    <cellStyle name="Normal 6 2 11 2 3" xfId="4176" xr:uid="{00000000-0005-0000-0000-0000581E0000}"/>
    <cellStyle name="Normal 6 2 11 2 3 2" xfId="4177" xr:uid="{00000000-0005-0000-0000-0000591E0000}"/>
    <cellStyle name="Normal 6 2 11 2 3 2 2" xfId="4178" xr:uid="{00000000-0005-0000-0000-00005A1E0000}"/>
    <cellStyle name="Normal 6 2 11 2 3 2 2 2" xfId="37982" xr:uid="{00000000-0005-0000-0000-00005B1E0000}"/>
    <cellStyle name="Normal 6 2 11 2 3 2 3" xfId="27964" xr:uid="{00000000-0005-0000-0000-00005C1E0000}"/>
    <cellStyle name="Normal 6 2 11 2 3 3" xfId="4179" xr:uid="{00000000-0005-0000-0000-00005D1E0000}"/>
    <cellStyle name="Normal 6 2 11 2 3 3 2" xfId="4180" xr:uid="{00000000-0005-0000-0000-00005E1E0000}"/>
    <cellStyle name="Normal 6 2 11 2 3 3 2 2" xfId="37983" xr:uid="{00000000-0005-0000-0000-00005F1E0000}"/>
    <cellStyle name="Normal 6 2 11 2 3 3 3" xfId="27965" xr:uid="{00000000-0005-0000-0000-0000601E0000}"/>
    <cellStyle name="Normal 6 2 11 2 3 4" xfId="4181" xr:uid="{00000000-0005-0000-0000-0000611E0000}"/>
    <cellStyle name="Normal 6 2 11 2 3 4 2" xfId="34412" xr:uid="{00000000-0005-0000-0000-0000621E0000}"/>
    <cellStyle name="Normal 6 2 11 2 3 5" xfId="23816" xr:uid="{00000000-0005-0000-0000-0000631E0000}"/>
    <cellStyle name="Normal 6 2 11 2 4" xfId="4182" xr:uid="{00000000-0005-0000-0000-0000641E0000}"/>
    <cellStyle name="Normal 6 2 11 2 4 2" xfId="4183" xr:uid="{00000000-0005-0000-0000-0000651E0000}"/>
    <cellStyle name="Normal 6 2 11 2 4 2 2" xfId="37984" xr:uid="{00000000-0005-0000-0000-0000661E0000}"/>
    <cellStyle name="Normal 6 2 11 2 4 3" xfId="27966" xr:uid="{00000000-0005-0000-0000-0000671E0000}"/>
    <cellStyle name="Normal 6 2 11 2 5" xfId="4184" xr:uid="{00000000-0005-0000-0000-0000681E0000}"/>
    <cellStyle name="Normal 6 2 11 2 5 2" xfId="4185" xr:uid="{00000000-0005-0000-0000-0000691E0000}"/>
    <cellStyle name="Normal 6 2 11 2 5 2 2" xfId="37985" xr:uid="{00000000-0005-0000-0000-00006A1E0000}"/>
    <cellStyle name="Normal 6 2 11 2 5 3" xfId="27967" xr:uid="{00000000-0005-0000-0000-00006B1E0000}"/>
    <cellStyle name="Normal 6 2 11 2 6" xfId="4186" xr:uid="{00000000-0005-0000-0000-00006C1E0000}"/>
    <cellStyle name="Normal 6 2 11 2 6 2" xfId="34410" xr:uid="{00000000-0005-0000-0000-00006D1E0000}"/>
    <cellStyle name="Normal 6 2 11 2 7" xfId="23814" xr:uid="{00000000-0005-0000-0000-00006E1E0000}"/>
    <cellStyle name="Normal 6 2 11 3" xfId="4187" xr:uid="{00000000-0005-0000-0000-00006F1E0000}"/>
    <cellStyle name="Normal 6 2 11 3 2" xfId="4188" xr:uid="{00000000-0005-0000-0000-0000701E0000}"/>
    <cellStyle name="Normal 6 2 11 3 2 2" xfId="4189" xr:uid="{00000000-0005-0000-0000-0000711E0000}"/>
    <cellStyle name="Normal 6 2 11 3 2 2 2" xfId="37986" xr:uid="{00000000-0005-0000-0000-0000721E0000}"/>
    <cellStyle name="Normal 6 2 11 3 2 3" xfId="27968" xr:uid="{00000000-0005-0000-0000-0000731E0000}"/>
    <cellStyle name="Normal 6 2 11 3 3" xfId="4190" xr:uid="{00000000-0005-0000-0000-0000741E0000}"/>
    <cellStyle name="Normal 6 2 11 3 3 2" xfId="4191" xr:uid="{00000000-0005-0000-0000-0000751E0000}"/>
    <cellStyle name="Normal 6 2 11 3 3 2 2" xfId="37987" xr:uid="{00000000-0005-0000-0000-0000761E0000}"/>
    <cellStyle name="Normal 6 2 11 3 3 3" xfId="27969" xr:uid="{00000000-0005-0000-0000-0000771E0000}"/>
    <cellStyle name="Normal 6 2 11 3 4" xfId="4192" xr:uid="{00000000-0005-0000-0000-0000781E0000}"/>
    <cellStyle name="Normal 6 2 11 3 4 2" xfId="34413" xr:uid="{00000000-0005-0000-0000-0000791E0000}"/>
    <cellStyle name="Normal 6 2 11 3 5" xfId="23817" xr:uid="{00000000-0005-0000-0000-00007A1E0000}"/>
    <cellStyle name="Normal 6 2 11 4" xfId="4193" xr:uid="{00000000-0005-0000-0000-00007B1E0000}"/>
    <cellStyle name="Normal 6 2 11 4 2" xfId="4194" xr:uid="{00000000-0005-0000-0000-00007C1E0000}"/>
    <cellStyle name="Normal 6 2 11 4 2 2" xfId="4195" xr:uid="{00000000-0005-0000-0000-00007D1E0000}"/>
    <cellStyle name="Normal 6 2 11 4 2 2 2" xfId="37988" xr:uid="{00000000-0005-0000-0000-00007E1E0000}"/>
    <cellStyle name="Normal 6 2 11 4 2 3" xfId="27970" xr:uid="{00000000-0005-0000-0000-00007F1E0000}"/>
    <cellStyle name="Normal 6 2 11 4 3" xfId="4196" xr:uid="{00000000-0005-0000-0000-0000801E0000}"/>
    <cellStyle name="Normal 6 2 11 4 3 2" xfId="4197" xr:uid="{00000000-0005-0000-0000-0000811E0000}"/>
    <cellStyle name="Normal 6 2 11 4 3 2 2" xfId="37989" xr:uid="{00000000-0005-0000-0000-0000821E0000}"/>
    <cellStyle name="Normal 6 2 11 4 3 3" xfId="27971" xr:uid="{00000000-0005-0000-0000-0000831E0000}"/>
    <cellStyle name="Normal 6 2 11 4 4" xfId="4198" xr:uid="{00000000-0005-0000-0000-0000841E0000}"/>
    <cellStyle name="Normal 6 2 11 4 4 2" xfId="34414" xr:uid="{00000000-0005-0000-0000-0000851E0000}"/>
    <cellStyle name="Normal 6 2 11 4 5" xfId="23818" xr:uid="{00000000-0005-0000-0000-0000861E0000}"/>
    <cellStyle name="Normal 6 2 11 5" xfId="4199" xr:uid="{00000000-0005-0000-0000-0000871E0000}"/>
    <cellStyle name="Normal 6 2 11 5 2" xfId="4200" xr:uid="{00000000-0005-0000-0000-0000881E0000}"/>
    <cellStyle name="Normal 6 2 11 5 2 2" xfId="37990" xr:uid="{00000000-0005-0000-0000-0000891E0000}"/>
    <cellStyle name="Normal 6 2 11 5 3" xfId="27972" xr:uid="{00000000-0005-0000-0000-00008A1E0000}"/>
    <cellStyle name="Normal 6 2 11 6" xfId="4201" xr:uid="{00000000-0005-0000-0000-00008B1E0000}"/>
    <cellStyle name="Normal 6 2 11 6 2" xfId="4202" xr:uid="{00000000-0005-0000-0000-00008C1E0000}"/>
    <cellStyle name="Normal 6 2 11 6 2 2" xfId="37991" xr:uid="{00000000-0005-0000-0000-00008D1E0000}"/>
    <cellStyle name="Normal 6 2 11 6 3" xfId="27973" xr:uid="{00000000-0005-0000-0000-00008E1E0000}"/>
    <cellStyle name="Normal 6 2 11 7" xfId="4203" xr:uid="{00000000-0005-0000-0000-00008F1E0000}"/>
    <cellStyle name="Normal 6 2 11 7 2" xfId="34409" xr:uid="{00000000-0005-0000-0000-0000901E0000}"/>
    <cellStyle name="Normal 6 2 11 8" xfId="23813" xr:uid="{00000000-0005-0000-0000-0000911E0000}"/>
    <cellStyle name="Normal 6 2 12" xfId="4204" xr:uid="{00000000-0005-0000-0000-0000921E0000}"/>
    <cellStyle name="Normal 6 2 12 2" xfId="4205" xr:uid="{00000000-0005-0000-0000-0000931E0000}"/>
    <cellStyle name="Normal 6 2 12 2 2" xfId="4206" xr:uid="{00000000-0005-0000-0000-0000941E0000}"/>
    <cellStyle name="Normal 6 2 12 2 2 2" xfId="4207" xr:uid="{00000000-0005-0000-0000-0000951E0000}"/>
    <cellStyle name="Normal 6 2 12 2 2 2 2" xfId="37992" xr:uid="{00000000-0005-0000-0000-0000961E0000}"/>
    <cellStyle name="Normal 6 2 12 2 2 3" xfId="27974" xr:uid="{00000000-0005-0000-0000-0000971E0000}"/>
    <cellStyle name="Normal 6 2 12 2 3" xfId="4208" xr:uid="{00000000-0005-0000-0000-0000981E0000}"/>
    <cellStyle name="Normal 6 2 12 2 3 2" xfId="4209" xr:uid="{00000000-0005-0000-0000-0000991E0000}"/>
    <cellStyle name="Normal 6 2 12 2 3 2 2" xfId="37993" xr:uid="{00000000-0005-0000-0000-00009A1E0000}"/>
    <cellStyle name="Normal 6 2 12 2 3 3" xfId="27975" xr:uid="{00000000-0005-0000-0000-00009B1E0000}"/>
    <cellStyle name="Normal 6 2 12 2 4" xfId="4210" xr:uid="{00000000-0005-0000-0000-00009C1E0000}"/>
    <cellStyle name="Normal 6 2 12 2 4 2" xfId="34416" xr:uid="{00000000-0005-0000-0000-00009D1E0000}"/>
    <cellStyle name="Normal 6 2 12 2 5" xfId="23820" xr:uid="{00000000-0005-0000-0000-00009E1E0000}"/>
    <cellStyle name="Normal 6 2 12 3" xfId="4211" xr:uid="{00000000-0005-0000-0000-00009F1E0000}"/>
    <cellStyle name="Normal 6 2 12 3 2" xfId="4212" xr:uid="{00000000-0005-0000-0000-0000A01E0000}"/>
    <cellStyle name="Normal 6 2 12 3 2 2" xfId="4213" xr:uid="{00000000-0005-0000-0000-0000A11E0000}"/>
    <cellStyle name="Normal 6 2 12 3 2 2 2" xfId="37994" xr:uid="{00000000-0005-0000-0000-0000A21E0000}"/>
    <cellStyle name="Normal 6 2 12 3 2 3" xfId="27976" xr:uid="{00000000-0005-0000-0000-0000A31E0000}"/>
    <cellStyle name="Normal 6 2 12 3 3" xfId="4214" xr:uid="{00000000-0005-0000-0000-0000A41E0000}"/>
    <cellStyle name="Normal 6 2 12 3 3 2" xfId="4215" xr:uid="{00000000-0005-0000-0000-0000A51E0000}"/>
    <cellStyle name="Normal 6 2 12 3 3 2 2" xfId="37995" xr:uid="{00000000-0005-0000-0000-0000A61E0000}"/>
    <cellStyle name="Normal 6 2 12 3 3 3" xfId="27977" xr:uid="{00000000-0005-0000-0000-0000A71E0000}"/>
    <cellStyle name="Normal 6 2 12 3 4" xfId="4216" xr:uid="{00000000-0005-0000-0000-0000A81E0000}"/>
    <cellStyle name="Normal 6 2 12 3 4 2" xfId="34417" xr:uid="{00000000-0005-0000-0000-0000A91E0000}"/>
    <cellStyle name="Normal 6 2 12 3 5" xfId="23821" xr:uid="{00000000-0005-0000-0000-0000AA1E0000}"/>
    <cellStyle name="Normal 6 2 12 4" xfId="4217" xr:uid="{00000000-0005-0000-0000-0000AB1E0000}"/>
    <cellStyle name="Normal 6 2 12 4 2" xfId="4218" xr:uid="{00000000-0005-0000-0000-0000AC1E0000}"/>
    <cellStyle name="Normal 6 2 12 4 2 2" xfId="37996" xr:uid="{00000000-0005-0000-0000-0000AD1E0000}"/>
    <cellStyle name="Normal 6 2 12 4 3" xfId="27978" xr:uid="{00000000-0005-0000-0000-0000AE1E0000}"/>
    <cellStyle name="Normal 6 2 12 5" xfId="4219" xr:uid="{00000000-0005-0000-0000-0000AF1E0000}"/>
    <cellStyle name="Normal 6 2 12 5 2" xfId="4220" xr:uid="{00000000-0005-0000-0000-0000B01E0000}"/>
    <cellStyle name="Normal 6 2 12 5 2 2" xfId="37997" xr:uid="{00000000-0005-0000-0000-0000B11E0000}"/>
    <cellStyle name="Normal 6 2 12 5 3" xfId="27979" xr:uid="{00000000-0005-0000-0000-0000B21E0000}"/>
    <cellStyle name="Normal 6 2 12 6" xfId="4221" xr:uid="{00000000-0005-0000-0000-0000B31E0000}"/>
    <cellStyle name="Normal 6 2 12 6 2" xfId="34415" xr:uid="{00000000-0005-0000-0000-0000B41E0000}"/>
    <cellStyle name="Normal 6 2 12 7" xfId="23819" xr:uid="{00000000-0005-0000-0000-0000B51E0000}"/>
    <cellStyle name="Normal 6 2 13" xfId="4222" xr:uid="{00000000-0005-0000-0000-0000B61E0000}"/>
    <cellStyle name="Normal 6 2 13 2" xfId="4223" xr:uid="{00000000-0005-0000-0000-0000B71E0000}"/>
    <cellStyle name="Normal 6 2 13 2 2" xfId="4224" xr:uid="{00000000-0005-0000-0000-0000B81E0000}"/>
    <cellStyle name="Normal 6 2 13 2 2 2" xfId="4225" xr:uid="{00000000-0005-0000-0000-0000B91E0000}"/>
    <cellStyle name="Normal 6 2 13 2 2 2 2" xfId="37998" xr:uid="{00000000-0005-0000-0000-0000BA1E0000}"/>
    <cellStyle name="Normal 6 2 13 2 2 3" xfId="27980" xr:uid="{00000000-0005-0000-0000-0000BB1E0000}"/>
    <cellStyle name="Normal 6 2 13 2 3" xfId="4226" xr:uid="{00000000-0005-0000-0000-0000BC1E0000}"/>
    <cellStyle name="Normal 6 2 13 2 3 2" xfId="4227" xr:uid="{00000000-0005-0000-0000-0000BD1E0000}"/>
    <cellStyle name="Normal 6 2 13 2 3 2 2" xfId="37999" xr:uid="{00000000-0005-0000-0000-0000BE1E0000}"/>
    <cellStyle name="Normal 6 2 13 2 3 3" xfId="27981" xr:uid="{00000000-0005-0000-0000-0000BF1E0000}"/>
    <cellStyle name="Normal 6 2 13 2 4" xfId="4228" xr:uid="{00000000-0005-0000-0000-0000C01E0000}"/>
    <cellStyle name="Normal 6 2 13 2 4 2" xfId="34419" xr:uid="{00000000-0005-0000-0000-0000C11E0000}"/>
    <cellStyle name="Normal 6 2 13 2 5" xfId="23823" xr:uid="{00000000-0005-0000-0000-0000C21E0000}"/>
    <cellStyle name="Normal 6 2 13 3" xfId="4229" xr:uid="{00000000-0005-0000-0000-0000C31E0000}"/>
    <cellStyle name="Normal 6 2 13 3 2" xfId="4230" xr:uid="{00000000-0005-0000-0000-0000C41E0000}"/>
    <cellStyle name="Normal 6 2 13 3 2 2" xfId="4231" xr:uid="{00000000-0005-0000-0000-0000C51E0000}"/>
    <cellStyle name="Normal 6 2 13 3 2 2 2" xfId="38000" xr:uid="{00000000-0005-0000-0000-0000C61E0000}"/>
    <cellStyle name="Normal 6 2 13 3 2 3" xfId="27982" xr:uid="{00000000-0005-0000-0000-0000C71E0000}"/>
    <cellStyle name="Normal 6 2 13 3 3" xfId="4232" xr:uid="{00000000-0005-0000-0000-0000C81E0000}"/>
    <cellStyle name="Normal 6 2 13 3 3 2" xfId="4233" xr:uid="{00000000-0005-0000-0000-0000C91E0000}"/>
    <cellStyle name="Normal 6 2 13 3 3 2 2" xfId="38001" xr:uid="{00000000-0005-0000-0000-0000CA1E0000}"/>
    <cellStyle name="Normal 6 2 13 3 3 3" xfId="27983" xr:uid="{00000000-0005-0000-0000-0000CB1E0000}"/>
    <cellStyle name="Normal 6 2 13 3 4" xfId="4234" xr:uid="{00000000-0005-0000-0000-0000CC1E0000}"/>
    <cellStyle name="Normal 6 2 13 3 4 2" xfId="34420" xr:uid="{00000000-0005-0000-0000-0000CD1E0000}"/>
    <cellStyle name="Normal 6 2 13 3 5" xfId="23824" xr:uid="{00000000-0005-0000-0000-0000CE1E0000}"/>
    <cellStyle name="Normal 6 2 13 4" xfId="4235" xr:uid="{00000000-0005-0000-0000-0000CF1E0000}"/>
    <cellStyle name="Normal 6 2 13 4 2" xfId="4236" xr:uid="{00000000-0005-0000-0000-0000D01E0000}"/>
    <cellStyle name="Normal 6 2 13 4 2 2" xfId="38002" xr:uid="{00000000-0005-0000-0000-0000D11E0000}"/>
    <cellStyle name="Normal 6 2 13 4 3" xfId="27984" xr:uid="{00000000-0005-0000-0000-0000D21E0000}"/>
    <cellStyle name="Normal 6 2 13 5" xfId="4237" xr:uid="{00000000-0005-0000-0000-0000D31E0000}"/>
    <cellStyle name="Normal 6 2 13 5 2" xfId="4238" xr:uid="{00000000-0005-0000-0000-0000D41E0000}"/>
    <cellStyle name="Normal 6 2 13 5 2 2" xfId="38003" xr:uid="{00000000-0005-0000-0000-0000D51E0000}"/>
    <cellStyle name="Normal 6 2 13 5 3" xfId="27985" xr:uid="{00000000-0005-0000-0000-0000D61E0000}"/>
    <cellStyle name="Normal 6 2 13 6" xfId="4239" xr:uid="{00000000-0005-0000-0000-0000D71E0000}"/>
    <cellStyle name="Normal 6 2 13 6 2" xfId="34418" xr:uid="{00000000-0005-0000-0000-0000D81E0000}"/>
    <cellStyle name="Normal 6 2 13 7" xfId="23822" xr:uid="{00000000-0005-0000-0000-0000D91E0000}"/>
    <cellStyle name="Normal 6 2 14" xfId="4240" xr:uid="{00000000-0005-0000-0000-0000DA1E0000}"/>
    <cellStyle name="Normal 6 2 14 2" xfId="4241" xr:uid="{00000000-0005-0000-0000-0000DB1E0000}"/>
    <cellStyle name="Normal 6 2 14 2 2" xfId="4242" xr:uid="{00000000-0005-0000-0000-0000DC1E0000}"/>
    <cellStyle name="Normal 6 2 14 2 2 2" xfId="38004" xr:uid="{00000000-0005-0000-0000-0000DD1E0000}"/>
    <cellStyle name="Normal 6 2 14 2 3" xfId="27986" xr:uid="{00000000-0005-0000-0000-0000DE1E0000}"/>
    <cellStyle name="Normal 6 2 14 3" xfId="4243" xr:uid="{00000000-0005-0000-0000-0000DF1E0000}"/>
    <cellStyle name="Normal 6 2 14 3 2" xfId="4244" xr:uid="{00000000-0005-0000-0000-0000E01E0000}"/>
    <cellStyle name="Normal 6 2 14 3 2 2" xfId="38005" xr:uid="{00000000-0005-0000-0000-0000E11E0000}"/>
    <cellStyle name="Normal 6 2 14 3 3" xfId="27987" xr:uid="{00000000-0005-0000-0000-0000E21E0000}"/>
    <cellStyle name="Normal 6 2 14 4" xfId="4245" xr:uid="{00000000-0005-0000-0000-0000E31E0000}"/>
    <cellStyle name="Normal 6 2 14 4 2" xfId="34421" xr:uid="{00000000-0005-0000-0000-0000E41E0000}"/>
    <cellStyle name="Normal 6 2 14 5" xfId="23825" xr:uid="{00000000-0005-0000-0000-0000E51E0000}"/>
    <cellStyle name="Normal 6 2 15" xfId="4246" xr:uid="{00000000-0005-0000-0000-0000E61E0000}"/>
    <cellStyle name="Normal 6 2 15 2" xfId="4247" xr:uid="{00000000-0005-0000-0000-0000E71E0000}"/>
    <cellStyle name="Normal 6 2 15 2 2" xfId="4248" xr:uid="{00000000-0005-0000-0000-0000E81E0000}"/>
    <cellStyle name="Normal 6 2 15 2 2 2" xfId="38006" xr:uid="{00000000-0005-0000-0000-0000E91E0000}"/>
    <cellStyle name="Normal 6 2 15 2 3" xfId="27988" xr:uid="{00000000-0005-0000-0000-0000EA1E0000}"/>
    <cellStyle name="Normal 6 2 15 3" xfId="4249" xr:uid="{00000000-0005-0000-0000-0000EB1E0000}"/>
    <cellStyle name="Normal 6 2 15 3 2" xfId="4250" xr:uid="{00000000-0005-0000-0000-0000EC1E0000}"/>
    <cellStyle name="Normal 6 2 15 3 2 2" xfId="38007" xr:uid="{00000000-0005-0000-0000-0000ED1E0000}"/>
    <cellStyle name="Normal 6 2 15 3 3" xfId="27989" xr:uid="{00000000-0005-0000-0000-0000EE1E0000}"/>
    <cellStyle name="Normal 6 2 15 4" xfId="4251" xr:uid="{00000000-0005-0000-0000-0000EF1E0000}"/>
    <cellStyle name="Normal 6 2 15 4 2" xfId="34422" xr:uid="{00000000-0005-0000-0000-0000F01E0000}"/>
    <cellStyle name="Normal 6 2 15 5" xfId="23826" xr:uid="{00000000-0005-0000-0000-0000F11E0000}"/>
    <cellStyle name="Normal 6 2 16" xfId="4252" xr:uid="{00000000-0005-0000-0000-0000F21E0000}"/>
    <cellStyle name="Normal 6 2 16 2" xfId="4253" xr:uid="{00000000-0005-0000-0000-0000F31E0000}"/>
    <cellStyle name="Normal 6 2 16 2 2" xfId="34402" xr:uid="{00000000-0005-0000-0000-0000F41E0000}"/>
    <cellStyle name="Normal 6 2 16 3" xfId="23806" xr:uid="{00000000-0005-0000-0000-0000F51E0000}"/>
    <cellStyle name="Normal 6 2 17" xfId="4254" xr:uid="{00000000-0005-0000-0000-0000F61E0000}"/>
    <cellStyle name="Normal 6 2 17 2" xfId="4255" xr:uid="{00000000-0005-0000-0000-0000F71E0000}"/>
    <cellStyle name="Normal 6 2 17 2 2" xfId="38008" xr:uid="{00000000-0005-0000-0000-0000F81E0000}"/>
    <cellStyle name="Normal 6 2 17 3" xfId="27990" xr:uid="{00000000-0005-0000-0000-0000F91E0000}"/>
    <cellStyle name="Normal 6 2 18" xfId="4256" xr:uid="{00000000-0005-0000-0000-0000FA1E0000}"/>
    <cellStyle name="Normal 6 2 18 2" xfId="4257" xr:uid="{00000000-0005-0000-0000-0000FB1E0000}"/>
    <cellStyle name="Normal 6 2 18 2 2" xfId="38009" xr:uid="{00000000-0005-0000-0000-0000FC1E0000}"/>
    <cellStyle name="Normal 6 2 18 3" xfId="27991" xr:uid="{00000000-0005-0000-0000-0000FD1E0000}"/>
    <cellStyle name="Normal 6 2 19" xfId="4258" xr:uid="{00000000-0005-0000-0000-0000FE1E0000}"/>
    <cellStyle name="Normal 6 2 19 2" xfId="4259" xr:uid="{00000000-0005-0000-0000-0000FF1E0000}"/>
    <cellStyle name="Normal 6 2 19 2 2" xfId="43819" xr:uid="{00000000-0005-0000-0000-0000001F0000}"/>
    <cellStyle name="Normal 6 2 19 3" xfId="33803" xr:uid="{00000000-0005-0000-0000-0000011F0000}"/>
    <cellStyle name="Normal 6 2 2" xfId="4260" xr:uid="{00000000-0005-0000-0000-0000021F0000}"/>
    <cellStyle name="Normal 6 2 2 10" xfId="4261" xr:uid="{00000000-0005-0000-0000-0000031F0000}"/>
    <cellStyle name="Normal 6 2 2 10 2" xfId="4262" xr:uid="{00000000-0005-0000-0000-0000041F0000}"/>
    <cellStyle name="Normal 6 2 2 10 2 2" xfId="4263" xr:uid="{00000000-0005-0000-0000-0000051F0000}"/>
    <cellStyle name="Normal 6 2 2 10 2 2 2" xfId="4264" xr:uid="{00000000-0005-0000-0000-0000061F0000}"/>
    <cellStyle name="Normal 6 2 2 10 2 2 2 2" xfId="4265" xr:uid="{00000000-0005-0000-0000-0000071F0000}"/>
    <cellStyle name="Normal 6 2 2 10 2 2 2 2 2" xfId="38010" xr:uid="{00000000-0005-0000-0000-0000081F0000}"/>
    <cellStyle name="Normal 6 2 2 10 2 2 2 3" xfId="27992" xr:uid="{00000000-0005-0000-0000-0000091F0000}"/>
    <cellStyle name="Normal 6 2 2 10 2 2 3" xfId="4266" xr:uid="{00000000-0005-0000-0000-00000A1F0000}"/>
    <cellStyle name="Normal 6 2 2 10 2 2 3 2" xfId="4267" xr:uid="{00000000-0005-0000-0000-00000B1F0000}"/>
    <cellStyle name="Normal 6 2 2 10 2 2 3 2 2" xfId="38011" xr:uid="{00000000-0005-0000-0000-00000C1F0000}"/>
    <cellStyle name="Normal 6 2 2 10 2 2 3 3" xfId="27993" xr:uid="{00000000-0005-0000-0000-00000D1F0000}"/>
    <cellStyle name="Normal 6 2 2 10 2 2 4" xfId="4268" xr:uid="{00000000-0005-0000-0000-00000E1F0000}"/>
    <cellStyle name="Normal 6 2 2 10 2 2 4 2" xfId="34426" xr:uid="{00000000-0005-0000-0000-00000F1F0000}"/>
    <cellStyle name="Normal 6 2 2 10 2 2 5" xfId="23830" xr:uid="{00000000-0005-0000-0000-0000101F0000}"/>
    <cellStyle name="Normal 6 2 2 10 2 3" xfId="4269" xr:uid="{00000000-0005-0000-0000-0000111F0000}"/>
    <cellStyle name="Normal 6 2 2 10 2 3 2" xfId="4270" xr:uid="{00000000-0005-0000-0000-0000121F0000}"/>
    <cellStyle name="Normal 6 2 2 10 2 3 2 2" xfId="4271" xr:uid="{00000000-0005-0000-0000-0000131F0000}"/>
    <cellStyle name="Normal 6 2 2 10 2 3 2 2 2" xfId="38012" xr:uid="{00000000-0005-0000-0000-0000141F0000}"/>
    <cellStyle name="Normal 6 2 2 10 2 3 2 3" xfId="27994" xr:uid="{00000000-0005-0000-0000-0000151F0000}"/>
    <cellStyle name="Normal 6 2 2 10 2 3 3" xfId="4272" xr:uid="{00000000-0005-0000-0000-0000161F0000}"/>
    <cellStyle name="Normal 6 2 2 10 2 3 3 2" xfId="4273" xr:uid="{00000000-0005-0000-0000-0000171F0000}"/>
    <cellStyle name="Normal 6 2 2 10 2 3 3 2 2" xfId="38013" xr:uid="{00000000-0005-0000-0000-0000181F0000}"/>
    <cellStyle name="Normal 6 2 2 10 2 3 3 3" xfId="27995" xr:uid="{00000000-0005-0000-0000-0000191F0000}"/>
    <cellStyle name="Normal 6 2 2 10 2 3 4" xfId="4274" xr:uid="{00000000-0005-0000-0000-00001A1F0000}"/>
    <cellStyle name="Normal 6 2 2 10 2 3 4 2" xfId="34427" xr:uid="{00000000-0005-0000-0000-00001B1F0000}"/>
    <cellStyle name="Normal 6 2 2 10 2 3 5" xfId="23831" xr:uid="{00000000-0005-0000-0000-00001C1F0000}"/>
    <cellStyle name="Normal 6 2 2 10 2 4" xfId="4275" xr:uid="{00000000-0005-0000-0000-00001D1F0000}"/>
    <cellStyle name="Normal 6 2 2 10 2 4 2" xfId="4276" xr:uid="{00000000-0005-0000-0000-00001E1F0000}"/>
    <cellStyle name="Normal 6 2 2 10 2 4 2 2" xfId="38014" xr:uid="{00000000-0005-0000-0000-00001F1F0000}"/>
    <cellStyle name="Normal 6 2 2 10 2 4 3" xfId="27996" xr:uid="{00000000-0005-0000-0000-0000201F0000}"/>
    <cellStyle name="Normal 6 2 2 10 2 5" xfId="4277" xr:uid="{00000000-0005-0000-0000-0000211F0000}"/>
    <cellStyle name="Normal 6 2 2 10 2 5 2" xfId="4278" xr:uid="{00000000-0005-0000-0000-0000221F0000}"/>
    <cellStyle name="Normal 6 2 2 10 2 5 2 2" xfId="38015" xr:uid="{00000000-0005-0000-0000-0000231F0000}"/>
    <cellStyle name="Normal 6 2 2 10 2 5 3" xfId="27997" xr:uid="{00000000-0005-0000-0000-0000241F0000}"/>
    <cellStyle name="Normal 6 2 2 10 2 6" xfId="4279" xr:uid="{00000000-0005-0000-0000-0000251F0000}"/>
    <cellStyle name="Normal 6 2 2 10 2 6 2" xfId="34425" xr:uid="{00000000-0005-0000-0000-0000261F0000}"/>
    <cellStyle name="Normal 6 2 2 10 2 7" xfId="23829" xr:uid="{00000000-0005-0000-0000-0000271F0000}"/>
    <cellStyle name="Normal 6 2 2 10 3" xfId="4280" xr:uid="{00000000-0005-0000-0000-0000281F0000}"/>
    <cellStyle name="Normal 6 2 2 10 3 2" xfId="4281" xr:uid="{00000000-0005-0000-0000-0000291F0000}"/>
    <cellStyle name="Normal 6 2 2 10 3 2 2" xfId="4282" xr:uid="{00000000-0005-0000-0000-00002A1F0000}"/>
    <cellStyle name="Normal 6 2 2 10 3 2 2 2" xfId="38016" xr:uid="{00000000-0005-0000-0000-00002B1F0000}"/>
    <cellStyle name="Normal 6 2 2 10 3 2 3" xfId="27998" xr:uid="{00000000-0005-0000-0000-00002C1F0000}"/>
    <cellStyle name="Normal 6 2 2 10 3 3" xfId="4283" xr:uid="{00000000-0005-0000-0000-00002D1F0000}"/>
    <cellStyle name="Normal 6 2 2 10 3 3 2" xfId="4284" xr:uid="{00000000-0005-0000-0000-00002E1F0000}"/>
    <cellStyle name="Normal 6 2 2 10 3 3 2 2" xfId="38017" xr:uid="{00000000-0005-0000-0000-00002F1F0000}"/>
    <cellStyle name="Normal 6 2 2 10 3 3 3" xfId="27999" xr:uid="{00000000-0005-0000-0000-0000301F0000}"/>
    <cellStyle name="Normal 6 2 2 10 3 4" xfId="4285" xr:uid="{00000000-0005-0000-0000-0000311F0000}"/>
    <cellStyle name="Normal 6 2 2 10 3 4 2" xfId="34428" xr:uid="{00000000-0005-0000-0000-0000321F0000}"/>
    <cellStyle name="Normal 6 2 2 10 3 5" xfId="23832" xr:uid="{00000000-0005-0000-0000-0000331F0000}"/>
    <cellStyle name="Normal 6 2 2 10 4" xfId="4286" xr:uid="{00000000-0005-0000-0000-0000341F0000}"/>
    <cellStyle name="Normal 6 2 2 10 4 2" xfId="4287" xr:uid="{00000000-0005-0000-0000-0000351F0000}"/>
    <cellStyle name="Normal 6 2 2 10 4 2 2" xfId="4288" xr:uid="{00000000-0005-0000-0000-0000361F0000}"/>
    <cellStyle name="Normal 6 2 2 10 4 2 2 2" xfId="38018" xr:uid="{00000000-0005-0000-0000-0000371F0000}"/>
    <cellStyle name="Normal 6 2 2 10 4 2 3" xfId="28000" xr:uid="{00000000-0005-0000-0000-0000381F0000}"/>
    <cellStyle name="Normal 6 2 2 10 4 3" xfId="4289" xr:uid="{00000000-0005-0000-0000-0000391F0000}"/>
    <cellStyle name="Normal 6 2 2 10 4 3 2" xfId="4290" xr:uid="{00000000-0005-0000-0000-00003A1F0000}"/>
    <cellStyle name="Normal 6 2 2 10 4 3 2 2" xfId="38019" xr:uid="{00000000-0005-0000-0000-00003B1F0000}"/>
    <cellStyle name="Normal 6 2 2 10 4 3 3" xfId="28001" xr:uid="{00000000-0005-0000-0000-00003C1F0000}"/>
    <cellStyle name="Normal 6 2 2 10 4 4" xfId="4291" xr:uid="{00000000-0005-0000-0000-00003D1F0000}"/>
    <cellStyle name="Normal 6 2 2 10 4 4 2" xfId="34429" xr:uid="{00000000-0005-0000-0000-00003E1F0000}"/>
    <cellStyle name="Normal 6 2 2 10 4 5" xfId="23833" xr:uid="{00000000-0005-0000-0000-00003F1F0000}"/>
    <cellStyle name="Normal 6 2 2 10 5" xfId="4292" xr:uid="{00000000-0005-0000-0000-0000401F0000}"/>
    <cellStyle name="Normal 6 2 2 10 5 2" xfId="4293" xr:uid="{00000000-0005-0000-0000-0000411F0000}"/>
    <cellStyle name="Normal 6 2 2 10 5 2 2" xfId="38020" xr:uid="{00000000-0005-0000-0000-0000421F0000}"/>
    <cellStyle name="Normal 6 2 2 10 5 3" xfId="28002" xr:uid="{00000000-0005-0000-0000-0000431F0000}"/>
    <cellStyle name="Normal 6 2 2 10 6" xfId="4294" xr:uid="{00000000-0005-0000-0000-0000441F0000}"/>
    <cellStyle name="Normal 6 2 2 10 6 2" xfId="4295" xr:uid="{00000000-0005-0000-0000-0000451F0000}"/>
    <cellStyle name="Normal 6 2 2 10 6 2 2" xfId="38021" xr:uid="{00000000-0005-0000-0000-0000461F0000}"/>
    <cellStyle name="Normal 6 2 2 10 6 3" xfId="28003" xr:uid="{00000000-0005-0000-0000-0000471F0000}"/>
    <cellStyle name="Normal 6 2 2 10 7" xfId="4296" xr:uid="{00000000-0005-0000-0000-0000481F0000}"/>
    <cellStyle name="Normal 6 2 2 10 7 2" xfId="34424" xr:uid="{00000000-0005-0000-0000-0000491F0000}"/>
    <cellStyle name="Normal 6 2 2 10 8" xfId="23828" xr:uid="{00000000-0005-0000-0000-00004A1F0000}"/>
    <cellStyle name="Normal 6 2 2 11" xfId="4297" xr:uid="{00000000-0005-0000-0000-00004B1F0000}"/>
    <cellStyle name="Normal 6 2 2 11 2" xfId="4298" xr:uid="{00000000-0005-0000-0000-00004C1F0000}"/>
    <cellStyle name="Normal 6 2 2 11 2 2" xfId="4299" xr:uid="{00000000-0005-0000-0000-00004D1F0000}"/>
    <cellStyle name="Normal 6 2 2 11 2 2 2" xfId="4300" xr:uid="{00000000-0005-0000-0000-00004E1F0000}"/>
    <cellStyle name="Normal 6 2 2 11 2 2 2 2" xfId="38022" xr:uid="{00000000-0005-0000-0000-00004F1F0000}"/>
    <cellStyle name="Normal 6 2 2 11 2 2 3" xfId="28004" xr:uid="{00000000-0005-0000-0000-0000501F0000}"/>
    <cellStyle name="Normal 6 2 2 11 2 3" xfId="4301" xr:uid="{00000000-0005-0000-0000-0000511F0000}"/>
    <cellStyle name="Normal 6 2 2 11 2 3 2" xfId="4302" xr:uid="{00000000-0005-0000-0000-0000521F0000}"/>
    <cellStyle name="Normal 6 2 2 11 2 3 2 2" xfId="38023" xr:uid="{00000000-0005-0000-0000-0000531F0000}"/>
    <cellStyle name="Normal 6 2 2 11 2 3 3" xfId="28005" xr:uid="{00000000-0005-0000-0000-0000541F0000}"/>
    <cellStyle name="Normal 6 2 2 11 2 4" xfId="4303" xr:uid="{00000000-0005-0000-0000-0000551F0000}"/>
    <cellStyle name="Normal 6 2 2 11 2 4 2" xfId="34431" xr:uid="{00000000-0005-0000-0000-0000561F0000}"/>
    <cellStyle name="Normal 6 2 2 11 2 5" xfId="23835" xr:uid="{00000000-0005-0000-0000-0000571F0000}"/>
    <cellStyle name="Normal 6 2 2 11 3" xfId="4304" xr:uid="{00000000-0005-0000-0000-0000581F0000}"/>
    <cellStyle name="Normal 6 2 2 11 3 2" xfId="4305" xr:uid="{00000000-0005-0000-0000-0000591F0000}"/>
    <cellStyle name="Normal 6 2 2 11 3 2 2" xfId="4306" xr:uid="{00000000-0005-0000-0000-00005A1F0000}"/>
    <cellStyle name="Normal 6 2 2 11 3 2 2 2" xfId="38024" xr:uid="{00000000-0005-0000-0000-00005B1F0000}"/>
    <cellStyle name="Normal 6 2 2 11 3 2 3" xfId="28006" xr:uid="{00000000-0005-0000-0000-00005C1F0000}"/>
    <cellStyle name="Normal 6 2 2 11 3 3" xfId="4307" xr:uid="{00000000-0005-0000-0000-00005D1F0000}"/>
    <cellStyle name="Normal 6 2 2 11 3 3 2" xfId="4308" xr:uid="{00000000-0005-0000-0000-00005E1F0000}"/>
    <cellStyle name="Normal 6 2 2 11 3 3 2 2" xfId="38025" xr:uid="{00000000-0005-0000-0000-00005F1F0000}"/>
    <cellStyle name="Normal 6 2 2 11 3 3 3" xfId="28007" xr:uid="{00000000-0005-0000-0000-0000601F0000}"/>
    <cellStyle name="Normal 6 2 2 11 3 4" xfId="4309" xr:uid="{00000000-0005-0000-0000-0000611F0000}"/>
    <cellStyle name="Normal 6 2 2 11 3 4 2" xfId="34432" xr:uid="{00000000-0005-0000-0000-0000621F0000}"/>
    <cellStyle name="Normal 6 2 2 11 3 5" xfId="23836" xr:uid="{00000000-0005-0000-0000-0000631F0000}"/>
    <cellStyle name="Normal 6 2 2 11 4" xfId="4310" xr:uid="{00000000-0005-0000-0000-0000641F0000}"/>
    <cellStyle name="Normal 6 2 2 11 4 2" xfId="4311" xr:uid="{00000000-0005-0000-0000-0000651F0000}"/>
    <cellStyle name="Normal 6 2 2 11 4 2 2" xfId="38026" xr:uid="{00000000-0005-0000-0000-0000661F0000}"/>
    <cellStyle name="Normal 6 2 2 11 4 3" xfId="28008" xr:uid="{00000000-0005-0000-0000-0000671F0000}"/>
    <cellStyle name="Normal 6 2 2 11 5" xfId="4312" xr:uid="{00000000-0005-0000-0000-0000681F0000}"/>
    <cellStyle name="Normal 6 2 2 11 5 2" xfId="4313" xr:uid="{00000000-0005-0000-0000-0000691F0000}"/>
    <cellStyle name="Normal 6 2 2 11 5 2 2" xfId="38027" xr:uid="{00000000-0005-0000-0000-00006A1F0000}"/>
    <cellStyle name="Normal 6 2 2 11 5 3" xfId="28009" xr:uid="{00000000-0005-0000-0000-00006B1F0000}"/>
    <cellStyle name="Normal 6 2 2 11 6" xfId="4314" xr:uid="{00000000-0005-0000-0000-00006C1F0000}"/>
    <cellStyle name="Normal 6 2 2 11 6 2" xfId="34430" xr:uid="{00000000-0005-0000-0000-00006D1F0000}"/>
    <cellStyle name="Normal 6 2 2 11 7" xfId="23834" xr:uid="{00000000-0005-0000-0000-00006E1F0000}"/>
    <cellStyle name="Normal 6 2 2 12" xfId="4315" xr:uid="{00000000-0005-0000-0000-00006F1F0000}"/>
    <cellStyle name="Normal 6 2 2 12 2" xfId="4316" xr:uid="{00000000-0005-0000-0000-0000701F0000}"/>
    <cellStyle name="Normal 6 2 2 12 2 2" xfId="4317" xr:uid="{00000000-0005-0000-0000-0000711F0000}"/>
    <cellStyle name="Normal 6 2 2 12 2 2 2" xfId="4318" xr:uid="{00000000-0005-0000-0000-0000721F0000}"/>
    <cellStyle name="Normal 6 2 2 12 2 2 2 2" xfId="38028" xr:uid="{00000000-0005-0000-0000-0000731F0000}"/>
    <cellStyle name="Normal 6 2 2 12 2 2 3" xfId="28010" xr:uid="{00000000-0005-0000-0000-0000741F0000}"/>
    <cellStyle name="Normal 6 2 2 12 2 3" xfId="4319" xr:uid="{00000000-0005-0000-0000-0000751F0000}"/>
    <cellStyle name="Normal 6 2 2 12 2 3 2" xfId="4320" xr:uid="{00000000-0005-0000-0000-0000761F0000}"/>
    <cellStyle name="Normal 6 2 2 12 2 3 2 2" xfId="38029" xr:uid="{00000000-0005-0000-0000-0000771F0000}"/>
    <cellStyle name="Normal 6 2 2 12 2 3 3" xfId="28011" xr:uid="{00000000-0005-0000-0000-0000781F0000}"/>
    <cellStyle name="Normal 6 2 2 12 2 4" xfId="4321" xr:uid="{00000000-0005-0000-0000-0000791F0000}"/>
    <cellStyle name="Normal 6 2 2 12 2 4 2" xfId="34434" xr:uid="{00000000-0005-0000-0000-00007A1F0000}"/>
    <cellStyle name="Normal 6 2 2 12 2 5" xfId="23838" xr:uid="{00000000-0005-0000-0000-00007B1F0000}"/>
    <cellStyle name="Normal 6 2 2 12 3" xfId="4322" xr:uid="{00000000-0005-0000-0000-00007C1F0000}"/>
    <cellStyle name="Normal 6 2 2 12 3 2" xfId="4323" xr:uid="{00000000-0005-0000-0000-00007D1F0000}"/>
    <cellStyle name="Normal 6 2 2 12 3 2 2" xfId="4324" xr:uid="{00000000-0005-0000-0000-00007E1F0000}"/>
    <cellStyle name="Normal 6 2 2 12 3 2 2 2" xfId="38030" xr:uid="{00000000-0005-0000-0000-00007F1F0000}"/>
    <cellStyle name="Normal 6 2 2 12 3 2 3" xfId="28012" xr:uid="{00000000-0005-0000-0000-0000801F0000}"/>
    <cellStyle name="Normal 6 2 2 12 3 3" xfId="4325" xr:uid="{00000000-0005-0000-0000-0000811F0000}"/>
    <cellStyle name="Normal 6 2 2 12 3 3 2" xfId="4326" xr:uid="{00000000-0005-0000-0000-0000821F0000}"/>
    <cellStyle name="Normal 6 2 2 12 3 3 2 2" xfId="38031" xr:uid="{00000000-0005-0000-0000-0000831F0000}"/>
    <cellStyle name="Normal 6 2 2 12 3 3 3" xfId="28013" xr:uid="{00000000-0005-0000-0000-0000841F0000}"/>
    <cellStyle name="Normal 6 2 2 12 3 4" xfId="4327" xr:uid="{00000000-0005-0000-0000-0000851F0000}"/>
    <cellStyle name="Normal 6 2 2 12 3 4 2" xfId="34435" xr:uid="{00000000-0005-0000-0000-0000861F0000}"/>
    <cellStyle name="Normal 6 2 2 12 3 5" xfId="23839" xr:uid="{00000000-0005-0000-0000-0000871F0000}"/>
    <cellStyle name="Normal 6 2 2 12 4" xfId="4328" xr:uid="{00000000-0005-0000-0000-0000881F0000}"/>
    <cellStyle name="Normal 6 2 2 12 4 2" xfId="4329" xr:uid="{00000000-0005-0000-0000-0000891F0000}"/>
    <cellStyle name="Normal 6 2 2 12 4 2 2" xfId="38032" xr:uid="{00000000-0005-0000-0000-00008A1F0000}"/>
    <cellStyle name="Normal 6 2 2 12 4 3" xfId="28014" xr:uid="{00000000-0005-0000-0000-00008B1F0000}"/>
    <cellStyle name="Normal 6 2 2 12 5" xfId="4330" xr:uid="{00000000-0005-0000-0000-00008C1F0000}"/>
    <cellStyle name="Normal 6 2 2 12 5 2" xfId="4331" xr:uid="{00000000-0005-0000-0000-00008D1F0000}"/>
    <cellStyle name="Normal 6 2 2 12 5 2 2" xfId="38033" xr:uid="{00000000-0005-0000-0000-00008E1F0000}"/>
    <cellStyle name="Normal 6 2 2 12 5 3" xfId="28015" xr:uid="{00000000-0005-0000-0000-00008F1F0000}"/>
    <cellStyle name="Normal 6 2 2 12 6" xfId="4332" xr:uid="{00000000-0005-0000-0000-0000901F0000}"/>
    <cellStyle name="Normal 6 2 2 12 6 2" xfId="34433" xr:uid="{00000000-0005-0000-0000-0000911F0000}"/>
    <cellStyle name="Normal 6 2 2 12 7" xfId="23837" xr:uid="{00000000-0005-0000-0000-0000921F0000}"/>
    <cellStyle name="Normal 6 2 2 13" xfId="4333" xr:uid="{00000000-0005-0000-0000-0000931F0000}"/>
    <cellStyle name="Normal 6 2 2 13 2" xfId="4334" xr:uid="{00000000-0005-0000-0000-0000941F0000}"/>
    <cellStyle name="Normal 6 2 2 13 2 2" xfId="4335" xr:uid="{00000000-0005-0000-0000-0000951F0000}"/>
    <cellStyle name="Normal 6 2 2 13 2 2 2" xfId="38034" xr:uid="{00000000-0005-0000-0000-0000961F0000}"/>
    <cellStyle name="Normal 6 2 2 13 2 3" xfId="28016" xr:uid="{00000000-0005-0000-0000-0000971F0000}"/>
    <cellStyle name="Normal 6 2 2 13 3" xfId="4336" xr:uid="{00000000-0005-0000-0000-0000981F0000}"/>
    <cellStyle name="Normal 6 2 2 13 3 2" xfId="4337" xr:uid="{00000000-0005-0000-0000-0000991F0000}"/>
    <cellStyle name="Normal 6 2 2 13 3 2 2" xfId="38035" xr:uid="{00000000-0005-0000-0000-00009A1F0000}"/>
    <cellStyle name="Normal 6 2 2 13 3 3" xfId="28017" xr:uid="{00000000-0005-0000-0000-00009B1F0000}"/>
    <cellStyle name="Normal 6 2 2 13 4" xfId="4338" xr:uid="{00000000-0005-0000-0000-00009C1F0000}"/>
    <cellStyle name="Normal 6 2 2 13 4 2" xfId="34436" xr:uid="{00000000-0005-0000-0000-00009D1F0000}"/>
    <cellStyle name="Normal 6 2 2 13 5" xfId="23840" xr:uid="{00000000-0005-0000-0000-00009E1F0000}"/>
    <cellStyle name="Normal 6 2 2 14" xfId="4339" xr:uid="{00000000-0005-0000-0000-00009F1F0000}"/>
    <cellStyle name="Normal 6 2 2 14 2" xfId="4340" xr:uid="{00000000-0005-0000-0000-0000A01F0000}"/>
    <cellStyle name="Normal 6 2 2 14 2 2" xfId="4341" xr:uid="{00000000-0005-0000-0000-0000A11F0000}"/>
    <cellStyle name="Normal 6 2 2 14 2 2 2" xfId="38036" xr:uid="{00000000-0005-0000-0000-0000A21F0000}"/>
    <cellStyle name="Normal 6 2 2 14 2 3" xfId="28018" xr:uid="{00000000-0005-0000-0000-0000A31F0000}"/>
    <cellStyle name="Normal 6 2 2 14 3" xfId="4342" xr:uid="{00000000-0005-0000-0000-0000A41F0000}"/>
    <cellStyle name="Normal 6 2 2 14 3 2" xfId="4343" xr:uid="{00000000-0005-0000-0000-0000A51F0000}"/>
    <cellStyle name="Normal 6 2 2 14 3 2 2" xfId="38037" xr:uid="{00000000-0005-0000-0000-0000A61F0000}"/>
    <cellStyle name="Normal 6 2 2 14 3 3" xfId="28019" xr:uid="{00000000-0005-0000-0000-0000A71F0000}"/>
    <cellStyle name="Normal 6 2 2 14 4" xfId="4344" xr:uid="{00000000-0005-0000-0000-0000A81F0000}"/>
    <cellStyle name="Normal 6 2 2 14 4 2" xfId="34437" xr:uid="{00000000-0005-0000-0000-0000A91F0000}"/>
    <cellStyle name="Normal 6 2 2 14 5" xfId="23841" xr:uid="{00000000-0005-0000-0000-0000AA1F0000}"/>
    <cellStyle name="Normal 6 2 2 15" xfId="4345" xr:uid="{00000000-0005-0000-0000-0000AB1F0000}"/>
    <cellStyle name="Normal 6 2 2 15 2" xfId="4346" xr:uid="{00000000-0005-0000-0000-0000AC1F0000}"/>
    <cellStyle name="Normal 6 2 2 15 2 2" xfId="34423" xr:uid="{00000000-0005-0000-0000-0000AD1F0000}"/>
    <cellStyle name="Normal 6 2 2 15 3" xfId="23827" xr:uid="{00000000-0005-0000-0000-0000AE1F0000}"/>
    <cellStyle name="Normal 6 2 2 16" xfId="4347" xr:uid="{00000000-0005-0000-0000-0000AF1F0000}"/>
    <cellStyle name="Normal 6 2 2 16 2" xfId="4348" xr:uid="{00000000-0005-0000-0000-0000B01F0000}"/>
    <cellStyle name="Normal 6 2 2 16 2 2" xfId="38038" xr:uid="{00000000-0005-0000-0000-0000B11F0000}"/>
    <cellStyle name="Normal 6 2 2 16 3" xfId="28020" xr:uid="{00000000-0005-0000-0000-0000B21F0000}"/>
    <cellStyle name="Normal 6 2 2 17" xfId="4349" xr:uid="{00000000-0005-0000-0000-0000B31F0000}"/>
    <cellStyle name="Normal 6 2 2 17 2" xfId="4350" xr:uid="{00000000-0005-0000-0000-0000B41F0000}"/>
    <cellStyle name="Normal 6 2 2 17 2 2" xfId="38039" xr:uid="{00000000-0005-0000-0000-0000B51F0000}"/>
    <cellStyle name="Normal 6 2 2 17 3" xfId="28021" xr:uid="{00000000-0005-0000-0000-0000B61F0000}"/>
    <cellStyle name="Normal 6 2 2 18" xfId="4351" xr:uid="{00000000-0005-0000-0000-0000B71F0000}"/>
    <cellStyle name="Normal 6 2 2 18 2" xfId="4352" xr:uid="{00000000-0005-0000-0000-0000B81F0000}"/>
    <cellStyle name="Normal 6 2 2 18 2 2" xfId="43831" xr:uid="{00000000-0005-0000-0000-0000B91F0000}"/>
    <cellStyle name="Normal 6 2 2 18 3" xfId="33815" xr:uid="{00000000-0005-0000-0000-0000BA1F0000}"/>
    <cellStyle name="Normal 6 2 2 19" xfId="23337" xr:uid="{00000000-0005-0000-0000-0000BB1F0000}"/>
    <cellStyle name="Normal 6 2 2 2" xfId="4353" xr:uid="{00000000-0005-0000-0000-0000BC1F0000}"/>
    <cellStyle name="Normal 6 2 2 2 10" xfId="4354" xr:uid="{00000000-0005-0000-0000-0000BD1F0000}"/>
    <cellStyle name="Normal 6 2 2 2 10 2" xfId="4355" xr:uid="{00000000-0005-0000-0000-0000BE1F0000}"/>
    <cellStyle name="Normal 6 2 2 2 10 2 2" xfId="38040" xr:uid="{00000000-0005-0000-0000-0000BF1F0000}"/>
    <cellStyle name="Normal 6 2 2 2 10 3" xfId="28022" xr:uid="{00000000-0005-0000-0000-0000C01F0000}"/>
    <cellStyle name="Normal 6 2 2 2 11" xfId="4356" xr:uid="{00000000-0005-0000-0000-0000C11F0000}"/>
    <cellStyle name="Normal 6 2 2 2 11 2" xfId="4357" xr:uid="{00000000-0005-0000-0000-0000C21F0000}"/>
    <cellStyle name="Normal 6 2 2 2 11 2 2" xfId="38041" xr:uid="{00000000-0005-0000-0000-0000C31F0000}"/>
    <cellStyle name="Normal 6 2 2 2 11 3" xfId="28023" xr:uid="{00000000-0005-0000-0000-0000C41F0000}"/>
    <cellStyle name="Normal 6 2 2 2 12" xfId="4358" xr:uid="{00000000-0005-0000-0000-0000C51F0000}"/>
    <cellStyle name="Normal 6 2 2 2 12 2" xfId="33865" xr:uid="{00000000-0005-0000-0000-0000C61F0000}"/>
    <cellStyle name="Normal 6 2 2 2 13" xfId="4359" xr:uid="{00000000-0005-0000-0000-0000C71F0000}"/>
    <cellStyle name="Normal 6 2 2 2 13 2" xfId="34438" xr:uid="{00000000-0005-0000-0000-0000C81F0000}"/>
    <cellStyle name="Normal 6 2 2 2 14" xfId="23842" xr:uid="{00000000-0005-0000-0000-0000C91F0000}"/>
    <cellStyle name="Normal 6 2 2 2 15" xfId="44364" xr:uid="{00000000-0005-0000-0000-0000CA1F0000}"/>
    <cellStyle name="Normal 6 2 2 2 2" xfId="4360" xr:uid="{00000000-0005-0000-0000-0000CB1F0000}"/>
    <cellStyle name="Normal 6 2 2 2 2 10" xfId="4361" xr:uid="{00000000-0005-0000-0000-0000CC1F0000}"/>
    <cellStyle name="Normal 6 2 2 2 2 10 2" xfId="4362" xr:uid="{00000000-0005-0000-0000-0000CD1F0000}"/>
    <cellStyle name="Normal 6 2 2 2 2 10 2 2" xfId="38042" xr:uid="{00000000-0005-0000-0000-0000CE1F0000}"/>
    <cellStyle name="Normal 6 2 2 2 2 10 3" xfId="28024" xr:uid="{00000000-0005-0000-0000-0000CF1F0000}"/>
    <cellStyle name="Normal 6 2 2 2 2 11" xfId="4363" xr:uid="{00000000-0005-0000-0000-0000D01F0000}"/>
    <cellStyle name="Normal 6 2 2 2 2 11 2" xfId="34439" xr:uid="{00000000-0005-0000-0000-0000D11F0000}"/>
    <cellStyle name="Normal 6 2 2 2 2 12" xfId="23843" xr:uid="{00000000-0005-0000-0000-0000D21F0000}"/>
    <cellStyle name="Normal 6 2 2 2 2 2" xfId="4364" xr:uid="{00000000-0005-0000-0000-0000D31F0000}"/>
    <cellStyle name="Normal 6 2 2 2 2 2 10" xfId="23844" xr:uid="{00000000-0005-0000-0000-0000D41F0000}"/>
    <cellStyle name="Normal 6 2 2 2 2 2 2" xfId="4365" xr:uid="{00000000-0005-0000-0000-0000D51F0000}"/>
    <cellStyle name="Normal 6 2 2 2 2 2 2 2" xfId="4366" xr:uid="{00000000-0005-0000-0000-0000D61F0000}"/>
    <cellStyle name="Normal 6 2 2 2 2 2 2 2 2" xfId="4367" xr:uid="{00000000-0005-0000-0000-0000D71F0000}"/>
    <cellStyle name="Normal 6 2 2 2 2 2 2 2 2 2" xfId="4368" xr:uid="{00000000-0005-0000-0000-0000D81F0000}"/>
    <cellStyle name="Normal 6 2 2 2 2 2 2 2 2 2 2" xfId="4369" xr:uid="{00000000-0005-0000-0000-0000D91F0000}"/>
    <cellStyle name="Normal 6 2 2 2 2 2 2 2 2 2 2 2" xfId="38043" xr:uid="{00000000-0005-0000-0000-0000DA1F0000}"/>
    <cellStyle name="Normal 6 2 2 2 2 2 2 2 2 2 3" xfId="28025" xr:uid="{00000000-0005-0000-0000-0000DB1F0000}"/>
    <cellStyle name="Normal 6 2 2 2 2 2 2 2 2 3" xfId="4370" xr:uid="{00000000-0005-0000-0000-0000DC1F0000}"/>
    <cellStyle name="Normal 6 2 2 2 2 2 2 2 2 3 2" xfId="4371" xr:uid="{00000000-0005-0000-0000-0000DD1F0000}"/>
    <cellStyle name="Normal 6 2 2 2 2 2 2 2 2 3 2 2" xfId="38044" xr:uid="{00000000-0005-0000-0000-0000DE1F0000}"/>
    <cellStyle name="Normal 6 2 2 2 2 2 2 2 2 3 3" xfId="28026" xr:uid="{00000000-0005-0000-0000-0000DF1F0000}"/>
    <cellStyle name="Normal 6 2 2 2 2 2 2 2 2 4" xfId="4372" xr:uid="{00000000-0005-0000-0000-0000E01F0000}"/>
    <cellStyle name="Normal 6 2 2 2 2 2 2 2 2 4 2" xfId="34443" xr:uid="{00000000-0005-0000-0000-0000E11F0000}"/>
    <cellStyle name="Normal 6 2 2 2 2 2 2 2 2 5" xfId="23847" xr:uid="{00000000-0005-0000-0000-0000E21F0000}"/>
    <cellStyle name="Normal 6 2 2 2 2 2 2 2 3" xfId="4373" xr:uid="{00000000-0005-0000-0000-0000E31F0000}"/>
    <cellStyle name="Normal 6 2 2 2 2 2 2 2 3 2" xfId="4374" xr:uid="{00000000-0005-0000-0000-0000E41F0000}"/>
    <cellStyle name="Normal 6 2 2 2 2 2 2 2 3 2 2" xfId="4375" xr:uid="{00000000-0005-0000-0000-0000E51F0000}"/>
    <cellStyle name="Normal 6 2 2 2 2 2 2 2 3 2 2 2" xfId="38045" xr:uid="{00000000-0005-0000-0000-0000E61F0000}"/>
    <cellStyle name="Normal 6 2 2 2 2 2 2 2 3 2 3" xfId="28027" xr:uid="{00000000-0005-0000-0000-0000E71F0000}"/>
    <cellStyle name="Normal 6 2 2 2 2 2 2 2 3 3" xfId="4376" xr:uid="{00000000-0005-0000-0000-0000E81F0000}"/>
    <cellStyle name="Normal 6 2 2 2 2 2 2 2 3 3 2" xfId="4377" xr:uid="{00000000-0005-0000-0000-0000E91F0000}"/>
    <cellStyle name="Normal 6 2 2 2 2 2 2 2 3 3 2 2" xfId="38046" xr:uid="{00000000-0005-0000-0000-0000EA1F0000}"/>
    <cellStyle name="Normal 6 2 2 2 2 2 2 2 3 3 3" xfId="28028" xr:uid="{00000000-0005-0000-0000-0000EB1F0000}"/>
    <cellStyle name="Normal 6 2 2 2 2 2 2 2 3 4" xfId="4378" xr:uid="{00000000-0005-0000-0000-0000EC1F0000}"/>
    <cellStyle name="Normal 6 2 2 2 2 2 2 2 3 4 2" xfId="34444" xr:uid="{00000000-0005-0000-0000-0000ED1F0000}"/>
    <cellStyle name="Normal 6 2 2 2 2 2 2 2 3 5" xfId="23848" xr:uid="{00000000-0005-0000-0000-0000EE1F0000}"/>
    <cellStyle name="Normal 6 2 2 2 2 2 2 2 4" xfId="4379" xr:uid="{00000000-0005-0000-0000-0000EF1F0000}"/>
    <cellStyle name="Normal 6 2 2 2 2 2 2 2 4 2" xfId="4380" xr:uid="{00000000-0005-0000-0000-0000F01F0000}"/>
    <cellStyle name="Normal 6 2 2 2 2 2 2 2 4 2 2" xfId="38047" xr:uid="{00000000-0005-0000-0000-0000F11F0000}"/>
    <cellStyle name="Normal 6 2 2 2 2 2 2 2 4 3" xfId="28029" xr:uid="{00000000-0005-0000-0000-0000F21F0000}"/>
    <cellStyle name="Normal 6 2 2 2 2 2 2 2 5" xfId="4381" xr:uid="{00000000-0005-0000-0000-0000F31F0000}"/>
    <cellStyle name="Normal 6 2 2 2 2 2 2 2 5 2" xfId="4382" xr:uid="{00000000-0005-0000-0000-0000F41F0000}"/>
    <cellStyle name="Normal 6 2 2 2 2 2 2 2 5 2 2" xfId="38048" xr:uid="{00000000-0005-0000-0000-0000F51F0000}"/>
    <cellStyle name="Normal 6 2 2 2 2 2 2 2 5 3" xfId="28030" xr:uid="{00000000-0005-0000-0000-0000F61F0000}"/>
    <cellStyle name="Normal 6 2 2 2 2 2 2 2 6" xfId="4383" xr:uid="{00000000-0005-0000-0000-0000F71F0000}"/>
    <cellStyle name="Normal 6 2 2 2 2 2 2 2 6 2" xfId="34442" xr:uid="{00000000-0005-0000-0000-0000F81F0000}"/>
    <cellStyle name="Normal 6 2 2 2 2 2 2 2 7" xfId="23846" xr:uid="{00000000-0005-0000-0000-0000F91F0000}"/>
    <cellStyle name="Normal 6 2 2 2 2 2 2 3" xfId="4384" xr:uid="{00000000-0005-0000-0000-0000FA1F0000}"/>
    <cellStyle name="Normal 6 2 2 2 2 2 2 3 2" xfId="4385" xr:uid="{00000000-0005-0000-0000-0000FB1F0000}"/>
    <cellStyle name="Normal 6 2 2 2 2 2 2 3 2 2" xfId="4386" xr:uid="{00000000-0005-0000-0000-0000FC1F0000}"/>
    <cellStyle name="Normal 6 2 2 2 2 2 2 3 2 2 2" xfId="38049" xr:uid="{00000000-0005-0000-0000-0000FD1F0000}"/>
    <cellStyle name="Normal 6 2 2 2 2 2 2 3 2 3" xfId="28031" xr:uid="{00000000-0005-0000-0000-0000FE1F0000}"/>
    <cellStyle name="Normal 6 2 2 2 2 2 2 3 3" xfId="4387" xr:uid="{00000000-0005-0000-0000-0000FF1F0000}"/>
    <cellStyle name="Normal 6 2 2 2 2 2 2 3 3 2" xfId="4388" xr:uid="{00000000-0005-0000-0000-000000200000}"/>
    <cellStyle name="Normal 6 2 2 2 2 2 2 3 3 2 2" xfId="38050" xr:uid="{00000000-0005-0000-0000-000001200000}"/>
    <cellStyle name="Normal 6 2 2 2 2 2 2 3 3 3" xfId="28032" xr:uid="{00000000-0005-0000-0000-000002200000}"/>
    <cellStyle name="Normal 6 2 2 2 2 2 2 3 4" xfId="4389" xr:uid="{00000000-0005-0000-0000-000003200000}"/>
    <cellStyle name="Normal 6 2 2 2 2 2 2 3 4 2" xfId="34445" xr:uid="{00000000-0005-0000-0000-000004200000}"/>
    <cellStyle name="Normal 6 2 2 2 2 2 2 3 5" xfId="23849" xr:uid="{00000000-0005-0000-0000-000005200000}"/>
    <cellStyle name="Normal 6 2 2 2 2 2 2 4" xfId="4390" xr:uid="{00000000-0005-0000-0000-000006200000}"/>
    <cellStyle name="Normal 6 2 2 2 2 2 2 4 2" xfId="4391" xr:uid="{00000000-0005-0000-0000-000007200000}"/>
    <cellStyle name="Normal 6 2 2 2 2 2 2 4 2 2" xfId="4392" xr:uid="{00000000-0005-0000-0000-000008200000}"/>
    <cellStyle name="Normal 6 2 2 2 2 2 2 4 2 2 2" xfId="38051" xr:uid="{00000000-0005-0000-0000-000009200000}"/>
    <cellStyle name="Normal 6 2 2 2 2 2 2 4 2 3" xfId="28033" xr:uid="{00000000-0005-0000-0000-00000A200000}"/>
    <cellStyle name="Normal 6 2 2 2 2 2 2 4 3" xfId="4393" xr:uid="{00000000-0005-0000-0000-00000B200000}"/>
    <cellStyle name="Normal 6 2 2 2 2 2 2 4 3 2" xfId="4394" xr:uid="{00000000-0005-0000-0000-00000C200000}"/>
    <cellStyle name="Normal 6 2 2 2 2 2 2 4 3 2 2" xfId="38052" xr:uid="{00000000-0005-0000-0000-00000D200000}"/>
    <cellStyle name="Normal 6 2 2 2 2 2 2 4 3 3" xfId="28034" xr:uid="{00000000-0005-0000-0000-00000E200000}"/>
    <cellStyle name="Normal 6 2 2 2 2 2 2 4 4" xfId="4395" xr:uid="{00000000-0005-0000-0000-00000F200000}"/>
    <cellStyle name="Normal 6 2 2 2 2 2 2 4 4 2" xfId="34446" xr:uid="{00000000-0005-0000-0000-000010200000}"/>
    <cellStyle name="Normal 6 2 2 2 2 2 2 4 5" xfId="23850" xr:uid="{00000000-0005-0000-0000-000011200000}"/>
    <cellStyle name="Normal 6 2 2 2 2 2 2 5" xfId="4396" xr:uid="{00000000-0005-0000-0000-000012200000}"/>
    <cellStyle name="Normal 6 2 2 2 2 2 2 5 2" xfId="4397" xr:uid="{00000000-0005-0000-0000-000013200000}"/>
    <cellStyle name="Normal 6 2 2 2 2 2 2 5 2 2" xfId="38053" xr:uid="{00000000-0005-0000-0000-000014200000}"/>
    <cellStyle name="Normal 6 2 2 2 2 2 2 5 3" xfId="28035" xr:uid="{00000000-0005-0000-0000-000015200000}"/>
    <cellStyle name="Normal 6 2 2 2 2 2 2 6" xfId="4398" xr:uid="{00000000-0005-0000-0000-000016200000}"/>
    <cellStyle name="Normal 6 2 2 2 2 2 2 6 2" xfId="4399" xr:uid="{00000000-0005-0000-0000-000017200000}"/>
    <cellStyle name="Normal 6 2 2 2 2 2 2 6 2 2" xfId="38054" xr:uid="{00000000-0005-0000-0000-000018200000}"/>
    <cellStyle name="Normal 6 2 2 2 2 2 2 6 3" xfId="28036" xr:uid="{00000000-0005-0000-0000-000019200000}"/>
    <cellStyle name="Normal 6 2 2 2 2 2 2 7" xfId="4400" xr:uid="{00000000-0005-0000-0000-00001A200000}"/>
    <cellStyle name="Normal 6 2 2 2 2 2 2 7 2" xfId="34441" xr:uid="{00000000-0005-0000-0000-00001B200000}"/>
    <cellStyle name="Normal 6 2 2 2 2 2 2 8" xfId="23845" xr:uid="{00000000-0005-0000-0000-00001C200000}"/>
    <cellStyle name="Normal 6 2 2 2 2 2 3" xfId="4401" xr:uid="{00000000-0005-0000-0000-00001D200000}"/>
    <cellStyle name="Normal 6 2 2 2 2 2 3 2" xfId="4402" xr:uid="{00000000-0005-0000-0000-00001E200000}"/>
    <cellStyle name="Normal 6 2 2 2 2 2 3 2 2" xfId="4403" xr:uid="{00000000-0005-0000-0000-00001F200000}"/>
    <cellStyle name="Normal 6 2 2 2 2 2 3 2 2 2" xfId="4404" xr:uid="{00000000-0005-0000-0000-000020200000}"/>
    <cellStyle name="Normal 6 2 2 2 2 2 3 2 2 2 2" xfId="4405" xr:uid="{00000000-0005-0000-0000-000021200000}"/>
    <cellStyle name="Normal 6 2 2 2 2 2 3 2 2 2 2 2" xfId="38055" xr:uid="{00000000-0005-0000-0000-000022200000}"/>
    <cellStyle name="Normal 6 2 2 2 2 2 3 2 2 2 3" xfId="28037" xr:uid="{00000000-0005-0000-0000-000023200000}"/>
    <cellStyle name="Normal 6 2 2 2 2 2 3 2 2 3" xfId="4406" xr:uid="{00000000-0005-0000-0000-000024200000}"/>
    <cellStyle name="Normal 6 2 2 2 2 2 3 2 2 3 2" xfId="4407" xr:uid="{00000000-0005-0000-0000-000025200000}"/>
    <cellStyle name="Normal 6 2 2 2 2 2 3 2 2 3 2 2" xfId="38056" xr:uid="{00000000-0005-0000-0000-000026200000}"/>
    <cellStyle name="Normal 6 2 2 2 2 2 3 2 2 3 3" xfId="28038" xr:uid="{00000000-0005-0000-0000-000027200000}"/>
    <cellStyle name="Normal 6 2 2 2 2 2 3 2 2 4" xfId="4408" xr:uid="{00000000-0005-0000-0000-000028200000}"/>
    <cellStyle name="Normal 6 2 2 2 2 2 3 2 2 4 2" xfId="34449" xr:uid="{00000000-0005-0000-0000-000029200000}"/>
    <cellStyle name="Normal 6 2 2 2 2 2 3 2 2 5" xfId="23853" xr:uid="{00000000-0005-0000-0000-00002A200000}"/>
    <cellStyle name="Normal 6 2 2 2 2 2 3 2 3" xfId="4409" xr:uid="{00000000-0005-0000-0000-00002B200000}"/>
    <cellStyle name="Normal 6 2 2 2 2 2 3 2 3 2" xfId="4410" xr:uid="{00000000-0005-0000-0000-00002C200000}"/>
    <cellStyle name="Normal 6 2 2 2 2 2 3 2 3 2 2" xfId="4411" xr:uid="{00000000-0005-0000-0000-00002D200000}"/>
    <cellStyle name="Normal 6 2 2 2 2 2 3 2 3 2 2 2" xfId="38057" xr:uid="{00000000-0005-0000-0000-00002E200000}"/>
    <cellStyle name="Normal 6 2 2 2 2 2 3 2 3 2 3" xfId="28039" xr:uid="{00000000-0005-0000-0000-00002F200000}"/>
    <cellStyle name="Normal 6 2 2 2 2 2 3 2 3 3" xfId="4412" xr:uid="{00000000-0005-0000-0000-000030200000}"/>
    <cellStyle name="Normal 6 2 2 2 2 2 3 2 3 3 2" xfId="4413" xr:uid="{00000000-0005-0000-0000-000031200000}"/>
    <cellStyle name="Normal 6 2 2 2 2 2 3 2 3 3 2 2" xfId="38058" xr:uid="{00000000-0005-0000-0000-000032200000}"/>
    <cellStyle name="Normal 6 2 2 2 2 2 3 2 3 3 3" xfId="28040" xr:uid="{00000000-0005-0000-0000-000033200000}"/>
    <cellStyle name="Normal 6 2 2 2 2 2 3 2 3 4" xfId="4414" xr:uid="{00000000-0005-0000-0000-000034200000}"/>
    <cellStyle name="Normal 6 2 2 2 2 2 3 2 3 4 2" xfId="34450" xr:uid="{00000000-0005-0000-0000-000035200000}"/>
    <cellStyle name="Normal 6 2 2 2 2 2 3 2 3 5" xfId="23854" xr:uid="{00000000-0005-0000-0000-000036200000}"/>
    <cellStyle name="Normal 6 2 2 2 2 2 3 2 4" xfId="4415" xr:uid="{00000000-0005-0000-0000-000037200000}"/>
    <cellStyle name="Normal 6 2 2 2 2 2 3 2 4 2" xfId="4416" xr:uid="{00000000-0005-0000-0000-000038200000}"/>
    <cellStyle name="Normal 6 2 2 2 2 2 3 2 4 2 2" xfId="38059" xr:uid="{00000000-0005-0000-0000-000039200000}"/>
    <cellStyle name="Normal 6 2 2 2 2 2 3 2 4 3" xfId="28041" xr:uid="{00000000-0005-0000-0000-00003A200000}"/>
    <cellStyle name="Normal 6 2 2 2 2 2 3 2 5" xfId="4417" xr:uid="{00000000-0005-0000-0000-00003B200000}"/>
    <cellStyle name="Normal 6 2 2 2 2 2 3 2 5 2" xfId="4418" xr:uid="{00000000-0005-0000-0000-00003C200000}"/>
    <cellStyle name="Normal 6 2 2 2 2 2 3 2 5 2 2" xfId="38060" xr:uid="{00000000-0005-0000-0000-00003D200000}"/>
    <cellStyle name="Normal 6 2 2 2 2 2 3 2 5 3" xfId="28042" xr:uid="{00000000-0005-0000-0000-00003E200000}"/>
    <cellStyle name="Normal 6 2 2 2 2 2 3 2 6" xfId="4419" xr:uid="{00000000-0005-0000-0000-00003F200000}"/>
    <cellStyle name="Normal 6 2 2 2 2 2 3 2 6 2" xfId="34448" xr:uid="{00000000-0005-0000-0000-000040200000}"/>
    <cellStyle name="Normal 6 2 2 2 2 2 3 2 7" xfId="23852" xr:uid="{00000000-0005-0000-0000-000041200000}"/>
    <cellStyle name="Normal 6 2 2 2 2 2 3 3" xfId="4420" xr:uid="{00000000-0005-0000-0000-000042200000}"/>
    <cellStyle name="Normal 6 2 2 2 2 2 3 3 2" xfId="4421" xr:uid="{00000000-0005-0000-0000-000043200000}"/>
    <cellStyle name="Normal 6 2 2 2 2 2 3 3 2 2" xfId="4422" xr:uid="{00000000-0005-0000-0000-000044200000}"/>
    <cellStyle name="Normal 6 2 2 2 2 2 3 3 2 2 2" xfId="38061" xr:uid="{00000000-0005-0000-0000-000045200000}"/>
    <cellStyle name="Normal 6 2 2 2 2 2 3 3 2 3" xfId="28043" xr:uid="{00000000-0005-0000-0000-000046200000}"/>
    <cellStyle name="Normal 6 2 2 2 2 2 3 3 3" xfId="4423" xr:uid="{00000000-0005-0000-0000-000047200000}"/>
    <cellStyle name="Normal 6 2 2 2 2 2 3 3 3 2" xfId="4424" xr:uid="{00000000-0005-0000-0000-000048200000}"/>
    <cellStyle name="Normal 6 2 2 2 2 2 3 3 3 2 2" xfId="38062" xr:uid="{00000000-0005-0000-0000-000049200000}"/>
    <cellStyle name="Normal 6 2 2 2 2 2 3 3 3 3" xfId="28044" xr:uid="{00000000-0005-0000-0000-00004A200000}"/>
    <cellStyle name="Normal 6 2 2 2 2 2 3 3 4" xfId="4425" xr:uid="{00000000-0005-0000-0000-00004B200000}"/>
    <cellStyle name="Normal 6 2 2 2 2 2 3 3 4 2" xfId="34451" xr:uid="{00000000-0005-0000-0000-00004C200000}"/>
    <cellStyle name="Normal 6 2 2 2 2 2 3 3 5" xfId="23855" xr:uid="{00000000-0005-0000-0000-00004D200000}"/>
    <cellStyle name="Normal 6 2 2 2 2 2 3 4" xfId="4426" xr:uid="{00000000-0005-0000-0000-00004E200000}"/>
    <cellStyle name="Normal 6 2 2 2 2 2 3 4 2" xfId="4427" xr:uid="{00000000-0005-0000-0000-00004F200000}"/>
    <cellStyle name="Normal 6 2 2 2 2 2 3 4 2 2" xfId="4428" xr:uid="{00000000-0005-0000-0000-000050200000}"/>
    <cellStyle name="Normal 6 2 2 2 2 2 3 4 2 2 2" xfId="38063" xr:uid="{00000000-0005-0000-0000-000051200000}"/>
    <cellStyle name="Normal 6 2 2 2 2 2 3 4 2 3" xfId="28045" xr:uid="{00000000-0005-0000-0000-000052200000}"/>
    <cellStyle name="Normal 6 2 2 2 2 2 3 4 3" xfId="4429" xr:uid="{00000000-0005-0000-0000-000053200000}"/>
    <cellStyle name="Normal 6 2 2 2 2 2 3 4 3 2" xfId="4430" xr:uid="{00000000-0005-0000-0000-000054200000}"/>
    <cellStyle name="Normal 6 2 2 2 2 2 3 4 3 2 2" xfId="38064" xr:uid="{00000000-0005-0000-0000-000055200000}"/>
    <cellStyle name="Normal 6 2 2 2 2 2 3 4 3 3" xfId="28046" xr:uid="{00000000-0005-0000-0000-000056200000}"/>
    <cellStyle name="Normal 6 2 2 2 2 2 3 4 4" xfId="4431" xr:uid="{00000000-0005-0000-0000-000057200000}"/>
    <cellStyle name="Normal 6 2 2 2 2 2 3 4 4 2" xfId="34452" xr:uid="{00000000-0005-0000-0000-000058200000}"/>
    <cellStyle name="Normal 6 2 2 2 2 2 3 4 5" xfId="23856" xr:uid="{00000000-0005-0000-0000-000059200000}"/>
    <cellStyle name="Normal 6 2 2 2 2 2 3 5" xfId="4432" xr:uid="{00000000-0005-0000-0000-00005A200000}"/>
    <cellStyle name="Normal 6 2 2 2 2 2 3 5 2" xfId="4433" xr:uid="{00000000-0005-0000-0000-00005B200000}"/>
    <cellStyle name="Normal 6 2 2 2 2 2 3 5 2 2" xfId="38065" xr:uid="{00000000-0005-0000-0000-00005C200000}"/>
    <cellStyle name="Normal 6 2 2 2 2 2 3 5 3" xfId="28047" xr:uid="{00000000-0005-0000-0000-00005D200000}"/>
    <cellStyle name="Normal 6 2 2 2 2 2 3 6" xfId="4434" xr:uid="{00000000-0005-0000-0000-00005E200000}"/>
    <cellStyle name="Normal 6 2 2 2 2 2 3 6 2" xfId="4435" xr:uid="{00000000-0005-0000-0000-00005F200000}"/>
    <cellStyle name="Normal 6 2 2 2 2 2 3 6 2 2" xfId="38066" xr:uid="{00000000-0005-0000-0000-000060200000}"/>
    <cellStyle name="Normal 6 2 2 2 2 2 3 6 3" xfId="28048" xr:uid="{00000000-0005-0000-0000-000061200000}"/>
    <cellStyle name="Normal 6 2 2 2 2 2 3 7" xfId="4436" xr:uid="{00000000-0005-0000-0000-000062200000}"/>
    <cellStyle name="Normal 6 2 2 2 2 2 3 7 2" xfId="34447" xr:uid="{00000000-0005-0000-0000-000063200000}"/>
    <cellStyle name="Normal 6 2 2 2 2 2 3 8" xfId="23851" xr:uid="{00000000-0005-0000-0000-000064200000}"/>
    <cellStyle name="Normal 6 2 2 2 2 2 4" xfId="4437" xr:uid="{00000000-0005-0000-0000-000065200000}"/>
    <cellStyle name="Normal 6 2 2 2 2 2 4 2" xfId="4438" xr:uid="{00000000-0005-0000-0000-000066200000}"/>
    <cellStyle name="Normal 6 2 2 2 2 2 4 2 2" xfId="4439" xr:uid="{00000000-0005-0000-0000-000067200000}"/>
    <cellStyle name="Normal 6 2 2 2 2 2 4 2 2 2" xfId="4440" xr:uid="{00000000-0005-0000-0000-000068200000}"/>
    <cellStyle name="Normal 6 2 2 2 2 2 4 2 2 2 2" xfId="38067" xr:uid="{00000000-0005-0000-0000-000069200000}"/>
    <cellStyle name="Normal 6 2 2 2 2 2 4 2 2 3" xfId="28049" xr:uid="{00000000-0005-0000-0000-00006A200000}"/>
    <cellStyle name="Normal 6 2 2 2 2 2 4 2 3" xfId="4441" xr:uid="{00000000-0005-0000-0000-00006B200000}"/>
    <cellStyle name="Normal 6 2 2 2 2 2 4 2 3 2" xfId="4442" xr:uid="{00000000-0005-0000-0000-00006C200000}"/>
    <cellStyle name="Normal 6 2 2 2 2 2 4 2 3 2 2" xfId="38068" xr:uid="{00000000-0005-0000-0000-00006D200000}"/>
    <cellStyle name="Normal 6 2 2 2 2 2 4 2 3 3" xfId="28050" xr:uid="{00000000-0005-0000-0000-00006E200000}"/>
    <cellStyle name="Normal 6 2 2 2 2 2 4 2 4" xfId="4443" xr:uid="{00000000-0005-0000-0000-00006F200000}"/>
    <cellStyle name="Normal 6 2 2 2 2 2 4 2 4 2" xfId="34454" xr:uid="{00000000-0005-0000-0000-000070200000}"/>
    <cellStyle name="Normal 6 2 2 2 2 2 4 2 5" xfId="23858" xr:uid="{00000000-0005-0000-0000-000071200000}"/>
    <cellStyle name="Normal 6 2 2 2 2 2 4 3" xfId="4444" xr:uid="{00000000-0005-0000-0000-000072200000}"/>
    <cellStyle name="Normal 6 2 2 2 2 2 4 3 2" xfId="4445" xr:uid="{00000000-0005-0000-0000-000073200000}"/>
    <cellStyle name="Normal 6 2 2 2 2 2 4 3 2 2" xfId="4446" xr:uid="{00000000-0005-0000-0000-000074200000}"/>
    <cellStyle name="Normal 6 2 2 2 2 2 4 3 2 2 2" xfId="38069" xr:uid="{00000000-0005-0000-0000-000075200000}"/>
    <cellStyle name="Normal 6 2 2 2 2 2 4 3 2 3" xfId="28051" xr:uid="{00000000-0005-0000-0000-000076200000}"/>
    <cellStyle name="Normal 6 2 2 2 2 2 4 3 3" xfId="4447" xr:uid="{00000000-0005-0000-0000-000077200000}"/>
    <cellStyle name="Normal 6 2 2 2 2 2 4 3 3 2" xfId="4448" xr:uid="{00000000-0005-0000-0000-000078200000}"/>
    <cellStyle name="Normal 6 2 2 2 2 2 4 3 3 2 2" xfId="38070" xr:uid="{00000000-0005-0000-0000-000079200000}"/>
    <cellStyle name="Normal 6 2 2 2 2 2 4 3 3 3" xfId="28052" xr:uid="{00000000-0005-0000-0000-00007A200000}"/>
    <cellStyle name="Normal 6 2 2 2 2 2 4 3 4" xfId="4449" xr:uid="{00000000-0005-0000-0000-00007B200000}"/>
    <cellStyle name="Normal 6 2 2 2 2 2 4 3 4 2" xfId="34455" xr:uid="{00000000-0005-0000-0000-00007C200000}"/>
    <cellStyle name="Normal 6 2 2 2 2 2 4 3 5" xfId="23859" xr:uid="{00000000-0005-0000-0000-00007D200000}"/>
    <cellStyle name="Normal 6 2 2 2 2 2 4 4" xfId="4450" xr:uid="{00000000-0005-0000-0000-00007E200000}"/>
    <cellStyle name="Normal 6 2 2 2 2 2 4 4 2" xfId="4451" xr:uid="{00000000-0005-0000-0000-00007F200000}"/>
    <cellStyle name="Normal 6 2 2 2 2 2 4 4 2 2" xfId="38071" xr:uid="{00000000-0005-0000-0000-000080200000}"/>
    <cellStyle name="Normal 6 2 2 2 2 2 4 4 3" xfId="28053" xr:uid="{00000000-0005-0000-0000-000081200000}"/>
    <cellStyle name="Normal 6 2 2 2 2 2 4 5" xfId="4452" xr:uid="{00000000-0005-0000-0000-000082200000}"/>
    <cellStyle name="Normal 6 2 2 2 2 2 4 5 2" xfId="4453" xr:uid="{00000000-0005-0000-0000-000083200000}"/>
    <cellStyle name="Normal 6 2 2 2 2 2 4 5 2 2" xfId="38072" xr:uid="{00000000-0005-0000-0000-000084200000}"/>
    <cellStyle name="Normal 6 2 2 2 2 2 4 5 3" xfId="28054" xr:uid="{00000000-0005-0000-0000-000085200000}"/>
    <cellStyle name="Normal 6 2 2 2 2 2 4 6" xfId="4454" xr:uid="{00000000-0005-0000-0000-000086200000}"/>
    <cellStyle name="Normal 6 2 2 2 2 2 4 6 2" xfId="34453" xr:uid="{00000000-0005-0000-0000-000087200000}"/>
    <cellStyle name="Normal 6 2 2 2 2 2 4 7" xfId="23857" xr:uid="{00000000-0005-0000-0000-000088200000}"/>
    <cellStyle name="Normal 6 2 2 2 2 2 5" xfId="4455" xr:uid="{00000000-0005-0000-0000-000089200000}"/>
    <cellStyle name="Normal 6 2 2 2 2 2 5 2" xfId="4456" xr:uid="{00000000-0005-0000-0000-00008A200000}"/>
    <cellStyle name="Normal 6 2 2 2 2 2 5 2 2" xfId="4457" xr:uid="{00000000-0005-0000-0000-00008B200000}"/>
    <cellStyle name="Normal 6 2 2 2 2 2 5 2 2 2" xfId="38073" xr:uid="{00000000-0005-0000-0000-00008C200000}"/>
    <cellStyle name="Normal 6 2 2 2 2 2 5 2 3" xfId="28055" xr:uid="{00000000-0005-0000-0000-00008D200000}"/>
    <cellStyle name="Normal 6 2 2 2 2 2 5 3" xfId="4458" xr:uid="{00000000-0005-0000-0000-00008E200000}"/>
    <cellStyle name="Normal 6 2 2 2 2 2 5 3 2" xfId="4459" xr:uid="{00000000-0005-0000-0000-00008F200000}"/>
    <cellStyle name="Normal 6 2 2 2 2 2 5 3 2 2" xfId="38074" xr:uid="{00000000-0005-0000-0000-000090200000}"/>
    <cellStyle name="Normal 6 2 2 2 2 2 5 3 3" xfId="28056" xr:uid="{00000000-0005-0000-0000-000091200000}"/>
    <cellStyle name="Normal 6 2 2 2 2 2 5 4" xfId="4460" xr:uid="{00000000-0005-0000-0000-000092200000}"/>
    <cellStyle name="Normal 6 2 2 2 2 2 5 4 2" xfId="34456" xr:uid="{00000000-0005-0000-0000-000093200000}"/>
    <cellStyle name="Normal 6 2 2 2 2 2 5 5" xfId="23860" xr:uid="{00000000-0005-0000-0000-000094200000}"/>
    <cellStyle name="Normal 6 2 2 2 2 2 6" xfId="4461" xr:uid="{00000000-0005-0000-0000-000095200000}"/>
    <cellStyle name="Normal 6 2 2 2 2 2 6 2" xfId="4462" xr:uid="{00000000-0005-0000-0000-000096200000}"/>
    <cellStyle name="Normal 6 2 2 2 2 2 6 2 2" xfId="4463" xr:uid="{00000000-0005-0000-0000-000097200000}"/>
    <cellStyle name="Normal 6 2 2 2 2 2 6 2 2 2" xfId="38075" xr:uid="{00000000-0005-0000-0000-000098200000}"/>
    <cellStyle name="Normal 6 2 2 2 2 2 6 2 3" xfId="28057" xr:uid="{00000000-0005-0000-0000-000099200000}"/>
    <cellStyle name="Normal 6 2 2 2 2 2 6 3" xfId="4464" xr:uid="{00000000-0005-0000-0000-00009A200000}"/>
    <cellStyle name="Normal 6 2 2 2 2 2 6 3 2" xfId="4465" xr:uid="{00000000-0005-0000-0000-00009B200000}"/>
    <cellStyle name="Normal 6 2 2 2 2 2 6 3 2 2" xfId="38076" xr:uid="{00000000-0005-0000-0000-00009C200000}"/>
    <cellStyle name="Normal 6 2 2 2 2 2 6 3 3" xfId="28058" xr:uid="{00000000-0005-0000-0000-00009D200000}"/>
    <cellStyle name="Normal 6 2 2 2 2 2 6 4" xfId="4466" xr:uid="{00000000-0005-0000-0000-00009E200000}"/>
    <cellStyle name="Normal 6 2 2 2 2 2 6 4 2" xfId="34457" xr:uid="{00000000-0005-0000-0000-00009F200000}"/>
    <cellStyle name="Normal 6 2 2 2 2 2 6 5" xfId="23861" xr:uid="{00000000-0005-0000-0000-0000A0200000}"/>
    <cellStyle name="Normal 6 2 2 2 2 2 7" xfId="4467" xr:uid="{00000000-0005-0000-0000-0000A1200000}"/>
    <cellStyle name="Normal 6 2 2 2 2 2 7 2" xfId="4468" xr:uid="{00000000-0005-0000-0000-0000A2200000}"/>
    <cellStyle name="Normal 6 2 2 2 2 2 7 2 2" xfId="38077" xr:uid="{00000000-0005-0000-0000-0000A3200000}"/>
    <cellStyle name="Normal 6 2 2 2 2 2 7 3" xfId="28059" xr:uid="{00000000-0005-0000-0000-0000A4200000}"/>
    <cellStyle name="Normal 6 2 2 2 2 2 8" xfId="4469" xr:uid="{00000000-0005-0000-0000-0000A5200000}"/>
    <cellStyle name="Normal 6 2 2 2 2 2 8 2" xfId="4470" xr:uid="{00000000-0005-0000-0000-0000A6200000}"/>
    <cellStyle name="Normal 6 2 2 2 2 2 8 2 2" xfId="38078" xr:uid="{00000000-0005-0000-0000-0000A7200000}"/>
    <cellStyle name="Normal 6 2 2 2 2 2 8 3" xfId="28060" xr:uid="{00000000-0005-0000-0000-0000A8200000}"/>
    <cellStyle name="Normal 6 2 2 2 2 2 9" xfId="4471" xr:uid="{00000000-0005-0000-0000-0000A9200000}"/>
    <cellStyle name="Normal 6 2 2 2 2 2 9 2" xfId="34440" xr:uid="{00000000-0005-0000-0000-0000AA200000}"/>
    <cellStyle name="Normal 6 2 2 2 2 3" xfId="4472" xr:uid="{00000000-0005-0000-0000-0000AB200000}"/>
    <cellStyle name="Normal 6 2 2 2 2 3 2" xfId="4473" xr:uid="{00000000-0005-0000-0000-0000AC200000}"/>
    <cellStyle name="Normal 6 2 2 2 2 3 2 2" xfId="4474" xr:uid="{00000000-0005-0000-0000-0000AD200000}"/>
    <cellStyle name="Normal 6 2 2 2 2 3 2 2 2" xfId="4475" xr:uid="{00000000-0005-0000-0000-0000AE200000}"/>
    <cellStyle name="Normal 6 2 2 2 2 3 2 2 2 2" xfId="4476" xr:uid="{00000000-0005-0000-0000-0000AF200000}"/>
    <cellStyle name="Normal 6 2 2 2 2 3 2 2 2 2 2" xfId="38079" xr:uid="{00000000-0005-0000-0000-0000B0200000}"/>
    <cellStyle name="Normal 6 2 2 2 2 3 2 2 2 3" xfId="28061" xr:uid="{00000000-0005-0000-0000-0000B1200000}"/>
    <cellStyle name="Normal 6 2 2 2 2 3 2 2 3" xfId="4477" xr:uid="{00000000-0005-0000-0000-0000B2200000}"/>
    <cellStyle name="Normal 6 2 2 2 2 3 2 2 3 2" xfId="4478" xr:uid="{00000000-0005-0000-0000-0000B3200000}"/>
    <cellStyle name="Normal 6 2 2 2 2 3 2 2 3 2 2" xfId="38080" xr:uid="{00000000-0005-0000-0000-0000B4200000}"/>
    <cellStyle name="Normal 6 2 2 2 2 3 2 2 3 3" xfId="28062" xr:uid="{00000000-0005-0000-0000-0000B5200000}"/>
    <cellStyle name="Normal 6 2 2 2 2 3 2 2 4" xfId="4479" xr:uid="{00000000-0005-0000-0000-0000B6200000}"/>
    <cellStyle name="Normal 6 2 2 2 2 3 2 2 4 2" xfId="34460" xr:uid="{00000000-0005-0000-0000-0000B7200000}"/>
    <cellStyle name="Normal 6 2 2 2 2 3 2 2 5" xfId="23864" xr:uid="{00000000-0005-0000-0000-0000B8200000}"/>
    <cellStyle name="Normal 6 2 2 2 2 3 2 3" xfId="4480" xr:uid="{00000000-0005-0000-0000-0000B9200000}"/>
    <cellStyle name="Normal 6 2 2 2 2 3 2 3 2" xfId="4481" xr:uid="{00000000-0005-0000-0000-0000BA200000}"/>
    <cellStyle name="Normal 6 2 2 2 2 3 2 3 2 2" xfId="4482" xr:uid="{00000000-0005-0000-0000-0000BB200000}"/>
    <cellStyle name="Normal 6 2 2 2 2 3 2 3 2 2 2" xfId="38081" xr:uid="{00000000-0005-0000-0000-0000BC200000}"/>
    <cellStyle name="Normal 6 2 2 2 2 3 2 3 2 3" xfId="28063" xr:uid="{00000000-0005-0000-0000-0000BD200000}"/>
    <cellStyle name="Normal 6 2 2 2 2 3 2 3 3" xfId="4483" xr:uid="{00000000-0005-0000-0000-0000BE200000}"/>
    <cellStyle name="Normal 6 2 2 2 2 3 2 3 3 2" xfId="4484" xr:uid="{00000000-0005-0000-0000-0000BF200000}"/>
    <cellStyle name="Normal 6 2 2 2 2 3 2 3 3 2 2" xfId="38082" xr:uid="{00000000-0005-0000-0000-0000C0200000}"/>
    <cellStyle name="Normal 6 2 2 2 2 3 2 3 3 3" xfId="28064" xr:uid="{00000000-0005-0000-0000-0000C1200000}"/>
    <cellStyle name="Normal 6 2 2 2 2 3 2 3 4" xfId="4485" xr:uid="{00000000-0005-0000-0000-0000C2200000}"/>
    <cellStyle name="Normal 6 2 2 2 2 3 2 3 4 2" xfId="34461" xr:uid="{00000000-0005-0000-0000-0000C3200000}"/>
    <cellStyle name="Normal 6 2 2 2 2 3 2 3 5" xfId="23865" xr:uid="{00000000-0005-0000-0000-0000C4200000}"/>
    <cellStyle name="Normal 6 2 2 2 2 3 2 4" xfId="4486" xr:uid="{00000000-0005-0000-0000-0000C5200000}"/>
    <cellStyle name="Normal 6 2 2 2 2 3 2 4 2" xfId="4487" xr:uid="{00000000-0005-0000-0000-0000C6200000}"/>
    <cellStyle name="Normal 6 2 2 2 2 3 2 4 2 2" xfId="38083" xr:uid="{00000000-0005-0000-0000-0000C7200000}"/>
    <cellStyle name="Normal 6 2 2 2 2 3 2 4 3" xfId="28065" xr:uid="{00000000-0005-0000-0000-0000C8200000}"/>
    <cellStyle name="Normal 6 2 2 2 2 3 2 5" xfId="4488" xr:uid="{00000000-0005-0000-0000-0000C9200000}"/>
    <cellStyle name="Normal 6 2 2 2 2 3 2 5 2" xfId="4489" xr:uid="{00000000-0005-0000-0000-0000CA200000}"/>
    <cellStyle name="Normal 6 2 2 2 2 3 2 5 2 2" xfId="38084" xr:uid="{00000000-0005-0000-0000-0000CB200000}"/>
    <cellStyle name="Normal 6 2 2 2 2 3 2 5 3" xfId="28066" xr:uid="{00000000-0005-0000-0000-0000CC200000}"/>
    <cellStyle name="Normal 6 2 2 2 2 3 2 6" xfId="4490" xr:uid="{00000000-0005-0000-0000-0000CD200000}"/>
    <cellStyle name="Normal 6 2 2 2 2 3 2 6 2" xfId="34459" xr:uid="{00000000-0005-0000-0000-0000CE200000}"/>
    <cellStyle name="Normal 6 2 2 2 2 3 2 7" xfId="23863" xr:uid="{00000000-0005-0000-0000-0000CF200000}"/>
    <cellStyle name="Normal 6 2 2 2 2 3 3" xfId="4491" xr:uid="{00000000-0005-0000-0000-0000D0200000}"/>
    <cellStyle name="Normal 6 2 2 2 2 3 3 2" xfId="4492" xr:uid="{00000000-0005-0000-0000-0000D1200000}"/>
    <cellStyle name="Normal 6 2 2 2 2 3 3 2 2" xfId="4493" xr:uid="{00000000-0005-0000-0000-0000D2200000}"/>
    <cellStyle name="Normal 6 2 2 2 2 3 3 2 2 2" xfId="38085" xr:uid="{00000000-0005-0000-0000-0000D3200000}"/>
    <cellStyle name="Normal 6 2 2 2 2 3 3 2 3" xfId="28067" xr:uid="{00000000-0005-0000-0000-0000D4200000}"/>
    <cellStyle name="Normal 6 2 2 2 2 3 3 3" xfId="4494" xr:uid="{00000000-0005-0000-0000-0000D5200000}"/>
    <cellStyle name="Normal 6 2 2 2 2 3 3 3 2" xfId="4495" xr:uid="{00000000-0005-0000-0000-0000D6200000}"/>
    <cellStyle name="Normal 6 2 2 2 2 3 3 3 2 2" xfId="38086" xr:uid="{00000000-0005-0000-0000-0000D7200000}"/>
    <cellStyle name="Normal 6 2 2 2 2 3 3 3 3" xfId="28068" xr:uid="{00000000-0005-0000-0000-0000D8200000}"/>
    <cellStyle name="Normal 6 2 2 2 2 3 3 4" xfId="4496" xr:uid="{00000000-0005-0000-0000-0000D9200000}"/>
    <cellStyle name="Normal 6 2 2 2 2 3 3 4 2" xfId="34462" xr:uid="{00000000-0005-0000-0000-0000DA200000}"/>
    <cellStyle name="Normal 6 2 2 2 2 3 3 5" xfId="23866" xr:uid="{00000000-0005-0000-0000-0000DB200000}"/>
    <cellStyle name="Normal 6 2 2 2 2 3 4" xfId="4497" xr:uid="{00000000-0005-0000-0000-0000DC200000}"/>
    <cellStyle name="Normal 6 2 2 2 2 3 4 2" xfId="4498" xr:uid="{00000000-0005-0000-0000-0000DD200000}"/>
    <cellStyle name="Normal 6 2 2 2 2 3 4 2 2" xfId="4499" xr:uid="{00000000-0005-0000-0000-0000DE200000}"/>
    <cellStyle name="Normal 6 2 2 2 2 3 4 2 2 2" xfId="38087" xr:uid="{00000000-0005-0000-0000-0000DF200000}"/>
    <cellStyle name="Normal 6 2 2 2 2 3 4 2 3" xfId="28069" xr:uid="{00000000-0005-0000-0000-0000E0200000}"/>
    <cellStyle name="Normal 6 2 2 2 2 3 4 3" xfId="4500" xr:uid="{00000000-0005-0000-0000-0000E1200000}"/>
    <cellStyle name="Normal 6 2 2 2 2 3 4 3 2" xfId="4501" xr:uid="{00000000-0005-0000-0000-0000E2200000}"/>
    <cellStyle name="Normal 6 2 2 2 2 3 4 3 2 2" xfId="38088" xr:uid="{00000000-0005-0000-0000-0000E3200000}"/>
    <cellStyle name="Normal 6 2 2 2 2 3 4 3 3" xfId="28070" xr:uid="{00000000-0005-0000-0000-0000E4200000}"/>
    <cellStyle name="Normal 6 2 2 2 2 3 4 4" xfId="4502" xr:uid="{00000000-0005-0000-0000-0000E5200000}"/>
    <cellStyle name="Normal 6 2 2 2 2 3 4 4 2" xfId="34463" xr:uid="{00000000-0005-0000-0000-0000E6200000}"/>
    <cellStyle name="Normal 6 2 2 2 2 3 4 5" xfId="23867" xr:uid="{00000000-0005-0000-0000-0000E7200000}"/>
    <cellStyle name="Normal 6 2 2 2 2 3 5" xfId="4503" xr:uid="{00000000-0005-0000-0000-0000E8200000}"/>
    <cellStyle name="Normal 6 2 2 2 2 3 5 2" xfId="4504" xr:uid="{00000000-0005-0000-0000-0000E9200000}"/>
    <cellStyle name="Normal 6 2 2 2 2 3 5 2 2" xfId="38089" xr:uid="{00000000-0005-0000-0000-0000EA200000}"/>
    <cellStyle name="Normal 6 2 2 2 2 3 5 3" xfId="28071" xr:uid="{00000000-0005-0000-0000-0000EB200000}"/>
    <cellStyle name="Normal 6 2 2 2 2 3 6" xfId="4505" xr:uid="{00000000-0005-0000-0000-0000EC200000}"/>
    <cellStyle name="Normal 6 2 2 2 2 3 6 2" xfId="4506" xr:uid="{00000000-0005-0000-0000-0000ED200000}"/>
    <cellStyle name="Normal 6 2 2 2 2 3 6 2 2" xfId="38090" xr:uid="{00000000-0005-0000-0000-0000EE200000}"/>
    <cellStyle name="Normal 6 2 2 2 2 3 6 3" xfId="28072" xr:uid="{00000000-0005-0000-0000-0000EF200000}"/>
    <cellStyle name="Normal 6 2 2 2 2 3 7" xfId="4507" xr:uid="{00000000-0005-0000-0000-0000F0200000}"/>
    <cellStyle name="Normal 6 2 2 2 2 3 7 2" xfId="34458" xr:uid="{00000000-0005-0000-0000-0000F1200000}"/>
    <cellStyle name="Normal 6 2 2 2 2 3 8" xfId="23862" xr:uid="{00000000-0005-0000-0000-0000F2200000}"/>
    <cellStyle name="Normal 6 2 2 2 2 4" xfId="4508" xr:uid="{00000000-0005-0000-0000-0000F3200000}"/>
    <cellStyle name="Normal 6 2 2 2 2 4 2" xfId="4509" xr:uid="{00000000-0005-0000-0000-0000F4200000}"/>
    <cellStyle name="Normal 6 2 2 2 2 4 2 2" xfId="4510" xr:uid="{00000000-0005-0000-0000-0000F5200000}"/>
    <cellStyle name="Normal 6 2 2 2 2 4 2 2 2" xfId="4511" xr:uid="{00000000-0005-0000-0000-0000F6200000}"/>
    <cellStyle name="Normal 6 2 2 2 2 4 2 2 2 2" xfId="4512" xr:uid="{00000000-0005-0000-0000-0000F7200000}"/>
    <cellStyle name="Normal 6 2 2 2 2 4 2 2 2 2 2" xfId="38091" xr:uid="{00000000-0005-0000-0000-0000F8200000}"/>
    <cellStyle name="Normal 6 2 2 2 2 4 2 2 2 3" xfId="28073" xr:uid="{00000000-0005-0000-0000-0000F9200000}"/>
    <cellStyle name="Normal 6 2 2 2 2 4 2 2 3" xfId="4513" xr:uid="{00000000-0005-0000-0000-0000FA200000}"/>
    <cellStyle name="Normal 6 2 2 2 2 4 2 2 3 2" xfId="4514" xr:uid="{00000000-0005-0000-0000-0000FB200000}"/>
    <cellStyle name="Normal 6 2 2 2 2 4 2 2 3 2 2" xfId="38092" xr:uid="{00000000-0005-0000-0000-0000FC200000}"/>
    <cellStyle name="Normal 6 2 2 2 2 4 2 2 3 3" xfId="28074" xr:uid="{00000000-0005-0000-0000-0000FD200000}"/>
    <cellStyle name="Normal 6 2 2 2 2 4 2 2 4" xfId="4515" xr:uid="{00000000-0005-0000-0000-0000FE200000}"/>
    <cellStyle name="Normal 6 2 2 2 2 4 2 2 4 2" xfId="34466" xr:uid="{00000000-0005-0000-0000-0000FF200000}"/>
    <cellStyle name="Normal 6 2 2 2 2 4 2 2 5" xfId="23870" xr:uid="{00000000-0005-0000-0000-000000210000}"/>
    <cellStyle name="Normal 6 2 2 2 2 4 2 3" xfId="4516" xr:uid="{00000000-0005-0000-0000-000001210000}"/>
    <cellStyle name="Normal 6 2 2 2 2 4 2 3 2" xfId="4517" xr:uid="{00000000-0005-0000-0000-000002210000}"/>
    <cellStyle name="Normal 6 2 2 2 2 4 2 3 2 2" xfId="4518" xr:uid="{00000000-0005-0000-0000-000003210000}"/>
    <cellStyle name="Normal 6 2 2 2 2 4 2 3 2 2 2" xfId="38093" xr:uid="{00000000-0005-0000-0000-000004210000}"/>
    <cellStyle name="Normal 6 2 2 2 2 4 2 3 2 3" xfId="28075" xr:uid="{00000000-0005-0000-0000-000005210000}"/>
    <cellStyle name="Normal 6 2 2 2 2 4 2 3 3" xfId="4519" xr:uid="{00000000-0005-0000-0000-000006210000}"/>
    <cellStyle name="Normal 6 2 2 2 2 4 2 3 3 2" xfId="4520" xr:uid="{00000000-0005-0000-0000-000007210000}"/>
    <cellStyle name="Normal 6 2 2 2 2 4 2 3 3 2 2" xfId="38094" xr:uid="{00000000-0005-0000-0000-000008210000}"/>
    <cellStyle name="Normal 6 2 2 2 2 4 2 3 3 3" xfId="28076" xr:uid="{00000000-0005-0000-0000-000009210000}"/>
    <cellStyle name="Normal 6 2 2 2 2 4 2 3 4" xfId="4521" xr:uid="{00000000-0005-0000-0000-00000A210000}"/>
    <cellStyle name="Normal 6 2 2 2 2 4 2 3 4 2" xfId="34467" xr:uid="{00000000-0005-0000-0000-00000B210000}"/>
    <cellStyle name="Normal 6 2 2 2 2 4 2 3 5" xfId="23871" xr:uid="{00000000-0005-0000-0000-00000C210000}"/>
    <cellStyle name="Normal 6 2 2 2 2 4 2 4" xfId="4522" xr:uid="{00000000-0005-0000-0000-00000D210000}"/>
    <cellStyle name="Normal 6 2 2 2 2 4 2 4 2" xfId="4523" xr:uid="{00000000-0005-0000-0000-00000E210000}"/>
    <cellStyle name="Normal 6 2 2 2 2 4 2 4 2 2" xfId="38095" xr:uid="{00000000-0005-0000-0000-00000F210000}"/>
    <cellStyle name="Normal 6 2 2 2 2 4 2 4 3" xfId="28077" xr:uid="{00000000-0005-0000-0000-000010210000}"/>
    <cellStyle name="Normal 6 2 2 2 2 4 2 5" xfId="4524" xr:uid="{00000000-0005-0000-0000-000011210000}"/>
    <cellStyle name="Normal 6 2 2 2 2 4 2 5 2" xfId="4525" xr:uid="{00000000-0005-0000-0000-000012210000}"/>
    <cellStyle name="Normal 6 2 2 2 2 4 2 5 2 2" xfId="38096" xr:uid="{00000000-0005-0000-0000-000013210000}"/>
    <cellStyle name="Normal 6 2 2 2 2 4 2 5 3" xfId="28078" xr:uid="{00000000-0005-0000-0000-000014210000}"/>
    <cellStyle name="Normal 6 2 2 2 2 4 2 6" xfId="4526" xr:uid="{00000000-0005-0000-0000-000015210000}"/>
    <cellStyle name="Normal 6 2 2 2 2 4 2 6 2" xfId="34465" xr:uid="{00000000-0005-0000-0000-000016210000}"/>
    <cellStyle name="Normal 6 2 2 2 2 4 2 7" xfId="23869" xr:uid="{00000000-0005-0000-0000-000017210000}"/>
    <cellStyle name="Normal 6 2 2 2 2 4 3" xfId="4527" xr:uid="{00000000-0005-0000-0000-000018210000}"/>
    <cellStyle name="Normal 6 2 2 2 2 4 3 2" xfId="4528" xr:uid="{00000000-0005-0000-0000-000019210000}"/>
    <cellStyle name="Normal 6 2 2 2 2 4 3 2 2" xfId="4529" xr:uid="{00000000-0005-0000-0000-00001A210000}"/>
    <cellStyle name="Normal 6 2 2 2 2 4 3 2 2 2" xfId="38097" xr:uid="{00000000-0005-0000-0000-00001B210000}"/>
    <cellStyle name="Normal 6 2 2 2 2 4 3 2 3" xfId="28079" xr:uid="{00000000-0005-0000-0000-00001C210000}"/>
    <cellStyle name="Normal 6 2 2 2 2 4 3 3" xfId="4530" xr:uid="{00000000-0005-0000-0000-00001D210000}"/>
    <cellStyle name="Normal 6 2 2 2 2 4 3 3 2" xfId="4531" xr:uid="{00000000-0005-0000-0000-00001E210000}"/>
    <cellStyle name="Normal 6 2 2 2 2 4 3 3 2 2" xfId="38098" xr:uid="{00000000-0005-0000-0000-00001F210000}"/>
    <cellStyle name="Normal 6 2 2 2 2 4 3 3 3" xfId="28080" xr:uid="{00000000-0005-0000-0000-000020210000}"/>
    <cellStyle name="Normal 6 2 2 2 2 4 3 4" xfId="4532" xr:uid="{00000000-0005-0000-0000-000021210000}"/>
    <cellStyle name="Normal 6 2 2 2 2 4 3 4 2" xfId="34468" xr:uid="{00000000-0005-0000-0000-000022210000}"/>
    <cellStyle name="Normal 6 2 2 2 2 4 3 5" xfId="23872" xr:uid="{00000000-0005-0000-0000-000023210000}"/>
    <cellStyle name="Normal 6 2 2 2 2 4 4" xfId="4533" xr:uid="{00000000-0005-0000-0000-000024210000}"/>
    <cellStyle name="Normal 6 2 2 2 2 4 4 2" xfId="4534" xr:uid="{00000000-0005-0000-0000-000025210000}"/>
    <cellStyle name="Normal 6 2 2 2 2 4 4 2 2" xfId="4535" xr:uid="{00000000-0005-0000-0000-000026210000}"/>
    <cellStyle name="Normal 6 2 2 2 2 4 4 2 2 2" xfId="38099" xr:uid="{00000000-0005-0000-0000-000027210000}"/>
    <cellStyle name="Normal 6 2 2 2 2 4 4 2 3" xfId="28081" xr:uid="{00000000-0005-0000-0000-000028210000}"/>
    <cellStyle name="Normal 6 2 2 2 2 4 4 3" xfId="4536" xr:uid="{00000000-0005-0000-0000-000029210000}"/>
    <cellStyle name="Normal 6 2 2 2 2 4 4 3 2" xfId="4537" xr:uid="{00000000-0005-0000-0000-00002A210000}"/>
    <cellStyle name="Normal 6 2 2 2 2 4 4 3 2 2" xfId="38100" xr:uid="{00000000-0005-0000-0000-00002B210000}"/>
    <cellStyle name="Normal 6 2 2 2 2 4 4 3 3" xfId="28082" xr:uid="{00000000-0005-0000-0000-00002C210000}"/>
    <cellStyle name="Normal 6 2 2 2 2 4 4 4" xfId="4538" xr:uid="{00000000-0005-0000-0000-00002D210000}"/>
    <cellStyle name="Normal 6 2 2 2 2 4 4 4 2" xfId="34469" xr:uid="{00000000-0005-0000-0000-00002E210000}"/>
    <cellStyle name="Normal 6 2 2 2 2 4 4 5" xfId="23873" xr:uid="{00000000-0005-0000-0000-00002F210000}"/>
    <cellStyle name="Normal 6 2 2 2 2 4 5" xfId="4539" xr:uid="{00000000-0005-0000-0000-000030210000}"/>
    <cellStyle name="Normal 6 2 2 2 2 4 5 2" xfId="4540" xr:uid="{00000000-0005-0000-0000-000031210000}"/>
    <cellStyle name="Normal 6 2 2 2 2 4 5 2 2" xfId="38101" xr:uid="{00000000-0005-0000-0000-000032210000}"/>
    <cellStyle name="Normal 6 2 2 2 2 4 5 3" xfId="28083" xr:uid="{00000000-0005-0000-0000-000033210000}"/>
    <cellStyle name="Normal 6 2 2 2 2 4 6" xfId="4541" xr:uid="{00000000-0005-0000-0000-000034210000}"/>
    <cellStyle name="Normal 6 2 2 2 2 4 6 2" xfId="4542" xr:uid="{00000000-0005-0000-0000-000035210000}"/>
    <cellStyle name="Normal 6 2 2 2 2 4 6 2 2" xfId="38102" xr:uid="{00000000-0005-0000-0000-000036210000}"/>
    <cellStyle name="Normal 6 2 2 2 2 4 6 3" xfId="28084" xr:uid="{00000000-0005-0000-0000-000037210000}"/>
    <cellStyle name="Normal 6 2 2 2 2 4 7" xfId="4543" xr:uid="{00000000-0005-0000-0000-000038210000}"/>
    <cellStyle name="Normal 6 2 2 2 2 4 7 2" xfId="34464" xr:uid="{00000000-0005-0000-0000-000039210000}"/>
    <cellStyle name="Normal 6 2 2 2 2 4 8" xfId="23868" xr:uid="{00000000-0005-0000-0000-00003A210000}"/>
    <cellStyle name="Normal 6 2 2 2 2 5" xfId="4544" xr:uid="{00000000-0005-0000-0000-00003B210000}"/>
    <cellStyle name="Normal 6 2 2 2 2 5 2" xfId="4545" xr:uid="{00000000-0005-0000-0000-00003C210000}"/>
    <cellStyle name="Normal 6 2 2 2 2 5 2 2" xfId="4546" xr:uid="{00000000-0005-0000-0000-00003D210000}"/>
    <cellStyle name="Normal 6 2 2 2 2 5 2 2 2" xfId="4547" xr:uid="{00000000-0005-0000-0000-00003E210000}"/>
    <cellStyle name="Normal 6 2 2 2 2 5 2 2 2 2" xfId="4548" xr:uid="{00000000-0005-0000-0000-00003F210000}"/>
    <cellStyle name="Normal 6 2 2 2 2 5 2 2 2 2 2" xfId="38103" xr:uid="{00000000-0005-0000-0000-000040210000}"/>
    <cellStyle name="Normal 6 2 2 2 2 5 2 2 2 3" xfId="28085" xr:uid="{00000000-0005-0000-0000-000041210000}"/>
    <cellStyle name="Normal 6 2 2 2 2 5 2 2 3" xfId="4549" xr:uid="{00000000-0005-0000-0000-000042210000}"/>
    <cellStyle name="Normal 6 2 2 2 2 5 2 2 3 2" xfId="4550" xr:uid="{00000000-0005-0000-0000-000043210000}"/>
    <cellStyle name="Normal 6 2 2 2 2 5 2 2 3 2 2" xfId="38104" xr:uid="{00000000-0005-0000-0000-000044210000}"/>
    <cellStyle name="Normal 6 2 2 2 2 5 2 2 3 3" xfId="28086" xr:uid="{00000000-0005-0000-0000-000045210000}"/>
    <cellStyle name="Normal 6 2 2 2 2 5 2 2 4" xfId="4551" xr:uid="{00000000-0005-0000-0000-000046210000}"/>
    <cellStyle name="Normal 6 2 2 2 2 5 2 2 4 2" xfId="34472" xr:uid="{00000000-0005-0000-0000-000047210000}"/>
    <cellStyle name="Normal 6 2 2 2 2 5 2 2 5" xfId="23876" xr:uid="{00000000-0005-0000-0000-000048210000}"/>
    <cellStyle name="Normal 6 2 2 2 2 5 2 3" xfId="4552" xr:uid="{00000000-0005-0000-0000-000049210000}"/>
    <cellStyle name="Normal 6 2 2 2 2 5 2 3 2" xfId="4553" xr:uid="{00000000-0005-0000-0000-00004A210000}"/>
    <cellStyle name="Normal 6 2 2 2 2 5 2 3 2 2" xfId="4554" xr:uid="{00000000-0005-0000-0000-00004B210000}"/>
    <cellStyle name="Normal 6 2 2 2 2 5 2 3 2 2 2" xfId="38105" xr:uid="{00000000-0005-0000-0000-00004C210000}"/>
    <cellStyle name="Normal 6 2 2 2 2 5 2 3 2 3" xfId="28087" xr:uid="{00000000-0005-0000-0000-00004D210000}"/>
    <cellStyle name="Normal 6 2 2 2 2 5 2 3 3" xfId="4555" xr:uid="{00000000-0005-0000-0000-00004E210000}"/>
    <cellStyle name="Normal 6 2 2 2 2 5 2 3 3 2" xfId="4556" xr:uid="{00000000-0005-0000-0000-00004F210000}"/>
    <cellStyle name="Normal 6 2 2 2 2 5 2 3 3 2 2" xfId="38106" xr:uid="{00000000-0005-0000-0000-000050210000}"/>
    <cellStyle name="Normal 6 2 2 2 2 5 2 3 3 3" xfId="28088" xr:uid="{00000000-0005-0000-0000-000051210000}"/>
    <cellStyle name="Normal 6 2 2 2 2 5 2 3 4" xfId="4557" xr:uid="{00000000-0005-0000-0000-000052210000}"/>
    <cellStyle name="Normal 6 2 2 2 2 5 2 3 4 2" xfId="34473" xr:uid="{00000000-0005-0000-0000-000053210000}"/>
    <cellStyle name="Normal 6 2 2 2 2 5 2 3 5" xfId="23877" xr:uid="{00000000-0005-0000-0000-000054210000}"/>
    <cellStyle name="Normal 6 2 2 2 2 5 2 4" xfId="4558" xr:uid="{00000000-0005-0000-0000-000055210000}"/>
    <cellStyle name="Normal 6 2 2 2 2 5 2 4 2" xfId="4559" xr:uid="{00000000-0005-0000-0000-000056210000}"/>
    <cellStyle name="Normal 6 2 2 2 2 5 2 4 2 2" xfId="38107" xr:uid="{00000000-0005-0000-0000-000057210000}"/>
    <cellStyle name="Normal 6 2 2 2 2 5 2 4 3" xfId="28089" xr:uid="{00000000-0005-0000-0000-000058210000}"/>
    <cellStyle name="Normal 6 2 2 2 2 5 2 5" xfId="4560" xr:uid="{00000000-0005-0000-0000-000059210000}"/>
    <cellStyle name="Normal 6 2 2 2 2 5 2 5 2" xfId="4561" xr:uid="{00000000-0005-0000-0000-00005A210000}"/>
    <cellStyle name="Normal 6 2 2 2 2 5 2 5 2 2" xfId="38108" xr:uid="{00000000-0005-0000-0000-00005B210000}"/>
    <cellStyle name="Normal 6 2 2 2 2 5 2 5 3" xfId="28090" xr:uid="{00000000-0005-0000-0000-00005C210000}"/>
    <cellStyle name="Normal 6 2 2 2 2 5 2 6" xfId="4562" xr:uid="{00000000-0005-0000-0000-00005D210000}"/>
    <cellStyle name="Normal 6 2 2 2 2 5 2 6 2" xfId="34471" xr:uid="{00000000-0005-0000-0000-00005E210000}"/>
    <cellStyle name="Normal 6 2 2 2 2 5 2 7" xfId="23875" xr:uid="{00000000-0005-0000-0000-00005F210000}"/>
    <cellStyle name="Normal 6 2 2 2 2 5 3" xfId="4563" xr:uid="{00000000-0005-0000-0000-000060210000}"/>
    <cellStyle name="Normal 6 2 2 2 2 5 3 2" xfId="4564" xr:uid="{00000000-0005-0000-0000-000061210000}"/>
    <cellStyle name="Normal 6 2 2 2 2 5 3 2 2" xfId="4565" xr:uid="{00000000-0005-0000-0000-000062210000}"/>
    <cellStyle name="Normal 6 2 2 2 2 5 3 2 2 2" xfId="38109" xr:uid="{00000000-0005-0000-0000-000063210000}"/>
    <cellStyle name="Normal 6 2 2 2 2 5 3 2 3" xfId="28091" xr:uid="{00000000-0005-0000-0000-000064210000}"/>
    <cellStyle name="Normal 6 2 2 2 2 5 3 3" xfId="4566" xr:uid="{00000000-0005-0000-0000-000065210000}"/>
    <cellStyle name="Normal 6 2 2 2 2 5 3 3 2" xfId="4567" xr:uid="{00000000-0005-0000-0000-000066210000}"/>
    <cellStyle name="Normal 6 2 2 2 2 5 3 3 2 2" xfId="38110" xr:uid="{00000000-0005-0000-0000-000067210000}"/>
    <cellStyle name="Normal 6 2 2 2 2 5 3 3 3" xfId="28092" xr:uid="{00000000-0005-0000-0000-000068210000}"/>
    <cellStyle name="Normal 6 2 2 2 2 5 3 4" xfId="4568" xr:uid="{00000000-0005-0000-0000-000069210000}"/>
    <cellStyle name="Normal 6 2 2 2 2 5 3 4 2" xfId="34474" xr:uid="{00000000-0005-0000-0000-00006A210000}"/>
    <cellStyle name="Normal 6 2 2 2 2 5 3 5" xfId="23878" xr:uid="{00000000-0005-0000-0000-00006B210000}"/>
    <cellStyle name="Normal 6 2 2 2 2 5 4" xfId="4569" xr:uid="{00000000-0005-0000-0000-00006C210000}"/>
    <cellStyle name="Normal 6 2 2 2 2 5 4 2" xfId="4570" xr:uid="{00000000-0005-0000-0000-00006D210000}"/>
    <cellStyle name="Normal 6 2 2 2 2 5 4 2 2" xfId="4571" xr:uid="{00000000-0005-0000-0000-00006E210000}"/>
    <cellStyle name="Normal 6 2 2 2 2 5 4 2 2 2" xfId="38111" xr:uid="{00000000-0005-0000-0000-00006F210000}"/>
    <cellStyle name="Normal 6 2 2 2 2 5 4 2 3" xfId="28093" xr:uid="{00000000-0005-0000-0000-000070210000}"/>
    <cellStyle name="Normal 6 2 2 2 2 5 4 3" xfId="4572" xr:uid="{00000000-0005-0000-0000-000071210000}"/>
    <cellStyle name="Normal 6 2 2 2 2 5 4 3 2" xfId="4573" xr:uid="{00000000-0005-0000-0000-000072210000}"/>
    <cellStyle name="Normal 6 2 2 2 2 5 4 3 2 2" xfId="38112" xr:uid="{00000000-0005-0000-0000-000073210000}"/>
    <cellStyle name="Normal 6 2 2 2 2 5 4 3 3" xfId="28094" xr:uid="{00000000-0005-0000-0000-000074210000}"/>
    <cellStyle name="Normal 6 2 2 2 2 5 4 4" xfId="4574" xr:uid="{00000000-0005-0000-0000-000075210000}"/>
    <cellStyle name="Normal 6 2 2 2 2 5 4 4 2" xfId="34475" xr:uid="{00000000-0005-0000-0000-000076210000}"/>
    <cellStyle name="Normal 6 2 2 2 2 5 4 5" xfId="23879" xr:uid="{00000000-0005-0000-0000-000077210000}"/>
    <cellStyle name="Normal 6 2 2 2 2 5 5" xfId="4575" xr:uid="{00000000-0005-0000-0000-000078210000}"/>
    <cellStyle name="Normal 6 2 2 2 2 5 5 2" xfId="4576" xr:uid="{00000000-0005-0000-0000-000079210000}"/>
    <cellStyle name="Normal 6 2 2 2 2 5 5 2 2" xfId="38113" xr:uid="{00000000-0005-0000-0000-00007A210000}"/>
    <cellStyle name="Normal 6 2 2 2 2 5 5 3" xfId="28095" xr:uid="{00000000-0005-0000-0000-00007B210000}"/>
    <cellStyle name="Normal 6 2 2 2 2 5 6" xfId="4577" xr:uid="{00000000-0005-0000-0000-00007C210000}"/>
    <cellStyle name="Normal 6 2 2 2 2 5 6 2" xfId="4578" xr:uid="{00000000-0005-0000-0000-00007D210000}"/>
    <cellStyle name="Normal 6 2 2 2 2 5 6 2 2" xfId="38114" xr:uid="{00000000-0005-0000-0000-00007E210000}"/>
    <cellStyle name="Normal 6 2 2 2 2 5 6 3" xfId="28096" xr:uid="{00000000-0005-0000-0000-00007F210000}"/>
    <cellStyle name="Normal 6 2 2 2 2 5 7" xfId="4579" xr:uid="{00000000-0005-0000-0000-000080210000}"/>
    <cellStyle name="Normal 6 2 2 2 2 5 7 2" xfId="34470" xr:uid="{00000000-0005-0000-0000-000081210000}"/>
    <cellStyle name="Normal 6 2 2 2 2 5 8" xfId="23874" xr:uid="{00000000-0005-0000-0000-000082210000}"/>
    <cellStyle name="Normal 6 2 2 2 2 6" xfId="4580" xr:uid="{00000000-0005-0000-0000-000083210000}"/>
    <cellStyle name="Normal 6 2 2 2 2 6 2" xfId="4581" xr:uid="{00000000-0005-0000-0000-000084210000}"/>
    <cellStyle name="Normal 6 2 2 2 2 6 2 2" xfId="4582" xr:uid="{00000000-0005-0000-0000-000085210000}"/>
    <cellStyle name="Normal 6 2 2 2 2 6 2 2 2" xfId="4583" xr:uid="{00000000-0005-0000-0000-000086210000}"/>
    <cellStyle name="Normal 6 2 2 2 2 6 2 2 2 2" xfId="38115" xr:uid="{00000000-0005-0000-0000-000087210000}"/>
    <cellStyle name="Normal 6 2 2 2 2 6 2 2 3" xfId="28097" xr:uid="{00000000-0005-0000-0000-000088210000}"/>
    <cellStyle name="Normal 6 2 2 2 2 6 2 3" xfId="4584" xr:uid="{00000000-0005-0000-0000-000089210000}"/>
    <cellStyle name="Normal 6 2 2 2 2 6 2 3 2" xfId="4585" xr:uid="{00000000-0005-0000-0000-00008A210000}"/>
    <cellStyle name="Normal 6 2 2 2 2 6 2 3 2 2" xfId="38116" xr:uid="{00000000-0005-0000-0000-00008B210000}"/>
    <cellStyle name="Normal 6 2 2 2 2 6 2 3 3" xfId="28098" xr:uid="{00000000-0005-0000-0000-00008C210000}"/>
    <cellStyle name="Normal 6 2 2 2 2 6 2 4" xfId="4586" xr:uid="{00000000-0005-0000-0000-00008D210000}"/>
    <cellStyle name="Normal 6 2 2 2 2 6 2 4 2" xfId="34477" xr:uid="{00000000-0005-0000-0000-00008E210000}"/>
    <cellStyle name="Normal 6 2 2 2 2 6 2 5" xfId="23881" xr:uid="{00000000-0005-0000-0000-00008F210000}"/>
    <cellStyle name="Normal 6 2 2 2 2 6 3" xfId="4587" xr:uid="{00000000-0005-0000-0000-000090210000}"/>
    <cellStyle name="Normal 6 2 2 2 2 6 3 2" xfId="4588" xr:uid="{00000000-0005-0000-0000-000091210000}"/>
    <cellStyle name="Normal 6 2 2 2 2 6 3 2 2" xfId="4589" xr:uid="{00000000-0005-0000-0000-000092210000}"/>
    <cellStyle name="Normal 6 2 2 2 2 6 3 2 2 2" xfId="38117" xr:uid="{00000000-0005-0000-0000-000093210000}"/>
    <cellStyle name="Normal 6 2 2 2 2 6 3 2 3" xfId="28099" xr:uid="{00000000-0005-0000-0000-000094210000}"/>
    <cellStyle name="Normal 6 2 2 2 2 6 3 3" xfId="4590" xr:uid="{00000000-0005-0000-0000-000095210000}"/>
    <cellStyle name="Normal 6 2 2 2 2 6 3 3 2" xfId="4591" xr:uid="{00000000-0005-0000-0000-000096210000}"/>
    <cellStyle name="Normal 6 2 2 2 2 6 3 3 2 2" xfId="38118" xr:uid="{00000000-0005-0000-0000-000097210000}"/>
    <cellStyle name="Normal 6 2 2 2 2 6 3 3 3" xfId="28100" xr:uid="{00000000-0005-0000-0000-000098210000}"/>
    <cellStyle name="Normal 6 2 2 2 2 6 3 4" xfId="4592" xr:uid="{00000000-0005-0000-0000-000099210000}"/>
    <cellStyle name="Normal 6 2 2 2 2 6 3 4 2" xfId="34478" xr:uid="{00000000-0005-0000-0000-00009A210000}"/>
    <cellStyle name="Normal 6 2 2 2 2 6 3 5" xfId="23882" xr:uid="{00000000-0005-0000-0000-00009B210000}"/>
    <cellStyle name="Normal 6 2 2 2 2 6 4" xfId="4593" xr:uid="{00000000-0005-0000-0000-00009C210000}"/>
    <cellStyle name="Normal 6 2 2 2 2 6 4 2" xfId="4594" xr:uid="{00000000-0005-0000-0000-00009D210000}"/>
    <cellStyle name="Normal 6 2 2 2 2 6 4 2 2" xfId="38119" xr:uid="{00000000-0005-0000-0000-00009E210000}"/>
    <cellStyle name="Normal 6 2 2 2 2 6 4 3" xfId="28101" xr:uid="{00000000-0005-0000-0000-00009F210000}"/>
    <cellStyle name="Normal 6 2 2 2 2 6 5" xfId="4595" xr:uid="{00000000-0005-0000-0000-0000A0210000}"/>
    <cellStyle name="Normal 6 2 2 2 2 6 5 2" xfId="4596" xr:uid="{00000000-0005-0000-0000-0000A1210000}"/>
    <cellStyle name="Normal 6 2 2 2 2 6 5 2 2" xfId="38120" xr:uid="{00000000-0005-0000-0000-0000A2210000}"/>
    <cellStyle name="Normal 6 2 2 2 2 6 5 3" xfId="28102" xr:uid="{00000000-0005-0000-0000-0000A3210000}"/>
    <cellStyle name="Normal 6 2 2 2 2 6 6" xfId="4597" xr:uid="{00000000-0005-0000-0000-0000A4210000}"/>
    <cellStyle name="Normal 6 2 2 2 2 6 6 2" xfId="34476" xr:uid="{00000000-0005-0000-0000-0000A5210000}"/>
    <cellStyle name="Normal 6 2 2 2 2 6 7" xfId="23880" xr:uid="{00000000-0005-0000-0000-0000A6210000}"/>
    <cellStyle name="Normal 6 2 2 2 2 7" xfId="4598" xr:uid="{00000000-0005-0000-0000-0000A7210000}"/>
    <cellStyle name="Normal 6 2 2 2 2 7 2" xfId="4599" xr:uid="{00000000-0005-0000-0000-0000A8210000}"/>
    <cellStyle name="Normal 6 2 2 2 2 7 2 2" xfId="4600" xr:uid="{00000000-0005-0000-0000-0000A9210000}"/>
    <cellStyle name="Normal 6 2 2 2 2 7 2 2 2" xfId="38121" xr:uid="{00000000-0005-0000-0000-0000AA210000}"/>
    <cellStyle name="Normal 6 2 2 2 2 7 2 3" xfId="28103" xr:uid="{00000000-0005-0000-0000-0000AB210000}"/>
    <cellStyle name="Normal 6 2 2 2 2 7 3" xfId="4601" xr:uid="{00000000-0005-0000-0000-0000AC210000}"/>
    <cellStyle name="Normal 6 2 2 2 2 7 3 2" xfId="4602" xr:uid="{00000000-0005-0000-0000-0000AD210000}"/>
    <cellStyle name="Normal 6 2 2 2 2 7 3 2 2" xfId="38122" xr:uid="{00000000-0005-0000-0000-0000AE210000}"/>
    <cellStyle name="Normal 6 2 2 2 2 7 3 3" xfId="28104" xr:uid="{00000000-0005-0000-0000-0000AF210000}"/>
    <cellStyle name="Normal 6 2 2 2 2 7 4" xfId="4603" xr:uid="{00000000-0005-0000-0000-0000B0210000}"/>
    <cellStyle name="Normal 6 2 2 2 2 7 4 2" xfId="34479" xr:uid="{00000000-0005-0000-0000-0000B1210000}"/>
    <cellStyle name="Normal 6 2 2 2 2 7 5" xfId="23883" xr:uid="{00000000-0005-0000-0000-0000B2210000}"/>
    <cellStyle name="Normal 6 2 2 2 2 8" xfId="4604" xr:uid="{00000000-0005-0000-0000-0000B3210000}"/>
    <cellStyle name="Normal 6 2 2 2 2 8 2" xfId="4605" xr:uid="{00000000-0005-0000-0000-0000B4210000}"/>
    <cellStyle name="Normal 6 2 2 2 2 8 2 2" xfId="4606" xr:uid="{00000000-0005-0000-0000-0000B5210000}"/>
    <cellStyle name="Normal 6 2 2 2 2 8 2 2 2" xfId="38123" xr:uid="{00000000-0005-0000-0000-0000B6210000}"/>
    <cellStyle name="Normal 6 2 2 2 2 8 2 3" xfId="28105" xr:uid="{00000000-0005-0000-0000-0000B7210000}"/>
    <cellStyle name="Normal 6 2 2 2 2 8 3" xfId="4607" xr:uid="{00000000-0005-0000-0000-0000B8210000}"/>
    <cellStyle name="Normal 6 2 2 2 2 8 3 2" xfId="4608" xr:uid="{00000000-0005-0000-0000-0000B9210000}"/>
    <cellStyle name="Normal 6 2 2 2 2 8 3 2 2" xfId="38124" xr:uid="{00000000-0005-0000-0000-0000BA210000}"/>
    <cellStyle name="Normal 6 2 2 2 2 8 3 3" xfId="28106" xr:uid="{00000000-0005-0000-0000-0000BB210000}"/>
    <cellStyle name="Normal 6 2 2 2 2 8 4" xfId="4609" xr:uid="{00000000-0005-0000-0000-0000BC210000}"/>
    <cellStyle name="Normal 6 2 2 2 2 8 4 2" xfId="34480" xr:uid="{00000000-0005-0000-0000-0000BD210000}"/>
    <cellStyle name="Normal 6 2 2 2 2 8 5" xfId="23884" xr:uid="{00000000-0005-0000-0000-0000BE210000}"/>
    <cellStyle name="Normal 6 2 2 2 2 9" xfId="4610" xr:uid="{00000000-0005-0000-0000-0000BF210000}"/>
    <cellStyle name="Normal 6 2 2 2 2 9 2" xfId="4611" xr:uid="{00000000-0005-0000-0000-0000C0210000}"/>
    <cellStyle name="Normal 6 2 2 2 2 9 2 2" xfId="38125" xr:uid="{00000000-0005-0000-0000-0000C1210000}"/>
    <cellStyle name="Normal 6 2 2 2 2 9 3" xfId="28107" xr:uid="{00000000-0005-0000-0000-0000C2210000}"/>
    <cellStyle name="Normal 6 2 2 2 3" xfId="4612" xr:uid="{00000000-0005-0000-0000-0000C3210000}"/>
    <cellStyle name="Normal 6 2 2 2 3 10" xfId="23885" xr:uid="{00000000-0005-0000-0000-0000C4210000}"/>
    <cellStyle name="Normal 6 2 2 2 3 2" xfId="4613" xr:uid="{00000000-0005-0000-0000-0000C5210000}"/>
    <cellStyle name="Normal 6 2 2 2 3 2 2" xfId="4614" xr:uid="{00000000-0005-0000-0000-0000C6210000}"/>
    <cellStyle name="Normal 6 2 2 2 3 2 2 2" xfId="4615" xr:uid="{00000000-0005-0000-0000-0000C7210000}"/>
    <cellStyle name="Normal 6 2 2 2 3 2 2 2 2" xfId="4616" xr:uid="{00000000-0005-0000-0000-0000C8210000}"/>
    <cellStyle name="Normal 6 2 2 2 3 2 2 2 2 2" xfId="4617" xr:uid="{00000000-0005-0000-0000-0000C9210000}"/>
    <cellStyle name="Normal 6 2 2 2 3 2 2 2 2 2 2" xfId="38126" xr:uid="{00000000-0005-0000-0000-0000CA210000}"/>
    <cellStyle name="Normal 6 2 2 2 3 2 2 2 2 3" xfId="28108" xr:uid="{00000000-0005-0000-0000-0000CB210000}"/>
    <cellStyle name="Normal 6 2 2 2 3 2 2 2 3" xfId="4618" xr:uid="{00000000-0005-0000-0000-0000CC210000}"/>
    <cellStyle name="Normal 6 2 2 2 3 2 2 2 3 2" xfId="4619" xr:uid="{00000000-0005-0000-0000-0000CD210000}"/>
    <cellStyle name="Normal 6 2 2 2 3 2 2 2 3 2 2" xfId="38127" xr:uid="{00000000-0005-0000-0000-0000CE210000}"/>
    <cellStyle name="Normal 6 2 2 2 3 2 2 2 3 3" xfId="28109" xr:uid="{00000000-0005-0000-0000-0000CF210000}"/>
    <cellStyle name="Normal 6 2 2 2 3 2 2 2 4" xfId="4620" xr:uid="{00000000-0005-0000-0000-0000D0210000}"/>
    <cellStyle name="Normal 6 2 2 2 3 2 2 2 4 2" xfId="34484" xr:uid="{00000000-0005-0000-0000-0000D1210000}"/>
    <cellStyle name="Normal 6 2 2 2 3 2 2 2 5" xfId="23888" xr:uid="{00000000-0005-0000-0000-0000D2210000}"/>
    <cellStyle name="Normal 6 2 2 2 3 2 2 3" xfId="4621" xr:uid="{00000000-0005-0000-0000-0000D3210000}"/>
    <cellStyle name="Normal 6 2 2 2 3 2 2 3 2" xfId="4622" xr:uid="{00000000-0005-0000-0000-0000D4210000}"/>
    <cellStyle name="Normal 6 2 2 2 3 2 2 3 2 2" xfId="4623" xr:uid="{00000000-0005-0000-0000-0000D5210000}"/>
    <cellStyle name="Normal 6 2 2 2 3 2 2 3 2 2 2" xfId="38128" xr:uid="{00000000-0005-0000-0000-0000D6210000}"/>
    <cellStyle name="Normal 6 2 2 2 3 2 2 3 2 3" xfId="28110" xr:uid="{00000000-0005-0000-0000-0000D7210000}"/>
    <cellStyle name="Normal 6 2 2 2 3 2 2 3 3" xfId="4624" xr:uid="{00000000-0005-0000-0000-0000D8210000}"/>
    <cellStyle name="Normal 6 2 2 2 3 2 2 3 3 2" xfId="4625" xr:uid="{00000000-0005-0000-0000-0000D9210000}"/>
    <cellStyle name="Normal 6 2 2 2 3 2 2 3 3 2 2" xfId="38129" xr:uid="{00000000-0005-0000-0000-0000DA210000}"/>
    <cellStyle name="Normal 6 2 2 2 3 2 2 3 3 3" xfId="28111" xr:uid="{00000000-0005-0000-0000-0000DB210000}"/>
    <cellStyle name="Normal 6 2 2 2 3 2 2 3 4" xfId="4626" xr:uid="{00000000-0005-0000-0000-0000DC210000}"/>
    <cellStyle name="Normal 6 2 2 2 3 2 2 3 4 2" xfId="34485" xr:uid="{00000000-0005-0000-0000-0000DD210000}"/>
    <cellStyle name="Normal 6 2 2 2 3 2 2 3 5" xfId="23889" xr:uid="{00000000-0005-0000-0000-0000DE210000}"/>
    <cellStyle name="Normal 6 2 2 2 3 2 2 4" xfId="4627" xr:uid="{00000000-0005-0000-0000-0000DF210000}"/>
    <cellStyle name="Normal 6 2 2 2 3 2 2 4 2" xfId="4628" xr:uid="{00000000-0005-0000-0000-0000E0210000}"/>
    <cellStyle name="Normal 6 2 2 2 3 2 2 4 2 2" xfId="38130" xr:uid="{00000000-0005-0000-0000-0000E1210000}"/>
    <cellStyle name="Normal 6 2 2 2 3 2 2 4 3" xfId="28112" xr:uid="{00000000-0005-0000-0000-0000E2210000}"/>
    <cellStyle name="Normal 6 2 2 2 3 2 2 5" xfId="4629" xr:uid="{00000000-0005-0000-0000-0000E3210000}"/>
    <cellStyle name="Normal 6 2 2 2 3 2 2 5 2" xfId="4630" xr:uid="{00000000-0005-0000-0000-0000E4210000}"/>
    <cellStyle name="Normal 6 2 2 2 3 2 2 5 2 2" xfId="38131" xr:uid="{00000000-0005-0000-0000-0000E5210000}"/>
    <cellStyle name="Normal 6 2 2 2 3 2 2 5 3" xfId="28113" xr:uid="{00000000-0005-0000-0000-0000E6210000}"/>
    <cellStyle name="Normal 6 2 2 2 3 2 2 6" xfId="4631" xr:uid="{00000000-0005-0000-0000-0000E7210000}"/>
    <cellStyle name="Normal 6 2 2 2 3 2 2 6 2" xfId="34483" xr:uid="{00000000-0005-0000-0000-0000E8210000}"/>
    <cellStyle name="Normal 6 2 2 2 3 2 2 7" xfId="23887" xr:uid="{00000000-0005-0000-0000-0000E9210000}"/>
    <cellStyle name="Normal 6 2 2 2 3 2 3" xfId="4632" xr:uid="{00000000-0005-0000-0000-0000EA210000}"/>
    <cellStyle name="Normal 6 2 2 2 3 2 3 2" xfId="4633" xr:uid="{00000000-0005-0000-0000-0000EB210000}"/>
    <cellStyle name="Normal 6 2 2 2 3 2 3 2 2" xfId="4634" xr:uid="{00000000-0005-0000-0000-0000EC210000}"/>
    <cellStyle name="Normal 6 2 2 2 3 2 3 2 2 2" xfId="38132" xr:uid="{00000000-0005-0000-0000-0000ED210000}"/>
    <cellStyle name="Normal 6 2 2 2 3 2 3 2 3" xfId="28114" xr:uid="{00000000-0005-0000-0000-0000EE210000}"/>
    <cellStyle name="Normal 6 2 2 2 3 2 3 3" xfId="4635" xr:uid="{00000000-0005-0000-0000-0000EF210000}"/>
    <cellStyle name="Normal 6 2 2 2 3 2 3 3 2" xfId="4636" xr:uid="{00000000-0005-0000-0000-0000F0210000}"/>
    <cellStyle name="Normal 6 2 2 2 3 2 3 3 2 2" xfId="38133" xr:uid="{00000000-0005-0000-0000-0000F1210000}"/>
    <cellStyle name="Normal 6 2 2 2 3 2 3 3 3" xfId="28115" xr:uid="{00000000-0005-0000-0000-0000F2210000}"/>
    <cellStyle name="Normal 6 2 2 2 3 2 3 4" xfId="4637" xr:uid="{00000000-0005-0000-0000-0000F3210000}"/>
    <cellStyle name="Normal 6 2 2 2 3 2 3 4 2" xfId="34486" xr:uid="{00000000-0005-0000-0000-0000F4210000}"/>
    <cellStyle name="Normal 6 2 2 2 3 2 3 5" xfId="23890" xr:uid="{00000000-0005-0000-0000-0000F5210000}"/>
    <cellStyle name="Normal 6 2 2 2 3 2 4" xfId="4638" xr:uid="{00000000-0005-0000-0000-0000F6210000}"/>
    <cellStyle name="Normal 6 2 2 2 3 2 4 2" xfId="4639" xr:uid="{00000000-0005-0000-0000-0000F7210000}"/>
    <cellStyle name="Normal 6 2 2 2 3 2 4 2 2" xfId="4640" xr:uid="{00000000-0005-0000-0000-0000F8210000}"/>
    <cellStyle name="Normal 6 2 2 2 3 2 4 2 2 2" xfId="38134" xr:uid="{00000000-0005-0000-0000-0000F9210000}"/>
    <cellStyle name="Normal 6 2 2 2 3 2 4 2 3" xfId="28116" xr:uid="{00000000-0005-0000-0000-0000FA210000}"/>
    <cellStyle name="Normal 6 2 2 2 3 2 4 3" xfId="4641" xr:uid="{00000000-0005-0000-0000-0000FB210000}"/>
    <cellStyle name="Normal 6 2 2 2 3 2 4 3 2" xfId="4642" xr:uid="{00000000-0005-0000-0000-0000FC210000}"/>
    <cellStyle name="Normal 6 2 2 2 3 2 4 3 2 2" xfId="38135" xr:uid="{00000000-0005-0000-0000-0000FD210000}"/>
    <cellStyle name="Normal 6 2 2 2 3 2 4 3 3" xfId="28117" xr:uid="{00000000-0005-0000-0000-0000FE210000}"/>
    <cellStyle name="Normal 6 2 2 2 3 2 4 4" xfId="4643" xr:uid="{00000000-0005-0000-0000-0000FF210000}"/>
    <cellStyle name="Normal 6 2 2 2 3 2 4 4 2" xfId="34487" xr:uid="{00000000-0005-0000-0000-000000220000}"/>
    <cellStyle name="Normal 6 2 2 2 3 2 4 5" xfId="23891" xr:uid="{00000000-0005-0000-0000-000001220000}"/>
    <cellStyle name="Normal 6 2 2 2 3 2 5" xfId="4644" xr:uid="{00000000-0005-0000-0000-000002220000}"/>
    <cellStyle name="Normal 6 2 2 2 3 2 5 2" xfId="4645" xr:uid="{00000000-0005-0000-0000-000003220000}"/>
    <cellStyle name="Normal 6 2 2 2 3 2 5 2 2" xfId="38136" xr:uid="{00000000-0005-0000-0000-000004220000}"/>
    <cellStyle name="Normal 6 2 2 2 3 2 5 3" xfId="28118" xr:uid="{00000000-0005-0000-0000-000005220000}"/>
    <cellStyle name="Normal 6 2 2 2 3 2 6" xfId="4646" xr:uid="{00000000-0005-0000-0000-000006220000}"/>
    <cellStyle name="Normal 6 2 2 2 3 2 6 2" xfId="4647" xr:uid="{00000000-0005-0000-0000-000007220000}"/>
    <cellStyle name="Normal 6 2 2 2 3 2 6 2 2" xfId="38137" xr:uid="{00000000-0005-0000-0000-000008220000}"/>
    <cellStyle name="Normal 6 2 2 2 3 2 6 3" xfId="28119" xr:uid="{00000000-0005-0000-0000-000009220000}"/>
    <cellStyle name="Normal 6 2 2 2 3 2 7" xfId="4648" xr:uid="{00000000-0005-0000-0000-00000A220000}"/>
    <cellStyle name="Normal 6 2 2 2 3 2 7 2" xfId="34482" xr:uid="{00000000-0005-0000-0000-00000B220000}"/>
    <cellStyle name="Normal 6 2 2 2 3 2 8" xfId="23886" xr:uid="{00000000-0005-0000-0000-00000C220000}"/>
    <cellStyle name="Normal 6 2 2 2 3 3" xfId="4649" xr:uid="{00000000-0005-0000-0000-00000D220000}"/>
    <cellStyle name="Normal 6 2 2 2 3 3 2" xfId="4650" xr:uid="{00000000-0005-0000-0000-00000E220000}"/>
    <cellStyle name="Normal 6 2 2 2 3 3 2 2" xfId="4651" xr:uid="{00000000-0005-0000-0000-00000F220000}"/>
    <cellStyle name="Normal 6 2 2 2 3 3 2 2 2" xfId="4652" xr:uid="{00000000-0005-0000-0000-000010220000}"/>
    <cellStyle name="Normal 6 2 2 2 3 3 2 2 2 2" xfId="4653" xr:uid="{00000000-0005-0000-0000-000011220000}"/>
    <cellStyle name="Normal 6 2 2 2 3 3 2 2 2 2 2" xfId="38138" xr:uid="{00000000-0005-0000-0000-000012220000}"/>
    <cellStyle name="Normal 6 2 2 2 3 3 2 2 2 3" xfId="28120" xr:uid="{00000000-0005-0000-0000-000013220000}"/>
    <cellStyle name="Normal 6 2 2 2 3 3 2 2 3" xfId="4654" xr:uid="{00000000-0005-0000-0000-000014220000}"/>
    <cellStyle name="Normal 6 2 2 2 3 3 2 2 3 2" xfId="4655" xr:uid="{00000000-0005-0000-0000-000015220000}"/>
    <cellStyle name="Normal 6 2 2 2 3 3 2 2 3 2 2" xfId="38139" xr:uid="{00000000-0005-0000-0000-000016220000}"/>
    <cellStyle name="Normal 6 2 2 2 3 3 2 2 3 3" xfId="28121" xr:uid="{00000000-0005-0000-0000-000017220000}"/>
    <cellStyle name="Normal 6 2 2 2 3 3 2 2 4" xfId="4656" xr:uid="{00000000-0005-0000-0000-000018220000}"/>
    <cellStyle name="Normal 6 2 2 2 3 3 2 2 4 2" xfId="34490" xr:uid="{00000000-0005-0000-0000-000019220000}"/>
    <cellStyle name="Normal 6 2 2 2 3 3 2 2 5" xfId="23894" xr:uid="{00000000-0005-0000-0000-00001A220000}"/>
    <cellStyle name="Normal 6 2 2 2 3 3 2 3" xfId="4657" xr:uid="{00000000-0005-0000-0000-00001B220000}"/>
    <cellStyle name="Normal 6 2 2 2 3 3 2 3 2" xfId="4658" xr:uid="{00000000-0005-0000-0000-00001C220000}"/>
    <cellStyle name="Normal 6 2 2 2 3 3 2 3 2 2" xfId="4659" xr:uid="{00000000-0005-0000-0000-00001D220000}"/>
    <cellStyle name="Normal 6 2 2 2 3 3 2 3 2 2 2" xfId="38140" xr:uid="{00000000-0005-0000-0000-00001E220000}"/>
    <cellStyle name="Normal 6 2 2 2 3 3 2 3 2 3" xfId="28122" xr:uid="{00000000-0005-0000-0000-00001F220000}"/>
    <cellStyle name="Normal 6 2 2 2 3 3 2 3 3" xfId="4660" xr:uid="{00000000-0005-0000-0000-000020220000}"/>
    <cellStyle name="Normal 6 2 2 2 3 3 2 3 3 2" xfId="4661" xr:uid="{00000000-0005-0000-0000-000021220000}"/>
    <cellStyle name="Normal 6 2 2 2 3 3 2 3 3 2 2" xfId="38141" xr:uid="{00000000-0005-0000-0000-000022220000}"/>
    <cellStyle name="Normal 6 2 2 2 3 3 2 3 3 3" xfId="28123" xr:uid="{00000000-0005-0000-0000-000023220000}"/>
    <cellStyle name="Normal 6 2 2 2 3 3 2 3 4" xfId="4662" xr:uid="{00000000-0005-0000-0000-000024220000}"/>
    <cellStyle name="Normal 6 2 2 2 3 3 2 3 4 2" xfId="34491" xr:uid="{00000000-0005-0000-0000-000025220000}"/>
    <cellStyle name="Normal 6 2 2 2 3 3 2 3 5" xfId="23895" xr:uid="{00000000-0005-0000-0000-000026220000}"/>
    <cellStyle name="Normal 6 2 2 2 3 3 2 4" xfId="4663" xr:uid="{00000000-0005-0000-0000-000027220000}"/>
    <cellStyle name="Normal 6 2 2 2 3 3 2 4 2" xfId="4664" xr:uid="{00000000-0005-0000-0000-000028220000}"/>
    <cellStyle name="Normal 6 2 2 2 3 3 2 4 2 2" xfId="38142" xr:uid="{00000000-0005-0000-0000-000029220000}"/>
    <cellStyle name="Normal 6 2 2 2 3 3 2 4 3" xfId="28124" xr:uid="{00000000-0005-0000-0000-00002A220000}"/>
    <cellStyle name="Normal 6 2 2 2 3 3 2 5" xfId="4665" xr:uid="{00000000-0005-0000-0000-00002B220000}"/>
    <cellStyle name="Normal 6 2 2 2 3 3 2 5 2" xfId="4666" xr:uid="{00000000-0005-0000-0000-00002C220000}"/>
    <cellStyle name="Normal 6 2 2 2 3 3 2 5 2 2" xfId="38143" xr:uid="{00000000-0005-0000-0000-00002D220000}"/>
    <cellStyle name="Normal 6 2 2 2 3 3 2 5 3" xfId="28125" xr:uid="{00000000-0005-0000-0000-00002E220000}"/>
    <cellStyle name="Normal 6 2 2 2 3 3 2 6" xfId="4667" xr:uid="{00000000-0005-0000-0000-00002F220000}"/>
    <cellStyle name="Normal 6 2 2 2 3 3 2 6 2" xfId="34489" xr:uid="{00000000-0005-0000-0000-000030220000}"/>
    <cellStyle name="Normal 6 2 2 2 3 3 2 7" xfId="23893" xr:uid="{00000000-0005-0000-0000-000031220000}"/>
    <cellStyle name="Normal 6 2 2 2 3 3 3" xfId="4668" xr:uid="{00000000-0005-0000-0000-000032220000}"/>
    <cellStyle name="Normal 6 2 2 2 3 3 3 2" xfId="4669" xr:uid="{00000000-0005-0000-0000-000033220000}"/>
    <cellStyle name="Normal 6 2 2 2 3 3 3 2 2" xfId="4670" xr:uid="{00000000-0005-0000-0000-000034220000}"/>
    <cellStyle name="Normal 6 2 2 2 3 3 3 2 2 2" xfId="38144" xr:uid="{00000000-0005-0000-0000-000035220000}"/>
    <cellStyle name="Normal 6 2 2 2 3 3 3 2 3" xfId="28126" xr:uid="{00000000-0005-0000-0000-000036220000}"/>
    <cellStyle name="Normal 6 2 2 2 3 3 3 3" xfId="4671" xr:uid="{00000000-0005-0000-0000-000037220000}"/>
    <cellStyle name="Normal 6 2 2 2 3 3 3 3 2" xfId="4672" xr:uid="{00000000-0005-0000-0000-000038220000}"/>
    <cellStyle name="Normal 6 2 2 2 3 3 3 3 2 2" xfId="38145" xr:uid="{00000000-0005-0000-0000-000039220000}"/>
    <cellStyle name="Normal 6 2 2 2 3 3 3 3 3" xfId="28127" xr:uid="{00000000-0005-0000-0000-00003A220000}"/>
    <cellStyle name="Normal 6 2 2 2 3 3 3 4" xfId="4673" xr:uid="{00000000-0005-0000-0000-00003B220000}"/>
    <cellStyle name="Normal 6 2 2 2 3 3 3 4 2" xfId="34492" xr:uid="{00000000-0005-0000-0000-00003C220000}"/>
    <cellStyle name="Normal 6 2 2 2 3 3 3 5" xfId="23896" xr:uid="{00000000-0005-0000-0000-00003D220000}"/>
    <cellStyle name="Normal 6 2 2 2 3 3 4" xfId="4674" xr:uid="{00000000-0005-0000-0000-00003E220000}"/>
    <cellStyle name="Normal 6 2 2 2 3 3 4 2" xfId="4675" xr:uid="{00000000-0005-0000-0000-00003F220000}"/>
    <cellStyle name="Normal 6 2 2 2 3 3 4 2 2" xfId="4676" xr:uid="{00000000-0005-0000-0000-000040220000}"/>
    <cellStyle name="Normal 6 2 2 2 3 3 4 2 2 2" xfId="38146" xr:uid="{00000000-0005-0000-0000-000041220000}"/>
    <cellStyle name="Normal 6 2 2 2 3 3 4 2 3" xfId="28128" xr:uid="{00000000-0005-0000-0000-000042220000}"/>
    <cellStyle name="Normal 6 2 2 2 3 3 4 3" xfId="4677" xr:uid="{00000000-0005-0000-0000-000043220000}"/>
    <cellStyle name="Normal 6 2 2 2 3 3 4 3 2" xfId="4678" xr:uid="{00000000-0005-0000-0000-000044220000}"/>
    <cellStyle name="Normal 6 2 2 2 3 3 4 3 2 2" xfId="38147" xr:uid="{00000000-0005-0000-0000-000045220000}"/>
    <cellStyle name="Normal 6 2 2 2 3 3 4 3 3" xfId="28129" xr:uid="{00000000-0005-0000-0000-000046220000}"/>
    <cellStyle name="Normal 6 2 2 2 3 3 4 4" xfId="4679" xr:uid="{00000000-0005-0000-0000-000047220000}"/>
    <cellStyle name="Normal 6 2 2 2 3 3 4 4 2" xfId="34493" xr:uid="{00000000-0005-0000-0000-000048220000}"/>
    <cellStyle name="Normal 6 2 2 2 3 3 4 5" xfId="23897" xr:uid="{00000000-0005-0000-0000-000049220000}"/>
    <cellStyle name="Normal 6 2 2 2 3 3 5" xfId="4680" xr:uid="{00000000-0005-0000-0000-00004A220000}"/>
    <cellStyle name="Normal 6 2 2 2 3 3 5 2" xfId="4681" xr:uid="{00000000-0005-0000-0000-00004B220000}"/>
    <cellStyle name="Normal 6 2 2 2 3 3 5 2 2" xfId="38148" xr:uid="{00000000-0005-0000-0000-00004C220000}"/>
    <cellStyle name="Normal 6 2 2 2 3 3 5 3" xfId="28130" xr:uid="{00000000-0005-0000-0000-00004D220000}"/>
    <cellStyle name="Normal 6 2 2 2 3 3 6" xfId="4682" xr:uid="{00000000-0005-0000-0000-00004E220000}"/>
    <cellStyle name="Normal 6 2 2 2 3 3 6 2" xfId="4683" xr:uid="{00000000-0005-0000-0000-00004F220000}"/>
    <cellStyle name="Normal 6 2 2 2 3 3 6 2 2" xfId="38149" xr:uid="{00000000-0005-0000-0000-000050220000}"/>
    <cellStyle name="Normal 6 2 2 2 3 3 6 3" xfId="28131" xr:uid="{00000000-0005-0000-0000-000051220000}"/>
    <cellStyle name="Normal 6 2 2 2 3 3 7" xfId="4684" xr:uid="{00000000-0005-0000-0000-000052220000}"/>
    <cellStyle name="Normal 6 2 2 2 3 3 7 2" xfId="34488" xr:uid="{00000000-0005-0000-0000-000053220000}"/>
    <cellStyle name="Normal 6 2 2 2 3 3 8" xfId="23892" xr:uid="{00000000-0005-0000-0000-000054220000}"/>
    <cellStyle name="Normal 6 2 2 2 3 4" xfId="4685" xr:uid="{00000000-0005-0000-0000-000055220000}"/>
    <cellStyle name="Normal 6 2 2 2 3 4 2" xfId="4686" xr:uid="{00000000-0005-0000-0000-000056220000}"/>
    <cellStyle name="Normal 6 2 2 2 3 4 2 2" xfId="4687" xr:uid="{00000000-0005-0000-0000-000057220000}"/>
    <cellStyle name="Normal 6 2 2 2 3 4 2 2 2" xfId="4688" xr:uid="{00000000-0005-0000-0000-000058220000}"/>
    <cellStyle name="Normal 6 2 2 2 3 4 2 2 2 2" xfId="38150" xr:uid="{00000000-0005-0000-0000-000059220000}"/>
    <cellStyle name="Normal 6 2 2 2 3 4 2 2 3" xfId="28132" xr:uid="{00000000-0005-0000-0000-00005A220000}"/>
    <cellStyle name="Normal 6 2 2 2 3 4 2 3" xfId="4689" xr:uid="{00000000-0005-0000-0000-00005B220000}"/>
    <cellStyle name="Normal 6 2 2 2 3 4 2 3 2" xfId="4690" xr:uid="{00000000-0005-0000-0000-00005C220000}"/>
    <cellStyle name="Normal 6 2 2 2 3 4 2 3 2 2" xfId="38151" xr:uid="{00000000-0005-0000-0000-00005D220000}"/>
    <cellStyle name="Normal 6 2 2 2 3 4 2 3 3" xfId="28133" xr:uid="{00000000-0005-0000-0000-00005E220000}"/>
    <cellStyle name="Normal 6 2 2 2 3 4 2 4" xfId="4691" xr:uid="{00000000-0005-0000-0000-00005F220000}"/>
    <cellStyle name="Normal 6 2 2 2 3 4 2 4 2" xfId="34495" xr:uid="{00000000-0005-0000-0000-000060220000}"/>
    <cellStyle name="Normal 6 2 2 2 3 4 2 5" xfId="23899" xr:uid="{00000000-0005-0000-0000-000061220000}"/>
    <cellStyle name="Normal 6 2 2 2 3 4 3" xfId="4692" xr:uid="{00000000-0005-0000-0000-000062220000}"/>
    <cellStyle name="Normal 6 2 2 2 3 4 3 2" xfId="4693" xr:uid="{00000000-0005-0000-0000-000063220000}"/>
    <cellStyle name="Normal 6 2 2 2 3 4 3 2 2" xfId="4694" xr:uid="{00000000-0005-0000-0000-000064220000}"/>
    <cellStyle name="Normal 6 2 2 2 3 4 3 2 2 2" xfId="38152" xr:uid="{00000000-0005-0000-0000-000065220000}"/>
    <cellStyle name="Normal 6 2 2 2 3 4 3 2 3" xfId="28134" xr:uid="{00000000-0005-0000-0000-000066220000}"/>
    <cellStyle name="Normal 6 2 2 2 3 4 3 3" xfId="4695" xr:uid="{00000000-0005-0000-0000-000067220000}"/>
    <cellStyle name="Normal 6 2 2 2 3 4 3 3 2" xfId="4696" xr:uid="{00000000-0005-0000-0000-000068220000}"/>
    <cellStyle name="Normal 6 2 2 2 3 4 3 3 2 2" xfId="38153" xr:uid="{00000000-0005-0000-0000-000069220000}"/>
    <cellStyle name="Normal 6 2 2 2 3 4 3 3 3" xfId="28135" xr:uid="{00000000-0005-0000-0000-00006A220000}"/>
    <cellStyle name="Normal 6 2 2 2 3 4 3 4" xfId="4697" xr:uid="{00000000-0005-0000-0000-00006B220000}"/>
    <cellStyle name="Normal 6 2 2 2 3 4 3 4 2" xfId="34496" xr:uid="{00000000-0005-0000-0000-00006C220000}"/>
    <cellStyle name="Normal 6 2 2 2 3 4 3 5" xfId="23900" xr:uid="{00000000-0005-0000-0000-00006D220000}"/>
    <cellStyle name="Normal 6 2 2 2 3 4 4" xfId="4698" xr:uid="{00000000-0005-0000-0000-00006E220000}"/>
    <cellStyle name="Normal 6 2 2 2 3 4 4 2" xfId="4699" xr:uid="{00000000-0005-0000-0000-00006F220000}"/>
    <cellStyle name="Normal 6 2 2 2 3 4 4 2 2" xfId="38154" xr:uid="{00000000-0005-0000-0000-000070220000}"/>
    <cellStyle name="Normal 6 2 2 2 3 4 4 3" xfId="28136" xr:uid="{00000000-0005-0000-0000-000071220000}"/>
    <cellStyle name="Normal 6 2 2 2 3 4 5" xfId="4700" xr:uid="{00000000-0005-0000-0000-000072220000}"/>
    <cellStyle name="Normal 6 2 2 2 3 4 5 2" xfId="4701" xr:uid="{00000000-0005-0000-0000-000073220000}"/>
    <cellStyle name="Normal 6 2 2 2 3 4 5 2 2" xfId="38155" xr:uid="{00000000-0005-0000-0000-000074220000}"/>
    <cellStyle name="Normal 6 2 2 2 3 4 5 3" xfId="28137" xr:uid="{00000000-0005-0000-0000-000075220000}"/>
    <cellStyle name="Normal 6 2 2 2 3 4 6" xfId="4702" xr:uid="{00000000-0005-0000-0000-000076220000}"/>
    <cellStyle name="Normal 6 2 2 2 3 4 6 2" xfId="34494" xr:uid="{00000000-0005-0000-0000-000077220000}"/>
    <cellStyle name="Normal 6 2 2 2 3 4 7" xfId="23898" xr:uid="{00000000-0005-0000-0000-000078220000}"/>
    <cellStyle name="Normal 6 2 2 2 3 5" xfId="4703" xr:uid="{00000000-0005-0000-0000-000079220000}"/>
    <cellStyle name="Normal 6 2 2 2 3 5 2" xfId="4704" xr:uid="{00000000-0005-0000-0000-00007A220000}"/>
    <cellStyle name="Normal 6 2 2 2 3 5 2 2" xfId="4705" xr:uid="{00000000-0005-0000-0000-00007B220000}"/>
    <cellStyle name="Normal 6 2 2 2 3 5 2 2 2" xfId="38156" xr:uid="{00000000-0005-0000-0000-00007C220000}"/>
    <cellStyle name="Normal 6 2 2 2 3 5 2 3" xfId="28138" xr:uid="{00000000-0005-0000-0000-00007D220000}"/>
    <cellStyle name="Normal 6 2 2 2 3 5 3" xfId="4706" xr:uid="{00000000-0005-0000-0000-00007E220000}"/>
    <cellStyle name="Normal 6 2 2 2 3 5 3 2" xfId="4707" xr:uid="{00000000-0005-0000-0000-00007F220000}"/>
    <cellStyle name="Normal 6 2 2 2 3 5 3 2 2" xfId="38157" xr:uid="{00000000-0005-0000-0000-000080220000}"/>
    <cellStyle name="Normal 6 2 2 2 3 5 3 3" xfId="28139" xr:uid="{00000000-0005-0000-0000-000081220000}"/>
    <cellStyle name="Normal 6 2 2 2 3 5 4" xfId="4708" xr:uid="{00000000-0005-0000-0000-000082220000}"/>
    <cellStyle name="Normal 6 2 2 2 3 5 4 2" xfId="34497" xr:uid="{00000000-0005-0000-0000-000083220000}"/>
    <cellStyle name="Normal 6 2 2 2 3 5 5" xfId="23901" xr:uid="{00000000-0005-0000-0000-000084220000}"/>
    <cellStyle name="Normal 6 2 2 2 3 6" xfId="4709" xr:uid="{00000000-0005-0000-0000-000085220000}"/>
    <cellStyle name="Normal 6 2 2 2 3 6 2" xfId="4710" xr:uid="{00000000-0005-0000-0000-000086220000}"/>
    <cellStyle name="Normal 6 2 2 2 3 6 2 2" xfId="4711" xr:uid="{00000000-0005-0000-0000-000087220000}"/>
    <cellStyle name="Normal 6 2 2 2 3 6 2 2 2" xfId="38158" xr:uid="{00000000-0005-0000-0000-000088220000}"/>
    <cellStyle name="Normal 6 2 2 2 3 6 2 3" xfId="28140" xr:uid="{00000000-0005-0000-0000-000089220000}"/>
    <cellStyle name="Normal 6 2 2 2 3 6 3" xfId="4712" xr:uid="{00000000-0005-0000-0000-00008A220000}"/>
    <cellStyle name="Normal 6 2 2 2 3 6 3 2" xfId="4713" xr:uid="{00000000-0005-0000-0000-00008B220000}"/>
    <cellStyle name="Normal 6 2 2 2 3 6 3 2 2" xfId="38159" xr:uid="{00000000-0005-0000-0000-00008C220000}"/>
    <cellStyle name="Normal 6 2 2 2 3 6 3 3" xfId="28141" xr:uid="{00000000-0005-0000-0000-00008D220000}"/>
    <cellStyle name="Normal 6 2 2 2 3 6 4" xfId="4714" xr:uid="{00000000-0005-0000-0000-00008E220000}"/>
    <cellStyle name="Normal 6 2 2 2 3 6 4 2" xfId="34498" xr:uid="{00000000-0005-0000-0000-00008F220000}"/>
    <cellStyle name="Normal 6 2 2 2 3 6 5" xfId="23902" xr:uid="{00000000-0005-0000-0000-000090220000}"/>
    <cellStyle name="Normal 6 2 2 2 3 7" xfId="4715" xr:uid="{00000000-0005-0000-0000-000091220000}"/>
    <cellStyle name="Normal 6 2 2 2 3 7 2" xfId="4716" xr:uid="{00000000-0005-0000-0000-000092220000}"/>
    <cellStyle name="Normal 6 2 2 2 3 7 2 2" xfId="38160" xr:uid="{00000000-0005-0000-0000-000093220000}"/>
    <cellStyle name="Normal 6 2 2 2 3 7 3" xfId="28142" xr:uid="{00000000-0005-0000-0000-000094220000}"/>
    <cellStyle name="Normal 6 2 2 2 3 8" xfId="4717" xr:uid="{00000000-0005-0000-0000-000095220000}"/>
    <cellStyle name="Normal 6 2 2 2 3 8 2" xfId="4718" xr:uid="{00000000-0005-0000-0000-000096220000}"/>
    <cellStyle name="Normal 6 2 2 2 3 8 2 2" xfId="38161" xr:uid="{00000000-0005-0000-0000-000097220000}"/>
    <cellStyle name="Normal 6 2 2 2 3 8 3" xfId="28143" xr:uid="{00000000-0005-0000-0000-000098220000}"/>
    <cellStyle name="Normal 6 2 2 2 3 9" xfId="4719" xr:uid="{00000000-0005-0000-0000-000099220000}"/>
    <cellStyle name="Normal 6 2 2 2 3 9 2" xfId="34481" xr:uid="{00000000-0005-0000-0000-00009A220000}"/>
    <cellStyle name="Normal 6 2 2 2 4" xfId="4720" xr:uid="{00000000-0005-0000-0000-00009B220000}"/>
    <cellStyle name="Normal 6 2 2 2 4 10" xfId="23903" xr:uid="{00000000-0005-0000-0000-00009C220000}"/>
    <cellStyle name="Normal 6 2 2 2 4 2" xfId="4721" xr:uid="{00000000-0005-0000-0000-00009D220000}"/>
    <cellStyle name="Normal 6 2 2 2 4 2 2" xfId="4722" xr:uid="{00000000-0005-0000-0000-00009E220000}"/>
    <cellStyle name="Normal 6 2 2 2 4 2 2 2" xfId="4723" xr:uid="{00000000-0005-0000-0000-00009F220000}"/>
    <cellStyle name="Normal 6 2 2 2 4 2 2 2 2" xfId="4724" xr:uid="{00000000-0005-0000-0000-0000A0220000}"/>
    <cellStyle name="Normal 6 2 2 2 4 2 2 2 2 2" xfId="4725" xr:uid="{00000000-0005-0000-0000-0000A1220000}"/>
    <cellStyle name="Normal 6 2 2 2 4 2 2 2 2 2 2" xfId="38162" xr:uid="{00000000-0005-0000-0000-0000A2220000}"/>
    <cellStyle name="Normal 6 2 2 2 4 2 2 2 2 3" xfId="28144" xr:uid="{00000000-0005-0000-0000-0000A3220000}"/>
    <cellStyle name="Normal 6 2 2 2 4 2 2 2 3" xfId="4726" xr:uid="{00000000-0005-0000-0000-0000A4220000}"/>
    <cellStyle name="Normal 6 2 2 2 4 2 2 2 3 2" xfId="4727" xr:uid="{00000000-0005-0000-0000-0000A5220000}"/>
    <cellStyle name="Normal 6 2 2 2 4 2 2 2 3 2 2" xfId="38163" xr:uid="{00000000-0005-0000-0000-0000A6220000}"/>
    <cellStyle name="Normal 6 2 2 2 4 2 2 2 3 3" xfId="28145" xr:uid="{00000000-0005-0000-0000-0000A7220000}"/>
    <cellStyle name="Normal 6 2 2 2 4 2 2 2 4" xfId="4728" xr:uid="{00000000-0005-0000-0000-0000A8220000}"/>
    <cellStyle name="Normal 6 2 2 2 4 2 2 2 4 2" xfId="34502" xr:uid="{00000000-0005-0000-0000-0000A9220000}"/>
    <cellStyle name="Normal 6 2 2 2 4 2 2 2 5" xfId="23906" xr:uid="{00000000-0005-0000-0000-0000AA220000}"/>
    <cellStyle name="Normal 6 2 2 2 4 2 2 3" xfId="4729" xr:uid="{00000000-0005-0000-0000-0000AB220000}"/>
    <cellStyle name="Normal 6 2 2 2 4 2 2 3 2" xfId="4730" xr:uid="{00000000-0005-0000-0000-0000AC220000}"/>
    <cellStyle name="Normal 6 2 2 2 4 2 2 3 2 2" xfId="4731" xr:uid="{00000000-0005-0000-0000-0000AD220000}"/>
    <cellStyle name="Normal 6 2 2 2 4 2 2 3 2 2 2" xfId="38164" xr:uid="{00000000-0005-0000-0000-0000AE220000}"/>
    <cellStyle name="Normal 6 2 2 2 4 2 2 3 2 3" xfId="28146" xr:uid="{00000000-0005-0000-0000-0000AF220000}"/>
    <cellStyle name="Normal 6 2 2 2 4 2 2 3 3" xfId="4732" xr:uid="{00000000-0005-0000-0000-0000B0220000}"/>
    <cellStyle name="Normal 6 2 2 2 4 2 2 3 3 2" xfId="4733" xr:uid="{00000000-0005-0000-0000-0000B1220000}"/>
    <cellStyle name="Normal 6 2 2 2 4 2 2 3 3 2 2" xfId="38165" xr:uid="{00000000-0005-0000-0000-0000B2220000}"/>
    <cellStyle name="Normal 6 2 2 2 4 2 2 3 3 3" xfId="28147" xr:uid="{00000000-0005-0000-0000-0000B3220000}"/>
    <cellStyle name="Normal 6 2 2 2 4 2 2 3 4" xfId="4734" xr:uid="{00000000-0005-0000-0000-0000B4220000}"/>
    <cellStyle name="Normal 6 2 2 2 4 2 2 3 4 2" xfId="34503" xr:uid="{00000000-0005-0000-0000-0000B5220000}"/>
    <cellStyle name="Normal 6 2 2 2 4 2 2 3 5" xfId="23907" xr:uid="{00000000-0005-0000-0000-0000B6220000}"/>
    <cellStyle name="Normal 6 2 2 2 4 2 2 4" xfId="4735" xr:uid="{00000000-0005-0000-0000-0000B7220000}"/>
    <cellStyle name="Normal 6 2 2 2 4 2 2 4 2" xfId="4736" xr:uid="{00000000-0005-0000-0000-0000B8220000}"/>
    <cellStyle name="Normal 6 2 2 2 4 2 2 4 2 2" xfId="38166" xr:uid="{00000000-0005-0000-0000-0000B9220000}"/>
    <cellStyle name="Normal 6 2 2 2 4 2 2 4 3" xfId="28148" xr:uid="{00000000-0005-0000-0000-0000BA220000}"/>
    <cellStyle name="Normal 6 2 2 2 4 2 2 5" xfId="4737" xr:uid="{00000000-0005-0000-0000-0000BB220000}"/>
    <cellStyle name="Normal 6 2 2 2 4 2 2 5 2" xfId="4738" xr:uid="{00000000-0005-0000-0000-0000BC220000}"/>
    <cellStyle name="Normal 6 2 2 2 4 2 2 5 2 2" xfId="38167" xr:uid="{00000000-0005-0000-0000-0000BD220000}"/>
    <cellStyle name="Normal 6 2 2 2 4 2 2 5 3" xfId="28149" xr:uid="{00000000-0005-0000-0000-0000BE220000}"/>
    <cellStyle name="Normal 6 2 2 2 4 2 2 6" xfId="4739" xr:uid="{00000000-0005-0000-0000-0000BF220000}"/>
    <cellStyle name="Normal 6 2 2 2 4 2 2 6 2" xfId="34501" xr:uid="{00000000-0005-0000-0000-0000C0220000}"/>
    <cellStyle name="Normal 6 2 2 2 4 2 2 7" xfId="23905" xr:uid="{00000000-0005-0000-0000-0000C1220000}"/>
    <cellStyle name="Normal 6 2 2 2 4 2 3" xfId="4740" xr:uid="{00000000-0005-0000-0000-0000C2220000}"/>
    <cellStyle name="Normal 6 2 2 2 4 2 3 2" xfId="4741" xr:uid="{00000000-0005-0000-0000-0000C3220000}"/>
    <cellStyle name="Normal 6 2 2 2 4 2 3 2 2" xfId="4742" xr:uid="{00000000-0005-0000-0000-0000C4220000}"/>
    <cellStyle name="Normal 6 2 2 2 4 2 3 2 2 2" xfId="38168" xr:uid="{00000000-0005-0000-0000-0000C5220000}"/>
    <cellStyle name="Normal 6 2 2 2 4 2 3 2 3" xfId="28150" xr:uid="{00000000-0005-0000-0000-0000C6220000}"/>
    <cellStyle name="Normal 6 2 2 2 4 2 3 3" xfId="4743" xr:uid="{00000000-0005-0000-0000-0000C7220000}"/>
    <cellStyle name="Normal 6 2 2 2 4 2 3 3 2" xfId="4744" xr:uid="{00000000-0005-0000-0000-0000C8220000}"/>
    <cellStyle name="Normal 6 2 2 2 4 2 3 3 2 2" xfId="38169" xr:uid="{00000000-0005-0000-0000-0000C9220000}"/>
    <cellStyle name="Normal 6 2 2 2 4 2 3 3 3" xfId="28151" xr:uid="{00000000-0005-0000-0000-0000CA220000}"/>
    <cellStyle name="Normal 6 2 2 2 4 2 3 4" xfId="4745" xr:uid="{00000000-0005-0000-0000-0000CB220000}"/>
    <cellStyle name="Normal 6 2 2 2 4 2 3 4 2" xfId="34504" xr:uid="{00000000-0005-0000-0000-0000CC220000}"/>
    <cellStyle name="Normal 6 2 2 2 4 2 3 5" xfId="23908" xr:uid="{00000000-0005-0000-0000-0000CD220000}"/>
    <cellStyle name="Normal 6 2 2 2 4 2 4" xfId="4746" xr:uid="{00000000-0005-0000-0000-0000CE220000}"/>
    <cellStyle name="Normal 6 2 2 2 4 2 4 2" xfId="4747" xr:uid="{00000000-0005-0000-0000-0000CF220000}"/>
    <cellStyle name="Normal 6 2 2 2 4 2 4 2 2" xfId="4748" xr:uid="{00000000-0005-0000-0000-0000D0220000}"/>
    <cellStyle name="Normal 6 2 2 2 4 2 4 2 2 2" xfId="38170" xr:uid="{00000000-0005-0000-0000-0000D1220000}"/>
    <cellStyle name="Normal 6 2 2 2 4 2 4 2 3" xfId="28152" xr:uid="{00000000-0005-0000-0000-0000D2220000}"/>
    <cellStyle name="Normal 6 2 2 2 4 2 4 3" xfId="4749" xr:uid="{00000000-0005-0000-0000-0000D3220000}"/>
    <cellStyle name="Normal 6 2 2 2 4 2 4 3 2" xfId="4750" xr:uid="{00000000-0005-0000-0000-0000D4220000}"/>
    <cellStyle name="Normal 6 2 2 2 4 2 4 3 2 2" xfId="38171" xr:uid="{00000000-0005-0000-0000-0000D5220000}"/>
    <cellStyle name="Normal 6 2 2 2 4 2 4 3 3" xfId="28153" xr:uid="{00000000-0005-0000-0000-0000D6220000}"/>
    <cellStyle name="Normal 6 2 2 2 4 2 4 4" xfId="4751" xr:uid="{00000000-0005-0000-0000-0000D7220000}"/>
    <cellStyle name="Normal 6 2 2 2 4 2 4 4 2" xfId="34505" xr:uid="{00000000-0005-0000-0000-0000D8220000}"/>
    <cellStyle name="Normal 6 2 2 2 4 2 4 5" xfId="23909" xr:uid="{00000000-0005-0000-0000-0000D9220000}"/>
    <cellStyle name="Normal 6 2 2 2 4 2 5" xfId="4752" xr:uid="{00000000-0005-0000-0000-0000DA220000}"/>
    <cellStyle name="Normal 6 2 2 2 4 2 5 2" xfId="4753" xr:uid="{00000000-0005-0000-0000-0000DB220000}"/>
    <cellStyle name="Normal 6 2 2 2 4 2 5 2 2" xfId="38172" xr:uid="{00000000-0005-0000-0000-0000DC220000}"/>
    <cellStyle name="Normal 6 2 2 2 4 2 5 3" xfId="28154" xr:uid="{00000000-0005-0000-0000-0000DD220000}"/>
    <cellStyle name="Normal 6 2 2 2 4 2 6" xfId="4754" xr:uid="{00000000-0005-0000-0000-0000DE220000}"/>
    <cellStyle name="Normal 6 2 2 2 4 2 6 2" xfId="4755" xr:uid="{00000000-0005-0000-0000-0000DF220000}"/>
    <cellStyle name="Normal 6 2 2 2 4 2 6 2 2" xfId="38173" xr:uid="{00000000-0005-0000-0000-0000E0220000}"/>
    <cellStyle name="Normal 6 2 2 2 4 2 6 3" xfId="28155" xr:uid="{00000000-0005-0000-0000-0000E1220000}"/>
    <cellStyle name="Normal 6 2 2 2 4 2 7" xfId="4756" xr:uid="{00000000-0005-0000-0000-0000E2220000}"/>
    <cellStyle name="Normal 6 2 2 2 4 2 7 2" xfId="34500" xr:uid="{00000000-0005-0000-0000-0000E3220000}"/>
    <cellStyle name="Normal 6 2 2 2 4 2 8" xfId="23904" xr:uid="{00000000-0005-0000-0000-0000E4220000}"/>
    <cellStyle name="Normal 6 2 2 2 4 3" xfId="4757" xr:uid="{00000000-0005-0000-0000-0000E5220000}"/>
    <cellStyle name="Normal 6 2 2 2 4 3 2" xfId="4758" xr:uid="{00000000-0005-0000-0000-0000E6220000}"/>
    <cellStyle name="Normal 6 2 2 2 4 3 2 2" xfId="4759" xr:uid="{00000000-0005-0000-0000-0000E7220000}"/>
    <cellStyle name="Normal 6 2 2 2 4 3 2 2 2" xfId="4760" xr:uid="{00000000-0005-0000-0000-0000E8220000}"/>
    <cellStyle name="Normal 6 2 2 2 4 3 2 2 2 2" xfId="4761" xr:uid="{00000000-0005-0000-0000-0000E9220000}"/>
    <cellStyle name="Normal 6 2 2 2 4 3 2 2 2 2 2" xfId="38174" xr:uid="{00000000-0005-0000-0000-0000EA220000}"/>
    <cellStyle name="Normal 6 2 2 2 4 3 2 2 2 3" xfId="28156" xr:uid="{00000000-0005-0000-0000-0000EB220000}"/>
    <cellStyle name="Normal 6 2 2 2 4 3 2 2 3" xfId="4762" xr:uid="{00000000-0005-0000-0000-0000EC220000}"/>
    <cellStyle name="Normal 6 2 2 2 4 3 2 2 3 2" xfId="4763" xr:uid="{00000000-0005-0000-0000-0000ED220000}"/>
    <cellStyle name="Normal 6 2 2 2 4 3 2 2 3 2 2" xfId="38175" xr:uid="{00000000-0005-0000-0000-0000EE220000}"/>
    <cellStyle name="Normal 6 2 2 2 4 3 2 2 3 3" xfId="28157" xr:uid="{00000000-0005-0000-0000-0000EF220000}"/>
    <cellStyle name="Normal 6 2 2 2 4 3 2 2 4" xfId="4764" xr:uid="{00000000-0005-0000-0000-0000F0220000}"/>
    <cellStyle name="Normal 6 2 2 2 4 3 2 2 4 2" xfId="34508" xr:uid="{00000000-0005-0000-0000-0000F1220000}"/>
    <cellStyle name="Normal 6 2 2 2 4 3 2 2 5" xfId="23912" xr:uid="{00000000-0005-0000-0000-0000F2220000}"/>
    <cellStyle name="Normal 6 2 2 2 4 3 2 3" xfId="4765" xr:uid="{00000000-0005-0000-0000-0000F3220000}"/>
    <cellStyle name="Normal 6 2 2 2 4 3 2 3 2" xfId="4766" xr:uid="{00000000-0005-0000-0000-0000F4220000}"/>
    <cellStyle name="Normal 6 2 2 2 4 3 2 3 2 2" xfId="4767" xr:uid="{00000000-0005-0000-0000-0000F5220000}"/>
    <cellStyle name="Normal 6 2 2 2 4 3 2 3 2 2 2" xfId="38176" xr:uid="{00000000-0005-0000-0000-0000F6220000}"/>
    <cellStyle name="Normal 6 2 2 2 4 3 2 3 2 3" xfId="28158" xr:uid="{00000000-0005-0000-0000-0000F7220000}"/>
    <cellStyle name="Normal 6 2 2 2 4 3 2 3 3" xfId="4768" xr:uid="{00000000-0005-0000-0000-0000F8220000}"/>
    <cellStyle name="Normal 6 2 2 2 4 3 2 3 3 2" xfId="4769" xr:uid="{00000000-0005-0000-0000-0000F9220000}"/>
    <cellStyle name="Normal 6 2 2 2 4 3 2 3 3 2 2" xfId="38177" xr:uid="{00000000-0005-0000-0000-0000FA220000}"/>
    <cellStyle name="Normal 6 2 2 2 4 3 2 3 3 3" xfId="28159" xr:uid="{00000000-0005-0000-0000-0000FB220000}"/>
    <cellStyle name="Normal 6 2 2 2 4 3 2 3 4" xfId="4770" xr:uid="{00000000-0005-0000-0000-0000FC220000}"/>
    <cellStyle name="Normal 6 2 2 2 4 3 2 3 4 2" xfId="34509" xr:uid="{00000000-0005-0000-0000-0000FD220000}"/>
    <cellStyle name="Normal 6 2 2 2 4 3 2 3 5" xfId="23913" xr:uid="{00000000-0005-0000-0000-0000FE220000}"/>
    <cellStyle name="Normal 6 2 2 2 4 3 2 4" xfId="4771" xr:uid="{00000000-0005-0000-0000-0000FF220000}"/>
    <cellStyle name="Normal 6 2 2 2 4 3 2 4 2" xfId="4772" xr:uid="{00000000-0005-0000-0000-000000230000}"/>
    <cellStyle name="Normal 6 2 2 2 4 3 2 4 2 2" xfId="38178" xr:uid="{00000000-0005-0000-0000-000001230000}"/>
    <cellStyle name="Normal 6 2 2 2 4 3 2 4 3" xfId="28160" xr:uid="{00000000-0005-0000-0000-000002230000}"/>
    <cellStyle name="Normal 6 2 2 2 4 3 2 5" xfId="4773" xr:uid="{00000000-0005-0000-0000-000003230000}"/>
    <cellStyle name="Normal 6 2 2 2 4 3 2 5 2" xfId="4774" xr:uid="{00000000-0005-0000-0000-000004230000}"/>
    <cellStyle name="Normal 6 2 2 2 4 3 2 5 2 2" xfId="38179" xr:uid="{00000000-0005-0000-0000-000005230000}"/>
    <cellStyle name="Normal 6 2 2 2 4 3 2 5 3" xfId="28161" xr:uid="{00000000-0005-0000-0000-000006230000}"/>
    <cellStyle name="Normal 6 2 2 2 4 3 2 6" xfId="4775" xr:uid="{00000000-0005-0000-0000-000007230000}"/>
    <cellStyle name="Normal 6 2 2 2 4 3 2 6 2" xfId="34507" xr:uid="{00000000-0005-0000-0000-000008230000}"/>
    <cellStyle name="Normal 6 2 2 2 4 3 2 7" xfId="23911" xr:uid="{00000000-0005-0000-0000-000009230000}"/>
    <cellStyle name="Normal 6 2 2 2 4 3 3" xfId="4776" xr:uid="{00000000-0005-0000-0000-00000A230000}"/>
    <cellStyle name="Normal 6 2 2 2 4 3 3 2" xfId="4777" xr:uid="{00000000-0005-0000-0000-00000B230000}"/>
    <cellStyle name="Normal 6 2 2 2 4 3 3 2 2" xfId="4778" xr:uid="{00000000-0005-0000-0000-00000C230000}"/>
    <cellStyle name="Normal 6 2 2 2 4 3 3 2 2 2" xfId="38180" xr:uid="{00000000-0005-0000-0000-00000D230000}"/>
    <cellStyle name="Normal 6 2 2 2 4 3 3 2 3" xfId="28162" xr:uid="{00000000-0005-0000-0000-00000E230000}"/>
    <cellStyle name="Normal 6 2 2 2 4 3 3 3" xfId="4779" xr:uid="{00000000-0005-0000-0000-00000F230000}"/>
    <cellStyle name="Normal 6 2 2 2 4 3 3 3 2" xfId="4780" xr:uid="{00000000-0005-0000-0000-000010230000}"/>
    <cellStyle name="Normal 6 2 2 2 4 3 3 3 2 2" xfId="38181" xr:uid="{00000000-0005-0000-0000-000011230000}"/>
    <cellStyle name="Normal 6 2 2 2 4 3 3 3 3" xfId="28163" xr:uid="{00000000-0005-0000-0000-000012230000}"/>
    <cellStyle name="Normal 6 2 2 2 4 3 3 4" xfId="4781" xr:uid="{00000000-0005-0000-0000-000013230000}"/>
    <cellStyle name="Normal 6 2 2 2 4 3 3 4 2" xfId="34510" xr:uid="{00000000-0005-0000-0000-000014230000}"/>
    <cellStyle name="Normal 6 2 2 2 4 3 3 5" xfId="23914" xr:uid="{00000000-0005-0000-0000-000015230000}"/>
    <cellStyle name="Normal 6 2 2 2 4 3 4" xfId="4782" xr:uid="{00000000-0005-0000-0000-000016230000}"/>
    <cellStyle name="Normal 6 2 2 2 4 3 4 2" xfId="4783" xr:uid="{00000000-0005-0000-0000-000017230000}"/>
    <cellStyle name="Normal 6 2 2 2 4 3 4 2 2" xfId="4784" xr:uid="{00000000-0005-0000-0000-000018230000}"/>
    <cellStyle name="Normal 6 2 2 2 4 3 4 2 2 2" xfId="38182" xr:uid="{00000000-0005-0000-0000-000019230000}"/>
    <cellStyle name="Normal 6 2 2 2 4 3 4 2 3" xfId="28164" xr:uid="{00000000-0005-0000-0000-00001A230000}"/>
    <cellStyle name="Normal 6 2 2 2 4 3 4 3" xfId="4785" xr:uid="{00000000-0005-0000-0000-00001B230000}"/>
    <cellStyle name="Normal 6 2 2 2 4 3 4 3 2" xfId="4786" xr:uid="{00000000-0005-0000-0000-00001C230000}"/>
    <cellStyle name="Normal 6 2 2 2 4 3 4 3 2 2" xfId="38183" xr:uid="{00000000-0005-0000-0000-00001D230000}"/>
    <cellStyle name="Normal 6 2 2 2 4 3 4 3 3" xfId="28165" xr:uid="{00000000-0005-0000-0000-00001E230000}"/>
    <cellStyle name="Normal 6 2 2 2 4 3 4 4" xfId="4787" xr:uid="{00000000-0005-0000-0000-00001F230000}"/>
    <cellStyle name="Normal 6 2 2 2 4 3 4 4 2" xfId="34511" xr:uid="{00000000-0005-0000-0000-000020230000}"/>
    <cellStyle name="Normal 6 2 2 2 4 3 4 5" xfId="23915" xr:uid="{00000000-0005-0000-0000-000021230000}"/>
    <cellStyle name="Normal 6 2 2 2 4 3 5" xfId="4788" xr:uid="{00000000-0005-0000-0000-000022230000}"/>
    <cellStyle name="Normal 6 2 2 2 4 3 5 2" xfId="4789" xr:uid="{00000000-0005-0000-0000-000023230000}"/>
    <cellStyle name="Normal 6 2 2 2 4 3 5 2 2" xfId="38184" xr:uid="{00000000-0005-0000-0000-000024230000}"/>
    <cellStyle name="Normal 6 2 2 2 4 3 5 3" xfId="28166" xr:uid="{00000000-0005-0000-0000-000025230000}"/>
    <cellStyle name="Normal 6 2 2 2 4 3 6" xfId="4790" xr:uid="{00000000-0005-0000-0000-000026230000}"/>
    <cellStyle name="Normal 6 2 2 2 4 3 6 2" xfId="4791" xr:uid="{00000000-0005-0000-0000-000027230000}"/>
    <cellStyle name="Normal 6 2 2 2 4 3 6 2 2" xfId="38185" xr:uid="{00000000-0005-0000-0000-000028230000}"/>
    <cellStyle name="Normal 6 2 2 2 4 3 6 3" xfId="28167" xr:uid="{00000000-0005-0000-0000-000029230000}"/>
    <cellStyle name="Normal 6 2 2 2 4 3 7" xfId="4792" xr:uid="{00000000-0005-0000-0000-00002A230000}"/>
    <cellStyle name="Normal 6 2 2 2 4 3 7 2" xfId="34506" xr:uid="{00000000-0005-0000-0000-00002B230000}"/>
    <cellStyle name="Normal 6 2 2 2 4 3 8" xfId="23910" xr:uid="{00000000-0005-0000-0000-00002C230000}"/>
    <cellStyle name="Normal 6 2 2 2 4 4" xfId="4793" xr:uid="{00000000-0005-0000-0000-00002D230000}"/>
    <cellStyle name="Normal 6 2 2 2 4 4 2" xfId="4794" xr:uid="{00000000-0005-0000-0000-00002E230000}"/>
    <cellStyle name="Normal 6 2 2 2 4 4 2 2" xfId="4795" xr:uid="{00000000-0005-0000-0000-00002F230000}"/>
    <cellStyle name="Normal 6 2 2 2 4 4 2 2 2" xfId="4796" xr:uid="{00000000-0005-0000-0000-000030230000}"/>
    <cellStyle name="Normal 6 2 2 2 4 4 2 2 2 2" xfId="38186" xr:uid="{00000000-0005-0000-0000-000031230000}"/>
    <cellStyle name="Normal 6 2 2 2 4 4 2 2 3" xfId="28168" xr:uid="{00000000-0005-0000-0000-000032230000}"/>
    <cellStyle name="Normal 6 2 2 2 4 4 2 3" xfId="4797" xr:uid="{00000000-0005-0000-0000-000033230000}"/>
    <cellStyle name="Normal 6 2 2 2 4 4 2 3 2" xfId="4798" xr:uid="{00000000-0005-0000-0000-000034230000}"/>
    <cellStyle name="Normal 6 2 2 2 4 4 2 3 2 2" xfId="38187" xr:uid="{00000000-0005-0000-0000-000035230000}"/>
    <cellStyle name="Normal 6 2 2 2 4 4 2 3 3" xfId="28169" xr:uid="{00000000-0005-0000-0000-000036230000}"/>
    <cellStyle name="Normal 6 2 2 2 4 4 2 4" xfId="4799" xr:uid="{00000000-0005-0000-0000-000037230000}"/>
    <cellStyle name="Normal 6 2 2 2 4 4 2 4 2" xfId="34513" xr:uid="{00000000-0005-0000-0000-000038230000}"/>
    <cellStyle name="Normal 6 2 2 2 4 4 2 5" xfId="23917" xr:uid="{00000000-0005-0000-0000-000039230000}"/>
    <cellStyle name="Normal 6 2 2 2 4 4 3" xfId="4800" xr:uid="{00000000-0005-0000-0000-00003A230000}"/>
    <cellStyle name="Normal 6 2 2 2 4 4 3 2" xfId="4801" xr:uid="{00000000-0005-0000-0000-00003B230000}"/>
    <cellStyle name="Normal 6 2 2 2 4 4 3 2 2" xfId="4802" xr:uid="{00000000-0005-0000-0000-00003C230000}"/>
    <cellStyle name="Normal 6 2 2 2 4 4 3 2 2 2" xfId="38188" xr:uid="{00000000-0005-0000-0000-00003D230000}"/>
    <cellStyle name="Normal 6 2 2 2 4 4 3 2 3" xfId="28170" xr:uid="{00000000-0005-0000-0000-00003E230000}"/>
    <cellStyle name="Normal 6 2 2 2 4 4 3 3" xfId="4803" xr:uid="{00000000-0005-0000-0000-00003F230000}"/>
    <cellStyle name="Normal 6 2 2 2 4 4 3 3 2" xfId="4804" xr:uid="{00000000-0005-0000-0000-000040230000}"/>
    <cellStyle name="Normal 6 2 2 2 4 4 3 3 2 2" xfId="38189" xr:uid="{00000000-0005-0000-0000-000041230000}"/>
    <cellStyle name="Normal 6 2 2 2 4 4 3 3 3" xfId="28171" xr:uid="{00000000-0005-0000-0000-000042230000}"/>
    <cellStyle name="Normal 6 2 2 2 4 4 3 4" xfId="4805" xr:uid="{00000000-0005-0000-0000-000043230000}"/>
    <cellStyle name="Normal 6 2 2 2 4 4 3 4 2" xfId="34514" xr:uid="{00000000-0005-0000-0000-000044230000}"/>
    <cellStyle name="Normal 6 2 2 2 4 4 3 5" xfId="23918" xr:uid="{00000000-0005-0000-0000-000045230000}"/>
    <cellStyle name="Normal 6 2 2 2 4 4 4" xfId="4806" xr:uid="{00000000-0005-0000-0000-000046230000}"/>
    <cellStyle name="Normal 6 2 2 2 4 4 4 2" xfId="4807" xr:uid="{00000000-0005-0000-0000-000047230000}"/>
    <cellStyle name="Normal 6 2 2 2 4 4 4 2 2" xfId="38190" xr:uid="{00000000-0005-0000-0000-000048230000}"/>
    <cellStyle name="Normal 6 2 2 2 4 4 4 3" xfId="28172" xr:uid="{00000000-0005-0000-0000-000049230000}"/>
    <cellStyle name="Normal 6 2 2 2 4 4 5" xfId="4808" xr:uid="{00000000-0005-0000-0000-00004A230000}"/>
    <cellStyle name="Normal 6 2 2 2 4 4 5 2" xfId="4809" xr:uid="{00000000-0005-0000-0000-00004B230000}"/>
    <cellStyle name="Normal 6 2 2 2 4 4 5 2 2" xfId="38191" xr:uid="{00000000-0005-0000-0000-00004C230000}"/>
    <cellStyle name="Normal 6 2 2 2 4 4 5 3" xfId="28173" xr:uid="{00000000-0005-0000-0000-00004D230000}"/>
    <cellStyle name="Normal 6 2 2 2 4 4 6" xfId="4810" xr:uid="{00000000-0005-0000-0000-00004E230000}"/>
    <cellStyle name="Normal 6 2 2 2 4 4 6 2" xfId="34512" xr:uid="{00000000-0005-0000-0000-00004F230000}"/>
    <cellStyle name="Normal 6 2 2 2 4 4 7" xfId="23916" xr:uid="{00000000-0005-0000-0000-000050230000}"/>
    <cellStyle name="Normal 6 2 2 2 4 5" xfId="4811" xr:uid="{00000000-0005-0000-0000-000051230000}"/>
    <cellStyle name="Normal 6 2 2 2 4 5 2" xfId="4812" xr:uid="{00000000-0005-0000-0000-000052230000}"/>
    <cellStyle name="Normal 6 2 2 2 4 5 2 2" xfId="4813" xr:uid="{00000000-0005-0000-0000-000053230000}"/>
    <cellStyle name="Normal 6 2 2 2 4 5 2 2 2" xfId="38192" xr:uid="{00000000-0005-0000-0000-000054230000}"/>
    <cellStyle name="Normal 6 2 2 2 4 5 2 3" xfId="28174" xr:uid="{00000000-0005-0000-0000-000055230000}"/>
    <cellStyle name="Normal 6 2 2 2 4 5 3" xfId="4814" xr:uid="{00000000-0005-0000-0000-000056230000}"/>
    <cellStyle name="Normal 6 2 2 2 4 5 3 2" xfId="4815" xr:uid="{00000000-0005-0000-0000-000057230000}"/>
    <cellStyle name="Normal 6 2 2 2 4 5 3 2 2" xfId="38193" xr:uid="{00000000-0005-0000-0000-000058230000}"/>
    <cellStyle name="Normal 6 2 2 2 4 5 3 3" xfId="28175" xr:uid="{00000000-0005-0000-0000-000059230000}"/>
    <cellStyle name="Normal 6 2 2 2 4 5 4" xfId="4816" xr:uid="{00000000-0005-0000-0000-00005A230000}"/>
    <cellStyle name="Normal 6 2 2 2 4 5 4 2" xfId="34515" xr:uid="{00000000-0005-0000-0000-00005B230000}"/>
    <cellStyle name="Normal 6 2 2 2 4 5 5" xfId="23919" xr:uid="{00000000-0005-0000-0000-00005C230000}"/>
    <cellStyle name="Normal 6 2 2 2 4 6" xfId="4817" xr:uid="{00000000-0005-0000-0000-00005D230000}"/>
    <cellStyle name="Normal 6 2 2 2 4 6 2" xfId="4818" xr:uid="{00000000-0005-0000-0000-00005E230000}"/>
    <cellStyle name="Normal 6 2 2 2 4 6 2 2" xfId="4819" xr:uid="{00000000-0005-0000-0000-00005F230000}"/>
    <cellStyle name="Normal 6 2 2 2 4 6 2 2 2" xfId="38194" xr:uid="{00000000-0005-0000-0000-000060230000}"/>
    <cellStyle name="Normal 6 2 2 2 4 6 2 3" xfId="28176" xr:uid="{00000000-0005-0000-0000-000061230000}"/>
    <cellStyle name="Normal 6 2 2 2 4 6 3" xfId="4820" xr:uid="{00000000-0005-0000-0000-000062230000}"/>
    <cellStyle name="Normal 6 2 2 2 4 6 3 2" xfId="4821" xr:uid="{00000000-0005-0000-0000-000063230000}"/>
    <cellStyle name="Normal 6 2 2 2 4 6 3 2 2" xfId="38195" xr:uid="{00000000-0005-0000-0000-000064230000}"/>
    <cellStyle name="Normal 6 2 2 2 4 6 3 3" xfId="28177" xr:uid="{00000000-0005-0000-0000-000065230000}"/>
    <cellStyle name="Normal 6 2 2 2 4 6 4" xfId="4822" xr:uid="{00000000-0005-0000-0000-000066230000}"/>
    <cellStyle name="Normal 6 2 2 2 4 6 4 2" xfId="34516" xr:uid="{00000000-0005-0000-0000-000067230000}"/>
    <cellStyle name="Normal 6 2 2 2 4 6 5" xfId="23920" xr:uid="{00000000-0005-0000-0000-000068230000}"/>
    <cellStyle name="Normal 6 2 2 2 4 7" xfId="4823" xr:uid="{00000000-0005-0000-0000-000069230000}"/>
    <cellStyle name="Normal 6 2 2 2 4 7 2" xfId="4824" xr:uid="{00000000-0005-0000-0000-00006A230000}"/>
    <cellStyle name="Normal 6 2 2 2 4 7 2 2" xfId="38196" xr:uid="{00000000-0005-0000-0000-00006B230000}"/>
    <cellStyle name="Normal 6 2 2 2 4 7 3" xfId="28178" xr:uid="{00000000-0005-0000-0000-00006C230000}"/>
    <cellStyle name="Normal 6 2 2 2 4 8" xfId="4825" xr:uid="{00000000-0005-0000-0000-00006D230000}"/>
    <cellStyle name="Normal 6 2 2 2 4 8 2" xfId="4826" xr:uid="{00000000-0005-0000-0000-00006E230000}"/>
    <cellStyle name="Normal 6 2 2 2 4 8 2 2" xfId="38197" xr:uid="{00000000-0005-0000-0000-00006F230000}"/>
    <cellStyle name="Normal 6 2 2 2 4 8 3" xfId="28179" xr:uid="{00000000-0005-0000-0000-000070230000}"/>
    <cellStyle name="Normal 6 2 2 2 4 9" xfId="4827" xr:uid="{00000000-0005-0000-0000-000071230000}"/>
    <cellStyle name="Normal 6 2 2 2 4 9 2" xfId="34499" xr:uid="{00000000-0005-0000-0000-000072230000}"/>
    <cellStyle name="Normal 6 2 2 2 5" xfId="4828" xr:uid="{00000000-0005-0000-0000-000073230000}"/>
    <cellStyle name="Normal 6 2 2 2 5 2" xfId="4829" xr:uid="{00000000-0005-0000-0000-000074230000}"/>
    <cellStyle name="Normal 6 2 2 2 5 2 2" xfId="4830" xr:uid="{00000000-0005-0000-0000-000075230000}"/>
    <cellStyle name="Normal 6 2 2 2 5 2 2 2" xfId="4831" xr:uid="{00000000-0005-0000-0000-000076230000}"/>
    <cellStyle name="Normal 6 2 2 2 5 2 2 2 2" xfId="4832" xr:uid="{00000000-0005-0000-0000-000077230000}"/>
    <cellStyle name="Normal 6 2 2 2 5 2 2 2 2 2" xfId="38198" xr:uid="{00000000-0005-0000-0000-000078230000}"/>
    <cellStyle name="Normal 6 2 2 2 5 2 2 2 3" xfId="28180" xr:uid="{00000000-0005-0000-0000-000079230000}"/>
    <cellStyle name="Normal 6 2 2 2 5 2 2 3" xfId="4833" xr:uid="{00000000-0005-0000-0000-00007A230000}"/>
    <cellStyle name="Normal 6 2 2 2 5 2 2 3 2" xfId="4834" xr:uid="{00000000-0005-0000-0000-00007B230000}"/>
    <cellStyle name="Normal 6 2 2 2 5 2 2 3 2 2" xfId="38199" xr:uid="{00000000-0005-0000-0000-00007C230000}"/>
    <cellStyle name="Normal 6 2 2 2 5 2 2 3 3" xfId="28181" xr:uid="{00000000-0005-0000-0000-00007D230000}"/>
    <cellStyle name="Normal 6 2 2 2 5 2 2 4" xfId="4835" xr:uid="{00000000-0005-0000-0000-00007E230000}"/>
    <cellStyle name="Normal 6 2 2 2 5 2 2 4 2" xfId="34519" xr:uid="{00000000-0005-0000-0000-00007F230000}"/>
    <cellStyle name="Normal 6 2 2 2 5 2 2 5" xfId="23923" xr:uid="{00000000-0005-0000-0000-000080230000}"/>
    <cellStyle name="Normal 6 2 2 2 5 2 3" xfId="4836" xr:uid="{00000000-0005-0000-0000-000081230000}"/>
    <cellStyle name="Normal 6 2 2 2 5 2 3 2" xfId="4837" xr:uid="{00000000-0005-0000-0000-000082230000}"/>
    <cellStyle name="Normal 6 2 2 2 5 2 3 2 2" xfId="4838" xr:uid="{00000000-0005-0000-0000-000083230000}"/>
    <cellStyle name="Normal 6 2 2 2 5 2 3 2 2 2" xfId="38200" xr:uid="{00000000-0005-0000-0000-000084230000}"/>
    <cellStyle name="Normal 6 2 2 2 5 2 3 2 3" xfId="28182" xr:uid="{00000000-0005-0000-0000-000085230000}"/>
    <cellStyle name="Normal 6 2 2 2 5 2 3 3" xfId="4839" xr:uid="{00000000-0005-0000-0000-000086230000}"/>
    <cellStyle name="Normal 6 2 2 2 5 2 3 3 2" xfId="4840" xr:uid="{00000000-0005-0000-0000-000087230000}"/>
    <cellStyle name="Normal 6 2 2 2 5 2 3 3 2 2" xfId="38201" xr:uid="{00000000-0005-0000-0000-000088230000}"/>
    <cellStyle name="Normal 6 2 2 2 5 2 3 3 3" xfId="28183" xr:uid="{00000000-0005-0000-0000-000089230000}"/>
    <cellStyle name="Normal 6 2 2 2 5 2 3 4" xfId="4841" xr:uid="{00000000-0005-0000-0000-00008A230000}"/>
    <cellStyle name="Normal 6 2 2 2 5 2 3 4 2" xfId="34520" xr:uid="{00000000-0005-0000-0000-00008B230000}"/>
    <cellStyle name="Normal 6 2 2 2 5 2 3 5" xfId="23924" xr:uid="{00000000-0005-0000-0000-00008C230000}"/>
    <cellStyle name="Normal 6 2 2 2 5 2 4" xfId="4842" xr:uid="{00000000-0005-0000-0000-00008D230000}"/>
    <cellStyle name="Normal 6 2 2 2 5 2 4 2" xfId="4843" xr:uid="{00000000-0005-0000-0000-00008E230000}"/>
    <cellStyle name="Normal 6 2 2 2 5 2 4 2 2" xfId="38202" xr:uid="{00000000-0005-0000-0000-00008F230000}"/>
    <cellStyle name="Normal 6 2 2 2 5 2 4 3" xfId="28184" xr:uid="{00000000-0005-0000-0000-000090230000}"/>
    <cellStyle name="Normal 6 2 2 2 5 2 5" xfId="4844" xr:uid="{00000000-0005-0000-0000-000091230000}"/>
    <cellStyle name="Normal 6 2 2 2 5 2 5 2" xfId="4845" xr:uid="{00000000-0005-0000-0000-000092230000}"/>
    <cellStyle name="Normal 6 2 2 2 5 2 5 2 2" xfId="38203" xr:uid="{00000000-0005-0000-0000-000093230000}"/>
    <cellStyle name="Normal 6 2 2 2 5 2 5 3" xfId="28185" xr:uid="{00000000-0005-0000-0000-000094230000}"/>
    <cellStyle name="Normal 6 2 2 2 5 2 6" xfId="4846" xr:uid="{00000000-0005-0000-0000-000095230000}"/>
    <cellStyle name="Normal 6 2 2 2 5 2 6 2" xfId="34518" xr:uid="{00000000-0005-0000-0000-000096230000}"/>
    <cellStyle name="Normal 6 2 2 2 5 2 7" xfId="23922" xr:uid="{00000000-0005-0000-0000-000097230000}"/>
    <cellStyle name="Normal 6 2 2 2 5 3" xfId="4847" xr:uid="{00000000-0005-0000-0000-000098230000}"/>
    <cellStyle name="Normal 6 2 2 2 5 3 2" xfId="4848" xr:uid="{00000000-0005-0000-0000-000099230000}"/>
    <cellStyle name="Normal 6 2 2 2 5 3 2 2" xfId="4849" xr:uid="{00000000-0005-0000-0000-00009A230000}"/>
    <cellStyle name="Normal 6 2 2 2 5 3 2 2 2" xfId="38204" xr:uid="{00000000-0005-0000-0000-00009B230000}"/>
    <cellStyle name="Normal 6 2 2 2 5 3 2 3" xfId="28186" xr:uid="{00000000-0005-0000-0000-00009C230000}"/>
    <cellStyle name="Normal 6 2 2 2 5 3 3" xfId="4850" xr:uid="{00000000-0005-0000-0000-00009D230000}"/>
    <cellStyle name="Normal 6 2 2 2 5 3 3 2" xfId="4851" xr:uid="{00000000-0005-0000-0000-00009E230000}"/>
    <cellStyle name="Normal 6 2 2 2 5 3 3 2 2" xfId="38205" xr:uid="{00000000-0005-0000-0000-00009F230000}"/>
    <cellStyle name="Normal 6 2 2 2 5 3 3 3" xfId="28187" xr:uid="{00000000-0005-0000-0000-0000A0230000}"/>
    <cellStyle name="Normal 6 2 2 2 5 3 4" xfId="4852" xr:uid="{00000000-0005-0000-0000-0000A1230000}"/>
    <cellStyle name="Normal 6 2 2 2 5 3 4 2" xfId="34521" xr:uid="{00000000-0005-0000-0000-0000A2230000}"/>
    <cellStyle name="Normal 6 2 2 2 5 3 5" xfId="23925" xr:uid="{00000000-0005-0000-0000-0000A3230000}"/>
    <cellStyle name="Normal 6 2 2 2 5 4" xfId="4853" xr:uid="{00000000-0005-0000-0000-0000A4230000}"/>
    <cellStyle name="Normal 6 2 2 2 5 4 2" xfId="4854" xr:uid="{00000000-0005-0000-0000-0000A5230000}"/>
    <cellStyle name="Normal 6 2 2 2 5 4 2 2" xfId="4855" xr:uid="{00000000-0005-0000-0000-0000A6230000}"/>
    <cellStyle name="Normal 6 2 2 2 5 4 2 2 2" xfId="38206" xr:uid="{00000000-0005-0000-0000-0000A7230000}"/>
    <cellStyle name="Normal 6 2 2 2 5 4 2 3" xfId="28188" xr:uid="{00000000-0005-0000-0000-0000A8230000}"/>
    <cellStyle name="Normal 6 2 2 2 5 4 3" xfId="4856" xr:uid="{00000000-0005-0000-0000-0000A9230000}"/>
    <cellStyle name="Normal 6 2 2 2 5 4 3 2" xfId="4857" xr:uid="{00000000-0005-0000-0000-0000AA230000}"/>
    <cellStyle name="Normal 6 2 2 2 5 4 3 2 2" xfId="38207" xr:uid="{00000000-0005-0000-0000-0000AB230000}"/>
    <cellStyle name="Normal 6 2 2 2 5 4 3 3" xfId="28189" xr:uid="{00000000-0005-0000-0000-0000AC230000}"/>
    <cellStyle name="Normal 6 2 2 2 5 4 4" xfId="4858" xr:uid="{00000000-0005-0000-0000-0000AD230000}"/>
    <cellStyle name="Normal 6 2 2 2 5 4 4 2" xfId="34522" xr:uid="{00000000-0005-0000-0000-0000AE230000}"/>
    <cellStyle name="Normal 6 2 2 2 5 4 5" xfId="23926" xr:uid="{00000000-0005-0000-0000-0000AF230000}"/>
    <cellStyle name="Normal 6 2 2 2 5 5" xfId="4859" xr:uid="{00000000-0005-0000-0000-0000B0230000}"/>
    <cellStyle name="Normal 6 2 2 2 5 5 2" xfId="4860" xr:uid="{00000000-0005-0000-0000-0000B1230000}"/>
    <cellStyle name="Normal 6 2 2 2 5 5 2 2" xfId="38208" xr:uid="{00000000-0005-0000-0000-0000B2230000}"/>
    <cellStyle name="Normal 6 2 2 2 5 5 3" xfId="28190" xr:uid="{00000000-0005-0000-0000-0000B3230000}"/>
    <cellStyle name="Normal 6 2 2 2 5 6" xfId="4861" xr:uid="{00000000-0005-0000-0000-0000B4230000}"/>
    <cellStyle name="Normal 6 2 2 2 5 6 2" xfId="4862" xr:uid="{00000000-0005-0000-0000-0000B5230000}"/>
    <cellStyle name="Normal 6 2 2 2 5 6 2 2" xfId="38209" xr:uid="{00000000-0005-0000-0000-0000B6230000}"/>
    <cellStyle name="Normal 6 2 2 2 5 6 3" xfId="28191" xr:uid="{00000000-0005-0000-0000-0000B7230000}"/>
    <cellStyle name="Normal 6 2 2 2 5 7" xfId="4863" xr:uid="{00000000-0005-0000-0000-0000B8230000}"/>
    <cellStyle name="Normal 6 2 2 2 5 7 2" xfId="34517" xr:uid="{00000000-0005-0000-0000-0000B9230000}"/>
    <cellStyle name="Normal 6 2 2 2 5 8" xfId="23921" xr:uid="{00000000-0005-0000-0000-0000BA230000}"/>
    <cellStyle name="Normal 6 2 2 2 6" xfId="4864" xr:uid="{00000000-0005-0000-0000-0000BB230000}"/>
    <cellStyle name="Normal 6 2 2 2 6 2" xfId="4865" xr:uid="{00000000-0005-0000-0000-0000BC230000}"/>
    <cellStyle name="Normal 6 2 2 2 6 2 2" xfId="4866" xr:uid="{00000000-0005-0000-0000-0000BD230000}"/>
    <cellStyle name="Normal 6 2 2 2 6 2 2 2" xfId="4867" xr:uid="{00000000-0005-0000-0000-0000BE230000}"/>
    <cellStyle name="Normal 6 2 2 2 6 2 2 2 2" xfId="4868" xr:uid="{00000000-0005-0000-0000-0000BF230000}"/>
    <cellStyle name="Normal 6 2 2 2 6 2 2 2 2 2" xfId="38210" xr:uid="{00000000-0005-0000-0000-0000C0230000}"/>
    <cellStyle name="Normal 6 2 2 2 6 2 2 2 3" xfId="28192" xr:uid="{00000000-0005-0000-0000-0000C1230000}"/>
    <cellStyle name="Normal 6 2 2 2 6 2 2 3" xfId="4869" xr:uid="{00000000-0005-0000-0000-0000C2230000}"/>
    <cellStyle name="Normal 6 2 2 2 6 2 2 3 2" xfId="4870" xr:uid="{00000000-0005-0000-0000-0000C3230000}"/>
    <cellStyle name="Normal 6 2 2 2 6 2 2 3 2 2" xfId="38211" xr:uid="{00000000-0005-0000-0000-0000C4230000}"/>
    <cellStyle name="Normal 6 2 2 2 6 2 2 3 3" xfId="28193" xr:uid="{00000000-0005-0000-0000-0000C5230000}"/>
    <cellStyle name="Normal 6 2 2 2 6 2 2 4" xfId="4871" xr:uid="{00000000-0005-0000-0000-0000C6230000}"/>
    <cellStyle name="Normal 6 2 2 2 6 2 2 4 2" xfId="34525" xr:uid="{00000000-0005-0000-0000-0000C7230000}"/>
    <cellStyle name="Normal 6 2 2 2 6 2 2 5" xfId="23929" xr:uid="{00000000-0005-0000-0000-0000C8230000}"/>
    <cellStyle name="Normal 6 2 2 2 6 2 3" xfId="4872" xr:uid="{00000000-0005-0000-0000-0000C9230000}"/>
    <cellStyle name="Normal 6 2 2 2 6 2 3 2" xfId="4873" xr:uid="{00000000-0005-0000-0000-0000CA230000}"/>
    <cellStyle name="Normal 6 2 2 2 6 2 3 2 2" xfId="4874" xr:uid="{00000000-0005-0000-0000-0000CB230000}"/>
    <cellStyle name="Normal 6 2 2 2 6 2 3 2 2 2" xfId="38212" xr:uid="{00000000-0005-0000-0000-0000CC230000}"/>
    <cellStyle name="Normal 6 2 2 2 6 2 3 2 3" xfId="28194" xr:uid="{00000000-0005-0000-0000-0000CD230000}"/>
    <cellStyle name="Normal 6 2 2 2 6 2 3 3" xfId="4875" xr:uid="{00000000-0005-0000-0000-0000CE230000}"/>
    <cellStyle name="Normal 6 2 2 2 6 2 3 3 2" xfId="4876" xr:uid="{00000000-0005-0000-0000-0000CF230000}"/>
    <cellStyle name="Normal 6 2 2 2 6 2 3 3 2 2" xfId="38213" xr:uid="{00000000-0005-0000-0000-0000D0230000}"/>
    <cellStyle name="Normal 6 2 2 2 6 2 3 3 3" xfId="28195" xr:uid="{00000000-0005-0000-0000-0000D1230000}"/>
    <cellStyle name="Normal 6 2 2 2 6 2 3 4" xfId="4877" xr:uid="{00000000-0005-0000-0000-0000D2230000}"/>
    <cellStyle name="Normal 6 2 2 2 6 2 3 4 2" xfId="34526" xr:uid="{00000000-0005-0000-0000-0000D3230000}"/>
    <cellStyle name="Normal 6 2 2 2 6 2 3 5" xfId="23930" xr:uid="{00000000-0005-0000-0000-0000D4230000}"/>
    <cellStyle name="Normal 6 2 2 2 6 2 4" xfId="4878" xr:uid="{00000000-0005-0000-0000-0000D5230000}"/>
    <cellStyle name="Normal 6 2 2 2 6 2 4 2" xfId="4879" xr:uid="{00000000-0005-0000-0000-0000D6230000}"/>
    <cellStyle name="Normal 6 2 2 2 6 2 4 2 2" xfId="38214" xr:uid="{00000000-0005-0000-0000-0000D7230000}"/>
    <cellStyle name="Normal 6 2 2 2 6 2 4 3" xfId="28196" xr:uid="{00000000-0005-0000-0000-0000D8230000}"/>
    <cellStyle name="Normal 6 2 2 2 6 2 5" xfId="4880" xr:uid="{00000000-0005-0000-0000-0000D9230000}"/>
    <cellStyle name="Normal 6 2 2 2 6 2 5 2" xfId="4881" xr:uid="{00000000-0005-0000-0000-0000DA230000}"/>
    <cellStyle name="Normal 6 2 2 2 6 2 5 2 2" xfId="38215" xr:uid="{00000000-0005-0000-0000-0000DB230000}"/>
    <cellStyle name="Normal 6 2 2 2 6 2 5 3" xfId="28197" xr:uid="{00000000-0005-0000-0000-0000DC230000}"/>
    <cellStyle name="Normal 6 2 2 2 6 2 6" xfId="4882" xr:uid="{00000000-0005-0000-0000-0000DD230000}"/>
    <cellStyle name="Normal 6 2 2 2 6 2 6 2" xfId="34524" xr:uid="{00000000-0005-0000-0000-0000DE230000}"/>
    <cellStyle name="Normal 6 2 2 2 6 2 7" xfId="23928" xr:uid="{00000000-0005-0000-0000-0000DF230000}"/>
    <cellStyle name="Normal 6 2 2 2 6 3" xfId="4883" xr:uid="{00000000-0005-0000-0000-0000E0230000}"/>
    <cellStyle name="Normal 6 2 2 2 6 3 2" xfId="4884" xr:uid="{00000000-0005-0000-0000-0000E1230000}"/>
    <cellStyle name="Normal 6 2 2 2 6 3 2 2" xfId="4885" xr:uid="{00000000-0005-0000-0000-0000E2230000}"/>
    <cellStyle name="Normal 6 2 2 2 6 3 2 2 2" xfId="38216" xr:uid="{00000000-0005-0000-0000-0000E3230000}"/>
    <cellStyle name="Normal 6 2 2 2 6 3 2 3" xfId="28198" xr:uid="{00000000-0005-0000-0000-0000E4230000}"/>
    <cellStyle name="Normal 6 2 2 2 6 3 3" xfId="4886" xr:uid="{00000000-0005-0000-0000-0000E5230000}"/>
    <cellStyle name="Normal 6 2 2 2 6 3 3 2" xfId="4887" xr:uid="{00000000-0005-0000-0000-0000E6230000}"/>
    <cellStyle name="Normal 6 2 2 2 6 3 3 2 2" xfId="38217" xr:uid="{00000000-0005-0000-0000-0000E7230000}"/>
    <cellStyle name="Normal 6 2 2 2 6 3 3 3" xfId="28199" xr:uid="{00000000-0005-0000-0000-0000E8230000}"/>
    <cellStyle name="Normal 6 2 2 2 6 3 4" xfId="4888" xr:uid="{00000000-0005-0000-0000-0000E9230000}"/>
    <cellStyle name="Normal 6 2 2 2 6 3 4 2" xfId="34527" xr:uid="{00000000-0005-0000-0000-0000EA230000}"/>
    <cellStyle name="Normal 6 2 2 2 6 3 5" xfId="23931" xr:uid="{00000000-0005-0000-0000-0000EB230000}"/>
    <cellStyle name="Normal 6 2 2 2 6 4" xfId="4889" xr:uid="{00000000-0005-0000-0000-0000EC230000}"/>
    <cellStyle name="Normal 6 2 2 2 6 4 2" xfId="4890" xr:uid="{00000000-0005-0000-0000-0000ED230000}"/>
    <cellStyle name="Normal 6 2 2 2 6 4 2 2" xfId="4891" xr:uid="{00000000-0005-0000-0000-0000EE230000}"/>
    <cellStyle name="Normal 6 2 2 2 6 4 2 2 2" xfId="38218" xr:uid="{00000000-0005-0000-0000-0000EF230000}"/>
    <cellStyle name="Normal 6 2 2 2 6 4 2 3" xfId="28200" xr:uid="{00000000-0005-0000-0000-0000F0230000}"/>
    <cellStyle name="Normal 6 2 2 2 6 4 3" xfId="4892" xr:uid="{00000000-0005-0000-0000-0000F1230000}"/>
    <cellStyle name="Normal 6 2 2 2 6 4 3 2" xfId="4893" xr:uid="{00000000-0005-0000-0000-0000F2230000}"/>
    <cellStyle name="Normal 6 2 2 2 6 4 3 2 2" xfId="38219" xr:uid="{00000000-0005-0000-0000-0000F3230000}"/>
    <cellStyle name="Normal 6 2 2 2 6 4 3 3" xfId="28201" xr:uid="{00000000-0005-0000-0000-0000F4230000}"/>
    <cellStyle name="Normal 6 2 2 2 6 4 4" xfId="4894" xr:uid="{00000000-0005-0000-0000-0000F5230000}"/>
    <cellStyle name="Normal 6 2 2 2 6 4 4 2" xfId="34528" xr:uid="{00000000-0005-0000-0000-0000F6230000}"/>
    <cellStyle name="Normal 6 2 2 2 6 4 5" xfId="23932" xr:uid="{00000000-0005-0000-0000-0000F7230000}"/>
    <cellStyle name="Normal 6 2 2 2 6 5" xfId="4895" xr:uid="{00000000-0005-0000-0000-0000F8230000}"/>
    <cellStyle name="Normal 6 2 2 2 6 5 2" xfId="4896" xr:uid="{00000000-0005-0000-0000-0000F9230000}"/>
    <cellStyle name="Normal 6 2 2 2 6 5 2 2" xfId="38220" xr:uid="{00000000-0005-0000-0000-0000FA230000}"/>
    <cellStyle name="Normal 6 2 2 2 6 5 3" xfId="28202" xr:uid="{00000000-0005-0000-0000-0000FB230000}"/>
    <cellStyle name="Normal 6 2 2 2 6 6" xfId="4897" xr:uid="{00000000-0005-0000-0000-0000FC230000}"/>
    <cellStyle name="Normal 6 2 2 2 6 6 2" xfId="4898" xr:uid="{00000000-0005-0000-0000-0000FD230000}"/>
    <cellStyle name="Normal 6 2 2 2 6 6 2 2" xfId="38221" xr:uid="{00000000-0005-0000-0000-0000FE230000}"/>
    <cellStyle name="Normal 6 2 2 2 6 6 3" xfId="28203" xr:uid="{00000000-0005-0000-0000-0000FF230000}"/>
    <cellStyle name="Normal 6 2 2 2 6 7" xfId="4899" xr:uid="{00000000-0005-0000-0000-000000240000}"/>
    <cellStyle name="Normal 6 2 2 2 6 7 2" xfId="34523" xr:uid="{00000000-0005-0000-0000-000001240000}"/>
    <cellStyle name="Normal 6 2 2 2 6 8" xfId="23927" xr:uid="{00000000-0005-0000-0000-000002240000}"/>
    <cellStyle name="Normal 6 2 2 2 7" xfId="4900" xr:uid="{00000000-0005-0000-0000-000003240000}"/>
    <cellStyle name="Normal 6 2 2 2 7 2" xfId="4901" xr:uid="{00000000-0005-0000-0000-000004240000}"/>
    <cellStyle name="Normal 6 2 2 2 7 2 2" xfId="4902" xr:uid="{00000000-0005-0000-0000-000005240000}"/>
    <cellStyle name="Normal 6 2 2 2 7 2 2 2" xfId="4903" xr:uid="{00000000-0005-0000-0000-000006240000}"/>
    <cellStyle name="Normal 6 2 2 2 7 2 2 2 2" xfId="38222" xr:uid="{00000000-0005-0000-0000-000007240000}"/>
    <cellStyle name="Normal 6 2 2 2 7 2 2 3" xfId="28204" xr:uid="{00000000-0005-0000-0000-000008240000}"/>
    <cellStyle name="Normal 6 2 2 2 7 2 3" xfId="4904" xr:uid="{00000000-0005-0000-0000-000009240000}"/>
    <cellStyle name="Normal 6 2 2 2 7 2 3 2" xfId="4905" xr:uid="{00000000-0005-0000-0000-00000A240000}"/>
    <cellStyle name="Normal 6 2 2 2 7 2 3 2 2" xfId="38223" xr:uid="{00000000-0005-0000-0000-00000B240000}"/>
    <cellStyle name="Normal 6 2 2 2 7 2 3 3" xfId="28205" xr:uid="{00000000-0005-0000-0000-00000C240000}"/>
    <cellStyle name="Normal 6 2 2 2 7 2 4" xfId="4906" xr:uid="{00000000-0005-0000-0000-00000D240000}"/>
    <cellStyle name="Normal 6 2 2 2 7 2 4 2" xfId="34530" xr:uid="{00000000-0005-0000-0000-00000E240000}"/>
    <cellStyle name="Normal 6 2 2 2 7 2 5" xfId="23934" xr:uid="{00000000-0005-0000-0000-00000F240000}"/>
    <cellStyle name="Normal 6 2 2 2 7 3" xfId="4907" xr:uid="{00000000-0005-0000-0000-000010240000}"/>
    <cellStyle name="Normal 6 2 2 2 7 3 2" xfId="4908" xr:uid="{00000000-0005-0000-0000-000011240000}"/>
    <cellStyle name="Normal 6 2 2 2 7 3 2 2" xfId="4909" xr:uid="{00000000-0005-0000-0000-000012240000}"/>
    <cellStyle name="Normal 6 2 2 2 7 3 2 2 2" xfId="38224" xr:uid="{00000000-0005-0000-0000-000013240000}"/>
    <cellStyle name="Normal 6 2 2 2 7 3 2 3" xfId="28206" xr:uid="{00000000-0005-0000-0000-000014240000}"/>
    <cellStyle name="Normal 6 2 2 2 7 3 3" xfId="4910" xr:uid="{00000000-0005-0000-0000-000015240000}"/>
    <cellStyle name="Normal 6 2 2 2 7 3 3 2" xfId="4911" xr:uid="{00000000-0005-0000-0000-000016240000}"/>
    <cellStyle name="Normal 6 2 2 2 7 3 3 2 2" xfId="38225" xr:uid="{00000000-0005-0000-0000-000017240000}"/>
    <cellStyle name="Normal 6 2 2 2 7 3 3 3" xfId="28207" xr:uid="{00000000-0005-0000-0000-000018240000}"/>
    <cellStyle name="Normal 6 2 2 2 7 3 4" xfId="4912" xr:uid="{00000000-0005-0000-0000-000019240000}"/>
    <cellStyle name="Normal 6 2 2 2 7 3 4 2" xfId="34531" xr:uid="{00000000-0005-0000-0000-00001A240000}"/>
    <cellStyle name="Normal 6 2 2 2 7 3 5" xfId="23935" xr:uid="{00000000-0005-0000-0000-00001B240000}"/>
    <cellStyle name="Normal 6 2 2 2 7 4" xfId="4913" xr:uid="{00000000-0005-0000-0000-00001C240000}"/>
    <cellStyle name="Normal 6 2 2 2 7 4 2" xfId="4914" xr:uid="{00000000-0005-0000-0000-00001D240000}"/>
    <cellStyle name="Normal 6 2 2 2 7 4 2 2" xfId="38226" xr:uid="{00000000-0005-0000-0000-00001E240000}"/>
    <cellStyle name="Normal 6 2 2 2 7 4 3" xfId="28208" xr:uid="{00000000-0005-0000-0000-00001F240000}"/>
    <cellStyle name="Normal 6 2 2 2 7 5" xfId="4915" xr:uid="{00000000-0005-0000-0000-000020240000}"/>
    <cellStyle name="Normal 6 2 2 2 7 5 2" xfId="4916" xr:uid="{00000000-0005-0000-0000-000021240000}"/>
    <cellStyle name="Normal 6 2 2 2 7 5 2 2" xfId="38227" xr:uid="{00000000-0005-0000-0000-000022240000}"/>
    <cellStyle name="Normal 6 2 2 2 7 5 3" xfId="28209" xr:uid="{00000000-0005-0000-0000-000023240000}"/>
    <cellStyle name="Normal 6 2 2 2 7 6" xfId="4917" xr:uid="{00000000-0005-0000-0000-000024240000}"/>
    <cellStyle name="Normal 6 2 2 2 7 6 2" xfId="34529" xr:uid="{00000000-0005-0000-0000-000025240000}"/>
    <cellStyle name="Normal 6 2 2 2 7 7" xfId="23933" xr:uid="{00000000-0005-0000-0000-000026240000}"/>
    <cellStyle name="Normal 6 2 2 2 8" xfId="4918" xr:uid="{00000000-0005-0000-0000-000027240000}"/>
    <cellStyle name="Normal 6 2 2 2 8 2" xfId="4919" xr:uid="{00000000-0005-0000-0000-000028240000}"/>
    <cellStyle name="Normal 6 2 2 2 8 2 2" xfId="4920" xr:uid="{00000000-0005-0000-0000-000029240000}"/>
    <cellStyle name="Normal 6 2 2 2 8 2 2 2" xfId="38228" xr:uid="{00000000-0005-0000-0000-00002A240000}"/>
    <cellStyle name="Normal 6 2 2 2 8 2 3" xfId="28210" xr:uid="{00000000-0005-0000-0000-00002B240000}"/>
    <cellStyle name="Normal 6 2 2 2 8 3" xfId="4921" xr:uid="{00000000-0005-0000-0000-00002C240000}"/>
    <cellStyle name="Normal 6 2 2 2 8 3 2" xfId="4922" xr:uid="{00000000-0005-0000-0000-00002D240000}"/>
    <cellStyle name="Normal 6 2 2 2 8 3 2 2" xfId="38229" xr:uid="{00000000-0005-0000-0000-00002E240000}"/>
    <cellStyle name="Normal 6 2 2 2 8 3 3" xfId="28211" xr:uid="{00000000-0005-0000-0000-00002F240000}"/>
    <cellStyle name="Normal 6 2 2 2 8 4" xfId="4923" xr:uid="{00000000-0005-0000-0000-000030240000}"/>
    <cellStyle name="Normal 6 2 2 2 8 4 2" xfId="34532" xr:uid="{00000000-0005-0000-0000-000031240000}"/>
    <cellStyle name="Normal 6 2 2 2 8 5" xfId="23936" xr:uid="{00000000-0005-0000-0000-000032240000}"/>
    <cellStyle name="Normal 6 2 2 2 9" xfId="4924" xr:uid="{00000000-0005-0000-0000-000033240000}"/>
    <cellStyle name="Normal 6 2 2 2 9 2" xfId="4925" xr:uid="{00000000-0005-0000-0000-000034240000}"/>
    <cellStyle name="Normal 6 2 2 2 9 2 2" xfId="4926" xr:uid="{00000000-0005-0000-0000-000035240000}"/>
    <cellStyle name="Normal 6 2 2 2 9 2 2 2" xfId="38230" xr:uid="{00000000-0005-0000-0000-000036240000}"/>
    <cellStyle name="Normal 6 2 2 2 9 2 3" xfId="28212" xr:uid="{00000000-0005-0000-0000-000037240000}"/>
    <cellStyle name="Normal 6 2 2 2 9 3" xfId="4927" xr:uid="{00000000-0005-0000-0000-000038240000}"/>
    <cellStyle name="Normal 6 2 2 2 9 3 2" xfId="4928" xr:uid="{00000000-0005-0000-0000-000039240000}"/>
    <cellStyle name="Normal 6 2 2 2 9 3 2 2" xfId="38231" xr:uid="{00000000-0005-0000-0000-00003A240000}"/>
    <cellStyle name="Normal 6 2 2 2 9 3 3" xfId="28213" xr:uid="{00000000-0005-0000-0000-00003B240000}"/>
    <cellStyle name="Normal 6 2 2 2 9 4" xfId="4929" xr:uid="{00000000-0005-0000-0000-00003C240000}"/>
    <cellStyle name="Normal 6 2 2 2 9 4 2" xfId="34533" xr:uid="{00000000-0005-0000-0000-00003D240000}"/>
    <cellStyle name="Normal 6 2 2 2 9 5" xfId="23937" xr:uid="{00000000-0005-0000-0000-00003E240000}"/>
    <cellStyle name="Normal 6 2 2 3" xfId="4930" xr:uid="{00000000-0005-0000-0000-00003F240000}"/>
    <cellStyle name="Normal 6 2 2 3 10" xfId="4931" xr:uid="{00000000-0005-0000-0000-000040240000}"/>
    <cellStyle name="Normal 6 2 2 3 10 2" xfId="4932" xr:uid="{00000000-0005-0000-0000-000041240000}"/>
    <cellStyle name="Normal 6 2 2 3 10 2 2" xfId="38232" xr:uid="{00000000-0005-0000-0000-000042240000}"/>
    <cellStyle name="Normal 6 2 2 3 10 3" xfId="28214" xr:uid="{00000000-0005-0000-0000-000043240000}"/>
    <cellStyle name="Normal 6 2 2 3 11" xfId="4933" xr:uid="{00000000-0005-0000-0000-000044240000}"/>
    <cellStyle name="Normal 6 2 2 3 11 2" xfId="4934" xr:uid="{00000000-0005-0000-0000-000045240000}"/>
    <cellStyle name="Normal 6 2 2 3 11 2 2" xfId="38233" xr:uid="{00000000-0005-0000-0000-000046240000}"/>
    <cellStyle name="Normal 6 2 2 3 11 3" xfId="28215" xr:uid="{00000000-0005-0000-0000-000047240000}"/>
    <cellStyle name="Normal 6 2 2 3 12" xfId="4935" xr:uid="{00000000-0005-0000-0000-000048240000}"/>
    <cellStyle name="Normal 6 2 2 3 12 2" xfId="34534" xr:uid="{00000000-0005-0000-0000-000049240000}"/>
    <cellStyle name="Normal 6 2 2 3 13" xfId="23938" xr:uid="{00000000-0005-0000-0000-00004A240000}"/>
    <cellStyle name="Normal 6 2 2 3 2" xfId="4936" xr:uid="{00000000-0005-0000-0000-00004B240000}"/>
    <cellStyle name="Normal 6 2 2 3 2 10" xfId="4937" xr:uid="{00000000-0005-0000-0000-00004C240000}"/>
    <cellStyle name="Normal 6 2 2 3 2 10 2" xfId="4938" xr:uid="{00000000-0005-0000-0000-00004D240000}"/>
    <cellStyle name="Normal 6 2 2 3 2 10 2 2" xfId="38234" xr:uid="{00000000-0005-0000-0000-00004E240000}"/>
    <cellStyle name="Normal 6 2 2 3 2 10 3" xfId="28216" xr:uid="{00000000-0005-0000-0000-00004F240000}"/>
    <cellStyle name="Normal 6 2 2 3 2 11" xfId="4939" xr:uid="{00000000-0005-0000-0000-000050240000}"/>
    <cellStyle name="Normal 6 2 2 3 2 11 2" xfId="34535" xr:uid="{00000000-0005-0000-0000-000051240000}"/>
    <cellStyle name="Normal 6 2 2 3 2 12" xfId="23939" xr:uid="{00000000-0005-0000-0000-000052240000}"/>
    <cellStyle name="Normal 6 2 2 3 2 2" xfId="4940" xr:uid="{00000000-0005-0000-0000-000053240000}"/>
    <cellStyle name="Normal 6 2 2 3 2 2 10" xfId="23940" xr:uid="{00000000-0005-0000-0000-000054240000}"/>
    <cellStyle name="Normal 6 2 2 3 2 2 2" xfId="4941" xr:uid="{00000000-0005-0000-0000-000055240000}"/>
    <cellStyle name="Normal 6 2 2 3 2 2 2 2" xfId="4942" xr:uid="{00000000-0005-0000-0000-000056240000}"/>
    <cellStyle name="Normal 6 2 2 3 2 2 2 2 2" xfId="4943" xr:uid="{00000000-0005-0000-0000-000057240000}"/>
    <cellStyle name="Normal 6 2 2 3 2 2 2 2 2 2" xfId="4944" xr:uid="{00000000-0005-0000-0000-000058240000}"/>
    <cellStyle name="Normal 6 2 2 3 2 2 2 2 2 2 2" xfId="4945" xr:uid="{00000000-0005-0000-0000-000059240000}"/>
    <cellStyle name="Normal 6 2 2 3 2 2 2 2 2 2 2 2" xfId="38235" xr:uid="{00000000-0005-0000-0000-00005A240000}"/>
    <cellStyle name="Normal 6 2 2 3 2 2 2 2 2 2 3" xfId="28217" xr:uid="{00000000-0005-0000-0000-00005B240000}"/>
    <cellStyle name="Normal 6 2 2 3 2 2 2 2 2 3" xfId="4946" xr:uid="{00000000-0005-0000-0000-00005C240000}"/>
    <cellStyle name="Normal 6 2 2 3 2 2 2 2 2 3 2" xfId="4947" xr:uid="{00000000-0005-0000-0000-00005D240000}"/>
    <cellStyle name="Normal 6 2 2 3 2 2 2 2 2 3 2 2" xfId="38236" xr:uid="{00000000-0005-0000-0000-00005E240000}"/>
    <cellStyle name="Normal 6 2 2 3 2 2 2 2 2 3 3" xfId="28218" xr:uid="{00000000-0005-0000-0000-00005F240000}"/>
    <cellStyle name="Normal 6 2 2 3 2 2 2 2 2 4" xfId="4948" xr:uid="{00000000-0005-0000-0000-000060240000}"/>
    <cellStyle name="Normal 6 2 2 3 2 2 2 2 2 4 2" xfId="34539" xr:uid="{00000000-0005-0000-0000-000061240000}"/>
    <cellStyle name="Normal 6 2 2 3 2 2 2 2 2 5" xfId="23943" xr:uid="{00000000-0005-0000-0000-000062240000}"/>
    <cellStyle name="Normal 6 2 2 3 2 2 2 2 3" xfId="4949" xr:uid="{00000000-0005-0000-0000-000063240000}"/>
    <cellStyle name="Normal 6 2 2 3 2 2 2 2 3 2" xfId="4950" xr:uid="{00000000-0005-0000-0000-000064240000}"/>
    <cellStyle name="Normal 6 2 2 3 2 2 2 2 3 2 2" xfId="4951" xr:uid="{00000000-0005-0000-0000-000065240000}"/>
    <cellStyle name="Normal 6 2 2 3 2 2 2 2 3 2 2 2" xfId="38237" xr:uid="{00000000-0005-0000-0000-000066240000}"/>
    <cellStyle name="Normal 6 2 2 3 2 2 2 2 3 2 3" xfId="28219" xr:uid="{00000000-0005-0000-0000-000067240000}"/>
    <cellStyle name="Normal 6 2 2 3 2 2 2 2 3 3" xfId="4952" xr:uid="{00000000-0005-0000-0000-000068240000}"/>
    <cellStyle name="Normal 6 2 2 3 2 2 2 2 3 3 2" xfId="4953" xr:uid="{00000000-0005-0000-0000-000069240000}"/>
    <cellStyle name="Normal 6 2 2 3 2 2 2 2 3 3 2 2" xfId="38238" xr:uid="{00000000-0005-0000-0000-00006A240000}"/>
    <cellStyle name="Normal 6 2 2 3 2 2 2 2 3 3 3" xfId="28220" xr:uid="{00000000-0005-0000-0000-00006B240000}"/>
    <cellStyle name="Normal 6 2 2 3 2 2 2 2 3 4" xfId="4954" xr:uid="{00000000-0005-0000-0000-00006C240000}"/>
    <cellStyle name="Normal 6 2 2 3 2 2 2 2 3 4 2" xfId="34540" xr:uid="{00000000-0005-0000-0000-00006D240000}"/>
    <cellStyle name="Normal 6 2 2 3 2 2 2 2 3 5" xfId="23944" xr:uid="{00000000-0005-0000-0000-00006E240000}"/>
    <cellStyle name="Normal 6 2 2 3 2 2 2 2 4" xfId="4955" xr:uid="{00000000-0005-0000-0000-00006F240000}"/>
    <cellStyle name="Normal 6 2 2 3 2 2 2 2 4 2" xfId="4956" xr:uid="{00000000-0005-0000-0000-000070240000}"/>
    <cellStyle name="Normal 6 2 2 3 2 2 2 2 4 2 2" xfId="38239" xr:uid="{00000000-0005-0000-0000-000071240000}"/>
    <cellStyle name="Normal 6 2 2 3 2 2 2 2 4 3" xfId="28221" xr:uid="{00000000-0005-0000-0000-000072240000}"/>
    <cellStyle name="Normal 6 2 2 3 2 2 2 2 5" xfId="4957" xr:uid="{00000000-0005-0000-0000-000073240000}"/>
    <cellStyle name="Normal 6 2 2 3 2 2 2 2 5 2" xfId="4958" xr:uid="{00000000-0005-0000-0000-000074240000}"/>
    <cellStyle name="Normal 6 2 2 3 2 2 2 2 5 2 2" xfId="38240" xr:uid="{00000000-0005-0000-0000-000075240000}"/>
    <cellStyle name="Normal 6 2 2 3 2 2 2 2 5 3" xfId="28222" xr:uid="{00000000-0005-0000-0000-000076240000}"/>
    <cellStyle name="Normal 6 2 2 3 2 2 2 2 6" xfId="4959" xr:uid="{00000000-0005-0000-0000-000077240000}"/>
    <cellStyle name="Normal 6 2 2 3 2 2 2 2 6 2" xfId="34538" xr:uid="{00000000-0005-0000-0000-000078240000}"/>
    <cellStyle name="Normal 6 2 2 3 2 2 2 2 7" xfId="23942" xr:uid="{00000000-0005-0000-0000-000079240000}"/>
    <cellStyle name="Normal 6 2 2 3 2 2 2 3" xfId="4960" xr:uid="{00000000-0005-0000-0000-00007A240000}"/>
    <cellStyle name="Normal 6 2 2 3 2 2 2 3 2" xfId="4961" xr:uid="{00000000-0005-0000-0000-00007B240000}"/>
    <cellStyle name="Normal 6 2 2 3 2 2 2 3 2 2" xfId="4962" xr:uid="{00000000-0005-0000-0000-00007C240000}"/>
    <cellStyle name="Normal 6 2 2 3 2 2 2 3 2 2 2" xfId="38241" xr:uid="{00000000-0005-0000-0000-00007D240000}"/>
    <cellStyle name="Normal 6 2 2 3 2 2 2 3 2 3" xfId="28223" xr:uid="{00000000-0005-0000-0000-00007E240000}"/>
    <cellStyle name="Normal 6 2 2 3 2 2 2 3 3" xfId="4963" xr:uid="{00000000-0005-0000-0000-00007F240000}"/>
    <cellStyle name="Normal 6 2 2 3 2 2 2 3 3 2" xfId="4964" xr:uid="{00000000-0005-0000-0000-000080240000}"/>
    <cellStyle name="Normal 6 2 2 3 2 2 2 3 3 2 2" xfId="38242" xr:uid="{00000000-0005-0000-0000-000081240000}"/>
    <cellStyle name="Normal 6 2 2 3 2 2 2 3 3 3" xfId="28224" xr:uid="{00000000-0005-0000-0000-000082240000}"/>
    <cellStyle name="Normal 6 2 2 3 2 2 2 3 4" xfId="4965" xr:uid="{00000000-0005-0000-0000-000083240000}"/>
    <cellStyle name="Normal 6 2 2 3 2 2 2 3 4 2" xfId="34541" xr:uid="{00000000-0005-0000-0000-000084240000}"/>
    <cellStyle name="Normal 6 2 2 3 2 2 2 3 5" xfId="23945" xr:uid="{00000000-0005-0000-0000-000085240000}"/>
    <cellStyle name="Normal 6 2 2 3 2 2 2 4" xfId="4966" xr:uid="{00000000-0005-0000-0000-000086240000}"/>
    <cellStyle name="Normal 6 2 2 3 2 2 2 4 2" xfId="4967" xr:uid="{00000000-0005-0000-0000-000087240000}"/>
    <cellStyle name="Normal 6 2 2 3 2 2 2 4 2 2" xfId="4968" xr:uid="{00000000-0005-0000-0000-000088240000}"/>
    <cellStyle name="Normal 6 2 2 3 2 2 2 4 2 2 2" xfId="38243" xr:uid="{00000000-0005-0000-0000-000089240000}"/>
    <cellStyle name="Normal 6 2 2 3 2 2 2 4 2 3" xfId="28225" xr:uid="{00000000-0005-0000-0000-00008A240000}"/>
    <cellStyle name="Normal 6 2 2 3 2 2 2 4 3" xfId="4969" xr:uid="{00000000-0005-0000-0000-00008B240000}"/>
    <cellStyle name="Normal 6 2 2 3 2 2 2 4 3 2" xfId="4970" xr:uid="{00000000-0005-0000-0000-00008C240000}"/>
    <cellStyle name="Normal 6 2 2 3 2 2 2 4 3 2 2" xfId="38244" xr:uid="{00000000-0005-0000-0000-00008D240000}"/>
    <cellStyle name="Normal 6 2 2 3 2 2 2 4 3 3" xfId="28226" xr:uid="{00000000-0005-0000-0000-00008E240000}"/>
    <cellStyle name="Normal 6 2 2 3 2 2 2 4 4" xfId="4971" xr:uid="{00000000-0005-0000-0000-00008F240000}"/>
    <cellStyle name="Normal 6 2 2 3 2 2 2 4 4 2" xfId="34542" xr:uid="{00000000-0005-0000-0000-000090240000}"/>
    <cellStyle name="Normal 6 2 2 3 2 2 2 4 5" xfId="23946" xr:uid="{00000000-0005-0000-0000-000091240000}"/>
    <cellStyle name="Normal 6 2 2 3 2 2 2 5" xfId="4972" xr:uid="{00000000-0005-0000-0000-000092240000}"/>
    <cellStyle name="Normal 6 2 2 3 2 2 2 5 2" xfId="4973" xr:uid="{00000000-0005-0000-0000-000093240000}"/>
    <cellStyle name="Normal 6 2 2 3 2 2 2 5 2 2" xfId="38245" xr:uid="{00000000-0005-0000-0000-000094240000}"/>
    <cellStyle name="Normal 6 2 2 3 2 2 2 5 3" xfId="28227" xr:uid="{00000000-0005-0000-0000-000095240000}"/>
    <cellStyle name="Normal 6 2 2 3 2 2 2 6" xfId="4974" xr:uid="{00000000-0005-0000-0000-000096240000}"/>
    <cellStyle name="Normal 6 2 2 3 2 2 2 6 2" xfId="4975" xr:uid="{00000000-0005-0000-0000-000097240000}"/>
    <cellStyle name="Normal 6 2 2 3 2 2 2 6 2 2" xfId="38246" xr:uid="{00000000-0005-0000-0000-000098240000}"/>
    <cellStyle name="Normal 6 2 2 3 2 2 2 6 3" xfId="28228" xr:uid="{00000000-0005-0000-0000-000099240000}"/>
    <cellStyle name="Normal 6 2 2 3 2 2 2 7" xfId="4976" xr:uid="{00000000-0005-0000-0000-00009A240000}"/>
    <cellStyle name="Normal 6 2 2 3 2 2 2 7 2" xfId="34537" xr:uid="{00000000-0005-0000-0000-00009B240000}"/>
    <cellStyle name="Normal 6 2 2 3 2 2 2 8" xfId="23941" xr:uid="{00000000-0005-0000-0000-00009C240000}"/>
    <cellStyle name="Normal 6 2 2 3 2 2 3" xfId="4977" xr:uid="{00000000-0005-0000-0000-00009D240000}"/>
    <cellStyle name="Normal 6 2 2 3 2 2 3 2" xfId="4978" xr:uid="{00000000-0005-0000-0000-00009E240000}"/>
    <cellStyle name="Normal 6 2 2 3 2 2 3 2 2" xfId="4979" xr:uid="{00000000-0005-0000-0000-00009F240000}"/>
    <cellStyle name="Normal 6 2 2 3 2 2 3 2 2 2" xfId="4980" xr:uid="{00000000-0005-0000-0000-0000A0240000}"/>
    <cellStyle name="Normal 6 2 2 3 2 2 3 2 2 2 2" xfId="4981" xr:uid="{00000000-0005-0000-0000-0000A1240000}"/>
    <cellStyle name="Normal 6 2 2 3 2 2 3 2 2 2 2 2" xfId="38247" xr:uid="{00000000-0005-0000-0000-0000A2240000}"/>
    <cellStyle name="Normal 6 2 2 3 2 2 3 2 2 2 3" xfId="28229" xr:uid="{00000000-0005-0000-0000-0000A3240000}"/>
    <cellStyle name="Normal 6 2 2 3 2 2 3 2 2 3" xfId="4982" xr:uid="{00000000-0005-0000-0000-0000A4240000}"/>
    <cellStyle name="Normal 6 2 2 3 2 2 3 2 2 3 2" xfId="4983" xr:uid="{00000000-0005-0000-0000-0000A5240000}"/>
    <cellStyle name="Normal 6 2 2 3 2 2 3 2 2 3 2 2" xfId="38248" xr:uid="{00000000-0005-0000-0000-0000A6240000}"/>
    <cellStyle name="Normal 6 2 2 3 2 2 3 2 2 3 3" xfId="28230" xr:uid="{00000000-0005-0000-0000-0000A7240000}"/>
    <cellStyle name="Normal 6 2 2 3 2 2 3 2 2 4" xfId="4984" xr:uid="{00000000-0005-0000-0000-0000A8240000}"/>
    <cellStyle name="Normal 6 2 2 3 2 2 3 2 2 4 2" xfId="34545" xr:uid="{00000000-0005-0000-0000-0000A9240000}"/>
    <cellStyle name="Normal 6 2 2 3 2 2 3 2 2 5" xfId="23949" xr:uid="{00000000-0005-0000-0000-0000AA240000}"/>
    <cellStyle name="Normal 6 2 2 3 2 2 3 2 3" xfId="4985" xr:uid="{00000000-0005-0000-0000-0000AB240000}"/>
    <cellStyle name="Normal 6 2 2 3 2 2 3 2 3 2" xfId="4986" xr:uid="{00000000-0005-0000-0000-0000AC240000}"/>
    <cellStyle name="Normal 6 2 2 3 2 2 3 2 3 2 2" xfId="4987" xr:uid="{00000000-0005-0000-0000-0000AD240000}"/>
    <cellStyle name="Normal 6 2 2 3 2 2 3 2 3 2 2 2" xfId="38249" xr:uid="{00000000-0005-0000-0000-0000AE240000}"/>
    <cellStyle name="Normal 6 2 2 3 2 2 3 2 3 2 3" xfId="28231" xr:uid="{00000000-0005-0000-0000-0000AF240000}"/>
    <cellStyle name="Normal 6 2 2 3 2 2 3 2 3 3" xfId="4988" xr:uid="{00000000-0005-0000-0000-0000B0240000}"/>
    <cellStyle name="Normal 6 2 2 3 2 2 3 2 3 3 2" xfId="4989" xr:uid="{00000000-0005-0000-0000-0000B1240000}"/>
    <cellStyle name="Normal 6 2 2 3 2 2 3 2 3 3 2 2" xfId="38250" xr:uid="{00000000-0005-0000-0000-0000B2240000}"/>
    <cellStyle name="Normal 6 2 2 3 2 2 3 2 3 3 3" xfId="28232" xr:uid="{00000000-0005-0000-0000-0000B3240000}"/>
    <cellStyle name="Normal 6 2 2 3 2 2 3 2 3 4" xfId="4990" xr:uid="{00000000-0005-0000-0000-0000B4240000}"/>
    <cellStyle name="Normal 6 2 2 3 2 2 3 2 3 4 2" xfId="34546" xr:uid="{00000000-0005-0000-0000-0000B5240000}"/>
    <cellStyle name="Normal 6 2 2 3 2 2 3 2 3 5" xfId="23950" xr:uid="{00000000-0005-0000-0000-0000B6240000}"/>
    <cellStyle name="Normal 6 2 2 3 2 2 3 2 4" xfId="4991" xr:uid="{00000000-0005-0000-0000-0000B7240000}"/>
    <cellStyle name="Normal 6 2 2 3 2 2 3 2 4 2" xfId="4992" xr:uid="{00000000-0005-0000-0000-0000B8240000}"/>
    <cellStyle name="Normal 6 2 2 3 2 2 3 2 4 2 2" xfId="38251" xr:uid="{00000000-0005-0000-0000-0000B9240000}"/>
    <cellStyle name="Normal 6 2 2 3 2 2 3 2 4 3" xfId="28233" xr:uid="{00000000-0005-0000-0000-0000BA240000}"/>
    <cellStyle name="Normal 6 2 2 3 2 2 3 2 5" xfId="4993" xr:uid="{00000000-0005-0000-0000-0000BB240000}"/>
    <cellStyle name="Normal 6 2 2 3 2 2 3 2 5 2" xfId="4994" xr:uid="{00000000-0005-0000-0000-0000BC240000}"/>
    <cellStyle name="Normal 6 2 2 3 2 2 3 2 5 2 2" xfId="38252" xr:uid="{00000000-0005-0000-0000-0000BD240000}"/>
    <cellStyle name="Normal 6 2 2 3 2 2 3 2 5 3" xfId="28234" xr:uid="{00000000-0005-0000-0000-0000BE240000}"/>
    <cellStyle name="Normal 6 2 2 3 2 2 3 2 6" xfId="4995" xr:uid="{00000000-0005-0000-0000-0000BF240000}"/>
    <cellStyle name="Normal 6 2 2 3 2 2 3 2 6 2" xfId="34544" xr:uid="{00000000-0005-0000-0000-0000C0240000}"/>
    <cellStyle name="Normal 6 2 2 3 2 2 3 2 7" xfId="23948" xr:uid="{00000000-0005-0000-0000-0000C1240000}"/>
    <cellStyle name="Normal 6 2 2 3 2 2 3 3" xfId="4996" xr:uid="{00000000-0005-0000-0000-0000C2240000}"/>
    <cellStyle name="Normal 6 2 2 3 2 2 3 3 2" xfId="4997" xr:uid="{00000000-0005-0000-0000-0000C3240000}"/>
    <cellStyle name="Normal 6 2 2 3 2 2 3 3 2 2" xfId="4998" xr:uid="{00000000-0005-0000-0000-0000C4240000}"/>
    <cellStyle name="Normal 6 2 2 3 2 2 3 3 2 2 2" xfId="38253" xr:uid="{00000000-0005-0000-0000-0000C5240000}"/>
    <cellStyle name="Normal 6 2 2 3 2 2 3 3 2 3" xfId="28235" xr:uid="{00000000-0005-0000-0000-0000C6240000}"/>
    <cellStyle name="Normal 6 2 2 3 2 2 3 3 3" xfId="4999" xr:uid="{00000000-0005-0000-0000-0000C7240000}"/>
    <cellStyle name="Normal 6 2 2 3 2 2 3 3 3 2" xfId="5000" xr:uid="{00000000-0005-0000-0000-0000C8240000}"/>
    <cellStyle name="Normal 6 2 2 3 2 2 3 3 3 2 2" xfId="38254" xr:uid="{00000000-0005-0000-0000-0000C9240000}"/>
    <cellStyle name="Normal 6 2 2 3 2 2 3 3 3 3" xfId="28236" xr:uid="{00000000-0005-0000-0000-0000CA240000}"/>
    <cellStyle name="Normal 6 2 2 3 2 2 3 3 4" xfId="5001" xr:uid="{00000000-0005-0000-0000-0000CB240000}"/>
    <cellStyle name="Normal 6 2 2 3 2 2 3 3 4 2" xfId="34547" xr:uid="{00000000-0005-0000-0000-0000CC240000}"/>
    <cellStyle name="Normal 6 2 2 3 2 2 3 3 5" xfId="23951" xr:uid="{00000000-0005-0000-0000-0000CD240000}"/>
    <cellStyle name="Normal 6 2 2 3 2 2 3 4" xfId="5002" xr:uid="{00000000-0005-0000-0000-0000CE240000}"/>
    <cellStyle name="Normal 6 2 2 3 2 2 3 4 2" xfId="5003" xr:uid="{00000000-0005-0000-0000-0000CF240000}"/>
    <cellStyle name="Normal 6 2 2 3 2 2 3 4 2 2" xfId="5004" xr:uid="{00000000-0005-0000-0000-0000D0240000}"/>
    <cellStyle name="Normal 6 2 2 3 2 2 3 4 2 2 2" xfId="38255" xr:uid="{00000000-0005-0000-0000-0000D1240000}"/>
    <cellStyle name="Normal 6 2 2 3 2 2 3 4 2 3" xfId="28237" xr:uid="{00000000-0005-0000-0000-0000D2240000}"/>
    <cellStyle name="Normal 6 2 2 3 2 2 3 4 3" xfId="5005" xr:uid="{00000000-0005-0000-0000-0000D3240000}"/>
    <cellStyle name="Normal 6 2 2 3 2 2 3 4 3 2" xfId="5006" xr:uid="{00000000-0005-0000-0000-0000D4240000}"/>
    <cellStyle name="Normal 6 2 2 3 2 2 3 4 3 2 2" xfId="38256" xr:uid="{00000000-0005-0000-0000-0000D5240000}"/>
    <cellStyle name="Normal 6 2 2 3 2 2 3 4 3 3" xfId="28238" xr:uid="{00000000-0005-0000-0000-0000D6240000}"/>
    <cellStyle name="Normal 6 2 2 3 2 2 3 4 4" xfId="5007" xr:uid="{00000000-0005-0000-0000-0000D7240000}"/>
    <cellStyle name="Normal 6 2 2 3 2 2 3 4 4 2" xfId="34548" xr:uid="{00000000-0005-0000-0000-0000D8240000}"/>
    <cellStyle name="Normal 6 2 2 3 2 2 3 4 5" xfId="23952" xr:uid="{00000000-0005-0000-0000-0000D9240000}"/>
    <cellStyle name="Normal 6 2 2 3 2 2 3 5" xfId="5008" xr:uid="{00000000-0005-0000-0000-0000DA240000}"/>
    <cellStyle name="Normal 6 2 2 3 2 2 3 5 2" xfId="5009" xr:uid="{00000000-0005-0000-0000-0000DB240000}"/>
    <cellStyle name="Normal 6 2 2 3 2 2 3 5 2 2" xfId="38257" xr:uid="{00000000-0005-0000-0000-0000DC240000}"/>
    <cellStyle name="Normal 6 2 2 3 2 2 3 5 3" xfId="28239" xr:uid="{00000000-0005-0000-0000-0000DD240000}"/>
    <cellStyle name="Normal 6 2 2 3 2 2 3 6" xfId="5010" xr:uid="{00000000-0005-0000-0000-0000DE240000}"/>
    <cellStyle name="Normal 6 2 2 3 2 2 3 6 2" xfId="5011" xr:uid="{00000000-0005-0000-0000-0000DF240000}"/>
    <cellStyle name="Normal 6 2 2 3 2 2 3 6 2 2" xfId="38258" xr:uid="{00000000-0005-0000-0000-0000E0240000}"/>
    <cellStyle name="Normal 6 2 2 3 2 2 3 6 3" xfId="28240" xr:uid="{00000000-0005-0000-0000-0000E1240000}"/>
    <cellStyle name="Normal 6 2 2 3 2 2 3 7" xfId="5012" xr:uid="{00000000-0005-0000-0000-0000E2240000}"/>
    <cellStyle name="Normal 6 2 2 3 2 2 3 7 2" xfId="34543" xr:uid="{00000000-0005-0000-0000-0000E3240000}"/>
    <cellStyle name="Normal 6 2 2 3 2 2 3 8" xfId="23947" xr:uid="{00000000-0005-0000-0000-0000E4240000}"/>
    <cellStyle name="Normal 6 2 2 3 2 2 4" xfId="5013" xr:uid="{00000000-0005-0000-0000-0000E5240000}"/>
    <cellStyle name="Normal 6 2 2 3 2 2 4 2" xfId="5014" xr:uid="{00000000-0005-0000-0000-0000E6240000}"/>
    <cellStyle name="Normal 6 2 2 3 2 2 4 2 2" xfId="5015" xr:uid="{00000000-0005-0000-0000-0000E7240000}"/>
    <cellStyle name="Normal 6 2 2 3 2 2 4 2 2 2" xfId="5016" xr:uid="{00000000-0005-0000-0000-0000E8240000}"/>
    <cellStyle name="Normal 6 2 2 3 2 2 4 2 2 2 2" xfId="38259" xr:uid="{00000000-0005-0000-0000-0000E9240000}"/>
    <cellStyle name="Normal 6 2 2 3 2 2 4 2 2 3" xfId="28241" xr:uid="{00000000-0005-0000-0000-0000EA240000}"/>
    <cellStyle name="Normal 6 2 2 3 2 2 4 2 3" xfId="5017" xr:uid="{00000000-0005-0000-0000-0000EB240000}"/>
    <cellStyle name="Normal 6 2 2 3 2 2 4 2 3 2" xfId="5018" xr:uid="{00000000-0005-0000-0000-0000EC240000}"/>
    <cellStyle name="Normal 6 2 2 3 2 2 4 2 3 2 2" xfId="38260" xr:uid="{00000000-0005-0000-0000-0000ED240000}"/>
    <cellStyle name="Normal 6 2 2 3 2 2 4 2 3 3" xfId="28242" xr:uid="{00000000-0005-0000-0000-0000EE240000}"/>
    <cellStyle name="Normal 6 2 2 3 2 2 4 2 4" xfId="5019" xr:uid="{00000000-0005-0000-0000-0000EF240000}"/>
    <cellStyle name="Normal 6 2 2 3 2 2 4 2 4 2" xfId="34550" xr:uid="{00000000-0005-0000-0000-0000F0240000}"/>
    <cellStyle name="Normal 6 2 2 3 2 2 4 2 5" xfId="23954" xr:uid="{00000000-0005-0000-0000-0000F1240000}"/>
    <cellStyle name="Normal 6 2 2 3 2 2 4 3" xfId="5020" xr:uid="{00000000-0005-0000-0000-0000F2240000}"/>
    <cellStyle name="Normal 6 2 2 3 2 2 4 3 2" xfId="5021" xr:uid="{00000000-0005-0000-0000-0000F3240000}"/>
    <cellStyle name="Normal 6 2 2 3 2 2 4 3 2 2" xfId="5022" xr:uid="{00000000-0005-0000-0000-0000F4240000}"/>
    <cellStyle name="Normal 6 2 2 3 2 2 4 3 2 2 2" xfId="38261" xr:uid="{00000000-0005-0000-0000-0000F5240000}"/>
    <cellStyle name="Normal 6 2 2 3 2 2 4 3 2 3" xfId="28243" xr:uid="{00000000-0005-0000-0000-0000F6240000}"/>
    <cellStyle name="Normal 6 2 2 3 2 2 4 3 3" xfId="5023" xr:uid="{00000000-0005-0000-0000-0000F7240000}"/>
    <cellStyle name="Normal 6 2 2 3 2 2 4 3 3 2" xfId="5024" xr:uid="{00000000-0005-0000-0000-0000F8240000}"/>
    <cellStyle name="Normal 6 2 2 3 2 2 4 3 3 2 2" xfId="38262" xr:uid="{00000000-0005-0000-0000-0000F9240000}"/>
    <cellStyle name="Normal 6 2 2 3 2 2 4 3 3 3" xfId="28244" xr:uid="{00000000-0005-0000-0000-0000FA240000}"/>
    <cellStyle name="Normal 6 2 2 3 2 2 4 3 4" xfId="5025" xr:uid="{00000000-0005-0000-0000-0000FB240000}"/>
    <cellStyle name="Normal 6 2 2 3 2 2 4 3 4 2" xfId="34551" xr:uid="{00000000-0005-0000-0000-0000FC240000}"/>
    <cellStyle name="Normal 6 2 2 3 2 2 4 3 5" xfId="23955" xr:uid="{00000000-0005-0000-0000-0000FD240000}"/>
    <cellStyle name="Normal 6 2 2 3 2 2 4 4" xfId="5026" xr:uid="{00000000-0005-0000-0000-0000FE240000}"/>
    <cellStyle name="Normal 6 2 2 3 2 2 4 4 2" xfId="5027" xr:uid="{00000000-0005-0000-0000-0000FF240000}"/>
    <cellStyle name="Normal 6 2 2 3 2 2 4 4 2 2" xfId="38263" xr:uid="{00000000-0005-0000-0000-000000250000}"/>
    <cellStyle name="Normal 6 2 2 3 2 2 4 4 3" xfId="28245" xr:uid="{00000000-0005-0000-0000-000001250000}"/>
    <cellStyle name="Normal 6 2 2 3 2 2 4 5" xfId="5028" xr:uid="{00000000-0005-0000-0000-000002250000}"/>
    <cellStyle name="Normal 6 2 2 3 2 2 4 5 2" xfId="5029" xr:uid="{00000000-0005-0000-0000-000003250000}"/>
    <cellStyle name="Normal 6 2 2 3 2 2 4 5 2 2" xfId="38264" xr:uid="{00000000-0005-0000-0000-000004250000}"/>
    <cellStyle name="Normal 6 2 2 3 2 2 4 5 3" xfId="28246" xr:uid="{00000000-0005-0000-0000-000005250000}"/>
    <cellStyle name="Normal 6 2 2 3 2 2 4 6" xfId="5030" xr:uid="{00000000-0005-0000-0000-000006250000}"/>
    <cellStyle name="Normal 6 2 2 3 2 2 4 6 2" xfId="34549" xr:uid="{00000000-0005-0000-0000-000007250000}"/>
    <cellStyle name="Normal 6 2 2 3 2 2 4 7" xfId="23953" xr:uid="{00000000-0005-0000-0000-000008250000}"/>
    <cellStyle name="Normal 6 2 2 3 2 2 5" xfId="5031" xr:uid="{00000000-0005-0000-0000-000009250000}"/>
    <cellStyle name="Normal 6 2 2 3 2 2 5 2" xfId="5032" xr:uid="{00000000-0005-0000-0000-00000A250000}"/>
    <cellStyle name="Normal 6 2 2 3 2 2 5 2 2" xfId="5033" xr:uid="{00000000-0005-0000-0000-00000B250000}"/>
    <cellStyle name="Normal 6 2 2 3 2 2 5 2 2 2" xfId="38265" xr:uid="{00000000-0005-0000-0000-00000C250000}"/>
    <cellStyle name="Normal 6 2 2 3 2 2 5 2 3" xfId="28247" xr:uid="{00000000-0005-0000-0000-00000D250000}"/>
    <cellStyle name="Normal 6 2 2 3 2 2 5 3" xfId="5034" xr:uid="{00000000-0005-0000-0000-00000E250000}"/>
    <cellStyle name="Normal 6 2 2 3 2 2 5 3 2" xfId="5035" xr:uid="{00000000-0005-0000-0000-00000F250000}"/>
    <cellStyle name="Normal 6 2 2 3 2 2 5 3 2 2" xfId="38266" xr:uid="{00000000-0005-0000-0000-000010250000}"/>
    <cellStyle name="Normal 6 2 2 3 2 2 5 3 3" xfId="28248" xr:uid="{00000000-0005-0000-0000-000011250000}"/>
    <cellStyle name="Normal 6 2 2 3 2 2 5 4" xfId="5036" xr:uid="{00000000-0005-0000-0000-000012250000}"/>
    <cellStyle name="Normal 6 2 2 3 2 2 5 4 2" xfId="34552" xr:uid="{00000000-0005-0000-0000-000013250000}"/>
    <cellStyle name="Normal 6 2 2 3 2 2 5 5" xfId="23956" xr:uid="{00000000-0005-0000-0000-000014250000}"/>
    <cellStyle name="Normal 6 2 2 3 2 2 6" xfId="5037" xr:uid="{00000000-0005-0000-0000-000015250000}"/>
    <cellStyle name="Normal 6 2 2 3 2 2 6 2" xfId="5038" xr:uid="{00000000-0005-0000-0000-000016250000}"/>
    <cellStyle name="Normal 6 2 2 3 2 2 6 2 2" xfId="5039" xr:uid="{00000000-0005-0000-0000-000017250000}"/>
    <cellStyle name="Normal 6 2 2 3 2 2 6 2 2 2" xfId="38267" xr:uid="{00000000-0005-0000-0000-000018250000}"/>
    <cellStyle name="Normal 6 2 2 3 2 2 6 2 3" xfId="28249" xr:uid="{00000000-0005-0000-0000-000019250000}"/>
    <cellStyle name="Normal 6 2 2 3 2 2 6 3" xfId="5040" xr:uid="{00000000-0005-0000-0000-00001A250000}"/>
    <cellStyle name="Normal 6 2 2 3 2 2 6 3 2" xfId="5041" xr:uid="{00000000-0005-0000-0000-00001B250000}"/>
    <cellStyle name="Normal 6 2 2 3 2 2 6 3 2 2" xfId="38268" xr:uid="{00000000-0005-0000-0000-00001C250000}"/>
    <cellStyle name="Normal 6 2 2 3 2 2 6 3 3" xfId="28250" xr:uid="{00000000-0005-0000-0000-00001D250000}"/>
    <cellStyle name="Normal 6 2 2 3 2 2 6 4" xfId="5042" xr:uid="{00000000-0005-0000-0000-00001E250000}"/>
    <cellStyle name="Normal 6 2 2 3 2 2 6 4 2" xfId="34553" xr:uid="{00000000-0005-0000-0000-00001F250000}"/>
    <cellStyle name="Normal 6 2 2 3 2 2 6 5" xfId="23957" xr:uid="{00000000-0005-0000-0000-000020250000}"/>
    <cellStyle name="Normal 6 2 2 3 2 2 7" xfId="5043" xr:uid="{00000000-0005-0000-0000-000021250000}"/>
    <cellStyle name="Normal 6 2 2 3 2 2 7 2" xfId="5044" xr:uid="{00000000-0005-0000-0000-000022250000}"/>
    <cellStyle name="Normal 6 2 2 3 2 2 7 2 2" xfId="38269" xr:uid="{00000000-0005-0000-0000-000023250000}"/>
    <cellStyle name="Normal 6 2 2 3 2 2 7 3" xfId="28251" xr:uid="{00000000-0005-0000-0000-000024250000}"/>
    <cellStyle name="Normal 6 2 2 3 2 2 8" xfId="5045" xr:uid="{00000000-0005-0000-0000-000025250000}"/>
    <cellStyle name="Normal 6 2 2 3 2 2 8 2" xfId="5046" xr:uid="{00000000-0005-0000-0000-000026250000}"/>
    <cellStyle name="Normal 6 2 2 3 2 2 8 2 2" xfId="38270" xr:uid="{00000000-0005-0000-0000-000027250000}"/>
    <cellStyle name="Normal 6 2 2 3 2 2 8 3" xfId="28252" xr:uid="{00000000-0005-0000-0000-000028250000}"/>
    <cellStyle name="Normal 6 2 2 3 2 2 9" xfId="5047" xr:uid="{00000000-0005-0000-0000-000029250000}"/>
    <cellStyle name="Normal 6 2 2 3 2 2 9 2" xfId="34536" xr:uid="{00000000-0005-0000-0000-00002A250000}"/>
    <cellStyle name="Normal 6 2 2 3 2 3" xfId="5048" xr:uid="{00000000-0005-0000-0000-00002B250000}"/>
    <cellStyle name="Normal 6 2 2 3 2 3 2" xfId="5049" xr:uid="{00000000-0005-0000-0000-00002C250000}"/>
    <cellStyle name="Normal 6 2 2 3 2 3 2 2" xfId="5050" xr:uid="{00000000-0005-0000-0000-00002D250000}"/>
    <cellStyle name="Normal 6 2 2 3 2 3 2 2 2" xfId="5051" xr:uid="{00000000-0005-0000-0000-00002E250000}"/>
    <cellStyle name="Normal 6 2 2 3 2 3 2 2 2 2" xfId="5052" xr:uid="{00000000-0005-0000-0000-00002F250000}"/>
    <cellStyle name="Normal 6 2 2 3 2 3 2 2 2 2 2" xfId="38271" xr:uid="{00000000-0005-0000-0000-000030250000}"/>
    <cellStyle name="Normal 6 2 2 3 2 3 2 2 2 3" xfId="28253" xr:uid="{00000000-0005-0000-0000-000031250000}"/>
    <cellStyle name="Normal 6 2 2 3 2 3 2 2 3" xfId="5053" xr:uid="{00000000-0005-0000-0000-000032250000}"/>
    <cellStyle name="Normal 6 2 2 3 2 3 2 2 3 2" xfId="5054" xr:uid="{00000000-0005-0000-0000-000033250000}"/>
    <cellStyle name="Normal 6 2 2 3 2 3 2 2 3 2 2" xfId="38272" xr:uid="{00000000-0005-0000-0000-000034250000}"/>
    <cellStyle name="Normal 6 2 2 3 2 3 2 2 3 3" xfId="28254" xr:uid="{00000000-0005-0000-0000-000035250000}"/>
    <cellStyle name="Normal 6 2 2 3 2 3 2 2 4" xfId="5055" xr:uid="{00000000-0005-0000-0000-000036250000}"/>
    <cellStyle name="Normal 6 2 2 3 2 3 2 2 4 2" xfId="34556" xr:uid="{00000000-0005-0000-0000-000037250000}"/>
    <cellStyle name="Normal 6 2 2 3 2 3 2 2 5" xfId="23960" xr:uid="{00000000-0005-0000-0000-000038250000}"/>
    <cellStyle name="Normal 6 2 2 3 2 3 2 3" xfId="5056" xr:uid="{00000000-0005-0000-0000-000039250000}"/>
    <cellStyle name="Normal 6 2 2 3 2 3 2 3 2" xfId="5057" xr:uid="{00000000-0005-0000-0000-00003A250000}"/>
    <cellStyle name="Normal 6 2 2 3 2 3 2 3 2 2" xfId="5058" xr:uid="{00000000-0005-0000-0000-00003B250000}"/>
    <cellStyle name="Normal 6 2 2 3 2 3 2 3 2 2 2" xfId="38273" xr:uid="{00000000-0005-0000-0000-00003C250000}"/>
    <cellStyle name="Normal 6 2 2 3 2 3 2 3 2 3" xfId="28255" xr:uid="{00000000-0005-0000-0000-00003D250000}"/>
    <cellStyle name="Normal 6 2 2 3 2 3 2 3 3" xfId="5059" xr:uid="{00000000-0005-0000-0000-00003E250000}"/>
    <cellStyle name="Normal 6 2 2 3 2 3 2 3 3 2" xfId="5060" xr:uid="{00000000-0005-0000-0000-00003F250000}"/>
    <cellStyle name="Normal 6 2 2 3 2 3 2 3 3 2 2" xfId="38274" xr:uid="{00000000-0005-0000-0000-000040250000}"/>
    <cellStyle name="Normal 6 2 2 3 2 3 2 3 3 3" xfId="28256" xr:uid="{00000000-0005-0000-0000-000041250000}"/>
    <cellStyle name="Normal 6 2 2 3 2 3 2 3 4" xfId="5061" xr:uid="{00000000-0005-0000-0000-000042250000}"/>
    <cellStyle name="Normal 6 2 2 3 2 3 2 3 4 2" xfId="34557" xr:uid="{00000000-0005-0000-0000-000043250000}"/>
    <cellStyle name="Normal 6 2 2 3 2 3 2 3 5" xfId="23961" xr:uid="{00000000-0005-0000-0000-000044250000}"/>
    <cellStyle name="Normal 6 2 2 3 2 3 2 4" xfId="5062" xr:uid="{00000000-0005-0000-0000-000045250000}"/>
    <cellStyle name="Normal 6 2 2 3 2 3 2 4 2" xfId="5063" xr:uid="{00000000-0005-0000-0000-000046250000}"/>
    <cellStyle name="Normal 6 2 2 3 2 3 2 4 2 2" xfId="38275" xr:uid="{00000000-0005-0000-0000-000047250000}"/>
    <cellStyle name="Normal 6 2 2 3 2 3 2 4 3" xfId="28257" xr:uid="{00000000-0005-0000-0000-000048250000}"/>
    <cellStyle name="Normal 6 2 2 3 2 3 2 5" xfId="5064" xr:uid="{00000000-0005-0000-0000-000049250000}"/>
    <cellStyle name="Normal 6 2 2 3 2 3 2 5 2" xfId="5065" xr:uid="{00000000-0005-0000-0000-00004A250000}"/>
    <cellStyle name="Normal 6 2 2 3 2 3 2 5 2 2" xfId="38276" xr:uid="{00000000-0005-0000-0000-00004B250000}"/>
    <cellStyle name="Normal 6 2 2 3 2 3 2 5 3" xfId="28258" xr:uid="{00000000-0005-0000-0000-00004C250000}"/>
    <cellStyle name="Normal 6 2 2 3 2 3 2 6" xfId="5066" xr:uid="{00000000-0005-0000-0000-00004D250000}"/>
    <cellStyle name="Normal 6 2 2 3 2 3 2 6 2" xfId="34555" xr:uid="{00000000-0005-0000-0000-00004E250000}"/>
    <cellStyle name="Normal 6 2 2 3 2 3 2 7" xfId="23959" xr:uid="{00000000-0005-0000-0000-00004F250000}"/>
    <cellStyle name="Normal 6 2 2 3 2 3 3" xfId="5067" xr:uid="{00000000-0005-0000-0000-000050250000}"/>
    <cellStyle name="Normal 6 2 2 3 2 3 3 2" xfId="5068" xr:uid="{00000000-0005-0000-0000-000051250000}"/>
    <cellStyle name="Normal 6 2 2 3 2 3 3 2 2" xfId="5069" xr:uid="{00000000-0005-0000-0000-000052250000}"/>
    <cellStyle name="Normal 6 2 2 3 2 3 3 2 2 2" xfId="38277" xr:uid="{00000000-0005-0000-0000-000053250000}"/>
    <cellStyle name="Normal 6 2 2 3 2 3 3 2 3" xfId="28259" xr:uid="{00000000-0005-0000-0000-000054250000}"/>
    <cellStyle name="Normal 6 2 2 3 2 3 3 3" xfId="5070" xr:uid="{00000000-0005-0000-0000-000055250000}"/>
    <cellStyle name="Normal 6 2 2 3 2 3 3 3 2" xfId="5071" xr:uid="{00000000-0005-0000-0000-000056250000}"/>
    <cellStyle name="Normal 6 2 2 3 2 3 3 3 2 2" xfId="38278" xr:uid="{00000000-0005-0000-0000-000057250000}"/>
    <cellStyle name="Normal 6 2 2 3 2 3 3 3 3" xfId="28260" xr:uid="{00000000-0005-0000-0000-000058250000}"/>
    <cellStyle name="Normal 6 2 2 3 2 3 3 4" xfId="5072" xr:uid="{00000000-0005-0000-0000-000059250000}"/>
    <cellStyle name="Normal 6 2 2 3 2 3 3 4 2" xfId="34558" xr:uid="{00000000-0005-0000-0000-00005A250000}"/>
    <cellStyle name="Normal 6 2 2 3 2 3 3 5" xfId="23962" xr:uid="{00000000-0005-0000-0000-00005B250000}"/>
    <cellStyle name="Normal 6 2 2 3 2 3 4" xfId="5073" xr:uid="{00000000-0005-0000-0000-00005C250000}"/>
    <cellStyle name="Normal 6 2 2 3 2 3 4 2" xfId="5074" xr:uid="{00000000-0005-0000-0000-00005D250000}"/>
    <cellStyle name="Normal 6 2 2 3 2 3 4 2 2" xfId="5075" xr:uid="{00000000-0005-0000-0000-00005E250000}"/>
    <cellStyle name="Normal 6 2 2 3 2 3 4 2 2 2" xfId="38279" xr:uid="{00000000-0005-0000-0000-00005F250000}"/>
    <cellStyle name="Normal 6 2 2 3 2 3 4 2 3" xfId="28261" xr:uid="{00000000-0005-0000-0000-000060250000}"/>
    <cellStyle name="Normal 6 2 2 3 2 3 4 3" xfId="5076" xr:uid="{00000000-0005-0000-0000-000061250000}"/>
    <cellStyle name="Normal 6 2 2 3 2 3 4 3 2" xfId="5077" xr:uid="{00000000-0005-0000-0000-000062250000}"/>
    <cellStyle name="Normal 6 2 2 3 2 3 4 3 2 2" xfId="38280" xr:uid="{00000000-0005-0000-0000-000063250000}"/>
    <cellStyle name="Normal 6 2 2 3 2 3 4 3 3" xfId="28262" xr:uid="{00000000-0005-0000-0000-000064250000}"/>
    <cellStyle name="Normal 6 2 2 3 2 3 4 4" xfId="5078" xr:uid="{00000000-0005-0000-0000-000065250000}"/>
    <cellStyle name="Normal 6 2 2 3 2 3 4 4 2" xfId="34559" xr:uid="{00000000-0005-0000-0000-000066250000}"/>
    <cellStyle name="Normal 6 2 2 3 2 3 4 5" xfId="23963" xr:uid="{00000000-0005-0000-0000-000067250000}"/>
    <cellStyle name="Normal 6 2 2 3 2 3 5" xfId="5079" xr:uid="{00000000-0005-0000-0000-000068250000}"/>
    <cellStyle name="Normal 6 2 2 3 2 3 5 2" xfId="5080" xr:uid="{00000000-0005-0000-0000-000069250000}"/>
    <cellStyle name="Normal 6 2 2 3 2 3 5 2 2" xfId="38281" xr:uid="{00000000-0005-0000-0000-00006A250000}"/>
    <cellStyle name="Normal 6 2 2 3 2 3 5 3" xfId="28263" xr:uid="{00000000-0005-0000-0000-00006B250000}"/>
    <cellStyle name="Normal 6 2 2 3 2 3 6" xfId="5081" xr:uid="{00000000-0005-0000-0000-00006C250000}"/>
    <cellStyle name="Normal 6 2 2 3 2 3 6 2" xfId="5082" xr:uid="{00000000-0005-0000-0000-00006D250000}"/>
    <cellStyle name="Normal 6 2 2 3 2 3 6 2 2" xfId="38282" xr:uid="{00000000-0005-0000-0000-00006E250000}"/>
    <cellStyle name="Normal 6 2 2 3 2 3 6 3" xfId="28264" xr:uid="{00000000-0005-0000-0000-00006F250000}"/>
    <cellStyle name="Normal 6 2 2 3 2 3 7" xfId="5083" xr:uid="{00000000-0005-0000-0000-000070250000}"/>
    <cellStyle name="Normal 6 2 2 3 2 3 7 2" xfId="34554" xr:uid="{00000000-0005-0000-0000-000071250000}"/>
    <cellStyle name="Normal 6 2 2 3 2 3 8" xfId="23958" xr:uid="{00000000-0005-0000-0000-000072250000}"/>
    <cellStyle name="Normal 6 2 2 3 2 4" xfId="5084" xr:uid="{00000000-0005-0000-0000-000073250000}"/>
    <cellStyle name="Normal 6 2 2 3 2 4 2" xfId="5085" xr:uid="{00000000-0005-0000-0000-000074250000}"/>
    <cellStyle name="Normal 6 2 2 3 2 4 2 2" xfId="5086" xr:uid="{00000000-0005-0000-0000-000075250000}"/>
    <cellStyle name="Normal 6 2 2 3 2 4 2 2 2" xfId="5087" xr:uid="{00000000-0005-0000-0000-000076250000}"/>
    <cellStyle name="Normal 6 2 2 3 2 4 2 2 2 2" xfId="5088" xr:uid="{00000000-0005-0000-0000-000077250000}"/>
    <cellStyle name="Normal 6 2 2 3 2 4 2 2 2 2 2" xfId="38283" xr:uid="{00000000-0005-0000-0000-000078250000}"/>
    <cellStyle name="Normal 6 2 2 3 2 4 2 2 2 3" xfId="28265" xr:uid="{00000000-0005-0000-0000-000079250000}"/>
    <cellStyle name="Normal 6 2 2 3 2 4 2 2 3" xfId="5089" xr:uid="{00000000-0005-0000-0000-00007A250000}"/>
    <cellStyle name="Normal 6 2 2 3 2 4 2 2 3 2" xfId="5090" xr:uid="{00000000-0005-0000-0000-00007B250000}"/>
    <cellStyle name="Normal 6 2 2 3 2 4 2 2 3 2 2" xfId="38284" xr:uid="{00000000-0005-0000-0000-00007C250000}"/>
    <cellStyle name="Normal 6 2 2 3 2 4 2 2 3 3" xfId="28266" xr:uid="{00000000-0005-0000-0000-00007D250000}"/>
    <cellStyle name="Normal 6 2 2 3 2 4 2 2 4" xfId="5091" xr:uid="{00000000-0005-0000-0000-00007E250000}"/>
    <cellStyle name="Normal 6 2 2 3 2 4 2 2 4 2" xfId="34562" xr:uid="{00000000-0005-0000-0000-00007F250000}"/>
    <cellStyle name="Normal 6 2 2 3 2 4 2 2 5" xfId="23966" xr:uid="{00000000-0005-0000-0000-000080250000}"/>
    <cellStyle name="Normal 6 2 2 3 2 4 2 3" xfId="5092" xr:uid="{00000000-0005-0000-0000-000081250000}"/>
    <cellStyle name="Normal 6 2 2 3 2 4 2 3 2" xfId="5093" xr:uid="{00000000-0005-0000-0000-000082250000}"/>
    <cellStyle name="Normal 6 2 2 3 2 4 2 3 2 2" xfId="5094" xr:uid="{00000000-0005-0000-0000-000083250000}"/>
    <cellStyle name="Normal 6 2 2 3 2 4 2 3 2 2 2" xfId="38285" xr:uid="{00000000-0005-0000-0000-000084250000}"/>
    <cellStyle name="Normal 6 2 2 3 2 4 2 3 2 3" xfId="28267" xr:uid="{00000000-0005-0000-0000-000085250000}"/>
    <cellStyle name="Normal 6 2 2 3 2 4 2 3 3" xfId="5095" xr:uid="{00000000-0005-0000-0000-000086250000}"/>
    <cellStyle name="Normal 6 2 2 3 2 4 2 3 3 2" xfId="5096" xr:uid="{00000000-0005-0000-0000-000087250000}"/>
    <cellStyle name="Normal 6 2 2 3 2 4 2 3 3 2 2" xfId="38286" xr:uid="{00000000-0005-0000-0000-000088250000}"/>
    <cellStyle name="Normal 6 2 2 3 2 4 2 3 3 3" xfId="28268" xr:uid="{00000000-0005-0000-0000-000089250000}"/>
    <cellStyle name="Normal 6 2 2 3 2 4 2 3 4" xfId="5097" xr:uid="{00000000-0005-0000-0000-00008A250000}"/>
    <cellStyle name="Normal 6 2 2 3 2 4 2 3 4 2" xfId="34563" xr:uid="{00000000-0005-0000-0000-00008B250000}"/>
    <cellStyle name="Normal 6 2 2 3 2 4 2 3 5" xfId="23967" xr:uid="{00000000-0005-0000-0000-00008C250000}"/>
    <cellStyle name="Normal 6 2 2 3 2 4 2 4" xfId="5098" xr:uid="{00000000-0005-0000-0000-00008D250000}"/>
    <cellStyle name="Normal 6 2 2 3 2 4 2 4 2" xfId="5099" xr:uid="{00000000-0005-0000-0000-00008E250000}"/>
    <cellStyle name="Normal 6 2 2 3 2 4 2 4 2 2" xfId="38287" xr:uid="{00000000-0005-0000-0000-00008F250000}"/>
    <cellStyle name="Normal 6 2 2 3 2 4 2 4 3" xfId="28269" xr:uid="{00000000-0005-0000-0000-000090250000}"/>
    <cellStyle name="Normal 6 2 2 3 2 4 2 5" xfId="5100" xr:uid="{00000000-0005-0000-0000-000091250000}"/>
    <cellStyle name="Normal 6 2 2 3 2 4 2 5 2" xfId="5101" xr:uid="{00000000-0005-0000-0000-000092250000}"/>
    <cellStyle name="Normal 6 2 2 3 2 4 2 5 2 2" xfId="38288" xr:uid="{00000000-0005-0000-0000-000093250000}"/>
    <cellStyle name="Normal 6 2 2 3 2 4 2 5 3" xfId="28270" xr:uid="{00000000-0005-0000-0000-000094250000}"/>
    <cellStyle name="Normal 6 2 2 3 2 4 2 6" xfId="5102" xr:uid="{00000000-0005-0000-0000-000095250000}"/>
    <cellStyle name="Normal 6 2 2 3 2 4 2 6 2" xfId="34561" xr:uid="{00000000-0005-0000-0000-000096250000}"/>
    <cellStyle name="Normal 6 2 2 3 2 4 2 7" xfId="23965" xr:uid="{00000000-0005-0000-0000-000097250000}"/>
    <cellStyle name="Normal 6 2 2 3 2 4 3" xfId="5103" xr:uid="{00000000-0005-0000-0000-000098250000}"/>
    <cellStyle name="Normal 6 2 2 3 2 4 3 2" xfId="5104" xr:uid="{00000000-0005-0000-0000-000099250000}"/>
    <cellStyle name="Normal 6 2 2 3 2 4 3 2 2" xfId="5105" xr:uid="{00000000-0005-0000-0000-00009A250000}"/>
    <cellStyle name="Normal 6 2 2 3 2 4 3 2 2 2" xfId="38289" xr:uid="{00000000-0005-0000-0000-00009B250000}"/>
    <cellStyle name="Normal 6 2 2 3 2 4 3 2 3" xfId="28271" xr:uid="{00000000-0005-0000-0000-00009C250000}"/>
    <cellStyle name="Normal 6 2 2 3 2 4 3 3" xfId="5106" xr:uid="{00000000-0005-0000-0000-00009D250000}"/>
    <cellStyle name="Normal 6 2 2 3 2 4 3 3 2" xfId="5107" xr:uid="{00000000-0005-0000-0000-00009E250000}"/>
    <cellStyle name="Normal 6 2 2 3 2 4 3 3 2 2" xfId="38290" xr:uid="{00000000-0005-0000-0000-00009F250000}"/>
    <cellStyle name="Normal 6 2 2 3 2 4 3 3 3" xfId="28272" xr:uid="{00000000-0005-0000-0000-0000A0250000}"/>
    <cellStyle name="Normal 6 2 2 3 2 4 3 4" xfId="5108" xr:uid="{00000000-0005-0000-0000-0000A1250000}"/>
    <cellStyle name="Normal 6 2 2 3 2 4 3 4 2" xfId="34564" xr:uid="{00000000-0005-0000-0000-0000A2250000}"/>
    <cellStyle name="Normal 6 2 2 3 2 4 3 5" xfId="23968" xr:uid="{00000000-0005-0000-0000-0000A3250000}"/>
    <cellStyle name="Normal 6 2 2 3 2 4 4" xfId="5109" xr:uid="{00000000-0005-0000-0000-0000A4250000}"/>
    <cellStyle name="Normal 6 2 2 3 2 4 4 2" xfId="5110" xr:uid="{00000000-0005-0000-0000-0000A5250000}"/>
    <cellStyle name="Normal 6 2 2 3 2 4 4 2 2" xfId="5111" xr:uid="{00000000-0005-0000-0000-0000A6250000}"/>
    <cellStyle name="Normal 6 2 2 3 2 4 4 2 2 2" xfId="38291" xr:uid="{00000000-0005-0000-0000-0000A7250000}"/>
    <cellStyle name="Normal 6 2 2 3 2 4 4 2 3" xfId="28273" xr:uid="{00000000-0005-0000-0000-0000A8250000}"/>
    <cellStyle name="Normal 6 2 2 3 2 4 4 3" xfId="5112" xr:uid="{00000000-0005-0000-0000-0000A9250000}"/>
    <cellStyle name="Normal 6 2 2 3 2 4 4 3 2" xfId="5113" xr:uid="{00000000-0005-0000-0000-0000AA250000}"/>
    <cellStyle name="Normal 6 2 2 3 2 4 4 3 2 2" xfId="38292" xr:uid="{00000000-0005-0000-0000-0000AB250000}"/>
    <cellStyle name="Normal 6 2 2 3 2 4 4 3 3" xfId="28274" xr:uid="{00000000-0005-0000-0000-0000AC250000}"/>
    <cellStyle name="Normal 6 2 2 3 2 4 4 4" xfId="5114" xr:uid="{00000000-0005-0000-0000-0000AD250000}"/>
    <cellStyle name="Normal 6 2 2 3 2 4 4 4 2" xfId="34565" xr:uid="{00000000-0005-0000-0000-0000AE250000}"/>
    <cellStyle name="Normal 6 2 2 3 2 4 4 5" xfId="23969" xr:uid="{00000000-0005-0000-0000-0000AF250000}"/>
    <cellStyle name="Normal 6 2 2 3 2 4 5" xfId="5115" xr:uid="{00000000-0005-0000-0000-0000B0250000}"/>
    <cellStyle name="Normal 6 2 2 3 2 4 5 2" xfId="5116" xr:uid="{00000000-0005-0000-0000-0000B1250000}"/>
    <cellStyle name="Normal 6 2 2 3 2 4 5 2 2" xfId="38293" xr:uid="{00000000-0005-0000-0000-0000B2250000}"/>
    <cellStyle name="Normal 6 2 2 3 2 4 5 3" xfId="28275" xr:uid="{00000000-0005-0000-0000-0000B3250000}"/>
    <cellStyle name="Normal 6 2 2 3 2 4 6" xfId="5117" xr:uid="{00000000-0005-0000-0000-0000B4250000}"/>
    <cellStyle name="Normal 6 2 2 3 2 4 6 2" xfId="5118" xr:uid="{00000000-0005-0000-0000-0000B5250000}"/>
    <cellStyle name="Normal 6 2 2 3 2 4 6 2 2" xfId="38294" xr:uid="{00000000-0005-0000-0000-0000B6250000}"/>
    <cellStyle name="Normal 6 2 2 3 2 4 6 3" xfId="28276" xr:uid="{00000000-0005-0000-0000-0000B7250000}"/>
    <cellStyle name="Normal 6 2 2 3 2 4 7" xfId="5119" xr:uid="{00000000-0005-0000-0000-0000B8250000}"/>
    <cellStyle name="Normal 6 2 2 3 2 4 7 2" xfId="34560" xr:uid="{00000000-0005-0000-0000-0000B9250000}"/>
    <cellStyle name="Normal 6 2 2 3 2 4 8" xfId="23964" xr:uid="{00000000-0005-0000-0000-0000BA250000}"/>
    <cellStyle name="Normal 6 2 2 3 2 5" xfId="5120" xr:uid="{00000000-0005-0000-0000-0000BB250000}"/>
    <cellStyle name="Normal 6 2 2 3 2 5 2" xfId="5121" xr:uid="{00000000-0005-0000-0000-0000BC250000}"/>
    <cellStyle name="Normal 6 2 2 3 2 5 2 2" xfId="5122" xr:uid="{00000000-0005-0000-0000-0000BD250000}"/>
    <cellStyle name="Normal 6 2 2 3 2 5 2 2 2" xfId="5123" xr:uid="{00000000-0005-0000-0000-0000BE250000}"/>
    <cellStyle name="Normal 6 2 2 3 2 5 2 2 2 2" xfId="5124" xr:uid="{00000000-0005-0000-0000-0000BF250000}"/>
    <cellStyle name="Normal 6 2 2 3 2 5 2 2 2 2 2" xfId="38295" xr:uid="{00000000-0005-0000-0000-0000C0250000}"/>
    <cellStyle name="Normal 6 2 2 3 2 5 2 2 2 3" xfId="28277" xr:uid="{00000000-0005-0000-0000-0000C1250000}"/>
    <cellStyle name="Normal 6 2 2 3 2 5 2 2 3" xfId="5125" xr:uid="{00000000-0005-0000-0000-0000C2250000}"/>
    <cellStyle name="Normal 6 2 2 3 2 5 2 2 3 2" xfId="5126" xr:uid="{00000000-0005-0000-0000-0000C3250000}"/>
    <cellStyle name="Normal 6 2 2 3 2 5 2 2 3 2 2" xfId="38296" xr:uid="{00000000-0005-0000-0000-0000C4250000}"/>
    <cellStyle name="Normal 6 2 2 3 2 5 2 2 3 3" xfId="28278" xr:uid="{00000000-0005-0000-0000-0000C5250000}"/>
    <cellStyle name="Normal 6 2 2 3 2 5 2 2 4" xfId="5127" xr:uid="{00000000-0005-0000-0000-0000C6250000}"/>
    <cellStyle name="Normal 6 2 2 3 2 5 2 2 4 2" xfId="34568" xr:uid="{00000000-0005-0000-0000-0000C7250000}"/>
    <cellStyle name="Normal 6 2 2 3 2 5 2 2 5" xfId="23972" xr:uid="{00000000-0005-0000-0000-0000C8250000}"/>
    <cellStyle name="Normal 6 2 2 3 2 5 2 3" xfId="5128" xr:uid="{00000000-0005-0000-0000-0000C9250000}"/>
    <cellStyle name="Normal 6 2 2 3 2 5 2 3 2" xfId="5129" xr:uid="{00000000-0005-0000-0000-0000CA250000}"/>
    <cellStyle name="Normal 6 2 2 3 2 5 2 3 2 2" xfId="5130" xr:uid="{00000000-0005-0000-0000-0000CB250000}"/>
    <cellStyle name="Normal 6 2 2 3 2 5 2 3 2 2 2" xfId="38297" xr:uid="{00000000-0005-0000-0000-0000CC250000}"/>
    <cellStyle name="Normal 6 2 2 3 2 5 2 3 2 3" xfId="28279" xr:uid="{00000000-0005-0000-0000-0000CD250000}"/>
    <cellStyle name="Normal 6 2 2 3 2 5 2 3 3" xfId="5131" xr:uid="{00000000-0005-0000-0000-0000CE250000}"/>
    <cellStyle name="Normal 6 2 2 3 2 5 2 3 3 2" xfId="5132" xr:uid="{00000000-0005-0000-0000-0000CF250000}"/>
    <cellStyle name="Normal 6 2 2 3 2 5 2 3 3 2 2" xfId="38298" xr:uid="{00000000-0005-0000-0000-0000D0250000}"/>
    <cellStyle name="Normal 6 2 2 3 2 5 2 3 3 3" xfId="28280" xr:uid="{00000000-0005-0000-0000-0000D1250000}"/>
    <cellStyle name="Normal 6 2 2 3 2 5 2 3 4" xfId="5133" xr:uid="{00000000-0005-0000-0000-0000D2250000}"/>
    <cellStyle name="Normal 6 2 2 3 2 5 2 3 4 2" xfId="34569" xr:uid="{00000000-0005-0000-0000-0000D3250000}"/>
    <cellStyle name="Normal 6 2 2 3 2 5 2 3 5" xfId="23973" xr:uid="{00000000-0005-0000-0000-0000D4250000}"/>
    <cellStyle name="Normal 6 2 2 3 2 5 2 4" xfId="5134" xr:uid="{00000000-0005-0000-0000-0000D5250000}"/>
    <cellStyle name="Normal 6 2 2 3 2 5 2 4 2" xfId="5135" xr:uid="{00000000-0005-0000-0000-0000D6250000}"/>
    <cellStyle name="Normal 6 2 2 3 2 5 2 4 2 2" xfId="38299" xr:uid="{00000000-0005-0000-0000-0000D7250000}"/>
    <cellStyle name="Normal 6 2 2 3 2 5 2 4 3" xfId="28281" xr:uid="{00000000-0005-0000-0000-0000D8250000}"/>
    <cellStyle name="Normal 6 2 2 3 2 5 2 5" xfId="5136" xr:uid="{00000000-0005-0000-0000-0000D9250000}"/>
    <cellStyle name="Normal 6 2 2 3 2 5 2 5 2" xfId="5137" xr:uid="{00000000-0005-0000-0000-0000DA250000}"/>
    <cellStyle name="Normal 6 2 2 3 2 5 2 5 2 2" xfId="38300" xr:uid="{00000000-0005-0000-0000-0000DB250000}"/>
    <cellStyle name="Normal 6 2 2 3 2 5 2 5 3" xfId="28282" xr:uid="{00000000-0005-0000-0000-0000DC250000}"/>
    <cellStyle name="Normal 6 2 2 3 2 5 2 6" xfId="5138" xr:uid="{00000000-0005-0000-0000-0000DD250000}"/>
    <cellStyle name="Normal 6 2 2 3 2 5 2 6 2" xfId="34567" xr:uid="{00000000-0005-0000-0000-0000DE250000}"/>
    <cellStyle name="Normal 6 2 2 3 2 5 2 7" xfId="23971" xr:uid="{00000000-0005-0000-0000-0000DF250000}"/>
    <cellStyle name="Normal 6 2 2 3 2 5 3" xfId="5139" xr:uid="{00000000-0005-0000-0000-0000E0250000}"/>
    <cellStyle name="Normal 6 2 2 3 2 5 3 2" xfId="5140" xr:uid="{00000000-0005-0000-0000-0000E1250000}"/>
    <cellStyle name="Normal 6 2 2 3 2 5 3 2 2" xfId="5141" xr:uid="{00000000-0005-0000-0000-0000E2250000}"/>
    <cellStyle name="Normal 6 2 2 3 2 5 3 2 2 2" xfId="38301" xr:uid="{00000000-0005-0000-0000-0000E3250000}"/>
    <cellStyle name="Normal 6 2 2 3 2 5 3 2 3" xfId="28283" xr:uid="{00000000-0005-0000-0000-0000E4250000}"/>
    <cellStyle name="Normal 6 2 2 3 2 5 3 3" xfId="5142" xr:uid="{00000000-0005-0000-0000-0000E5250000}"/>
    <cellStyle name="Normal 6 2 2 3 2 5 3 3 2" xfId="5143" xr:uid="{00000000-0005-0000-0000-0000E6250000}"/>
    <cellStyle name="Normal 6 2 2 3 2 5 3 3 2 2" xfId="38302" xr:uid="{00000000-0005-0000-0000-0000E7250000}"/>
    <cellStyle name="Normal 6 2 2 3 2 5 3 3 3" xfId="28284" xr:uid="{00000000-0005-0000-0000-0000E8250000}"/>
    <cellStyle name="Normal 6 2 2 3 2 5 3 4" xfId="5144" xr:uid="{00000000-0005-0000-0000-0000E9250000}"/>
    <cellStyle name="Normal 6 2 2 3 2 5 3 4 2" xfId="34570" xr:uid="{00000000-0005-0000-0000-0000EA250000}"/>
    <cellStyle name="Normal 6 2 2 3 2 5 3 5" xfId="23974" xr:uid="{00000000-0005-0000-0000-0000EB250000}"/>
    <cellStyle name="Normal 6 2 2 3 2 5 4" xfId="5145" xr:uid="{00000000-0005-0000-0000-0000EC250000}"/>
    <cellStyle name="Normal 6 2 2 3 2 5 4 2" xfId="5146" xr:uid="{00000000-0005-0000-0000-0000ED250000}"/>
    <cellStyle name="Normal 6 2 2 3 2 5 4 2 2" xfId="5147" xr:uid="{00000000-0005-0000-0000-0000EE250000}"/>
    <cellStyle name="Normal 6 2 2 3 2 5 4 2 2 2" xfId="38303" xr:uid="{00000000-0005-0000-0000-0000EF250000}"/>
    <cellStyle name="Normal 6 2 2 3 2 5 4 2 3" xfId="28285" xr:uid="{00000000-0005-0000-0000-0000F0250000}"/>
    <cellStyle name="Normal 6 2 2 3 2 5 4 3" xfId="5148" xr:uid="{00000000-0005-0000-0000-0000F1250000}"/>
    <cellStyle name="Normal 6 2 2 3 2 5 4 3 2" xfId="5149" xr:uid="{00000000-0005-0000-0000-0000F2250000}"/>
    <cellStyle name="Normal 6 2 2 3 2 5 4 3 2 2" xfId="38304" xr:uid="{00000000-0005-0000-0000-0000F3250000}"/>
    <cellStyle name="Normal 6 2 2 3 2 5 4 3 3" xfId="28286" xr:uid="{00000000-0005-0000-0000-0000F4250000}"/>
    <cellStyle name="Normal 6 2 2 3 2 5 4 4" xfId="5150" xr:uid="{00000000-0005-0000-0000-0000F5250000}"/>
    <cellStyle name="Normal 6 2 2 3 2 5 4 4 2" xfId="34571" xr:uid="{00000000-0005-0000-0000-0000F6250000}"/>
    <cellStyle name="Normal 6 2 2 3 2 5 4 5" xfId="23975" xr:uid="{00000000-0005-0000-0000-0000F7250000}"/>
    <cellStyle name="Normal 6 2 2 3 2 5 5" xfId="5151" xr:uid="{00000000-0005-0000-0000-0000F8250000}"/>
    <cellStyle name="Normal 6 2 2 3 2 5 5 2" xfId="5152" xr:uid="{00000000-0005-0000-0000-0000F9250000}"/>
    <cellStyle name="Normal 6 2 2 3 2 5 5 2 2" xfId="38305" xr:uid="{00000000-0005-0000-0000-0000FA250000}"/>
    <cellStyle name="Normal 6 2 2 3 2 5 5 3" xfId="28287" xr:uid="{00000000-0005-0000-0000-0000FB250000}"/>
    <cellStyle name="Normal 6 2 2 3 2 5 6" xfId="5153" xr:uid="{00000000-0005-0000-0000-0000FC250000}"/>
    <cellStyle name="Normal 6 2 2 3 2 5 6 2" xfId="5154" xr:uid="{00000000-0005-0000-0000-0000FD250000}"/>
    <cellStyle name="Normal 6 2 2 3 2 5 6 2 2" xfId="38306" xr:uid="{00000000-0005-0000-0000-0000FE250000}"/>
    <cellStyle name="Normal 6 2 2 3 2 5 6 3" xfId="28288" xr:uid="{00000000-0005-0000-0000-0000FF250000}"/>
    <cellStyle name="Normal 6 2 2 3 2 5 7" xfId="5155" xr:uid="{00000000-0005-0000-0000-000000260000}"/>
    <cellStyle name="Normal 6 2 2 3 2 5 7 2" xfId="34566" xr:uid="{00000000-0005-0000-0000-000001260000}"/>
    <cellStyle name="Normal 6 2 2 3 2 5 8" xfId="23970" xr:uid="{00000000-0005-0000-0000-000002260000}"/>
    <cellStyle name="Normal 6 2 2 3 2 6" xfId="5156" xr:uid="{00000000-0005-0000-0000-000003260000}"/>
    <cellStyle name="Normal 6 2 2 3 2 6 2" xfId="5157" xr:uid="{00000000-0005-0000-0000-000004260000}"/>
    <cellStyle name="Normal 6 2 2 3 2 6 2 2" xfId="5158" xr:uid="{00000000-0005-0000-0000-000005260000}"/>
    <cellStyle name="Normal 6 2 2 3 2 6 2 2 2" xfId="5159" xr:uid="{00000000-0005-0000-0000-000006260000}"/>
    <cellStyle name="Normal 6 2 2 3 2 6 2 2 2 2" xfId="38307" xr:uid="{00000000-0005-0000-0000-000007260000}"/>
    <cellStyle name="Normal 6 2 2 3 2 6 2 2 3" xfId="28289" xr:uid="{00000000-0005-0000-0000-000008260000}"/>
    <cellStyle name="Normal 6 2 2 3 2 6 2 3" xfId="5160" xr:uid="{00000000-0005-0000-0000-000009260000}"/>
    <cellStyle name="Normal 6 2 2 3 2 6 2 3 2" xfId="5161" xr:uid="{00000000-0005-0000-0000-00000A260000}"/>
    <cellStyle name="Normal 6 2 2 3 2 6 2 3 2 2" xfId="38308" xr:uid="{00000000-0005-0000-0000-00000B260000}"/>
    <cellStyle name="Normal 6 2 2 3 2 6 2 3 3" xfId="28290" xr:uid="{00000000-0005-0000-0000-00000C260000}"/>
    <cellStyle name="Normal 6 2 2 3 2 6 2 4" xfId="5162" xr:uid="{00000000-0005-0000-0000-00000D260000}"/>
    <cellStyle name="Normal 6 2 2 3 2 6 2 4 2" xfId="34573" xr:uid="{00000000-0005-0000-0000-00000E260000}"/>
    <cellStyle name="Normal 6 2 2 3 2 6 2 5" xfId="23977" xr:uid="{00000000-0005-0000-0000-00000F260000}"/>
    <cellStyle name="Normal 6 2 2 3 2 6 3" xfId="5163" xr:uid="{00000000-0005-0000-0000-000010260000}"/>
    <cellStyle name="Normal 6 2 2 3 2 6 3 2" xfId="5164" xr:uid="{00000000-0005-0000-0000-000011260000}"/>
    <cellStyle name="Normal 6 2 2 3 2 6 3 2 2" xfId="5165" xr:uid="{00000000-0005-0000-0000-000012260000}"/>
    <cellStyle name="Normal 6 2 2 3 2 6 3 2 2 2" xfId="38309" xr:uid="{00000000-0005-0000-0000-000013260000}"/>
    <cellStyle name="Normal 6 2 2 3 2 6 3 2 3" xfId="28291" xr:uid="{00000000-0005-0000-0000-000014260000}"/>
    <cellStyle name="Normal 6 2 2 3 2 6 3 3" xfId="5166" xr:uid="{00000000-0005-0000-0000-000015260000}"/>
    <cellStyle name="Normal 6 2 2 3 2 6 3 3 2" xfId="5167" xr:uid="{00000000-0005-0000-0000-000016260000}"/>
    <cellStyle name="Normal 6 2 2 3 2 6 3 3 2 2" xfId="38310" xr:uid="{00000000-0005-0000-0000-000017260000}"/>
    <cellStyle name="Normal 6 2 2 3 2 6 3 3 3" xfId="28292" xr:uid="{00000000-0005-0000-0000-000018260000}"/>
    <cellStyle name="Normal 6 2 2 3 2 6 3 4" xfId="5168" xr:uid="{00000000-0005-0000-0000-000019260000}"/>
    <cellStyle name="Normal 6 2 2 3 2 6 3 4 2" xfId="34574" xr:uid="{00000000-0005-0000-0000-00001A260000}"/>
    <cellStyle name="Normal 6 2 2 3 2 6 3 5" xfId="23978" xr:uid="{00000000-0005-0000-0000-00001B260000}"/>
    <cellStyle name="Normal 6 2 2 3 2 6 4" xfId="5169" xr:uid="{00000000-0005-0000-0000-00001C260000}"/>
    <cellStyle name="Normal 6 2 2 3 2 6 4 2" xfId="5170" xr:uid="{00000000-0005-0000-0000-00001D260000}"/>
    <cellStyle name="Normal 6 2 2 3 2 6 4 2 2" xfId="38311" xr:uid="{00000000-0005-0000-0000-00001E260000}"/>
    <cellStyle name="Normal 6 2 2 3 2 6 4 3" xfId="28293" xr:uid="{00000000-0005-0000-0000-00001F260000}"/>
    <cellStyle name="Normal 6 2 2 3 2 6 5" xfId="5171" xr:uid="{00000000-0005-0000-0000-000020260000}"/>
    <cellStyle name="Normal 6 2 2 3 2 6 5 2" xfId="5172" xr:uid="{00000000-0005-0000-0000-000021260000}"/>
    <cellStyle name="Normal 6 2 2 3 2 6 5 2 2" xfId="38312" xr:uid="{00000000-0005-0000-0000-000022260000}"/>
    <cellStyle name="Normal 6 2 2 3 2 6 5 3" xfId="28294" xr:uid="{00000000-0005-0000-0000-000023260000}"/>
    <cellStyle name="Normal 6 2 2 3 2 6 6" xfId="5173" xr:uid="{00000000-0005-0000-0000-000024260000}"/>
    <cellStyle name="Normal 6 2 2 3 2 6 6 2" xfId="34572" xr:uid="{00000000-0005-0000-0000-000025260000}"/>
    <cellStyle name="Normal 6 2 2 3 2 6 7" xfId="23976" xr:uid="{00000000-0005-0000-0000-000026260000}"/>
    <cellStyle name="Normal 6 2 2 3 2 7" xfId="5174" xr:uid="{00000000-0005-0000-0000-000027260000}"/>
    <cellStyle name="Normal 6 2 2 3 2 7 2" xfId="5175" xr:uid="{00000000-0005-0000-0000-000028260000}"/>
    <cellStyle name="Normal 6 2 2 3 2 7 2 2" xfId="5176" xr:uid="{00000000-0005-0000-0000-000029260000}"/>
    <cellStyle name="Normal 6 2 2 3 2 7 2 2 2" xfId="38313" xr:uid="{00000000-0005-0000-0000-00002A260000}"/>
    <cellStyle name="Normal 6 2 2 3 2 7 2 3" xfId="28295" xr:uid="{00000000-0005-0000-0000-00002B260000}"/>
    <cellStyle name="Normal 6 2 2 3 2 7 3" xfId="5177" xr:uid="{00000000-0005-0000-0000-00002C260000}"/>
    <cellStyle name="Normal 6 2 2 3 2 7 3 2" xfId="5178" xr:uid="{00000000-0005-0000-0000-00002D260000}"/>
    <cellStyle name="Normal 6 2 2 3 2 7 3 2 2" xfId="38314" xr:uid="{00000000-0005-0000-0000-00002E260000}"/>
    <cellStyle name="Normal 6 2 2 3 2 7 3 3" xfId="28296" xr:uid="{00000000-0005-0000-0000-00002F260000}"/>
    <cellStyle name="Normal 6 2 2 3 2 7 4" xfId="5179" xr:uid="{00000000-0005-0000-0000-000030260000}"/>
    <cellStyle name="Normal 6 2 2 3 2 7 4 2" xfId="34575" xr:uid="{00000000-0005-0000-0000-000031260000}"/>
    <cellStyle name="Normal 6 2 2 3 2 7 5" xfId="23979" xr:uid="{00000000-0005-0000-0000-000032260000}"/>
    <cellStyle name="Normal 6 2 2 3 2 8" xfId="5180" xr:uid="{00000000-0005-0000-0000-000033260000}"/>
    <cellStyle name="Normal 6 2 2 3 2 8 2" xfId="5181" xr:uid="{00000000-0005-0000-0000-000034260000}"/>
    <cellStyle name="Normal 6 2 2 3 2 8 2 2" xfId="5182" xr:uid="{00000000-0005-0000-0000-000035260000}"/>
    <cellStyle name="Normal 6 2 2 3 2 8 2 2 2" xfId="38315" xr:uid="{00000000-0005-0000-0000-000036260000}"/>
    <cellStyle name="Normal 6 2 2 3 2 8 2 3" xfId="28297" xr:uid="{00000000-0005-0000-0000-000037260000}"/>
    <cellStyle name="Normal 6 2 2 3 2 8 3" xfId="5183" xr:uid="{00000000-0005-0000-0000-000038260000}"/>
    <cellStyle name="Normal 6 2 2 3 2 8 3 2" xfId="5184" xr:uid="{00000000-0005-0000-0000-000039260000}"/>
    <cellStyle name="Normal 6 2 2 3 2 8 3 2 2" xfId="38316" xr:uid="{00000000-0005-0000-0000-00003A260000}"/>
    <cellStyle name="Normal 6 2 2 3 2 8 3 3" xfId="28298" xr:uid="{00000000-0005-0000-0000-00003B260000}"/>
    <cellStyle name="Normal 6 2 2 3 2 8 4" xfId="5185" xr:uid="{00000000-0005-0000-0000-00003C260000}"/>
    <cellStyle name="Normal 6 2 2 3 2 8 4 2" xfId="34576" xr:uid="{00000000-0005-0000-0000-00003D260000}"/>
    <cellStyle name="Normal 6 2 2 3 2 8 5" xfId="23980" xr:uid="{00000000-0005-0000-0000-00003E260000}"/>
    <cellStyle name="Normal 6 2 2 3 2 9" xfId="5186" xr:uid="{00000000-0005-0000-0000-00003F260000}"/>
    <cellStyle name="Normal 6 2 2 3 2 9 2" xfId="5187" xr:uid="{00000000-0005-0000-0000-000040260000}"/>
    <cellStyle name="Normal 6 2 2 3 2 9 2 2" xfId="38317" xr:uid="{00000000-0005-0000-0000-000041260000}"/>
    <cellStyle name="Normal 6 2 2 3 2 9 3" xfId="28299" xr:uid="{00000000-0005-0000-0000-000042260000}"/>
    <cellStyle name="Normal 6 2 2 3 3" xfId="5188" xr:uid="{00000000-0005-0000-0000-000043260000}"/>
    <cellStyle name="Normal 6 2 2 3 3 10" xfId="23981" xr:uid="{00000000-0005-0000-0000-000044260000}"/>
    <cellStyle name="Normal 6 2 2 3 3 2" xfId="5189" xr:uid="{00000000-0005-0000-0000-000045260000}"/>
    <cellStyle name="Normal 6 2 2 3 3 2 2" xfId="5190" xr:uid="{00000000-0005-0000-0000-000046260000}"/>
    <cellStyle name="Normal 6 2 2 3 3 2 2 2" xfId="5191" xr:uid="{00000000-0005-0000-0000-000047260000}"/>
    <cellStyle name="Normal 6 2 2 3 3 2 2 2 2" xfId="5192" xr:uid="{00000000-0005-0000-0000-000048260000}"/>
    <cellStyle name="Normal 6 2 2 3 3 2 2 2 2 2" xfId="5193" xr:uid="{00000000-0005-0000-0000-000049260000}"/>
    <cellStyle name="Normal 6 2 2 3 3 2 2 2 2 2 2" xfId="38318" xr:uid="{00000000-0005-0000-0000-00004A260000}"/>
    <cellStyle name="Normal 6 2 2 3 3 2 2 2 2 3" xfId="28300" xr:uid="{00000000-0005-0000-0000-00004B260000}"/>
    <cellStyle name="Normal 6 2 2 3 3 2 2 2 3" xfId="5194" xr:uid="{00000000-0005-0000-0000-00004C260000}"/>
    <cellStyle name="Normal 6 2 2 3 3 2 2 2 3 2" xfId="5195" xr:uid="{00000000-0005-0000-0000-00004D260000}"/>
    <cellStyle name="Normal 6 2 2 3 3 2 2 2 3 2 2" xfId="38319" xr:uid="{00000000-0005-0000-0000-00004E260000}"/>
    <cellStyle name="Normal 6 2 2 3 3 2 2 2 3 3" xfId="28301" xr:uid="{00000000-0005-0000-0000-00004F260000}"/>
    <cellStyle name="Normal 6 2 2 3 3 2 2 2 4" xfId="5196" xr:uid="{00000000-0005-0000-0000-000050260000}"/>
    <cellStyle name="Normal 6 2 2 3 3 2 2 2 4 2" xfId="34580" xr:uid="{00000000-0005-0000-0000-000051260000}"/>
    <cellStyle name="Normal 6 2 2 3 3 2 2 2 5" xfId="23984" xr:uid="{00000000-0005-0000-0000-000052260000}"/>
    <cellStyle name="Normal 6 2 2 3 3 2 2 3" xfId="5197" xr:uid="{00000000-0005-0000-0000-000053260000}"/>
    <cellStyle name="Normal 6 2 2 3 3 2 2 3 2" xfId="5198" xr:uid="{00000000-0005-0000-0000-000054260000}"/>
    <cellStyle name="Normal 6 2 2 3 3 2 2 3 2 2" xfId="5199" xr:uid="{00000000-0005-0000-0000-000055260000}"/>
    <cellStyle name="Normal 6 2 2 3 3 2 2 3 2 2 2" xfId="38320" xr:uid="{00000000-0005-0000-0000-000056260000}"/>
    <cellStyle name="Normal 6 2 2 3 3 2 2 3 2 3" xfId="28302" xr:uid="{00000000-0005-0000-0000-000057260000}"/>
    <cellStyle name="Normal 6 2 2 3 3 2 2 3 3" xfId="5200" xr:uid="{00000000-0005-0000-0000-000058260000}"/>
    <cellStyle name="Normal 6 2 2 3 3 2 2 3 3 2" xfId="5201" xr:uid="{00000000-0005-0000-0000-000059260000}"/>
    <cellStyle name="Normal 6 2 2 3 3 2 2 3 3 2 2" xfId="38321" xr:uid="{00000000-0005-0000-0000-00005A260000}"/>
    <cellStyle name="Normal 6 2 2 3 3 2 2 3 3 3" xfId="28303" xr:uid="{00000000-0005-0000-0000-00005B260000}"/>
    <cellStyle name="Normal 6 2 2 3 3 2 2 3 4" xfId="5202" xr:uid="{00000000-0005-0000-0000-00005C260000}"/>
    <cellStyle name="Normal 6 2 2 3 3 2 2 3 4 2" xfId="34581" xr:uid="{00000000-0005-0000-0000-00005D260000}"/>
    <cellStyle name="Normal 6 2 2 3 3 2 2 3 5" xfId="23985" xr:uid="{00000000-0005-0000-0000-00005E260000}"/>
    <cellStyle name="Normal 6 2 2 3 3 2 2 4" xfId="5203" xr:uid="{00000000-0005-0000-0000-00005F260000}"/>
    <cellStyle name="Normal 6 2 2 3 3 2 2 4 2" xfId="5204" xr:uid="{00000000-0005-0000-0000-000060260000}"/>
    <cellStyle name="Normal 6 2 2 3 3 2 2 4 2 2" xfId="38322" xr:uid="{00000000-0005-0000-0000-000061260000}"/>
    <cellStyle name="Normal 6 2 2 3 3 2 2 4 3" xfId="28304" xr:uid="{00000000-0005-0000-0000-000062260000}"/>
    <cellStyle name="Normal 6 2 2 3 3 2 2 5" xfId="5205" xr:uid="{00000000-0005-0000-0000-000063260000}"/>
    <cellStyle name="Normal 6 2 2 3 3 2 2 5 2" xfId="5206" xr:uid="{00000000-0005-0000-0000-000064260000}"/>
    <cellStyle name="Normal 6 2 2 3 3 2 2 5 2 2" xfId="38323" xr:uid="{00000000-0005-0000-0000-000065260000}"/>
    <cellStyle name="Normal 6 2 2 3 3 2 2 5 3" xfId="28305" xr:uid="{00000000-0005-0000-0000-000066260000}"/>
    <cellStyle name="Normal 6 2 2 3 3 2 2 6" xfId="5207" xr:uid="{00000000-0005-0000-0000-000067260000}"/>
    <cellStyle name="Normal 6 2 2 3 3 2 2 6 2" xfId="34579" xr:uid="{00000000-0005-0000-0000-000068260000}"/>
    <cellStyle name="Normal 6 2 2 3 3 2 2 7" xfId="23983" xr:uid="{00000000-0005-0000-0000-000069260000}"/>
    <cellStyle name="Normal 6 2 2 3 3 2 3" xfId="5208" xr:uid="{00000000-0005-0000-0000-00006A260000}"/>
    <cellStyle name="Normal 6 2 2 3 3 2 3 2" xfId="5209" xr:uid="{00000000-0005-0000-0000-00006B260000}"/>
    <cellStyle name="Normal 6 2 2 3 3 2 3 2 2" xfId="5210" xr:uid="{00000000-0005-0000-0000-00006C260000}"/>
    <cellStyle name="Normal 6 2 2 3 3 2 3 2 2 2" xfId="38324" xr:uid="{00000000-0005-0000-0000-00006D260000}"/>
    <cellStyle name="Normal 6 2 2 3 3 2 3 2 3" xfId="28306" xr:uid="{00000000-0005-0000-0000-00006E260000}"/>
    <cellStyle name="Normal 6 2 2 3 3 2 3 3" xfId="5211" xr:uid="{00000000-0005-0000-0000-00006F260000}"/>
    <cellStyle name="Normal 6 2 2 3 3 2 3 3 2" xfId="5212" xr:uid="{00000000-0005-0000-0000-000070260000}"/>
    <cellStyle name="Normal 6 2 2 3 3 2 3 3 2 2" xfId="38325" xr:uid="{00000000-0005-0000-0000-000071260000}"/>
    <cellStyle name="Normal 6 2 2 3 3 2 3 3 3" xfId="28307" xr:uid="{00000000-0005-0000-0000-000072260000}"/>
    <cellStyle name="Normal 6 2 2 3 3 2 3 4" xfId="5213" xr:uid="{00000000-0005-0000-0000-000073260000}"/>
    <cellStyle name="Normal 6 2 2 3 3 2 3 4 2" xfId="34582" xr:uid="{00000000-0005-0000-0000-000074260000}"/>
    <cellStyle name="Normal 6 2 2 3 3 2 3 5" xfId="23986" xr:uid="{00000000-0005-0000-0000-000075260000}"/>
    <cellStyle name="Normal 6 2 2 3 3 2 4" xfId="5214" xr:uid="{00000000-0005-0000-0000-000076260000}"/>
    <cellStyle name="Normal 6 2 2 3 3 2 4 2" xfId="5215" xr:uid="{00000000-0005-0000-0000-000077260000}"/>
    <cellStyle name="Normal 6 2 2 3 3 2 4 2 2" xfId="5216" xr:uid="{00000000-0005-0000-0000-000078260000}"/>
    <cellStyle name="Normal 6 2 2 3 3 2 4 2 2 2" xfId="38326" xr:uid="{00000000-0005-0000-0000-000079260000}"/>
    <cellStyle name="Normal 6 2 2 3 3 2 4 2 3" xfId="28308" xr:uid="{00000000-0005-0000-0000-00007A260000}"/>
    <cellStyle name="Normal 6 2 2 3 3 2 4 3" xfId="5217" xr:uid="{00000000-0005-0000-0000-00007B260000}"/>
    <cellStyle name="Normal 6 2 2 3 3 2 4 3 2" xfId="5218" xr:uid="{00000000-0005-0000-0000-00007C260000}"/>
    <cellStyle name="Normal 6 2 2 3 3 2 4 3 2 2" xfId="38327" xr:uid="{00000000-0005-0000-0000-00007D260000}"/>
    <cellStyle name="Normal 6 2 2 3 3 2 4 3 3" xfId="28309" xr:uid="{00000000-0005-0000-0000-00007E260000}"/>
    <cellStyle name="Normal 6 2 2 3 3 2 4 4" xfId="5219" xr:uid="{00000000-0005-0000-0000-00007F260000}"/>
    <cellStyle name="Normal 6 2 2 3 3 2 4 4 2" xfId="34583" xr:uid="{00000000-0005-0000-0000-000080260000}"/>
    <cellStyle name="Normal 6 2 2 3 3 2 4 5" xfId="23987" xr:uid="{00000000-0005-0000-0000-000081260000}"/>
    <cellStyle name="Normal 6 2 2 3 3 2 5" xfId="5220" xr:uid="{00000000-0005-0000-0000-000082260000}"/>
    <cellStyle name="Normal 6 2 2 3 3 2 5 2" xfId="5221" xr:uid="{00000000-0005-0000-0000-000083260000}"/>
    <cellStyle name="Normal 6 2 2 3 3 2 5 2 2" xfId="38328" xr:uid="{00000000-0005-0000-0000-000084260000}"/>
    <cellStyle name="Normal 6 2 2 3 3 2 5 3" xfId="28310" xr:uid="{00000000-0005-0000-0000-000085260000}"/>
    <cellStyle name="Normal 6 2 2 3 3 2 6" xfId="5222" xr:uid="{00000000-0005-0000-0000-000086260000}"/>
    <cellStyle name="Normal 6 2 2 3 3 2 6 2" xfId="5223" xr:uid="{00000000-0005-0000-0000-000087260000}"/>
    <cellStyle name="Normal 6 2 2 3 3 2 6 2 2" xfId="38329" xr:uid="{00000000-0005-0000-0000-000088260000}"/>
    <cellStyle name="Normal 6 2 2 3 3 2 6 3" xfId="28311" xr:uid="{00000000-0005-0000-0000-000089260000}"/>
    <cellStyle name="Normal 6 2 2 3 3 2 7" xfId="5224" xr:uid="{00000000-0005-0000-0000-00008A260000}"/>
    <cellStyle name="Normal 6 2 2 3 3 2 7 2" xfId="34578" xr:uid="{00000000-0005-0000-0000-00008B260000}"/>
    <cellStyle name="Normal 6 2 2 3 3 2 8" xfId="23982" xr:uid="{00000000-0005-0000-0000-00008C260000}"/>
    <cellStyle name="Normal 6 2 2 3 3 3" xfId="5225" xr:uid="{00000000-0005-0000-0000-00008D260000}"/>
    <cellStyle name="Normal 6 2 2 3 3 3 2" xfId="5226" xr:uid="{00000000-0005-0000-0000-00008E260000}"/>
    <cellStyle name="Normal 6 2 2 3 3 3 2 2" xfId="5227" xr:uid="{00000000-0005-0000-0000-00008F260000}"/>
    <cellStyle name="Normal 6 2 2 3 3 3 2 2 2" xfId="5228" xr:uid="{00000000-0005-0000-0000-000090260000}"/>
    <cellStyle name="Normal 6 2 2 3 3 3 2 2 2 2" xfId="5229" xr:uid="{00000000-0005-0000-0000-000091260000}"/>
    <cellStyle name="Normal 6 2 2 3 3 3 2 2 2 2 2" xfId="38330" xr:uid="{00000000-0005-0000-0000-000092260000}"/>
    <cellStyle name="Normal 6 2 2 3 3 3 2 2 2 3" xfId="28312" xr:uid="{00000000-0005-0000-0000-000093260000}"/>
    <cellStyle name="Normal 6 2 2 3 3 3 2 2 3" xfId="5230" xr:uid="{00000000-0005-0000-0000-000094260000}"/>
    <cellStyle name="Normal 6 2 2 3 3 3 2 2 3 2" xfId="5231" xr:uid="{00000000-0005-0000-0000-000095260000}"/>
    <cellStyle name="Normal 6 2 2 3 3 3 2 2 3 2 2" xfId="38331" xr:uid="{00000000-0005-0000-0000-000096260000}"/>
    <cellStyle name="Normal 6 2 2 3 3 3 2 2 3 3" xfId="28313" xr:uid="{00000000-0005-0000-0000-000097260000}"/>
    <cellStyle name="Normal 6 2 2 3 3 3 2 2 4" xfId="5232" xr:uid="{00000000-0005-0000-0000-000098260000}"/>
    <cellStyle name="Normal 6 2 2 3 3 3 2 2 4 2" xfId="34586" xr:uid="{00000000-0005-0000-0000-000099260000}"/>
    <cellStyle name="Normal 6 2 2 3 3 3 2 2 5" xfId="23990" xr:uid="{00000000-0005-0000-0000-00009A260000}"/>
    <cellStyle name="Normal 6 2 2 3 3 3 2 3" xfId="5233" xr:uid="{00000000-0005-0000-0000-00009B260000}"/>
    <cellStyle name="Normal 6 2 2 3 3 3 2 3 2" xfId="5234" xr:uid="{00000000-0005-0000-0000-00009C260000}"/>
    <cellStyle name="Normal 6 2 2 3 3 3 2 3 2 2" xfId="5235" xr:uid="{00000000-0005-0000-0000-00009D260000}"/>
    <cellStyle name="Normal 6 2 2 3 3 3 2 3 2 2 2" xfId="38332" xr:uid="{00000000-0005-0000-0000-00009E260000}"/>
    <cellStyle name="Normal 6 2 2 3 3 3 2 3 2 3" xfId="28314" xr:uid="{00000000-0005-0000-0000-00009F260000}"/>
    <cellStyle name="Normal 6 2 2 3 3 3 2 3 3" xfId="5236" xr:uid="{00000000-0005-0000-0000-0000A0260000}"/>
    <cellStyle name="Normal 6 2 2 3 3 3 2 3 3 2" xfId="5237" xr:uid="{00000000-0005-0000-0000-0000A1260000}"/>
    <cellStyle name="Normal 6 2 2 3 3 3 2 3 3 2 2" xfId="38333" xr:uid="{00000000-0005-0000-0000-0000A2260000}"/>
    <cellStyle name="Normal 6 2 2 3 3 3 2 3 3 3" xfId="28315" xr:uid="{00000000-0005-0000-0000-0000A3260000}"/>
    <cellStyle name="Normal 6 2 2 3 3 3 2 3 4" xfId="5238" xr:uid="{00000000-0005-0000-0000-0000A4260000}"/>
    <cellStyle name="Normal 6 2 2 3 3 3 2 3 4 2" xfId="34587" xr:uid="{00000000-0005-0000-0000-0000A5260000}"/>
    <cellStyle name="Normal 6 2 2 3 3 3 2 3 5" xfId="23991" xr:uid="{00000000-0005-0000-0000-0000A6260000}"/>
    <cellStyle name="Normal 6 2 2 3 3 3 2 4" xfId="5239" xr:uid="{00000000-0005-0000-0000-0000A7260000}"/>
    <cellStyle name="Normal 6 2 2 3 3 3 2 4 2" xfId="5240" xr:uid="{00000000-0005-0000-0000-0000A8260000}"/>
    <cellStyle name="Normal 6 2 2 3 3 3 2 4 2 2" xfId="38334" xr:uid="{00000000-0005-0000-0000-0000A9260000}"/>
    <cellStyle name="Normal 6 2 2 3 3 3 2 4 3" xfId="28316" xr:uid="{00000000-0005-0000-0000-0000AA260000}"/>
    <cellStyle name="Normal 6 2 2 3 3 3 2 5" xfId="5241" xr:uid="{00000000-0005-0000-0000-0000AB260000}"/>
    <cellStyle name="Normal 6 2 2 3 3 3 2 5 2" xfId="5242" xr:uid="{00000000-0005-0000-0000-0000AC260000}"/>
    <cellStyle name="Normal 6 2 2 3 3 3 2 5 2 2" xfId="38335" xr:uid="{00000000-0005-0000-0000-0000AD260000}"/>
    <cellStyle name="Normal 6 2 2 3 3 3 2 5 3" xfId="28317" xr:uid="{00000000-0005-0000-0000-0000AE260000}"/>
    <cellStyle name="Normal 6 2 2 3 3 3 2 6" xfId="5243" xr:uid="{00000000-0005-0000-0000-0000AF260000}"/>
    <cellStyle name="Normal 6 2 2 3 3 3 2 6 2" xfId="34585" xr:uid="{00000000-0005-0000-0000-0000B0260000}"/>
    <cellStyle name="Normal 6 2 2 3 3 3 2 7" xfId="23989" xr:uid="{00000000-0005-0000-0000-0000B1260000}"/>
    <cellStyle name="Normal 6 2 2 3 3 3 3" xfId="5244" xr:uid="{00000000-0005-0000-0000-0000B2260000}"/>
    <cellStyle name="Normal 6 2 2 3 3 3 3 2" xfId="5245" xr:uid="{00000000-0005-0000-0000-0000B3260000}"/>
    <cellStyle name="Normal 6 2 2 3 3 3 3 2 2" xfId="5246" xr:uid="{00000000-0005-0000-0000-0000B4260000}"/>
    <cellStyle name="Normal 6 2 2 3 3 3 3 2 2 2" xfId="38336" xr:uid="{00000000-0005-0000-0000-0000B5260000}"/>
    <cellStyle name="Normal 6 2 2 3 3 3 3 2 3" xfId="28318" xr:uid="{00000000-0005-0000-0000-0000B6260000}"/>
    <cellStyle name="Normal 6 2 2 3 3 3 3 3" xfId="5247" xr:uid="{00000000-0005-0000-0000-0000B7260000}"/>
    <cellStyle name="Normal 6 2 2 3 3 3 3 3 2" xfId="5248" xr:uid="{00000000-0005-0000-0000-0000B8260000}"/>
    <cellStyle name="Normal 6 2 2 3 3 3 3 3 2 2" xfId="38337" xr:uid="{00000000-0005-0000-0000-0000B9260000}"/>
    <cellStyle name="Normal 6 2 2 3 3 3 3 3 3" xfId="28319" xr:uid="{00000000-0005-0000-0000-0000BA260000}"/>
    <cellStyle name="Normal 6 2 2 3 3 3 3 4" xfId="5249" xr:uid="{00000000-0005-0000-0000-0000BB260000}"/>
    <cellStyle name="Normal 6 2 2 3 3 3 3 4 2" xfId="34588" xr:uid="{00000000-0005-0000-0000-0000BC260000}"/>
    <cellStyle name="Normal 6 2 2 3 3 3 3 5" xfId="23992" xr:uid="{00000000-0005-0000-0000-0000BD260000}"/>
    <cellStyle name="Normal 6 2 2 3 3 3 4" xfId="5250" xr:uid="{00000000-0005-0000-0000-0000BE260000}"/>
    <cellStyle name="Normal 6 2 2 3 3 3 4 2" xfId="5251" xr:uid="{00000000-0005-0000-0000-0000BF260000}"/>
    <cellStyle name="Normal 6 2 2 3 3 3 4 2 2" xfId="5252" xr:uid="{00000000-0005-0000-0000-0000C0260000}"/>
    <cellStyle name="Normal 6 2 2 3 3 3 4 2 2 2" xfId="38338" xr:uid="{00000000-0005-0000-0000-0000C1260000}"/>
    <cellStyle name="Normal 6 2 2 3 3 3 4 2 3" xfId="28320" xr:uid="{00000000-0005-0000-0000-0000C2260000}"/>
    <cellStyle name="Normal 6 2 2 3 3 3 4 3" xfId="5253" xr:uid="{00000000-0005-0000-0000-0000C3260000}"/>
    <cellStyle name="Normal 6 2 2 3 3 3 4 3 2" xfId="5254" xr:uid="{00000000-0005-0000-0000-0000C4260000}"/>
    <cellStyle name="Normal 6 2 2 3 3 3 4 3 2 2" xfId="38339" xr:uid="{00000000-0005-0000-0000-0000C5260000}"/>
    <cellStyle name="Normal 6 2 2 3 3 3 4 3 3" xfId="28321" xr:uid="{00000000-0005-0000-0000-0000C6260000}"/>
    <cellStyle name="Normal 6 2 2 3 3 3 4 4" xfId="5255" xr:uid="{00000000-0005-0000-0000-0000C7260000}"/>
    <cellStyle name="Normal 6 2 2 3 3 3 4 4 2" xfId="34589" xr:uid="{00000000-0005-0000-0000-0000C8260000}"/>
    <cellStyle name="Normal 6 2 2 3 3 3 4 5" xfId="23993" xr:uid="{00000000-0005-0000-0000-0000C9260000}"/>
    <cellStyle name="Normal 6 2 2 3 3 3 5" xfId="5256" xr:uid="{00000000-0005-0000-0000-0000CA260000}"/>
    <cellStyle name="Normal 6 2 2 3 3 3 5 2" xfId="5257" xr:uid="{00000000-0005-0000-0000-0000CB260000}"/>
    <cellStyle name="Normal 6 2 2 3 3 3 5 2 2" xfId="38340" xr:uid="{00000000-0005-0000-0000-0000CC260000}"/>
    <cellStyle name="Normal 6 2 2 3 3 3 5 3" xfId="28322" xr:uid="{00000000-0005-0000-0000-0000CD260000}"/>
    <cellStyle name="Normal 6 2 2 3 3 3 6" xfId="5258" xr:uid="{00000000-0005-0000-0000-0000CE260000}"/>
    <cellStyle name="Normal 6 2 2 3 3 3 6 2" xfId="5259" xr:uid="{00000000-0005-0000-0000-0000CF260000}"/>
    <cellStyle name="Normal 6 2 2 3 3 3 6 2 2" xfId="38341" xr:uid="{00000000-0005-0000-0000-0000D0260000}"/>
    <cellStyle name="Normal 6 2 2 3 3 3 6 3" xfId="28323" xr:uid="{00000000-0005-0000-0000-0000D1260000}"/>
    <cellStyle name="Normal 6 2 2 3 3 3 7" xfId="5260" xr:uid="{00000000-0005-0000-0000-0000D2260000}"/>
    <cellStyle name="Normal 6 2 2 3 3 3 7 2" xfId="34584" xr:uid="{00000000-0005-0000-0000-0000D3260000}"/>
    <cellStyle name="Normal 6 2 2 3 3 3 8" xfId="23988" xr:uid="{00000000-0005-0000-0000-0000D4260000}"/>
    <cellStyle name="Normal 6 2 2 3 3 4" xfId="5261" xr:uid="{00000000-0005-0000-0000-0000D5260000}"/>
    <cellStyle name="Normal 6 2 2 3 3 4 2" xfId="5262" xr:uid="{00000000-0005-0000-0000-0000D6260000}"/>
    <cellStyle name="Normal 6 2 2 3 3 4 2 2" xfId="5263" xr:uid="{00000000-0005-0000-0000-0000D7260000}"/>
    <cellStyle name="Normal 6 2 2 3 3 4 2 2 2" xfId="5264" xr:uid="{00000000-0005-0000-0000-0000D8260000}"/>
    <cellStyle name="Normal 6 2 2 3 3 4 2 2 2 2" xfId="38342" xr:uid="{00000000-0005-0000-0000-0000D9260000}"/>
    <cellStyle name="Normal 6 2 2 3 3 4 2 2 3" xfId="28324" xr:uid="{00000000-0005-0000-0000-0000DA260000}"/>
    <cellStyle name="Normal 6 2 2 3 3 4 2 3" xfId="5265" xr:uid="{00000000-0005-0000-0000-0000DB260000}"/>
    <cellStyle name="Normal 6 2 2 3 3 4 2 3 2" xfId="5266" xr:uid="{00000000-0005-0000-0000-0000DC260000}"/>
    <cellStyle name="Normal 6 2 2 3 3 4 2 3 2 2" xfId="38343" xr:uid="{00000000-0005-0000-0000-0000DD260000}"/>
    <cellStyle name="Normal 6 2 2 3 3 4 2 3 3" xfId="28325" xr:uid="{00000000-0005-0000-0000-0000DE260000}"/>
    <cellStyle name="Normal 6 2 2 3 3 4 2 4" xfId="5267" xr:uid="{00000000-0005-0000-0000-0000DF260000}"/>
    <cellStyle name="Normal 6 2 2 3 3 4 2 4 2" xfId="34591" xr:uid="{00000000-0005-0000-0000-0000E0260000}"/>
    <cellStyle name="Normal 6 2 2 3 3 4 2 5" xfId="23995" xr:uid="{00000000-0005-0000-0000-0000E1260000}"/>
    <cellStyle name="Normal 6 2 2 3 3 4 3" xfId="5268" xr:uid="{00000000-0005-0000-0000-0000E2260000}"/>
    <cellStyle name="Normal 6 2 2 3 3 4 3 2" xfId="5269" xr:uid="{00000000-0005-0000-0000-0000E3260000}"/>
    <cellStyle name="Normal 6 2 2 3 3 4 3 2 2" xfId="5270" xr:uid="{00000000-0005-0000-0000-0000E4260000}"/>
    <cellStyle name="Normal 6 2 2 3 3 4 3 2 2 2" xfId="38344" xr:uid="{00000000-0005-0000-0000-0000E5260000}"/>
    <cellStyle name="Normal 6 2 2 3 3 4 3 2 3" xfId="28326" xr:uid="{00000000-0005-0000-0000-0000E6260000}"/>
    <cellStyle name="Normal 6 2 2 3 3 4 3 3" xfId="5271" xr:uid="{00000000-0005-0000-0000-0000E7260000}"/>
    <cellStyle name="Normal 6 2 2 3 3 4 3 3 2" xfId="5272" xr:uid="{00000000-0005-0000-0000-0000E8260000}"/>
    <cellStyle name="Normal 6 2 2 3 3 4 3 3 2 2" xfId="38345" xr:uid="{00000000-0005-0000-0000-0000E9260000}"/>
    <cellStyle name="Normal 6 2 2 3 3 4 3 3 3" xfId="28327" xr:uid="{00000000-0005-0000-0000-0000EA260000}"/>
    <cellStyle name="Normal 6 2 2 3 3 4 3 4" xfId="5273" xr:uid="{00000000-0005-0000-0000-0000EB260000}"/>
    <cellStyle name="Normal 6 2 2 3 3 4 3 4 2" xfId="34592" xr:uid="{00000000-0005-0000-0000-0000EC260000}"/>
    <cellStyle name="Normal 6 2 2 3 3 4 3 5" xfId="23996" xr:uid="{00000000-0005-0000-0000-0000ED260000}"/>
    <cellStyle name="Normal 6 2 2 3 3 4 4" xfId="5274" xr:uid="{00000000-0005-0000-0000-0000EE260000}"/>
    <cellStyle name="Normal 6 2 2 3 3 4 4 2" xfId="5275" xr:uid="{00000000-0005-0000-0000-0000EF260000}"/>
    <cellStyle name="Normal 6 2 2 3 3 4 4 2 2" xfId="38346" xr:uid="{00000000-0005-0000-0000-0000F0260000}"/>
    <cellStyle name="Normal 6 2 2 3 3 4 4 3" xfId="28328" xr:uid="{00000000-0005-0000-0000-0000F1260000}"/>
    <cellStyle name="Normal 6 2 2 3 3 4 5" xfId="5276" xr:uid="{00000000-0005-0000-0000-0000F2260000}"/>
    <cellStyle name="Normal 6 2 2 3 3 4 5 2" xfId="5277" xr:uid="{00000000-0005-0000-0000-0000F3260000}"/>
    <cellStyle name="Normal 6 2 2 3 3 4 5 2 2" xfId="38347" xr:uid="{00000000-0005-0000-0000-0000F4260000}"/>
    <cellStyle name="Normal 6 2 2 3 3 4 5 3" xfId="28329" xr:uid="{00000000-0005-0000-0000-0000F5260000}"/>
    <cellStyle name="Normal 6 2 2 3 3 4 6" xfId="5278" xr:uid="{00000000-0005-0000-0000-0000F6260000}"/>
    <cellStyle name="Normal 6 2 2 3 3 4 6 2" xfId="34590" xr:uid="{00000000-0005-0000-0000-0000F7260000}"/>
    <cellStyle name="Normal 6 2 2 3 3 4 7" xfId="23994" xr:uid="{00000000-0005-0000-0000-0000F8260000}"/>
    <cellStyle name="Normal 6 2 2 3 3 5" xfId="5279" xr:uid="{00000000-0005-0000-0000-0000F9260000}"/>
    <cellStyle name="Normal 6 2 2 3 3 5 2" xfId="5280" xr:uid="{00000000-0005-0000-0000-0000FA260000}"/>
    <cellStyle name="Normal 6 2 2 3 3 5 2 2" xfId="5281" xr:uid="{00000000-0005-0000-0000-0000FB260000}"/>
    <cellStyle name="Normal 6 2 2 3 3 5 2 2 2" xfId="38348" xr:uid="{00000000-0005-0000-0000-0000FC260000}"/>
    <cellStyle name="Normal 6 2 2 3 3 5 2 3" xfId="28330" xr:uid="{00000000-0005-0000-0000-0000FD260000}"/>
    <cellStyle name="Normal 6 2 2 3 3 5 3" xfId="5282" xr:uid="{00000000-0005-0000-0000-0000FE260000}"/>
    <cellStyle name="Normal 6 2 2 3 3 5 3 2" xfId="5283" xr:uid="{00000000-0005-0000-0000-0000FF260000}"/>
    <cellStyle name="Normal 6 2 2 3 3 5 3 2 2" xfId="38349" xr:uid="{00000000-0005-0000-0000-000000270000}"/>
    <cellStyle name="Normal 6 2 2 3 3 5 3 3" xfId="28331" xr:uid="{00000000-0005-0000-0000-000001270000}"/>
    <cellStyle name="Normal 6 2 2 3 3 5 4" xfId="5284" xr:uid="{00000000-0005-0000-0000-000002270000}"/>
    <cellStyle name="Normal 6 2 2 3 3 5 4 2" xfId="34593" xr:uid="{00000000-0005-0000-0000-000003270000}"/>
    <cellStyle name="Normal 6 2 2 3 3 5 5" xfId="23997" xr:uid="{00000000-0005-0000-0000-000004270000}"/>
    <cellStyle name="Normal 6 2 2 3 3 6" xfId="5285" xr:uid="{00000000-0005-0000-0000-000005270000}"/>
    <cellStyle name="Normal 6 2 2 3 3 6 2" xfId="5286" xr:uid="{00000000-0005-0000-0000-000006270000}"/>
    <cellStyle name="Normal 6 2 2 3 3 6 2 2" xfId="5287" xr:uid="{00000000-0005-0000-0000-000007270000}"/>
    <cellStyle name="Normal 6 2 2 3 3 6 2 2 2" xfId="38350" xr:uid="{00000000-0005-0000-0000-000008270000}"/>
    <cellStyle name="Normal 6 2 2 3 3 6 2 3" xfId="28332" xr:uid="{00000000-0005-0000-0000-000009270000}"/>
    <cellStyle name="Normal 6 2 2 3 3 6 3" xfId="5288" xr:uid="{00000000-0005-0000-0000-00000A270000}"/>
    <cellStyle name="Normal 6 2 2 3 3 6 3 2" xfId="5289" xr:uid="{00000000-0005-0000-0000-00000B270000}"/>
    <cellStyle name="Normal 6 2 2 3 3 6 3 2 2" xfId="38351" xr:uid="{00000000-0005-0000-0000-00000C270000}"/>
    <cellStyle name="Normal 6 2 2 3 3 6 3 3" xfId="28333" xr:uid="{00000000-0005-0000-0000-00000D270000}"/>
    <cellStyle name="Normal 6 2 2 3 3 6 4" xfId="5290" xr:uid="{00000000-0005-0000-0000-00000E270000}"/>
    <cellStyle name="Normal 6 2 2 3 3 6 4 2" xfId="34594" xr:uid="{00000000-0005-0000-0000-00000F270000}"/>
    <cellStyle name="Normal 6 2 2 3 3 6 5" xfId="23998" xr:uid="{00000000-0005-0000-0000-000010270000}"/>
    <cellStyle name="Normal 6 2 2 3 3 7" xfId="5291" xr:uid="{00000000-0005-0000-0000-000011270000}"/>
    <cellStyle name="Normal 6 2 2 3 3 7 2" xfId="5292" xr:uid="{00000000-0005-0000-0000-000012270000}"/>
    <cellStyle name="Normal 6 2 2 3 3 7 2 2" xfId="38352" xr:uid="{00000000-0005-0000-0000-000013270000}"/>
    <cellStyle name="Normal 6 2 2 3 3 7 3" xfId="28334" xr:uid="{00000000-0005-0000-0000-000014270000}"/>
    <cellStyle name="Normal 6 2 2 3 3 8" xfId="5293" xr:uid="{00000000-0005-0000-0000-000015270000}"/>
    <cellStyle name="Normal 6 2 2 3 3 8 2" xfId="5294" xr:uid="{00000000-0005-0000-0000-000016270000}"/>
    <cellStyle name="Normal 6 2 2 3 3 8 2 2" xfId="38353" xr:uid="{00000000-0005-0000-0000-000017270000}"/>
    <cellStyle name="Normal 6 2 2 3 3 8 3" xfId="28335" xr:uid="{00000000-0005-0000-0000-000018270000}"/>
    <cellStyle name="Normal 6 2 2 3 3 9" xfId="5295" xr:uid="{00000000-0005-0000-0000-000019270000}"/>
    <cellStyle name="Normal 6 2 2 3 3 9 2" xfId="34577" xr:uid="{00000000-0005-0000-0000-00001A270000}"/>
    <cellStyle name="Normal 6 2 2 3 4" xfId="5296" xr:uid="{00000000-0005-0000-0000-00001B270000}"/>
    <cellStyle name="Normal 6 2 2 3 4 2" xfId="5297" xr:uid="{00000000-0005-0000-0000-00001C270000}"/>
    <cellStyle name="Normal 6 2 2 3 4 2 2" xfId="5298" xr:uid="{00000000-0005-0000-0000-00001D270000}"/>
    <cellStyle name="Normal 6 2 2 3 4 2 2 2" xfId="5299" xr:uid="{00000000-0005-0000-0000-00001E270000}"/>
    <cellStyle name="Normal 6 2 2 3 4 2 2 2 2" xfId="5300" xr:uid="{00000000-0005-0000-0000-00001F270000}"/>
    <cellStyle name="Normal 6 2 2 3 4 2 2 2 2 2" xfId="38354" xr:uid="{00000000-0005-0000-0000-000020270000}"/>
    <cellStyle name="Normal 6 2 2 3 4 2 2 2 3" xfId="28336" xr:uid="{00000000-0005-0000-0000-000021270000}"/>
    <cellStyle name="Normal 6 2 2 3 4 2 2 3" xfId="5301" xr:uid="{00000000-0005-0000-0000-000022270000}"/>
    <cellStyle name="Normal 6 2 2 3 4 2 2 3 2" xfId="5302" xr:uid="{00000000-0005-0000-0000-000023270000}"/>
    <cellStyle name="Normal 6 2 2 3 4 2 2 3 2 2" xfId="38355" xr:uid="{00000000-0005-0000-0000-000024270000}"/>
    <cellStyle name="Normal 6 2 2 3 4 2 2 3 3" xfId="28337" xr:uid="{00000000-0005-0000-0000-000025270000}"/>
    <cellStyle name="Normal 6 2 2 3 4 2 2 4" xfId="5303" xr:uid="{00000000-0005-0000-0000-000026270000}"/>
    <cellStyle name="Normal 6 2 2 3 4 2 2 4 2" xfId="34597" xr:uid="{00000000-0005-0000-0000-000027270000}"/>
    <cellStyle name="Normal 6 2 2 3 4 2 2 5" xfId="24001" xr:uid="{00000000-0005-0000-0000-000028270000}"/>
    <cellStyle name="Normal 6 2 2 3 4 2 3" xfId="5304" xr:uid="{00000000-0005-0000-0000-000029270000}"/>
    <cellStyle name="Normal 6 2 2 3 4 2 3 2" xfId="5305" xr:uid="{00000000-0005-0000-0000-00002A270000}"/>
    <cellStyle name="Normal 6 2 2 3 4 2 3 2 2" xfId="5306" xr:uid="{00000000-0005-0000-0000-00002B270000}"/>
    <cellStyle name="Normal 6 2 2 3 4 2 3 2 2 2" xfId="38356" xr:uid="{00000000-0005-0000-0000-00002C270000}"/>
    <cellStyle name="Normal 6 2 2 3 4 2 3 2 3" xfId="28338" xr:uid="{00000000-0005-0000-0000-00002D270000}"/>
    <cellStyle name="Normal 6 2 2 3 4 2 3 3" xfId="5307" xr:uid="{00000000-0005-0000-0000-00002E270000}"/>
    <cellStyle name="Normal 6 2 2 3 4 2 3 3 2" xfId="5308" xr:uid="{00000000-0005-0000-0000-00002F270000}"/>
    <cellStyle name="Normal 6 2 2 3 4 2 3 3 2 2" xfId="38357" xr:uid="{00000000-0005-0000-0000-000030270000}"/>
    <cellStyle name="Normal 6 2 2 3 4 2 3 3 3" xfId="28339" xr:uid="{00000000-0005-0000-0000-000031270000}"/>
    <cellStyle name="Normal 6 2 2 3 4 2 3 4" xfId="5309" xr:uid="{00000000-0005-0000-0000-000032270000}"/>
    <cellStyle name="Normal 6 2 2 3 4 2 3 4 2" xfId="34598" xr:uid="{00000000-0005-0000-0000-000033270000}"/>
    <cellStyle name="Normal 6 2 2 3 4 2 3 5" xfId="24002" xr:uid="{00000000-0005-0000-0000-000034270000}"/>
    <cellStyle name="Normal 6 2 2 3 4 2 4" xfId="5310" xr:uid="{00000000-0005-0000-0000-000035270000}"/>
    <cellStyle name="Normal 6 2 2 3 4 2 4 2" xfId="5311" xr:uid="{00000000-0005-0000-0000-000036270000}"/>
    <cellStyle name="Normal 6 2 2 3 4 2 4 2 2" xfId="38358" xr:uid="{00000000-0005-0000-0000-000037270000}"/>
    <cellStyle name="Normal 6 2 2 3 4 2 4 3" xfId="28340" xr:uid="{00000000-0005-0000-0000-000038270000}"/>
    <cellStyle name="Normal 6 2 2 3 4 2 5" xfId="5312" xr:uid="{00000000-0005-0000-0000-000039270000}"/>
    <cellStyle name="Normal 6 2 2 3 4 2 5 2" xfId="5313" xr:uid="{00000000-0005-0000-0000-00003A270000}"/>
    <cellStyle name="Normal 6 2 2 3 4 2 5 2 2" xfId="38359" xr:uid="{00000000-0005-0000-0000-00003B270000}"/>
    <cellStyle name="Normal 6 2 2 3 4 2 5 3" xfId="28341" xr:uid="{00000000-0005-0000-0000-00003C270000}"/>
    <cellStyle name="Normal 6 2 2 3 4 2 6" xfId="5314" xr:uid="{00000000-0005-0000-0000-00003D270000}"/>
    <cellStyle name="Normal 6 2 2 3 4 2 6 2" xfId="34596" xr:uid="{00000000-0005-0000-0000-00003E270000}"/>
    <cellStyle name="Normal 6 2 2 3 4 2 7" xfId="24000" xr:uid="{00000000-0005-0000-0000-00003F270000}"/>
    <cellStyle name="Normal 6 2 2 3 4 3" xfId="5315" xr:uid="{00000000-0005-0000-0000-000040270000}"/>
    <cellStyle name="Normal 6 2 2 3 4 3 2" xfId="5316" xr:uid="{00000000-0005-0000-0000-000041270000}"/>
    <cellStyle name="Normal 6 2 2 3 4 3 2 2" xfId="5317" xr:uid="{00000000-0005-0000-0000-000042270000}"/>
    <cellStyle name="Normal 6 2 2 3 4 3 2 2 2" xfId="38360" xr:uid="{00000000-0005-0000-0000-000043270000}"/>
    <cellStyle name="Normal 6 2 2 3 4 3 2 3" xfId="28342" xr:uid="{00000000-0005-0000-0000-000044270000}"/>
    <cellStyle name="Normal 6 2 2 3 4 3 3" xfId="5318" xr:uid="{00000000-0005-0000-0000-000045270000}"/>
    <cellStyle name="Normal 6 2 2 3 4 3 3 2" xfId="5319" xr:uid="{00000000-0005-0000-0000-000046270000}"/>
    <cellStyle name="Normal 6 2 2 3 4 3 3 2 2" xfId="38361" xr:uid="{00000000-0005-0000-0000-000047270000}"/>
    <cellStyle name="Normal 6 2 2 3 4 3 3 3" xfId="28343" xr:uid="{00000000-0005-0000-0000-000048270000}"/>
    <cellStyle name="Normal 6 2 2 3 4 3 4" xfId="5320" xr:uid="{00000000-0005-0000-0000-000049270000}"/>
    <cellStyle name="Normal 6 2 2 3 4 3 4 2" xfId="34599" xr:uid="{00000000-0005-0000-0000-00004A270000}"/>
    <cellStyle name="Normal 6 2 2 3 4 3 5" xfId="24003" xr:uid="{00000000-0005-0000-0000-00004B270000}"/>
    <cellStyle name="Normal 6 2 2 3 4 4" xfId="5321" xr:uid="{00000000-0005-0000-0000-00004C270000}"/>
    <cellStyle name="Normal 6 2 2 3 4 4 2" xfId="5322" xr:uid="{00000000-0005-0000-0000-00004D270000}"/>
    <cellStyle name="Normal 6 2 2 3 4 4 2 2" xfId="5323" xr:uid="{00000000-0005-0000-0000-00004E270000}"/>
    <cellStyle name="Normal 6 2 2 3 4 4 2 2 2" xfId="38362" xr:uid="{00000000-0005-0000-0000-00004F270000}"/>
    <cellStyle name="Normal 6 2 2 3 4 4 2 3" xfId="28344" xr:uid="{00000000-0005-0000-0000-000050270000}"/>
    <cellStyle name="Normal 6 2 2 3 4 4 3" xfId="5324" xr:uid="{00000000-0005-0000-0000-000051270000}"/>
    <cellStyle name="Normal 6 2 2 3 4 4 3 2" xfId="5325" xr:uid="{00000000-0005-0000-0000-000052270000}"/>
    <cellStyle name="Normal 6 2 2 3 4 4 3 2 2" xfId="38363" xr:uid="{00000000-0005-0000-0000-000053270000}"/>
    <cellStyle name="Normal 6 2 2 3 4 4 3 3" xfId="28345" xr:uid="{00000000-0005-0000-0000-000054270000}"/>
    <cellStyle name="Normal 6 2 2 3 4 4 4" xfId="5326" xr:uid="{00000000-0005-0000-0000-000055270000}"/>
    <cellStyle name="Normal 6 2 2 3 4 4 4 2" xfId="34600" xr:uid="{00000000-0005-0000-0000-000056270000}"/>
    <cellStyle name="Normal 6 2 2 3 4 4 5" xfId="24004" xr:uid="{00000000-0005-0000-0000-000057270000}"/>
    <cellStyle name="Normal 6 2 2 3 4 5" xfId="5327" xr:uid="{00000000-0005-0000-0000-000058270000}"/>
    <cellStyle name="Normal 6 2 2 3 4 5 2" xfId="5328" xr:uid="{00000000-0005-0000-0000-000059270000}"/>
    <cellStyle name="Normal 6 2 2 3 4 5 2 2" xfId="38364" xr:uid="{00000000-0005-0000-0000-00005A270000}"/>
    <cellStyle name="Normal 6 2 2 3 4 5 3" xfId="28346" xr:uid="{00000000-0005-0000-0000-00005B270000}"/>
    <cellStyle name="Normal 6 2 2 3 4 6" xfId="5329" xr:uid="{00000000-0005-0000-0000-00005C270000}"/>
    <cellStyle name="Normal 6 2 2 3 4 6 2" xfId="5330" xr:uid="{00000000-0005-0000-0000-00005D270000}"/>
    <cellStyle name="Normal 6 2 2 3 4 6 2 2" xfId="38365" xr:uid="{00000000-0005-0000-0000-00005E270000}"/>
    <cellStyle name="Normal 6 2 2 3 4 6 3" xfId="28347" xr:uid="{00000000-0005-0000-0000-00005F270000}"/>
    <cellStyle name="Normal 6 2 2 3 4 7" xfId="5331" xr:uid="{00000000-0005-0000-0000-000060270000}"/>
    <cellStyle name="Normal 6 2 2 3 4 7 2" xfId="34595" xr:uid="{00000000-0005-0000-0000-000061270000}"/>
    <cellStyle name="Normal 6 2 2 3 4 8" xfId="23999" xr:uid="{00000000-0005-0000-0000-000062270000}"/>
    <cellStyle name="Normal 6 2 2 3 5" xfId="5332" xr:uid="{00000000-0005-0000-0000-000063270000}"/>
    <cellStyle name="Normal 6 2 2 3 5 2" xfId="5333" xr:uid="{00000000-0005-0000-0000-000064270000}"/>
    <cellStyle name="Normal 6 2 2 3 5 2 2" xfId="5334" xr:uid="{00000000-0005-0000-0000-000065270000}"/>
    <cellStyle name="Normal 6 2 2 3 5 2 2 2" xfId="5335" xr:uid="{00000000-0005-0000-0000-000066270000}"/>
    <cellStyle name="Normal 6 2 2 3 5 2 2 2 2" xfId="5336" xr:uid="{00000000-0005-0000-0000-000067270000}"/>
    <cellStyle name="Normal 6 2 2 3 5 2 2 2 2 2" xfId="38366" xr:uid="{00000000-0005-0000-0000-000068270000}"/>
    <cellStyle name="Normal 6 2 2 3 5 2 2 2 3" xfId="28348" xr:uid="{00000000-0005-0000-0000-000069270000}"/>
    <cellStyle name="Normal 6 2 2 3 5 2 2 3" xfId="5337" xr:uid="{00000000-0005-0000-0000-00006A270000}"/>
    <cellStyle name="Normal 6 2 2 3 5 2 2 3 2" xfId="5338" xr:uid="{00000000-0005-0000-0000-00006B270000}"/>
    <cellStyle name="Normal 6 2 2 3 5 2 2 3 2 2" xfId="38367" xr:uid="{00000000-0005-0000-0000-00006C270000}"/>
    <cellStyle name="Normal 6 2 2 3 5 2 2 3 3" xfId="28349" xr:uid="{00000000-0005-0000-0000-00006D270000}"/>
    <cellStyle name="Normal 6 2 2 3 5 2 2 4" xfId="5339" xr:uid="{00000000-0005-0000-0000-00006E270000}"/>
    <cellStyle name="Normal 6 2 2 3 5 2 2 4 2" xfId="34603" xr:uid="{00000000-0005-0000-0000-00006F270000}"/>
    <cellStyle name="Normal 6 2 2 3 5 2 2 5" xfId="24007" xr:uid="{00000000-0005-0000-0000-000070270000}"/>
    <cellStyle name="Normal 6 2 2 3 5 2 3" xfId="5340" xr:uid="{00000000-0005-0000-0000-000071270000}"/>
    <cellStyle name="Normal 6 2 2 3 5 2 3 2" xfId="5341" xr:uid="{00000000-0005-0000-0000-000072270000}"/>
    <cellStyle name="Normal 6 2 2 3 5 2 3 2 2" xfId="5342" xr:uid="{00000000-0005-0000-0000-000073270000}"/>
    <cellStyle name="Normal 6 2 2 3 5 2 3 2 2 2" xfId="38368" xr:uid="{00000000-0005-0000-0000-000074270000}"/>
    <cellStyle name="Normal 6 2 2 3 5 2 3 2 3" xfId="28350" xr:uid="{00000000-0005-0000-0000-000075270000}"/>
    <cellStyle name="Normal 6 2 2 3 5 2 3 3" xfId="5343" xr:uid="{00000000-0005-0000-0000-000076270000}"/>
    <cellStyle name="Normal 6 2 2 3 5 2 3 3 2" xfId="5344" xr:uid="{00000000-0005-0000-0000-000077270000}"/>
    <cellStyle name="Normal 6 2 2 3 5 2 3 3 2 2" xfId="38369" xr:uid="{00000000-0005-0000-0000-000078270000}"/>
    <cellStyle name="Normal 6 2 2 3 5 2 3 3 3" xfId="28351" xr:uid="{00000000-0005-0000-0000-000079270000}"/>
    <cellStyle name="Normal 6 2 2 3 5 2 3 4" xfId="5345" xr:uid="{00000000-0005-0000-0000-00007A270000}"/>
    <cellStyle name="Normal 6 2 2 3 5 2 3 4 2" xfId="34604" xr:uid="{00000000-0005-0000-0000-00007B270000}"/>
    <cellStyle name="Normal 6 2 2 3 5 2 3 5" xfId="24008" xr:uid="{00000000-0005-0000-0000-00007C270000}"/>
    <cellStyle name="Normal 6 2 2 3 5 2 4" xfId="5346" xr:uid="{00000000-0005-0000-0000-00007D270000}"/>
    <cellStyle name="Normal 6 2 2 3 5 2 4 2" xfId="5347" xr:uid="{00000000-0005-0000-0000-00007E270000}"/>
    <cellStyle name="Normal 6 2 2 3 5 2 4 2 2" xfId="38370" xr:uid="{00000000-0005-0000-0000-00007F270000}"/>
    <cellStyle name="Normal 6 2 2 3 5 2 4 3" xfId="28352" xr:uid="{00000000-0005-0000-0000-000080270000}"/>
    <cellStyle name="Normal 6 2 2 3 5 2 5" xfId="5348" xr:uid="{00000000-0005-0000-0000-000081270000}"/>
    <cellStyle name="Normal 6 2 2 3 5 2 5 2" xfId="5349" xr:uid="{00000000-0005-0000-0000-000082270000}"/>
    <cellStyle name="Normal 6 2 2 3 5 2 5 2 2" xfId="38371" xr:uid="{00000000-0005-0000-0000-000083270000}"/>
    <cellStyle name="Normal 6 2 2 3 5 2 5 3" xfId="28353" xr:uid="{00000000-0005-0000-0000-000084270000}"/>
    <cellStyle name="Normal 6 2 2 3 5 2 6" xfId="5350" xr:uid="{00000000-0005-0000-0000-000085270000}"/>
    <cellStyle name="Normal 6 2 2 3 5 2 6 2" xfId="34602" xr:uid="{00000000-0005-0000-0000-000086270000}"/>
    <cellStyle name="Normal 6 2 2 3 5 2 7" xfId="24006" xr:uid="{00000000-0005-0000-0000-000087270000}"/>
    <cellStyle name="Normal 6 2 2 3 5 3" xfId="5351" xr:uid="{00000000-0005-0000-0000-000088270000}"/>
    <cellStyle name="Normal 6 2 2 3 5 3 2" xfId="5352" xr:uid="{00000000-0005-0000-0000-000089270000}"/>
    <cellStyle name="Normal 6 2 2 3 5 3 2 2" xfId="5353" xr:uid="{00000000-0005-0000-0000-00008A270000}"/>
    <cellStyle name="Normal 6 2 2 3 5 3 2 2 2" xfId="38372" xr:uid="{00000000-0005-0000-0000-00008B270000}"/>
    <cellStyle name="Normal 6 2 2 3 5 3 2 3" xfId="28354" xr:uid="{00000000-0005-0000-0000-00008C270000}"/>
    <cellStyle name="Normal 6 2 2 3 5 3 3" xfId="5354" xr:uid="{00000000-0005-0000-0000-00008D270000}"/>
    <cellStyle name="Normal 6 2 2 3 5 3 3 2" xfId="5355" xr:uid="{00000000-0005-0000-0000-00008E270000}"/>
    <cellStyle name="Normal 6 2 2 3 5 3 3 2 2" xfId="38373" xr:uid="{00000000-0005-0000-0000-00008F270000}"/>
    <cellStyle name="Normal 6 2 2 3 5 3 3 3" xfId="28355" xr:uid="{00000000-0005-0000-0000-000090270000}"/>
    <cellStyle name="Normal 6 2 2 3 5 3 4" xfId="5356" xr:uid="{00000000-0005-0000-0000-000091270000}"/>
    <cellStyle name="Normal 6 2 2 3 5 3 4 2" xfId="34605" xr:uid="{00000000-0005-0000-0000-000092270000}"/>
    <cellStyle name="Normal 6 2 2 3 5 3 5" xfId="24009" xr:uid="{00000000-0005-0000-0000-000093270000}"/>
    <cellStyle name="Normal 6 2 2 3 5 4" xfId="5357" xr:uid="{00000000-0005-0000-0000-000094270000}"/>
    <cellStyle name="Normal 6 2 2 3 5 4 2" xfId="5358" xr:uid="{00000000-0005-0000-0000-000095270000}"/>
    <cellStyle name="Normal 6 2 2 3 5 4 2 2" xfId="5359" xr:uid="{00000000-0005-0000-0000-000096270000}"/>
    <cellStyle name="Normal 6 2 2 3 5 4 2 2 2" xfId="38374" xr:uid="{00000000-0005-0000-0000-000097270000}"/>
    <cellStyle name="Normal 6 2 2 3 5 4 2 3" xfId="28356" xr:uid="{00000000-0005-0000-0000-000098270000}"/>
    <cellStyle name="Normal 6 2 2 3 5 4 3" xfId="5360" xr:uid="{00000000-0005-0000-0000-000099270000}"/>
    <cellStyle name="Normal 6 2 2 3 5 4 3 2" xfId="5361" xr:uid="{00000000-0005-0000-0000-00009A270000}"/>
    <cellStyle name="Normal 6 2 2 3 5 4 3 2 2" xfId="38375" xr:uid="{00000000-0005-0000-0000-00009B270000}"/>
    <cellStyle name="Normal 6 2 2 3 5 4 3 3" xfId="28357" xr:uid="{00000000-0005-0000-0000-00009C270000}"/>
    <cellStyle name="Normal 6 2 2 3 5 4 4" xfId="5362" xr:uid="{00000000-0005-0000-0000-00009D270000}"/>
    <cellStyle name="Normal 6 2 2 3 5 4 4 2" xfId="34606" xr:uid="{00000000-0005-0000-0000-00009E270000}"/>
    <cellStyle name="Normal 6 2 2 3 5 4 5" xfId="24010" xr:uid="{00000000-0005-0000-0000-00009F270000}"/>
    <cellStyle name="Normal 6 2 2 3 5 5" xfId="5363" xr:uid="{00000000-0005-0000-0000-0000A0270000}"/>
    <cellStyle name="Normal 6 2 2 3 5 5 2" xfId="5364" xr:uid="{00000000-0005-0000-0000-0000A1270000}"/>
    <cellStyle name="Normal 6 2 2 3 5 5 2 2" xfId="38376" xr:uid="{00000000-0005-0000-0000-0000A2270000}"/>
    <cellStyle name="Normal 6 2 2 3 5 5 3" xfId="28358" xr:uid="{00000000-0005-0000-0000-0000A3270000}"/>
    <cellStyle name="Normal 6 2 2 3 5 6" xfId="5365" xr:uid="{00000000-0005-0000-0000-0000A4270000}"/>
    <cellStyle name="Normal 6 2 2 3 5 6 2" xfId="5366" xr:uid="{00000000-0005-0000-0000-0000A5270000}"/>
    <cellStyle name="Normal 6 2 2 3 5 6 2 2" xfId="38377" xr:uid="{00000000-0005-0000-0000-0000A6270000}"/>
    <cellStyle name="Normal 6 2 2 3 5 6 3" xfId="28359" xr:uid="{00000000-0005-0000-0000-0000A7270000}"/>
    <cellStyle name="Normal 6 2 2 3 5 7" xfId="5367" xr:uid="{00000000-0005-0000-0000-0000A8270000}"/>
    <cellStyle name="Normal 6 2 2 3 5 7 2" xfId="34601" xr:uid="{00000000-0005-0000-0000-0000A9270000}"/>
    <cellStyle name="Normal 6 2 2 3 5 8" xfId="24005" xr:uid="{00000000-0005-0000-0000-0000AA270000}"/>
    <cellStyle name="Normal 6 2 2 3 6" xfId="5368" xr:uid="{00000000-0005-0000-0000-0000AB270000}"/>
    <cellStyle name="Normal 6 2 2 3 6 2" xfId="5369" xr:uid="{00000000-0005-0000-0000-0000AC270000}"/>
    <cellStyle name="Normal 6 2 2 3 6 2 2" xfId="5370" xr:uid="{00000000-0005-0000-0000-0000AD270000}"/>
    <cellStyle name="Normal 6 2 2 3 6 2 2 2" xfId="5371" xr:uid="{00000000-0005-0000-0000-0000AE270000}"/>
    <cellStyle name="Normal 6 2 2 3 6 2 2 2 2" xfId="5372" xr:uid="{00000000-0005-0000-0000-0000AF270000}"/>
    <cellStyle name="Normal 6 2 2 3 6 2 2 2 2 2" xfId="38378" xr:uid="{00000000-0005-0000-0000-0000B0270000}"/>
    <cellStyle name="Normal 6 2 2 3 6 2 2 2 3" xfId="28360" xr:uid="{00000000-0005-0000-0000-0000B1270000}"/>
    <cellStyle name="Normal 6 2 2 3 6 2 2 3" xfId="5373" xr:uid="{00000000-0005-0000-0000-0000B2270000}"/>
    <cellStyle name="Normal 6 2 2 3 6 2 2 3 2" xfId="5374" xr:uid="{00000000-0005-0000-0000-0000B3270000}"/>
    <cellStyle name="Normal 6 2 2 3 6 2 2 3 2 2" xfId="38379" xr:uid="{00000000-0005-0000-0000-0000B4270000}"/>
    <cellStyle name="Normal 6 2 2 3 6 2 2 3 3" xfId="28361" xr:uid="{00000000-0005-0000-0000-0000B5270000}"/>
    <cellStyle name="Normal 6 2 2 3 6 2 2 4" xfId="5375" xr:uid="{00000000-0005-0000-0000-0000B6270000}"/>
    <cellStyle name="Normal 6 2 2 3 6 2 2 4 2" xfId="34609" xr:uid="{00000000-0005-0000-0000-0000B7270000}"/>
    <cellStyle name="Normal 6 2 2 3 6 2 2 5" xfId="24013" xr:uid="{00000000-0005-0000-0000-0000B8270000}"/>
    <cellStyle name="Normal 6 2 2 3 6 2 3" xfId="5376" xr:uid="{00000000-0005-0000-0000-0000B9270000}"/>
    <cellStyle name="Normal 6 2 2 3 6 2 3 2" xfId="5377" xr:uid="{00000000-0005-0000-0000-0000BA270000}"/>
    <cellStyle name="Normal 6 2 2 3 6 2 3 2 2" xfId="5378" xr:uid="{00000000-0005-0000-0000-0000BB270000}"/>
    <cellStyle name="Normal 6 2 2 3 6 2 3 2 2 2" xfId="38380" xr:uid="{00000000-0005-0000-0000-0000BC270000}"/>
    <cellStyle name="Normal 6 2 2 3 6 2 3 2 3" xfId="28362" xr:uid="{00000000-0005-0000-0000-0000BD270000}"/>
    <cellStyle name="Normal 6 2 2 3 6 2 3 3" xfId="5379" xr:uid="{00000000-0005-0000-0000-0000BE270000}"/>
    <cellStyle name="Normal 6 2 2 3 6 2 3 3 2" xfId="5380" xr:uid="{00000000-0005-0000-0000-0000BF270000}"/>
    <cellStyle name="Normal 6 2 2 3 6 2 3 3 2 2" xfId="38381" xr:uid="{00000000-0005-0000-0000-0000C0270000}"/>
    <cellStyle name="Normal 6 2 2 3 6 2 3 3 3" xfId="28363" xr:uid="{00000000-0005-0000-0000-0000C1270000}"/>
    <cellStyle name="Normal 6 2 2 3 6 2 3 4" xfId="5381" xr:uid="{00000000-0005-0000-0000-0000C2270000}"/>
    <cellStyle name="Normal 6 2 2 3 6 2 3 4 2" xfId="34610" xr:uid="{00000000-0005-0000-0000-0000C3270000}"/>
    <cellStyle name="Normal 6 2 2 3 6 2 3 5" xfId="24014" xr:uid="{00000000-0005-0000-0000-0000C4270000}"/>
    <cellStyle name="Normal 6 2 2 3 6 2 4" xfId="5382" xr:uid="{00000000-0005-0000-0000-0000C5270000}"/>
    <cellStyle name="Normal 6 2 2 3 6 2 4 2" xfId="5383" xr:uid="{00000000-0005-0000-0000-0000C6270000}"/>
    <cellStyle name="Normal 6 2 2 3 6 2 4 2 2" xfId="38382" xr:uid="{00000000-0005-0000-0000-0000C7270000}"/>
    <cellStyle name="Normal 6 2 2 3 6 2 4 3" xfId="28364" xr:uid="{00000000-0005-0000-0000-0000C8270000}"/>
    <cellStyle name="Normal 6 2 2 3 6 2 5" xfId="5384" xr:uid="{00000000-0005-0000-0000-0000C9270000}"/>
    <cellStyle name="Normal 6 2 2 3 6 2 5 2" xfId="5385" xr:uid="{00000000-0005-0000-0000-0000CA270000}"/>
    <cellStyle name="Normal 6 2 2 3 6 2 5 2 2" xfId="38383" xr:uid="{00000000-0005-0000-0000-0000CB270000}"/>
    <cellStyle name="Normal 6 2 2 3 6 2 5 3" xfId="28365" xr:uid="{00000000-0005-0000-0000-0000CC270000}"/>
    <cellStyle name="Normal 6 2 2 3 6 2 6" xfId="5386" xr:uid="{00000000-0005-0000-0000-0000CD270000}"/>
    <cellStyle name="Normal 6 2 2 3 6 2 6 2" xfId="34608" xr:uid="{00000000-0005-0000-0000-0000CE270000}"/>
    <cellStyle name="Normal 6 2 2 3 6 2 7" xfId="24012" xr:uid="{00000000-0005-0000-0000-0000CF270000}"/>
    <cellStyle name="Normal 6 2 2 3 6 3" xfId="5387" xr:uid="{00000000-0005-0000-0000-0000D0270000}"/>
    <cellStyle name="Normal 6 2 2 3 6 3 2" xfId="5388" xr:uid="{00000000-0005-0000-0000-0000D1270000}"/>
    <cellStyle name="Normal 6 2 2 3 6 3 2 2" xfId="5389" xr:uid="{00000000-0005-0000-0000-0000D2270000}"/>
    <cellStyle name="Normal 6 2 2 3 6 3 2 2 2" xfId="38384" xr:uid="{00000000-0005-0000-0000-0000D3270000}"/>
    <cellStyle name="Normal 6 2 2 3 6 3 2 3" xfId="28366" xr:uid="{00000000-0005-0000-0000-0000D4270000}"/>
    <cellStyle name="Normal 6 2 2 3 6 3 3" xfId="5390" xr:uid="{00000000-0005-0000-0000-0000D5270000}"/>
    <cellStyle name="Normal 6 2 2 3 6 3 3 2" xfId="5391" xr:uid="{00000000-0005-0000-0000-0000D6270000}"/>
    <cellStyle name="Normal 6 2 2 3 6 3 3 2 2" xfId="38385" xr:uid="{00000000-0005-0000-0000-0000D7270000}"/>
    <cellStyle name="Normal 6 2 2 3 6 3 3 3" xfId="28367" xr:uid="{00000000-0005-0000-0000-0000D8270000}"/>
    <cellStyle name="Normal 6 2 2 3 6 3 4" xfId="5392" xr:uid="{00000000-0005-0000-0000-0000D9270000}"/>
    <cellStyle name="Normal 6 2 2 3 6 3 4 2" xfId="34611" xr:uid="{00000000-0005-0000-0000-0000DA270000}"/>
    <cellStyle name="Normal 6 2 2 3 6 3 5" xfId="24015" xr:uid="{00000000-0005-0000-0000-0000DB270000}"/>
    <cellStyle name="Normal 6 2 2 3 6 4" xfId="5393" xr:uid="{00000000-0005-0000-0000-0000DC270000}"/>
    <cellStyle name="Normal 6 2 2 3 6 4 2" xfId="5394" xr:uid="{00000000-0005-0000-0000-0000DD270000}"/>
    <cellStyle name="Normal 6 2 2 3 6 4 2 2" xfId="5395" xr:uid="{00000000-0005-0000-0000-0000DE270000}"/>
    <cellStyle name="Normal 6 2 2 3 6 4 2 2 2" xfId="38386" xr:uid="{00000000-0005-0000-0000-0000DF270000}"/>
    <cellStyle name="Normal 6 2 2 3 6 4 2 3" xfId="28368" xr:uid="{00000000-0005-0000-0000-0000E0270000}"/>
    <cellStyle name="Normal 6 2 2 3 6 4 3" xfId="5396" xr:uid="{00000000-0005-0000-0000-0000E1270000}"/>
    <cellStyle name="Normal 6 2 2 3 6 4 3 2" xfId="5397" xr:uid="{00000000-0005-0000-0000-0000E2270000}"/>
    <cellStyle name="Normal 6 2 2 3 6 4 3 2 2" xfId="38387" xr:uid="{00000000-0005-0000-0000-0000E3270000}"/>
    <cellStyle name="Normal 6 2 2 3 6 4 3 3" xfId="28369" xr:uid="{00000000-0005-0000-0000-0000E4270000}"/>
    <cellStyle name="Normal 6 2 2 3 6 4 4" xfId="5398" xr:uid="{00000000-0005-0000-0000-0000E5270000}"/>
    <cellStyle name="Normal 6 2 2 3 6 4 4 2" xfId="34612" xr:uid="{00000000-0005-0000-0000-0000E6270000}"/>
    <cellStyle name="Normal 6 2 2 3 6 4 5" xfId="24016" xr:uid="{00000000-0005-0000-0000-0000E7270000}"/>
    <cellStyle name="Normal 6 2 2 3 6 5" xfId="5399" xr:uid="{00000000-0005-0000-0000-0000E8270000}"/>
    <cellStyle name="Normal 6 2 2 3 6 5 2" xfId="5400" xr:uid="{00000000-0005-0000-0000-0000E9270000}"/>
    <cellStyle name="Normal 6 2 2 3 6 5 2 2" xfId="38388" xr:uid="{00000000-0005-0000-0000-0000EA270000}"/>
    <cellStyle name="Normal 6 2 2 3 6 5 3" xfId="28370" xr:uid="{00000000-0005-0000-0000-0000EB270000}"/>
    <cellStyle name="Normal 6 2 2 3 6 6" xfId="5401" xr:uid="{00000000-0005-0000-0000-0000EC270000}"/>
    <cellStyle name="Normal 6 2 2 3 6 6 2" xfId="5402" xr:uid="{00000000-0005-0000-0000-0000ED270000}"/>
    <cellStyle name="Normal 6 2 2 3 6 6 2 2" xfId="38389" xr:uid="{00000000-0005-0000-0000-0000EE270000}"/>
    <cellStyle name="Normal 6 2 2 3 6 6 3" xfId="28371" xr:uid="{00000000-0005-0000-0000-0000EF270000}"/>
    <cellStyle name="Normal 6 2 2 3 6 7" xfId="5403" xr:uid="{00000000-0005-0000-0000-0000F0270000}"/>
    <cellStyle name="Normal 6 2 2 3 6 7 2" xfId="34607" xr:uid="{00000000-0005-0000-0000-0000F1270000}"/>
    <cellStyle name="Normal 6 2 2 3 6 8" xfId="24011" xr:uid="{00000000-0005-0000-0000-0000F2270000}"/>
    <cellStyle name="Normal 6 2 2 3 7" xfId="5404" xr:uid="{00000000-0005-0000-0000-0000F3270000}"/>
    <cellStyle name="Normal 6 2 2 3 7 2" xfId="5405" xr:uid="{00000000-0005-0000-0000-0000F4270000}"/>
    <cellStyle name="Normal 6 2 2 3 7 2 2" xfId="5406" xr:uid="{00000000-0005-0000-0000-0000F5270000}"/>
    <cellStyle name="Normal 6 2 2 3 7 2 2 2" xfId="5407" xr:uid="{00000000-0005-0000-0000-0000F6270000}"/>
    <cellStyle name="Normal 6 2 2 3 7 2 2 2 2" xfId="38390" xr:uid="{00000000-0005-0000-0000-0000F7270000}"/>
    <cellStyle name="Normal 6 2 2 3 7 2 2 3" xfId="28372" xr:uid="{00000000-0005-0000-0000-0000F8270000}"/>
    <cellStyle name="Normal 6 2 2 3 7 2 3" xfId="5408" xr:uid="{00000000-0005-0000-0000-0000F9270000}"/>
    <cellStyle name="Normal 6 2 2 3 7 2 3 2" xfId="5409" xr:uid="{00000000-0005-0000-0000-0000FA270000}"/>
    <cellStyle name="Normal 6 2 2 3 7 2 3 2 2" xfId="38391" xr:uid="{00000000-0005-0000-0000-0000FB270000}"/>
    <cellStyle name="Normal 6 2 2 3 7 2 3 3" xfId="28373" xr:uid="{00000000-0005-0000-0000-0000FC270000}"/>
    <cellStyle name="Normal 6 2 2 3 7 2 4" xfId="5410" xr:uid="{00000000-0005-0000-0000-0000FD270000}"/>
    <cellStyle name="Normal 6 2 2 3 7 2 4 2" xfId="34614" xr:uid="{00000000-0005-0000-0000-0000FE270000}"/>
    <cellStyle name="Normal 6 2 2 3 7 2 5" xfId="24018" xr:uid="{00000000-0005-0000-0000-0000FF270000}"/>
    <cellStyle name="Normal 6 2 2 3 7 3" xfId="5411" xr:uid="{00000000-0005-0000-0000-000000280000}"/>
    <cellStyle name="Normal 6 2 2 3 7 3 2" xfId="5412" xr:uid="{00000000-0005-0000-0000-000001280000}"/>
    <cellStyle name="Normal 6 2 2 3 7 3 2 2" xfId="5413" xr:uid="{00000000-0005-0000-0000-000002280000}"/>
    <cellStyle name="Normal 6 2 2 3 7 3 2 2 2" xfId="38392" xr:uid="{00000000-0005-0000-0000-000003280000}"/>
    <cellStyle name="Normal 6 2 2 3 7 3 2 3" xfId="28374" xr:uid="{00000000-0005-0000-0000-000004280000}"/>
    <cellStyle name="Normal 6 2 2 3 7 3 3" xfId="5414" xr:uid="{00000000-0005-0000-0000-000005280000}"/>
    <cellStyle name="Normal 6 2 2 3 7 3 3 2" xfId="5415" xr:uid="{00000000-0005-0000-0000-000006280000}"/>
    <cellStyle name="Normal 6 2 2 3 7 3 3 2 2" xfId="38393" xr:uid="{00000000-0005-0000-0000-000007280000}"/>
    <cellStyle name="Normal 6 2 2 3 7 3 3 3" xfId="28375" xr:uid="{00000000-0005-0000-0000-000008280000}"/>
    <cellStyle name="Normal 6 2 2 3 7 3 4" xfId="5416" xr:uid="{00000000-0005-0000-0000-000009280000}"/>
    <cellStyle name="Normal 6 2 2 3 7 3 4 2" xfId="34615" xr:uid="{00000000-0005-0000-0000-00000A280000}"/>
    <cellStyle name="Normal 6 2 2 3 7 3 5" xfId="24019" xr:uid="{00000000-0005-0000-0000-00000B280000}"/>
    <cellStyle name="Normal 6 2 2 3 7 4" xfId="5417" xr:uid="{00000000-0005-0000-0000-00000C280000}"/>
    <cellStyle name="Normal 6 2 2 3 7 4 2" xfId="5418" xr:uid="{00000000-0005-0000-0000-00000D280000}"/>
    <cellStyle name="Normal 6 2 2 3 7 4 2 2" xfId="38394" xr:uid="{00000000-0005-0000-0000-00000E280000}"/>
    <cellStyle name="Normal 6 2 2 3 7 4 3" xfId="28376" xr:uid="{00000000-0005-0000-0000-00000F280000}"/>
    <cellStyle name="Normal 6 2 2 3 7 5" xfId="5419" xr:uid="{00000000-0005-0000-0000-000010280000}"/>
    <cellStyle name="Normal 6 2 2 3 7 5 2" xfId="5420" xr:uid="{00000000-0005-0000-0000-000011280000}"/>
    <cellStyle name="Normal 6 2 2 3 7 5 2 2" xfId="38395" xr:uid="{00000000-0005-0000-0000-000012280000}"/>
    <cellStyle name="Normal 6 2 2 3 7 5 3" xfId="28377" xr:uid="{00000000-0005-0000-0000-000013280000}"/>
    <cellStyle name="Normal 6 2 2 3 7 6" xfId="5421" xr:uid="{00000000-0005-0000-0000-000014280000}"/>
    <cellStyle name="Normal 6 2 2 3 7 6 2" xfId="34613" xr:uid="{00000000-0005-0000-0000-000015280000}"/>
    <cellStyle name="Normal 6 2 2 3 7 7" xfId="24017" xr:uid="{00000000-0005-0000-0000-000016280000}"/>
    <cellStyle name="Normal 6 2 2 3 8" xfId="5422" xr:uid="{00000000-0005-0000-0000-000017280000}"/>
    <cellStyle name="Normal 6 2 2 3 8 2" xfId="5423" xr:uid="{00000000-0005-0000-0000-000018280000}"/>
    <cellStyle name="Normal 6 2 2 3 8 2 2" xfId="5424" xr:uid="{00000000-0005-0000-0000-000019280000}"/>
    <cellStyle name="Normal 6 2 2 3 8 2 2 2" xfId="38396" xr:uid="{00000000-0005-0000-0000-00001A280000}"/>
    <cellStyle name="Normal 6 2 2 3 8 2 3" xfId="28378" xr:uid="{00000000-0005-0000-0000-00001B280000}"/>
    <cellStyle name="Normal 6 2 2 3 8 3" xfId="5425" xr:uid="{00000000-0005-0000-0000-00001C280000}"/>
    <cellStyle name="Normal 6 2 2 3 8 3 2" xfId="5426" xr:uid="{00000000-0005-0000-0000-00001D280000}"/>
    <cellStyle name="Normal 6 2 2 3 8 3 2 2" xfId="38397" xr:uid="{00000000-0005-0000-0000-00001E280000}"/>
    <cellStyle name="Normal 6 2 2 3 8 3 3" xfId="28379" xr:uid="{00000000-0005-0000-0000-00001F280000}"/>
    <cellStyle name="Normal 6 2 2 3 8 4" xfId="5427" xr:uid="{00000000-0005-0000-0000-000020280000}"/>
    <cellStyle name="Normal 6 2 2 3 8 4 2" xfId="34616" xr:uid="{00000000-0005-0000-0000-000021280000}"/>
    <cellStyle name="Normal 6 2 2 3 8 5" xfId="24020" xr:uid="{00000000-0005-0000-0000-000022280000}"/>
    <cellStyle name="Normal 6 2 2 3 9" xfId="5428" xr:uid="{00000000-0005-0000-0000-000023280000}"/>
    <cellStyle name="Normal 6 2 2 3 9 2" xfId="5429" xr:uid="{00000000-0005-0000-0000-000024280000}"/>
    <cellStyle name="Normal 6 2 2 3 9 2 2" xfId="5430" xr:uid="{00000000-0005-0000-0000-000025280000}"/>
    <cellStyle name="Normal 6 2 2 3 9 2 2 2" xfId="38398" xr:uid="{00000000-0005-0000-0000-000026280000}"/>
    <cellStyle name="Normal 6 2 2 3 9 2 3" xfId="28380" xr:uid="{00000000-0005-0000-0000-000027280000}"/>
    <cellStyle name="Normal 6 2 2 3 9 3" xfId="5431" xr:uid="{00000000-0005-0000-0000-000028280000}"/>
    <cellStyle name="Normal 6 2 2 3 9 3 2" xfId="5432" xr:uid="{00000000-0005-0000-0000-000029280000}"/>
    <cellStyle name="Normal 6 2 2 3 9 3 2 2" xfId="38399" xr:uid="{00000000-0005-0000-0000-00002A280000}"/>
    <cellStyle name="Normal 6 2 2 3 9 3 3" xfId="28381" xr:uid="{00000000-0005-0000-0000-00002B280000}"/>
    <cellStyle name="Normal 6 2 2 3 9 4" xfId="5433" xr:uid="{00000000-0005-0000-0000-00002C280000}"/>
    <cellStyle name="Normal 6 2 2 3 9 4 2" xfId="34617" xr:uid="{00000000-0005-0000-0000-00002D280000}"/>
    <cellStyle name="Normal 6 2 2 3 9 5" xfId="24021" xr:uid="{00000000-0005-0000-0000-00002E280000}"/>
    <cellStyle name="Normal 6 2 2 4" xfId="5434" xr:uid="{00000000-0005-0000-0000-00002F280000}"/>
    <cellStyle name="Normal 6 2 2 4 10" xfId="5435" xr:uid="{00000000-0005-0000-0000-000030280000}"/>
    <cellStyle name="Normal 6 2 2 4 10 2" xfId="5436" xr:uid="{00000000-0005-0000-0000-000031280000}"/>
    <cellStyle name="Normal 6 2 2 4 10 2 2" xfId="38400" xr:uid="{00000000-0005-0000-0000-000032280000}"/>
    <cellStyle name="Normal 6 2 2 4 10 3" xfId="28382" xr:uid="{00000000-0005-0000-0000-000033280000}"/>
    <cellStyle name="Normal 6 2 2 4 11" xfId="5437" xr:uid="{00000000-0005-0000-0000-000034280000}"/>
    <cellStyle name="Normal 6 2 2 4 11 2" xfId="5438" xr:uid="{00000000-0005-0000-0000-000035280000}"/>
    <cellStyle name="Normal 6 2 2 4 11 2 2" xfId="38401" xr:uid="{00000000-0005-0000-0000-000036280000}"/>
    <cellStyle name="Normal 6 2 2 4 11 3" xfId="28383" xr:uid="{00000000-0005-0000-0000-000037280000}"/>
    <cellStyle name="Normal 6 2 2 4 12" xfId="5439" xr:uid="{00000000-0005-0000-0000-000038280000}"/>
    <cellStyle name="Normal 6 2 2 4 12 2" xfId="34618" xr:uid="{00000000-0005-0000-0000-000039280000}"/>
    <cellStyle name="Normal 6 2 2 4 13" xfId="24022" xr:uid="{00000000-0005-0000-0000-00003A280000}"/>
    <cellStyle name="Normal 6 2 2 4 2" xfId="5440" xr:uid="{00000000-0005-0000-0000-00003B280000}"/>
    <cellStyle name="Normal 6 2 2 4 2 10" xfId="5441" xr:uid="{00000000-0005-0000-0000-00003C280000}"/>
    <cellStyle name="Normal 6 2 2 4 2 10 2" xfId="5442" xr:uid="{00000000-0005-0000-0000-00003D280000}"/>
    <cellStyle name="Normal 6 2 2 4 2 10 2 2" xfId="38402" xr:uid="{00000000-0005-0000-0000-00003E280000}"/>
    <cellStyle name="Normal 6 2 2 4 2 10 3" xfId="28384" xr:uid="{00000000-0005-0000-0000-00003F280000}"/>
    <cellStyle name="Normal 6 2 2 4 2 11" xfId="5443" xr:uid="{00000000-0005-0000-0000-000040280000}"/>
    <cellStyle name="Normal 6 2 2 4 2 11 2" xfId="34619" xr:uid="{00000000-0005-0000-0000-000041280000}"/>
    <cellStyle name="Normal 6 2 2 4 2 12" xfId="24023" xr:uid="{00000000-0005-0000-0000-000042280000}"/>
    <cellStyle name="Normal 6 2 2 4 2 2" xfId="5444" xr:uid="{00000000-0005-0000-0000-000043280000}"/>
    <cellStyle name="Normal 6 2 2 4 2 2 10" xfId="24024" xr:uid="{00000000-0005-0000-0000-000044280000}"/>
    <cellStyle name="Normal 6 2 2 4 2 2 2" xfId="5445" xr:uid="{00000000-0005-0000-0000-000045280000}"/>
    <cellStyle name="Normal 6 2 2 4 2 2 2 2" xfId="5446" xr:uid="{00000000-0005-0000-0000-000046280000}"/>
    <cellStyle name="Normal 6 2 2 4 2 2 2 2 2" xfId="5447" xr:uid="{00000000-0005-0000-0000-000047280000}"/>
    <cellStyle name="Normal 6 2 2 4 2 2 2 2 2 2" xfId="5448" xr:uid="{00000000-0005-0000-0000-000048280000}"/>
    <cellStyle name="Normal 6 2 2 4 2 2 2 2 2 2 2" xfId="5449" xr:uid="{00000000-0005-0000-0000-000049280000}"/>
    <cellStyle name="Normal 6 2 2 4 2 2 2 2 2 2 2 2" xfId="38403" xr:uid="{00000000-0005-0000-0000-00004A280000}"/>
    <cellStyle name="Normal 6 2 2 4 2 2 2 2 2 2 3" xfId="28385" xr:uid="{00000000-0005-0000-0000-00004B280000}"/>
    <cellStyle name="Normal 6 2 2 4 2 2 2 2 2 3" xfId="5450" xr:uid="{00000000-0005-0000-0000-00004C280000}"/>
    <cellStyle name="Normal 6 2 2 4 2 2 2 2 2 3 2" xfId="5451" xr:uid="{00000000-0005-0000-0000-00004D280000}"/>
    <cellStyle name="Normal 6 2 2 4 2 2 2 2 2 3 2 2" xfId="38404" xr:uid="{00000000-0005-0000-0000-00004E280000}"/>
    <cellStyle name="Normal 6 2 2 4 2 2 2 2 2 3 3" xfId="28386" xr:uid="{00000000-0005-0000-0000-00004F280000}"/>
    <cellStyle name="Normal 6 2 2 4 2 2 2 2 2 4" xfId="5452" xr:uid="{00000000-0005-0000-0000-000050280000}"/>
    <cellStyle name="Normal 6 2 2 4 2 2 2 2 2 4 2" xfId="34623" xr:uid="{00000000-0005-0000-0000-000051280000}"/>
    <cellStyle name="Normal 6 2 2 4 2 2 2 2 2 5" xfId="24027" xr:uid="{00000000-0005-0000-0000-000052280000}"/>
    <cellStyle name="Normal 6 2 2 4 2 2 2 2 3" xfId="5453" xr:uid="{00000000-0005-0000-0000-000053280000}"/>
    <cellStyle name="Normal 6 2 2 4 2 2 2 2 3 2" xfId="5454" xr:uid="{00000000-0005-0000-0000-000054280000}"/>
    <cellStyle name="Normal 6 2 2 4 2 2 2 2 3 2 2" xfId="5455" xr:uid="{00000000-0005-0000-0000-000055280000}"/>
    <cellStyle name="Normal 6 2 2 4 2 2 2 2 3 2 2 2" xfId="38405" xr:uid="{00000000-0005-0000-0000-000056280000}"/>
    <cellStyle name="Normal 6 2 2 4 2 2 2 2 3 2 3" xfId="28387" xr:uid="{00000000-0005-0000-0000-000057280000}"/>
    <cellStyle name="Normal 6 2 2 4 2 2 2 2 3 3" xfId="5456" xr:uid="{00000000-0005-0000-0000-000058280000}"/>
    <cellStyle name="Normal 6 2 2 4 2 2 2 2 3 3 2" xfId="5457" xr:uid="{00000000-0005-0000-0000-000059280000}"/>
    <cellStyle name="Normal 6 2 2 4 2 2 2 2 3 3 2 2" xfId="38406" xr:uid="{00000000-0005-0000-0000-00005A280000}"/>
    <cellStyle name="Normal 6 2 2 4 2 2 2 2 3 3 3" xfId="28388" xr:uid="{00000000-0005-0000-0000-00005B280000}"/>
    <cellStyle name="Normal 6 2 2 4 2 2 2 2 3 4" xfId="5458" xr:uid="{00000000-0005-0000-0000-00005C280000}"/>
    <cellStyle name="Normal 6 2 2 4 2 2 2 2 3 4 2" xfId="34624" xr:uid="{00000000-0005-0000-0000-00005D280000}"/>
    <cellStyle name="Normal 6 2 2 4 2 2 2 2 3 5" xfId="24028" xr:uid="{00000000-0005-0000-0000-00005E280000}"/>
    <cellStyle name="Normal 6 2 2 4 2 2 2 2 4" xfId="5459" xr:uid="{00000000-0005-0000-0000-00005F280000}"/>
    <cellStyle name="Normal 6 2 2 4 2 2 2 2 4 2" xfId="5460" xr:uid="{00000000-0005-0000-0000-000060280000}"/>
    <cellStyle name="Normal 6 2 2 4 2 2 2 2 4 2 2" xfId="38407" xr:uid="{00000000-0005-0000-0000-000061280000}"/>
    <cellStyle name="Normal 6 2 2 4 2 2 2 2 4 3" xfId="28389" xr:uid="{00000000-0005-0000-0000-000062280000}"/>
    <cellStyle name="Normal 6 2 2 4 2 2 2 2 5" xfId="5461" xr:uid="{00000000-0005-0000-0000-000063280000}"/>
    <cellStyle name="Normal 6 2 2 4 2 2 2 2 5 2" xfId="5462" xr:uid="{00000000-0005-0000-0000-000064280000}"/>
    <cellStyle name="Normal 6 2 2 4 2 2 2 2 5 2 2" xfId="38408" xr:uid="{00000000-0005-0000-0000-000065280000}"/>
    <cellStyle name="Normal 6 2 2 4 2 2 2 2 5 3" xfId="28390" xr:uid="{00000000-0005-0000-0000-000066280000}"/>
    <cellStyle name="Normal 6 2 2 4 2 2 2 2 6" xfId="5463" xr:uid="{00000000-0005-0000-0000-000067280000}"/>
    <cellStyle name="Normal 6 2 2 4 2 2 2 2 6 2" xfId="34622" xr:uid="{00000000-0005-0000-0000-000068280000}"/>
    <cellStyle name="Normal 6 2 2 4 2 2 2 2 7" xfId="24026" xr:uid="{00000000-0005-0000-0000-000069280000}"/>
    <cellStyle name="Normal 6 2 2 4 2 2 2 3" xfId="5464" xr:uid="{00000000-0005-0000-0000-00006A280000}"/>
    <cellStyle name="Normal 6 2 2 4 2 2 2 3 2" xfId="5465" xr:uid="{00000000-0005-0000-0000-00006B280000}"/>
    <cellStyle name="Normal 6 2 2 4 2 2 2 3 2 2" xfId="5466" xr:uid="{00000000-0005-0000-0000-00006C280000}"/>
    <cellStyle name="Normal 6 2 2 4 2 2 2 3 2 2 2" xfId="38409" xr:uid="{00000000-0005-0000-0000-00006D280000}"/>
    <cellStyle name="Normal 6 2 2 4 2 2 2 3 2 3" xfId="28391" xr:uid="{00000000-0005-0000-0000-00006E280000}"/>
    <cellStyle name="Normal 6 2 2 4 2 2 2 3 3" xfId="5467" xr:uid="{00000000-0005-0000-0000-00006F280000}"/>
    <cellStyle name="Normal 6 2 2 4 2 2 2 3 3 2" xfId="5468" xr:uid="{00000000-0005-0000-0000-000070280000}"/>
    <cellStyle name="Normal 6 2 2 4 2 2 2 3 3 2 2" xfId="38410" xr:uid="{00000000-0005-0000-0000-000071280000}"/>
    <cellStyle name="Normal 6 2 2 4 2 2 2 3 3 3" xfId="28392" xr:uid="{00000000-0005-0000-0000-000072280000}"/>
    <cellStyle name="Normal 6 2 2 4 2 2 2 3 4" xfId="5469" xr:uid="{00000000-0005-0000-0000-000073280000}"/>
    <cellStyle name="Normal 6 2 2 4 2 2 2 3 4 2" xfId="34625" xr:uid="{00000000-0005-0000-0000-000074280000}"/>
    <cellStyle name="Normal 6 2 2 4 2 2 2 3 5" xfId="24029" xr:uid="{00000000-0005-0000-0000-000075280000}"/>
    <cellStyle name="Normal 6 2 2 4 2 2 2 4" xfId="5470" xr:uid="{00000000-0005-0000-0000-000076280000}"/>
    <cellStyle name="Normal 6 2 2 4 2 2 2 4 2" xfId="5471" xr:uid="{00000000-0005-0000-0000-000077280000}"/>
    <cellStyle name="Normal 6 2 2 4 2 2 2 4 2 2" xfId="5472" xr:uid="{00000000-0005-0000-0000-000078280000}"/>
    <cellStyle name="Normal 6 2 2 4 2 2 2 4 2 2 2" xfId="38411" xr:uid="{00000000-0005-0000-0000-000079280000}"/>
    <cellStyle name="Normal 6 2 2 4 2 2 2 4 2 3" xfId="28393" xr:uid="{00000000-0005-0000-0000-00007A280000}"/>
    <cellStyle name="Normal 6 2 2 4 2 2 2 4 3" xfId="5473" xr:uid="{00000000-0005-0000-0000-00007B280000}"/>
    <cellStyle name="Normal 6 2 2 4 2 2 2 4 3 2" xfId="5474" xr:uid="{00000000-0005-0000-0000-00007C280000}"/>
    <cellStyle name="Normal 6 2 2 4 2 2 2 4 3 2 2" xfId="38412" xr:uid="{00000000-0005-0000-0000-00007D280000}"/>
    <cellStyle name="Normal 6 2 2 4 2 2 2 4 3 3" xfId="28394" xr:uid="{00000000-0005-0000-0000-00007E280000}"/>
    <cellStyle name="Normal 6 2 2 4 2 2 2 4 4" xfId="5475" xr:uid="{00000000-0005-0000-0000-00007F280000}"/>
    <cellStyle name="Normal 6 2 2 4 2 2 2 4 4 2" xfId="34626" xr:uid="{00000000-0005-0000-0000-000080280000}"/>
    <cellStyle name="Normal 6 2 2 4 2 2 2 4 5" xfId="24030" xr:uid="{00000000-0005-0000-0000-000081280000}"/>
    <cellStyle name="Normal 6 2 2 4 2 2 2 5" xfId="5476" xr:uid="{00000000-0005-0000-0000-000082280000}"/>
    <cellStyle name="Normal 6 2 2 4 2 2 2 5 2" xfId="5477" xr:uid="{00000000-0005-0000-0000-000083280000}"/>
    <cellStyle name="Normal 6 2 2 4 2 2 2 5 2 2" xfId="38413" xr:uid="{00000000-0005-0000-0000-000084280000}"/>
    <cellStyle name="Normal 6 2 2 4 2 2 2 5 3" xfId="28395" xr:uid="{00000000-0005-0000-0000-000085280000}"/>
    <cellStyle name="Normal 6 2 2 4 2 2 2 6" xfId="5478" xr:uid="{00000000-0005-0000-0000-000086280000}"/>
    <cellStyle name="Normal 6 2 2 4 2 2 2 6 2" xfId="5479" xr:uid="{00000000-0005-0000-0000-000087280000}"/>
    <cellStyle name="Normal 6 2 2 4 2 2 2 6 2 2" xfId="38414" xr:uid="{00000000-0005-0000-0000-000088280000}"/>
    <cellStyle name="Normal 6 2 2 4 2 2 2 6 3" xfId="28396" xr:uid="{00000000-0005-0000-0000-000089280000}"/>
    <cellStyle name="Normal 6 2 2 4 2 2 2 7" xfId="5480" xr:uid="{00000000-0005-0000-0000-00008A280000}"/>
    <cellStyle name="Normal 6 2 2 4 2 2 2 7 2" xfId="34621" xr:uid="{00000000-0005-0000-0000-00008B280000}"/>
    <cellStyle name="Normal 6 2 2 4 2 2 2 8" xfId="24025" xr:uid="{00000000-0005-0000-0000-00008C280000}"/>
    <cellStyle name="Normal 6 2 2 4 2 2 3" xfId="5481" xr:uid="{00000000-0005-0000-0000-00008D280000}"/>
    <cellStyle name="Normal 6 2 2 4 2 2 3 2" xfId="5482" xr:uid="{00000000-0005-0000-0000-00008E280000}"/>
    <cellStyle name="Normal 6 2 2 4 2 2 3 2 2" xfId="5483" xr:uid="{00000000-0005-0000-0000-00008F280000}"/>
    <cellStyle name="Normal 6 2 2 4 2 2 3 2 2 2" xfId="5484" xr:uid="{00000000-0005-0000-0000-000090280000}"/>
    <cellStyle name="Normal 6 2 2 4 2 2 3 2 2 2 2" xfId="5485" xr:uid="{00000000-0005-0000-0000-000091280000}"/>
    <cellStyle name="Normal 6 2 2 4 2 2 3 2 2 2 2 2" xfId="38415" xr:uid="{00000000-0005-0000-0000-000092280000}"/>
    <cellStyle name="Normal 6 2 2 4 2 2 3 2 2 2 3" xfId="28397" xr:uid="{00000000-0005-0000-0000-000093280000}"/>
    <cellStyle name="Normal 6 2 2 4 2 2 3 2 2 3" xfId="5486" xr:uid="{00000000-0005-0000-0000-000094280000}"/>
    <cellStyle name="Normal 6 2 2 4 2 2 3 2 2 3 2" xfId="5487" xr:uid="{00000000-0005-0000-0000-000095280000}"/>
    <cellStyle name="Normal 6 2 2 4 2 2 3 2 2 3 2 2" xfId="38416" xr:uid="{00000000-0005-0000-0000-000096280000}"/>
    <cellStyle name="Normal 6 2 2 4 2 2 3 2 2 3 3" xfId="28398" xr:uid="{00000000-0005-0000-0000-000097280000}"/>
    <cellStyle name="Normal 6 2 2 4 2 2 3 2 2 4" xfId="5488" xr:uid="{00000000-0005-0000-0000-000098280000}"/>
    <cellStyle name="Normal 6 2 2 4 2 2 3 2 2 4 2" xfId="34629" xr:uid="{00000000-0005-0000-0000-000099280000}"/>
    <cellStyle name="Normal 6 2 2 4 2 2 3 2 2 5" xfId="24033" xr:uid="{00000000-0005-0000-0000-00009A280000}"/>
    <cellStyle name="Normal 6 2 2 4 2 2 3 2 3" xfId="5489" xr:uid="{00000000-0005-0000-0000-00009B280000}"/>
    <cellStyle name="Normal 6 2 2 4 2 2 3 2 3 2" xfId="5490" xr:uid="{00000000-0005-0000-0000-00009C280000}"/>
    <cellStyle name="Normal 6 2 2 4 2 2 3 2 3 2 2" xfId="5491" xr:uid="{00000000-0005-0000-0000-00009D280000}"/>
    <cellStyle name="Normal 6 2 2 4 2 2 3 2 3 2 2 2" xfId="38417" xr:uid="{00000000-0005-0000-0000-00009E280000}"/>
    <cellStyle name="Normal 6 2 2 4 2 2 3 2 3 2 3" xfId="28399" xr:uid="{00000000-0005-0000-0000-00009F280000}"/>
    <cellStyle name="Normal 6 2 2 4 2 2 3 2 3 3" xfId="5492" xr:uid="{00000000-0005-0000-0000-0000A0280000}"/>
    <cellStyle name="Normal 6 2 2 4 2 2 3 2 3 3 2" xfId="5493" xr:uid="{00000000-0005-0000-0000-0000A1280000}"/>
    <cellStyle name="Normal 6 2 2 4 2 2 3 2 3 3 2 2" xfId="38418" xr:uid="{00000000-0005-0000-0000-0000A2280000}"/>
    <cellStyle name="Normal 6 2 2 4 2 2 3 2 3 3 3" xfId="28400" xr:uid="{00000000-0005-0000-0000-0000A3280000}"/>
    <cellStyle name="Normal 6 2 2 4 2 2 3 2 3 4" xfId="5494" xr:uid="{00000000-0005-0000-0000-0000A4280000}"/>
    <cellStyle name="Normal 6 2 2 4 2 2 3 2 3 4 2" xfId="34630" xr:uid="{00000000-0005-0000-0000-0000A5280000}"/>
    <cellStyle name="Normal 6 2 2 4 2 2 3 2 3 5" xfId="24034" xr:uid="{00000000-0005-0000-0000-0000A6280000}"/>
    <cellStyle name="Normal 6 2 2 4 2 2 3 2 4" xfId="5495" xr:uid="{00000000-0005-0000-0000-0000A7280000}"/>
    <cellStyle name="Normal 6 2 2 4 2 2 3 2 4 2" xfId="5496" xr:uid="{00000000-0005-0000-0000-0000A8280000}"/>
    <cellStyle name="Normal 6 2 2 4 2 2 3 2 4 2 2" xfId="38419" xr:uid="{00000000-0005-0000-0000-0000A9280000}"/>
    <cellStyle name="Normal 6 2 2 4 2 2 3 2 4 3" xfId="28401" xr:uid="{00000000-0005-0000-0000-0000AA280000}"/>
    <cellStyle name="Normal 6 2 2 4 2 2 3 2 5" xfId="5497" xr:uid="{00000000-0005-0000-0000-0000AB280000}"/>
    <cellStyle name="Normal 6 2 2 4 2 2 3 2 5 2" xfId="5498" xr:uid="{00000000-0005-0000-0000-0000AC280000}"/>
    <cellStyle name="Normal 6 2 2 4 2 2 3 2 5 2 2" xfId="38420" xr:uid="{00000000-0005-0000-0000-0000AD280000}"/>
    <cellStyle name="Normal 6 2 2 4 2 2 3 2 5 3" xfId="28402" xr:uid="{00000000-0005-0000-0000-0000AE280000}"/>
    <cellStyle name="Normal 6 2 2 4 2 2 3 2 6" xfId="5499" xr:uid="{00000000-0005-0000-0000-0000AF280000}"/>
    <cellStyle name="Normal 6 2 2 4 2 2 3 2 6 2" xfId="34628" xr:uid="{00000000-0005-0000-0000-0000B0280000}"/>
    <cellStyle name="Normal 6 2 2 4 2 2 3 2 7" xfId="24032" xr:uid="{00000000-0005-0000-0000-0000B1280000}"/>
    <cellStyle name="Normal 6 2 2 4 2 2 3 3" xfId="5500" xr:uid="{00000000-0005-0000-0000-0000B2280000}"/>
    <cellStyle name="Normal 6 2 2 4 2 2 3 3 2" xfId="5501" xr:uid="{00000000-0005-0000-0000-0000B3280000}"/>
    <cellStyle name="Normal 6 2 2 4 2 2 3 3 2 2" xfId="5502" xr:uid="{00000000-0005-0000-0000-0000B4280000}"/>
    <cellStyle name="Normal 6 2 2 4 2 2 3 3 2 2 2" xfId="38421" xr:uid="{00000000-0005-0000-0000-0000B5280000}"/>
    <cellStyle name="Normal 6 2 2 4 2 2 3 3 2 3" xfId="28403" xr:uid="{00000000-0005-0000-0000-0000B6280000}"/>
    <cellStyle name="Normal 6 2 2 4 2 2 3 3 3" xfId="5503" xr:uid="{00000000-0005-0000-0000-0000B7280000}"/>
    <cellStyle name="Normal 6 2 2 4 2 2 3 3 3 2" xfId="5504" xr:uid="{00000000-0005-0000-0000-0000B8280000}"/>
    <cellStyle name="Normal 6 2 2 4 2 2 3 3 3 2 2" xfId="38422" xr:uid="{00000000-0005-0000-0000-0000B9280000}"/>
    <cellStyle name="Normal 6 2 2 4 2 2 3 3 3 3" xfId="28404" xr:uid="{00000000-0005-0000-0000-0000BA280000}"/>
    <cellStyle name="Normal 6 2 2 4 2 2 3 3 4" xfId="5505" xr:uid="{00000000-0005-0000-0000-0000BB280000}"/>
    <cellStyle name="Normal 6 2 2 4 2 2 3 3 4 2" xfId="34631" xr:uid="{00000000-0005-0000-0000-0000BC280000}"/>
    <cellStyle name="Normal 6 2 2 4 2 2 3 3 5" xfId="24035" xr:uid="{00000000-0005-0000-0000-0000BD280000}"/>
    <cellStyle name="Normal 6 2 2 4 2 2 3 4" xfId="5506" xr:uid="{00000000-0005-0000-0000-0000BE280000}"/>
    <cellStyle name="Normal 6 2 2 4 2 2 3 4 2" xfId="5507" xr:uid="{00000000-0005-0000-0000-0000BF280000}"/>
    <cellStyle name="Normal 6 2 2 4 2 2 3 4 2 2" xfId="5508" xr:uid="{00000000-0005-0000-0000-0000C0280000}"/>
    <cellStyle name="Normal 6 2 2 4 2 2 3 4 2 2 2" xfId="38423" xr:uid="{00000000-0005-0000-0000-0000C1280000}"/>
    <cellStyle name="Normal 6 2 2 4 2 2 3 4 2 3" xfId="28405" xr:uid="{00000000-0005-0000-0000-0000C2280000}"/>
    <cellStyle name="Normal 6 2 2 4 2 2 3 4 3" xfId="5509" xr:uid="{00000000-0005-0000-0000-0000C3280000}"/>
    <cellStyle name="Normal 6 2 2 4 2 2 3 4 3 2" xfId="5510" xr:uid="{00000000-0005-0000-0000-0000C4280000}"/>
    <cellStyle name="Normal 6 2 2 4 2 2 3 4 3 2 2" xfId="38424" xr:uid="{00000000-0005-0000-0000-0000C5280000}"/>
    <cellStyle name="Normal 6 2 2 4 2 2 3 4 3 3" xfId="28406" xr:uid="{00000000-0005-0000-0000-0000C6280000}"/>
    <cellStyle name="Normal 6 2 2 4 2 2 3 4 4" xfId="5511" xr:uid="{00000000-0005-0000-0000-0000C7280000}"/>
    <cellStyle name="Normal 6 2 2 4 2 2 3 4 4 2" xfId="34632" xr:uid="{00000000-0005-0000-0000-0000C8280000}"/>
    <cellStyle name="Normal 6 2 2 4 2 2 3 4 5" xfId="24036" xr:uid="{00000000-0005-0000-0000-0000C9280000}"/>
    <cellStyle name="Normal 6 2 2 4 2 2 3 5" xfId="5512" xr:uid="{00000000-0005-0000-0000-0000CA280000}"/>
    <cellStyle name="Normal 6 2 2 4 2 2 3 5 2" xfId="5513" xr:uid="{00000000-0005-0000-0000-0000CB280000}"/>
    <cellStyle name="Normal 6 2 2 4 2 2 3 5 2 2" xfId="38425" xr:uid="{00000000-0005-0000-0000-0000CC280000}"/>
    <cellStyle name="Normal 6 2 2 4 2 2 3 5 3" xfId="28407" xr:uid="{00000000-0005-0000-0000-0000CD280000}"/>
    <cellStyle name="Normal 6 2 2 4 2 2 3 6" xfId="5514" xr:uid="{00000000-0005-0000-0000-0000CE280000}"/>
    <cellStyle name="Normal 6 2 2 4 2 2 3 6 2" xfId="5515" xr:uid="{00000000-0005-0000-0000-0000CF280000}"/>
    <cellStyle name="Normal 6 2 2 4 2 2 3 6 2 2" xfId="38426" xr:uid="{00000000-0005-0000-0000-0000D0280000}"/>
    <cellStyle name="Normal 6 2 2 4 2 2 3 6 3" xfId="28408" xr:uid="{00000000-0005-0000-0000-0000D1280000}"/>
    <cellStyle name="Normal 6 2 2 4 2 2 3 7" xfId="5516" xr:uid="{00000000-0005-0000-0000-0000D2280000}"/>
    <cellStyle name="Normal 6 2 2 4 2 2 3 7 2" xfId="34627" xr:uid="{00000000-0005-0000-0000-0000D3280000}"/>
    <cellStyle name="Normal 6 2 2 4 2 2 3 8" xfId="24031" xr:uid="{00000000-0005-0000-0000-0000D4280000}"/>
    <cellStyle name="Normal 6 2 2 4 2 2 4" xfId="5517" xr:uid="{00000000-0005-0000-0000-0000D5280000}"/>
    <cellStyle name="Normal 6 2 2 4 2 2 4 2" xfId="5518" xr:uid="{00000000-0005-0000-0000-0000D6280000}"/>
    <cellStyle name="Normal 6 2 2 4 2 2 4 2 2" xfId="5519" xr:uid="{00000000-0005-0000-0000-0000D7280000}"/>
    <cellStyle name="Normal 6 2 2 4 2 2 4 2 2 2" xfId="5520" xr:uid="{00000000-0005-0000-0000-0000D8280000}"/>
    <cellStyle name="Normal 6 2 2 4 2 2 4 2 2 2 2" xfId="38427" xr:uid="{00000000-0005-0000-0000-0000D9280000}"/>
    <cellStyle name="Normal 6 2 2 4 2 2 4 2 2 3" xfId="28409" xr:uid="{00000000-0005-0000-0000-0000DA280000}"/>
    <cellStyle name="Normal 6 2 2 4 2 2 4 2 3" xfId="5521" xr:uid="{00000000-0005-0000-0000-0000DB280000}"/>
    <cellStyle name="Normal 6 2 2 4 2 2 4 2 3 2" xfId="5522" xr:uid="{00000000-0005-0000-0000-0000DC280000}"/>
    <cellStyle name="Normal 6 2 2 4 2 2 4 2 3 2 2" xfId="38428" xr:uid="{00000000-0005-0000-0000-0000DD280000}"/>
    <cellStyle name="Normal 6 2 2 4 2 2 4 2 3 3" xfId="28410" xr:uid="{00000000-0005-0000-0000-0000DE280000}"/>
    <cellStyle name="Normal 6 2 2 4 2 2 4 2 4" xfId="5523" xr:uid="{00000000-0005-0000-0000-0000DF280000}"/>
    <cellStyle name="Normal 6 2 2 4 2 2 4 2 4 2" xfId="34634" xr:uid="{00000000-0005-0000-0000-0000E0280000}"/>
    <cellStyle name="Normal 6 2 2 4 2 2 4 2 5" xfId="24038" xr:uid="{00000000-0005-0000-0000-0000E1280000}"/>
    <cellStyle name="Normal 6 2 2 4 2 2 4 3" xfId="5524" xr:uid="{00000000-0005-0000-0000-0000E2280000}"/>
    <cellStyle name="Normal 6 2 2 4 2 2 4 3 2" xfId="5525" xr:uid="{00000000-0005-0000-0000-0000E3280000}"/>
    <cellStyle name="Normal 6 2 2 4 2 2 4 3 2 2" xfId="5526" xr:uid="{00000000-0005-0000-0000-0000E4280000}"/>
    <cellStyle name="Normal 6 2 2 4 2 2 4 3 2 2 2" xfId="38429" xr:uid="{00000000-0005-0000-0000-0000E5280000}"/>
    <cellStyle name="Normal 6 2 2 4 2 2 4 3 2 3" xfId="28411" xr:uid="{00000000-0005-0000-0000-0000E6280000}"/>
    <cellStyle name="Normal 6 2 2 4 2 2 4 3 3" xfId="5527" xr:uid="{00000000-0005-0000-0000-0000E7280000}"/>
    <cellStyle name="Normal 6 2 2 4 2 2 4 3 3 2" xfId="5528" xr:uid="{00000000-0005-0000-0000-0000E8280000}"/>
    <cellStyle name="Normal 6 2 2 4 2 2 4 3 3 2 2" xfId="38430" xr:uid="{00000000-0005-0000-0000-0000E9280000}"/>
    <cellStyle name="Normal 6 2 2 4 2 2 4 3 3 3" xfId="28412" xr:uid="{00000000-0005-0000-0000-0000EA280000}"/>
    <cellStyle name="Normal 6 2 2 4 2 2 4 3 4" xfId="5529" xr:uid="{00000000-0005-0000-0000-0000EB280000}"/>
    <cellStyle name="Normal 6 2 2 4 2 2 4 3 4 2" xfId="34635" xr:uid="{00000000-0005-0000-0000-0000EC280000}"/>
    <cellStyle name="Normal 6 2 2 4 2 2 4 3 5" xfId="24039" xr:uid="{00000000-0005-0000-0000-0000ED280000}"/>
    <cellStyle name="Normal 6 2 2 4 2 2 4 4" xfId="5530" xr:uid="{00000000-0005-0000-0000-0000EE280000}"/>
    <cellStyle name="Normal 6 2 2 4 2 2 4 4 2" xfId="5531" xr:uid="{00000000-0005-0000-0000-0000EF280000}"/>
    <cellStyle name="Normal 6 2 2 4 2 2 4 4 2 2" xfId="38431" xr:uid="{00000000-0005-0000-0000-0000F0280000}"/>
    <cellStyle name="Normal 6 2 2 4 2 2 4 4 3" xfId="28413" xr:uid="{00000000-0005-0000-0000-0000F1280000}"/>
    <cellStyle name="Normal 6 2 2 4 2 2 4 5" xfId="5532" xr:uid="{00000000-0005-0000-0000-0000F2280000}"/>
    <cellStyle name="Normal 6 2 2 4 2 2 4 5 2" xfId="5533" xr:uid="{00000000-0005-0000-0000-0000F3280000}"/>
    <cellStyle name="Normal 6 2 2 4 2 2 4 5 2 2" xfId="38432" xr:uid="{00000000-0005-0000-0000-0000F4280000}"/>
    <cellStyle name="Normal 6 2 2 4 2 2 4 5 3" xfId="28414" xr:uid="{00000000-0005-0000-0000-0000F5280000}"/>
    <cellStyle name="Normal 6 2 2 4 2 2 4 6" xfId="5534" xr:uid="{00000000-0005-0000-0000-0000F6280000}"/>
    <cellStyle name="Normal 6 2 2 4 2 2 4 6 2" xfId="34633" xr:uid="{00000000-0005-0000-0000-0000F7280000}"/>
    <cellStyle name="Normal 6 2 2 4 2 2 4 7" xfId="24037" xr:uid="{00000000-0005-0000-0000-0000F8280000}"/>
    <cellStyle name="Normal 6 2 2 4 2 2 5" xfId="5535" xr:uid="{00000000-0005-0000-0000-0000F9280000}"/>
    <cellStyle name="Normal 6 2 2 4 2 2 5 2" xfId="5536" xr:uid="{00000000-0005-0000-0000-0000FA280000}"/>
    <cellStyle name="Normal 6 2 2 4 2 2 5 2 2" xfId="5537" xr:uid="{00000000-0005-0000-0000-0000FB280000}"/>
    <cellStyle name="Normal 6 2 2 4 2 2 5 2 2 2" xfId="38433" xr:uid="{00000000-0005-0000-0000-0000FC280000}"/>
    <cellStyle name="Normal 6 2 2 4 2 2 5 2 3" xfId="28415" xr:uid="{00000000-0005-0000-0000-0000FD280000}"/>
    <cellStyle name="Normal 6 2 2 4 2 2 5 3" xfId="5538" xr:uid="{00000000-0005-0000-0000-0000FE280000}"/>
    <cellStyle name="Normal 6 2 2 4 2 2 5 3 2" xfId="5539" xr:uid="{00000000-0005-0000-0000-0000FF280000}"/>
    <cellStyle name="Normal 6 2 2 4 2 2 5 3 2 2" xfId="38434" xr:uid="{00000000-0005-0000-0000-000000290000}"/>
    <cellStyle name="Normal 6 2 2 4 2 2 5 3 3" xfId="28416" xr:uid="{00000000-0005-0000-0000-000001290000}"/>
    <cellStyle name="Normal 6 2 2 4 2 2 5 4" xfId="5540" xr:uid="{00000000-0005-0000-0000-000002290000}"/>
    <cellStyle name="Normal 6 2 2 4 2 2 5 4 2" xfId="34636" xr:uid="{00000000-0005-0000-0000-000003290000}"/>
    <cellStyle name="Normal 6 2 2 4 2 2 5 5" xfId="24040" xr:uid="{00000000-0005-0000-0000-000004290000}"/>
    <cellStyle name="Normal 6 2 2 4 2 2 6" xfId="5541" xr:uid="{00000000-0005-0000-0000-000005290000}"/>
    <cellStyle name="Normal 6 2 2 4 2 2 6 2" xfId="5542" xr:uid="{00000000-0005-0000-0000-000006290000}"/>
    <cellStyle name="Normal 6 2 2 4 2 2 6 2 2" xfId="5543" xr:uid="{00000000-0005-0000-0000-000007290000}"/>
    <cellStyle name="Normal 6 2 2 4 2 2 6 2 2 2" xfId="38435" xr:uid="{00000000-0005-0000-0000-000008290000}"/>
    <cellStyle name="Normal 6 2 2 4 2 2 6 2 3" xfId="28417" xr:uid="{00000000-0005-0000-0000-000009290000}"/>
    <cellStyle name="Normal 6 2 2 4 2 2 6 3" xfId="5544" xr:uid="{00000000-0005-0000-0000-00000A290000}"/>
    <cellStyle name="Normal 6 2 2 4 2 2 6 3 2" xfId="5545" xr:uid="{00000000-0005-0000-0000-00000B290000}"/>
    <cellStyle name="Normal 6 2 2 4 2 2 6 3 2 2" xfId="38436" xr:uid="{00000000-0005-0000-0000-00000C290000}"/>
    <cellStyle name="Normal 6 2 2 4 2 2 6 3 3" xfId="28418" xr:uid="{00000000-0005-0000-0000-00000D290000}"/>
    <cellStyle name="Normal 6 2 2 4 2 2 6 4" xfId="5546" xr:uid="{00000000-0005-0000-0000-00000E290000}"/>
    <cellStyle name="Normal 6 2 2 4 2 2 6 4 2" xfId="34637" xr:uid="{00000000-0005-0000-0000-00000F290000}"/>
    <cellStyle name="Normal 6 2 2 4 2 2 6 5" xfId="24041" xr:uid="{00000000-0005-0000-0000-000010290000}"/>
    <cellStyle name="Normal 6 2 2 4 2 2 7" xfId="5547" xr:uid="{00000000-0005-0000-0000-000011290000}"/>
    <cellStyle name="Normal 6 2 2 4 2 2 7 2" xfId="5548" xr:uid="{00000000-0005-0000-0000-000012290000}"/>
    <cellStyle name="Normal 6 2 2 4 2 2 7 2 2" xfId="38437" xr:uid="{00000000-0005-0000-0000-000013290000}"/>
    <cellStyle name="Normal 6 2 2 4 2 2 7 3" xfId="28419" xr:uid="{00000000-0005-0000-0000-000014290000}"/>
    <cellStyle name="Normal 6 2 2 4 2 2 8" xfId="5549" xr:uid="{00000000-0005-0000-0000-000015290000}"/>
    <cellStyle name="Normal 6 2 2 4 2 2 8 2" xfId="5550" xr:uid="{00000000-0005-0000-0000-000016290000}"/>
    <cellStyle name="Normal 6 2 2 4 2 2 8 2 2" xfId="38438" xr:uid="{00000000-0005-0000-0000-000017290000}"/>
    <cellStyle name="Normal 6 2 2 4 2 2 8 3" xfId="28420" xr:uid="{00000000-0005-0000-0000-000018290000}"/>
    <cellStyle name="Normal 6 2 2 4 2 2 9" xfId="5551" xr:uid="{00000000-0005-0000-0000-000019290000}"/>
    <cellStyle name="Normal 6 2 2 4 2 2 9 2" xfId="34620" xr:uid="{00000000-0005-0000-0000-00001A290000}"/>
    <cellStyle name="Normal 6 2 2 4 2 3" xfId="5552" xr:uid="{00000000-0005-0000-0000-00001B290000}"/>
    <cellStyle name="Normal 6 2 2 4 2 3 2" xfId="5553" xr:uid="{00000000-0005-0000-0000-00001C290000}"/>
    <cellStyle name="Normal 6 2 2 4 2 3 2 2" xfId="5554" xr:uid="{00000000-0005-0000-0000-00001D290000}"/>
    <cellStyle name="Normal 6 2 2 4 2 3 2 2 2" xfId="5555" xr:uid="{00000000-0005-0000-0000-00001E290000}"/>
    <cellStyle name="Normal 6 2 2 4 2 3 2 2 2 2" xfId="5556" xr:uid="{00000000-0005-0000-0000-00001F290000}"/>
    <cellStyle name="Normal 6 2 2 4 2 3 2 2 2 2 2" xfId="38439" xr:uid="{00000000-0005-0000-0000-000020290000}"/>
    <cellStyle name="Normal 6 2 2 4 2 3 2 2 2 3" xfId="28421" xr:uid="{00000000-0005-0000-0000-000021290000}"/>
    <cellStyle name="Normal 6 2 2 4 2 3 2 2 3" xfId="5557" xr:uid="{00000000-0005-0000-0000-000022290000}"/>
    <cellStyle name="Normal 6 2 2 4 2 3 2 2 3 2" xfId="5558" xr:uid="{00000000-0005-0000-0000-000023290000}"/>
    <cellStyle name="Normal 6 2 2 4 2 3 2 2 3 2 2" xfId="38440" xr:uid="{00000000-0005-0000-0000-000024290000}"/>
    <cellStyle name="Normal 6 2 2 4 2 3 2 2 3 3" xfId="28422" xr:uid="{00000000-0005-0000-0000-000025290000}"/>
    <cellStyle name="Normal 6 2 2 4 2 3 2 2 4" xfId="5559" xr:uid="{00000000-0005-0000-0000-000026290000}"/>
    <cellStyle name="Normal 6 2 2 4 2 3 2 2 4 2" xfId="34640" xr:uid="{00000000-0005-0000-0000-000027290000}"/>
    <cellStyle name="Normal 6 2 2 4 2 3 2 2 5" xfId="24044" xr:uid="{00000000-0005-0000-0000-000028290000}"/>
    <cellStyle name="Normal 6 2 2 4 2 3 2 3" xfId="5560" xr:uid="{00000000-0005-0000-0000-000029290000}"/>
    <cellStyle name="Normal 6 2 2 4 2 3 2 3 2" xfId="5561" xr:uid="{00000000-0005-0000-0000-00002A290000}"/>
    <cellStyle name="Normal 6 2 2 4 2 3 2 3 2 2" xfId="5562" xr:uid="{00000000-0005-0000-0000-00002B290000}"/>
    <cellStyle name="Normal 6 2 2 4 2 3 2 3 2 2 2" xfId="38441" xr:uid="{00000000-0005-0000-0000-00002C290000}"/>
    <cellStyle name="Normal 6 2 2 4 2 3 2 3 2 3" xfId="28423" xr:uid="{00000000-0005-0000-0000-00002D290000}"/>
    <cellStyle name="Normal 6 2 2 4 2 3 2 3 3" xfId="5563" xr:uid="{00000000-0005-0000-0000-00002E290000}"/>
    <cellStyle name="Normal 6 2 2 4 2 3 2 3 3 2" xfId="5564" xr:uid="{00000000-0005-0000-0000-00002F290000}"/>
    <cellStyle name="Normal 6 2 2 4 2 3 2 3 3 2 2" xfId="38442" xr:uid="{00000000-0005-0000-0000-000030290000}"/>
    <cellStyle name="Normal 6 2 2 4 2 3 2 3 3 3" xfId="28424" xr:uid="{00000000-0005-0000-0000-000031290000}"/>
    <cellStyle name="Normal 6 2 2 4 2 3 2 3 4" xfId="5565" xr:uid="{00000000-0005-0000-0000-000032290000}"/>
    <cellStyle name="Normal 6 2 2 4 2 3 2 3 4 2" xfId="34641" xr:uid="{00000000-0005-0000-0000-000033290000}"/>
    <cellStyle name="Normal 6 2 2 4 2 3 2 3 5" xfId="24045" xr:uid="{00000000-0005-0000-0000-000034290000}"/>
    <cellStyle name="Normal 6 2 2 4 2 3 2 4" xfId="5566" xr:uid="{00000000-0005-0000-0000-000035290000}"/>
    <cellStyle name="Normal 6 2 2 4 2 3 2 4 2" xfId="5567" xr:uid="{00000000-0005-0000-0000-000036290000}"/>
    <cellStyle name="Normal 6 2 2 4 2 3 2 4 2 2" xfId="38443" xr:uid="{00000000-0005-0000-0000-000037290000}"/>
    <cellStyle name="Normal 6 2 2 4 2 3 2 4 3" xfId="28425" xr:uid="{00000000-0005-0000-0000-000038290000}"/>
    <cellStyle name="Normal 6 2 2 4 2 3 2 5" xfId="5568" xr:uid="{00000000-0005-0000-0000-000039290000}"/>
    <cellStyle name="Normal 6 2 2 4 2 3 2 5 2" xfId="5569" xr:uid="{00000000-0005-0000-0000-00003A290000}"/>
    <cellStyle name="Normal 6 2 2 4 2 3 2 5 2 2" xfId="38444" xr:uid="{00000000-0005-0000-0000-00003B290000}"/>
    <cellStyle name="Normal 6 2 2 4 2 3 2 5 3" xfId="28426" xr:uid="{00000000-0005-0000-0000-00003C290000}"/>
    <cellStyle name="Normal 6 2 2 4 2 3 2 6" xfId="5570" xr:uid="{00000000-0005-0000-0000-00003D290000}"/>
    <cellStyle name="Normal 6 2 2 4 2 3 2 6 2" xfId="34639" xr:uid="{00000000-0005-0000-0000-00003E290000}"/>
    <cellStyle name="Normal 6 2 2 4 2 3 2 7" xfId="24043" xr:uid="{00000000-0005-0000-0000-00003F290000}"/>
    <cellStyle name="Normal 6 2 2 4 2 3 3" xfId="5571" xr:uid="{00000000-0005-0000-0000-000040290000}"/>
    <cellStyle name="Normal 6 2 2 4 2 3 3 2" xfId="5572" xr:uid="{00000000-0005-0000-0000-000041290000}"/>
    <cellStyle name="Normal 6 2 2 4 2 3 3 2 2" xfId="5573" xr:uid="{00000000-0005-0000-0000-000042290000}"/>
    <cellStyle name="Normal 6 2 2 4 2 3 3 2 2 2" xfId="38445" xr:uid="{00000000-0005-0000-0000-000043290000}"/>
    <cellStyle name="Normal 6 2 2 4 2 3 3 2 3" xfId="28427" xr:uid="{00000000-0005-0000-0000-000044290000}"/>
    <cellStyle name="Normal 6 2 2 4 2 3 3 3" xfId="5574" xr:uid="{00000000-0005-0000-0000-000045290000}"/>
    <cellStyle name="Normal 6 2 2 4 2 3 3 3 2" xfId="5575" xr:uid="{00000000-0005-0000-0000-000046290000}"/>
    <cellStyle name="Normal 6 2 2 4 2 3 3 3 2 2" xfId="38446" xr:uid="{00000000-0005-0000-0000-000047290000}"/>
    <cellStyle name="Normal 6 2 2 4 2 3 3 3 3" xfId="28428" xr:uid="{00000000-0005-0000-0000-000048290000}"/>
    <cellStyle name="Normal 6 2 2 4 2 3 3 4" xfId="5576" xr:uid="{00000000-0005-0000-0000-000049290000}"/>
    <cellStyle name="Normal 6 2 2 4 2 3 3 4 2" xfId="34642" xr:uid="{00000000-0005-0000-0000-00004A290000}"/>
    <cellStyle name="Normal 6 2 2 4 2 3 3 5" xfId="24046" xr:uid="{00000000-0005-0000-0000-00004B290000}"/>
    <cellStyle name="Normal 6 2 2 4 2 3 4" xfId="5577" xr:uid="{00000000-0005-0000-0000-00004C290000}"/>
    <cellStyle name="Normal 6 2 2 4 2 3 4 2" xfId="5578" xr:uid="{00000000-0005-0000-0000-00004D290000}"/>
    <cellStyle name="Normal 6 2 2 4 2 3 4 2 2" xfId="5579" xr:uid="{00000000-0005-0000-0000-00004E290000}"/>
    <cellStyle name="Normal 6 2 2 4 2 3 4 2 2 2" xfId="38447" xr:uid="{00000000-0005-0000-0000-00004F290000}"/>
    <cellStyle name="Normal 6 2 2 4 2 3 4 2 3" xfId="28429" xr:uid="{00000000-0005-0000-0000-000050290000}"/>
    <cellStyle name="Normal 6 2 2 4 2 3 4 3" xfId="5580" xr:uid="{00000000-0005-0000-0000-000051290000}"/>
    <cellStyle name="Normal 6 2 2 4 2 3 4 3 2" xfId="5581" xr:uid="{00000000-0005-0000-0000-000052290000}"/>
    <cellStyle name="Normal 6 2 2 4 2 3 4 3 2 2" xfId="38448" xr:uid="{00000000-0005-0000-0000-000053290000}"/>
    <cellStyle name="Normal 6 2 2 4 2 3 4 3 3" xfId="28430" xr:uid="{00000000-0005-0000-0000-000054290000}"/>
    <cellStyle name="Normal 6 2 2 4 2 3 4 4" xfId="5582" xr:uid="{00000000-0005-0000-0000-000055290000}"/>
    <cellStyle name="Normal 6 2 2 4 2 3 4 4 2" xfId="34643" xr:uid="{00000000-0005-0000-0000-000056290000}"/>
    <cellStyle name="Normal 6 2 2 4 2 3 4 5" xfId="24047" xr:uid="{00000000-0005-0000-0000-000057290000}"/>
    <cellStyle name="Normal 6 2 2 4 2 3 5" xfId="5583" xr:uid="{00000000-0005-0000-0000-000058290000}"/>
    <cellStyle name="Normal 6 2 2 4 2 3 5 2" xfId="5584" xr:uid="{00000000-0005-0000-0000-000059290000}"/>
    <cellStyle name="Normal 6 2 2 4 2 3 5 2 2" xfId="38449" xr:uid="{00000000-0005-0000-0000-00005A290000}"/>
    <cellStyle name="Normal 6 2 2 4 2 3 5 3" xfId="28431" xr:uid="{00000000-0005-0000-0000-00005B290000}"/>
    <cellStyle name="Normal 6 2 2 4 2 3 6" xfId="5585" xr:uid="{00000000-0005-0000-0000-00005C290000}"/>
    <cellStyle name="Normal 6 2 2 4 2 3 6 2" xfId="5586" xr:uid="{00000000-0005-0000-0000-00005D290000}"/>
    <cellStyle name="Normal 6 2 2 4 2 3 6 2 2" xfId="38450" xr:uid="{00000000-0005-0000-0000-00005E290000}"/>
    <cellStyle name="Normal 6 2 2 4 2 3 6 3" xfId="28432" xr:uid="{00000000-0005-0000-0000-00005F290000}"/>
    <cellStyle name="Normal 6 2 2 4 2 3 7" xfId="5587" xr:uid="{00000000-0005-0000-0000-000060290000}"/>
    <cellStyle name="Normal 6 2 2 4 2 3 7 2" xfId="34638" xr:uid="{00000000-0005-0000-0000-000061290000}"/>
    <cellStyle name="Normal 6 2 2 4 2 3 8" xfId="24042" xr:uid="{00000000-0005-0000-0000-000062290000}"/>
    <cellStyle name="Normal 6 2 2 4 2 4" xfId="5588" xr:uid="{00000000-0005-0000-0000-000063290000}"/>
    <cellStyle name="Normal 6 2 2 4 2 4 2" xfId="5589" xr:uid="{00000000-0005-0000-0000-000064290000}"/>
    <cellStyle name="Normal 6 2 2 4 2 4 2 2" xfId="5590" xr:uid="{00000000-0005-0000-0000-000065290000}"/>
    <cellStyle name="Normal 6 2 2 4 2 4 2 2 2" xfId="5591" xr:uid="{00000000-0005-0000-0000-000066290000}"/>
    <cellStyle name="Normal 6 2 2 4 2 4 2 2 2 2" xfId="5592" xr:uid="{00000000-0005-0000-0000-000067290000}"/>
    <cellStyle name="Normal 6 2 2 4 2 4 2 2 2 2 2" xfId="38451" xr:uid="{00000000-0005-0000-0000-000068290000}"/>
    <cellStyle name="Normal 6 2 2 4 2 4 2 2 2 3" xfId="28433" xr:uid="{00000000-0005-0000-0000-000069290000}"/>
    <cellStyle name="Normal 6 2 2 4 2 4 2 2 3" xfId="5593" xr:uid="{00000000-0005-0000-0000-00006A290000}"/>
    <cellStyle name="Normal 6 2 2 4 2 4 2 2 3 2" xfId="5594" xr:uid="{00000000-0005-0000-0000-00006B290000}"/>
    <cellStyle name="Normal 6 2 2 4 2 4 2 2 3 2 2" xfId="38452" xr:uid="{00000000-0005-0000-0000-00006C290000}"/>
    <cellStyle name="Normal 6 2 2 4 2 4 2 2 3 3" xfId="28434" xr:uid="{00000000-0005-0000-0000-00006D290000}"/>
    <cellStyle name="Normal 6 2 2 4 2 4 2 2 4" xfId="5595" xr:uid="{00000000-0005-0000-0000-00006E290000}"/>
    <cellStyle name="Normal 6 2 2 4 2 4 2 2 4 2" xfId="34646" xr:uid="{00000000-0005-0000-0000-00006F290000}"/>
    <cellStyle name="Normal 6 2 2 4 2 4 2 2 5" xfId="24050" xr:uid="{00000000-0005-0000-0000-000070290000}"/>
    <cellStyle name="Normal 6 2 2 4 2 4 2 3" xfId="5596" xr:uid="{00000000-0005-0000-0000-000071290000}"/>
    <cellStyle name="Normal 6 2 2 4 2 4 2 3 2" xfId="5597" xr:uid="{00000000-0005-0000-0000-000072290000}"/>
    <cellStyle name="Normal 6 2 2 4 2 4 2 3 2 2" xfId="5598" xr:uid="{00000000-0005-0000-0000-000073290000}"/>
    <cellStyle name="Normal 6 2 2 4 2 4 2 3 2 2 2" xfId="38453" xr:uid="{00000000-0005-0000-0000-000074290000}"/>
    <cellStyle name="Normal 6 2 2 4 2 4 2 3 2 3" xfId="28435" xr:uid="{00000000-0005-0000-0000-000075290000}"/>
    <cellStyle name="Normal 6 2 2 4 2 4 2 3 3" xfId="5599" xr:uid="{00000000-0005-0000-0000-000076290000}"/>
    <cellStyle name="Normal 6 2 2 4 2 4 2 3 3 2" xfId="5600" xr:uid="{00000000-0005-0000-0000-000077290000}"/>
    <cellStyle name="Normal 6 2 2 4 2 4 2 3 3 2 2" xfId="38454" xr:uid="{00000000-0005-0000-0000-000078290000}"/>
    <cellStyle name="Normal 6 2 2 4 2 4 2 3 3 3" xfId="28436" xr:uid="{00000000-0005-0000-0000-000079290000}"/>
    <cellStyle name="Normal 6 2 2 4 2 4 2 3 4" xfId="5601" xr:uid="{00000000-0005-0000-0000-00007A290000}"/>
    <cellStyle name="Normal 6 2 2 4 2 4 2 3 4 2" xfId="34647" xr:uid="{00000000-0005-0000-0000-00007B290000}"/>
    <cellStyle name="Normal 6 2 2 4 2 4 2 3 5" xfId="24051" xr:uid="{00000000-0005-0000-0000-00007C290000}"/>
    <cellStyle name="Normal 6 2 2 4 2 4 2 4" xfId="5602" xr:uid="{00000000-0005-0000-0000-00007D290000}"/>
    <cellStyle name="Normal 6 2 2 4 2 4 2 4 2" xfId="5603" xr:uid="{00000000-0005-0000-0000-00007E290000}"/>
    <cellStyle name="Normal 6 2 2 4 2 4 2 4 2 2" xfId="38455" xr:uid="{00000000-0005-0000-0000-00007F290000}"/>
    <cellStyle name="Normal 6 2 2 4 2 4 2 4 3" xfId="28437" xr:uid="{00000000-0005-0000-0000-000080290000}"/>
    <cellStyle name="Normal 6 2 2 4 2 4 2 5" xfId="5604" xr:uid="{00000000-0005-0000-0000-000081290000}"/>
    <cellStyle name="Normal 6 2 2 4 2 4 2 5 2" xfId="5605" xr:uid="{00000000-0005-0000-0000-000082290000}"/>
    <cellStyle name="Normal 6 2 2 4 2 4 2 5 2 2" xfId="38456" xr:uid="{00000000-0005-0000-0000-000083290000}"/>
    <cellStyle name="Normal 6 2 2 4 2 4 2 5 3" xfId="28438" xr:uid="{00000000-0005-0000-0000-000084290000}"/>
    <cellStyle name="Normal 6 2 2 4 2 4 2 6" xfId="5606" xr:uid="{00000000-0005-0000-0000-000085290000}"/>
    <cellStyle name="Normal 6 2 2 4 2 4 2 6 2" xfId="34645" xr:uid="{00000000-0005-0000-0000-000086290000}"/>
    <cellStyle name="Normal 6 2 2 4 2 4 2 7" xfId="24049" xr:uid="{00000000-0005-0000-0000-000087290000}"/>
    <cellStyle name="Normal 6 2 2 4 2 4 3" xfId="5607" xr:uid="{00000000-0005-0000-0000-000088290000}"/>
    <cellStyle name="Normal 6 2 2 4 2 4 3 2" xfId="5608" xr:uid="{00000000-0005-0000-0000-000089290000}"/>
    <cellStyle name="Normal 6 2 2 4 2 4 3 2 2" xfId="5609" xr:uid="{00000000-0005-0000-0000-00008A290000}"/>
    <cellStyle name="Normal 6 2 2 4 2 4 3 2 2 2" xfId="38457" xr:uid="{00000000-0005-0000-0000-00008B290000}"/>
    <cellStyle name="Normal 6 2 2 4 2 4 3 2 3" xfId="28439" xr:uid="{00000000-0005-0000-0000-00008C290000}"/>
    <cellStyle name="Normal 6 2 2 4 2 4 3 3" xfId="5610" xr:uid="{00000000-0005-0000-0000-00008D290000}"/>
    <cellStyle name="Normal 6 2 2 4 2 4 3 3 2" xfId="5611" xr:uid="{00000000-0005-0000-0000-00008E290000}"/>
    <cellStyle name="Normal 6 2 2 4 2 4 3 3 2 2" xfId="38458" xr:uid="{00000000-0005-0000-0000-00008F290000}"/>
    <cellStyle name="Normal 6 2 2 4 2 4 3 3 3" xfId="28440" xr:uid="{00000000-0005-0000-0000-000090290000}"/>
    <cellStyle name="Normal 6 2 2 4 2 4 3 4" xfId="5612" xr:uid="{00000000-0005-0000-0000-000091290000}"/>
    <cellStyle name="Normal 6 2 2 4 2 4 3 4 2" xfId="34648" xr:uid="{00000000-0005-0000-0000-000092290000}"/>
    <cellStyle name="Normal 6 2 2 4 2 4 3 5" xfId="24052" xr:uid="{00000000-0005-0000-0000-000093290000}"/>
    <cellStyle name="Normal 6 2 2 4 2 4 4" xfId="5613" xr:uid="{00000000-0005-0000-0000-000094290000}"/>
    <cellStyle name="Normal 6 2 2 4 2 4 4 2" xfId="5614" xr:uid="{00000000-0005-0000-0000-000095290000}"/>
    <cellStyle name="Normal 6 2 2 4 2 4 4 2 2" xfId="5615" xr:uid="{00000000-0005-0000-0000-000096290000}"/>
    <cellStyle name="Normal 6 2 2 4 2 4 4 2 2 2" xfId="38459" xr:uid="{00000000-0005-0000-0000-000097290000}"/>
    <cellStyle name="Normal 6 2 2 4 2 4 4 2 3" xfId="28441" xr:uid="{00000000-0005-0000-0000-000098290000}"/>
    <cellStyle name="Normal 6 2 2 4 2 4 4 3" xfId="5616" xr:uid="{00000000-0005-0000-0000-000099290000}"/>
    <cellStyle name="Normal 6 2 2 4 2 4 4 3 2" xfId="5617" xr:uid="{00000000-0005-0000-0000-00009A290000}"/>
    <cellStyle name="Normal 6 2 2 4 2 4 4 3 2 2" xfId="38460" xr:uid="{00000000-0005-0000-0000-00009B290000}"/>
    <cellStyle name="Normal 6 2 2 4 2 4 4 3 3" xfId="28442" xr:uid="{00000000-0005-0000-0000-00009C290000}"/>
    <cellStyle name="Normal 6 2 2 4 2 4 4 4" xfId="5618" xr:uid="{00000000-0005-0000-0000-00009D290000}"/>
    <cellStyle name="Normal 6 2 2 4 2 4 4 4 2" xfId="34649" xr:uid="{00000000-0005-0000-0000-00009E290000}"/>
    <cellStyle name="Normal 6 2 2 4 2 4 4 5" xfId="24053" xr:uid="{00000000-0005-0000-0000-00009F290000}"/>
    <cellStyle name="Normal 6 2 2 4 2 4 5" xfId="5619" xr:uid="{00000000-0005-0000-0000-0000A0290000}"/>
    <cellStyle name="Normal 6 2 2 4 2 4 5 2" xfId="5620" xr:uid="{00000000-0005-0000-0000-0000A1290000}"/>
    <cellStyle name="Normal 6 2 2 4 2 4 5 2 2" xfId="38461" xr:uid="{00000000-0005-0000-0000-0000A2290000}"/>
    <cellStyle name="Normal 6 2 2 4 2 4 5 3" xfId="28443" xr:uid="{00000000-0005-0000-0000-0000A3290000}"/>
    <cellStyle name="Normal 6 2 2 4 2 4 6" xfId="5621" xr:uid="{00000000-0005-0000-0000-0000A4290000}"/>
    <cellStyle name="Normal 6 2 2 4 2 4 6 2" xfId="5622" xr:uid="{00000000-0005-0000-0000-0000A5290000}"/>
    <cellStyle name="Normal 6 2 2 4 2 4 6 2 2" xfId="38462" xr:uid="{00000000-0005-0000-0000-0000A6290000}"/>
    <cellStyle name="Normal 6 2 2 4 2 4 6 3" xfId="28444" xr:uid="{00000000-0005-0000-0000-0000A7290000}"/>
    <cellStyle name="Normal 6 2 2 4 2 4 7" xfId="5623" xr:uid="{00000000-0005-0000-0000-0000A8290000}"/>
    <cellStyle name="Normal 6 2 2 4 2 4 7 2" xfId="34644" xr:uid="{00000000-0005-0000-0000-0000A9290000}"/>
    <cellStyle name="Normal 6 2 2 4 2 4 8" xfId="24048" xr:uid="{00000000-0005-0000-0000-0000AA290000}"/>
    <cellStyle name="Normal 6 2 2 4 2 5" xfId="5624" xr:uid="{00000000-0005-0000-0000-0000AB290000}"/>
    <cellStyle name="Normal 6 2 2 4 2 5 2" xfId="5625" xr:uid="{00000000-0005-0000-0000-0000AC290000}"/>
    <cellStyle name="Normal 6 2 2 4 2 5 2 2" xfId="5626" xr:uid="{00000000-0005-0000-0000-0000AD290000}"/>
    <cellStyle name="Normal 6 2 2 4 2 5 2 2 2" xfId="5627" xr:uid="{00000000-0005-0000-0000-0000AE290000}"/>
    <cellStyle name="Normal 6 2 2 4 2 5 2 2 2 2" xfId="5628" xr:uid="{00000000-0005-0000-0000-0000AF290000}"/>
    <cellStyle name="Normal 6 2 2 4 2 5 2 2 2 2 2" xfId="38463" xr:uid="{00000000-0005-0000-0000-0000B0290000}"/>
    <cellStyle name="Normal 6 2 2 4 2 5 2 2 2 3" xfId="28445" xr:uid="{00000000-0005-0000-0000-0000B1290000}"/>
    <cellStyle name="Normal 6 2 2 4 2 5 2 2 3" xfId="5629" xr:uid="{00000000-0005-0000-0000-0000B2290000}"/>
    <cellStyle name="Normal 6 2 2 4 2 5 2 2 3 2" xfId="5630" xr:uid="{00000000-0005-0000-0000-0000B3290000}"/>
    <cellStyle name="Normal 6 2 2 4 2 5 2 2 3 2 2" xfId="38464" xr:uid="{00000000-0005-0000-0000-0000B4290000}"/>
    <cellStyle name="Normal 6 2 2 4 2 5 2 2 3 3" xfId="28446" xr:uid="{00000000-0005-0000-0000-0000B5290000}"/>
    <cellStyle name="Normal 6 2 2 4 2 5 2 2 4" xfId="5631" xr:uid="{00000000-0005-0000-0000-0000B6290000}"/>
    <cellStyle name="Normal 6 2 2 4 2 5 2 2 4 2" xfId="34652" xr:uid="{00000000-0005-0000-0000-0000B7290000}"/>
    <cellStyle name="Normal 6 2 2 4 2 5 2 2 5" xfId="24056" xr:uid="{00000000-0005-0000-0000-0000B8290000}"/>
    <cellStyle name="Normal 6 2 2 4 2 5 2 3" xfId="5632" xr:uid="{00000000-0005-0000-0000-0000B9290000}"/>
    <cellStyle name="Normal 6 2 2 4 2 5 2 3 2" xfId="5633" xr:uid="{00000000-0005-0000-0000-0000BA290000}"/>
    <cellStyle name="Normal 6 2 2 4 2 5 2 3 2 2" xfId="5634" xr:uid="{00000000-0005-0000-0000-0000BB290000}"/>
    <cellStyle name="Normal 6 2 2 4 2 5 2 3 2 2 2" xfId="38465" xr:uid="{00000000-0005-0000-0000-0000BC290000}"/>
    <cellStyle name="Normal 6 2 2 4 2 5 2 3 2 3" xfId="28447" xr:uid="{00000000-0005-0000-0000-0000BD290000}"/>
    <cellStyle name="Normal 6 2 2 4 2 5 2 3 3" xfId="5635" xr:uid="{00000000-0005-0000-0000-0000BE290000}"/>
    <cellStyle name="Normal 6 2 2 4 2 5 2 3 3 2" xfId="5636" xr:uid="{00000000-0005-0000-0000-0000BF290000}"/>
    <cellStyle name="Normal 6 2 2 4 2 5 2 3 3 2 2" xfId="38466" xr:uid="{00000000-0005-0000-0000-0000C0290000}"/>
    <cellStyle name="Normal 6 2 2 4 2 5 2 3 3 3" xfId="28448" xr:uid="{00000000-0005-0000-0000-0000C1290000}"/>
    <cellStyle name="Normal 6 2 2 4 2 5 2 3 4" xfId="5637" xr:uid="{00000000-0005-0000-0000-0000C2290000}"/>
    <cellStyle name="Normal 6 2 2 4 2 5 2 3 4 2" xfId="34653" xr:uid="{00000000-0005-0000-0000-0000C3290000}"/>
    <cellStyle name="Normal 6 2 2 4 2 5 2 3 5" xfId="24057" xr:uid="{00000000-0005-0000-0000-0000C4290000}"/>
    <cellStyle name="Normal 6 2 2 4 2 5 2 4" xfId="5638" xr:uid="{00000000-0005-0000-0000-0000C5290000}"/>
    <cellStyle name="Normal 6 2 2 4 2 5 2 4 2" xfId="5639" xr:uid="{00000000-0005-0000-0000-0000C6290000}"/>
    <cellStyle name="Normal 6 2 2 4 2 5 2 4 2 2" xfId="38467" xr:uid="{00000000-0005-0000-0000-0000C7290000}"/>
    <cellStyle name="Normal 6 2 2 4 2 5 2 4 3" xfId="28449" xr:uid="{00000000-0005-0000-0000-0000C8290000}"/>
    <cellStyle name="Normal 6 2 2 4 2 5 2 5" xfId="5640" xr:uid="{00000000-0005-0000-0000-0000C9290000}"/>
    <cellStyle name="Normal 6 2 2 4 2 5 2 5 2" xfId="5641" xr:uid="{00000000-0005-0000-0000-0000CA290000}"/>
    <cellStyle name="Normal 6 2 2 4 2 5 2 5 2 2" xfId="38468" xr:uid="{00000000-0005-0000-0000-0000CB290000}"/>
    <cellStyle name="Normal 6 2 2 4 2 5 2 5 3" xfId="28450" xr:uid="{00000000-0005-0000-0000-0000CC290000}"/>
    <cellStyle name="Normal 6 2 2 4 2 5 2 6" xfId="5642" xr:uid="{00000000-0005-0000-0000-0000CD290000}"/>
    <cellStyle name="Normal 6 2 2 4 2 5 2 6 2" xfId="34651" xr:uid="{00000000-0005-0000-0000-0000CE290000}"/>
    <cellStyle name="Normal 6 2 2 4 2 5 2 7" xfId="24055" xr:uid="{00000000-0005-0000-0000-0000CF290000}"/>
    <cellStyle name="Normal 6 2 2 4 2 5 3" xfId="5643" xr:uid="{00000000-0005-0000-0000-0000D0290000}"/>
    <cellStyle name="Normal 6 2 2 4 2 5 3 2" xfId="5644" xr:uid="{00000000-0005-0000-0000-0000D1290000}"/>
    <cellStyle name="Normal 6 2 2 4 2 5 3 2 2" xfId="5645" xr:uid="{00000000-0005-0000-0000-0000D2290000}"/>
    <cellStyle name="Normal 6 2 2 4 2 5 3 2 2 2" xfId="38469" xr:uid="{00000000-0005-0000-0000-0000D3290000}"/>
    <cellStyle name="Normal 6 2 2 4 2 5 3 2 3" xfId="28451" xr:uid="{00000000-0005-0000-0000-0000D4290000}"/>
    <cellStyle name="Normal 6 2 2 4 2 5 3 3" xfId="5646" xr:uid="{00000000-0005-0000-0000-0000D5290000}"/>
    <cellStyle name="Normal 6 2 2 4 2 5 3 3 2" xfId="5647" xr:uid="{00000000-0005-0000-0000-0000D6290000}"/>
    <cellStyle name="Normal 6 2 2 4 2 5 3 3 2 2" xfId="38470" xr:uid="{00000000-0005-0000-0000-0000D7290000}"/>
    <cellStyle name="Normal 6 2 2 4 2 5 3 3 3" xfId="28452" xr:uid="{00000000-0005-0000-0000-0000D8290000}"/>
    <cellStyle name="Normal 6 2 2 4 2 5 3 4" xfId="5648" xr:uid="{00000000-0005-0000-0000-0000D9290000}"/>
    <cellStyle name="Normal 6 2 2 4 2 5 3 4 2" xfId="34654" xr:uid="{00000000-0005-0000-0000-0000DA290000}"/>
    <cellStyle name="Normal 6 2 2 4 2 5 3 5" xfId="24058" xr:uid="{00000000-0005-0000-0000-0000DB290000}"/>
    <cellStyle name="Normal 6 2 2 4 2 5 4" xfId="5649" xr:uid="{00000000-0005-0000-0000-0000DC290000}"/>
    <cellStyle name="Normal 6 2 2 4 2 5 4 2" xfId="5650" xr:uid="{00000000-0005-0000-0000-0000DD290000}"/>
    <cellStyle name="Normal 6 2 2 4 2 5 4 2 2" xfId="5651" xr:uid="{00000000-0005-0000-0000-0000DE290000}"/>
    <cellStyle name="Normal 6 2 2 4 2 5 4 2 2 2" xfId="38471" xr:uid="{00000000-0005-0000-0000-0000DF290000}"/>
    <cellStyle name="Normal 6 2 2 4 2 5 4 2 3" xfId="28453" xr:uid="{00000000-0005-0000-0000-0000E0290000}"/>
    <cellStyle name="Normal 6 2 2 4 2 5 4 3" xfId="5652" xr:uid="{00000000-0005-0000-0000-0000E1290000}"/>
    <cellStyle name="Normal 6 2 2 4 2 5 4 3 2" xfId="5653" xr:uid="{00000000-0005-0000-0000-0000E2290000}"/>
    <cellStyle name="Normal 6 2 2 4 2 5 4 3 2 2" xfId="38472" xr:uid="{00000000-0005-0000-0000-0000E3290000}"/>
    <cellStyle name="Normal 6 2 2 4 2 5 4 3 3" xfId="28454" xr:uid="{00000000-0005-0000-0000-0000E4290000}"/>
    <cellStyle name="Normal 6 2 2 4 2 5 4 4" xfId="5654" xr:uid="{00000000-0005-0000-0000-0000E5290000}"/>
    <cellStyle name="Normal 6 2 2 4 2 5 4 4 2" xfId="34655" xr:uid="{00000000-0005-0000-0000-0000E6290000}"/>
    <cellStyle name="Normal 6 2 2 4 2 5 4 5" xfId="24059" xr:uid="{00000000-0005-0000-0000-0000E7290000}"/>
    <cellStyle name="Normal 6 2 2 4 2 5 5" xfId="5655" xr:uid="{00000000-0005-0000-0000-0000E8290000}"/>
    <cellStyle name="Normal 6 2 2 4 2 5 5 2" xfId="5656" xr:uid="{00000000-0005-0000-0000-0000E9290000}"/>
    <cellStyle name="Normal 6 2 2 4 2 5 5 2 2" xfId="38473" xr:uid="{00000000-0005-0000-0000-0000EA290000}"/>
    <cellStyle name="Normal 6 2 2 4 2 5 5 3" xfId="28455" xr:uid="{00000000-0005-0000-0000-0000EB290000}"/>
    <cellStyle name="Normal 6 2 2 4 2 5 6" xfId="5657" xr:uid="{00000000-0005-0000-0000-0000EC290000}"/>
    <cellStyle name="Normal 6 2 2 4 2 5 6 2" xfId="5658" xr:uid="{00000000-0005-0000-0000-0000ED290000}"/>
    <cellStyle name="Normal 6 2 2 4 2 5 6 2 2" xfId="38474" xr:uid="{00000000-0005-0000-0000-0000EE290000}"/>
    <cellStyle name="Normal 6 2 2 4 2 5 6 3" xfId="28456" xr:uid="{00000000-0005-0000-0000-0000EF290000}"/>
    <cellStyle name="Normal 6 2 2 4 2 5 7" xfId="5659" xr:uid="{00000000-0005-0000-0000-0000F0290000}"/>
    <cellStyle name="Normal 6 2 2 4 2 5 7 2" xfId="34650" xr:uid="{00000000-0005-0000-0000-0000F1290000}"/>
    <cellStyle name="Normal 6 2 2 4 2 5 8" xfId="24054" xr:uid="{00000000-0005-0000-0000-0000F2290000}"/>
    <cellStyle name="Normal 6 2 2 4 2 6" xfId="5660" xr:uid="{00000000-0005-0000-0000-0000F3290000}"/>
    <cellStyle name="Normal 6 2 2 4 2 6 2" xfId="5661" xr:uid="{00000000-0005-0000-0000-0000F4290000}"/>
    <cellStyle name="Normal 6 2 2 4 2 6 2 2" xfId="5662" xr:uid="{00000000-0005-0000-0000-0000F5290000}"/>
    <cellStyle name="Normal 6 2 2 4 2 6 2 2 2" xfId="5663" xr:uid="{00000000-0005-0000-0000-0000F6290000}"/>
    <cellStyle name="Normal 6 2 2 4 2 6 2 2 2 2" xfId="38475" xr:uid="{00000000-0005-0000-0000-0000F7290000}"/>
    <cellStyle name="Normal 6 2 2 4 2 6 2 2 3" xfId="28457" xr:uid="{00000000-0005-0000-0000-0000F8290000}"/>
    <cellStyle name="Normal 6 2 2 4 2 6 2 3" xfId="5664" xr:uid="{00000000-0005-0000-0000-0000F9290000}"/>
    <cellStyle name="Normal 6 2 2 4 2 6 2 3 2" xfId="5665" xr:uid="{00000000-0005-0000-0000-0000FA290000}"/>
    <cellStyle name="Normal 6 2 2 4 2 6 2 3 2 2" xfId="38476" xr:uid="{00000000-0005-0000-0000-0000FB290000}"/>
    <cellStyle name="Normal 6 2 2 4 2 6 2 3 3" xfId="28458" xr:uid="{00000000-0005-0000-0000-0000FC290000}"/>
    <cellStyle name="Normal 6 2 2 4 2 6 2 4" xfId="5666" xr:uid="{00000000-0005-0000-0000-0000FD290000}"/>
    <cellStyle name="Normal 6 2 2 4 2 6 2 4 2" xfId="34657" xr:uid="{00000000-0005-0000-0000-0000FE290000}"/>
    <cellStyle name="Normal 6 2 2 4 2 6 2 5" xfId="24061" xr:uid="{00000000-0005-0000-0000-0000FF290000}"/>
    <cellStyle name="Normal 6 2 2 4 2 6 3" xfId="5667" xr:uid="{00000000-0005-0000-0000-0000002A0000}"/>
    <cellStyle name="Normal 6 2 2 4 2 6 3 2" xfId="5668" xr:uid="{00000000-0005-0000-0000-0000012A0000}"/>
    <cellStyle name="Normal 6 2 2 4 2 6 3 2 2" xfId="5669" xr:uid="{00000000-0005-0000-0000-0000022A0000}"/>
    <cellStyle name="Normal 6 2 2 4 2 6 3 2 2 2" xfId="38477" xr:uid="{00000000-0005-0000-0000-0000032A0000}"/>
    <cellStyle name="Normal 6 2 2 4 2 6 3 2 3" xfId="28459" xr:uid="{00000000-0005-0000-0000-0000042A0000}"/>
    <cellStyle name="Normal 6 2 2 4 2 6 3 3" xfId="5670" xr:uid="{00000000-0005-0000-0000-0000052A0000}"/>
    <cellStyle name="Normal 6 2 2 4 2 6 3 3 2" xfId="5671" xr:uid="{00000000-0005-0000-0000-0000062A0000}"/>
    <cellStyle name="Normal 6 2 2 4 2 6 3 3 2 2" xfId="38478" xr:uid="{00000000-0005-0000-0000-0000072A0000}"/>
    <cellStyle name="Normal 6 2 2 4 2 6 3 3 3" xfId="28460" xr:uid="{00000000-0005-0000-0000-0000082A0000}"/>
    <cellStyle name="Normal 6 2 2 4 2 6 3 4" xfId="5672" xr:uid="{00000000-0005-0000-0000-0000092A0000}"/>
    <cellStyle name="Normal 6 2 2 4 2 6 3 4 2" xfId="34658" xr:uid="{00000000-0005-0000-0000-00000A2A0000}"/>
    <cellStyle name="Normal 6 2 2 4 2 6 3 5" xfId="24062" xr:uid="{00000000-0005-0000-0000-00000B2A0000}"/>
    <cellStyle name="Normal 6 2 2 4 2 6 4" xfId="5673" xr:uid="{00000000-0005-0000-0000-00000C2A0000}"/>
    <cellStyle name="Normal 6 2 2 4 2 6 4 2" xfId="5674" xr:uid="{00000000-0005-0000-0000-00000D2A0000}"/>
    <cellStyle name="Normal 6 2 2 4 2 6 4 2 2" xfId="38479" xr:uid="{00000000-0005-0000-0000-00000E2A0000}"/>
    <cellStyle name="Normal 6 2 2 4 2 6 4 3" xfId="28461" xr:uid="{00000000-0005-0000-0000-00000F2A0000}"/>
    <cellStyle name="Normal 6 2 2 4 2 6 5" xfId="5675" xr:uid="{00000000-0005-0000-0000-0000102A0000}"/>
    <cellStyle name="Normal 6 2 2 4 2 6 5 2" xfId="5676" xr:uid="{00000000-0005-0000-0000-0000112A0000}"/>
    <cellStyle name="Normal 6 2 2 4 2 6 5 2 2" xfId="38480" xr:uid="{00000000-0005-0000-0000-0000122A0000}"/>
    <cellStyle name="Normal 6 2 2 4 2 6 5 3" xfId="28462" xr:uid="{00000000-0005-0000-0000-0000132A0000}"/>
    <cellStyle name="Normal 6 2 2 4 2 6 6" xfId="5677" xr:uid="{00000000-0005-0000-0000-0000142A0000}"/>
    <cellStyle name="Normal 6 2 2 4 2 6 6 2" xfId="34656" xr:uid="{00000000-0005-0000-0000-0000152A0000}"/>
    <cellStyle name="Normal 6 2 2 4 2 6 7" xfId="24060" xr:uid="{00000000-0005-0000-0000-0000162A0000}"/>
    <cellStyle name="Normal 6 2 2 4 2 7" xfId="5678" xr:uid="{00000000-0005-0000-0000-0000172A0000}"/>
    <cellStyle name="Normal 6 2 2 4 2 7 2" xfId="5679" xr:uid="{00000000-0005-0000-0000-0000182A0000}"/>
    <cellStyle name="Normal 6 2 2 4 2 7 2 2" xfId="5680" xr:uid="{00000000-0005-0000-0000-0000192A0000}"/>
    <cellStyle name="Normal 6 2 2 4 2 7 2 2 2" xfId="38481" xr:uid="{00000000-0005-0000-0000-00001A2A0000}"/>
    <cellStyle name="Normal 6 2 2 4 2 7 2 3" xfId="28463" xr:uid="{00000000-0005-0000-0000-00001B2A0000}"/>
    <cellStyle name="Normal 6 2 2 4 2 7 3" xfId="5681" xr:uid="{00000000-0005-0000-0000-00001C2A0000}"/>
    <cellStyle name="Normal 6 2 2 4 2 7 3 2" xfId="5682" xr:uid="{00000000-0005-0000-0000-00001D2A0000}"/>
    <cellStyle name="Normal 6 2 2 4 2 7 3 2 2" xfId="38482" xr:uid="{00000000-0005-0000-0000-00001E2A0000}"/>
    <cellStyle name="Normal 6 2 2 4 2 7 3 3" xfId="28464" xr:uid="{00000000-0005-0000-0000-00001F2A0000}"/>
    <cellStyle name="Normal 6 2 2 4 2 7 4" xfId="5683" xr:uid="{00000000-0005-0000-0000-0000202A0000}"/>
    <cellStyle name="Normal 6 2 2 4 2 7 4 2" xfId="34659" xr:uid="{00000000-0005-0000-0000-0000212A0000}"/>
    <cellStyle name="Normal 6 2 2 4 2 7 5" xfId="24063" xr:uid="{00000000-0005-0000-0000-0000222A0000}"/>
    <cellStyle name="Normal 6 2 2 4 2 8" xfId="5684" xr:uid="{00000000-0005-0000-0000-0000232A0000}"/>
    <cellStyle name="Normal 6 2 2 4 2 8 2" xfId="5685" xr:uid="{00000000-0005-0000-0000-0000242A0000}"/>
    <cellStyle name="Normal 6 2 2 4 2 8 2 2" xfId="5686" xr:uid="{00000000-0005-0000-0000-0000252A0000}"/>
    <cellStyle name="Normal 6 2 2 4 2 8 2 2 2" xfId="38483" xr:uid="{00000000-0005-0000-0000-0000262A0000}"/>
    <cellStyle name="Normal 6 2 2 4 2 8 2 3" xfId="28465" xr:uid="{00000000-0005-0000-0000-0000272A0000}"/>
    <cellStyle name="Normal 6 2 2 4 2 8 3" xfId="5687" xr:uid="{00000000-0005-0000-0000-0000282A0000}"/>
    <cellStyle name="Normal 6 2 2 4 2 8 3 2" xfId="5688" xr:uid="{00000000-0005-0000-0000-0000292A0000}"/>
    <cellStyle name="Normal 6 2 2 4 2 8 3 2 2" xfId="38484" xr:uid="{00000000-0005-0000-0000-00002A2A0000}"/>
    <cellStyle name="Normal 6 2 2 4 2 8 3 3" xfId="28466" xr:uid="{00000000-0005-0000-0000-00002B2A0000}"/>
    <cellStyle name="Normal 6 2 2 4 2 8 4" xfId="5689" xr:uid="{00000000-0005-0000-0000-00002C2A0000}"/>
    <cellStyle name="Normal 6 2 2 4 2 8 4 2" xfId="34660" xr:uid="{00000000-0005-0000-0000-00002D2A0000}"/>
    <cellStyle name="Normal 6 2 2 4 2 8 5" xfId="24064" xr:uid="{00000000-0005-0000-0000-00002E2A0000}"/>
    <cellStyle name="Normal 6 2 2 4 2 9" xfId="5690" xr:uid="{00000000-0005-0000-0000-00002F2A0000}"/>
    <cellStyle name="Normal 6 2 2 4 2 9 2" xfId="5691" xr:uid="{00000000-0005-0000-0000-0000302A0000}"/>
    <cellStyle name="Normal 6 2 2 4 2 9 2 2" xfId="38485" xr:uid="{00000000-0005-0000-0000-0000312A0000}"/>
    <cellStyle name="Normal 6 2 2 4 2 9 3" xfId="28467" xr:uid="{00000000-0005-0000-0000-0000322A0000}"/>
    <cellStyle name="Normal 6 2 2 4 3" xfId="5692" xr:uid="{00000000-0005-0000-0000-0000332A0000}"/>
    <cellStyle name="Normal 6 2 2 4 3 10" xfId="24065" xr:uid="{00000000-0005-0000-0000-0000342A0000}"/>
    <cellStyle name="Normal 6 2 2 4 3 2" xfId="5693" xr:uid="{00000000-0005-0000-0000-0000352A0000}"/>
    <cellStyle name="Normal 6 2 2 4 3 2 2" xfId="5694" xr:uid="{00000000-0005-0000-0000-0000362A0000}"/>
    <cellStyle name="Normal 6 2 2 4 3 2 2 2" xfId="5695" xr:uid="{00000000-0005-0000-0000-0000372A0000}"/>
    <cellStyle name="Normal 6 2 2 4 3 2 2 2 2" xfId="5696" xr:uid="{00000000-0005-0000-0000-0000382A0000}"/>
    <cellStyle name="Normal 6 2 2 4 3 2 2 2 2 2" xfId="5697" xr:uid="{00000000-0005-0000-0000-0000392A0000}"/>
    <cellStyle name="Normal 6 2 2 4 3 2 2 2 2 2 2" xfId="38486" xr:uid="{00000000-0005-0000-0000-00003A2A0000}"/>
    <cellStyle name="Normal 6 2 2 4 3 2 2 2 2 3" xfId="28468" xr:uid="{00000000-0005-0000-0000-00003B2A0000}"/>
    <cellStyle name="Normal 6 2 2 4 3 2 2 2 3" xfId="5698" xr:uid="{00000000-0005-0000-0000-00003C2A0000}"/>
    <cellStyle name="Normal 6 2 2 4 3 2 2 2 3 2" xfId="5699" xr:uid="{00000000-0005-0000-0000-00003D2A0000}"/>
    <cellStyle name="Normal 6 2 2 4 3 2 2 2 3 2 2" xfId="38487" xr:uid="{00000000-0005-0000-0000-00003E2A0000}"/>
    <cellStyle name="Normal 6 2 2 4 3 2 2 2 3 3" xfId="28469" xr:uid="{00000000-0005-0000-0000-00003F2A0000}"/>
    <cellStyle name="Normal 6 2 2 4 3 2 2 2 4" xfId="5700" xr:uid="{00000000-0005-0000-0000-0000402A0000}"/>
    <cellStyle name="Normal 6 2 2 4 3 2 2 2 4 2" xfId="34664" xr:uid="{00000000-0005-0000-0000-0000412A0000}"/>
    <cellStyle name="Normal 6 2 2 4 3 2 2 2 5" xfId="24068" xr:uid="{00000000-0005-0000-0000-0000422A0000}"/>
    <cellStyle name="Normal 6 2 2 4 3 2 2 3" xfId="5701" xr:uid="{00000000-0005-0000-0000-0000432A0000}"/>
    <cellStyle name="Normal 6 2 2 4 3 2 2 3 2" xfId="5702" xr:uid="{00000000-0005-0000-0000-0000442A0000}"/>
    <cellStyle name="Normal 6 2 2 4 3 2 2 3 2 2" xfId="5703" xr:uid="{00000000-0005-0000-0000-0000452A0000}"/>
    <cellStyle name="Normal 6 2 2 4 3 2 2 3 2 2 2" xfId="38488" xr:uid="{00000000-0005-0000-0000-0000462A0000}"/>
    <cellStyle name="Normal 6 2 2 4 3 2 2 3 2 3" xfId="28470" xr:uid="{00000000-0005-0000-0000-0000472A0000}"/>
    <cellStyle name="Normal 6 2 2 4 3 2 2 3 3" xfId="5704" xr:uid="{00000000-0005-0000-0000-0000482A0000}"/>
    <cellStyle name="Normal 6 2 2 4 3 2 2 3 3 2" xfId="5705" xr:uid="{00000000-0005-0000-0000-0000492A0000}"/>
    <cellStyle name="Normal 6 2 2 4 3 2 2 3 3 2 2" xfId="38489" xr:uid="{00000000-0005-0000-0000-00004A2A0000}"/>
    <cellStyle name="Normal 6 2 2 4 3 2 2 3 3 3" xfId="28471" xr:uid="{00000000-0005-0000-0000-00004B2A0000}"/>
    <cellStyle name="Normal 6 2 2 4 3 2 2 3 4" xfId="5706" xr:uid="{00000000-0005-0000-0000-00004C2A0000}"/>
    <cellStyle name="Normal 6 2 2 4 3 2 2 3 4 2" xfId="34665" xr:uid="{00000000-0005-0000-0000-00004D2A0000}"/>
    <cellStyle name="Normal 6 2 2 4 3 2 2 3 5" xfId="24069" xr:uid="{00000000-0005-0000-0000-00004E2A0000}"/>
    <cellStyle name="Normal 6 2 2 4 3 2 2 4" xfId="5707" xr:uid="{00000000-0005-0000-0000-00004F2A0000}"/>
    <cellStyle name="Normal 6 2 2 4 3 2 2 4 2" xfId="5708" xr:uid="{00000000-0005-0000-0000-0000502A0000}"/>
    <cellStyle name="Normal 6 2 2 4 3 2 2 4 2 2" xfId="38490" xr:uid="{00000000-0005-0000-0000-0000512A0000}"/>
    <cellStyle name="Normal 6 2 2 4 3 2 2 4 3" xfId="28472" xr:uid="{00000000-0005-0000-0000-0000522A0000}"/>
    <cellStyle name="Normal 6 2 2 4 3 2 2 5" xfId="5709" xr:uid="{00000000-0005-0000-0000-0000532A0000}"/>
    <cellStyle name="Normal 6 2 2 4 3 2 2 5 2" xfId="5710" xr:uid="{00000000-0005-0000-0000-0000542A0000}"/>
    <cellStyle name="Normal 6 2 2 4 3 2 2 5 2 2" xfId="38491" xr:uid="{00000000-0005-0000-0000-0000552A0000}"/>
    <cellStyle name="Normal 6 2 2 4 3 2 2 5 3" xfId="28473" xr:uid="{00000000-0005-0000-0000-0000562A0000}"/>
    <cellStyle name="Normal 6 2 2 4 3 2 2 6" xfId="5711" xr:uid="{00000000-0005-0000-0000-0000572A0000}"/>
    <cellStyle name="Normal 6 2 2 4 3 2 2 6 2" xfId="34663" xr:uid="{00000000-0005-0000-0000-0000582A0000}"/>
    <cellStyle name="Normal 6 2 2 4 3 2 2 7" xfId="24067" xr:uid="{00000000-0005-0000-0000-0000592A0000}"/>
    <cellStyle name="Normal 6 2 2 4 3 2 3" xfId="5712" xr:uid="{00000000-0005-0000-0000-00005A2A0000}"/>
    <cellStyle name="Normal 6 2 2 4 3 2 3 2" xfId="5713" xr:uid="{00000000-0005-0000-0000-00005B2A0000}"/>
    <cellStyle name="Normal 6 2 2 4 3 2 3 2 2" xfId="5714" xr:uid="{00000000-0005-0000-0000-00005C2A0000}"/>
    <cellStyle name="Normal 6 2 2 4 3 2 3 2 2 2" xfId="38492" xr:uid="{00000000-0005-0000-0000-00005D2A0000}"/>
    <cellStyle name="Normal 6 2 2 4 3 2 3 2 3" xfId="28474" xr:uid="{00000000-0005-0000-0000-00005E2A0000}"/>
    <cellStyle name="Normal 6 2 2 4 3 2 3 3" xfId="5715" xr:uid="{00000000-0005-0000-0000-00005F2A0000}"/>
    <cellStyle name="Normal 6 2 2 4 3 2 3 3 2" xfId="5716" xr:uid="{00000000-0005-0000-0000-0000602A0000}"/>
    <cellStyle name="Normal 6 2 2 4 3 2 3 3 2 2" xfId="38493" xr:uid="{00000000-0005-0000-0000-0000612A0000}"/>
    <cellStyle name="Normal 6 2 2 4 3 2 3 3 3" xfId="28475" xr:uid="{00000000-0005-0000-0000-0000622A0000}"/>
    <cellStyle name="Normal 6 2 2 4 3 2 3 4" xfId="5717" xr:uid="{00000000-0005-0000-0000-0000632A0000}"/>
    <cellStyle name="Normal 6 2 2 4 3 2 3 4 2" xfId="34666" xr:uid="{00000000-0005-0000-0000-0000642A0000}"/>
    <cellStyle name="Normal 6 2 2 4 3 2 3 5" xfId="24070" xr:uid="{00000000-0005-0000-0000-0000652A0000}"/>
    <cellStyle name="Normal 6 2 2 4 3 2 4" xfId="5718" xr:uid="{00000000-0005-0000-0000-0000662A0000}"/>
    <cellStyle name="Normal 6 2 2 4 3 2 4 2" xfId="5719" xr:uid="{00000000-0005-0000-0000-0000672A0000}"/>
    <cellStyle name="Normal 6 2 2 4 3 2 4 2 2" xfId="5720" xr:uid="{00000000-0005-0000-0000-0000682A0000}"/>
    <cellStyle name="Normal 6 2 2 4 3 2 4 2 2 2" xfId="38494" xr:uid="{00000000-0005-0000-0000-0000692A0000}"/>
    <cellStyle name="Normal 6 2 2 4 3 2 4 2 3" xfId="28476" xr:uid="{00000000-0005-0000-0000-00006A2A0000}"/>
    <cellStyle name="Normal 6 2 2 4 3 2 4 3" xfId="5721" xr:uid="{00000000-0005-0000-0000-00006B2A0000}"/>
    <cellStyle name="Normal 6 2 2 4 3 2 4 3 2" xfId="5722" xr:uid="{00000000-0005-0000-0000-00006C2A0000}"/>
    <cellStyle name="Normal 6 2 2 4 3 2 4 3 2 2" xfId="38495" xr:uid="{00000000-0005-0000-0000-00006D2A0000}"/>
    <cellStyle name="Normal 6 2 2 4 3 2 4 3 3" xfId="28477" xr:uid="{00000000-0005-0000-0000-00006E2A0000}"/>
    <cellStyle name="Normal 6 2 2 4 3 2 4 4" xfId="5723" xr:uid="{00000000-0005-0000-0000-00006F2A0000}"/>
    <cellStyle name="Normal 6 2 2 4 3 2 4 4 2" xfId="34667" xr:uid="{00000000-0005-0000-0000-0000702A0000}"/>
    <cellStyle name="Normal 6 2 2 4 3 2 4 5" xfId="24071" xr:uid="{00000000-0005-0000-0000-0000712A0000}"/>
    <cellStyle name="Normal 6 2 2 4 3 2 5" xfId="5724" xr:uid="{00000000-0005-0000-0000-0000722A0000}"/>
    <cellStyle name="Normal 6 2 2 4 3 2 5 2" xfId="5725" xr:uid="{00000000-0005-0000-0000-0000732A0000}"/>
    <cellStyle name="Normal 6 2 2 4 3 2 5 2 2" xfId="38496" xr:uid="{00000000-0005-0000-0000-0000742A0000}"/>
    <cellStyle name="Normal 6 2 2 4 3 2 5 3" xfId="28478" xr:uid="{00000000-0005-0000-0000-0000752A0000}"/>
    <cellStyle name="Normal 6 2 2 4 3 2 6" xfId="5726" xr:uid="{00000000-0005-0000-0000-0000762A0000}"/>
    <cellStyle name="Normal 6 2 2 4 3 2 6 2" xfId="5727" xr:uid="{00000000-0005-0000-0000-0000772A0000}"/>
    <cellStyle name="Normal 6 2 2 4 3 2 6 2 2" xfId="38497" xr:uid="{00000000-0005-0000-0000-0000782A0000}"/>
    <cellStyle name="Normal 6 2 2 4 3 2 6 3" xfId="28479" xr:uid="{00000000-0005-0000-0000-0000792A0000}"/>
    <cellStyle name="Normal 6 2 2 4 3 2 7" xfId="5728" xr:uid="{00000000-0005-0000-0000-00007A2A0000}"/>
    <cellStyle name="Normal 6 2 2 4 3 2 7 2" xfId="34662" xr:uid="{00000000-0005-0000-0000-00007B2A0000}"/>
    <cellStyle name="Normal 6 2 2 4 3 2 8" xfId="24066" xr:uid="{00000000-0005-0000-0000-00007C2A0000}"/>
    <cellStyle name="Normal 6 2 2 4 3 3" xfId="5729" xr:uid="{00000000-0005-0000-0000-00007D2A0000}"/>
    <cellStyle name="Normal 6 2 2 4 3 3 2" xfId="5730" xr:uid="{00000000-0005-0000-0000-00007E2A0000}"/>
    <cellStyle name="Normal 6 2 2 4 3 3 2 2" xfId="5731" xr:uid="{00000000-0005-0000-0000-00007F2A0000}"/>
    <cellStyle name="Normal 6 2 2 4 3 3 2 2 2" xfId="5732" xr:uid="{00000000-0005-0000-0000-0000802A0000}"/>
    <cellStyle name="Normal 6 2 2 4 3 3 2 2 2 2" xfId="5733" xr:uid="{00000000-0005-0000-0000-0000812A0000}"/>
    <cellStyle name="Normal 6 2 2 4 3 3 2 2 2 2 2" xfId="38498" xr:uid="{00000000-0005-0000-0000-0000822A0000}"/>
    <cellStyle name="Normal 6 2 2 4 3 3 2 2 2 3" xfId="28480" xr:uid="{00000000-0005-0000-0000-0000832A0000}"/>
    <cellStyle name="Normal 6 2 2 4 3 3 2 2 3" xfId="5734" xr:uid="{00000000-0005-0000-0000-0000842A0000}"/>
    <cellStyle name="Normal 6 2 2 4 3 3 2 2 3 2" xfId="5735" xr:uid="{00000000-0005-0000-0000-0000852A0000}"/>
    <cellStyle name="Normal 6 2 2 4 3 3 2 2 3 2 2" xfId="38499" xr:uid="{00000000-0005-0000-0000-0000862A0000}"/>
    <cellStyle name="Normal 6 2 2 4 3 3 2 2 3 3" xfId="28481" xr:uid="{00000000-0005-0000-0000-0000872A0000}"/>
    <cellStyle name="Normal 6 2 2 4 3 3 2 2 4" xfId="5736" xr:uid="{00000000-0005-0000-0000-0000882A0000}"/>
    <cellStyle name="Normal 6 2 2 4 3 3 2 2 4 2" xfId="34670" xr:uid="{00000000-0005-0000-0000-0000892A0000}"/>
    <cellStyle name="Normal 6 2 2 4 3 3 2 2 5" xfId="24074" xr:uid="{00000000-0005-0000-0000-00008A2A0000}"/>
    <cellStyle name="Normal 6 2 2 4 3 3 2 3" xfId="5737" xr:uid="{00000000-0005-0000-0000-00008B2A0000}"/>
    <cellStyle name="Normal 6 2 2 4 3 3 2 3 2" xfId="5738" xr:uid="{00000000-0005-0000-0000-00008C2A0000}"/>
    <cellStyle name="Normal 6 2 2 4 3 3 2 3 2 2" xfId="5739" xr:uid="{00000000-0005-0000-0000-00008D2A0000}"/>
    <cellStyle name="Normal 6 2 2 4 3 3 2 3 2 2 2" xfId="38500" xr:uid="{00000000-0005-0000-0000-00008E2A0000}"/>
    <cellStyle name="Normal 6 2 2 4 3 3 2 3 2 3" xfId="28482" xr:uid="{00000000-0005-0000-0000-00008F2A0000}"/>
    <cellStyle name="Normal 6 2 2 4 3 3 2 3 3" xfId="5740" xr:uid="{00000000-0005-0000-0000-0000902A0000}"/>
    <cellStyle name="Normal 6 2 2 4 3 3 2 3 3 2" xfId="5741" xr:uid="{00000000-0005-0000-0000-0000912A0000}"/>
    <cellStyle name="Normal 6 2 2 4 3 3 2 3 3 2 2" xfId="38501" xr:uid="{00000000-0005-0000-0000-0000922A0000}"/>
    <cellStyle name="Normal 6 2 2 4 3 3 2 3 3 3" xfId="28483" xr:uid="{00000000-0005-0000-0000-0000932A0000}"/>
    <cellStyle name="Normal 6 2 2 4 3 3 2 3 4" xfId="5742" xr:uid="{00000000-0005-0000-0000-0000942A0000}"/>
    <cellStyle name="Normal 6 2 2 4 3 3 2 3 4 2" xfId="34671" xr:uid="{00000000-0005-0000-0000-0000952A0000}"/>
    <cellStyle name="Normal 6 2 2 4 3 3 2 3 5" xfId="24075" xr:uid="{00000000-0005-0000-0000-0000962A0000}"/>
    <cellStyle name="Normal 6 2 2 4 3 3 2 4" xfId="5743" xr:uid="{00000000-0005-0000-0000-0000972A0000}"/>
    <cellStyle name="Normal 6 2 2 4 3 3 2 4 2" xfId="5744" xr:uid="{00000000-0005-0000-0000-0000982A0000}"/>
    <cellStyle name="Normal 6 2 2 4 3 3 2 4 2 2" xfId="38502" xr:uid="{00000000-0005-0000-0000-0000992A0000}"/>
    <cellStyle name="Normal 6 2 2 4 3 3 2 4 3" xfId="28484" xr:uid="{00000000-0005-0000-0000-00009A2A0000}"/>
    <cellStyle name="Normal 6 2 2 4 3 3 2 5" xfId="5745" xr:uid="{00000000-0005-0000-0000-00009B2A0000}"/>
    <cellStyle name="Normal 6 2 2 4 3 3 2 5 2" xfId="5746" xr:uid="{00000000-0005-0000-0000-00009C2A0000}"/>
    <cellStyle name="Normal 6 2 2 4 3 3 2 5 2 2" xfId="38503" xr:uid="{00000000-0005-0000-0000-00009D2A0000}"/>
    <cellStyle name="Normal 6 2 2 4 3 3 2 5 3" xfId="28485" xr:uid="{00000000-0005-0000-0000-00009E2A0000}"/>
    <cellStyle name="Normal 6 2 2 4 3 3 2 6" xfId="5747" xr:uid="{00000000-0005-0000-0000-00009F2A0000}"/>
    <cellStyle name="Normal 6 2 2 4 3 3 2 6 2" xfId="34669" xr:uid="{00000000-0005-0000-0000-0000A02A0000}"/>
    <cellStyle name="Normal 6 2 2 4 3 3 2 7" xfId="24073" xr:uid="{00000000-0005-0000-0000-0000A12A0000}"/>
    <cellStyle name="Normal 6 2 2 4 3 3 3" xfId="5748" xr:uid="{00000000-0005-0000-0000-0000A22A0000}"/>
    <cellStyle name="Normal 6 2 2 4 3 3 3 2" xfId="5749" xr:uid="{00000000-0005-0000-0000-0000A32A0000}"/>
    <cellStyle name="Normal 6 2 2 4 3 3 3 2 2" xfId="5750" xr:uid="{00000000-0005-0000-0000-0000A42A0000}"/>
    <cellStyle name="Normal 6 2 2 4 3 3 3 2 2 2" xfId="38504" xr:uid="{00000000-0005-0000-0000-0000A52A0000}"/>
    <cellStyle name="Normal 6 2 2 4 3 3 3 2 3" xfId="28486" xr:uid="{00000000-0005-0000-0000-0000A62A0000}"/>
    <cellStyle name="Normal 6 2 2 4 3 3 3 3" xfId="5751" xr:uid="{00000000-0005-0000-0000-0000A72A0000}"/>
    <cellStyle name="Normal 6 2 2 4 3 3 3 3 2" xfId="5752" xr:uid="{00000000-0005-0000-0000-0000A82A0000}"/>
    <cellStyle name="Normal 6 2 2 4 3 3 3 3 2 2" xfId="38505" xr:uid="{00000000-0005-0000-0000-0000A92A0000}"/>
    <cellStyle name="Normal 6 2 2 4 3 3 3 3 3" xfId="28487" xr:uid="{00000000-0005-0000-0000-0000AA2A0000}"/>
    <cellStyle name="Normal 6 2 2 4 3 3 3 4" xfId="5753" xr:uid="{00000000-0005-0000-0000-0000AB2A0000}"/>
    <cellStyle name="Normal 6 2 2 4 3 3 3 4 2" xfId="34672" xr:uid="{00000000-0005-0000-0000-0000AC2A0000}"/>
    <cellStyle name="Normal 6 2 2 4 3 3 3 5" xfId="24076" xr:uid="{00000000-0005-0000-0000-0000AD2A0000}"/>
    <cellStyle name="Normal 6 2 2 4 3 3 4" xfId="5754" xr:uid="{00000000-0005-0000-0000-0000AE2A0000}"/>
    <cellStyle name="Normal 6 2 2 4 3 3 4 2" xfId="5755" xr:uid="{00000000-0005-0000-0000-0000AF2A0000}"/>
    <cellStyle name="Normal 6 2 2 4 3 3 4 2 2" xfId="5756" xr:uid="{00000000-0005-0000-0000-0000B02A0000}"/>
    <cellStyle name="Normal 6 2 2 4 3 3 4 2 2 2" xfId="38506" xr:uid="{00000000-0005-0000-0000-0000B12A0000}"/>
    <cellStyle name="Normal 6 2 2 4 3 3 4 2 3" xfId="28488" xr:uid="{00000000-0005-0000-0000-0000B22A0000}"/>
    <cellStyle name="Normal 6 2 2 4 3 3 4 3" xfId="5757" xr:uid="{00000000-0005-0000-0000-0000B32A0000}"/>
    <cellStyle name="Normal 6 2 2 4 3 3 4 3 2" xfId="5758" xr:uid="{00000000-0005-0000-0000-0000B42A0000}"/>
    <cellStyle name="Normal 6 2 2 4 3 3 4 3 2 2" xfId="38507" xr:uid="{00000000-0005-0000-0000-0000B52A0000}"/>
    <cellStyle name="Normal 6 2 2 4 3 3 4 3 3" xfId="28489" xr:uid="{00000000-0005-0000-0000-0000B62A0000}"/>
    <cellStyle name="Normal 6 2 2 4 3 3 4 4" xfId="5759" xr:uid="{00000000-0005-0000-0000-0000B72A0000}"/>
    <cellStyle name="Normal 6 2 2 4 3 3 4 4 2" xfId="34673" xr:uid="{00000000-0005-0000-0000-0000B82A0000}"/>
    <cellStyle name="Normal 6 2 2 4 3 3 4 5" xfId="24077" xr:uid="{00000000-0005-0000-0000-0000B92A0000}"/>
    <cellStyle name="Normal 6 2 2 4 3 3 5" xfId="5760" xr:uid="{00000000-0005-0000-0000-0000BA2A0000}"/>
    <cellStyle name="Normal 6 2 2 4 3 3 5 2" xfId="5761" xr:uid="{00000000-0005-0000-0000-0000BB2A0000}"/>
    <cellStyle name="Normal 6 2 2 4 3 3 5 2 2" xfId="38508" xr:uid="{00000000-0005-0000-0000-0000BC2A0000}"/>
    <cellStyle name="Normal 6 2 2 4 3 3 5 3" xfId="28490" xr:uid="{00000000-0005-0000-0000-0000BD2A0000}"/>
    <cellStyle name="Normal 6 2 2 4 3 3 6" xfId="5762" xr:uid="{00000000-0005-0000-0000-0000BE2A0000}"/>
    <cellStyle name="Normal 6 2 2 4 3 3 6 2" xfId="5763" xr:uid="{00000000-0005-0000-0000-0000BF2A0000}"/>
    <cellStyle name="Normal 6 2 2 4 3 3 6 2 2" xfId="38509" xr:uid="{00000000-0005-0000-0000-0000C02A0000}"/>
    <cellStyle name="Normal 6 2 2 4 3 3 6 3" xfId="28491" xr:uid="{00000000-0005-0000-0000-0000C12A0000}"/>
    <cellStyle name="Normal 6 2 2 4 3 3 7" xfId="5764" xr:uid="{00000000-0005-0000-0000-0000C22A0000}"/>
    <cellStyle name="Normal 6 2 2 4 3 3 7 2" xfId="34668" xr:uid="{00000000-0005-0000-0000-0000C32A0000}"/>
    <cellStyle name="Normal 6 2 2 4 3 3 8" xfId="24072" xr:uid="{00000000-0005-0000-0000-0000C42A0000}"/>
    <cellStyle name="Normal 6 2 2 4 3 4" xfId="5765" xr:uid="{00000000-0005-0000-0000-0000C52A0000}"/>
    <cellStyle name="Normal 6 2 2 4 3 4 2" xfId="5766" xr:uid="{00000000-0005-0000-0000-0000C62A0000}"/>
    <cellStyle name="Normal 6 2 2 4 3 4 2 2" xfId="5767" xr:uid="{00000000-0005-0000-0000-0000C72A0000}"/>
    <cellStyle name="Normal 6 2 2 4 3 4 2 2 2" xfId="5768" xr:uid="{00000000-0005-0000-0000-0000C82A0000}"/>
    <cellStyle name="Normal 6 2 2 4 3 4 2 2 2 2" xfId="38510" xr:uid="{00000000-0005-0000-0000-0000C92A0000}"/>
    <cellStyle name="Normal 6 2 2 4 3 4 2 2 3" xfId="28492" xr:uid="{00000000-0005-0000-0000-0000CA2A0000}"/>
    <cellStyle name="Normal 6 2 2 4 3 4 2 3" xfId="5769" xr:uid="{00000000-0005-0000-0000-0000CB2A0000}"/>
    <cellStyle name="Normal 6 2 2 4 3 4 2 3 2" xfId="5770" xr:uid="{00000000-0005-0000-0000-0000CC2A0000}"/>
    <cellStyle name="Normal 6 2 2 4 3 4 2 3 2 2" xfId="38511" xr:uid="{00000000-0005-0000-0000-0000CD2A0000}"/>
    <cellStyle name="Normal 6 2 2 4 3 4 2 3 3" xfId="28493" xr:uid="{00000000-0005-0000-0000-0000CE2A0000}"/>
    <cellStyle name="Normal 6 2 2 4 3 4 2 4" xfId="5771" xr:uid="{00000000-0005-0000-0000-0000CF2A0000}"/>
    <cellStyle name="Normal 6 2 2 4 3 4 2 4 2" xfId="34675" xr:uid="{00000000-0005-0000-0000-0000D02A0000}"/>
    <cellStyle name="Normal 6 2 2 4 3 4 2 5" xfId="24079" xr:uid="{00000000-0005-0000-0000-0000D12A0000}"/>
    <cellStyle name="Normal 6 2 2 4 3 4 3" xfId="5772" xr:uid="{00000000-0005-0000-0000-0000D22A0000}"/>
    <cellStyle name="Normal 6 2 2 4 3 4 3 2" xfId="5773" xr:uid="{00000000-0005-0000-0000-0000D32A0000}"/>
    <cellStyle name="Normal 6 2 2 4 3 4 3 2 2" xfId="5774" xr:uid="{00000000-0005-0000-0000-0000D42A0000}"/>
    <cellStyle name="Normal 6 2 2 4 3 4 3 2 2 2" xfId="38512" xr:uid="{00000000-0005-0000-0000-0000D52A0000}"/>
    <cellStyle name="Normal 6 2 2 4 3 4 3 2 3" xfId="28494" xr:uid="{00000000-0005-0000-0000-0000D62A0000}"/>
    <cellStyle name="Normal 6 2 2 4 3 4 3 3" xfId="5775" xr:uid="{00000000-0005-0000-0000-0000D72A0000}"/>
    <cellStyle name="Normal 6 2 2 4 3 4 3 3 2" xfId="5776" xr:uid="{00000000-0005-0000-0000-0000D82A0000}"/>
    <cellStyle name="Normal 6 2 2 4 3 4 3 3 2 2" xfId="38513" xr:uid="{00000000-0005-0000-0000-0000D92A0000}"/>
    <cellStyle name="Normal 6 2 2 4 3 4 3 3 3" xfId="28495" xr:uid="{00000000-0005-0000-0000-0000DA2A0000}"/>
    <cellStyle name="Normal 6 2 2 4 3 4 3 4" xfId="5777" xr:uid="{00000000-0005-0000-0000-0000DB2A0000}"/>
    <cellStyle name="Normal 6 2 2 4 3 4 3 4 2" xfId="34676" xr:uid="{00000000-0005-0000-0000-0000DC2A0000}"/>
    <cellStyle name="Normal 6 2 2 4 3 4 3 5" xfId="24080" xr:uid="{00000000-0005-0000-0000-0000DD2A0000}"/>
    <cellStyle name="Normal 6 2 2 4 3 4 4" xfId="5778" xr:uid="{00000000-0005-0000-0000-0000DE2A0000}"/>
    <cellStyle name="Normal 6 2 2 4 3 4 4 2" xfId="5779" xr:uid="{00000000-0005-0000-0000-0000DF2A0000}"/>
    <cellStyle name="Normal 6 2 2 4 3 4 4 2 2" xfId="38514" xr:uid="{00000000-0005-0000-0000-0000E02A0000}"/>
    <cellStyle name="Normal 6 2 2 4 3 4 4 3" xfId="28496" xr:uid="{00000000-0005-0000-0000-0000E12A0000}"/>
    <cellStyle name="Normal 6 2 2 4 3 4 5" xfId="5780" xr:uid="{00000000-0005-0000-0000-0000E22A0000}"/>
    <cellStyle name="Normal 6 2 2 4 3 4 5 2" xfId="5781" xr:uid="{00000000-0005-0000-0000-0000E32A0000}"/>
    <cellStyle name="Normal 6 2 2 4 3 4 5 2 2" xfId="38515" xr:uid="{00000000-0005-0000-0000-0000E42A0000}"/>
    <cellStyle name="Normal 6 2 2 4 3 4 5 3" xfId="28497" xr:uid="{00000000-0005-0000-0000-0000E52A0000}"/>
    <cellStyle name="Normal 6 2 2 4 3 4 6" xfId="5782" xr:uid="{00000000-0005-0000-0000-0000E62A0000}"/>
    <cellStyle name="Normal 6 2 2 4 3 4 6 2" xfId="34674" xr:uid="{00000000-0005-0000-0000-0000E72A0000}"/>
    <cellStyle name="Normal 6 2 2 4 3 4 7" xfId="24078" xr:uid="{00000000-0005-0000-0000-0000E82A0000}"/>
    <cellStyle name="Normal 6 2 2 4 3 5" xfId="5783" xr:uid="{00000000-0005-0000-0000-0000E92A0000}"/>
    <cellStyle name="Normal 6 2 2 4 3 5 2" xfId="5784" xr:uid="{00000000-0005-0000-0000-0000EA2A0000}"/>
    <cellStyle name="Normal 6 2 2 4 3 5 2 2" xfId="5785" xr:uid="{00000000-0005-0000-0000-0000EB2A0000}"/>
    <cellStyle name="Normal 6 2 2 4 3 5 2 2 2" xfId="38516" xr:uid="{00000000-0005-0000-0000-0000EC2A0000}"/>
    <cellStyle name="Normal 6 2 2 4 3 5 2 3" xfId="28498" xr:uid="{00000000-0005-0000-0000-0000ED2A0000}"/>
    <cellStyle name="Normal 6 2 2 4 3 5 3" xfId="5786" xr:uid="{00000000-0005-0000-0000-0000EE2A0000}"/>
    <cellStyle name="Normal 6 2 2 4 3 5 3 2" xfId="5787" xr:uid="{00000000-0005-0000-0000-0000EF2A0000}"/>
    <cellStyle name="Normal 6 2 2 4 3 5 3 2 2" xfId="38517" xr:uid="{00000000-0005-0000-0000-0000F02A0000}"/>
    <cellStyle name="Normal 6 2 2 4 3 5 3 3" xfId="28499" xr:uid="{00000000-0005-0000-0000-0000F12A0000}"/>
    <cellStyle name="Normal 6 2 2 4 3 5 4" xfId="5788" xr:uid="{00000000-0005-0000-0000-0000F22A0000}"/>
    <cellStyle name="Normal 6 2 2 4 3 5 4 2" xfId="34677" xr:uid="{00000000-0005-0000-0000-0000F32A0000}"/>
    <cellStyle name="Normal 6 2 2 4 3 5 5" xfId="24081" xr:uid="{00000000-0005-0000-0000-0000F42A0000}"/>
    <cellStyle name="Normal 6 2 2 4 3 6" xfId="5789" xr:uid="{00000000-0005-0000-0000-0000F52A0000}"/>
    <cellStyle name="Normal 6 2 2 4 3 6 2" xfId="5790" xr:uid="{00000000-0005-0000-0000-0000F62A0000}"/>
    <cellStyle name="Normal 6 2 2 4 3 6 2 2" xfId="5791" xr:uid="{00000000-0005-0000-0000-0000F72A0000}"/>
    <cellStyle name="Normal 6 2 2 4 3 6 2 2 2" xfId="38518" xr:uid="{00000000-0005-0000-0000-0000F82A0000}"/>
    <cellStyle name="Normal 6 2 2 4 3 6 2 3" xfId="28500" xr:uid="{00000000-0005-0000-0000-0000F92A0000}"/>
    <cellStyle name="Normal 6 2 2 4 3 6 3" xfId="5792" xr:uid="{00000000-0005-0000-0000-0000FA2A0000}"/>
    <cellStyle name="Normal 6 2 2 4 3 6 3 2" xfId="5793" xr:uid="{00000000-0005-0000-0000-0000FB2A0000}"/>
    <cellStyle name="Normal 6 2 2 4 3 6 3 2 2" xfId="38519" xr:uid="{00000000-0005-0000-0000-0000FC2A0000}"/>
    <cellStyle name="Normal 6 2 2 4 3 6 3 3" xfId="28501" xr:uid="{00000000-0005-0000-0000-0000FD2A0000}"/>
    <cellStyle name="Normal 6 2 2 4 3 6 4" xfId="5794" xr:uid="{00000000-0005-0000-0000-0000FE2A0000}"/>
    <cellStyle name="Normal 6 2 2 4 3 6 4 2" xfId="34678" xr:uid="{00000000-0005-0000-0000-0000FF2A0000}"/>
    <cellStyle name="Normal 6 2 2 4 3 6 5" xfId="24082" xr:uid="{00000000-0005-0000-0000-0000002B0000}"/>
    <cellStyle name="Normal 6 2 2 4 3 7" xfId="5795" xr:uid="{00000000-0005-0000-0000-0000012B0000}"/>
    <cellStyle name="Normal 6 2 2 4 3 7 2" xfId="5796" xr:uid="{00000000-0005-0000-0000-0000022B0000}"/>
    <cellStyle name="Normal 6 2 2 4 3 7 2 2" xfId="38520" xr:uid="{00000000-0005-0000-0000-0000032B0000}"/>
    <cellStyle name="Normal 6 2 2 4 3 7 3" xfId="28502" xr:uid="{00000000-0005-0000-0000-0000042B0000}"/>
    <cellStyle name="Normal 6 2 2 4 3 8" xfId="5797" xr:uid="{00000000-0005-0000-0000-0000052B0000}"/>
    <cellStyle name="Normal 6 2 2 4 3 8 2" xfId="5798" xr:uid="{00000000-0005-0000-0000-0000062B0000}"/>
    <cellStyle name="Normal 6 2 2 4 3 8 2 2" xfId="38521" xr:uid="{00000000-0005-0000-0000-0000072B0000}"/>
    <cellStyle name="Normal 6 2 2 4 3 8 3" xfId="28503" xr:uid="{00000000-0005-0000-0000-0000082B0000}"/>
    <cellStyle name="Normal 6 2 2 4 3 9" xfId="5799" xr:uid="{00000000-0005-0000-0000-0000092B0000}"/>
    <cellStyle name="Normal 6 2 2 4 3 9 2" xfId="34661" xr:uid="{00000000-0005-0000-0000-00000A2B0000}"/>
    <cellStyle name="Normal 6 2 2 4 4" xfId="5800" xr:uid="{00000000-0005-0000-0000-00000B2B0000}"/>
    <cellStyle name="Normal 6 2 2 4 4 2" xfId="5801" xr:uid="{00000000-0005-0000-0000-00000C2B0000}"/>
    <cellStyle name="Normal 6 2 2 4 4 2 2" xfId="5802" xr:uid="{00000000-0005-0000-0000-00000D2B0000}"/>
    <cellStyle name="Normal 6 2 2 4 4 2 2 2" xfId="5803" xr:uid="{00000000-0005-0000-0000-00000E2B0000}"/>
    <cellStyle name="Normal 6 2 2 4 4 2 2 2 2" xfId="5804" xr:uid="{00000000-0005-0000-0000-00000F2B0000}"/>
    <cellStyle name="Normal 6 2 2 4 4 2 2 2 2 2" xfId="38522" xr:uid="{00000000-0005-0000-0000-0000102B0000}"/>
    <cellStyle name="Normal 6 2 2 4 4 2 2 2 3" xfId="28504" xr:uid="{00000000-0005-0000-0000-0000112B0000}"/>
    <cellStyle name="Normal 6 2 2 4 4 2 2 3" xfId="5805" xr:uid="{00000000-0005-0000-0000-0000122B0000}"/>
    <cellStyle name="Normal 6 2 2 4 4 2 2 3 2" xfId="5806" xr:uid="{00000000-0005-0000-0000-0000132B0000}"/>
    <cellStyle name="Normal 6 2 2 4 4 2 2 3 2 2" xfId="38523" xr:uid="{00000000-0005-0000-0000-0000142B0000}"/>
    <cellStyle name="Normal 6 2 2 4 4 2 2 3 3" xfId="28505" xr:uid="{00000000-0005-0000-0000-0000152B0000}"/>
    <cellStyle name="Normal 6 2 2 4 4 2 2 4" xfId="5807" xr:uid="{00000000-0005-0000-0000-0000162B0000}"/>
    <cellStyle name="Normal 6 2 2 4 4 2 2 4 2" xfId="34681" xr:uid="{00000000-0005-0000-0000-0000172B0000}"/>
    <cellStyle name="Normal 6 2 2 4 4 2 2 5" xfId="24085" xr:uid="{00000000-0005-0000-0000-0000182B0000}"/>
    <cellStyle name="Normal 6 2 2 4 4 2 3" xfId="5808" xr:uid="{00000000-0005-0000-0000-0000192B0000}"/>
    <cellStyle name="Normal 6 2 2 4 4 2 3 2" xfId="5809" xr:uid="{00000000-0005-0000-0000-00001A2B0000}"/>
    <cellStyle name="Normal 6 2 2 4 4 2 3 2 2" xfId="5810" xr:uid="{00000000-0005-0000-0000-00001B2B0000}"/>
    <cellStyle name="Normal 6 2 2 4 4 2 3 2 2 2" xfId="38524" xr:uid="{00000000-0005-0000-0000-00001C2B0000}"/>
    <cellStyle name="Normal 6 2 2 4 4 2 3 2 3" xfId="28506" xr:uid="{00000000-0005-0000-0000-00001D2B0000}"/>
    <cellStyle name="Normal 6 2 2 4 4 2 3 3" xfId="5811" xr:uid="{00000000-0005-0000-0000-00001E2B0000}"/>
    <cellStyle name="Normal 6 2 2 4 4 2 3 3 2" xfId="5812" xr:uid="{00000000-0005-0000-0000-00001F2B0000}"/>
    <cellStyle name="Normal 6 2 2 4 4 2 3 3 2 2" xfId="38525" xr:uid="{00000000-0005-0000-0000-0000202B0000}"/>
    <cellStyle name="Normal 6 2 2 4 4 2 3 3 3" xfId="28507" xr:uid="{00000000-0005-0000-0000-0000212B0000}"/>
    <cellStyle name="Normal 6 2 2 4 4 2 3 4" xfId="5813" xr:uid="{00000000-0005-0000-0000-0000222B0000}"/>
    <cellStyle name="Normal 6 2 2 4 4 2 3 4 2" xfId="34682" xr:uid="{00000000-0005-0000-0000-0000232B0000}"/>
    <cellStyle name="Normal 6 2 2 4 4 2 3 5" xfId="24086" xr:uid="{00000000-0005-0000-0000-0000242B0000}"/>
    <cellStyle name="Normal 6 2 2 4 4 2 4" xfId="5814" xr:uid="{00000000-0005-0000-0000-0000252B0000}"/>
    <cellStyle name="Normal 6 2 2 4 4 2 4 2" xfId="5815" xr:uid="{00000000-0005-0000-0000-0000262B0000}"/>
    <cellStyle name="Normal 6 2 2 4 4 2 4 2 2" xfId="38526" xr:uid="{00000000-0005-0000-0000-0000272B0000}"/>
    <cellStyle name="Normal 6 2 2 4 4 2 4 3" xfId="28508" xr:uid="{00000000-0005-0000-0000-0000282B0000}"/>
    <cellStyle name="Normal 6 2 2 4 4 2 5" xfId="5816" xr:uid="{00000000-0005-0000-0000-0000292B0000}"/>
    <cellStyle name="Normal 6 2 2 4 4 2 5 2" xfId="5817" xr:uid="{00000000-0005-0000-0000-00002A2B0000}"/>
    <cellStyle name="Normal 6 2 2 4 4 2 5 2 2" xfId="38527" xr:uid="{00000000-0005-0000-0000-00002B2B0000}"/>
    <cellStyle name="Normal 6 2 2 4 4 2 5 3" xfId="28509" xr:uid="{00000000-0005-0000-0000-00002C2B0000}"/>
    <cellStyle name="Normal 6 2 2 4 4 2 6" xfId="5818" xr:uid="{00000000-0005-0000-0000-00002D2B0000}"/>
    <cellStyle name="Normal 6 2 2 4 4 2 6 2" xfId="34680" xr:uid="{00000000-0005-0000-0000-00002E2B0000}"/>
    <cellStyle name="Normal 6 2 2 4 4 2 7" xfId="24084" xr:uid="{00000000-0005-0000-0000-00002F2B0000}"/>
    <cellStyle name="Normal 6 2 2 4 4 3" xfId="5819" xr:uid="{00000000-0005-0000-0000-0000302B0000}"/>
    <cellStyle name="Normal 6 2 2 4 4 3 2" xfId="5820" xr:uid="{00000000-0005-0000-0000-0000312B0000}"/>
    <cellStyle name="Normal 6 2 2 4 4 3 2 2" xfId="5821" xr:uid="{00000000-0005-0000-0000-0000322B0000}"/>
    <cellStyle name="Normal 6 2 2 4 4 3 2 2 2" xfId="38528" xr:uid="{00000000-0005-0000-0000-0000332B0000}"/>
    <cellStyle name="Normal 6 2 2 4 4 3 2 3" xfId="28510" xr:uid="{00000000-0005-0000-0000-0000342B0000}"/>
    <cellStyle name="Normal 6 2 2 4 4 3 3" xfId="5822" xr:uid="{00000000-0005-0000-0000-0000352B0000}"/>
    <cellStyle name="Normal 6 2 2 4 4 3 3 2" xfId="5823" xr:uid="{00000000-0005-0000-0000-0000362B0000}"/>
    <cellStyle name="Normal 6 2 2 4 4 3 3 2 2" xfId="38529" xr:uid="{00000000-0005-0000-0000-0000372B0000}"/>
    <cellStyle name="Normal 6 2 2 4 4 3 3 3" xfId="28511" xr:uid="{00000000-0005-0000-0000-0000382B0000}"/>
    <cellStyle name="Normal 6 2 2 4 4 3 4" xfId="5824" xr:uid="{00000000-0005-0000-0000-0000392B0000}"/>
    <cellStyle name="Normal 6 2 2 4 4 3 4 2" xfId="34683" xr:uid="{00000000-0005-0000-0000-00003A2B0000}"/>
    <cellStyle name="Normal 6 2 2 4 4 3 5" xfId="24087" xr:uid="{00000000-0005-0000-0000-00003B2B0000}"/>
    <cellStyle name="Normal 6 2 2 4 4 4" xfId="5825" xr:uid="{00000000-0005-0000-0000-00003C2B0000}"/>
    <cellStyle name="Normal 6 2 2 4 4 4 2" xfId="5826" xr:uid="{00000000-0005-0000-0000-00003D2B0000}"/>
    <cellStyle name="Normal 6 2 2 4 4 4 2 2" xfId="5827" xr:uid="{00000000-0005-0000-0000-00003E2B0000}"/>
    <cellStyle name="Normal 6 2 2 4 4 4 2 2 2" xfId="38530" xr:uid="{00000000-0005-0000-0000-00003F2B0000}"/>
    <cellStyle name="Normal 6 2 2 4 4 4 2 3" xfId="28512" xr:uid="{00000000-0005-0000-0000-0000402B0000}"/>
    <cellStyle name="Normal 6 2 2 4 4 4 3" xfId="5828" xr:uid="{00000000-0005-0000-0000-0000412B0000}"/>
    <cellStyle name="Normal 6 2 2 4 4 4 3 2" xfId="5829" xr:uid="{00000000-0005-0000-0000-0000422B0000}"/>
    <cellStyle name="Normal 6 2 2 4 4 4 3 2 2" xfId="38531" xr:uid="{00000000-0005-0000-0000-0000432B0000}"/>
    <cellStyle name="Normal 6 2 2 4 4 4 3 3" xfId="28513" xr:uid="{00000000-0005-0000-0000-0000442B0000}"/>
    <cellStyle name="Normal 6 2 2 4 4 4 4" xfId="5830" xr:uid="{00000000-0005-0000-0000-0000452B0000}"/>
    <cellStyle name="Normal 6 2 2 4 4 4 4 2" xfId="34684" xr:uid="{00000000-0005-0000-0000-0000462B0000}"/>
    <cellStyle name="Normal 6 2 2 4 4 4 5" xfId="24088" xr:uid="{00000000-0005-0000-0000-0000472B0000}"/>
    <cellStyle name="Normal 6 2 2 4 4 5" xfId="5831" xr:uid="{00000000-0005-0000-0000-0000482B0000}"/>
    <cellStyle name="Normal 6 2 2 4 4 5 2" xfId="5832" xr:uid="{00000000-0005-0000-0000-0000492B0000}"/>
    <cellStyle name="Normal 6 2 2 4 4 5 2 2" xfId="38532" xr:uid="{00000000-0005-0000-0000-00004A2B0000}"/>
    <cellStyle name="Normal 6 2 2 4 4 5 3" xfId="28514" xr:uid="{00000000-0005-0000-0000-00004B2B0000}"/>
    <cellStyle name="Normal 6 2 2 4 4 6" xfId="5833" xr:uid="{00000000-0005-0000-0000-00004C2B0000}"/>
    <cellStyle name="Normal 6 2 2 4 4 6 2" xfId="5834" xr:uid="{00000000-0005-0000-0000-00004D2B0000}"/>
    <cellStyle name="Normal 6 2 2 4 4 6 2 2" xfId="38533" xr:uid="{00000000-0005-0000-0000-00004E2B0000}"/>
    <cellStyle name="Normal 6 2 2 4 4 6 3" xfId="28515" xr:uid="{00000000-0005-0000-0000-00004F2B0000}"/>
    <cellStyle name="Normal 6 2 2 4 4 7" xfId="5835" xr:uid="{00000000-0005-0000-0000-0000502B0000}"/>
    <cellStyle name="Normal 6 2 2 4 4 7 2" xfId="34679" xr:uid="{00000000-0005-0000-0000-0000512B0000}"/>
    <cellStyle name="Normal 6 2 2 4 4 8" xfId="24083" xr:uid="{00000000-0005-0000-0000-0000522B0000}"/>
    <cellStyle name="Normal 6 2 2 4 5" xfId="5836" xr:uid="{00000000-0005-0000-0000-0000532B0000}"/>
    <cellStyle name="Normal 6 2 2 4 5 2" xfId="5837" xr:uid="{00000000-0005-0000-0000-0000542B0000}"/>
    <cellStyle name="Normal 6 2 2 4 5 2 2" xfId="5838" xr:uid="{00000000-0005-0000-0000-0000552B0000}"/>
    <cellStyle name="Normal 6 2 2 4 5 2 2 2" xfId="5839" xr:uid="{00000000-0005-0000-0000-0000562B0000}"/>
    <cellStyle name="Normal 6 2 2 4 5 2 2 2 2" xfId="5840" xr:uid="{00000000-0005-0000-0000-0000572B0000}"/>
    <cellStyle name="Normal 6 2 2 4 5 2 2 2 2 2" xfId="38534" xr:uid="{00000000-0005-0000-0000-0000582B0000}"/>
    <cellStyle name="Normal 6 2 2 4 5 2 2 2 3" xfId="28516" xr:uid="{00000000-0005-0000-0000-0000592B0000}"/>
    <cellStyle name="Normal 6 2 2 4 5 2 2 3" xfId="5841" xr:uid="{00000000-0005-0000-0000-00005A2B0000}"/>
    <cellStyle name="Normal 6 2 2 4 5 2 2 3 2" xfId="5842" xr:uid="{00000000-0005-0000-0000-00005B2B0000}"/>
    <cellStyle name="Normal 6 2 2 4 5 2 2 3 2 2" xfId="38535" xr:uid="{00000000-0005-0000-0000-00005C2B0000}"/>
    <cellStyle name="Normal 6 2 2 4 5 2 2 3 3" xfId="28517" xr:uid="{00000000-0005-0000-0000-00005D2B0000}"/>
    <cellStyle name="Normal 6 2 2 4 5 2 2 4" xfId="5843" xr:uid="{00000000-0005-0000-0000-00005E2B0000}"/>
    <cellStyle name="Normal 6 2 2 4 5 2 2 4 2" xfId="34687" xr:uid="{00000000-0005-0000-0000-00005F2B0000}"/>
    <cellStyle name="Normal 6 2 2 4 5 2 2 5" xfId="24091" xr:uid="{00000000-0005-0000-0000-0000602B0000}"/>
    <cellStyle name="Normal 6 2 2 4 5 2 3" xfId="5844" xr:uid="{00000000-0005-0000-0000-0000612B0000}"/>
    <cellStyle name="Normal 6 2 2 4 5 2 3 2" xfId="5845" xr:uid="{00000000-0005-0000-0000-0000622B0000}"/>
    <cellStyle name="Normal 6 2 2 4 5 2 3 2 2" xfId="5846" xr:uid="{00000000-0005-0000-0000-0000632B0000}"/>
    <cellStyle name="Normal 6 2 2 4 5 2 3 2 2 2" xfId="38536" xr:uid="{00000000-0005-0000-0000-0000642B0000}"/>
    <cellStyle name="Normal 6 2 2 4 5 2 3 2 3" xfId="28518" xr:uid="{00000000-0005-0000-0000-0000652B0000}"/>
    <cellStyle name="Normal 6 2 2 4 5 2 3 3" xfId="5847" xr:uid="{00000000-0005-0000-0000-0000662B0000}"/>
    <cellStyle name="Normal 6 2 2 4 5 2 3 3 2" xfId="5848" xr:uid="{00000000-0005-0000-0000-0000672B0000}"/>
    <cellStyle name="Normal 6 2 2 4 5 2 3 3 2 2" xfId="38537" xr:uid="{00000000-0005-0000-0000-0000682B0000}"/>
    <cellStyle name="Normal 6 2 2 4 5 2 3 3 3" xfId="28519" xr:uid="{00000000-0005-0000-0000-0000692B0000}"/>
    <cellStyle name="Normal 6 2 2 4 5 2 3 4" xfId="5849" xr:uid="{00000000-0005-0000-0000-00006A2B0000}"/>
    <cellStyle name="Normal 6 2 2 4 5 2 3 4 2" xfId="34688" xr:uid="{00000000-0005-0000-0000-00006B2B0000}"/>
    <cellStyle name="Normal 6 2 2 4 5 2 3 5" xfId="24092" xr:uid="{00000000-0005-0000-0000-00006C2B0000}"/>
    <cellStyle name="Normal 6 2 2 4 5 2 4" xfId="5850" xr:uid="{00000000-0005-0000-0000-00006D2B0000}"/>
    <cellStyle name="Normal 6 2 2 4 5 2 4 2" xfId="5851" xr:uid="{00000000-0005-0000-0000-00006E2B0000}"/>
    <cellStyle name="Normal 6 2 2 4 5 2 4 2 2" xfId="38538" xr:uid="{00000000-0005-0000-0000-00006F2B0000}"/>
    <cellStyle name="Normal 6 2 2 4 5 2 4 3" xfId="28520" xr:uid="{00000000-0005-0000-0000-0000702B0000}"/>
    <cellStyle name="Normal 6 2 2 4 5 2 5" xfId="5852" xr:uid="{00000000-0005-0000-0000-0000712B0000}"/>
    <cellStyle name="Normal 6 2 2 4 5 2 5 2" xfId="5853" xr:uid="{00000000-0005-0000-0000-0000722B0000}"/>
    <cellStyle name="Normal 6 2 2 4 5 2 5 2 2" xfId="38539" xr:uid="{00000000-0005-0000-0000-0000732B0000}"/>
    <cellStyle name="Normal 6 2 2 4 5 2 5 3" xfId="28521" xr:uid="{00000000-0005-0000-0000-0000742B0000}"/>
    <cellStyle name="Normal 6 2 2 4 5 2 6" xfId="5854" xr:uid="{00000000-0005-0000-0000-0000752B0000}"/>
    <cellStyle name="Normal 6 2 2 4 5 2 6 2" xfId="34686" xr:uid="{00000000-0005-0000-0000-0000762B0000}"/>
    <cellStyle name="Normal 6 2 2 4 5 2 7" xfId="24090" xr:uid="{00000000-0005-0000-0000-0000772B0000}"/>
    <cellStyle name="Normal 6 2 2 4 5 3" xfId="5855" xr:uid="{00000000-0005-0000-0000-0000782B0000}"/>
    <cellStyle name="Normal 6 2 2 4 5 3 2" xfId="5856" xr:uid="{00000000-0005-0000-0000-0000792B0000}"/>
    <cellStyle name="Normal 6 2 2 4 5 3 2 2" xfId="5857" xr:uid="{00000000-0005-0000-0000-00007A2B0000}"/>
    <cellStyle name="Normal 6 2 2 4 5 3 2 2 2" xfId="38540" xr:uid="{00000000-0005-0000-0000-00007B2B0000}"/>
    <cellStyle name="Normal 6 2 2 4 5 3 2 3" xfId="28522" xr:uid="{00000000-0005-0000-0000-00007C2B0000}"/>
    <cellStyle name="Normal 6 2 2 4 5 3 3" xfId="5858" xr:uid="{00000000-0005-0000-0000-00007D2B0000}"/>
    <cellStyle name="Normal 6 2 2 4 5 3 3 2" xfId="5859" xr:uid="{00000000-0005-0000-0000-00007E2B0000}"/>
    <cellStyle name="Normal 6 2 2 4 5 3 3 2 2" xfId="38541" xr:uid="{00000000-0005-0000-0000-00007F2B0000}"/>
    <cellStyle name="Normal 6 2 2 4 5 3 3 3" xfId="28523" xr:uid="{00000000-0005-0000-0000-0000802B0000}"/>
    <cellStyle name="Normal 6 2 2 4 5 3 4" xfId="5860" xr:uid="{00000000-0005-0000-0000-0000812B0000}"/>
    <cellStyle name="Normal 6 2 2 4 5 3 4 2" xfId="34689" xr:uid="{00000000-0005-0000-0000-0000822B0000}"/>
    <cellStyle name="Normal 6 2 2 4 5 3 5" xfId="24093" xr:uid="{00000000-0005-0000-0000-0000832B0000}"/>
    <cellStyle name="Normal 6 2 2 4 5 4" xfId="5861" xr:uid="{00000000-0005-0000-0000-0000842B0000}"/>
    <cellStyle name="Normal 6 2 2 4 5 4 2" xfId="5862" xr:uid="{00000000-0005-0000-0000-0000852B0000}"/>
    <cellStyle name="Normal 6 2 2 4 5 4 2 2" xfId="5863" xr:uid="{00000000-0005-0000-0000-0000862B0000}"/>
    <cellStyle name="Normal 6 2 2 4 5 4 2 2 2" xfId="38542" xr:uid="{00000000-0005-0000-0000-0000872B0000}"/>
    <cellStyle name="Normal 6 2 2 4 5 4 2 3" xfId="28524" xr:uid="{00000000-0005-0000-0000-0000882B0000}"/>
    <cellStyle name="Normal 6 2 2 4 5 4 3" xfId="5864" xr:uid="{00000000-0005-0000-0000-0000892B0000}"/>
    <cellStyle name="Normal 6 2 2 4 5 4 3 2" xfId="5865" xr:uid="{00000000-0005-0000-0000-00008A2B0000}"/>
    <cellStyle name="Normal 6 2 2 4 5 4 3 2 2" xfId="38543" xr:uid="{00000000-0005-0000-0000-00008B2B0000}"/>
    <cellStyle name="Normal 6 2 2 4 5 4 3 3" xfId="28525" xr:uid="{00000000-0005-0000-0000-00008C2B0000}"/>
    <cellStyle name="Normal 6 2 2 4 5 4 4" xfId="5866" xr:uid="{00000000-0005-0000-0000-00008D2B0000}"/>
    <cellStyle name="Normal 6 2 2 4 5 4 4 2" xfId="34690" xr:uid="{00000000-0005-0000-0000-00008E2B0000}"/>
    <cellStyle name="Normal 6 2 2 4 5 4 5" xfId="24094" xr:uid="{00000000-0005-0000-0000-00008F2B0000}"/>
    <cellStyle name="Normal 6 2 2 4 5 5" xfId="5867" xr:uid="{00000000-0005-0000-0000-0000902B0000}"/>
    <cellStyle name="Normal 6 2 2 4 5 5 2" xfId="5868" xr:uid="{00000000-0005-0000-0000-0000912B0000}"/>
    <cellStyle name="Normal 6 2 2 4 5 5 2 2" xfId="38544" xr:uid="{00000000-0005-0000-0000-0000922B0000}"/>
    <cellStyle name="Normal 6 2 2 4 5 5 3" xfId="28526" xr:uid="{00000000-0005-0000-0000-0000932B0000}"/>
    <cellStyle name="Normal 6 2 2 4 5 6" xfId="5869" xr:uid="{00000000-0005-0000-0000-0000942B0000}"/>
    <cellStyle name="Normal 6 2 2 4 5 6 2" xfId="5870" xr:uid="{00000000-0005-0000-0000-0000952B0000}"/>
    <cellStyle name="Normal 6 2 2 4 5 6 2 2" xfId="38545" xr:uid="{00000000-0005-0000-0000-0000962B0000}"/>
    <cellStyle name="Normal 6 2 2 4 5 6 3" xfId="28527" xr:uid="{00000000-0005-0000-0000-0000972B0000}"/>
    <cellStyle name="Normal 6 2 2 4 5 7" xfId="5871" xr:uid="{00000000-0005-0000-0000-0000982B0000}"/>
    <cellStyle name="Normal 6 2 2 4 5 7 2" xfId="34685" xr:uid="{00000000-0005-0000-0000-0000992B0000}"/>
    <cellStyle name="Normal 6 2 2 4 5 8" xfId="24089" xr:uid="{00000000-0005-0000-0000-00009A2B0000}"/>
    <cellStyle name="Normal 6 2 2 4 6" xfId="5872" xr:uid="{00000000-0005-0000-0000-00009B2B0000}"/>
    <cellStyle name="Normal 6 2 2 4 6 2" xfId="5873" xr:uid="{00000000-0005-0000-0000-00009C2B0000}"/>
    <cellStyle name="Normal 6 2 2 4 6 2 2" xfId="5874" xr:uid="{00000000-0005-0000-0000-00009D2B0000}"/>
    <cellStyle name="Normal 6 2 2 4 6 2 2 2" xfId="5875" xr:uid="{00000000-0005-0000-0000-00009E2B0000}"/>
    <cellStyle name="Normal 6 2 2 4 6 2 2 2 2" xfId="5876" xr:uid="{00000000-0005-0000-0000-00009F2B0000}"/>
    <cellStyle name="Normal 6 2 2 4 6 2 2 2 2 2" xfId="38546" xr:uid="{00000000-0005-0000-0000-0000A02B0000}"/>
    <cellStyle name="Normal 6 2 2 4 6 2 2 2 3" xfId="28528" xr:uid="{00000000-0005-0000-0000-0000A12B0000}"/>
    <cellStyle name="Normal 6 2 2 4 6 2 2 3" xfId="5877" xr:uid="{00000000-0005-0000-0000-0000A22B0000}"/>
    <cellStyle name="Normal 6 2 2 4 6 2 2 3 2" xfId="5878" xr:uid="{00000000-0005-0000-0000-0000A32B0000}"/>
    <cellStyle name="Normal 6 2 2 4 6 2 2 3 2 2" xfId="38547" xr:uid="{00000000-0005-0000-0000-0000A42B0000}"/>
    <cellStyle name="Normal 6 2 2 4 6 2 2 3 3" xfId="28529" xr:uid="{00000000-0005-0000-0000-0000A52B0000}"/>
    <cellStyle name="Normal 6 2 2 4 6 2 2 4" xfId="5879" xr:uid="{00000000-0005-0000-0000-0000A62B0000}"/>
    <cellStyle name="Normal 6 2 2 4 6 2 2 4 2" xfId="34693" xr:uid="{00000000-0005-0000-0000-0000A72B0000}"/>
    <cellStyle name="Normal 6 2 2 4 6 2 2 5" xfId="24097" xr:uid="{00000000-0005-0000-0000-0000A82B0000}"/>
    <cellStyle name="Normal 6 2 2 4 6 2 3" xfId="5880" xr:uid="{00000000-0005-0000-0000-0000A92B0000}"/>
    <cellStyle name="Normal 6 2 2 4 6 2 3 2" xfId="5881" xr:uid="{00000000-0005-0000-0000-0000AA2B0000}"/>
    <cellStyle name="Normal 6 2 2 4 6 2 3 2 2" xfId="5882" xr:uid="{00000000-0005-0000-0000-0000AB2B0000}"/>
    <cellStyle name="Normal 6 2 2 4 6 2 3 2 2 2" xfId="38548" xr:uid="{00000000-0005-0000-0000-0000AC2B0000}"/>
    <cellStyle name="Normal 6 2 2 4 6 2 3 2 3" xfId="28530" xr:uid="{00000000-0005-0000-0000-0000AD2B0000}"/>
    <cellStyle name="Normal 6 2 2 4 6 2 3 3" xfId="5883" xr:uid="{00000000-0005-0000-0000-0000AE2B0000}"/>
    <cellStyle name="Normal 6 2 2 4 6 2 3 3 2" xfId="5884" xr:uid="{00000000-0005-0000-0000-0000AF2B0000}"/>
    <cellStyle name="Normal 6 2 2 4 6 2 3 3 2 2" xfId="38549" xr:uid="{00000000-0005-0000-0000-0000B02B0000}"/>
    <cellStyle name="Normal 6 2 2 4 6 2 3 3 3" xfId="28531" xr:uid="{00000000-0005-0000-0000-0000B12B0000}"/>
    <cellStyle name="Normal 6 2 2 4 6 2 3 4" xfId="5885" xr:uid="{00000000-0005-0000-0000-0000B22B0000}"/>
    <cellStyle name="Normal 6 2 2 4 6 2 3 4 2" xfId="34694" xr:uid="{00000000-0005-0000-0000-0000B32B0000}"/>
    <cellStyle name="Normal 6 2 2 4 6 2 3 5" xfId="24098" xr:uid="{00000000-0005-0000-0000-0000B42B0000}"/>
    <cellStyle name="Normal 6 2 2 4 6 2 4" xfId="5886" xr:uid="{00000000-0005-0000-0000-0000B52B0000}"/>
    <cellStyle name="Normal 6 2 2 4 6 2 4 2" xfId="5887" xr:uid="{00000000-0005-0000-0000-0000B62B0000}"/>
    <cellStyle name="Normal 6 2 2 4 6 2 4 2 2" xfId="38550" xr:uid="{00000000-0005-0000-0000-0000B72B0000}"/>
    <cellStyle name="Normal 6 2 2 4 6 2 4 3" xfId="28532" xr:uid="{00000000-0005-0000-0000-0000B82B0000}"/>
    <cellStyle name="Normal 6 2 2 4 6 2 5" xfId="5888" xr:uid="{00000000-0005-0000-0000-0000B92B0000}"/>
    <cellStyle name="Normal 6 2 2 4 6 2 5 2" xfId="5889" xr:uid="{00000000-0005-0000-0000-0000BA2B0000}"/>
    <cellStyle name="Normal 6 2 2 4 6 2 5 2 2" xfId="38551" xr:uid="{00000000-0005-0000-0000-0000BB2B0000}"/>
    <cellStyle name="Normal 6 2 2 4 6 2 5 3" xfId="28533" xr:uid="{00000000-0005-0000-0000-0000BC2B0000}"/>
    <cellStyle name="Normal 6 2 2 4 6 2 6" xfId="5890" xr:uid="{00000000-0005-0000-0000-0000BD2B0000}"/>
    <cellStyle name="Normal 6 2 2 4 6 2 6 2" xfId="34692" xr:uid="{00000000-0005-0000-0000-0000BE2B0000}"/>
    <cellStyle name="Normal 6 2 2 4 6 2 7" xfId="24096" xr:uid="{00000000-0005-0000-0000-0000BF2B0000}"/>
    <cellStyle name="Normal 6 2 2 4 6 3" xfId="5891" xr:uid="{00000000-0005-0000-0000-0000C02B0000}"/>
    <cellStyle name="Normal 6 2 2 4 6 3 2" xfId="5892" xr:uid="{00000000-0005-0000-0000-0000C12B0000}"/>
    <cellStyle name="Normal 6 2 2 4 6 3 2 2" xfId="5893" xr:uid="{00000000-0005-0000-0000-0000C22B0000}"/>
    <cellStyle name="Normal 6 2 2 4 6 3 2 2 2" xfId="38552" xr:uid="{00000000-0005-0000-0000-0000C32B0000}"/>
    <cellStyle name="Normal 6 2 2 4 6 3 2 3" xfId="28534" xr:uid="{00000000-0005-0000-0000-0000C42B0000}"/>
    <cellStyle name="Normal 6 2 2 4 6 3 3" xfId="5894" xr:uid="{00000000-0005-0000-0000-0000C52B0000}"/>
    <cellStyle name="Normal 6 2 2 4 6 3 3 2" xfId="5895" xr:uid="{00000000-0005-0000-0000-0000C62B0000}"/>
    <cellStyle name="Normal 6 2 2 4 6 3 3 2 2" xfId="38553" xr:uid="{00000000-0005-0000-0000-0000C72B0000}"/>
    <cellStyle name="Normal 6 2 2 4 6 3 3 3" xfId="28535" xr:uid="{00000000-0005-0000-0000-0000C82B0000}"/>
    <cellStyle name="Normal 6 2 2 4 6 3 4" xfId="5896" xr:uid="{00000000-0005-0000-0000-0000C92B0000}"/>
    <cellStyle name="Normal 6 2 2 4 6 3 4 2" xfId="34695" xr:uid="{00000000-0005-0000-0000-0000CA2B0000}"/>
    <cellStyle name="Normal 6 2 2 4 6 3 5" xfId="24099" xr:uid="{00000000-0005-0000-0000-0000CB2B0000}"/>
    <cellStyle name="Normal 6 2 2 4 6 4" xfId="5897" xr:uid="{00000000-0005-0000-0000-0000CC2B0000}"/>
    <cellStyle name="Normal 6 2 2 4 6 4 2" xfId="5898" xr:uid="{00000000-0005-0000-0000-0000CD2B0000}"/>
    <cellStyle name="Normal 6 2 2 4 6 4 2 2" xfId="5899" xr:uid="{00000000-0005-0000-0000-0000CE2B0000}"/>
    <cellStyle name="Normal 6 2 2 4 6 4 2 2 2" xfId="38554" xr:uid="{00000000-0005-0000-0000-0000CF2B0000}"/>
    <cellStyle name="Normal 6 2 2 4 6 4 2 3" xfId="28536" xr:uid="{00000000-0005-0000-0000-0000D02B0000}"/>
    <cellStyle name="Normal 6 2 2 4 6 4 3" xfId="5900" xr:uid="{00000000-0005-0000-0000-0000D12B0000}"/>
    <cellStyle name="Normal 6 2 2 4 6 4 3 2" xfId="5901" xr:uid="{00000000-0005-0000-0000-0000D22B0000}"/>
    <cellStyle name="Normal 6 2 2 4 6 4 3 2 2" xfId="38555" xr:uid="{00000000-0005-0000-0000-0000D32B0000}"/>
    <cellStyle name="Normal 6 2 2 4 6 4 3 3" xfId="28537" xr:uid="{00000000-0005-0000-0000-0000D42B0000}"/>
    <cellStyle name="Normal 6 2 2 4 6 4 4" xfId="5902" xr:uid="{00000000-0005-0000-0000-0000D52B0000}"/>
    <cellStyle name="Normal 6 2 2 4 6 4 4 2" xfId="34696" xr:uid="{00000000-0005-0000-0000-0000D62B0000}"/>
    <cellStyle name="Normal 6 2 2 4 6 4 5" xfId="24100" xr:uid="{00000000-0005-0000-0000-0000D72B0000}"/>
    <cellStyle name="Normal 6 2 2 4 6 5" xfId="5903" xr:uid="{00000000-0005-0000-0000-0000D82B0000}"/>
    <cellStyle name="Normal 6 2 2 4 6 5 2" xfId="5904" xr:uid="{00000000-0005-0000-0000-0000D92B0000}"/>
    <cellStyle name="Normal 6 2 2 4 6 5 2 2" xfId="38556" xr:uid="{00000000-0005-0000-0000-0000DA2B0000}"/>
    <cellStyle name="Normal 6 2 2 4 6 5 3" xfId="28538" xr:uid="{00000000-0005-0000-0000-0000DB2B0000}"/>
    <cellStyle name="Normal 6 2 2 4 6 6" xfId="5905" xr:uid="{00000000-0005-0000-0000-0000DC2B0000}"/>
    <cellStyle name="Normal 6 2 2 4 6 6 2" xfId="5906" xr:uid="{00000000-0005-0000-0000-0000DD2B0000}"/>
    <cellStyle name="Normal 6 2 2 4 6 6 2 2" xfId="38557" xr:uid="{00000000-0005-0000-0000-0000DE2B0000}"/>
    <cellStyle name="Normal 6 2 2 4 6 6 3" xfId="28539" xr:uid="{00000000-0005-0000-0000-0000DF2B0000}"/>
    <cellStyle name="Normal 6 2 2 4 6 7" xfId="5907" xr:uid="{00000000-0005-0000-0000-0000E02B0000}"/>
    <cellStyle name="Normal 6 2 2 4 6 7 2" xfId="34691" xr:uid="{00000000-0005-0000-0000-0000E12B0000}"/>
    <cellStyle name="Normal 6 2 2 4 6 8" xfId="24095" xr:uid="{00000000-0005-0000-0000-0000E22B0000}"/>
    <cellStyle name="Normal 6 2 2 4 7" xfId="5908" xr:uid="{00000000-0005-0000-0000-0000E32B0000}"/>
    <cellStyle name="Normal 6 2 2 4 7 2" xfId="5909" xr:uid="{00000000-0005-0000-0000-0000E42B0000}"/>
    <cellStyle name="Normal 6 2 2 4 7 2 2" xfId="5910" xr:uid="{00000000-0005-0000-0000-0000E52B0000}"/>
    <cellStyle name="Normal 6 2 2 4 7 2 2 2" xfId="5911" xr:uid="{00000000-0005-0000-0000-0000E62B0000}"/>
    <cellStyle name="Normal 6 2 2 4 7 2 2 2 2" xfId="38558" xr:uid="{00000000-0005-0000-0000-0000E72B0000}"/>
    <cellStyle name="Normal 6 2 2 4 7 2 2 3" xfId="28540" xr:uid="{00000000-0005-0000-0000-0000E82B0000}"/>
    <cellStyle name="Normal 6 2 2 4 7 2 3" xfId="5912" xr:uid="{00000000-0005-0000-0000-0000E92B0000}"/>
    <cellStyle name="Normal 6 2 2 4 7 2 3 2" xfId="5913" xr:uid="{00000000-0005-0000-0000-0000EA2B0000}"/>
    <cellStyle name="Normal 6 2 2 4 7 2 3 2 2" xfId="38559" xr:uid="{00000000-0005-0000-0000-0000EB2B0000}"/>
    <cellStyle name="Normal 6 2 2 4 7 2 3 3" xfId="28541" xr:uid="{00000000-0005-0000-0000-0000EC2B0000}"/>
    <cellStyle name="Normal 6 2 2 4 7 2 4" xfId="5914" xr:uid="{00000000-0005-0000-0000-0000ED2B0000}"/>
    <cellStyle name="Normal 6 2 2 4 7 2 4 2" xfId="34698" xr:uid="{00000000-0005-0000-0000-0000EE2B0000}"/>
    <cellStyle name="Normal 6 2 2 4 7 2 5" xfId="24102" xr:uid="{00000000-0005-0000-0000-0000EF2B0000}"/>
    <cellStyle name="Normal 6 2 2 4 7 3" xfId="5915" xr:uid="{00000000-0005-0000-0000-0000F02B0000}"/>
    <cellStyle name="Normal 6 2 2 4 7 3 2" xfId="5916" xr:uid="{00000000-0005-0000-0000-0000F12B0000}"/>
    <cellStyle name="Normal 6 2 2 4 7 3 2 2" xfId="5917" xr:uid="{00000000-0005-0000-0000-0000F22B0000}"/>
    <cellStyle name="Normal 6 2 2 4 7 3 2 2 2" xfId="38560" xr:uid="{00000000-0005-0000-0000-0000F32B0000}"/>
    <cellStyle name="Normal 6 2 2 4 7 3 2 3" xfId="28542" xr:uid="{00000000-0005-0000-0000-0000F42B0000}"/>
    <cellStyle name="Normal 6 2 2 4 7 3 3" xfId="5918" xr:uid="{00000000-0005-0000-0000-0000F52B0000}"/>
    <cellStyle name="Normal 6 2 2 4 7 3 3 2" xfId="5919" xr:uid="{00000000-0005-0000-0000-0000F62B0000}"/>
    <cellStyle name="Normal 6 2 2 4 7 3 3 2 2" xfId="38561" xr:uid="{00000000-0005-0000-0000-0000F72B0000}"/>
    <cellStyle name="Normal 6 2 2 4 7 3 3 3" xfId="28543" xr:uid="{00000000-0005-0000-0000-0000F82B0000}"/>
    <cellStyle name="Normal 6 2 2 4 7 3 4" xfId="5920" xr:uid="{00000000-0005-0000-0000-0000F92B0000}"/>
    <cellStyle name="Normal 6 2 2 4 7 3 4 2" xfId="34699" xr:uid="{00000000-0005-0000-0000-0000FA2B0000}"/>
    <cellStyle name="Normal 6 2 2 4 7 3 5" xfId="24103" xr:uid="{00000000-0005-0000-0000-0000FB2B0000}"/>
    <cellStyle name="Normal 6 2 2 4 7 4" xfId="5921" xr:uid="{00000000-0005-0000-0000-0000FC2B0000}"/>
    <cellStyle name="Normal 6 2 2 4 7 4 2" xfId="5922" xr:uid="{00000000-0005-0000-0000-0000FD2B0000}"/>
    <cellStyle name="Normal 6 2 2 4 7 4 2 2" xfId="38562" xr:uid="{00000000-0005-0000-0000-0000FE2B0000}"/>
    <cellStyle name="Normal 6 2 2 4 7 4 3" xfId="28544" xr:uid="{00000000-0005-0000-0000-0000FF2B0000}"/>
    <cellStyle name="Normal 6 2 2 4 7 5" xfId="5923" xr:uid="{00000000-0005-0000-0000-0000002C0000}"/>
    <cellStyle name="Normal 6 2 2 4 7 5 2" xfId="5924" xr:uid="{00000000-0005-0000-0000-0000012C0000}"/>
    <cellStyle name="Normal 6 2 2 4 7 5 2 2" xfId="38563" xr:uid="{00000000-0005-0000-0000-0000022C0000}"/>
    <cellStyle name="Normal 6 2 2 4 7 5 3" xfId="28545" xr:uid="{00000000-0005-0000-0000-0000032C0000}"/>
    <cellStyle name="Normal 6 2 2 4 7 6" xfId="5925" xr:uid="{00000000-0005-0000-0000-0000042C0000}"/>
    <cellStyle name="Normal 6 2 2 4 7 6 2" xfId="34697" xr:uid="{00000000-0005-0000-0000-0000052C0000}"/>
    <cellStyle name="Normal 6 2 2 4 7 7" xfId="24101" xr:uid="{00000000-0005-0000-0000-0000062C0000}"/>
    <cellStyle name="Normal 6 2 2 4 8" xfId="5926" xr:uid="{00000000-0005-0000-0000-0000072C0000}"/>
    <cellStyle name="Normal 6 2 2 4 8 2" xfId="5927" xr:uid="{00000000-0005-0000-0000-0000082C0000}"/>
    <cellStyle name="Normal 6 2 2 4 8 2 2" xfId="5928" xr:uid="{00000000-0005-0000-0000-0000092C0000}"/>
    <cellStyle name="Normal 6 2 2 4 8 2 2 2" xfId="38564" xr:uid="{00000000-0005-0000-0000-00000A2C0000}"/>
    <cellStyle name="Normal 6 2 2 4 8 2 3" xfId="28546" xr:uid="{00000000-0005-0000-0000-00000B2C0000}"/>
    <cellStyle name="Normal 6 2 2 4 8 3" xfId="5929" xr:uid="{00000000-0005-0000-0000-00000C2C0000}"/>
    <cellStyle name="Normal 6 2 2 4 8 3 2" xfId="5930" xr:uid="{00000000-0005-0000-0000-00000D2C0000}"/>
    <cellStyle name="Normal 6 2 2 4 8 3 2 2" xfId="38565" xr:uid="{00000000-0005-0000-0000-00000E2C0000}"/>
    <cellStyle name="Normal 6 2 2 4 8 3 3" xfId="28547" xr:uid="{00000000-0005-0000-0000-00000F2C0000}"/>
    <cellStyle name="Normal 6 2 2 4 8 4" xfId="5931" xr:uid="{00000000-0005-0000-0000-0000102C0000}"/>
    <cellStyle name="Normal 6 2 2 4 8 4 2" xfId="34700" xr:uid="{00000000-0005-0000-0000-0000112C0000}"/>
    <cellStyle name="Normal 6 2 2 4 8 5" xfId="24104" xr:uid="{00000000-0005-0000-0000-0000122C0000}"/>
    <cellStyle name="Normal 6 2 2 4 9" xfId="5932" xr:uid="{00000000-0005-0000-0000-0000132C0000}"/>
    <cellStyle name="Normal 6 2 2 4 9 2" xfId="5933" xr:uid="{00000000-0005-0000-0000-0000142C0000}"/>
    <cellStyle name="Normal 6 2 2 4 9 2 2" xfId="5934" xr:uid="{00000000-0005-0000-0000-0000152C0000}"/>
    <cellStyle name="Normal 6 2 2 4 9 2 2 2" xfId="38566" xr:uid="{00000000-0005-0000-0000-0000162C0000}"/>
    <cellStyle name="Normal 6 2 2 4 9 2 3" xfId="28548" xr:uid="{00000000-0005-0000-0000-0000172C0000}"/>
    <cellStyle name="Normal 6 2 2 4 9 3" xfId="5935" xr:uid="{00000000-0005-0000-0000-0000182C0000}"/>
    <cellStyle name="Normal 6 2 2 4 9 3 2" xfId="5936" xr:uid="{00000000-0005-0000-0000-0000192C0000}"/>
    <cellStyle name="Normal 6 2 2 4 9 3 2 2" xfId="38567" xr:uid="{00000000-0005-0000-0000-00001A2C0000}"/>
    <cellStyle name="Normal 6 2 2 4 9 3 3" xfId="28549" xr:uid="{00000000-0005-0000-0000-00001B2C0000}"/>
    <cellStyle name="Normal 6 2 2 4 9 4" xfId="5937" xr:uid="{00000000-0005-0000-0000-00001C2C0000}"/>
    <cellStyle name="Normal 6 2 2 4 9 4 2" xfId="34701" xr:uid="{00000000-0005-0000-0000-00001D2C0000}"/>
    <cellStyle name="Normal 6 2 2 4 9 5" xfId="24105" xr:uid="{00000000-0005-0000-0000-00001E2C0000}"/>
    <cellStyle name="Normal 6 2 2 5" xfId="5938" xr:uid="{00000000-0005-0000-0000-00001F2C0000}"/>
    <cellStyle name="Normal 6 2 2 5 10" xfId="5939" xr:uid="{00000000-0005-0000-0000-0000202C0000}"/>
    <cellStyle name="Normal 6 2 2 5 10 2" xfId="5940" xr:uid="{00000000-0005-0000-0000-0000212C0000}"/>
    <cellStyle name="Normal 6 2 2 5 10 2 2" xfId="38568" xr:uid="{00000000-0005-0000-0000-0000222C0000}"/>
    <cellStyle name="Normal 6 2 2 5 10 3" xfId="28550" xr:uid="{00000000-0005-0000-0000-0000232C0000}"/>
    <cellStyle name="Normal 6 2 2 5 11" xfId="5941" xr:uid="{00000000-0005-0000-0000-0000242C0000}"/>
    <cellStyle name="Normal 6 2 2 5 11 2" xfId="34702" xr:uid="{00000000-0005-0000-0000-0000252C0000}"/>
    <cellStyle name="Normal 6 2 2 5 12" xfId="24106" xr:uid="{00000000-0005-0000-0000-0000262C0000}"/>
    <cellStyle name="Normal 6 2 2 5 2" xfId="5942" xr:uid="{00000000-0005-0000-0000-0000272C0000}"/>
    <cellStyle name="Normal 6 2 2 5 2 10" xfId="24107" xr:uid="{00000000-0005-0000-0000-0000282C0000}"/>
    <cellStyle name="Normal 6 2 2 5 2 2" xfId="5943" xr:uid="{00000000-0005-0000-0000-0000292C0000}"/>
    <cellStyle name="Normal 6 2 2 5 2 2 2" xfId="5944" xr:uid="{00000000-0005-0000-0000-00002A2C0000}"/>
    <cellStyle name="Normal 6 2 2 5 2 2 2 2" xfId="5945" xr:uid="{00000000-0005-0000-0000-00002B2C0000}"/>
    <cellStyle name="Normal 6 2 2 5 2 2 2 2 2" xfId="5946" xr:uid="{00000000-0005-0000-0000-00002C2C0000}"/>
    <cellStyle name="Normal 6 2 2 5 2 2 2 2 2 2" xfId="5947" xr:uid="{00000000-0005-0000-0000-00002D2C0000}"/>
    <cellStyle name="Normal 6 2 2 5 2 2 2 2 2 2 2" xfId="38569" xr:uid="{00000000-0005-0000-0000-00002E2C0000}"/>
    <cellStyle name="Normal 6 2 2 5 2 2 2 2 2 3" xfId="28551" xr:uid="{00000000-0005-0000-0000-00002F2C0000}"/>
    <cellStyle name="Normal 6 2 2 5 2 2 2 2 3" xfId="5948" xr:uid="{00000000-0005-0000-0000-0000302C0000}"/>
    <cellStyle name="Normal 6 2 2 5 2 2 2 2 3 2" xfId="5949" xr:uid="{00000000-0005-0000-0000-0000312C0000}"/>
    <cellStyle name="Normal 6 2 2 5 2 2 2 2 3 2 2" xfId="38570" xr:uid="{00000000-0005-0000-0000-0000322C0000}"/>
    <cellStyle name="Normal 6 2 2 5 2 2 2 2 3 3" xfId="28552" xr:uid="{00000000-0005-0000-0000-0000332C0000}"/>
    <cellStyle name="Normal 6 2 2 5 2 2 2 2 4" xfId="5950" xr:uid="{00000000-0005-0000-0000-0000342C0000}"/>
    <cellStyle name="Normal 6 2 2 5 2 2 2 2 4 2" xfId="34706" xr:uid="{00000000-0005-0000-0000-0000352C0000}"/>
    <cellStyle name="Normal 6 2 2 5 2 2 2 2 5" xfId="24110" xr:uid="{00000000-0005-0000-0000-0000362C0000}"/>
    <cellStyle name="Normal 6 2 2 5 2 2 2 3" xfId="5951" xr:uid="{00000000-0005-0000-0000-0000372C0000}"/>
    <cellStyle name="Normal 6 2 2 5 2 2 2 3 2" xfId="5952" xr:uid="{00000000-0005-0000-0000-0000382C0000}"/>
    <cellStyle name="Normal 6 2 2 5 2 2 2 3 2 2" xfId="5953" xr:uid="{00000000-0005-0000-0000-0000392C0000}"/>
    <cellStyle name="Normal 6 2 2 5 2 2 2 3 2 2 2" xfId="38571" xr:uid="{00000000-0005-0000-0000-00003A2C0000}"/>
    <cellStyle name="Normal 6 2 2 5 2 2 2 3 2 3" xfId="28553" xr:uid="{00000000-0005-0000-0000-00003B2C0000}"/>
    <cellStyle name="Normal 6 2 2 5 2 2 2 3 3" xfId="5954" xr:uid="{00000000-0005-0000-0000-00003C2C0000}"/>
    <cellStyle name="Normal 6 2 2 5 2 2 2 3 3 2" xfId="5955" xr:uid="{00000000-0005-0000-0000-00003D2C0000}"/>
    <cellStyle name="Normal 6 2 2 5 2 2 2 3 3 2 2" xfId="38572" xr:uid="{00000000-0005-0000-0000-00003E2C0000}"/>
    <cellStyle name="Normal 6 2 2 5 2 2 2 3 3 3" xfId="28554" xr:uid="{00000000-0005-0000-0000-00003F2C0000}"/>
    <cellStyle name="Normal 6 2 2 5 2 2 2 3 4" xfId="5956" xr:uid="{00000000-0005-0000-0000-0000402C0000}"/>
    <cellStyle name="Normal 6 2 2 5 2 2 2 3 4 2" xfId="34707" xr:uid="{00000000-0005-0000-0000-0000412C0000}"/>
    <cellStyle name="Normal 6 2 2 5 2 2 2 3 5" xfId="24111" xr:uid="{00000000-0005-0000-0000-0000422C0000}"/>
    <cellStyle name="Normal 6 2 2 5 2 2 2 4" xfId="5957" xr:uid="{00000000-0005-0000-0000-0000432C0000}"/>
    <cellStyle name="Normal 6 2 2 5 2 2 2 4 2" xfId="5958" xr:uid="{00000000-0005-0000-0000-0000442C0000}"/>
    <cellStyle name="Normal 6 2 2 5 2 2 2 4 2 2" xfId="38573" xr:uid="{00000000-0005-0000-0000-0000452C0000}"/>
    <cellStyle name="Normal 6 2 2 5 2 2 2 4 3" xfId="28555" xr:uid="{00000000-0005-0000-0000-0000462C0000}"/>
    <cellStyle name="Normal 6 2 2 5 2 2 2 5" xfId="5959" xr:uid="{00000000-0005-0000-0000-0000472C0000}"/>
    <cellStyle name="Normal 6 2 2 5 2 2 2 5 2" xfId="5960" xr:uid="{00000000-0005-0000-0000-0000482C0000}"/>
    <cellStyle name="Normal 6 2 2 5 2 2 2 5 2 2" xfId="38574" xr:uid="{00000000-0005-0000-0000-0000492C0000}"/>
    <cellStyle name="Normal 6 2 2 5 2 2 2 5 3" xfId="28556" xr:uid="{00000000-0005-0000-0000-00004A2C0000}"/>
    <cellStyle name="Normal 6 2 2 5 2 2 2 6" xfId="5961" xr:uid="{00000000-0005-0000-0000-00004B2C0000}"/>
    <cellStyle name="Normal 6 2 2 5 2 2 2 6 2" xfId="34705" xr:uid="{00000000-0005-0000-0000-00004C2C0000}"/>
    <cellStyle name="Normal 6 2 2 5 2 2 2 7" xfId="24109" xr:uid="{00000000-0005-0000-0000-00004D2C0000}"/>
    <cellStyle name="Normal 6 2 2 5 2 2 3" xfId="5962" xr:uid="{00000000-0005-0000-0000-00004E2C0000}"/>
    <cellStyle name="Normal 6 2 2 5 2 2 3 2" xfId="5963" xr:uid="{00000000-0005-0000-0000-00004F2C0000}"/>
    <cellStyle name="Normal 6 2 2 5 2 2 3 2 2" xfId="5964" xr:uid="{00000000-0005-0000-0000-0000502C0000}"/>
    <cellStyle name="Normal 6 2 2 5 2 2 3 2 2 2" xfId="38575" xr:uid="{00000000-0005-0000-0000-0000512C0000}"/>
    <cellStyle name="Normal 6 2 2 5 2 2 3 2 3" xfId="28557" xr:uid="{00000000-0005-0000-0000-0000522C0000}"/>
    <cellStyle name="Normal 6 2 2 5 2 2 3 3" xfId="5965" xr:uid="{00000000-0005-0000-0000-0000532C0000}"/>
    <cellStyle name="Normal 6 2 2 5 2 2 3 3 2" xfId="5966" xr:uid="{00000000-0005-0000-0000-0000542C0000}"/>
    <cellStyle name="Normal 6 2 2 5 2 2 3 3 2 2" xfId="38576" xr:uid="{00000000-0005-0000-0000-0000552C0000}"/>
    <cellStyle name="Normal 6 2 2 5 2 2 3 3 3" xfId="28558" xr:uid="{00000000-0005-0000-0000-0000562C0000}"/>
    <cellStyle name="Normal 6 2 2 5 2 2 3 4" xfId="5967" xr:uid="{00000000-0005-0000-0000-0000572C0000}"/>
    <cellStyle name="Normal 6 2 2 5 2 2 3 4 2" xfId="34708" xr:uid="{00000000-0005-0000-0000-0000582C0000}"/>
    <cellStyle name="Normal 6 2 2 5 2 2 3 5" xfId="24112" xr:uid="{00000000-0005-0000-0000-0000592C0000}"/>
    <cellStyle name="Normal 6 2 2 5 2 2 4" xfId="5968" xr:uid="{00000000-0005-0000-0000-00005A2C0000}"/>
    <cellStyle name="Normal 6 2 2 5 2 2 4 2" xfId="5969" xr:uid="{00000000-0005-0000-0000-00005B2C0000}"/>
    <cellStyle name="Normal 6 2 2 5 2 2 4 2 2" xfId="5970" xr:uid="{00000000-0005-0000-0000-00005C2C0000}"/>
    <cellStyle name="Normal 6 2 2 5 2 2 4 2 2 2" xfId="38577" xr:uid="{00000000-0005-0000-0000-00005D2C0000}"/>
    <cellStyle name="Normal 6 2 2 5 2 2 4 2 3" xfId="28559" xr:uid="{00000000-0005-0000-0000-00005E2C0000}"/>
    <cellStyle name="Normal 6 2 2 5 2 2 4 3" xfId="5971" xr:uid="{00000000-0005-0000-0000-00005F2C0000}"/>
    <cellStyle name="Normal 6 2 2 5 2 2 4 3 2" xfId="5972" xr:uid="{00000000-0005-0000-0000-0000602C0000}"/>
    <cellStyle name="Normal 6 2 2 5 2 2 4 3 2 2" xfId="38578" xr:uid="{00000000-0005-0000-0000-0000612C0000}"/>
    <cellStyle name="Normal 6 2 2 5 2 2 4 3 3" xfId="28560" xr:uid="{00000000-0005-0000-0000-0000622C0000}"/>
    <cellStyle name="Normal 6 2 2 5 2 2 4 4" xfId="5973" xr:uid="{00000000-0005-0000-0000-0000632C0000}"/>
    <cellStyle name="Normal 6 2 2 5 2 2 4 4 2" xfId="34709" xr:uid="{00000000-0005-0000-0000-0000642C0000}"/>
    <cellStyle name="Normal 6 2 2 5 2 2 4 5" xfId="24113" xr:uid="{00000000-0005-0000-0000-0000652C0000}"/>
    <cellStyle name="Normal 6 2 2 5 2 2 5" xfId="5974" xr:uid="{00000000-0005-0000-0000-0000662C0000}"/>
    <cellStyle name="Normal 6 2 2 5 2 2 5 2" xfId="5975" xr:uid="{00000000-0005-0000-0000-0000672C0000}"/>
    <cellStyle name="Normal 6 2 2 5 2 2 5 2 2" xfId="38579" xr:uid="{00000000-0005-0000-0000-0000682C0000}"/>
    <cellStyle name="Normal 6 2 2 5 2 2 5 3" xfId="28561" xr:uid="{00000000-0005-0000-0000-0000692C0000}"/>
    <cellStyle name="Normal 6 2 2 5 2 2 6" xfId="5976" xr:uid="{00000000-0005-0000-0000-00006A2C0000}"/>
    <cellStyle name="Normal 6 2 2 5 2 2 6 2" xfId="5977" xr:uid="{00000000-0005-0000-0000-00006B2C0000}"/>
    <cellStyle name="Normal 6 2 2 5 2 2 6 2 2" xfId="38580" xr:uid="{00000000-0005-0000-0000-00006C2C0000}"/>
    <cellStyle name="Normal 6 2 2 5 2 2 6 3" xfId="28562" xr:uid="{00000000-0005-0000-0000-00006D2C0000}"/>
    <cellStyle name="Normal 6 2 2 5 2 2 7" xfId="5978" xr:uid="{00000000-0005-0000-0000-00006E2C0000}"/>
    <cellStyle name="Normal 6 2 2 5 2 2 7 2" xfId="34704" xr:uid="{00000000-0005-0000-0000-00006F2C0000}"/>
    <cellStyle name="Normal 6 2 2 5 2 2 8" xfId="24108" xr:uid="{00000000-0005-0000-0000-0000702C0000}"/>
    <cellStyle name="Normal 6 2 2 5 2 3" xfId="5979" xr:uid="{00000000-0005-0000-0000-0000712C0000}"/>
    <cellStyle name="Normal 6 2 2 5 2 3 2" xfId="5980" xr:uid="{00000000-0005-0000-0000-0000722C0000}"/>
    <cellStyle name="Normal 6 2 2 5 2 3 2 2" xfId="5981" xr:uid="{00000000-0005-0000-0000-0000732C0000}"/>
    <cellStyle name="Normal 6 2 2 5 2 3 2 2 2" xfId="5982" xr:uid="{00000000-0005-0000-0000-0000742C0000}"/>
    <cellStyle name="Normal 6 2 2 5 2 3 2 2 2 2" xfId="5983" xr:uid="{00000000-0005-0000-0000-0000752C0000}"/>
    <cellStyle name="Normal 6 2 2 5 2 3 2 2 2 2 2" xfId="38581" xr:uid="{00000000-0005-0000-0000-0000762C0000}"/>
    <cellStyle name="Normal 6 2 2 5 2 3 2 2 2 3" xfId="28563" xr:uid="{00000000-0005-0000-0000-0000772C0000}"/>
    <cellStyle name="Normal 6 2 2 5 2 3 2 2 3" xfId="5984" xr:uid="{00000000-0005-0000-0000-0000782C0000}"/>
    <cellStyle name="Normal 6 2 2 5 2 3 2 2 3 2" xfId="5985" xr:uid="{00000000-0005-0000-0000-0000792C0000}"/>
    <cellStyle name="Normal 6 2 2 5 2 3 2 2 3 2 2" xfId="38582" xr:uid="{00000000-0005-0000-0000-00007A2C0000}"/>
    <cellStyle name="Normal 6 2 2 5 2 3 2 2 3 3" xfId="28564" xr:uid="{00000000-0005-0000-0000-00007B2C0000}"/>
    <cellStyle name="Normal 6 2 2 5 2 3 2 2 4" xfId="5986" xr:uid="{00000000-0005-0000-0000-00007C2C0000}"/>
    <cellStyle name="Normal 6 2 2 5 2 3 2 2 4 2" xfId="34712" xr:uid="{00000000-0005-0000-0000-00007D2C0000}"/>
    <cellStyle name="Normal 6 2 2 5 2 3 2 2 5" xfId="24116" xr:uid="{00000000-0005-0000-0000-00007E2C0000}"/>
    <cellStyle name="Normal 6 2 2 5 2 3 2 3" xfId="5987" xr:uid="{00000000-0005-0000-0000-00007F2C0000}"/>
    <cellStyle name="Normal 6 2 2 5 2 3 2 3 2" xfId="5988" xr:uid="{00000000-0005-0000-0000-0000802C0000}"/>
    <cellStyle name="Normal 6 2 2 5 2 3 2 3 2 2" xfId="5989" xr:uid="{00000000-0005-0000-0000-0000812C0000}"/>
    <cellStyle name="Normal 6 2 2 5 2 3 2 3 2 2 2" xfId="38583" xr:uid="{00000000-0005-0000-0000-0000822C0000}"/>
    <cellStyle name="Normal 6 2 2 5 2 3 2 3 2 3" xfId="28565" xr:uid="{00000000-0005-0000-0000-0000832C0000}"/>
    <cellStyle name="Normal 6 2 2 5 2 3 2 3 3" xfId="5990" xr:uid="{00000000-0005-0000-0000-0000842C0000}"/>
    <cellStyle name="Normal 6 2 2 5 2 3 2 3 3 2" xfId="5991" xr:uid="{00000000-0005-0000-0000-0000852C0000}"/>
    <cellStyle name="Normal 6 2 2 5 2 3 2 3 3 2 2" xfId="38584" xr:uid="{00000000-0005-0000-0000-0000862C0000}"/>
    <cellStyle name="Normal 6 2 2 5 2 3 2 3 3 3" xfId="28566" xr:uid="{00000000-0005-0000-0000-0000872C0000}"/>
    <cellStyle name="Normal 6 2 2 5 2 3 2 3 4" xfId="5992" xr:uid="{00000000-0005-0000-0000-0000882C0000}"/>
    <cellStyle name="Normal 6 2 2 5 2 3 2 3 4 2" xfId="34713" xr:uid="{00000000-0005-0000-0000-0000892C0000}"/>
    <cellStyle name="Normal 6 2 2 5 2 3 2 3 5" xfId="24117" xr:uid="{00000000-0005-0000-0000-00008A2C0000}"/>
    <cellStyle name="Normal 6 2 2 5 2 3 2 4" xfId="5993" xr:uid="{00000000-0005-0000-0000-00008B2C0000}"/>
    <cellStyle name="Normal 6 2 2 5 2 3 2 4 2" xfId="5994" xr:uid="{00000000-0005-0000-0000-00008C2C0000}"/>
    <cellStyle name="Normal 6 2 2 5 2 3 2 4 2 2" xfId="38585" xr:uid="{00000000-0005-0000-0000-00008D2C0000}"/>
    <cellStyle name="Normal 6 2 2 5 2 3 2 4 3" xfId="28567" xr:uid="{00000000-0005-0000-0000-00008E2C0000}"/>
    <cellStyle name="Normal 6 2 2 5 2 3 2 5" xfId="5995" xr:uid="{00000000-0005-0000-0000-00008F2C0000}"/>
    <cellStyle name="Normal 6 2 2 5 2 3 2 5 2" xfId="5996" xr:uid="{00000000-0005-0000-0000-0000902C0000}"/>
    <cellStyle name="Normal 6 2 2 5 2 3 2 5 2 2" xfId="38586" xr:uid="{00000000-0005-0000-0000-0000912C0000}"/>
    <cellStyle name="Normal 6 2 2 5 2 3 2 5 3" xfId="28568" xr:uid="{00000000-0005-0000-0000-0000922C0000}"/>
    <cellStyle name="Normal 6 2 2 5 2 3 2 6" xfId="5997" xr:uid="{00000000-0005-0000-0000-0000932C0000}"/>
    <cellStyle name="Normal 6 2 2 5 2 3 2 6 2" xfId="34711" xr:uid="{00000000-0005-0000-0000-0000942C0000}"/>
    <cellStyle name="Normal 6 2 2 5 2 3 2 7" xfId="24115" xr:uid="{00000000-0005-0000-0000-0000952C0000}"/>
    <cellStyle name="Normal 6 2 2 5 2 3 3" xfId="5998" xr:uid="{00000000-0005-0000-0000-0000962C0000}"/>
    <cellStyle name="Normal 6 2 2 5 2 3 3 2" xfId="5999" xr:uid="{00000000-0005-0000-0000-0000972C0000}"/>
    <cellStyle name="Normal 6 2 2 5 2 3 3 2 2" xfId="6000" xr:uid="{00000000-0005-0000-0000-0000982C0000}"/>
    <cellStyle name="Normal 6 2 2 5 2 3 3 2 2 2" xfId="38587" xr:uid="{00000000-0005-0000-0000-0000992C0000}"/>
    <cellStyle name="Normal 6 2 2 5 2 3 3 2 3" xfId="28569" xr:uid="{00000000-0005-0000-0000-00009A2C0000}"/>
    <cellStyle name="Normal 6 2 2 5 2 3 3 3" xfId="6001" xr:uid="{00000000-0005-0000-0000-00009B2C0000}"/>
    <cellStyle name="Normal 6 2 2 5 2 3 3 3 2" xfId="6002" xr:uid="{00000000-0005-0000-0000-00009C2C0000}"/>
    <cellStyle name="Normal 6 2 2 5 2 3 3 3 2 2" xfId="38588" xr:uid="{00000000-0005-0000-0000-00009D2C0000}"/>
    <cellStyle name="Normal 6 2 2 5 2 3 3 3 3" xfId="28570" xr:uid="{00000000-0005-0000-0000-00009E2C0000}"/>
    <cellStyle name="Normal 6 2 2 5 2 3 3 4" xfId="6003" xr:uid="{00000000-0005-0000-0000-00009F2C0000}"/>
    <cellStyle name="Normal 6 2 2 5 2 3 3 4 2" xfId="34714" xr:uid="{00000000-0005-0000-0000-0000A02C0000}"/>
    <cellStyle name="Normal 6 2 2 5 2 3 3 5" xfId="24118" xr:uid="{00000000-0005-0000-0000-0000A12C0000}"/>
    <cellStyle name="Normal 6 2 2 5 2 3 4" xfId="6004" xr:uid="{00000000-0005-0000-0000-0000A22C0000}"/>
    <cellStyle name="Normal 6 2 2 5 2 3 4 2" xfId="6005" xr:uid="{00000000-0005-0000-0000-0000A32C0000}"/>
    <cellStyle name="Normal 6 2 2 5 2 3 4 2 2" xfId="6006" xr:uid="{00000000-0005-0000-0000-0000A42C0000}"/>
    <cellStyle name="Normal 6 2 2 5 2 3 4 2 2 2" xfId="38589" xr:uid="{00000000-0005-0000-0000-0000A52C0000}"/>
    <cellStyle name="Normal 6 2 2 5 2 3 4 2 3" xfId="28571" xr:uid="{00000000-0005-0000-0000-0000A62C0000}"/>
    <cellStyle name="Normal 6 2 2 5 2 3 4 3" xfId="6007" xr:uid="{00000000-0005-0000-0000-0000A72C0000}"/>
    <cellStyle name="Normal 6 2 2 5 2 3 4 3 2" xfId="6008" xr:uid="{00000000-0005-0000-0000-0000A82C0000}"/>
    <cellStyle name="Normal 6 2 2 5 2 3 4 3 2 2" xfId="38590" xr:uid="{00000000-0005-0000-0000-0000A92C0000}"/>
    <cellStyle name="Normal 6 2 2 5 2 3 4 3 3" xfId="28572" xr:uid="{00000000-0005-0000-0000-0000AA2C0000}"/>
    <cellStyle name="Normal 6 2 2 5 2 3 4 4" xfId="6009" xr:uid="{00000000-0005-0000-0000-0000AB2C0000}"/>
    <cellStyle name="Normal 6 2 2 5 2 3 4 4 2" xfId="34715" xr:uid="{00000000-0005-0000-0000-0000AC2C0000}"/>
    <cellStyle name="Normal 6 2 2 5 2 3 4 5" xfId="24119" xr:uid="{00000000-0005-0000-0000-0000AD2C0000}"/>
    <cellStyle name="Normal 6 2 2 5 2 3 5" xfId="6010" xr:uid="{00000000-0005-0000-0000-0000AE2C0000}"/>
    <cellStyle name="Normal 6 2 2 5 2 3 5 2" xfId="6011" xr:uid="{00000000-0005-0000-0000-0000AF2C0000}"/>
    <cellStyle name="Normal 6 2 2 5 2 3 5 2 2" xfId="38591" xr:uid="{00000000-0005-0000-0000-0000B02C0000}"/>
    <cellStyle name="Normal 6 2 2 5 2 3 5 3" xfId="28573" xr:uid="{00000000-0005-0000-0000-0000B12C0000}"/>
    <cellStyle name="Normal 6 2 2 5 2 3 6" xfId="6012" xr:uid="{00000000-0005-0000-0000-0000B22C0000}"/>
    <cellStyle name="Normal 6 2 2 5 2 3 6 2" xfId="6013" xr:uid="{00000000-0005-0000-0000-0000B32C0000}"/>
    <cellStyle name="Normal 6 2 2 5 2 3 6 2 2" xfId="38592" xr:uid="{00000000-0005-0000-0000-0000B42C0000}"/>
    <cellStyle name="Normal 6 2 2 5 2 3 6 3" xfId="28574" xr:uid="{00000000-0005-0000-0000-0000B52C0000}"/>
    <cellStyle name="Normal 6 2 2 5 2 3 7" xfId="6014" xr:uid="{00000000-0005-0000-0000-0000B62C0000}"/>
    <cellStyle name="Normal 6 2 2 5 2 3 7 2" xfId="34710" xr:uid="{00000000-0005-0000-0000-0000B72C0000}"/>
    <cellStyle name="Normal 6 2 2 5 2 3 8" xfId="24114" xr:uid="{00000000-0005-0000-0000-0000B82C0000}"/>
    <cellStyle name="Normal 6 2 2 5 2 4" xfId="6015" xr:uid="{00000000-0005-0000-0000-0000B92C0000}"/>
    <cellStyle name="Normal 6 2 2 5 2 4 2" xfId="6016" xr:uid="{00000000-0005-0000-0000-0000BA2C0000}"/>
    <cellStyle name="Normal 6 2 2 5 2 4 2 2" xfId="6017" xr:uid="{00000000-0005-0000-0000-0000BB2C0000}"/>
    <cellStyle name="Normal 6 2 2 5 2 4 2 2 2" xfId="6018" xr:uid="{00000000-0005-0000-0000-0000BC2C0000}"/>
    <cellStyle name="Normal 6 2 2 5 2 4 2 2 2 2" xfId="38593" xr:uid="{00000000-0005-0000-0000-0000BD2C0000}"/>
    <cellStyle name="Normal 6 2 2 5 2 4 2 2 3" xfId="28575" xr:uid="{00000000-0005-0000-0000-0000BE2C0000}"/>
    <cellStyle name="Normal 6 2 2 5 2 4 2 3" xfId="6019" xr:uid="{00000000-0005-0000-0000-0000BF2C0000}"/>
    <cellStyle name="Normal 6 2 2 5 2 4 2 3 2" xfId="6020" xr:uid="{00000000-0005-0000-0000-0000C02C0000}"/>
    <cellStyle name="Normal 6 2 2 5 2 4 2 3 2 2" xfId="38594" xr:uid="{00000000-0005-0000-0000-0000C12C0000}"/>
    <cellStyle name="Normal 6 2 2 5 2 4 2 3 3" xfId="28576" xr:uid="{00000000-0005-0000-0000-0000C22C0000}"/>
    <cellStyle name="Normal 6 2 2 5 2 4 2 4" xfId="6021" xr:uid="{00000000-0005-0000-0000-0000C32C0000}"/>
    <cellStyle name="Normal 6 2 2 5 2 4 2 4 2" xfId="34717" xr:uid="{00000000-0005-0000-0000-0000C42C0000}"/>
    <cellStyle name="Normal 6 2 2 5 2 4 2 5" xfId="24121" xr:uid="{00000000-0005-0000-0000-0000C52C0000}"/>
    <cellStyle name="Normal 6 2 2 5 2 4 3" xfId="6022" xr:uid="{00000000-0005-0000-0000-0000C62C0000}"/>
    <cellStyle name="Normal 6 2 2 5 2 4 3 2" xfId="6023" xr:uid="{00000000-0005-0000-0000-0000C72C0000}"/>
    <cellStyle name="Normal 6 2 2 5 2 4 3 2 2" xfId="6024" xr:uid="{00000000-0005-0000-0000-0000C82C0000}"/>
    <cellStyle name="Normal 6 2 2 5 2 4 3 2 2 2" xfId="38595" xr:uid="{00000000-0005-0000-0000-0000C92C0000}"/>
    <cellStyle name="Normal 6 2 2 5 2 4 3 2 3" xfId="28577" xr:uid="{00000000-0005-0000-0000-0000CA2C0000}"/>
    <cellStyle name="Normal 6 2 2 5 2 4 3 3" xfId="6025" xr:uid="{00000000-0005-0000-0000-0000CB2C0000}"/>
    <cellStyle name="Normal 6 2 2 5 2 4 3 3 2" xfId="6026" xr:uid="{00000000-0005-0000-0000-0000CC2C0000}"/>
    <cellStyle name="Normal 6 2 2 5 2 4 3 3 2 2" xfId="38596" xr:uid="{00000000-0005-0000-0000-0000CD2C0000}"/>
    <cellStyle name="Normal 6 2 2 5 2 4 3 3 3" xfId="28578" xr:uid="{00000000-0005-0000-0000-0000CE2C0000}"/>
    <cellStyle name="Normal 6 2 2 5 2 4 3 4" xfId="6027" xr:uid="{00000000-0005-0000-0000-0000CF2C0000}"/>
    <cellStyle name="Normal 6 2 2 5 2 4 3 4 2" xfId="34718" xr:uid="{00000000-0005-0000-0000-0000D02C0000}"/>
    <cellStyle name="Normal 6 2 2 5 2 4 3 5" xfId="24122" xr:uid="{00000000-0005-0000-0000-0000D12C0000}"/>
    <cellStyle name="Normal 6 2 2 5 2 4 4" xfId="6028" xr:uid="{00000000-0005-0000-0000-0000D22C0000}"/>
    <cellStyle name="Normal 6 2 2 5 2 4 4 2" xfId="6029" xr:uid="{00000000-0005-0000-0000-0000D32C0000}"/>
    <cellStyle name="Normal 6 2 2 5 2 4 4 2 2" xfId="38597" xr:uid="{00000000-0005-0000-0000-0000D42C0000}"/>
    <cellStyle name="Normal 6 2 2 5 2 4 4 3" xfId="28579" xr:uid="{00000000-0005-0000-0000-0000D52C0000}"/>
    <cellStyle name="Normal 6 2 2 5 2 4 5" xfId="6030" xr:uid="{00000000-0005-0000-0000-0000D62C0000}"/>
    <cellStyle name="Normal 6 2 2 5 2 4 5 2" xfId="6031" xr:uid="{00000000-0005-0000-0000-0000D72C0000}"/>
    <cellStyle name="Normal 6 2 2 5 2 4 5 2 2" xfId="38598" xr:uid="{00000000-0005-0000-0000-0000D82C0000}"/>
    <cellStyle name="Normal 6 2 2 5 2 4 5 3" xfId="28580" xr:uid="{00000000-0005-0000-0000-0000D92C0000}"/>
    <cellStyle name="Normal 6 2 2 5 2 4 6" xfId="6032" xr:uid="{00000000-0005-0000-0000-0000DA2C0000}"/>
    <cellStyle name="Normal 6 2 2 5 2 4 6 2" xfId="34716" xr:uid="{00000000-0005-0000-0000-0000DB2C0000}"/>
    <cellStyle name="Normal 6 2 2 5 2 4 7" xfId="24120" xr:uid="{00000000-0005-0000-0000-0000DC2C0000}"/>
    <cellStyle name="Normal 6 2 2 5 2 5" xfId="6033" xr:uid="{00000000-0005-0000-0000-0000DD2C0000}"/>
    <cellStyle name="Normal 6 2 2 5 2 5 2" xfId="6034" xr:uid="{00000000-0005-0000-0000-0000DE2C0000}"/>
    <cellStyle name="Normal 6 2 2 5 2 5 2 2" xfId="6035" xr:uid="{00000000-0005-0000-0000-0000DF2C0000}"/>
    <cellStyle name="Normal 6 2 2 5 2 5 2 2 2" xfId="38599" xr:uid="{00000000-0005-0000-0000-0000E02C0000}"/>
    <cellStyle name="Normal 6 2 2 5 2 5 2 3" xfId="28581" xr:uid="{00000000-0005-0000-0000-0000E12C0000}"/>
    <cellStyle name="Normal 6 2 2 5 2 5 3" xfId="6036" xr:uid="{00000000-0005-0000-0000-0000E22C0000}"/>
    <cellStyle name="Normal 6 2 2 5 2 5 3 2" xfId="6037" xr:uid="{00000000-0005-0000-0000-0000E32C0000}"/>
    <cellStyle name="Normal 6 2 2 5 2 5 3 2 2" xfId="38600" xr:uid="{00000000-0005-0000-0000-0000E42C0000}"/>
    <cellStyle name="Normal 6 2 2 5 2 5 3 3" xfId="28582" xr:uid="{00000000-0005-0000-0000-0000E52C0000}"/>
    <cellStyle name="Normal 6 2 2 5 2 5 4" xfId="6038" xr:uid="{00000000-0005-0000-0000-0000E62C0000}"/>
    <cellStyle name="Normal 6 2 2 5 2 5 4 2" xfId="34719" xr:uid="{00000000-0005-0000-0000-0000E72C0000}"/>
    <cellStyle name="Normal 6 2 2 5 2 5 5" xfId="24123" xr:uid="{00000000-0005-0000-0000-0000E82C0000}"/>
    <cellStyle name="Normal 6 2 2 5 2 6" xfId="6039" xr:uid="{00000000-0005-0000-0000-0000E92C0000}"/>
    <cellStyle name="Normal 6 2 2 5 2 6 2" xfId="6040" xr:uid="{00000000-0005-0000-0000-0000EA2C0000}"/>
    <cellStyle name="Normal 6 2 2 5 2 6 2 2" xfId="6041" xr:uid="{00000000-0005-0000-0000-0000EB2C0000}"/>
    <cellStyle name="Normal 6 2 2 5 2 6 2 2 2" xfId="38601" xr:uid="{00000000-0005-0000-0000-0000EC2C0000}"/>
    <cellStyle name="Normal 6 2 2 5 2 6 2 3" xfId="28583" xr:uid="{00000000-0005-0000-0000-0000ED2C0000}"/>
    <cellStyle name="Normal 6 2 2 5 2 6 3" xfId="6042" xr:uid="{00000000-0005-0000-0000-0000EE2C0000}"/>
    <cellStyle name="Normal 6 2 2 5 2 6 3 2" xfId="6043" xr:uid="{00000000-0005-0000-0000-0000EF2C0000}"/>
    <cellStyle name="Normal 6 2 2 5 2 6 3 2 2" xfId="38602" xr:uid="{00000000-0005-0000-0000-0000F02C0000}"/>
    <cellStyle name="Normal 6 2 2 5 2 6 3 3" xfId="28584" xr:uid="{00000000-0005-0000-0000-0000F12C0000}"/>
    <cellStyle name="Normal 6 2 2 5 2 6 4" xfId="6044" xr:uid="{00000000-0005-0000-0000-0000F22C0000}"/>
    <cellStyle name="Normal 6 2 2 5 2 6 4 2" xfId="34720" xr:uid="{00000000-0005-0000-0000-0000F32C0000}"/>
    <cellStyle name="Normal 6 2 2 5 2 6 5" xfId="24124" xr:uid="{00000000-0005-0000-0000-0000F42C0000}"/>
    <cellStyle name="Normal 6 2 2 5 2 7" xfId="6045" xr:uid="{00000000-0005-0000-0000-0000F52C0000}"/>
    <cellStyle name="Normal 6 2 2 5 2 7 2" xfId="6046" xr:uid="{00000000-0005-0000-0000-0000F62C0000}"/>
    <cellStyle name="Normal 6 2 2 5 2 7 2 2" xfId="38603" xr:uid="{00000000-0005-0000-0000-0000F72C0000}"/>
    <cellStyle name="Normal 6 2 2 5 2 7 3" xfId="28585" xr:uid="{00000000-0005-0000-0000-0000F82C0000}"/>
    <cellStyle name="Normal 6 2 2 5 2 8" xfId="6047" xr:uid="{00000000-0005-0000-0000-0000F92C0000}"/>
    <cellStyle name="Normal 6 2 2 5 2 8 2" xfId="6048" xr:uid="{00000000-0005-0000-0000-0000FA2C0000}"/>
    <cellStyle name="Normal 6 2 2 5 2 8 2 2" xfId="38604" xr:uid="{00000000-0005-0000-0000-0000FB2C0000}"/>
    <cellStyle name="Normal 6 2 2 5 2 8 3" xfId="28586" xr:uid="{00000000-0005-0000-0000-0000FC2C0000}"/>
    <cellStyle name="Normal 6 2 2 5 2 9" xfId="6049" xr:uid="{00000000-0005-0000-0000-0000FD2C0000}"/>
    <cellStyle name="Normal 6 2 2 5 2 9 2" xfId="34703" xr:uid="{00000000-0005-0000-0000-0000FE2C0000}"/>
    <cellStyle name="Normal 6 2 2 5 3" xfId="6050" xr:uid="{00000000-0005-0000-0000-0000FF2C0000}"/>
    <cellStyle name="Normal 6 2 2 5 3 2" xfId="6051" xr:uid="{00000000-0005-0000-0000-0000002D0000}"/>
    <cellStyle name="Normal 6 2 2 5 3 2 2" xfId="6052" xr:uid="{00000000-0005-0000-0000-0000012D0000}"/>
    <cellStyle name="Normal 6 2 2 5 3 2 2 2" xfId="6053" xr:uid="{00000000-0005-0000-0000-0000022D0000}"/>
    <cellStyle name="Normal 6 2 2 5 3 2 2 2 2" xfId="6054" xr:uid="{00000000-0005-0000-0000-0000032D0000}"/>
    <cellStyle name="Normal 6 2 2 5 3 2 2 2 2 2" xfId="38605" xr:uid="{00000000-0005-0000-0000-0000042D0000}"/>
    <cellStyle name="Normal 6 2 2 5 3 2 2 2 3" xfId="28587" xr:uid="{00000000-0005-0000-0000-0000052D0000}"/>
    <cellStyle name="Normal 6 2 2 5 3 2 2 3" xfId="6055" xr:uid="{00000000-0005-0000-0000-0000062D0000}"/>
    <cellStyle name="Normal 6 2 2 5 3 2 2 3 2" xfId="6056" xr:uid="{00000000-0005-0000-0000-0000072D0000}"/>
    <cellStyle name="Normal 6 2 2 5 3 2 2 3 2 2" xfId="38606" xr:uid="{00000000-0005-0000-0000-0000082D0000}"/>
    <cellStyle name="Normal 6 2 2 5 3 2 2 3 3" xfId="28588" xr:uid="{00000000-0005-0000-0000-0000092D0000}"/>
    <cellStyle name="Normal 6 2 2 5 3 2 2 4" xfId="6057" xr:uid="{00000000-0005-0000-0000-00000A2D0000}"/>
    <cellStyle name="Normal 6 2 2 5 3 2 2 4 2" xfId="34723" xr:uid="{00000000-0005-0000-0000-00000B2D0000}"/>
    <cellStyle name="Normal 6 2 2 5 3 2 2 5" xfId="24127" xr:uid="{00000000-0005-0000-0000-00000C2D0000}"/>
    <cellStyle name="Normal 6 2 2 5 3 2 3" xfId="6058" xr:uid="{00000000-0005-0000-0000-00000D2D0000}"/>
    <cellStyle name="Normal 6 2 2 5 3 2 3 2" xfId="6059" xr:uid="{00000000-0005-0000-0000-00000E2D0000}"/>
    <cellStyle name="Normal 6 2 2 5 3 2 3 2 2" xfId="6060" xr:uid="{00000000-0005-0000-0000-00000F2D0000}"/>
    <cellStyle name="Normal 6 2 2 5 3 2 3 2 2 2" xfId="38607" xr:uid="{00000000-0005-0000-0000-0000102D0000}"/>
    <cellStyle name="Normal 6 2 2 5 3 2 3 2 3" xfId="28589" xr:uid="{00000000-0005-0000-0000-0000112D0000}"/>
    <cellStyle name="Normal 6 2 2 5 3 2 3 3" xfId="6061" xr:uid="{00000000-0005-0000-0000-0000122D0000}"/>
    <cellStyle name="Normal 6 2 2 5 3 2 3 3 2" xfId="6062" xr:uid="{00000000-0005-0000-0000-0000132D0000}"/>
    <cellStyle name="Normal 6 2 2 5 3 2 3 3 2 2" xfId="38608" xr:uid="{00000000-0005-0000-0000-0000142D0000}"/>
    <cellStyle name="Normal 6 2 2 5 3 2 3 3 3" xfId="28590" xr:uid="{00000000-0005-0000-0000-0000152D0000}"/>
    <cellStyle name="Normal 6 2 2 5 3 2 3 4" xfId="6063" xr:uid="{00000000-0005-0000-0000-0000162D0000}"/>
    <cellStyle name="Normal 6 2 2 5 3 2 3 4 2" xfId="34724" xr:uid="{00000000-0005-0000-0000-0000172D0000}"/>
    <cellStyle name="Normal 6 2 2 5 3 2 3 5" xfId="24128" xr:uid="{00000000-0005-0000-0000-0000182D0000}"/>
    <cellStyle name="Normal 6 2 2 5 3 2 4" xfId="6064" xr:uid="{00000000-0005-0000-0000-0000192D0000}"/>
    <cellStyle name="Normal 6 2 2 5 3 2 4 2" xfId="6065" xr:uid="{00000000-0005-0000-0000-00001A2D0000}"/>
    <cellStyle name="Normal 6 2 2 5 3 2 4 2 2" xfId="38609" xr:uid="{00000000-0005-0000-0000-00001B2D0000}"/>
    <cellStyle name="Normal 6 2 2 5 3 2 4 3" xfId="28591" xr:uid="{00000000-0005-0000-0000-00001C2D0000}"/>
    <cellStyle name="Normal 6 2 2 5 3 2 5" xfId="6066" xr:uid="{00000000-0005-0000-0000-00001D2D0000}"/>
    <cellStyle name="Normal 6 2 2 5 3 2 5 2" xfId="6067" xr:uid="{00000000-0005-0000-0000-00001E2D0000}"/>
    <cellStyle name="Normal 6 2 2 5 3 2 5 2 2" xfId="38610" xr:uid="{00000000-0005-0000-0000-00001F2D0000}"/>
    <cellStyle name="Normal 6 2 2 5 3 2 5 3" xfId="28592" xr:uid="{00000000-0005-0000-0000-0000202D0000}"/>
    <cellStyle name="Normal 6 2 2 5 3 2 6" xfId="6068" xr:uid="{00000000-0005-0000-0000-0000212D0000}"/>
    <cellStyle name="Normal 6 2 2 5 3 2 6 2" xfId="34722" xr:uid="{00000000-0005-0000-0000-0000222D0000}"/>
    <cellStyle name="Normal 6 2 2 5 3 2 7" xfId="24126" xr:uid="{00000000-0005-0000-0000-0000232D0000}"/>
    <cellStyle name="Normal 6 2 2 5 3 3" xfId="6069" xr:uid="{00000000-0005-0000-0000-0000242D0000}"/>
    <cellStyle name="Normal 6 2 2 5 3 3 2" xfId="6070" xr:uid="{00000000-0005-0000-0000-0000252D0000}"/>
    <cellStyle name="Normal 6 2 2 5 3 3 2 2" xfId="6071" xr:uid="{00000000-0005-0000-0000-0000262D0000}"/>
    <cellStyle name="Normal 6 2 2 5 3 3 2 2 2" xfId="38611" xr:uid="{00000000-0005-0000-0000-0000272D0000}"/>
    <cellStyle name="Normal 6 2 2 5 3 3 2 3" xfId="28593" xr:uid="{00000000-0005-0000-0000-0000282D0000}"/>
    <cellStyle name="Normal 6 2 2 5 3 3 3" xfId="6072" xr:uid="{00000000-0005-0000-0000-0000292D0000}"/>
    <cellStyle name="Normal 6 2 2 5 3 3 3 2" xfId="6073" xr:uid="{00000000-0005-0000-0000-00002A2D0000}"/>
    <cellStyle name="Normal 6 2 2 5 3 3 3 2 2" xfId="38612" xr:uid="{00000000-0005-0000-0000-00002B2D0000}"/>
    <cellStyle name="Normal 6 2 2 5 3 3 3 3" xfId="28594" xr:uid="{00000000-0005-0000-0000-00002C2D0000}"/>
    <cellStyle name="Normal 6 2 2 5 3 3 4" xfId="6074" xr:uid="{00000000-0005-0000-0000-00002D2D0000}"/>
    <cellStyle name="Normal 6 2 2 5 3 3 4 2" xfId="34725" xr:uid="{00000000-0005-0000-0000-00002E2D0000}"/>
    <cellStyle name="Normal 6 2 2 5 3 3 5" xfId="24129" xr:uid="{00000000-0005-0000-0000-00002F2D0000}"/>
    <cellStyle name="Normal 6 2 2 5 3 4" xfId="6075" xr:uid="{00000000-0005-0000-0000-0000302D0000}"/>
    <cellStyle name="Normal 6 2 2 5 3 4 2" xfId="6076" xr:uid="{00000000-0005-0000-0000-0000312D0000}"/>
    <cellStyle name="Normal 6 2 2 5 3 4 2 2" xfId="6077" xr:uid="{00000000-0005-0000-0000-0000322D0000}"/>
    <cellStyle name="Normal 6 2 2 5 3 4 2 2 2" xfId="38613" xr:uid="{00000000-0005-0000-0000-0000332D0000}"/>
    <cellStyle name="Normal 6 2 2 5 3 4 2 3" xfId="28595" xr:uid="{00000000-0005-0000-0000-0000342D0000}"/>
    <cellStyle name="Normal 6 2 2 5 3 4 3" xfId="6078" xr:uid="{00000000-0005-0000-0000-0000352D0000}"/>
    <cellStyle name="Normal 6 2 2 5 3 4 3 2" xfId="6079" xr:uid="{00000000-0005-0000-0000-0000362D0000}"/>
    <cellStyle name="Normal 6 2 2 5 3 4 3 2 2" xfId="38614" xr:uid="{00000000-0005-0000-0000-0000372D0000}"/>
    <cellStyle name="Normal 6 2 2 5 3 4 3 3" xfId="28596" xr:uid="{00000000-0005-0000-0000-0000382D0000}"/>
    <cellStyle name="Normal 6 2 2 5 3 4 4" xfId="6080" xr:uid="{00000000-0005-0000-0000-0000392D0000}"/>
    <cellStyle name="Normal 6 2 2 5 3 4 4 2" xfId="34726" xr:uid="{00000000-0005-0000-0000-00003A2D0000}"/>
    <cellStyle name="Normal 6 2 2 5 3 4 5" xfId="24130" xr:uid="{00000000-0005-0000-0000-00003B2D0000}"/>
    <cellStyle name="Normal 6 2 2 5 3 5" xfId="6081" xr:uid="{00000000-0005-0000-0000-00003C2D0000}"/>
    <cellStyle name="Normal 6 2 2 5 3 5 2" xfId="6082" xr:uid="{00000000-0005-0000-0000-00003D2D0000}"/>
    <cellStyle name="Normal 6 2 2 5 3 5 2 2" xfId="38615" xr:uid="{00000000-0005-0000-0000-00003E2D0000}"/>
    <cellStyle name="Normal 6 2 2 5 3 5 3" xfId="28597" xr:uid="{00000000-0005-0000-0000-00003F2D0000}"/>
    <cellStyle name="Normal 6 2 2 5 3 6" xfId="6083" xr:uid="{00000000-0005-0000-0000-0000402D0000}"/>
    <cellStyle name="Normal 6 2 2 5 3 6 2" xfId="6084" xr:uid="{00000000-0005-0000-0000-0000412D0000}"/>
    <cellStyle name="Normal 6 2 2 5 3 6 2 2" xfId="38616" xr:uid="{00000000-0005-0000-0000-0000422D0000}"/>
    <cellStyle name="Normal 6 2 2 5 3 6 3" xfId="28598" xr:uid="{00000000-0005-0000-0000-0000432D0000}"/>
    <cellStyle name="Normal 6 2 2 5 3 7" xfId="6085" xr:uid="{00000000-0005-0000-0000-0000442D0000}"/>
    <cellStyle name="Normal 6 2 2 5 3 7 2" xfId="34721" xr:uid="{00000000-0005-0000-0000-0000452D0000}"/>
    <cellStyle name="Normal 6 2 2 5 3 8" xfId="24125" xr:uid="{00000000-0005-0000-0000-0000462D0000}"/>
    <cellStyle name="Normal 6 2 2 5 4" xfId="6086" xr:uid="{00000000-0005-0000-0000-0000472D0000}"/>
    <cellStyle name="Normal 6 2 2 5 4 2" xfId="6087" xr:uid="{00000000-0005-0000-0000-0000482D0000}"/>
    <cellStyle name="Normal 6 2 2 5 4 2 2" xfId="6088" xr:uid="{00000000-0005-0000-0000-0000492D0000}"/>
    <cellStyle name="Normal 6 2 2 5 4 2 2 2" xfId="6089" xr:uid="{00000000-0005-0000-0000-00004A2D0000}"/>
    <cellStyle name="Normal 6 2 2 5 4 2 2 2 2" xfId="6090" xr:uid="{00000000-0005-0000-0000-00004B2D0000}"/>
    <cellStyle name="Normal 6 2 2 5 4 2 2 2 2 2" xfId="38617" xr:uid="{00000000-0005-0000-0000-00004C2D0000}"/>
    <cellStyle name="Normal 6 2 2 5 4 2 2 2 3" xfId="28599" xr:uid="{00000000-0005-0000-0000-00004D2D0000}"/>
    <cellStyle name="Normal 6 2 2 5 4 2 2 3" xfId="6091" xr:uid="{00000000-0005-0000-0000-00004E2D0000}"/>
    <cellStyle name="Normal 6 2 2 5 4 2 2 3 2" xfId="6092" xr:uid="{00000000-0005-0000-0000-00004F2D0000}"/>
    <cellStyle name="Normal 6 2 2 5 4 2 2 3 2 2" xfId="38618" xr:uid="{00000000-0005-0000-0000-0000502D0000}"/>
    <cellStyle name="Normal 6 2 2 5 4 2 2 3 3" xfId="28600" xr:uid="{00000000-0005-0000-0000-0000512D0000}"/>
    <cellStyle name="Normal 6 2 2 5 4 2 2 4" xfId="6093" xr:uid="{00000000-0005-0000-0000-0000522D0000}"/>
    <cellStyle name="Normal 6 2 2 5 4 2 2 4 2" xfId="34729" xr:uid="{00000000-0005-0000-0000-0000532D0000}"/>
    <cellStyle name="Normal 6 2 2 5 4 2 2 5" xfId="24133" xr:uid="{00000000-0005-0000-0000-0000542D0000}"/>
    <cellStyle name="Normal 6 2 2 5 4 2 3" xfId="6094" xr:uid="{00000000-0005-0000-0000-0000552D0000}"/>
    <cellStyle name="Normal 6 2 2 5 4 2 3 2" xfId="6095" xr:uid="{00000000-0005-0000-0000-0000562D0000}"/>
    <cellStyle name="Normal 6 2 2 5 4 2 3 2 2" xfId="6096" xr:uid="{00000000-0005-0000-0000-0000572D0000}"/>
    <cellStyle name="Normal 6 2 2 5 4 2 3 2 2 2" xfId="38619" xr:uid="{00000000-0005-0000-0000-0000582D0000}"/>
    <cellStyle name="Normal 6 2 2 5 4 2 3 2 3" xfId="28601" xr:uid="{00000000-0005-0000-0000-0000592D0000}"/>
    <cellStyle name="Normal 6 2 2 5 4 2 3 3" xfId="6097" xr:uid="{00000000-0005-0000-0000-00005A2D0000}"/>
    <cellStyle name="Normal 6 2 2 5 4 2 3 3 2" xfId="6098" xr:uid="{00000000-0005-0000-0000-00005B2D0000}"/>
    <cellStyle name="Normal 6 2 2 5 4 2 3 3 2 2" xfId="38620" xr:uid="{00000000-0005-0000-0000-00005C2D0000}"/>
    <cellStyle name="Normal 6 2 2 5 4 2 3 3 3" xfId="28602" xr:uid="{00000000-0005-0000-0000-00005D2D0000}"/>
    <cellStyle name="Normal 6 2 2 5 4 2 3 4" xfId="6099" xr:uid="{00000000-0005-0000-0000-00005E2D0000}"/>
    <cellStyle name="Normal 6 2 2 5 4 2 3 4 2" xfId="34730" xr:uid="{00000000-0005-0000-0000-00005F2D0000}"/>
    <cellStyle name="Normal 6 2 2 5 4 2 3 5" xfId="24134" xr:uid="{00000000-0005-0000-0000-0000602D0000}"/>
    <cellStyle name="Normal 6 2 2 5 4 2 4" xfId="6100" xr:uid="{00000000-0005-0000-0000-0000612D0000}"/>
    <cellStyle name="Normal 6 2 2 5 4 2 4 2" xfId="6101" xr:uid="{00000000-0005-0000-0000-0000622D0000}"/>
    <cellStyle name="Normal 6 2 2 5 4 2 4 2 2" xfId="38621" xr:uid="{00000000-0005-0000-0000-0000632D0000}"/>
    <cellStyle name="Normal 6 2 2 5 4 2 4 3" xfId="28603" xr:uid="{00000000-0005-0000-0000-0000642D0000}"/>
    <cellStyle name="Normal 6 2 2 5 4 2 5" xfId="6102" xr:uid="{00000000-0005-0000-0000-0000652D0000}"/>
    <cellStyle name="Normal 6 2 2 5 4 2 5 2" xfId="6103" xr:uid="{00000000-0005-0000-0000-0000662D0000}"/>
    <cellStyle name="Normal 6 2 2 5 4 2 5 2 2" xfId="38622" xr:uid="{00000000-0005-0000-0000-0000672D0000}"/>
    <cellStyle name="Normal 6 2 2 5 4 2 5 3" xfId="28604" xr:uid="{00000000-0005-0000-0000-0000682D0000}"/>
    <cellStyle name="Normal 6 2 2 5 4 2 6" xfId="6104" xr:uid="{00000000-0005-0000-0000-0000692D0000}"/>
    <cellStyle name="Normal 6 2 2 5 4 2 6 2" xfId="34728" xr:uid="{00000000-0005-0000-0000-00006A2D0000}"/>
    <cellStyle name="Normal 6 2 2 5 4 2 7" xfId="24132" xr:uid="{00000000-0005-0000-0000-00006B2D0000}"/>
    <cellStyle name="Normal 6 2 2 5 4 3" xfId="6105" xr:uid="{00000000-0005-0000-0000-00006C2D0000}"/>
    <cellStyle name="Normal 6 2 2 5 4 3 2" xfId="6106" xr:uid="{00000000-0005-0000-0000-00006D2D0000}"/>
    <cellStyle name="Normal 6 2 2 5 4 3 2 2" xfId="6107" xr:uid="{00000000-0005-0000-0000-00006E2D0000}"/>
    <cellStyle name="Normal 6 2 2 5 4 3 2 2 2" xfId="38623" xr:uid="{00000000-0005-0000-0000-00006F2D0000}"/>
    <cellStyle name="Normal 6 2 2 5 4 3 2 3" xfId="28605" xr:uid="{00000000-0005-0000-0000-0000702D0000}"/>
    <cellStyle name="Normal 6 2 2 5 4 3 3" xfId="6108" xr:uid="{00000000-0005-0000-0000-0000712D0000}"/>
    <cellStyle name="Normal 6 2 2 5 4 3 3 2" xfId="6109" xr:uid="{00000000-0005-0000-0000-0000722D0000}"/>
    <cellStyle name="Normal 6 2 2 5 4 3 3 2 2" xfId="38624" xr:uid="{00000000-0005-0000-0000-0000732D0000}"/>
    <cellStyle name="Normal 6 2 2 5 4 3 3 3" xfId="28606" xr:uid="{00000000-0005-0000-0000-0000742D0000}"/>
    <cellStyle name="Normal 6 2 2 5 4 3 4" xfId="6110" xr:uid="{00000000-0005-0000-0000-0000752D0000}"/>
    <cellStyle name="Normal 6 2 2 5 4 3 4 2" xfId="34731" xr:uid="{00000000-0005-0000-0000-0000762D0000}"/>
    <cellStyle name="Normal 6 2 2 5 4 3 5" xfId="24135" xr:uid="{00000000-0005-0000-0000-0000772D0000}"/>
    <cellStyle name="Normal 6 2 2 5 4 4" xfId="6111" xr:uid="{00000000-0005-0000-0000-0000782D0000}"/>
    <cellStyle name="Normal 6 2 2 5 4 4 2" xfId="6112" xr:uid="{00000000-0005-0000-0000-0000792D0000}"/>
    <cellStyle name="Normal 6 2 2 5 4 4 2 2" xfId="6113" xr:uid="{00000000-0005-0000-0000-00007A2D0000}"/>
    <cellStyle name="Normal 6 2 2 5 4 4 2 2 2" xfId="38625" xr:uid="{00000000-0005-0000-0000-00007B2D0000}"/>
    <cellStyle name="Normal 6 2 2 5 4 4 2 3" xfId="28607" xr:uid="{00000000-0005-0000-0000-00007C2D0000}"/>
    <cellStyle name="Normal 6 2 2 5 4 4 3" xfId="6114" xr:uid="{00000000-0005-0000-0000-00007D2D0000}"/>
    <cellStyle name="Normal 6 2 2 5 4 4 3 2" xfId="6115" xr:uid="{00000000-0005-0000-0000-00007E2D0000}"/>
    <cellStyle name="Normal 6 2 2 5 4 4 3 2 2" xfId="38626" xr:uid="{00000000-0005-0000-0000-00007F2D0000}"/>
    <cellStyle name="Normal 6 2 2 5 4 4 3 3" xfId="28608" xr:uid="{00000000-0005-0000-0000-0000802D0000}"/>
    <cellStyle name="Normal 6 2 2 5 4 4 4" xfId="6116" xr:uid="{00000000-0005-0000-0000-0000812D0000}"/>
    <cellStyle name="Normal 6 2 2 5 4 4 4 2" xfId="34732" xr:uid="{00000000-0005-0000-0000-0000822D0000}"/>
    <cellStyle name="Normal 6 2 2 5 4 4 5" xfId="24136" xr:uid="{00000000-0005-0000-0000-0000832D0000}"/>
    <cellStyle name="Normal 6 2 2 5 4 5" xfId="6117" xr:uid="{00000000-0005-0000-0000-0000842D0000}"/>
    <cellStyle name="Normal 6 2 2 5 4 5 2" xfId="6118" xr:uid="{00000000-0005-0000-0000-0000852D0000}"/>
    <cellStyle name="Normal 6 2 2 5 4 5 2 2" xfId="38627" xr:uid="{00000000-0005-0000-0000-0000862D0000}"/>
    <cellStyle name="Normal 6 2 2 5 4 5 3" xfId="28609" xr:uid="{00000000-0005-0000-0000-0000872D0000}"/>
    <cellStyle name="Normal 6 2 2 5 4 6" xfId="6119" xr:uid="{00000000-0005-0000-0000-0000882D0000}"/>
    <cellStyle name="Normal 6 2 2 5 4 6 2" xfId="6120" xr:uid="{00000000-0005-0000-0000-0000892D0000}"/>
    <cellStyle name="Normal 6 2 2 5 4 6 2 2" xfId="38628" xr:uid="{00000000-0005-0000-0000-00008A2D0000}"/>
    <cellStyle name="Normal 6 2 2 5 4 6 3" xfId="28610" xr:uid="{00000000-0005-0000-0000-00008B2D0000}"/>
    <cellStyle name="Normal 6 2 2 5 4 7" xfId="6121" xr:uid="{00000000-0005-0000-0000-00008C2D0000}"/>
    <cellStyle name="Normal 6 2 2 5 4 7 2" xfId="34727" xr:uid="{00000000-0005-0000-0000-00008D2D0000}"/>
    <cellStyle name="Normal 6 2 2 5 4 8" xfId="24131" xr:uid="{00000000-0005-0000-0000-00008E2D0000}"/>
    <cellStyle name="Normal 6 2 2 5 5" xfId="6122" xr:uid="{00000000-0005-0000-0000-00008F2D0000}"/>
    <cellStyle name="Normal 6 2 2 5 5 2" xfId="6123" xr:uid="{00000000-0005-0000-0000-0000902D0000}"/>
    <cellStyle name="Normal 6 2 2 5 5 2 2" xfId="6124" xr:uid="{00000000-0005-0000-0000-0000912D0000}"/>
    <cellStyle name="Normal 6 2 2 5 5 2 2 2" xfId="6125" xr:uid="{00000000-0005-0000-0000-0000922D0000}"/>
    <cellStyle name="Normal 6 2 2 5 5 2 2 2 2" xfId="6126" xr:uid="{00000000-0005-0000-0000-0000932D0000}"/>
    <cellStyle name="Normal 6 2 2 5 5 2 2 2 2 2" xfId="38629" xr:uid="{00000000-0005-0000-0000-0000942D0000}"/>
    <cellStyle name="Normal 6 2 2 5 5 2 2 2 3" xfId="28611" xr:uid="{00000000-0005-0000-0000-0000952D0000}"/>
    <cellStyle name="Normal 6 2 2 5 5 2 2 3" xfId="6127" xr:uid="{00000000-0005-0000-0000-0000962D0000}"/>
    <cellStyle name="Normal 6 2 2 5 5 2 2 3 2" xfId="6128" xr:uid="{00000000-0005-0000-0000-0000972D0000}"/>
    <cellStyle name="Normal 6 2 2 5 5 2 2 3 2 2" xfId="38630" xr:uid="{00000000-0005-0000-0000-0000982D0000}"/>
    <cellStyle name="Normal 6 2 2 5 5 2 2 3 3" xfId="28612" xr:uid="{00000000-0005-0000-0000-0000992D0000}"/>
    <cellStyle name="Normal 6 2 2 5 5 2 2 4" xfId="6129" xr:uid="{00000000-0005-0000-0000-00009A2D0000}"/>
    <cellStyle name="Normal 6 2 2 5 5 2 2 4 2" xfId="34735" xr:uid="{00000000-0005-0000-0000-00009B2D0000}"/>
    <cellStyle name="Normal 6 2 2 5 5 2 2 5" xfId="24139" xr:uid="{00000000-0005-0000-0000-00009C2D0000}"/>
    <cellStyle name="Normal 6 2 2 5 5 2 3" xfId="6130" xr:uid="{00000000-0005-0000-0000-00009D2D0000}"/>
    <cellStyle name="Normal 6 2 2 5 5 2 3 2" xfId="6131" xr:uid="{00000000-0005-0000-0000-00009E2D0000}"/>
    <cellStyle name="Normal 6 2 2 5 5 2 3 2 2" xfId="6132" xr:uid="{00000000-0005-0000-0000-00009F2D0000}"/>
    <cellStyle name="Normal 6 2 2 5 5 2 3 2 2 2" xfId="38631" xr:uid="{00000000-0005-0000-0000-0000A02D0000}"/>
    <cellStyle name="Normal 6 2 2 5 5 2 3 2 3" xfId="28613" xr:uid="{00000000-0005-0000-0000-0000A12D0000}"/>
    <cellStyle name="Normal 6 2 2 5 5 2 3 3" xfId="6133" xr:uid="{00000000-0005-0000-0000-0000A22D0000}"/>
    <cellStyle name="Normal 6 2 2 5 5 2 3 3 2" xfId="6134" xr:uid="{00000000-0005-0000-0000-0000A32D0000}"/>
    <cellStyle name="Normal 6 2 2 5 5 2 3 3 2 2" xfId="38632" xr:uid="{00000000-0005-0000-0000-0000A42D0000}"/>
    <cellStyle name="Normal 6 2 2 5 5 2 3 3 3" xfId="28614" xr:uid="{00000000-0005-0000-0000-0000A52D0000}"/>
    <cellStyle name="Normal 6 2 2 5 5 2 3 4" xfId="6135" xr:uid="{00000000-0005-0000-0000-0000A62D0000}"/>
    <cellStyle name="Normal 6 2 2 5 5 2 3 4 2" xfId="34736" xr:uid="{00000000-0005-0000-0000-0000A72D0000}"/>
    <cellStyle name="Normal 6 2 2 5 5 2 3 5" xfId="24140" xr:uid="{00000000-0005-0000-0000-0000A82D0000}"/>
    <cellStyle name="Normal 6 2 2 5 5 2 4" xfId="6136" xr:uid="{00000000-0005-0000-0000-0000A92D0000}"/>
    <cellStyle name="Normal 6 2 2 5 5 2 4 2" xfId="6137" xr:uid="{00000000-0005-0000-0000-0000AA2D0000}"/>
    <cellStyle name="Normal 6 2 2 5 5 2 4 2 2" xfId="38633" xr:uid="{00000000-0005-0000-0000-0000AB2D0000}"/>
    <cellStyle name="Normal 6 2 2 5 5 2 4 3" xfId="28615" xr:uid="{00000000-0005-0000-0000-0000AC2D0000}"/>
    <cellStyle name="Normal 6 2 2 5 5 2 5" xfId="6138" xr:uid="{00000000-0005-0000-0000-0000AD2D0000}"/>
    <cellStyle name="Normal 6 2 2 5 5 2 5 2" xfId="6139" xr:uid="{00000000-0005-0000-0000-0000AE2D0000}"/>
    <cellStyle name="Normal 6 2 2 5 5 2 5 2 2" xfId="38634" xr:uid="{00000000-0005-0000-0000-0000AF2D0000}"/>
    <cellStyle name="Normal 6 2 2 5 5 2 5 3" xfId="28616" xr:uid="{00000000-0005-0000-0000-0000B02D0000}"/>
    <cellStyle name="Normal 6 2 2 5 5 2 6" xfId="6140" xr:uid="{00000000-0005-0000-0000-0000B12D0000}"/>
    <cellStyle name="Normal 6 2 2 5 5 2 6 2" xfId="34734" xr:uid="{00000000-0005-0000-0000-0000B22D0000}"/>
    <cellStyle name="Normal 6 2 2 5 5 2 7" xfId="24138" xr:uid="{00000000-0005-0000-0000-0000B32D0000}"/>
    <cellStyle name="Normal 6 2 2 5 5 3" xfId="6141" xr:uid="{00000000-0005-0000-0000-0000B42D0000}"/>
    <cellStyle name="Normal 6 2 2 5 5 3 2" xfId="6142" xr:uid="{00000000-0005-0000-0000-0000B52D0000}"/>
    <cellStyle name="Normal 6 2 2 5 5 3 2 2" xfId="6143" xr:uid="{00000000-0005-0000-0000-0000B62D0000}"/>
    <cellStyle name="Normal 6 2 2 5 5 3 2 2 2" xfId="38635" xr:uid="{00000000-0005-0000-0000-0000B72D0000}"/>
    <cellStyle name="Normal 6 2 2 5 5 3 2 3" xfId="28617" xr:uid="{00000000-0005-0000-0000-0000B82D0000}"/>
    <cellStyle name="Normal 6 2 2 5 5 3 3" xfId="6144" xr:uid="{00000000-0005-0000-0000-0000B92D0000}"/>
    <cellStyle name="Normal 6 2 2 5 5 3 3 2" xfId="6145" xr:uid="{00000000-0005-0000-0000-0000BA2D0000}"/>
    <cellStyle name="Normal 6 2 2 5 5 3 3 2 2" xfId="38636" xr:uid="{00000000-0005-0000-0000-0000BB2D0000}"/>
    <cellStyle name="Normal 6 2 2 5 5 3 3 3" xfId="28618" xr:uid="{00000000-0005-0000-0000-0000BC2D0000}"/>
    <cellStyle name="Normal 6 2 2 5 5 3 4" xfId="6146" xr:uid="{00000000-0005-0000-0000-0000BD2D0000}"/>
    <cellStyle name="Normal 6 2 2 5 5 3 4 2" xfId="34737" xr:uid="{00000000-0005-0000-0000-0000BE2D0000}"/>
    <cellStyle name="Normal 6 2 2 5 5 3 5" xfId="24141" xr:uid="{00000000-0005-0000-0000-0000BF2D0000}"/>
    <cellStyle name="Normal 6 2 2 5 5 4" xfId="6147" xr:uid="{00000000-0005-0000-0000-0000C02D0000}"/>
    <cellStyle name="Normal 6 2 2 5 5 4 2" xfId="6148" xr:uid="{00000000-0005-0000-0000-0000C12D0000}"/>
    <cellStyle name="Normal 6 2 2 5 5 4 2 2" xfId="6149" xr:uid="{00000000-0005-0000-0000-0000C22D0000}"/>
    <cellStyle name="Normal 6 2 2 5 5 4 2 2 2" xfId="38637" xr:uid="{00000000-0005-0000-0000-0000C32D0000}"/>
    <cellStyle name="Normal 6 2 2 5 5 4 2 3" xfId="28619" xr:uid="{00000000-0005-0000-0000-0000C42D0000}"/>
    <cellStyle name="Normal 6 2 2 5 5 4 3" xfId="6150" xr:uid="{00000000-0005-0000-0000-0000C52D0000}"/>
    <cellStyle name="Normal 6 2 2 5 5 4 3 2" xfId="6151" xr:uid="{00000000-0005-0000-0000-0000C62D0000}"/>
    <cellStyle name="Normal 6 2 2 5 5 4 3 2 2" xfId="38638" xr:uid="{00000000-0005-0000-0000-0000C72D0000}"/>
    <cellStyle name="Normal 6 2 2 5 5 4 3 3" xfId="28620" xr:uid="{00000000-0005-0000-0000-0000C82D0000}"/>
    <cellStyle name="Normal 6 2 2 5 5 4 4" xfId="6152" xr:uid="{00000000-0005-0000-0000-0000C92D0000}"/>
    <cellStyle name="Normal 6 2 2 5 5 4 4 2" xfId="34738" xr:uid="{00000000-0005-0000-0000-0000CA2D0000}"/>
    <cellStyle name="Normal 6 2 2 5 5 4 5" xfId="24142" xr:uid="{00000000-0005-0000-0000-0000CB2D0000}"/>
    <cellStyle name="Normal 6 2 2 5 5 5" xfId="6153" xr:uid="{00000000-0005-0000-0000-0000CC2D0000}"/>
    <cellStyle name="Normal 6 2 2 5 5 5 2" xfId="6154" xr:uid="{00000000-0005-0000-0000-0000CD2D0000}"/>
    <cellStyle name="Normal 6 2 2 5 5 5 2 2" xfId="38639" xr:uid="{00000000-0005-0000-0000-0000CE2D0000}"/>
    <cellStyle name="Normal 6 2 2 5 5 5 3" xfId="28621" xr:uid="{00000000-0005-0000-0000-0000CF2D0000}"/>
    <cellStyle name="Normal 6 2 2 5 5 6" xfId="6155" xr:uid="{00000000-0005-0000-0000-0000D02D0000}"/>
    <cellStyle name="Normal 6 2 2 5 5 6 2" xfId="6156" xr:uid="{00000000-0005-0000-0000-0000D12D0000}"/>
    <cellStyle name="Normal 6 2 2 5 5 6 2 2" xfId="38640" xr:uid="{00000000-0005-0000-0000-0000D22D0000}"/>
    <cellStyle name="Normal 6 2 2 5 5 6 3" xfId="28622" xr:uid="{00000000-0005-0000-0000-0000D32D0000}"/>
    <cellStyle name="Normal 6 2 2 5 5 7" xfId="6157" xr:uid="{00000000-0005-0000-0000-0000D42D0000}"/>
    <cellStyle name="Normal 6 2 2 5 5 7 2" xfId="34733" xr:uid="{00000000-0005-0000-0000-0000D52D0000}"/>
    <cellStyle name="Normal 6 2 2 5 5 8" xfId="24137" xr:uid="{00000000-0005-0000-0000-0000D62D0000}"/>
    <cellStyle name="Normal 6 2 2 5 6" xfId="6158" xr:uid="{00000000-0005-0000-0000-0000D72D0000}"/>
    <cellStyle name="Normal 6 2 2 5 6 2" xfId="6159" xr:uid="{00000000-0005-0000-0000-0000D82D0000}"/>
    <cellStyle name="Normal 6 2 2 5 6 2 2" xfId="6160" xr:uid="{00000000-0005-0000-0000-0000D92D0000}"/>
    <cellStyle name="Normal 6 2 2 5 6 2 2 2" xfId="6161" xr:uid="{00000000-0005-0000-0000-0000DA2D0000}"/>
    <cellStyle name="Normal 6 2 2 5 6 2 2 2 2" xfId="38641" xr:uid="{00000000-0005-0000-0000-0000DB2D0000}"/>
    <cellStyle name="Normal 6 2 2 5 6 2 2 3" xfId="28623" xr:uid="{00000000-0005-0000-0000-0000DC2D0000}"/>
    <cellStyle name="Normal 6 2 2 5 6 2 3" xfId="6162" xr:uid="{00000000-0005-0000-0000-0000DD2D0000}"/>
    <cellStyle name="Normal 6 2 2 5 6 2 3 2" xfId="6163" xr:uid="{00000000-0005-0000-0000-0000DE2D0000}"/>
    <cellStyle name="Normal 6 2 2 5 6 2 3 2 2" xfId="38642" xr:uid="{00000000-0005-0000-0000-0000DF2D0000}"/>
    <cellStyle name="Normal 6 2 2 5 6 2 3 3" xfId="28624" xr:uid="{00000000-0005-0000-0000-0000E02D0000}"/>
    <cellStyle name="Normal 6 2 2 5 6 2 4" xfId="6164" xr:uid="{00000000-0005-0000-0000-0000E12D0000}"/>
    <cellStyle name="Normal 6 2 2 5 6 2 4 2" xfId="34740" xr:uid="{00000000-0005-0000-0000-0000E22D0000}"/>
    <cellStyle name="Normal 6 2 2 5 6 2 5" xfId="24144" xr:uid="{00000000-0005-0000-0000-0000E32D0000}"/>
    <cellStyle name="Normal 6 2 2 5 6 3" xfId="6165" xr:uid="{00000000-0005-0000-0000-0000E42D0000}"/>
    <cellStyle name="Normal 6 2 2 5 6 3 2" xfId="6166" xr:uid="{00000000-0005-0000-0000-0000E52D0000}"/>
    <cellStyle name="Normal 6 2 2 5 6 3 2 2" xfId="6167" xr:uid="{00000000-0005-0000-0000-0000E62D0000}"/>
    <cellStyle name="Normal 6 2 2 5 6 3 2 2 2" xfId="38643" xr:uid="{00000000-0005-0000-0000-0000E72D0000}"/>
    <cellStyle name="Normal 6 2 2 5 6 3 2 3" xfId="28625" xr:uid="{00000000-0005-0000-0000-0000E82D0000}"/>
    <cellStyle name="Normal 6 2 2 5 6 3 3" xfId="6168" xr:uid="{00000000-0005-0000-0000-0000E92D0000}"/>
    <cellStyle name="Normal 6 2 2 5 6 3 3 2" xfId="6169" xr:uid="{00000000-0005-0000-0000-0000EA2D0000}"/>
    <cellStyle name="Normal 6 2 2 5 6 3 3 2 2" xfId="38644" xr:uid="{00000000-0005-0000-0000-0000EB2D0000}"/>
    <cellStyle name="Normal 6 2 2 5 6 3 3 3" xfId="28626" xr:uid="{00000000-0005-0000-0000-0000EC2D0000}"/>
    <cellStyle name="Normal 6 2 2 5 6 3 4" xfId="6170" xr:uid="{00000000-0005-0000-0000-0000ED2D0000}"/>
    <cellStyle name="Normal 6 2 2 5 6 3 4 2" xfId="34741" xr:uid="{00000000-0005-0000-0000-0000EE2D0000}"/>
    <cellStyle name="Normal 6 2 2 5 6 3 5" xfId="24145" xr:uid="{00000000-0005-0000-0000-0000EF2D0000}"/>
    <cellStyle name="Normal 6 2 2 5 6 4" xfId="6171" xr:uid="{00000000-0005-0000-0000-0000F02D0000}"/>
    <cellStyle name="Normal 6 2 2 5 6 4 2" xfId="6172" xr:uid="{00000000-0005-0000-0000-0000F12D0000}"/>
    <cellStyle name="Normal 6 2 2 5 6 4 2 2" xfId="38645" xr:uid="{00000000-0005-0000-0000-0000F22D0000}"/>
    <cellStyle name="Normal 6 2 2 5 6 4 3" xfId="28627" xr:uid="{00000000-0005-0000-0000-0000F32D0000}"/>
    <cellStyle name="Normal 6 2 2 5 6 5" xfId="6173" xr:uid="{00000000-0005-0000-0000-0000F42D0000}"/>
    <cellStyle name="Normal 6 2 2 5 6 5 2" xfId="6174" xr:uid="{00000000-0005-0000-0000-0000F52D0000}"/>
    <cellStyle name="Normal 6 2 2 5 6 5 2 2" xfId="38646" xr:uid="{00000000-0005-0000-0000-0000F62D0000}"/>
    <cellStyle name="Normal 6 2 2 5 6 5 3" xfId="28628" xr:uid="{00000000-0005-0000-0000-0000F72D0000}"/>
    <cellStyle name="Normal 6 2 2 5 6 6" xfId="6175" xr:uid="{00000000-0005-0000-0000-0000F82D0000}"/>
    <cellStyle name="Normal 6 2 2 5 6 6 2" xfId="34739" xr:uid="{00000000-0005-0000-0000-0000F92D0000}"/>
    <cellStyle name="Normal 6 2 2 5 6 7" xfId="24143" xr:uid="{00000000-0005-0000-0000-0000FA2D0000}"/>
    <cellStyle name="Normal 6 2 2 5 7" xfId="6176" xr:uid="{00000000-0005-0000-0000-0000FB2D0000}"/>
    <cellStyle name="Normal 6 2 2 5 7 2" xfId="6177" xr:uid="{00000000-0005-0000-0000-0000FC2D0000}"/>
    <cellStyle name="Normal 6 2 2 5 7 2 2" xfId="6178" xr:uid="{00000000-0005-0000-0000-0000FD2D0000}"/>
    <cellStyle name="Normal 6 2 2 5 7 2 2 2" xfId="38647" xr:uid="{00000000-0005-0000-0000-0000FE2D0000}"/>
    <cellStyle name="Normal 6 2 2 5 7 2 3" xfId="28629" xr:uid="{00000000-0005-0000-0000-0000FF2D0000}"/>
    <cellStyle name="Normal 6 2 2 5 7 3" xfId="6179" xr:uid="{00000000-0005-0000-0000-0000002E0000}"/>
    <cellStyle name="Normal 6 2 2 5 7 3 2" xfId="6180" xr:uid="{00000000-0005-0000-0000-0000012E0000}"/>
    <cellStyle name="Normal 6 2 2 5 7 3 2 2" xfId="38648" xr:uid="{00000000-0005-0000-0000-0000022E0000}"/>
    <cellStyle name="Normal 6 2 2 5 7 3 3" xfId="28630" xr:uid="{00000000-0005-0000-0000-0000032E0000}"/>
    <cellStyle name="Normal 6 2 2 5 7 4" xfId="6181" xr:uid="{00000000-0005-0000-0000-0000042E0000}"/>
    <cellStyle name="Normal 6 2 2 5 7 4 2" xfId="34742" xr:uid="{00000000-0005-0000-0000-0000052E0000}"/>
    <cellStyle name="Normal 6 2 2 5 7 5" xfId="24146" xr:uid="{00000000-0005-0000-0000-0000062E0000}"/>
    <cellStyle name="Normal 6 2 2 5 8" xfId="6182" xr:uid="{00000000-0005-0000-0000-0000072E0000}"/>
    <cellStyle name="Normal 6 2 2 5 8 2" xfId="6183" xr:uid="{00000000-0005-0000-0000-0000082E0000}"/>
    <cellStyle name="Normal 6 2 2 5 8 2 2" xfId="6184" xr:uid="{00000000-0005-0000-0000-0000092E0000}"/>
    <cellStyle name="Normal 6 2 2 5 8 2 2 2" xfId="38649" xr:uid="{00000000-0005-0000-0000-00000A2E0000}"/>
    <cellStyle name="Normal 6 2 2 5 8 2 3" xfId="28631" xr:uid="{00000000-0005-0000-0000-00000B2E0000}"/>
    <cellStyle name="Normal 6 2 2 5 8 3" xfId="6185" xr:uid="{00000000-0005-0000-0000-00000C2E0000}"/>
    <cellStyle name="Normal 6 2 2 5 8 3 2" xfId="6186" xr:uid="{00000000-0005-0000-0000-00000D2E0000}"/>
    <cellStyle name="Normal 6 2 2 5 8 3 2 2" xfId="38650" xr:uid="{00000000-0005-0000-0000-00000E2E0000}"/>
    <cellStyle name="Normal 6 2 2 5 8 3 3" xfId="28632" xr:uid="{00000000-0005-0000-0000-00000F2E0000}"/>
    <cellStyle name="Normal 6 2 2 5 8 4" xfId="6187" xr:uid="{00000000-0005-0000-0000-0000102E0000}"/>
    <cellStyle name="Normal 6 2 2 5 8 4 2" xfId="34743" xr:uid="{00000000-0005-0000-0000-0000112E0000}"/>
    <cellStyle name="Normal 6 2 2 5 8 5" xfId="24147" xr:uid="{00000000-0005-0000-0000-0000122E0000}"/>
    <cellStyle name="Normal 6 2 2 5 9" xfId="6188" xr:uid="{00000000-0005-0000-0000-0000132E0000}"/>
    <cellStyle name="Normal 6 2 2 5 9 2" xfId="6189" xr:uid="{00000000-0005-0000-0000-0000142E0000}"/>
    <cellStyle name="Normal 6 2 2 5 9 2 2" xfId="38651" xr:uid="{00000000-0005-0000-0000-0000152E0000}"/>
    <cellStyle name="Normal 6 2 2 5 9 3" xfId="28633" xr:uid="{00000000-0005-0000-0000-0000162E0000}"/>
    <cellStyle name="Normal 6 2 2 6" xfId="6190" xr:uid="{00000000-0005-0000-0000-0000172E0000}"/>
    <cellStyle name="Normal 6 2 2 6 10" xfId="6191" xr:uid="{00000000-0005-0000-0000-0000182E0000}"/>
    <cellStyle name="Normal 6 2 2 6 10 2" xfId="34744" xr:uid="{00000000-0005-0000-0000-0000192E0000}"/>
    <cellStyle name="Normal 6 2 2 6 11" xfId="24148" xr:uid="{00000000-0005-0000-0000-00001A2E0000}"/>
    <cellStyle name="Normal 6 2 2 6 2" xfId="6192" xr:uid="{00000000-0005-0000-0000-00001B2E0000}"/>
    <cellStyle name="Normal 6 2 2 6 2 10" xfId="24149" xr:uid="{00000000-0005-0000-0000-00001C2E0000}"/>
    <cellStyle name="Normal 6 2 2 6 2 2" xfId="6193" xr:uid="{00000000-0005-0000-0000-00001D2E0000}"/>
    <cellStyle name="Normal 6 2 2 6 2 2 2" xfId="6194" xr:uid="{00000000-0005-0000-0000-00001E2E0000}"/>
    <cellStyle name="Normal 6 2 2 6 2 2 2 2" xfId="6195" xr:uid="{00000000-0005-0000-0000-00001F2E0000}"/>
    <cellStyle name="Normal 6 2 2 6 2 2 2 2 2" xfId="6196" xr:uid="{00000000-0005-0000-0000-0000202E0000}"/>
    <cellStyle name="Normal 6 2 2 6 2 2 2 2 2 2" xfId="6197" xr:uid="{00000000-0005-0000-0000-0000212E0000}"/>
    <cellStyle name="Normal 6 2 2 6 2 2 2 2 2 2 2" xfId="38652" xr:uid="{00000000-0005-0000-0000-0000222E0000}"/>
    <cellStyle name="Normal 6 2 2 6 2 2 2 2 2 3" xfId="28634" xr:uid="{00000000-0005-0000-0000-0000232E0000}"/>
    <cellStyle name="Normal 6 2 2 6 2 2 2 2 3" xfId="6198" xr:uid="{00000000-0005-0000-0000-0000242E0000}"/>
    <cellStyle name="Normal 6 2 2 6 2 2 2 2 3 2" xfId="6199" xr:uid="{00000000-0005-0000-0000-0000252E0000}"/>
    <cellStyle name="Normal 6 2 2 6 2 2 2 2 3 2 2" xfId="38653" xr:uid="{00000000-0005-0000-0000-0000262E0000}"/>
    <cellStyle name="Normal 6 2 2 6 2 2 2 2 3 3" xfId="28635" xr:uid="{00000000-0005-0000-0000-0000272E0000}"/>
    <cellStyle name="Normal 6 2 2 6 2 2 2 2 4" xfId="6200" xr:uid="{00000000-0005-0000-0000-0000282E0000}"/>
    <cellStyle name="Normal 6 2 2 6 2 2 2 2 4 2" xfId="34748" xr:uid="{00000000-0005-0000-0000-0000292E0000}"/>
    <cellStyle name="Normal 6 2 2 6 2 2 2 2 5" xfId="24152" xr:uid="{00000000-0005-0000-0000-00002A2E0000}"/>
    <cellStyle name="Normal 6 2 2 6 2 2 2 3" xfId="6201" xr:uid="{00000000-0005-0000-0000-00002B2E0000}"/>
    <cellStyle name="Normal 6 2 2 6 2 2 2 3 2" xfId="6202" xr:uid="{00000000-0005-0000-0000-00002C2E0000}"/>
    <cellStyle name="Normal 6 2 2 6 2 2 2 3 2 2" xfId="6203" xr:uid="{00000000-0005-0000-0000-00002D2E0000}"/>
    <cellStyle name="Normal 6 2 2 6 2 2 2 3 2 2 2" xfId="38654" xr:uid="{00000000-0005-0000-0000-00002E2E0000}"/>
    <cellStyle name="Normal 6 2 2 6 2 2 2 3 2 3" xfId="28636" xr:uid="{00000000-0005-0000-0000-00002F2E0000}"/>
    <cellStyle name="Normal 6 2 2 6 2 2 2 3 3" xfId="6204" xr:uid="{00000000-0005-0000-0000-0000302E0000}"/>
    <cellStyle name="Normal 6 2 2 6 2 2 2 3 3 2" xfId="6205" xr:uid="{00000000-0005-0000-0000-0000312E0000}"/>
    <cellStyle name="Normal 6 2 2 6 2 2 2 3 3 2 2" xfId="38655" xr:uid="{00000000-0005-0000-0000-0000322E0000}"/>
    <cellStyle name="Normal 6 2 2 6 2 2 2 3 3 3" xfId="28637" xr:uid="{00000000-0005-0000-0000-0000332E0000}"/>
    <cellStyle name="Normal 6 2 2 6 2 2 2 3 4" xfId="6206" xr:uid="{00000000-0005-0000-0000-0000342E0000}"/>
    <cellStyle name="Normal 6 2 2 6 2 2 2 3 4 2" xfId="34749" xr:uid="{00000000-0005-0000-0000-0000352E0000}"/>
    <cellStyle name="Normal 6 2 2 6 2 2 2 3 5" xfId="24153" xr:uid="{00000000-0005-0000-0000-0000362E0000}"/>
    <cellStyle name="Normal 6 2 2 6 2 2 2 4" xfId="6207" xr:uid="{00000000-0005-0000-0000-0000372E0000}"/>
    <cellStyle name="Normal 6 2 2 6 2 2 2 4 2" xfId="6208" xr:uid="{00000000-0005-0000-0000-0000382E0000}"/>
    <cellStyle name="Normal 6 2 2 6 2 2 2 4 2 2" xfId="38656" xr:uid="{00000000-0005-0000-0000-0000392E0000}"/>
    <cellStyle name="Normal 6 2 2 6 2 2 2 4 3" xfId="28638" xr:uid="{00000000-0005-0000-0000-00003A2E0000}"/>
    <cellStyle name="Normal 6 2 2 6 2 2 2 5" xfId="6209" xr:uid="{00000000-0005-0000-0000-00003B2E0000}"/>
    <cellStyle name="Normal 6 2 2 6 2 2 2 5 2" xfId="6210" xr:uid="{00000000-0005-0000-0000-00003C2E0000}"/>
    <cellStyle name="Normal 6 2 2 6 2 2 2 5 2 2" xfId="38657" xr:uid="{00000000-0005-0000-0000-00003D2E0000}"/>
    <cellStyle name="Normal 6 2 2 6 2 2 2 5 3" xfId="28639" xr:uid="{00000000-0005-0000-0000-00003E2E0000}"/>
    <cellStyle name="Normal 6 2 2 6 2 2 2 6" xfId="6211" xr:uid="{00000000-0005-0000-0000-00003F2E0000}"/>
    <cellStyle name="Normal 6 2 2 6 2 2 2 6 2" xfId="34747" xr:uid="{00000000-0005-0000-0000-0000402E0000}"/>
    <cellStyle name="Normal 6 2 2 6 2 2 2 7" xfId="24151" xr:uid="{00000000-0005-0000-0000-0000412E0000}"/>
    <cellStyle name="Normal 6 2 2 6 2 2 3" xfId="6212" xr:uid="{00000000-0005-0000-0000-0000422E0000}"/>
    <cellStyle name="Normal 6 2 2 6 2 2 3 2" xfId="6213" xr:uid="{00000000-0005-0000-0000-0000432E0000}"/>
    <cellStyle name="Normal 6 2 2 6 2 2 3 2 2" xfId="6214" xr:uid="{00000000-0005-0000-0000-0000442E0000}"/>
    <cellStyle name="Normal 6 2 2 6 2 2 3 2 2 2" xfId="38658" xr:uid="{00000000-0005-0000-0000-0000452E0000}"/>
    <cellStyle name="Normal 6 2 2 6 2 2 3 2 3" xfId="28640" xr:uid="{00000000-0005-0000-0000-0000462E0000}"/>
    <cellStyle name="Normal 6 2 2 6 2 2 3 3" xfId="6215" xr:uid="{00000000-0005-0000-0000-0000472E0000}"/>
    <cellStyle name="Normal 6 2 2 6 2 2 3 3 2" xfId="6216" xr:uid="{00000000-0005-0000-0000-0000482E0000}"/>
    <cellStyle name="Normal 6 2 2 6 2 2 3 3 2 2" xfId="38659" xr:uid="{00000000-0005-0000-0000-0000492E0000}"/>
    <cellStyle name="Normal 6 2 2 6 2 2 3 3 3" xfId="28641" xr:uid="{00000000-0005-0000-0000-00004A2E0000}"/>
    <cellStyle name="Normal 6 2 2 6 2 2 3 4" xfId="6217" xr:uid="{00000000-0005-0000-0000-00004B2E0000}"/>
    <cellStyle name="Normal 6 2 2 6 2 2 3 4 2" xfId="34750" xr:uid="{00000000-0005-0000-0000-00004C2E0000}"/>
    <cellStyle name="Normal 6 2 2 6 2 2 3 5" xfId="24154" xr:uid="{00000000-0005-0000-0000-00004D2E0000}"/>
    <cellStyle name="Normal 6 2 2 6 2 2 4" xfId="6218" xr:uid="{00000000-0005-0000-0000-00004E2E0000}"/>
    <cellStyle name="Normal 6 2 2 6 2 2 4 2" xfId="6219" xr:uid="{00000000-0005-0000-0000-00004F2E0000}"/>
    <cellStyle name="Normal 6 2 2 6 2 2 4 2 2" xfId="6220" xr:uid="{00000000-0005-0000-0000-0000502E0000}"/>
    <cellStyle name="Normal 6 2 2 6 2 2 4 2 2 2" xfId="38660" xr:uid="{00000000-0005-0000-0000-0000512E0000}"/>
    <cellStyle name="Normal 6 2 2 6 2 2 4 2 3" xfId="28642" xr:uid="{00000000-0005-0000-0000-0000522E0000}"/>
    <cellStyle name="Normal 6 2 2 6 2 2 4 3" xfId="6221" xr:uid="{00000000-0005-0000-0000-0000532E0000}"/>
    <cellStyle name="Normal 6 2 2 6 2 2 4 3 2" xfId="6222" xr:uid="{00000000-0005-0000-0000-0000542E0000}"/>
    <cellStyle name="Normal 6 2 2 6 2 2 4 3 2 2" xfId="38661" xr:uid="{00000000-0005-0000-0000-0000552E0000}"/>
    <cellStyle name="Normal 6 2 2 6 2 2 4 3 3" xfId="28643" xr:uid="{00000000-0005-0000-0000-0000562E0000}"/>
    <cellStyle name="Normal 6 2 2 6 2 2 4 4" xfId="6223" xr:uid="{00000000-0005-0000-0000-0000572E0000}"/>
    <cellStyle name="Normal 6 2 2 6 2 2 4 4 2" xfId="34751" xr:uid="{00000000-0005-0000-0000-0000582E0000}"/>
    <cellStyle name="Normal 6 2 2 6 2 2 4 5" xfId="24155" xr:uid="{00000000-0005-0000-0000-0000592E0000}"/>
    <cellStyle name="Normal 6 2 2 6 2 2 5" xfId="6224" xr:uid="{00000000-0005-0000-0000-00005A2E0000}"/>
    <cellStyle name="Normal 6 2 2 6 2 2 5 2" xfId="6225" xr:uid="{00000000-0005-0000-0000-00005B2E0000}"/>
    <cellStyle name="Normal 6 2 2 6 2 2 5 2 2" xfId="38662" xr:uid="{00000000-0005-0000-0000-00005C2E0000}"/>
    <cellStyle name="Normal 6 2 2 6 2 2 5 3" xfId="28644" xr:uid="{00000000-0005-0000-0000-00005D2E0000}"/>
    <cellStyle name="Normal 6 2 2 6 2 2 6" xfId="6226" xr:uid="{00000000-0005-0000-0000-00005E2E0000}"/>
    <cellStyle name="Normal 6 2 2 6 2 2 6 2" xfId="6227" xr:uid="{00000000-0005-0000-0000-00005F2E0000}"/>
    <cellStyle name="Normal 6 2 2 6 2 2 6 2 2" xfId="38663" xr:uid="{00000000-0005-0000-0000-0000602E0000}"/>
    <cellStyle name="Normal 6 2 2 6 2 2 6 3" xfId="28645" xr:uid="{00000000-0005-0000-0000-0000612E0000}"/>
    <cellStyle name="Normal 6 2 2 6 2 2 7" xfId="6228" xr:uid="{00000000-0005-0000-0000-0000622E0000}"/>
    <cellStyle name="Normal 6 2 2 6 2 2 7 2" xfId="34746" xr:uid="{00000000-0005-0000-0000-0000632E0000}"/>
    <cellStyle name="Normal 6 2 2 6 2 2 8" xfId="24150" xr:uid="{00000000-0005-0000-0000-0000642E0000}"/>
    <cellStyle name="Normal 6 2 2 6 2 3" xfId="6229" xr:uid="{00000000-0005-0000-0000-0000652E0000}"/>
    <cellStyle name="Normal 6 2 2 6 2 3 2" xfId="6230" xr:uid="{00000000-0005-0000-0000-0000662E0000}"/>
    <cellStyle name="Normal 6 2 2 6 2 3 2 2" xfId="6231" xr:uid="{00000000-0005-0000-0000-0000672E0000}"/>
    <cellStyle name="Normal 6 2 2 6 2 3 2 2 2" xfId="6232" xr:uid="{00000000-0005-0000-0000-0000682E0000}"/>
    <cellStyle name="Normal 6 2 2 6 2 3 2 2 2 2" xfId="6233" xr:uid="{00000000-0005-0000-0000-0000692E0000}"/>
    <cellStyle name="Normal 6 2 2 6 2 3 2 2 2 2 2" xfId="38664" xr:uid="{00000000-0005-0000-0000-00006A2E0000}"/>
    <cellStyle name="Normal 6 2 2 6 2 3 2 2 2 3" xfId="28646" xr:uid="{00000000-0005-0000-0000-00006B2E0000}"/>
    <cellStyle name="Normal 6 2 2 6 2 3 2 2 3" xfId="6234" xr:uid="{00000000-0005-0000-0000-00006C2E0000}"/>
    <cellStyle name="Normal 6 2 2 6 2 3 2 2 3 2" xfId="6235" xr:uid="{00000000-0005-0000-0000-00006D2E0000}"/>
    <cellStyle name="Normal 6 2 2 6 2 3 2 2 3 2 2" xfId="38665" xr:uid="{00000000-0005-0000-0000-00006E2E0000}"/>
    <cellStyle name="Normal 6 2 2 6 2 3 2 2 3 3" xfId="28647" xr:uid="{00000000-0005-0000-0000-00006F2E0000}"/>
    <cellStyle name="Normal 6 2 2 6 2 3 2 2 4" xfId="6236" xr:uid="{00000000-0005-0000-0000-0000702E0000}"/>
    <cellStyle name="Normal 6 2 2 6 2 3 2 2 4 2" xfId="34754" xr:uid="{00000000-0005-0000-0000-0000712E0000}"/>
    <cellStyle name="Normal 6 2 2 6 2 3 2 2 5" xfId="24158" xr:uid="{00000000-0005-0000-0000-0000722E0000}"/>
    <cellStyle name="Normal 6 2 2 6 2 3 2 3" xfId="6237" xr:uid="{00000000-0005-0000-0000-0000732E0000}"/>
    <cellStyle name="Normal 6 2 2 6 2 3 2 3 2" xfId="6238" xr:uid="{00000000-0005-0000-0000-0000742E0000}"/>
    <cellStyle name="Normal 6 2 2 6 2 3 2 3 2 2" xfId="6239" xr:uid="{00000000-0005-0000-0000-0000752E0000}"/>
    <cellStyle name="Normal 6 2 2 6 2 3 2 3 2 2 2" xfId="38666" xr:uid="{00000000-0005-0000-0000-0000762E0000}"/>
    <cellStyle name="Normal 6 2 2 6 2 3 2 3 2 3" xfId="28648" xr:uid="{00000000-0005-0000-0000-0000772E0000}"/>
    <cellStyle name="Normal 6 2 2 6 2 3 2 3 3" xfId="6240" xr:uid="{00000000-0005-0000-0000-0000782E0000}"/>
    <cellStyle name="Normal 6 2 2 6 2 3 2 3 3 2" xfId="6241" xr:uid="{00000000-0005-0000-0000-0000792E0000}"/>
    <cellStyle name="Normal 6 2 2 6 2 3 2 3 3 2 2" xfId="38667" xr:uid="{00000000-0005-0000-0000-00007A2E0000}"/>
    <cellStyle name="Normal 6 2 2 6 2 3 2 3 3 3" xfId="28649" xr:uid="{00000000-0005-0000-0000-00007B2E0000}"/>
    <cellStyle name="Normal 6 2 2 6 2 3 2 3 4" xfId="6242" xr:uid="{00000000-0005-0000-0000-00007C2E0000}"/>
    <cellStyle name="Normal 6 2 2 6 2 3 2 3 4 2" xfId="34755" xr:uid="{00000000-0005-0000-0000-00007D2E0000}"/>
    <cellStyle name="Normal 6 2 2 6 2 3 2 3 5" xfId="24159" xr:uid="{00000000-0005-0000-0000-00007E2E0000}"/>
    <cellStyle name="Normal 6 2 2 6 2 3 2 4" xfId="6243" xr:uid="{00000000-0005-0000-0000-00007F2E0000}"/>
    <cellStyle name="Normal 6 2 2 6 2 3 2 4 2" xfId="6244" xr:uid="{00000000-0005-0000-0000-0000802E0000}"/>
    <cellStyle name="Normal 6 2 2 6 2 3 2 4 2 2" xfId="38668" xr:uid="{00000000-0005-0000-0000-0000812E0000}"/>
    <cellStyle name="Normal 6 2 2 6 2 3 2 4 3" xfId="28650" xr:uid="{00000000-0005-0000-0000-0000822E0000}"/>
    <cellStyle name="Normal 6 2 2 6 2 3 2 5" xfId="6245" xr:uid="{00000000-0005-0000-0000-0000832E0000}"/>
    <cellStyle name="Normal 6 2 2 6 2 3 2 5 2" xfId="6246" xr:uid="{00000000-0005-0000-0000-0000842E0000}"/>
    <cellStyle name="Normal 6 2 2 6 2 3 2 5 2 2" xfId="38669" xr:uid="{00000000-0005-0000-0000-0000852E0000}"/>
    <cellStyle name="Normal 6 2 2 6 2 3 2 5 3" xfId="28651" xr:uid="{00000000-0005-0000-0000-0000862E0000}"/>
    <cellStyle name="Normal 6 2 2 6 2 3 2 6" xfId="6247" xr:uid="{00000000-0005-0000-0000-0000872E0000}"/>
    <cellStyle name="Normal 6 2 2 6 2 3 2 6 2" xfId="34753" xr:uid="{00000000-0005-0000-0000-0000882E0000}"/>
    <cellStyle name="Normal 6 2 2 6 2 3 2 7" xfId="24157" xr:uid="{00000000-0005-0000-0000-0000892E0000}"/>
    <cellStyle name="Normal 6 2 2 6 2 3 3" xfId="6248" xr:uid="{00000000-0005-0000-0000-00008A2E0000}"/>
    <cellStyle name="Normal 6 2 2 6 2 3 3 2" xfId="6249" xr:uid="{00000000-0005-0000-0000-00008B2E0000}"/>
    <cellStyle name="Normal 6 2 2 6 2 3 3 2 2" xfId="6250" xr:uid="{00000000-0005-0000-0000-00008C2E0000}"/>
    <cellStyle name="Normal 6 2 2 6 2 3 3 2 2 2" xfId="38670" xr:uid="{00000000-0005-0000-0000-00008D2E0000}"/>
    <cellStyle name="Normal 6 2 2 6 2 3 3 2 3" xfId="28652" xr:uid="{00000000-0005-0000-0000-00008E2E0000}"/>
    <cellStyle name="Normal 6 2 2 6 2 3 3 3" xfId="6251" xr:uid="{00000000-0005-0000-0000-00008F2E0000}"/>
    <cellStyle name="Normal 6 2 2 6 2 3 3 3 2" xfId="6252" xr:uid="{00000000-0005-0000-0000-0000902E0000}"/>
    <cellStyle name="Normal 6 2 2 6 2 3 3 3 2 2" xfId="38671" xr:uid="{00000000-0005-0000-0000-0000912E0000}"/>
    <cellStyle name="Normal 6 2 2 6 2 3 3 3 3" xfId="28653" xr:uid="{00000000-0005-0000-0000-0000922E0000}"/>
    <cellStyle name="Normal 6 2 2 6 2 3 3 4" xfId="6253" xr:uid="{00000000-0005-0000-0000-0000932E0000}"/>
    <cellStyle name="Normal 6 2 2 6 2 3 3 4 2" xfId="34756" xr:uid="{00000000-0005-0000-0000-0000942E0000}"/>
    <cellStyle name="Normal 6 2 2 6 2 3 3 5" xfId="24160" xr:uid="{00000000-0005-0000-0000-0000952E0000}"/>
    <cellStyle name="Normal 6 2 2 6 2 3 4" xfId="6254" xr:uid="{00000000-0005-0000-0000-0000962E0000}"/>
    <cellStyle name="Normal 6 2 2 6 2 3 4 2" xfId="6255" xr:uid="{00000000-0005-0000-0000-0000972E0000}"/>
    <cellStyle name="Normal 6 2 2 6 2 3 4 2 2" xfId="6256" xr:uid="{00000000-0005-0000-0000-0000982E0000}"/>
    <cellStyle name="Normal 6 2 2 6 2 3 4 2 2 2" xfId="38672" xr:uid="{00000000-0005-0000-0000-0000992E0000}"/>
    <cellStyle name="Normal 6 2 2 6 2 3 4 2 3" xfId="28654" xr:uid="{00000000-0005-0000-0000-00009A2E0000}"/>
    <cellStyle name="Normal 6 2 2 6 2 3 4 3" xfId="6257" xr:uid="{00000000-0005-0000-0000-00009B2E0000}"/>
    <cellStyle name="Normal 6 2 2 6 2 3 4 3 2" xfId="6258" xr:uid="{00000000-0005-0000-0000-00009C2E0000}"/>
    <cellStyle name="Normal 6 2 2 6 2 3 4 3 2 2" xfId="38673" xr:uid="{00000000-0005-0000-0000-00009D2E0000}"/>
    <cellStyle name="Normal 6 2 2 6 2 3 4 3 3" xfId="28655" xr:uid="{00000000-0005-0000-0000-00009E2E0000}"/>
    <cellStyle name="Normal 6 2 2 6 2 3 4 4" xfId="6259" xr:uid="{00000000-0005-0000-0000-00009F2E0000}"/>
    <cellStyle name="Normal 6 2 2 6 2 3 4 4 2" xfId="34757" xr:uid="{00000000-0005-0000-0000-0000A02E0000}"/>
    <cellStyle name="Normal 6 2 2 6 2 3 4 5" xfId="24161" xr:uid="{00000000-0005-0000-0000-0000A12E0000}"/>
    <cellStyle name="Normal 6 2 2 6 2 3 5" xfId="6260" xr:uid="{00000000-0005-0000-0000-0000A22E0000}"/>
    <cellStyle name="Normal 6 2 2 6 2 3 5 2" xfId="6261" xr:uid="{00000000-0005-0000-0000-0000A32E0000}"/>
    <cellStyle name="Normal 6 2 2 6 2 3 5 2 2" xfId="38674" xr:uid="{00000000-0005-0000-0000-0000A42E0000}"/>
    <cellStyle name="Normal 6 2 2 6 2 3 5 3" xfId="28656" xr:uid="{00000000-0005-0000-0000-0000A52E0000}"/>
    <cellStyle name="Normal 6 2 2 6 2 3 6" xfId="6262" xr:uid="{00000000-0005-0000-0000-0000A62E0000}"/>
    <cellStyle name="Normal 6 2 2 6 2 3 6 2" xfId="6263" xr:uid="{00000000-0005-0000-0000-0000A72E0000}"/>
    <cellStyle name="Normal 6 2 2 6 2 3 6 2 2" xfId="38675" xr:uid="{00000000-0005-0000-0000-0000A82E0000}"/>
    <cellStyle name="Normal 6 2 2 6 2 3 6 3" xfId="28657" xr:uid="{00000000-0005-0000-0000-0000A92E0000}"/>
    <cellStyle name="Normal 6 2 2 6 2 3 7" xfId="6264" xr:uid="{00000000-0005-0000-0000-0000AA2E0000}"/>
    <cellStyle name="Normal 6 2 2 6 2 3 7 2" xfId="34752" xr:uid="{00000000-0005-0000-0000-0000AB2E0000}"/>
    <cellStyle name="Normal 6 2 2 6 2 3 8" xfId="24156" xr:uid="{00000000-0005-0000-0000-0000AC2E0000}"/>
    <cellStyle name="Normal 6 2 2 6 2 4" xfId="6265" xr:uid="{00000000-0005-0000-0000-0000AD2E0000}"/>
    <cellStyle name="Normal 6 2 2 6 2 4 2" xfId="6266" xr:uid="{00000000-0005-0000-0000-0000AE2E0000}"/>
    <cellStyle name="Normal 6 2 2 6 2 4 2 2" xfId="6267" xr:uid="{00000000-0005-0000-0000-0000AF2E0000}"/>
    <cellStyle name="Normal 6 2 2 6 2 4 2 2 2" xfId="6268" xr:uid="{00000000-0005-0000-0000-0000B02E0000}"/>
    <cellStyle name="Normal 6 2 2 6 2 4 2 2 2 2" xfId="38676" xr:uid="{00000000-0005-0000-0000-0000B12E0000}"/>
    <cellStyle name="Normal 6 2 2 6 2 4 2 2 3" xfId="28658" xr:uid="{00000000-0005-0000-0000-0000B22E0000}"/>
    <cellStyle name="Normal 6 2 2 6 2 4 2 3" xfId="6269" xr:uid="{00000000-0005-0000-0000-0000B32E0000}"/>
    <cellStyle name="Normal 6 2 2 6 2 4 2 3 2" xfId="6270" xr:uid="{00000000-0005-0000-0000-0000B42E0000}"/>
    <cellStyle name="Normal 6 2 2 6 2 4 2 3 2 2" xfId="38677" xr:uid="{00000000-0005-0000-0000-0000B52E0000}"/>
    <cellStyle name="Normal 6 2 2 6 2 4 2 3 3" xfId="28659" xr:uid="{00000000-0005-0000-0000-0000B62E0000}"/>
    <cellStyle name="Normal 6 2 2 6 2 4 2 4" xfId="6271" xr:uid="{00000000-0005-0000-0000-0000B72E0000}"/>
    <cellStyle name="Normal 6 2 2 6 2 4 2 4 2" xfId="34759" xr:uid="{00000000-0005-0000-0000-0000B82E0000}"/>
    <cellStyle name="Normal 6 2 2 6 2 4 2 5" xfId="24163" xr:uid="{00000000-0005-0000-0000-0000B92E0000}"/>
    <cellStyle name="Normal 6 2 2 6 2 4 3" xfId="6272" xr:uid="{00000000-0005-0000-0000-0000BA2E0000}"/>
    <cellStyle name="Normal 6 2 2 6 2 4 3 2" xfId="6273" xr:uid="{00000000-0005-0000-0000-0000BB2E0000}"/>
    <cellStyle name="Normal 6 2 2 6 2 4 3 2 2" xfId="6274" xr:uid="{00000000-0005-0000-0000-0000BC2E0000}"/>
    <cellStyle name="Normal 6 2 2 6 2 4 3 2 2 2" xfId="38678" xr:uid="{00000000-0005-0000-0000-0000BD2E0000}"/>
    <cellStyle name="Normal 6 2 2 6 2 4 3 2 3" xfId="28660" xr:uid="{00000000-0005-0000-0000-0000BE2E0000}"/>
    <cellStyle name="Normal 6 2 2 6 2 4 3 3" xfId="6275" xr:uid="{00000000-0005-0000-0000-0000BF2E0000}"/>
    <cellStyle name="Normal 6 2 2 6 2 4 3 3 2" xfId="6276" xr:uid="{00000000-0005-0000-0000-0000C02E0000}"/>
    <cellStyle name="Normal 6 2 2 6 2 4 3 3 2 2" xfId="38679" xr:uid="{00000000-0005-0000-0000-0000C12E0000}"/>
    <cellStyle name="Normal 6 2 2 6 2 4 3 3 3" xfId="28661" xr:uid="{00000000-0005-0000-0000-0000C22E0000}"/>
    <cellStyle name="Normal 6 2 2 6 2 4 3 4" xfId="6277" xr:uid="{00000000-0005-0000-0000-0000C32E0000}"/>
    <cellStyle name="Normal 6 2 2 6 2 4 3 4 2" xfId="34760" xr:uid="{00000000-0005-0000-0000-0000C42E0000}"/>
    <cellStyle name="Normal 6 2 2 6 2 4 3 5" xfId="24164" xr:uid="{00000000-0005-0000-0000-0000C52E0000}"/>
    <cellStyle name="Normal 6 2 2 6 2 4 4" xfId="6278" xr:uid="{00000000-0005-0000-0000-0000C62E0000}"/>
    <cellStyle name="Normal 6 2 2 6 2 4 4 2" xfId="6279" xr:uid="{00000000-0005-0000-0000-0000C72E0000}"/>
    <cellStyle name="Normal 6 2 2 6 2 4 4 2 2" xfId="38680" xr:uid="{00000000-0005-0000-0000-0000C82E0000}"/>
    <cellStyle name="Normal 6 2 2 6 2 4 4 3" xfId="28662" xr:uid="{00000000-0005-0000-0000-0000C92E0000}"/>
    <cellStyle name="Normal 6 2 2 6 2 4 5" xfId="6280" xr:uid="{00000000-0005-0000-0000-0000CA2E0000}"/>
    <cellStyle name="Normal 6 2 2 6 2 4 5 2" xfId="6281" xr:uid="{00000000-0005-0000-0000-0000CB2E0000}"/>
    <cellStyle name="Normal 6 2 2 6 2 4 5 2 2" xfId="38681" xr:uid="{00000000-0005-0000-0000-0000CC2E0000}"/>
    <cellStyle name="Normal 6 2 2 6 2 4 5 3" xfId="28663" xr:uid="{00000000-0005-0000-0000-0000CD2E0000}"/>
    <cellStyle name="Normal 6 2 2 6 2 4 6" xfId="6282" xr:uid="{00000000-0005-0000-0000-0000CE2E0000}"/>
    <cellStyle name="Normal 6 2 2 6 2 4 6 2" xfId="34758" xr:uid="{00000000-0005-0000-0000-0000CF2E0000}"/>
    <cellStyle name="Normal 6 2 2 6 2 4 7" xfId="24162" xr:uid="{00000000-0005-0000-0000-0000D02E0000}"/>
    <cellStyle name="Normal 6 2 2 6 2 5" xfId="6283" xr:uid="{00000000-0005-0000-0000-0000D12E0000}"/>
    <cellStyle name="Normal 6 2 2 6 2 5 2" xfId="6284" xr:uid="{00000000-0005-0000-0000-0000D22E0000}"/>
    <cellStyle name="Normal 6 2 2 6 2 5 2 2" xfId="6285" xr:uid="{00000000-0005-0000-0000-0000D32E0000}"/>
    <cellStyle name="Normal 6 2 2 6 2 5 2 2 2" xfId="38682" xr:uid="{00000000-0005-0000-0000-0000D42E0000}"/>
    <cellStyle name="Normal 6 2 2 6 2 5 2 3" xfId="28664" xr:uid="{00000000-0005-0000-0000-0000D52E0000}"/>
    <cellStyle name="Normal 6 2 2 6 2 5 3" xfId="6286" xr:uid="{00000000-0005-0000-0000-0000D62E0000}"/>
    <cellStyle name="Normal 6 2 2 6 2 5 3 2" xfId="6287" xr:uid="{00000000-0005-0000-0000-0000D72E0000}"/>
    <cellStyle name="Normal 6 2 2 6 2 5 3 2 2" xfId="38683" xr:uid="{00000000-0005-0000-0000-0000D82E0000}"/>
    <cellStyle name="Normal 6 2 2 6 2 5 3 3" xfId="28665" xr:uid="{00000000-0005-0000-0000-0000D92E0000}"/>
    <cellStyle name="Normal 6 2 2 6 2 5 4" xfId="6288" xr:uid="{00000000-0005-0000-0000-0000DA2E0000}"/>
    <cellStyle name="Normal 6 2 2 6 2 5 4 2" xfId="34761" xr:uid="{00000000-0005-0000-0000-0000DB2E0000}"/>
    <cellStyle name="Normal 6 2 2 6 2 5 5" xfId="24165" xr:uid="{00000000-0005-0000-0000-0000DC2E0000}"/>
    <cellStyle name="Normal 6 2 2 6 2 6" xfId="6289" xr:uid="{00000000-0005-0000-0000-0000DD2E0000}"/>
    <cellStyle name="Normal 6 2 2 6 2 6 2" xfId="6290" xr:uid="{00000000-0005-0000-0000-0000DE2E0000}"/>
    <cellStyle name="Normal 6 2 2 6 2 6 2 2" xfId="6291" xr:uid="{00000000-0005-0000-0000-0000DF2E0000}"/>
    <cellStyle name="Normal 6 2 2 6 2 6 2 2 2" xfId="38684" xr:uid="{00000000-0005-0000-0000-0000E02E0000}"/>
    <cellStyle name="Normal 6 2 2 6 2 6 2 3" xfId="28666" xr:uid="{00000000-0005-0000-0000-0000E12E0000}"/>
    <cellStyle name="Normal 6 2 2 6 2 6 3" xfId="6292" xr:uid="{00000000-0005-0000-0000-0000E22E0000}"/>
    <cellStyle name="Normal 6 2 2 6 2 6 3 2" xfId="6293" xr:uid="{00000000-0005-0000-0000-0000E32E0000}"/>
    <cellStyle name="Normal 6 2 2 6 2 6 3 2 2" xfId="38685" xr:uid="{00000000-0005-0000-0000-0000E42E0000}"/>
    <cellStyle name="Normal 6 2 2 6 2 6 3 3" xfId="28667" xr:uid="{00000000-0005-0000-0000-0000E52E0000}"/>
    <cellStyle name="Normal 6 2 2 6 2 6 4" xfId="6294" xr:uid="{00000000-0005-0000-0000-0000E62E0000}"/>
    <cellStyle name="Normal 6 2 2 6 2 6 4 2" xfId="34762" xr:uid="{00000000-0005-0000-0000-0000E72E0000}"/>
    <cellStyle name="Normal 6 2 2 6 2 6 5" xfId="24166" xr:uid="{00000000-0005-0000-0000-0000E82E0000}"/>
    <cellStyle name="Normal 6 2 2 6 2 7" xfId="6295" xr:uid="{00000000-0005-0000-0000-0000E92E0000}"/>
    <cellStyle name="Normal 6 2 2 6 2 7 2" xfId="6296" xr:uid="{00000000-0005-0000-0000-0000EA2E0000}"/>
    <cellStyle name="Normal 6 2 2 6 2 7 2 2" xfId="38686" xr:uid="{00000000-0005-0000-0000-0000EB2E0000}"/>
    <cellStyle name="Normal 6 2 2 6 2 7 3" xfId="28668" xr:uid="{00000000-0005-0000-0000-0000EC2E0000}"/>
    <cellStyle name="Normal 6 2 2 6 2 8" xfId="6297" xr:uid="{00000000-0005-0000-0000-0000ED2E0000}"/>
    <cellStyle name="Normal 6 2 2 6 2 8 2" xfId="6298" xr:uid="{00000000-0005-0000-0000-0000EE2E0000}"/>
    <cellStyle name="Normal 6 2 2 6 2 8 2 2" xfId="38687" xr:uid="{00000000-0005-0000-0000-0000EF2E0000}"/>
    <cellStyle name="Normal 6 2 2 6 2 8 3" xfId="28669" xr:uid="{00000000-0005-0000-0000-0000F02E0000}"/>
    <cellStyle name="Normal 6 2 2 6 2 9" xfId="6299" xr:uid="{00000000-0005-0000-0000-0000F12E0000}"/>
    <cellStyle name="Normal 6 2 2 6 2 9 2" xfId="34745" xr:uid="{00000000-0005-0000-0000-0000F22E0000}"/>
    <cellStyle name="Normal 6 2 2 6 3" xfId="6300" xr:uid="{00000000-0005-0000-0000-0000F32E0000}"/>
    <cellStyle name="Normal 6 2 2 6 3 2" xfId="6301" xr:uid="{00000000-0005-0000-0000-0000F42E0000}"/>
    <cellStyle name="Normal 6 2 2 6 3 2 2" xfId="6302" xr:uid="{00000000-0005-0000-0000-0000F52E0000}"/>
    <cellStyle name="Normal 6 2 2 6 3 2 2 2" xfId="6303" xr:uid="{00000000-0005-0000-0000-0000F62E0000}"/>
    <cellStyle name="Normal 6 2 2 6 3 2 2 2 2" xfId="6304" xr:uid="{00000000-0005-0000-0000-0000F72E0000}"/>
    <cellStyle name="Normal 6 2 2 6 3 2 2 2 2 2" xfId="38688" xr:uid="{00000000-0005-0000-0000-0000F82E0000}"/>
    <cellStyle name="Normal 6 2 2 6 3 2 2 2 3" xfId="28670" xr:uid="{00000000-0005-0000-0000-0000F92E0000}"/>
    <cellStyle name="Normal 6 2 2 6 3 2 2 3" xfId="6305" xr:uid="{00000000-0005-0000-0000-0000FA2E0000}"/>
    <cellStyle name="Normal 6 2 2 6 3 2 2 3 2" xfId="6306" xr:uid="{00000000-0005-0000-0000-0000FB2E0000}"/>
    <cellStyle name="Normal 6 2 2 6 3 2 2 3 2 2" xfId="38689" xr:uid="{00000000-0005-0000-0000-0000FC2E0000}"/>
    <cellStyle name="Normal 6 2 2 6 3 2 2 3 3" xfId="28671" xr:uid="{00000000-0005-0000-0000-0000FD2E0000}"/>
    <cellStyle name="Normal 6 2 2 6 3 2 2 4" xfId="6307" xr:uid="{00000000-0005-0000-0000-0000FE2E0000}"/>
    <cellStyle name="Normal 6 2 2 6 3 2 2 4 2" xfId="34765" xr:uid="{00000000-0005-0000-0000-0000FF2E0000}"/>
    <cellStyle name="Normal 6 2 2 6 3 2 2 5" xfId="24169" xr:uid="{00000000-0005-0000-0000-0000002F0000}"/>
    <cellStyle name="Normal 6 2 2 6 3 2 3" xfId="6308" xr:uid="{00000000-0005-0000-0000-0000012F0000}"/>
    <cellStyle name="Normal 6 2 2 6 3 2 3 2" xfId="6309" xr:uid="{00000000-0005-0000-0000-0000022F0000}"/>
    <cellStyle name="Normal 6 2 2 6 3 2 3 2 2" xfId="6310" xr:uid="{00000000-0005-0000-0000-0000032F0000}"/>
    <cellStyle name="Normal 6 2 2 6 3 2 3 2 2 2" xfId="38690" xr:uid="{00000000-0005-0000-0000-0000042F0000}"/>
    <cellStyle name="Normal 6 2 2 6 3 2 3 2 3" xfId="28672" xr:uid="{00000000-0005-0000-0000-0000052F0000}"/>
    <cellStyle name="Normal 6 2 2 6 3 2 3 3" xfId="6311" xr:uid="{00000000-0005-0000-0000-0000062F0000}"/>
    <cellStyle name="Normal 6 2 2 6 3 2 3 3 2" xfId="6312" xr:uid="{00000000-0005-0000-0000-0000072F0000}"/>
    <cellStyle name="Normal 6 2 2 6 3 2 3 3 2 2" xfId="38691" xr:uid="{00000000-0005-0000-0000-0000082F0000}"/>
    <cellStyle name="Normal 6 2 2 6 3 2 3 3 3" xfId="28673" xr:uid="{00000000-0005-0000-0000-0000092F0000}"/>
    <cellStyle name="Normal 6 2 2 6 3 2 3 4" xfId="6313" xr:uid="{00000000-0005-0000-0000-00000A2F0000}"/>
    <cellStyle name="Normal 6 2 2 6 3 2 3 4 2" xfId="34766" xr:uid="{00000000-0005-0000-0000-00000B2F0000}"/>
    <cellStyle name="Normal 6 2 2 6 3 2 3 5" xfId="24170" xr:uid="{00000000-0005-0000-0000-00000C2F0000}"/>
    <cellStyle name="Normal 6 2 2 6 3 2 4" xfId="6314" xr:uid="{00000000-0005-0000-0000-00000D2F0000}"/>
    <cellStyle name="Normal 6 2 2 6 3 2 4 2" xfId="6315" xr:uid="{00000000-0005-0000-0000-00000E2F0000}"/>
    <cellStyle name="Normal 6 2 2 6 3 2 4 2 2" xfId="38692" xr:uid="{00000000-0005-0000-0000-00000F2F0000}"/>
    <cellStyle name="Normal 6 2 2 6 3 2 4 3" xfId="28674" xr:uid="{00000000-0005-0000-0000-0000102F0000}"/>
    <cellStyle name="Normal 6 2 2 6 3 2 5" xfId="6316" xr:uid="{00000000-0005-0000-0000-0000112F0000}"/>
    <cellStyle name="Normal 6 2 2 6 3 2 5 2" xfId="6317" xr:uid="{00000000-0005-0000-0000-0000122F0000}"/>
    <cellStyle name="Normal 6 2 2 6 3 2 5 2 2" xfId="38693" xr:uid="{00000000-0005-0000-0000-0000132F0000}"/>
    <cellStyle name="Normal 6 2 2 6 3 2 5 3" xfId="28675" xr:uid="{00000000-0005-0000-0000-0000142F0000}"/>
    <cellStyle name="Normal 6 2 2 6 3 2 6" xfId="6318" xr:uid="{00000000-0005-0000-0000-0000152F0000}"/>
    <cellStyle name="Normal 6 2 2 6 3 2 6 2" xfId="34764" xr:uid="{00000000-0005-0000-0000-0000162F0000}"/>
    <cellStyle name="Normal 6 2 2 6 3 2 7" xfId="24168" xr:uid="{00000000-0005-0000-0000-0000172F0000}"/>
    <cellStyle name="Normal 6 2 2 6 3 3" xfId="6319" xr:uid="{00000000-0005-0000-0000-0000182F0000}"/>
    <cellStyle name="Normal 6 2 2 6 3 3 2" xfId="6320" xr:uid="{00000000-0005-0000-0000-0000192F0000}"/>
    <cellStyle name="Normal 6 2 2 6 3 3 2 2" xfId="6321" xr:uid="{00000000-0005-0000-0000-00001A2F0000}"/>
    <cellStyle name="Normal 6 2 2 6 3 3 2 2 2" xfId="38694" xr:uid="{00000000-0005-0000-0000-00001B2F0000}"/>
    <cellStyle name="Normal 6 2 2 6 3 3 2 3" xfId="28676" xr:uid="{00000000-0005-0000-0000-00001C2F0000}"/>
    <cellStyle name="Normal 6 2 2 6 3 3 3" xfId="6322" xr:uid="{00000000-0005-0000-0000-00001D2F0000}"/>
    <cellStyle name="Normal 6 2 2 6 3 3 3 2" xfId="6323" xr:uid="{00000000-0005-0000-0000-00001E2F0000}"/>
    <cellStyle name="Normal 6 2 2 6 3 3 3 2 2" xfId="38695" xr:uid="{00000000-0005-0000-0000-00001F2F0000}"/>
    <cellStyle name="Normal 6 2 2 6 3 3 3 3" xfId="28677" xr:uid="{00000000-0005-0000-0000-0000202F0000}"/>
    <cellStyle name="Normal 6 2 2 6 3 3 4" xfId="6324" xr:uid="{00000000-0005-0000-0000-0000212F0000}"/>
    <cellStyle name="Normal 6 2 2 6 3 3 4 2" xfId="34767" xr:uid="{00000000-0005-0000-0000-0000222F0000}"/>
    <cellStyle name="Normal 6 2 2 6 3 3 5" xfId="24171" xr:uid="{00000000-0005-0000-0000-0000232F0000}"/>
    <cellStyle name="Normal 6 2 2 6 3 4" xfId="6325" xr:uid="{00000000-0005-0000-0000-0000242F0000}"/>
    <cellStyle name="Normal 6 2 2 6 3 4 2" xfId="6326" xr:uid="{00000000-0005-0000-0000-0000252F0000}"/>
    <cellStyle name="Normal 6 2 2 6 3 4 2 2" xfId="6327" xr:uid="{00000000-0005-0000-0000-0000262F0000}"/>
    <cellStyle name="Normal 6 2 2 6 3 4 2 2 2" xfId="38696" xr:uid="{00000000-0005-0000-0000-0000272F0000}"/>
    <cellStyle name="Normal 6 2 2 6 3 4 2 3" xfId="28678" xr:uid="{00000000-0005-0000-0000-0000282F0000}"/>
    <cellStyle name="Normal 6 2 2 6 3 4 3" xfId="6328" xr:uid="{00000000-0005-0000-0000-0000292F0000}"/>
    <cellStyle name="Normal 6 2 2 6 3 4 3 2" xfId="6329" xr:uid="{00000000-0005-0000-0000-00002A2F0000}"/>
    <cellStyle name="Normal 6 2 2 6 3 4 3 2 2" xfId="38697" xr:uid="{00000000-0005-0000-0000-00002B2F0000}"/>
    <cellStyle name="Normal 6 2 2 6 3 4 3 3" xfId="28679" xr:uid="{00000000-0005-0000-0000-00002C2F0000}"/>
    <cellStyle name="Normal 6 2 2 6 3 4 4" xfId="6330" xr:uid="{00000000-0005-0000-0000-00002D2F0000}"/>
    <cellStyle name="Normal 6 2 2 6 3 4 4 2" xfId="34768" xr:uid="{00000000-0005-0000-0000-00002E2F0000}"/>
    <cellStyle name="Normal 6 2 2 6 3 4 5" xfId="24172" xr:uid="{00000000-0005-0000-0000-00002F2F0000}"/>
    <cellStyle name="Normal 6 2 2 6 3 5" xfId="6331" xr:uid="{00000000-0005-0000-0000-0000302F0000}"/>
    <cellStyle name="Normal 6 2 2 6 3 5 2" xfId="6332" xr:uid="{00000000-0005-0000-0000-0000312F0000}"/>
    <cellStyle name="Normal 6 2 2 6 3 5 2 2" xfId="38698" xr:uid="{00000000-0005-0000-0000-0000322F0000}"/>
    <cellStyle name="Normal 6 2 2 6 3 5 3" xfId="28680" xr:uid="{00000000-0005-0000-0000-0000332F0000}"/>
    <cellStyle name="Normal 6 2 2 6 3 6" xfId="6333" xr:uid="{00000000-0005-0000-0000-0000342F0000}"/>
    <cellStyle name="Normal 6 2 2 6 3 6 2" xfId="6334" xr:uid="{00000000-0005-0000-0000-0000352F0000}"/>
    <cellStyle name="Normal 6 2 2 6 3 6 2 2" xfId="38699" xr:uid="{00000000-0005-0000-0000-0000362F0000}"/>
    <cellStyle name="Normal 6 2 2 6 3 6 3" xfId="28681" xr:uid="{00000000-0005-0000-0000-0000372F0000}"/>
    <cellStyle name="Normal 6 2 2 6 3 7" xfId="6335" xr:uid="{00000000-0005-0000-0000-0000382F0000}"/>
    <cellStyle name="Normal 6 2 2 6 3 7 2" xfId="34763" xr:uid="{00000000-0005-0000-0000-0000392F0000}"/>
    <cellStyle name="Normal 6 2 2 6 3 8" xfId="24167" xr:uid="{00000000-0005-0000-0000-00003A2F0000}"/>
    <cellStyle name="Normal 6 2 2 6 4" xfId="6336" xr:uid="{00000000-0005-0000-0000-00003B2F0000}"/>
    <cellStyle name="Normal 6 2 2 6 4 2" xfId="6337" xr:uid="{00000000-0005-0000-0000-00003C2F0000}"/>
    <cellStyle name="Normal 6 2 2 6 4 2 2" xfId="6338" xr:uid="{00000000-0005-0000-0000-00003D2F0000}"/>
    <cellStyle name="Normal 6 2 2 6 4 2 2 2" xfId="6339" xr:uid="{00000000-0005-0000-0000-00003E2F0000}"/>
    <cellStyle name="Normal 6 2 2 6 4 2 2 2 2" xfId="6340" xr:uid="{00000000-0005-0000-0000-00003F2F0000}"/>
    <cellStyle name="Normal 6 2 2 6 4 2 2 2 2 2" xfId="38700" xr:uid="{00000000-0005-0000-0000-0000402F0000}"/>
    <cellStyle name="Normal 6 2 2 6 4 2 2 2 3" xfId="28682" xr:uid="{00000000-0005-0000-0000-0000412F0000}"/>
    <cellStyle name="Normal 6 2 2 6 4 2 2 3" xfId="6341" xr:uid="{00000000-0005-0000-0000-0000422F0000}"/>
    <cellStyle name="Normal 6 2 2 6 4 2 2 3 2" xfId="6342" xr:uid="{00000000-0005-0000-0000-0000432F0000}"/>
    <cellStyle name="Normal 6 2 2 6 4 2 2 3 2 2" xfId="38701" xr:uid="{00000000-0005-0000-0000-0000442F0000}"/>
    <cellStyle name="Normal 6 2 2 6 4 2 2 3 3" xfId="28683" xr:uid="{00000000-0005-0000-0000-0000452F0000}"/>
    <cellStyle name="Normal 6 2 2 6 4 2 2 4" xfId="6343" xr:uid="{00000000-0005-0000-0000-0000462F0000}"/>
    <cellStyle name="Normal 6 2 2 6 4 2 2 4 2" xfId="34771" xr:uid="{00000000-0005-0000-0000-0000472F0000}"/>
    <cellStyle name="Normal 6 2 2 6 4 2 2 5" xfId="24175" xr:uid="{00000000-0005-0000-0000-0000482F0000}"/>
    <cellStyle name="Normal 6 2 2 6 4 2 3" xfId="6344" xr:uid="{00000000-0005-0000-0000-0000492F0000}"/>
    <cellStyle name="Normal 6 2 2 6 4 2 3 2" xfId="6345" xr:uid="{00000000-0005-0000-0000-00004A2F0000}"/>
    <cellStyle name="Normal 6 2 2 6 4 2 3 2 2" xfId="6346" xr:uid="{00000000-0005-0000-0000-00004B2F0000}"/>
    <cellStyle name="Normal 6 2 2 6 4 2 3 2 2 2" xfId="38702" xr:uid="{00000000-0005-0000-0000-00004C2F0000}"/>
    <cellStyle name="Normal 6 2 2 6 4 2 3 2 3" xfId="28684" xr:uid="{00000000-0005-0000-0000-00004D2F0000}"/>
    <cellStyle name="Normal 6 2 2 6 4 2 3 3" xfId="6347" xr:uid="{00000000-0005-0000-0000-00004E2F0000}"/>
    <cellStyle name="Normal 6 2 2 6 4 2 3 3 2" xfId="6348" xr:uid="{00000000-0005-0000-0000-00004F2F0000}"/>
    <cellStyle name="Normal 6 2 2 6 4 2 3 3 2 2" xfId="38703" xr:uid="{00000000-0005-0000-0000-0000502F0000}"/>
    <cellStyle name="Normal 6 2 2 6 4 2 3 3 3" xfId="28685" xr:uid="{00000000-0005-0000-0000-0000512F0000}"/>
    <cellStyle name="Normal 6 2 2 6 4 2 3 4" xfId="6349" xr:uid="{00000000-0005-0000-0000-0000522F0000}"/>
    <cellStyle name="Normal 6 2 2 6 4 2 3 4 2" xfId="34772" xr:uid="{00000000-0005-0000-0000-0000532F0000}"/>
    <cellStyle name="Normal 6 2 2 6 4 2 3 5" xfId="24176" xr:uid="{00000000-0005-0000-0000-0000542F0000}"/>
    <cellStyle name="Normal 6 2 2 6 4 2 4" xfId="6350" xr:uid="{00000000-0005-0000-0000-0000552F0000}"/>
    <cellStyle name="Normal 6 2 2 6 4 2 4 2" xfId="6351" xr:uid="{00000000-0005-0000-0000-0000562F0000}"/>
    <cellStyle name="Normal 6 2 2 6 4 2 4 2 2" xfId="38704" xr:uid="{00000000-0005-0000-0000-0000572F0000}"/>
    <cellStyle name="Normal 6 2 2 6 4 2 4 3" xfId="28686" xr:uid="{00000000-0005-0000-0000-0000582F0000}"/>
    <cellStyle name="Normal 6 2 2 6 4 2 5" xfId="6352" xr:uid="{00000000-0005-0000-0000-0000592F0000}"/>
    <cellStyle name="Normal 6 2 2 6 4 2 5 2" xfId="6353" xr:uid="{00000000-0005-0000-0000-00005A2F0000}"/>
    <cellStyle name="Normal 6 2 2 6 4 2 5 2 2" xfId="38705" xr:uid="{00000000-0005-0000-0000-00005B2F0000}"/>
    <cellStyle name="Normal 6 2 2 6 4 2 5 3" xfId="28687" xr:uid="{00000000-0005-0000-0000-00005C2F0000}"/>
    <cellStyle name="Normal 6 2 2 6 4 2 6" xfId="6354" xr:uid="{00000000-0005-0000-0000-00005D2F0000}"/>
    <cellStyle name="Normal 6 2 2 6 4 2 6 2" xfId="34770" xr:uid="{00000000-0005-0000-0000-00005E2F0000}"/>
    <cellStyle name="Normal 6 2 2 6 4 2 7" xfId="24174" xr:uid="{00000000-0005-0000-0000-00005F2F0000}"/>
    <cellStyle name="Normal 6 2 2 6 4 3" xfId="6355" xr:uid="{00000000-0005-0000-0000-0000602F0000}"/>
    <cellStyle name="Normal 6 2 2 6 4 3 2" xfId="6356" xr:uid="{00000000-0005-0000-0000-0000612F0000}"/>
    <cellStyle name="Normal 6 2 2 6 4 3 2 2" xfId="6357" xr:uid="{00000000-0005-0000-0000-0000622F0000}"/>
    <cellStyle name="Normal 6 2 2 6 4 3 2 2 2" xfId="38706" xr:uid="{00000000-0005-0000-0000-0000632F0000}"/>
    <cellStyle name="Normal 6 2 2 6 4 3 2 3" xfId="28688" xr:uid="{00000000-0005-0000-0000-0000642F0000}"/>
    <cellStyle name="Normal 6 2 2 6 4 3 3" xfId="6358" xr:uid="{00000000-0005-0000-0000-0000652F0000}"/>
    <cellStyle name="Normal 6 2 2 6 4 3 3 2" xfId="6359" xr:uid="{00000000-0005-0000-0000-0000662F0000}"/>
    <cellStyle name="Normal 6 2 2 6 4 3 3 2 2" xfId="38707" xr:uid="{00000000-0005-0000-0000-0000672F0000}"/>
    <cellStyle name="Normal 6 2 2 6 4 3 3 3" xfId="28689" xr:uid="{00000000-0005-0000-0000-0000682F0000}"/>
    <cellStyle name="Normal 6 2 2 6 4 3 4" xfId="6360" xr:uid="{00000000-0005-0000-0000-0000692F0000}"/>
    <cellStyle name="Normal 6 2 2 6 4 3 4 2" xfId="34773" xr:uid="{00000000-0005-0000-0000-00006A2F0000}"/>
    <cellStyle name="Normal 6 2 2 6 4 3 5" xfId="24177" xr:uid="{00000000-0005-0000-0000-00006B2F0000}"/>
    <cellStyle name="Normal 6 2 2 6 4 4" xfId="6361" xr:uid="{00000000-0005-0000-0000-00006C2F0000}"/>
    <cellStyle name="Normal 6 2 2 6 4 4 2" xfId="6362" xr:uid="{00000000-0005-0000-0000-00006D2F0000}"/>
    <cellStyle name="Normal 6 2 2 6 4 4 2 2" xfId="6363" xr:uid="{00000000-0005-0000-0000-00006E2F0000}"/>
    <cellStyle name="Normal 6 2 2 6 4 4 2 2 2" xfId="38708" xr:uid="{00000000-0005-0000-0000-00006F2F0000}"/>
    <cellStyle name="Normal 6 2 2 6 4 4 2 3" xfId="28690" xr:uid="{00000000-0005-0000-0000-0000702F0000}"/>
    <cellStyle name="Normal 6 2 2 6 4 4 3" xfId="6364" xr:uid="{00000000-0005-0000-0000-0000712F0000}"/>
    <cellStyle name="Normal 6 2 2 6 4 4 3 2" xfId="6365" xr:uid="{00000000-0005-0000-0000-0000722F0000}"/>
    <cellStyle name="Normal 6 2 2 6 4 4 3 2 2" xfId="38709" xr:uid="{00000000-0005-0000-0000-0000732F0000}"/>
    <cellStyle name="Normal 6 2 2 6 4 4 3 3" xfId="28691" xr:uid="{00000000-0005-0000-0000-0000742F0000}"/>
    <cellStyle name="Normal 6 2 2 6 4 4 4" xfId="6366" xr:uid="{00000000-0005-0000-0000-0000752F0000}"/>
    <cellStyle name="Normal 6 2 2 6 4 4 4 2" xfId="34774" xr:uid="{00000000-0005-0000-0000-0000762F0000}"/>
    <cellStyle name="Normal 6 2 2 6 4 4 5" xfId="24178" xr:uid="{00000000-0005-0000-0000-0000772F0000}"/>
    <cellStyle name="Normal 6 2 2 6 4 5" xfId="6367" xr:uid="{00000000-0005-0000-0000-0000782F0000}"/>
    <cellStyle name="Normal 6 2 2 6 4 5 2" xfId="6368" xr:uid="{00000000-0005-0000-0000-0000792F0000}"/>
    <cellStyle name="Normal 6 2 2 6 4 5 2 2" xfId="38710" xr:uid="{00000000-0005-0000-0000-00007A2F0000}"/>
    <cellStyle name="Normal 6 2 2 6 4 5 3" xfId="28692" xr:uid="{00000000-0005-0000-0000-00007B2F0000}"/>
    <cellStyle name="Normal 6 2 2 6 4 6" xfId="6369" xr:uid="{00000000-0005-0000-0000-00007C2F0000}"/>
    <cellStyle name="Normal 6 2 2 6 4 6 2" xfId="6370" xr:uid="{00000000-0005-0000-0000-00007D2F0000}"/>
    <cellStyle name="Normal 6 2 2 6 4 6 2 2" xfId="38711" xr:uid="{00000000-0005-0000-0000-00007E2F0000}"/>
    <cellStyle name="Normal 6 2 2 6 4 6 3" xfId="28693" xr:uid="{00000000-0005-0000-0000-00007F2F0000}"/>
    <cellStyle name="Normal 6 2 2 6 4 7" xfId="6371" xr:uid="{00000000-0005-0000-0000-0000802F0000}"/>
    <cellStyle name="Normal 6 2 2 6 4 7 2" xfId="34769" xr:uid="{00000000-0005-0000-0000-0000812F0000}"/>
    <cellStyle name="Normal 6 2 2 6 4 8" xfId="24173" xr:uid="{00000000-0005-0000-0000-0000822F0000}"/>
    <cellStyle name="Normal 6 2 2 6 5" xfId="6372" xr:uid="{00000000-0005-0000-0000-0000832F0000}"/>
    <cellStyle name="Normal 6 2 2 6 5 2" xfId="6373" xr:uid="{00000000-0005-0000-0000-0000842F0000}"/>
    <cellStyle name="Normal 6 2 2 6 5 2 2" xfId="6374" xr:uid="{00000000-0005-0000-0000-0000852F0000}"/>
    <cellStyle name="Normal 6 2 2 6 5 2 2 2" xfId="6375" xr:uid="{00000000-0005-0000-0000-0000862F0000}"/>
    <cellStyle name="Normal 6 2 2 6 5 2 2 2 2" xfId="38712" xr:uid="{00000000-0005-0000-0000-0000872F0000}"/>
    <cellStyle name="Normal 6 2 2 6 5 2 2 3" xfId="28694" xr:uid="{00000000-0005-0000-0000-0000882F0000}"/>
    <cellStyle name="Normal 6 2 2 6 5 2 3" xfId="6376" xr:uid="{00000000-0005-0000-0000-0000892F0000}"/>
    <cellStyle name="Normal 6 2 2 6 5 2 3 2" xfId="6377" xr:uid="{00000000-0005-0000-0000-00008A2F0000}"/>
    <cellStyle name="Normal 6 2 2 6 5 2 3 2 2" xfId="38713" xr:uid="{00000000-0005-0000-0000-00008B2F0000}"/>
    <cellStyle name="Normal 6 2 2 6 5 2 3 3" xfId="28695" xr:uid="{00000000-0005-0000-0000-00008C2F0000}"/>
    <cellStyle name="Normal 6 2 2 6 5 2 4" xfId="6378" xr:uid="{00000000-0005-0000-0000-00008D2F0000}"/>
    <cellStyle name="Normal 6 2 2 6 5 2 4 2" xfId="34776" xr:uid="{00000000-0005-0000-0000-00008E2F0000}"/>
    <cellStyle name="Normal 6 2 2 6 5 2 5" xfId="24180" xr:uid="{00000000-0005-0000-0000-00008F2F0000}"/>
    <cellStyle name="Normal 6 2 2 6 5 3" xfId="6379" xr:uid="{00000000-0005-0000-0000-0000902F0000}"/>
    <cellStyle name="Normal 6 2 2 6 5 3 2" xfId="6380" xr:uid="{00000000-0005-0000-0000-0000912F0000}"/>
    <cellStyle name="Normal 6 2 2 6 5 3 2 2" xfId="6381" xr:uid="{00000000-0005-0000-0000-0000922F0000}"/>
    <cellStyle name="Normal 6 2 2 6 5 3 2 2 2" xfId="38714" xr:uid="{00000000-0005-0000-0000-0000932F0000}"/>
    <cellStyle name="Normal 6 2 2 6 5 3 2 3" xfId="28696" xr:uid="{00000000-0005-0000-0000-0000942F0000}"/>
    <cellStyle name="Normal 6 2 2 6 5 3 3" xfId="6382" xr:uid="{00000000-0005-0000-0000-0000952F0000}"/>
    <cellStyle name="Normal 6 2 2 6 5 3 3 2" xfId="6383" xr:uid="{00000000-0005-0000-0000-0000962F0000}"/>
    <cellStyle name="Normal 6 2 2 6 5 3 3 2 2" xfId="38715" xr:uid="{00000000-0005-0000-0000-0000972F0000}"/>
    <cellStyle name="Normal 6 2 2 6 5 3 3 3" xfId="28697" xr:uid="{00000000-0005-0000-0000-0000982F0000}"/>
    <cellStyle name="Normal 6 2 2 6 5 3 4" xfId="6384" xr:uid="{00000000-0005-0000-0000-0000992F0000}"/>
    <cellStyle name="Normal 6 2 2 6 5 3 4 2" xfId="34777" xr:uid="{00000000-0005-0000-0000-00009A2F0000}"/>
    <cellStyle name="Normal 6 2 2 6 5 3 5" xfId="24181" xr:uid="{00000000-0005-0000-0000-00009B2F0000}"/>
    <cellStyle name="Normal 6 2 2 6 5 4" xfId="6385" xr:uid="{00000000-0005-0000-0000-00009C2F0000}"/>
    <cellStyle name="Normal 6 2 2 6 5 4 2" xfId="6386" xr:uid="{00000000-0005-0000-0000-00009D2F0000}"/>
    <cellStyle name="Normal 6 2 2 6 5 4 2 2" xfId="38716" xr:uid="{00000000-0005-0000-0000-00009E2F0000}"/>
    <cellStyle name="Normal 6 2 2 6 5 4 3" xfId="28698" xr:uid="{00000000-0005-0000-0000-00009F2F0000}"/>
    <cellStyle name="Normal 6 2 2 6 5 5" xfId="6387" xr:uid="{00000000-0005-0000-0000-0000A02F0000}"/>
    <cellStyle name="Normal 6 2 2 6 5 5 2" xfId="6388" xr:uid="{00000000-0005-0000-0000-0000A12F0000}"/>
    <cellStyle name="Normal 6 2 2 6 5 5 2 2" xfId="38717" xr:uid="{00000000-0005-0000-0000-0000A22F0000}"/>
    <cellStyle name="Normal 6 2 2 6 5 5 3" xfId="28699" xr:uid="{00000000-0005-0000-0000-0000A32F0000}"/>
    <cellStyle name="Normal 6 2 2 6 5 6" xfId="6389" xr:uid="{00000000-0005-0000-0000-0000A42F0000}"/>
    <cellStyle name="Normal 6 2 2 6 5 6 2" xfId="34775" xr:uid="{00000000-0005-0000-0000-0000A52F0000}"/>
    <cellStyle name="Normal 6 2 2 6 5 7" xfId="24179" xr:uid="{00000000-0005-0000-0000-0000A62F0000}"/>
    <cellStyle name="Normal 6 2 2 6 6" xfId="6390" xr:uid="{00000000-0005-0000-0000-0000A72F0000}"/>
    <cellStyle name="Normal 6 2 2 6 6 2" xfId="6391" xr:uid="{00000000-0005-0000-0000-0000A82F0000}"/>
    <cellStyle name="Normal 6 2 2 6 6 2 2" xfId="6392" xr:uid="{00000000-0005-0000-0000-0000A92F0000}"/>
    <cellStyle name="Normal 6 2 2 6 6 2 2 2" xfId="38718" xr:uid="{00000000-0005-0000-0000-0000AA2F0000}"/>
    <cellStyle name="Normal 6 2 2 6 6 2 3" xfId="28700" xr:uid="{00000000-0005-0000-0000-0000AB2F0000}"/>
    <cellStyle name="Normal 6 2 2 6 6 3" xfId="6393" xr:uid="{00000000-0005-0000-0000-0000AC2F0000}"/>
    <cellStyle name="Normal 6 2 2 6 6 3 2" xfId="6394" xr:uid="{00000000-0005-0000-0000-0000AD2F0000}"/>
    <cellStyle name="Normal 6 2 2 6 6 3 2 2" xfId="38719" xr:uid="{00000000-0005-0000-0000-0000AE2F0000}"/>
    <cellStyle name="Normal 6 2 2 6 6 3 3" xfId="28701" xr:uid="{00000000-0005-0000-0000-0000AF2F0000}"/>
    <cellStyle name="Normal 6 2 2 6 6 4" xfId="6395" xr:uid="{00000000-0005-0000-0000-0000B02F0000}"/>
    <cellStyle name="Normal 6 2 2 6 6 4 2" xfId="34778" xr:uid="{00000000-0005-0000-0000-0000B12F0000}"/>
    <cellStyle name="Normal 6 2 2 6 6 5" xfId="24182" xr:uid="{00000000-0005-0000-0000-0000B22F0000}"/>
    <cellStyle name="Normal 6 2 2 6 7" xfId="6396" xr:uid="{00000000-0005-0000-0000-0000B32F0000}"/>
    <cellStyle name="Normal 6 2 2 6 7 2" xfId="6397" xr:uid="{00000000-0005-0000-0000-0000B42F0000}"/>
    <cellStyle name="Normal 6 2 2 6 7 2 2" xfId="6398" xr:uid="{00000000-0005-0000-0000-0000B52F0000}"/>
    <cellStyle name="Normal 6 2 2 6 7 2 2 2" xfId="38720" xr:uid="{00000000-0005-0000-0000-0000B62F0000}"/>
    <cellStyle name="Normal 6 2 2 6 7 2 3" xfId="28702" xr:uid="{00000000-0005-0000-0000-0000B72F0000}"/>
    <cellStyle name="Normal 6 2 2 6 7 3" xfId="6399" xr:uid="{00000000-0005-0000-0000-0000B82F0000}"/>
    <cellStyle name="Normal 6 2 2 6 7 3 2" xfId="6400" xr:uid="{00000000-0005-0000-0000-0000B92F0000}"/>
    <cellStyle name="Normal 6 2 2 6 7 3 2 2" xfId="38721" xr:uid="{00000000-0005-0000-0000-0000BA2F0000}"/>
    <cellStyle name="Normal 6 2 2 6 7 3 3" xfId="28703" xr:uid="{00000000-0005-0000-0000-0000BB2F0000}"/>
    <cellStyle name="Normal 6 2 2 6 7 4" xfId="6401" xr:uid="{00000000-0005-0000-0000-0000BC2F0000}"/>
    <cellStyle name="Normal 6 2 2 6 7 4 2" xfId="34779" xr:uid="{00000000-0005-0000-0000-0000BD2F0000}"/>
    <cellStyle name="Normal 6 2 2 6 7 5" xfId="24183" xr:uid="{00000000-0005-0000-0000-0000BE2F0000}"/>
    <cellStyle name="Normal 6 2 2 6 8" xfId="6402" xr:uid="{00000000-0005-0000-0000-0000BF2F0000}"/>
    <cellStyle name="Normal 6 2 2 6 8 2" xfId="6403" xr:uid="{00000000-0005-0000-0000-0000C02F0000}"/>
    <cellStyle name="Normal 6 2 2 6 8 2 2" xfId="38722" xr:uid="{00000000-0005-0000-0000-0000C12F0000}"/>
    <cellStyle name="Normal 6 2 2 6 8 3" xfId="28704" xr:uid="{00000000-0005-0000-0000-0000C22F0000}"/>
    <cellStyle name="Normal 6 2 2 6 9" xfId="6404" xr:uid="{00000000-0005-0000-0000-0000C32F0000}"/>
    <cellStyle name="Normal 6 2 2 6 9 2" xfId="6405" xr:uid="{00000000-0005-0000-0000-0000C42F0000}"/>
    <cellStyle name="Normal 6 2 2 6 9 2 2" xfId="38723" xr:uid="{00000000-0005-0000-0000-0000C52F0000}"/>
    <cellStyle name="Normal 6 2 2 6 9 3" xfId="28705" xr:uid="{00000000-0005-0000-0000-0000C62F0000}"/>
    <cellStyle name="Normal 6 2 2 7" xfId="6406" xr:uid="{00000000-0005-0000-0000-0000C72F0000}"/>
    <cellStyle name="Normal 6 2 2 7 10" xfId="24184" xr:uid="{00000000-0005-0000-0000-0000C82F0000}"/>
    <cellStyle name="Normal 6 2 2 7 2" xfId="6407" xr:uid="{00000000-0005-0000-0000-0000C92F0000}"/>
    <cellStyle name="Normal 6 2 2 7 2 2" xfId="6408" xr:uid="{00000000-0005-0000-0000-0000CA2F0000}"/>
    <cellStyle name="Normal 6 2 2 7 2 2 2" xfId="6409" xr:uid="{00000000-0005-0000-0000-0000CB2F0000}"/>
    <cellStyle name="Normal 6 2 2 7 2 2 2 2" xfId="6410" xr:uid="{00000000-0005-0000-0000-0000CC2F0000}"/>
    <cellStyle name="Normal 6 2 2 7 2 2 2 2 2" xfId="6411" xr:uid="{00000000-0005-0000-0000-0000CD2F0000}"/>
    <cellStyle name="Normal 6 2 2 7 2 2 2 2 2 2" xfId="38724" xr:uid="{00000000-0005-0000-0000-0000CE2F0000}"/>
    <cellStyle name="Normal 6 2 2 7 2 2 2 2 3" xfId="28706" xr:uid="{00000000-0005-0000-0000-0000CF2F0000}"/>
    <cellStyle name="Normal 6 2 2 7 2 2 2 3" xfId="6412" xr:uid="{00000000-0005-0000-0000-0000D02F0000}"/>
    <cellStyle name="Normal 6 2 2 7 2 2 2 3 2" xfId="6413" xr:uid="{00000000-0005-0000-0000-0000D12F0000}"/>
    <cellStyle name="Normal 6 2 2 7 2 2 2 3 2 2" xfId="38725" xr:uid="{00000000-0005-0000-0000-0000D22F0000}"/>
    <cellStyle name="Normal 6 2 2 7 2 2 2 3 3" xfId="28707" xr:uid="{00000000-0005-0000-0000-0000D32F0000}"/>
    <cellStyle name="Normal 6 2 2 7 2 2 2 4" xfId="6414" xr:uid="{00000000-0005-0000-0000-0000D42F0000}"/>
    <cellStyle name="Normal 6 2 2 7 2 2 2 4 2" xfId="34783" xr:uid="{00000000-0005-0000-0000-0000D52F0000}"/>
    <cellStyle name="Normal 6 2 2 7 2 2 2 5" xfId="24187" xr:uid="{00000000-0005-0000-0000-0000D62F0000}"/>
    <cellStyle name="Normal 6 2 2 7 2 2 3" xfId="6415" xr:uid="{00000000-0005-0000-0000-0000D72F0000}"/>
    <cellStyle name="Normal 6 2 2 7 2 2 3 2" xfId="6416" xr:uid="{00000000-0005-0000-0000-0000D82F0000}"/>
    <cellStyle name="Normal 6 2 2 7 2 2 3 2 2" xfId="6417" xr:uid="{00000000-0005-0000-0000-0000D92F0000}"/>
    <cellStyle name="Normal 6 2 2 7 2 2 3 2 2 2" xfId="38726" xr:uid="{00000000-0005-0000-0000-0000DA2F0000}"/>
    <cellStyle name="Normal 6 2 2 7 2 2 3 2 3" xfId="28708" xr:uid="{00000000-0005-0000-0000-0000DB2F0000}"/>
    <cellStyle name="Normal 6 2 2 7 2 2 3 3" xfId="6418" xr:uid="{00000000-0005-0000-0000-0000DC2F0000}"/>
    <cellStyle name="Normal 6 2 2 7 2 2 3 3 2" xfId="6419" xr:uid="{00000000-0005-0000-0000-0000DD2F0000}"/>
    <cellStyle name="Normal 6 2 2 7 2 2 3 3 2 2" xfId="38727" xr:uid="{00000000-0005-0000-0000-0000DE2F0000}"/>
    <cellStyle name="Normal 6 2 2 7 2 2 3 3 3" xfId="28709" xr:uid="{00000000-0005-0000-0000-0000DF2F0000}"/>
    <cellStyle name="Normal 6 2 2 7 2 2 3 4" xfId="6420" xr:uid="{00000000-0005-0000-0000-0000E02F0000}"/>
    <cellStyle name="Normal 6 2 2 7 2 2 3 4 2" xfId="34784" xr:uid="{00000000-0005-0000-0000-0000E12F0000}"/>
    <cellStyle name="Normal 6 2 2 7 2 2 3 5" xfId="24188" xr:uid="{00000000-0005-0000-0000-0000E22F0000}"/>
    <cellStyle name="Normal 6 2 2 7 2 2 4" xfId="6421" xr:uid="{00000000-0005-0000-0000-0000E32F0000}"/>
    <cellStyle name="Normal 6 2 2 7 2 2 4 2" xfId="6422" xr:uid="{00000000-0005-0000-0000-0000E42F0000}"/>
    <cellStyle name="Normal 6 2 2 7 2 2 4 2 2" xfId="38728" xr:uid="{00000000-0005-0000-0000-0000E52F0000}"/>
    <cellStyle name="Normal 6 2 2 7 2 2 4 3" xfId="28710" xr:uid="{00000000-0005-0000-0000-0000E62F0000}"/>
    <cellStyle name="Normal 6 2 2 7 2 2 5" xfId="6423" xr:uid="{00000000-0005-0000-0000-0000E72F0000}"/>
    <cellStyle name="Normal 6 2 2 7 2 2 5 2" xfId="6424" xr:uid="{00000000-0005-0000-0000-0000E82F0000}"/>
    <cellStyle name="Normal 6 2 2 7 2 2 5 2 2" xfId="38729" xr:uid="{00000000-0005-0000-0000-0000E92F0000}"/>
    <cellStyle name="Normal 6 2 2 7 2 2 5 3" xfId="28711" xr:uid="{00000000-0005-0000-0000-0000EA2F0000}"/>
    <cellStyle name="Normal 6 2 2 7 2 2 6" xfId="6425" xr:uid="{00000000-0005-0000-0000-0000EB2F0000}"/>
    <cellStyle name="Normal 6 2 2 7 2 2 6 2" xfId="34782" xr:uid="{00000000-0005-0000-0000-0000EC2F0000}"/>
    <cellStyle name="Normal 6 2 2 7 2 2 7" xfId="24186" xr:uid="{00000000-0005-0000-0000-0000ED2F0000}"/>
    <cellStyle name="Normal 6 2 2 7 2 3" xfId="6426" xr:uid="{00000000-0005-0000-0000-0000EE2F0000}"/>
    <cellStyle name="Normal 6 2 2 7 2 3 2" xfId="6427" xr:uid="{00000000-0005-0000-0000-0000EF2F0000}"/>
    <cellStyle name="Normal 6 2 2 7 2 3 2 2" xfId="6428" xr:uid="{00000000-0005-0000-0000-0000F02F0000}"/>
    <cellStyle name="Normal 6 2 2 7 2 3 2 2 2" xfId="38730" xr:uid="{00000000-0005-0000-0000-0000F12F0000}"/>
    <cellStyle name="Normal 6 2 2 7 2 3 2 3" xfId="28712" xr:uid="{00000000-0005-0000-0000-0000F22F0000}"/>
    <cellStyle name="Normal 6 2 2 7 2 3 3" xfId="6429" xr:uid="{00000000-0005-0000-0000-0000F32F0000}"/>
    <cellStyle name="Normal 6 2 2 7 2 3 3 2" xfId="6430" xr:uid="{00000000-0005-0000-0000-0000F42F0000}"/>
    <cellStyle name="Normal 6 2 2 7 2 3 3 2 2" xfId="38731" xr:uid="{00000000-0005-0000-0000-0000F52F0000}"/>
    <cellStyle name="Normal 6 2 2 7 2 3 3 3" xfId="28713" xr:uid="{00000000-0005-0000-0000-0000F62F0000}"/>
    <cellStyle name="Normal 6 2 2 7 2 3 4" xfId="6431" xr:uid="{00000000-0005-0000-0000-0000F72F0000}"/>
    <cellStyle name="Normal 6 2 2 7 2 3 4 2" xfId="34785" xr:uid="{00000000-0005-0000-0000-0000F82F0000}"/>
    <cellStyle name="Normal 6 2 2 7 2 3 5" xfId="24189" xr:uid="{00000000-0005-0000-0000-0000F92F0000}"/>
    <cellStyle name="Normal 6 2 2 7 2 4" xfId="6432" xr:uid="{00000000-0005-0000-0000-0000FA2F0000}"/>
    <cellStyle name="Normal 6 2 2 7 2 4 2" xfId="6433" xr:uid="{00000000-0005-0000-0000-0000FB2F0000}"/>
    <cellStyle name="Normal 6 2 2 7 2 4 2 2" xfId="6434" xr:uid="{00000000-0005-0000-0000-0000FC2F0000}"/>
    <cellStyle name="Normal 6 2 2 7 2 4 2 2 2" xfId="38732" xr:uid="{00000000-0005-0000-0000-0000FD2F0000}"/>
    <cellStyle name="Normal 6 2 2 7 2 4 2 3" xfId="28714" xr:uid="{00000000-0005-0000-0000-0000FE2F0000}"/>
    <cellStyle name="Normal 6 2 2 7 2 4 3" xfId="6435" xr:uid="{00000000-0005-0000-0000-0000FF2F0000}"/>
    <cellStyle name="Normal 6 2 2 7 2 4 3 2" xfId="6436" xr:uid="{00000000-0005-0000-0000-000000300000}"/>
    <cellStyle name="Normal 6 2 2 7 2 4 3 2 2" xfId="38733" xr:uid="{00000000-0005-0000-0000-000001300000}"/>
    <cellStyle name="Normal 6 2 2 7 2 4 3 3" xfId="28715" xr:uid="{00000000-0005-0000-0000-000002300000}"/>
    <cellStyle name="Normal 6 2 2 7 2 4 4" xfId="6437" xr:uid="{00000000-0005-0000-0000-000003300000}"/>
    <cellStyle name="Normal 6 2 2 7 2 4 4 2" xfId="34786" xr:uid="{00000000-0005-0000-0000-000004300000}"/>
    <cellStyle name="Normal 6 2 2 7 2 4 5" xfId="24190" xr:uid="{00000000-0005-0000-0000-000005300000}"/>
    <cellStyle name="Normal 6 2 2 7 2 5" xfId="6438" xr:uid="{00000000-0005-0000-0000-000006300000}"/>
    <cellStyle name="Normal 6 2 2 7 2 5 2" xfId="6439" xr:uid="{00000000-0005-0000-0000-000007300000}"/>
    <cellStyle name="Normal 6 2 2 7 2 5 2 2" xfId="38734" xr:uid="{00000000-0005-0000-0000-000008300000}"/>
    <cellStyle name="Normal 6 2 2 7 2 5 3" xfId="28716" xr:uid="{00000000-0005-0000-0000-000009300000}"/>
    <cellStyle name="Normal 6 2 2 7 2 6" xfId="6440" xr:uid="{00000000-0005-0000-0000-00000A300000}"/>
    <cellStyle name="Normal 6 2 2 7 2 6 2" xfId="6441" xr:uid="{00000000-0005-0000-0000-00000B300000}"/>
    <cellStyle name="Normal 6 2 2 7 2 6 2 2" xfId="38735" xr:uid="{00000000-0005-0000-0000-00000C300000}"/>
    <cellStyle name="Normal 6 2 2 7 2 6 3" xfId="28717" xr:uid="{00000000-0005-0000-0000-00000D300000}"/>
    <cellStyle name="Normal 6 2 2 7 2 7" xfId="6442" xr:uid="{00000000-0005-0000-0000-00000E300000}"/>
    <cellStyle name="Normal 6 2 2 7 2 7 2" xfId="34781" xr:uid="{00000000-0005-0000-0000-00000F300000}"/>
    <cellStyle name="Normal 6 2 2 7 2 8" xfId="24185" xr:uid="{00000000-0005-0000-0000-000010300000}"/>
    <cellStyle name="Normal 6 2 2 7 3" xfId="6443" xr:uid="{00000000-0005-0000-0000-000011300000}"/>
    <cellStyle name="Normal 6 2 2 7 3 2" xfId="6444" xr:uid="{00000000-0005-0000-0000-000012300000}"/>
    <cellStyle name="Normal 6 2 2 7 3 2 2" xfId="6445" xr:uid="{00000000-0005-0000-0000-000013300000}"/>
    <cellStyle name="Normal 6 2 2 7 3 2 2 2" xfId="6446" xr:uid="{00000000-0005-0000-0000-000014300000}"/>
    <cellStyle name="Normal 6 2 2 7 3 2 2 2 2" xfId="6447" xr:uid="{00000000-0005-0000-0000-000015300000}"/>
    <cellStyle name="Normal 6 2 2 7 3 2 2 2 2 2" xfId="38736" xr:uid="{00000000-0005-0000-0000-000016300000}"/>
    <cellStyle name="Normal 6 2 2 7 3 2 2 2 3" xfId="28718" xr:uid="{00000000-0005-0000-0000-000017300000}"/>
    <cellStyle name="Normal 6 2 2 7 3 2 2 3" xfId="6448" xr:uid="{00000000-0005-0000-0000-000018300000}"/>
    <cellStyle name="Normal 6 2 2 7 3 2 2 3 2" xfId="6449" xr:uid="{00000000-0005-0000-0000-000019300000}"/>
    <cellStyle name="Normal 6 2 2 7 3 2 2 3 2 2" xfId="38737" xr:uid="{00000000-0005-0000-0000-00001A300000}"/>
    <cellStyle name="Normal 6 2 2 7 3 2 2 3 3" xfId="28719" xr:uid="{00000000-0005-0000-0000-00001B300000}"/>
    <cellStyle name="Normal 6 2 2 7 3 2 2 4" xfId="6450" xr:uid="{00000000-0005-0000-0000-00001C300000}"/>
    <cellStyle name="Normal 6 2 2 7 3 2 2 4 2" xfId="34789" xr:uid="{00000000-0005-0000-0000-00001D300000}"/>
    <cellStyle name="Normal 6 2 2 7 3 2 2 5" xfId="24193" xr:uid="{00000000-0005-0000-0000-00001E300000}"/>
    <cellStyle name="Normal 6 2 2 7 3 2 3" xfId="6451" xr:uid="{00000000-0005-0000-0000-00001F300000}"/>
    <cellStyle name="Normal 6 2 2 7 3 2 3 2" xfId="6452" xr:uid="{00000000-0005-0000-0000-000020300000}"/>
    <cellStyle name="Normal 6 2 2 7 3 2 3 2 2" xfId="6453" xr:uid="{00000000-0005-0000-0000-000021300000}"/>
    <cellStyle name="Normal 6 2 2 7 3 2 3 2 2 2" xfId="38738" xr:uid="{00000000-0005-0000-0000-000022300000}"/>
    <cellStyle name="Normal 6 2 2 7 3 2 3 2 3" xfId="28720" xr:uid="{00000000-0005-0000-0000-000023300000}"/>
    <cellStyle name="Normal 6 2 2 7 3 2 3 3" xfId="6454" xr:uid="{00000000-0005-0000-0000-000024300000}"/>
    <cellStyle name="Normal 6 2 2 7 3 2 3 3 2" xfId="6455" xr:uid="{00000000-0005-0000-0000-000025300000}"/>
    <cellStyle name="Normal 6 2 2 7 3 2 3 3 2 2" xfId="38739" xr:uid="{00000000-0005-0000-0000-000026300000}"/>
    <cellStyle name="Normal 6 2 2 7 3 2 3 3 3" xfId="28721" xr:uid="{00000000-0005-0000-0000-000027300000}"/>
    <cellStyle name="Normal 6 2 2 7 3 2 3 4" xfId="6456" xr:uid="{00000000-0005-0000-0000-000028300000}"/>
    <cellStyle name="Normal 6 2 2 7 3 2 3 4 2" xfId="34790" xr:uid="{00000000-0005-0000-0000-000029300000}"/>
    <cellStyle name="Normal 6 2 2 7 3 2 3 5" xfId="24194" xr:uid="{00000000-0005-0000-0000-00002A300000}"/>
    <cellStyle name="Normal 6 2 2 7 3 2 4" xfId="6457" xr:uid="{00000000-0005-0000-0000-00002B300000}"/>
    <cellStyle name="Normal 6 2 2 7 3 2 4 2" xfId="6458" xr:uid="{00000000-0005-0000-0000-00002C300000}"/>
    <cellStyle name="Normal 6 2 2 7 3 2 4 2 2" xfId="38740" xr:uid="{00000000-0005-0000-0000-00002D300000}"/>
    <cellStyle name="Normal 6 2 2 7 3 2 4 3" xfId="28722" xr:uid="{00000000-0005-0000-0000-00002E300000}"/>
    <cellStyle name="Normal 6 2 2 7 3 2 5" xfId="6459" xr:uid="{00000000-0005-0000-0000-00002F300000}"/>
    <cellStyle name="Normal 6 2 2 7 3 2 5 2" xfId="6460" xr:uid="{00000000-0005-0000-0000-000030300000}"/>
    <cellStyle name="Normal 6 2 2 7 3 2 5 2 2" xfId="38741" xr:uid="{00000000-0005-0000-0000-000031300000}"/>
    <cellStyle name="Normal 6 2 2 7 3 2 5 3" xfId="28723" xr:uid="{00000000-0005-0000-0000-000032300000}"/>
    <cellStyle name="Normal 6 2 2 7 3 2 6" xfId="6461" xr:uid="{00000000-0005-0000-0000-000033300000}"/>
    <cellStyle name="Normal 6 2 2 7 3 2 6 2" xfId="34788" xr:uid="{00000000-0005-0000-0000-000034300000}"/>
    <cellStyle name="Normal 6 2 2 7 3 2 7" xfId="24192" xr:uid="{00000000-0005-0000-0000-000035300000}"/>
    <cellStyle name="Normal 6 2 2 7 3 3" xfId="6462" xr:uid="{00000000-0005-0000-0000-000036300000}"/>
    <cellStyle name="Normal 6 2 2 7 3 3 2" xfId="6463" xr:uid="{00000000-0005-0000-0000-000037300000}"/>
    <cellStyle name="Normal 6 2 2 7 3 3 2 2" xfId="6464" xr:uid="{00000000-0005-0000-0000-000038300000}"/>
    <cellStyle name="Normal 6 2 2 7 3 3 2 2 2" xfId="38742" xr:uid="{00000000-0005-0000-0000-000039300000}"/>
    <cellStyle name="Normal 6 2 2 7 3 3 2 3" xfId="28724" xr:uid="{00000000-0005-0000-0000-00003A300000}"/>
    <cellStyle name="Normal 6 2 2 7 3 3 3" xfId="6465" xr:uid="{00000000-0005-0000-0000-00003B300000}"/>
    <cellStyle name="Normal 6 2 2 7 3 3 3 2" xfId="6466" xr:uid="{00000000-0005-0000-0000-00003C300000}"/>
    <cellStyle name="Normal 6 2 2 7 3 3 3 2 2" xfId="38743" xr:uid="{00000000-0005-0000-0000-00003D300000}"/>
    <cellStyle name="Normal 6 2 2 7 3 3 3 3" xfId="28725" xr:uid="{00000000-0005-0000-0000-00003E300000}"/>
    <cellStyle name="Normal 6 2 2 7 3 3 4" xfId="6467" xr:uid="{00000000-0005-0000-0000-00003F300000}"/>
    <cellStyle name="Normal 6 2 2 7 3 3 4 2" xfId="34791" xr:uid="{00000000-0005-0000-0000-000040300000}"/>
    <cellStyle name="Normal 6 2 2 7 3 3 5" xfId="24195" xr:uid="{00000000-0005-0000-0000-000041300000}"/>
    <cellStyle name="Normal 6 2 2 7 3 4" xfId="6468" xr:uid="{00000000-0005-0000-0000-000042300000}"/>
    <cellStyle name="Normal 6 2 2 7 3 4 2" xfId="6469" xr:uid="{00000000-0005-0000-0000-000043300000}"/>
    <cellStyle name="Normal 6 2 2 7 3 4 2 2" xfId="6470" xr:uid="{00000000-0005-0000-0000-000044300000}"/>
    <cellStyle name="Normal 6 2 2 7 3 4 2 2 2" xfId="38744" xr:uid="{00000000-0005-0000-0000-000045300000}"/>
    <cellStyle name="Normal 6 2 2 7 3 4 2 3" xfId="28726" xr:uid="{00000000-0005-0000-0000-000046300000}"/>
    <cellStyle name="Normal 6 2 2 7 3 4 3" xfId="6471" xr:uid="{00000000-0005-0000-0000-000047300000}"/>
    <cellStyle name="Normal 6 2 2 7 3 4 3 2" xfId="6472" xr:uid="{00000000-0005-0000-0000-000048300000}"/>
    <cellStyle name="Normal 6 2 2 7 3 4 3 2 2" xfId="38745" xr:uid="{00000000-0005-0000-0000-000049300000}"/>
    <cellStyle name="Normal 6 2 2 7 3 4 3 3" xfId="28727" xr:uid="{00000000-0005-0000-0000-00004A300000}"/>
    <cellStyle name="Normal 6 2 2 7 3 4 4" xfId="6473" xr:uid="{00000000-0005-0000-0000-00004B300000}"/>
    <cellStyle name="Normal 6 2 2 7 3 4 4 2" xfId="34792" xr:uid="{00000000-0005-0000-0000-00004C300000}"/>
    <cellStyle name="Normal 6 2 2 7 3 4 5" xfId="24196" xr:uid="{00000000-0005-0000-0000-00004D300000}"/>
    <cellStyle name="Normal 6 2 2 7 3 5" xfId="6474" xr:uid="{00000000-0005-0000-0000-00004E300000}"/>
    <cellStyle name="Normal 6 2 2 7 3 5 2" xfId="6475" xr:uid="{00000000-0005-0000-0000-00004F300000}"/>
    <cellStyle name="Normal 6 2 2 7 3 5 2 2" xfId="38746" xr:uid="{00000000-0005-0000-0000-000050300000}"/>
    <cellStyle name="Normal 6 2 2 7 3 5 3" xfId="28728" xr:uid="{00000000-0005-0000-0000-000051300000}"/>
    <cellStyle name="Normal 6 2 2 7 3 6" xfId="6476" xr:uid="{00000000-0005-0000-0000-000052300000}"/>
    <cellStyle name="Normal 6 2 2 7 3 6 2" xfId="6477" xr:uid="{00000000-0005-0000-0000-000053300000}"/>
    <cellStyle name="Normal 6 2 2 7 3 6 2 2" xfId="38747" xr:uid="{00000000-0005-0000-0000-000054300000}"/>
    <cellStyle name="Normal 6 2 2 7 3 6 3" xfId="28729" xr:uid="{00000000-0005-0000-0000-000055300000}"/>
    <cellStyle name="Normal 6 2 2 7 3 7" xfId="6478" xr:uid="{00000000-0005-0000-0000-000056300000}"/>
    <cellStyle name="Normal 6 2 2 7 3 7 2" xfId="34787" xr:uid="{00000000-0005-0000-0000-000057300000}"/>
    <cellStyle name="Normal 6 2 2 7 3 8" xfId="24191" xr:uid="{00000000-0005-0000-0000-000058300000}"/>
    <cellStyle name="Normal 6 2 2 7 4" xfId="6479" xr:uid="{00000000-0005-0000-0000-000059300000}"/>
    <cellStyle name="Normal 6 2 2 7 4 2" xfId="6480" xr:uid="{00000000-0005-0000-0000-00005A300000}"/>
    <cellStyle name="Normal 6 2 2 7 4 2 2" xfId="6481" xr:uid="{00000000-0005-0000-0000-00005B300000}"/>
    <cellStyle name="Normal 6 2 2 7 4 2 2 2" xfId="6482" xr:uid="{00000000-0005-0000-0000-00005C300000}"/>
    <cellStyle name="Normal 6 2 2 7 4 2 2 2 2" xfId="38748" xr:uid="{00000000-0005-0000-0000-00005D300000}"/>
    <cellStyle name="Normal 6 2 2 7 4 2 2 3" xfId="28730" xr:uid="{00000000-0005-0000-0000-00005E300000}"/>
    <cellStyle name="Normal 6 2 2 7 4 2 3" xfId="6483" xr:uid="{00000000-0005-0000-0000-00005F300000}"/>
    <cellStyle name="Normal 6 2 2 7 4 2 3 2" xfId="6484" xr:uid="{00000000-0005-0000-0000-000060300000}"/>
    <cellStyle name="Normal 6 2 2 7 4 2 3 2 2" xfId="38749" xr:uid="{00000000-0005-0000-0000-000061300000}"/>
    <cellStyle name="Normal 6 2 2 7 4 2 3 3" xfId="28731" xr:uid="{00000000-0005-0000-0000-000062300000}"/>
    <cellStyle name="Normal 6 2 2 7 4 2 4" xfId="6485" xr:uid="{00000000-0005-0000-0000-000063300000}"/>
    <cellStyle name="Normal 6 2 2 7 4 2 4 2" xfId="34794" xr:uid="{00000000-0005-0000-0000-000064300000}"/>
    <cellStyle name="Normal 6 2 2 7 4 2 5" xfId="24198" xr:uid="{00000000-0005-0000-0000-000065300000}"/>
    <cellStyle name="Normal 6 2 2 7 4 3" xfId="6486" xr:uid="{00000000-0005-0000-0000-000066300000}"/>
    <cellStyle name="Normal 6 2 2 7 4 3 2" xfId="6487" xr:uid="{00000000-0005-0000-0000-000067300000}"/>
    <cellStyle name="Normal 6 2 2 7 4 3 2 2" xfId="6488" xr:uid="{00000000-0005-0000-0000-000068300000}"/>
    <cellStyle name="Normal 6 2 2 7 4 3 2 2 2" xfId="38750" xr:uid="{00000000-0005-0000-0000-000069300000}"/>
    <cellStyle name="Normal 6 2 2 7 4 3 2 3" xfId="28732" xr:uid="{00000000-0005-0000-0000-00006A300000}"/>
    <cellStyle name="Normal 6 2 2 7 4 3 3" xfId="6489" xr:uid="{00000000-0005-0000-0000-00006B300000}"/>
    <cellStyle name="Normal 6 2 2 7 4 3 3 2" xfId="6490" xr:uid="{00000000-0005-0000-0000-00006C300000}"/>
    <cellStyle name="Normal 6 2 2 7 4 3 3 2 2" xfId="38751" xr:uid="{00000000-0005-0000-0000-00006D300000}"/>
    <cellStyle name="Normal 6 2 2 7 4 3 3 3" xfId="28733" xr:uid="{00000000-0005-0000-0000-00006E300000}"/>
    <cellStyle name="Normal 6 2 2 7 4 3 4" xfId="6491" xr:uid="{00000000-0005-0000-0000-00006F300000}"/>
    <cellStyle name="Normal 6 2 2 7 4 3 4 2" xfId="34795" xr:uid="{00000000-0005-0000-0000-000070300000}"/>
    <cellStyle name="Normal 6 2 2 7 4 3 5" xfId="24199" xr:uid="{00000000-0005-0000-0000-000071300000}"/>
    <cellStyle name="Normal 6 2 2 7 4 4" xfId="6492" xr:uid="{00000000-0005-0000-0000-000072300000}"/>
    <cellStyle name="Normal 6 2 2 7 4 4 2" xfId="6493" xr:uid="{00000000-0005-0000-0000-000073300000}"/>
    <cellStyle name="Normal 6 2 2 7 4 4 2 2" xfId="38752" xr:uid="{00000000-0005-0000-0000-000074300000}"/>
    <cellStyle name="Normal 6 2 2 7 4 4 3" xfId="28734" xr:uid="{00000000-0005-0000-0000-000075300000}"/>
    <cellStyle name="Normal 6 2 2 7 4 5" xfId="6494" xr:uid="{00000000-0005-0000-0000-000076300000}"/>
    <cellStyle name="Normal 6 2 2 7 4 5 2" xfId="6495" xr:uid="{00000000-0005-0000-0000-000077300000}"/>
    <cellStyle name="Normal 6 2 2 7 4 5 2 2" xfId="38753" xr:uid="{00000000-0005-0000-0000-000078300000}"/>
    <cellStyle name="Normal 6 2 2 7 4 5 3" xfId="28735" xr:uid="{00000000-0005-0000-0000-000079300000}"/>
    <cellStyle name="Normal 6 2 2 7 4 6" xfId="6496" xr:uid="{00000000-0005-0000-0000-00007A300000}"/>
    <cellStyle name="Normal 6 2 2 7 4 6 2" xfId="34793" xr:uid="{00000000-0005-0000-0000-00007B300000}"/>
    <cellStyle name="Normal 6 2 2 7 4 7" xfId="24197" xr:uid="{00000000-0005-0000-0000-00007C300000}"/>
    <cellStyle name="Normal 6 2 2 7 5" xfId="6497" xr:uid="{00000000-0005-0000-0000-00007D300000}"/>
    <cellStyle name="Normal 6 2 2 7 5 2" xfId="6498" xr:uid="{00000000-0005-0000-0000-00007E300000}"/>
    <cellStyle name="Normal 6 2 2 7 5 2 2" xfId="6499" xr:uid="{00000000-0005-0000-0000-00007F300000}"/>
    <cellStyle name="Normal 6 2 2 7 5 2 2 2" xfId="38754" xr:uid="{00000000-0005-0000-0000-000080300000}"/>
    <cellStyle name="Normal 6 2 2 7 5 2 3" xfId="28736" xr:uid="{00000000-0005-0000-0000-000081300000}"/>
    <cellStyle name="Normal 6 2 2 7 5 3" xfId="6500" xr:uid="{00000000-0005-0000-0000-000082300000}"/>
    <cellStyle name="Normal 6 2 2 7 5 3 2" xfId="6501" xr:uid="{00000000-0005-0000-0000-000083300000}"/>
    <cellStyle name="Normal 6 2 2 7 5 3 2 2" xfId="38755" xr:uid="{00000000-0005-0000-0000-000084300000}"/>
    <cellStyle name="Normal 6 2 2 7 5 3 3" xfId="28737" xr:uid="{00000000-0005-0000-0000-000085300000}"/>
    <cellStyle name="Normal 6 2 2 7 5 4" xfId="6502" xr:uid="{00000000-0005-0000-0000-000086300000}"/>
    <cellStyle name="Normal 6 2 2 7 5 4 2" xfId="34796" xr:uid="{00000000-0005-0000-0000-000087300000}"/>
    <cellStyle name="Normal 6 2 2 7 5 5" xfId="24200" xr:uid="{00000000-0005-0000-0000-000088300000}"/>
    <cellStyle name="Normal 6 2 2 7 6" xfId="6503" xr:uid="{00000000-0005-0000-0000-000089300000}"/>
    <cellStyle name="Normal 6 2 2 7 6 2" xfId="6504" xr:uid="{00000000-0005-0000-0000-00008A300000}"/>
    <cellStyle name="Normal 6 2 2 7 6 2 2" xfId="6505" xr:uid="{00000000-0005-0000-0000-00008B300000}"/>
    <cellStyle name="Normal 6 2 2 7 6 2 2 2" xfId="38756" xr:uid="{00000000-0005-0000-0000-00008C300000}"/>
    <cellStyle name="Normal 6 2 2 7 6 2 3" xfId="28738" xr:uid="{00000000-0005-0000-0000-00008D300000}"/>
    <cellStyle name="Normal 6 2 2 7 6 3" xfId="6506" xr:uid="{00000000-0005-0000-0000-00008E300000}"/>
    <cellStyle name="Normal 6 2 2 7 6 3 2" xfId="6507" xr:uid="{00000000-0005-0000-0000-00008F300000}"/>
    <cellStyle name="Normal 6 2 2 7 6 3 2 2" xfId="38757" xr:uid="{00000000-0005-0000-0000-000090300000}"/>
    <cellStyle name="Normal 6 2 2 7 6 3 3" xfId="28739" xr:uid="{00000000-0005-0000-0000-000091300000}"/>
    <cellStyle name="Normal 6 2 2 7 6 4" xfId="6508" xr:uid="{00000000-0005-0000-0000-000092300000}"/>
    <cellStyle name="Normal 6 2 2 7 6 4 2" xfId="34797" xr:uid="{00000000-0005-0000-0000-000093300000}"/>
    <cellStyle name="Normal 6 2 2 7 6 5" xfId="24201" xr:uid="{00000000-0005-0000-0000-000094300000}"/>
    <cellStyle name="Normal 6 2 2 7 7" xfId="6509" xr:uid="{00000000-0005-0000-0000-000095300000}"/>
    <cellStyle name="Normal 6 2 2 7 7 2" xfId="6510" xr:uid="{00000000-0005-0000-0000-000096300000}"/>
    <cellStyle name="Normal 6 2 2 7 7 2 2" xfId="38758" xr:uid="{00000000-0005-0000-0000-000097300000}"/>
    <cellStyle name="Normal 6 2 2 7 7 3" xfId="28740" xr:uid="{00000000-0005-0000-0000-000098300000}"/>
    <cellStyle name="Normal 6 2 2 7 8" xfId="6511" xr:uid="{00000000-0005-0000-0000-000099300000}"/>
    <cellStyle name="Normal 6 2 2 7 8 2" xfId="6512" xr:uid="{00000000-0005-0000-0000-00009A300000}"/>
    <cellStyle name="Normal 6 2 2 7 8 2 2" xfId="38759" xr:uid="{00000000-0005-0000-0000-00009B300000}"/>
    <cellStyle name="Normal 6 2 2 7 8 3" xfId="28741" xr:uid="{00000000-0005-0000-0000-00009C300000}"/>
    <cellStyle name="Normal 6 2 2 7 9" xfId="6513" xr:uid="{00000000-0005-0000-0000-00009D300000}"/>
    <cellStyle name="Normal 6 2 2 7 9 2" xfId="34780" xr:uid="{00000000-0005-0000-0000-00009E300000}"/>
    <cellStyle name="Normal 6 2 2 8" xfId="6514" xr:uid="{00000000-0005-0000-0000-00009F300000}"/>
    <cellStyle name="Normal 6 2 2 8 10" xfId="24202" xr:uid="{00000000-0005-0000-0000-0000A0300000}"/>
    <cellStyle name="Normal 6 2 2 8 2" xfId="6515" xr:uid="{00000000-0005-0000-0000-0000A1300000}"/>
    <cellStyle name="Normal 6 2 2 8 2 2" xfId="6516" xr:uid="{00000000-0005-0000-0000-0000A2300000}"/>
    <cellStyle name="Normal 6 2 2 8 2 2 2" xfId="6517" xr:uid="{00000000-0005-0000-0000-0000A3300000}"/>
    <cellStyle name="Normal 6 2 2 8 2 2 2 2" xfId="6518" xr:uid="{00000000-0005-0000-0000-0000A4300000}"/>
    <cellStyle name="Normal 6 2 2 8 2 2 2 2 2" xfId="6519" xr:uid="{00000000-0005-0000-0000-0000A5300000}"/>
    <cellStyle name="Normal 6 2 2 8 2 2 2 2 2 2" xfId="38760" xr:uid="{00000000-0005-0000-0000-0000A6300000}"/>
    <cellStyle name="Normal 6 2 2 8 2 2 2 2 3" xfId="28742" xr:uid="{00000000-0005-0000-0000-0000A7300000}"/>
    <cellStyle name="Normal 6 2 2 8 2 2 2 3" xfId="6520" xr:uid="{00000000-0005-0000-0000-0000A8300000}"/>
    <cellStyle name="Normal 6 2 2 8 2 2 2 3 2" xfId="6521" xr:uid="{00000000-0005-0000-0000-0000A9300000}"/>
    <cellStyle name="Normal 6 2 2 8 2 2 2 3 2 2" xfId="38761" xr:uid="{00000000-0005-0000-0000-0000AA300000}"/>
    <cellStyle name="Normal 6 2 2 8 2 2 2 3 3" xfId="28743" xr:uid="{00000000-0005-0000-0000-0000AB300000}"/>
    <cellStyle name="Normal 6 2 2 8 2 2 2 4" xfId="6522" xr:uid="{00000000-0005-0000-0000-0000AC300000}"/>
    <cellStyle name="Normal 6 2 2 8 2 2 2 4 2" xfId="34801" xr:uid="{00000000-0005-0000-0000-0000AD300000}"/>
    <cellStyle name="Normal 6 2 2 8 2 2 2 5" xfId="24205" xr:uid="{00000000-0005-0000-0000-0000AE300000}"/>
    <cellStyle name="Normal 6 2 2 8 2 2 3" xfId="6523" xr:uid="{00000000-0005-0000-0000-0000AF300000}"/>
    <cellStyle name="Normal 6 2 2 8 2 2 3 2" xfId="6524" xr:uid="{00000000-0005-0000-0000-0000B0300000}"/>
    <cellStyle name="Normal 6 2 2 8 2 2 3 2 2" xfId="6525" xr:uid="{00000000-0005-0000-0000-0000B1300000}"/>
    <cellStyle name="Normal 6 2 2 8 2 2 3 2 2 2" xfId="38762" xr:uid="{00000000-0005-0000-0000-0000B2300000}"/>
    <cellStyle name="Normal 6 2 2 8 2 2 3 2 3" xfId="28744" xr:uid="{00000000-0005-0000-0000-0000B3300000}"/>
    <cellStyle name="Normal 6 2 2 8 2 2 3 3" xfId="6526" xr:uid="{00000000-0005-0000-0000-0000B4300000}"/>
    <cellStyle name="Normal 6 2 2 8 2 2 3 3 2" xfId="6527" xr:uid="{00000000-0005-0000-0000-0000B5300000}"/>
    <cellStyle name="Normal 6 2 2 8 2 2 3 3 2 2" xfId="38763" xr:uid="{00000000-0005-0000-0000-0000B6300000}"/>
    <cellStyle name="Normal 6 2 2 8 2 2 3 3 3" xfId="28745" xr:uid="{00000000-0005-0000-0000-0000B7300000}"/>
    <cellStyle name="Normal 6 2 2 8 2 2 3 4" xfId="6528" xr:uid="{00000000-0005-0000-0000-0000B8300000}"/>
    <cellStyle name="Normal 6 2 2 8 2 2 3 4 2" xfId="34802" xr:uid="{00000000-0005-0000-0000-0000B9300000}"/>
    <cellStyle name="Normal 6 2 2 8 2 2 3 5" xfId="24206" xr:uid="{00000000-0005-0000-0000-0000BA300000}"/>
    <cellStyle name="Normal 6 2 2 8 2 2 4" xfId="6529" xr:uid="{00000000-0005-0000-0000-0000BB300000}"/>
    <cellStyle name="Normal 6 2 2 8 2 2 4 2" xfId="6530" xr:uid="{00000000-0005-0000-0000-0000BC300000}"/>
    <cellStyle name="Normal 6 2 2 8 2 2 4 2 2" xfId="38764" xr:uid="{00000000-0005-0000-0000-0000BD300000}"/>
    <cellStyle name="Normal 6 2 2 8 2 2 4 3" xfId="28746" xr:uid="{00000000-0005-0000-0000-0000BE300000}"/>
    <cellStyle name="Normal 6 2 2 8 2 2 5" xfId="6531" xr:uid="{00000000-0005-0000-0000-0000BF300000}"/>
    <cellStyle name="Normal 6 2 2 8 2 2 5 2" xfId="6532" xr:uid="{00000000-0005-0000-0000-0000C0300000}"/>
    <cellStyle name="Normal 6 2 2 8 2 2 5 2 2" xfId="38765" xr:uid="{00000000-0005-0000-0000-0000C1300000}"/>
    <cellStyle name="Normal 6 2 2 8 2 2 5 3" xfId="28747" xr:uid="{00000000-0005-0000-0000-0000C2300000}"/>
    <cellStyle name="Normal 6 2 2 8 2 2 6" xfId="6533" xr:uid="{00000000-0005-0000-0000-0000C3300000}"/>
    <cellStyle name="Normal 6 2 2 8 2 2 6 2" xfId="34800" xr:uid="{00000000-0005-0000-0000-0000C4300000}"/>
    <cellStyle name="Normal 6 2 2 8 2 2 7" xfId="24204" xr:uid="{00000000-0005-0000-0000-0000C5300000}"/>
    <cellStyle name="Normal 6 2 2 8 2 3" xfId="6534" xr:uid="{00000000-0005-0000-0000-0000C6300000}"/>
    <cellStyle name="Normal 6 2 2 8 2 3 2" xfId="6535" xr:uid="{00000000-0005-0000-0000-0000C7300000}"/>
    <cellStyle name="Normal 6 2 2 8 2 3 2 2" xfId="6536" xr:uid="{00000000-0005-0000-0000-0000C8300000}"/>
    <cellStyle name="Normal 6 2 2 8 2 3 2 2 2" xfId="38766" xr:uid="{00000000-0005-0000-0000-0000C9300000}"/>
    <cellStyle name="Normal 6 2 2 8 2 3 2 3" xfId="28748" xr:uid="{00000000-0005-0000-0000-0000CA300000}"/>
    <cellStyle name="Normal 6 2 2 8 2 3 3" xfId="6537" xr:uid="{00000000-0005-0000-0000-0000CB300000}"/>
    <cellStyle name="Normal 6 2 2 8 2 3 3 2" xfId="6538" xr:uid="{00000000-0005-0000-0000-0000CC300000}"/>
    <cellStyle name="Normal 6 2 2 8 2 3 3 2 2" xfId="38767" xr:uid="{00000000-0005-0000-0000-0000CD300000}"/>
    <cellStyle name="Normal 6 2 2 8 2 3 3 3" xfId="28749" xr:uid="{00000000-0005-0000-0000-0000CE300000}"/>
    <cellStyle name="Normal 6 2 2 8 2 3 4" xfId="6539" xr:uid="{00000000-0005-0000-0000-0000CF300000}"/>
    <cellStyle name="Normal 6 2 2 8 2 3 4 2" xfId="34803" xr:uid="{00000000-0005-0000-0000-0000D0300000}"/>
    <cellStyle name="Normal 6 2 2 8 2 3 5" xfId="24207" xr:uid="{00000000-0005-0000-0000-0000D1300000}"/>
    <cellStyle name="Normal 6 2 2 8 2 4" xfId="6540" xr:uid="{00000000-0005-0000-0000-0000D2300000}"/>
    <cellStyle name="Normal 6 2 2 8 2 4 2" xfId="6541" xr:uid="{00000000-0005-0000-0000-0000D3300000}"/>
    <cellStyle name="Normal 6 2 2 8 2 4 2 2" xfId="6542" xr:uid="{00000000-0005-0000-0000-0000D4300000}"/>
    <cellStyle name="Normal 6 2 2 8 2 4 2 2 2" xfId="38768" xr:uid="{00000000-0005-0000-0000-0000D5300000}"/>
    <cellStyle name="Normal 6 2 2 8 2 4 2 3" xfId="28750" xr:uid="{00000000-0005-0000-0000-0000D6300000}"/>
    <cellStyle name="Normal 6 2 2 8 2 4 3" xfId="6543" xr:uid="{00000000-0005-0000-0000-0000D7300000}"/>
    <cellStyle name="Normal 6 2 2 8 2 4 3 2" xfId="6544" xr:uid="{00000000-0005-0000-0000-0000D8300000}"/>
    <cellStyle name="Normal 6 2 2 8 2 4 3 2 2" xfId="38769" xr:uid="{00000000-0005-0000-0000-0000D9300000}"/>
    <cellStyle name="Normal 6 2 2 8 2 4 3 3" xfId="28751" xr:uid="{00000000-0005-0000-0000-0000DA300000}"/>
    <cellStyle name="Normal 6 2 2 8 2 4 4" xfId="6545" xr:uid="{00000000-0005-0000-0000-0000DB300000}"/>
    <cellStyle name="Normal 6 2 2 8 2 4 4 2" xfId="34804" xr:uid="{00000000-0005-0000-0000-0000DC300000}"/>
    <cellStyle name="Normal 6 2 2 8 2 4 5" xfId="24208" xr:uid="{00000000-0005-0000-0000-0000DD300000}"/>
    <cellStyle name="Normal 6 2 2 8 2 5" xfId="6546" xr:uid="{00000000-0005-0000-0000-0000DE300000}"/>
    <cellStyle name="Normal 6 2 2 8 2 5 2" xfId="6547" xr:uid="{00000000-0005-0000-0000-0000DF300000}"/>
    <cellStyle name="Normal 6 2 2 8 2 5 2 2" xfId="38770" xr:uid="{00000000-0005-0000-0000-0000E0300000}"/>
    <cellStyle name="Normal 6 2 2 8 2 5 3" xfId="28752" xr:uid="{00000000-0005-0000-0000-0000E1300000}"/>
    <cellStyle name="Normal 6 2 2 8 2 6" xfId="6548" xr:uid="{00000000-0005-0000-0000-0000E2300000}"/>
    <cellStyle name="Normal 6 2 2 8 2 6 2" xfId="6549" xr:uid="{00000000-0005-0000-0000-0000E3300000}"/>
    <cellStyle name="Normal 6 2 2 8 2 6 2 2" xfId="38771" xr:uid="{00000000-0005-0000-0000-0000E4300000}"/>
    <cellStyle name="Normal 6 2 2 8 2 6 3" xfId="28753" xr:uid="{00000000-0005-0000-0000-0000E5300000}"/>
    <cellStyle name="Normal 6 2 2 8 2 7" xfId="6550" xr:uid="{00000000-0005-0000-0000-0000E6300000}"/>
    <cellStyle name="Normal 6 2 2 8 2 7 2" xfId="34799" xr:uid="{00000000-0005-0000-0000-0000E7300000}"/>
    <cellStyle name="Normal 6 2 2 8 2 8" xfId="24203" xr:uid="{00000000-0005-0000-0000-0000E8300000}"/>
    <cellStyle name="Normal 6 2 2 8 3" xfId="6551" xr:uid="{00000000-0005-0000-0000-0000E9300000}"/>
    <cellStyle name="Normal 6 2 2 8 3 2" xfId="6552" xr:uid="{00000000-0005-0000-0000-0000EA300000}"/>
    <cellStyle name="Normal 6 2 2 8 3 2 2" xfId="6553" xr:uid="{00000000-0005-0000-0000-0000EB300000}"/>
    <cellStyle name="Normal 6 2 2 8 3 2 2 2" xfId="6554" xr:uid="{00000000-0005-0000-0000-0000EC300000}"/>
    <cellStyle name="Normal 6 2 2 8 3 2 2 2 2" xfId="6555" xr:uid="{00000000-0005-0000-0000-0000ED300000}"/>
    <cellStyle name="Normal 6 2 2 8 3 2 2 2 2 2" xfId="38772" xr:uid="{00000000-0005-0000-0000-0000EE300000}"/>
    <cellStyle name="Normal 6 2 2 8 3 2 2 2 3" xfId="28754" xr:uid="{00000000-0005-0000-0000-0000EF300000}"/>
    <cellStyle name="Normal 6 2 2 8 3 2 2 3" xfId="6556" xr:uid="{00000000-0005-0000-0000-0000F0300000}"/>
    <cellStyle name="Normal 6 2 2 8 3 2 2 3 2" xfId="6557" xr:uid="{00000000-0005-0000-0000-0000F1300000}"/>
    <cellStyle name="Normal 6 2 2 8 3 2 2 3 2 2" xfId="38773" xr:uid="{00000000-0005-0000-0000-0000F2300000}"/>
    <cellStyle name="Normal 6 2 2 8 3 2 2 3 3" xfId="28755" xr:uid="{00000000-0005-0000-0000-0000F3300000}"/>
    <cellStyle name="Normal 6 2 2 8 3 2 2 4" xfId="6558" xr:uid="{00000000-0005-0000-0000-0000F4300000}"/>
    <cellStyle name="Normal 6 2 2 8 3 2 2 4 2" xfId="34807" xr:uid="{00000000-0005-0000-0000-0000F5300000}"/>
    <cellStyle name="Normal 6 2 2 8 3 2 2 5" xfId="24211" xr:uid="{00000000-0005-0000-0000-0000F6300000}"/>
    <cellStyle name="Normal 6 2 2 8 3 2 3" xfId="6559" xr:uid="{00000000-0005-0000-0000-0000F7300000}"/>
    <cellStyle name="Normal 6 2 2 8 3 2 3 2" xfId="6560" xr:uid="{00000000-0005-0000-0000-0000F8300000}"/>
    <cellStyle name="Normal 6 2 2 8 3 2 3 2 2" xfId="6561" xr:uid="{00000000-0005-0000-0000-0000F9300000}"/>
    <cellStyle name="Normal 6 2 2 8 3 2 3 2 2 2" xfId="38774" xr:uid="{00000000-0005-0000-0000-0000FA300000}"/>
    <cellStyle name="Normal 6 2 2 8 3 2 3 2 3" xfId="28756" xr:uid="{00000000-0005-0000-0000-0000FB300000}"/>
    <cellStyle name="Normal 6 2 2 8 3 2 3 3" xfId="6562" xr:uid="{00000000-0005-0000-0000-0000FC300000}"/>
    <cellStyle name="Normal 6 2 2 8 3 2 3 3 2" xfId="6563" xr:uid="{00000000-0005-0000-0000-0000FD300000}"/>
    <cellStyle name="Normal 6 2 2 8 3 2 3 3 2 2" xfId="38775" xr:uid="{00000000-0005-0000-0000-0000FE300000}"/>
    <cellStyle name="Normal 6 2 2 8 3 2 3 3 3" xfId="28757" xr:uid="{00000000-0005-0000-0000-0000FF300000}"/>
    <cellStyle name="Normal 6 2 2 8 3 2 3 4" xfId="6564" xr:uid="{00000000-0005-0000-0000-000000310000}"/>
    <cellStyle name="Normal 6 2 2 8 3 2 3 4 2" xfId="34808" xr:uid="{00000000-0005-0000-0000-000001310000}"/>
    <cellStyle name="Normal 6 2 2 8 3 2 3 5" xfId="24212" xr:uid="{00000000-0005-0000-0000-000002310000}"/>
    <cellStyle name="Normal 6 2 2 8 3 2 4" xfId="6565" xr:uid="{00000000-0005-0000-0000-000003310000}"/>
    <cellStyle name="Normal 6 2 2 8 3 2 4 2" xfId="6566" xr:uid="{00000000-0005-0000-0000-000004310000}"/>
    <cellStyle name="Normal 6 2 2 8 3 2 4 2 2" xfId="38776" xr:uid="{00000000-0005-0000-0000-000005310000}"/>
    <cellStyle name="Normal 6 2 2 8 3 2 4 3" xfId="28758" xr:uid="{00000000-0005-0000-0000-000006310000}"/>
    <cellStyle name="Normal 6 2 2 8 3 2 5" xfId="6567" xr:uid="{00000000-0005-0000-0000-000007310000}"/>
    <cellStyle name="Normal 6 2 2 8 3 2 5 2" xfId="6568" xr:uid="{00000000-0005-0000-0000-000008310000}"/>
    <cellStyle name="Normal 6 2 2 8 3 2 5 2 2" xfId="38777" xr:uid="{00000000-0005-0000-0000-000009310000}"/>
    <cellStyle name="Normal 6 2 2 8 3 2 5 3" xfId="28759" xr:uid="{00000000-0005-0000-0000-00000A310000}"/>
    <cellStyle name="Normal 6 2 2 8 3 2 6" xfId="6569" xr:uid="{00000000-0005-0000-0000-00000B310000}"/>
    <cellStyle name="Normal 6 2 2 8 3 2 6 2" xfId="34806" xr:uid="{00000000-0005-0000-0000-00000C310000}"/>
    <cellStyle name="Normal 6 2 2 8 3 2 7" xfId="24210" xr:uid="{00000000-0005-0000-0000-00000D310000}"/>
    <cellStyle name="Normal 6 2 2 8 3 3" xfId="6570" xr:uid="{00000000-0005-0000-0000-00000E310000}"/>
    <cellStyle name="Normal 6 2 2 8 3 3 2" xfId="6571" xr:uid="{00000000-0005-0000-0000-00000F310000}"/>
    <cellStyle name="Normal 6 2 2 8 3 3 2 2" xfId="6572" xr:uid="{00000000-0005-0000-0000-000010310000}"/>
    <cellStyle name="Normal 6 2 2 8 3 3 2 2 2" xfId="38778" xr:uid="{00000000-0005-0000-0000-000011310000}"/>
    <cellStyle name="Normal 6 2 2 8 3 3 2 3" xfId="28760" xr:uid="{00000000-0005-0000-0000-000012310000}"/>
    <cellStyle name="Normal 6 2 2 8 3 3 3" xfId="6573" xr:uid="{00000000-0005-0000-0000-000013310000}"/>
    <cellStyle name="Normal 6 2 2 8 3 3 3 2" xfId="6574" xr:uid="{00000000-0005-0000-0000-000014310000}"/>
    <cellStyle name="Normal 6 2 2 8 3 3 3 2 2" xfId="38779" xr:uid="{00000000-0005-0000-0000-000015310000}"/>
    <cellStyle name="Normal 6 2 2 8 3 3 3 3" xfId="28761" xr:uid="{00000000-0005-0000-0000-000016310000}"/>
    <cellStyle name="Normal 6 2 2 8 3 3 4" xfId="6575" xr:uid="{00000000-0005-0000-0000-000017310000}"/>
    <cellStyle name="Normal 6 2 2 8 3 3 4 2" xfId="34809" xr:uid="{00000000-0005-0000-0000-000018310000}"/>
    <cellStyle name="Normal 6 2 2 8 3 3 5" xfId="24213" xr:uid="{00000000-0005-0000-0000-000019310000}"/>
    <cellStyle name="Normal 6 2 2 8 3 4" xfId="6576" xr:uid="{00000000-0005-0000-0000-00001A310000}"/>
    <cellStyle name="Normal 6 2 2 8 3 4 2" xfId="6577" xr:uid="{00000000-0005-0000-0000-00001B310000}"/>
    <cellStyle name="Normal 6 2 2 8 3 4 2 2" xfId="6578" xr:uid="{00000000-0005-0000-0000-00001C310000}"/>
    <cellStyle name="Normal 6 2 2 8 3 4 2 2 2" xfId="38780" xr:uid="{00000000-0005-0000-0000-00001D310000}"/>
    <cellStyle name="Normal 6 2 2 8 3 4 2 3" xfId="28762" xr:uid="{00000000-0005-0000-0000-00001E310000}"/>
    <cellStyle name="Normal 6 2 2 8 3 4 3" xfId="6579" xr:uid="{00000000-0005-0000-0000-00001F310000}"/>
    <cellStyle name="Normal 6 2 2 8 3 4 3 2" xfId="6580" xr:uid="{00000000-0005-0000-0000-000020310000}"/>
    <cellStyle name="Normal 6 2 2 8 3 4 3 2 2" xfId="38781" xr:uid="{00000000-0005-0000-0000-000021310000}"/>
    <cellStyle name="Normal 6 2 2 8 3 4 3 3" xfId="28763" xr:uid="{00000000-0005-0000-0000-000022310000}"/>
    <cellStyle name="Normal 6 2 2 8 3 4 4" xfId="6581" xr:uid="{00000000-0005-0000-0000-000023310000}"/>
    <cellStyle name="Normal 6 2 2 8 3 4 4 2" xfId="34810" xr:uid="{00000000-0005-0000-0000-000024310000}"/>
    <cellStyle name="Normal 6 2 2 8 3 4 5" xfId="24214" xr:uid="{00000000-0005-0000-0000-000025310000}"/>
    <cellStyle name="Normal 6 2 2 8 3 5" xfId="6582" xr:uid="{00000000-0005-0000-0000-000026310000}"/>
    <cellStyle name="Normal 6 2 2 8 3 5 2" xfId="6583" xr:uid="{00000000-0005-0000-0000-000027310000}"/>
    <cellStyle name="Normal 6 2 2 8 3 5 2 2" xfId="38782" xr:uid="{00000000-0005-0000-0000-000028310000}"/>
    <cellStyle name="Normal 6 2 2 8 3 5 3" xfId="28764" xr:uid="{00000000-0005-0000-0000-000029310000}"/>
    <cellStyle name="Normal 6 2 2 8 3 6" xfId="6584" xr:uid="{00000000-0005-0000-0000-00002A310000}"/>
    <cellStyle name="Normal 6 2 2 8 3 6 2" xfId="6585" xr:uid="{00000000-0005-0000-0000-00002B310000}"/>
    <cellStyle name="Normal 6 2 2 8 3 6 2 2" xfId="38783" xr:uid="{00000000-0005-0000-0000-00002C310000}"/>
    <cellStyle name="Normal 6 2 2 8 3 6 3" xfId="28765" xr:uid="{00000000-0005-0000-0000-00002D310000}"/>
    <cellStyle name="Normal 6 2 2 8 3 7" xfId="6586" xr:uid="{00000000-0005-0000-0000-00002E310000}"/>
    <cellStyle name="Normal 6 2 2 8 3 7 2" xfId="34805" xr:uid="{00000000-0005-0000-0000-00002F310000}"/>
    <cellStyle name="Normal 6 2 2 8 3 8" xfId="24209" xr:uid="{00000000-0005-0000-0000-000030310000}"/>
    <cellStyle name="Normal 6 2 2 8 4" xfId="6587" xr:uid="{00000000-0005-0000-0000-000031310000}"/>
    <cellStyle name="Normal 6 2 2 8 4 2" xfId="6588" xr:uid="{00000000-0005-0000-0000-000032310000}"/>
    <cellStyle name="Normal 6 2 2 8 4 2 2" xfId="6589" xr:uid="{00000000-0005-0000-0000-000033310000}"/>
    <cellStyle name="Normal 6 2 2 8 4 2 2 2" xfId="6590" xr:uid="{00000000-0005-0000-0000-000034310000}"/>
    <cellStyle name="Normal 6 2 2 8 4 2 2 2 2" xfId="38784" xr:uid="{00000000-0005-0000-0000-000035310000}"/>
    <cellStyle name="Normal 6 2 2 8 4 2 2 3" xfId="28766" xr:uid="{00000000-0005-0000-0000-000036310000}"/>
    <cellStyle name="Normal 6 2 2 8 4 2 3" xfId="6591" xr:uid="{00000000-0005-0000-0000-000037310000}"/>
    <cellStyle name="Normal 6 2 2 8 4 2 3 2" xfId="6592" xr:uid="{00000000-0005-0000-0000-000038310000}"/>
    <cellStyle name="Normal 6 2 2 8 4 2 3 2 2" xfId="38785" xr:uid="{00000000-0005-0000-0000-000039310000}"/>
    <cellStyle name="Normal 6 2 2 8 4 2 3 3" xfId="28767" xr:uid="{00000000-0005-0000-0000-00003A310000}"/>
    <cellStyle name="Normal 6 2 2 8 4 2 4" xfId="6593" xr:uid="{00000000-0005-0000-0000-00003B310000}"/>
    <cellStyle name="Normal 6 2 2 8 4 2 4 2" xfId="34812" xr:uid="{00000000-0005-0000-0000-00003C310000}"/>
    <cellStyle name="Normal 6 2 2 8 4 2 5" xfId="24216" xr:uid="{00000000-0005-0000-0000-00003D310000}"/>
    <cellStyle name="Normal 6 2 2 8 4 3" xfId="6594" xr:uid="{00000000-0005-0000-0000-00003E310000}"/>
    <cellStyle name="Normal 6 2 2 8 4 3 2" xfId="6595" xr:uid="{00000000-0005-0000-0000-00003F310000}"/>
    <cellStyle name="Normal 6 2 2 8 4 3 2 2" xfId="6596" xr:uid="{00000000-0005-0000-0000-000040310000}"/>
    <cellStyle name="Normal 6 2 2 8 4 3 2 2 2" xfId="38786" xr:uid="{00000000-0005-0000-0000-000041310000}"/>
    <cellStyle name="Normal 6 2 2 8 4 3 2 3" xfId="28768" xr:uid="{00000000-0005-0000-0000-000042310000}"/>
    <cellStyle name="Normal 6 2 2 8 4 3 3" xfId="6597" xr:uid="{00000000-0005-0000-0000-000043310000}"/>
    <cellStyle name="Normal 6 2 2 8 4 3 3 2" xfId="6598" xr:uid="{00000000-0005-0000-0000-000044310000}"/>
    <cellStyle name="Normal 6 2 2 8 4 3 3 2 2" xfId="38787" xr:uid="{00000000-0005-0000-0000-000045310000}"/>
    <cellStyle name="Normal 6 2 2 8 4 3 3 3" xfId="28769" xr:uid="{00000000-0005-0000-0000-000046310000}"/>
    <cellStyle name="Normal 6 2 2 8 4 3 4" xfId="6599" xr:uid="{00000000-0005-0000-0000-000047310000}"/>
    <cellStyle name="Normal 6 2 2 8 4 3 4 2" xfId="34813" xr:uid="{00000000-0005-0000-0000-000048310000}"/>
    <cellStyle name="Normal 6 2 2 8 4 3 5" xfId="24217" xr:uid="{00000000-0005-0000-0000-000049310000}"/>
    <cellStyle name="Normal 6 2 2 8 4 4" xfId="6600" xr:uid="{00000000-0005-0000-0000-00004A310000}"/>
    <cellStyle name="Normal 6 2 2 8 4 4 2" xfId="6601" xr:uid="{00000000-0005-0000-0000-00004B310000}"/>
    <cellStyle name="Normal 6 2 2 8 4 4 2 2" xfId="38788" xr:uid="{00000000-0005-0000-0000-00004C310000}"/>
    <cellStyle name="Normal 6 2 2 8 4 4 3" xfId="28770" xr:uid="{00000000-0005-0000-0000-00004D310000}"/>
    <cellStyle name="Normal 6 2 2 8 4 5" xfId="6602" xr:uid="{00000000-0005-0000-0000-00004E310000}"/>
    <cellStyle name="Normal 6 2 2 8 4 5 2" xfId="6603" xr:uid="{00000000-0005-0000-0000-00004F310000}"/>
    <cellStyle name="Normal 6 2 2 8 4 5 2 2" xfId="38789" xr:uid="{00000000-0005-0000-0000-000050310000}"/>
    <cellStyle name="Normal 6 2 2 8 4 5 3" xfId="28771" xr:uid="{00000000-0005-0000-0000-000051310000}"/>
    <cellStyle name="Normal 6 2 2 8 4 6" xfId="6604" xr:uid="{00000000-0005-0000-0000-000052310000}"/>
    <cellStyle name="Normal 6 2 2 8 4 6 2" xfId="34811" xr:uid="{00000000-0005-0000-0000-000053310000}"/>
    <cellStyle name="Normal 6 2 2 8 4 7" xfId="24215" xr:uid="{00000000-0005-0000-0000-000054310000}"/>
    <cellStyle name="Normal 6 2 2 8 5" xfId="6605" xr:uid="{00000000-0005-0000-0000-000055310000}"/>
    <cellStyle name="Normal 6 2 2 8 5 2" xfId="6606" xr:uid="{00000000-0005-0000-0000-000056310000}"/>
    <cellStyle name="Normal 6 2 2 8 5 2 2" xfId="6607" xr:uid="{00000000-0005-0000-0000-000057310000}"/>
    <cellStyle name="Normal 6 2 2 8 5 2 2 2" xfId="38790" xr:uid="{00000000-0005-0000-0000-000058310000}"/>
    <cellStyle name="Normal 6 2 2 8 5 2 3" xfId="28772" xr:uid="{00000000-0005-0000-0000-000059310000}"/>
    <cellStyle name="Normal 6 2 2 8 5 3" xfId="6608" xr:uid="{00000000-0005-0000-0000-00005A310000}"/>
    <cellStyle name="Normal 6 2 2 8 5 3 2" xfId="6609" xr:uid="{00000000-0005-0000-0000-00005B310000}"/>
    <cellStyle name="Normal 6 2 2 8 5 3 2 2" xfId="38791" xr:uid="{00000000-0005-0000-0000-00005C310000}"/>
    <cellStyle name="Normal 6 2 2 8 5 3 3" xfId="28773" xr:uid="{00000000-0005-0000-0000-00005D310000}"/>
    <cellStyle name="Normal 6 2 2 8 5 4" xfId="6610" xr:uid="{00000000-0005-0000-0000-00005E310000}"/>
    <cellStyle name="Normal 6 2 2 8 5 4 2" xfId="34814" xr:uid="{00000000-0005-0000-0000-00005F310000}"/>
    <cellStyle name="Normal 6 2 2 8 5 5" xfId="24218" xr:uid="{00000000-0005-0000-0000-000060310000}"/>
    <cellStyle name="Normal 6 2 2 8 6" xfId="6611" xr:uid="{00000000-0005-0000-0000-000061310000}"/>
    <cellStyle name="Normal 6 2 2 8 6 2" xfId="6612" xr:uid="{00000000-0005-0000-0000-000062310000}"/>
    <cellStyle name="Normal 6 2 2 8 6 2 2" xfId="6613" xr:uid="{00000000-0005-0000-0000-000063310000}"/>
    <cellStyle name="Normal 6 2 2 8 6 2 2 2" xfId="38792" xr:uid="{00000000-0005-0000-0000-000064310000}"/>
    <cellStyle name="Normal 6 2 2 8 6 2 3" xfId="28774" xr:uid="{00000000-0005-0000-0000-000065310000}"/>
    <cellStyle name="Normal 6 2 2 8 6 3" xfId="6614" xr:uid="{00000000-0005-0000-0000-000066310000}"/>
    <cellStyle name="Normal 6 2 2 8 6 3 2" xfId="6615" xr:uid="{00000000-0005-0000-0000-000067310000}"/>
    <cellStyle name="Normal 6 2 2 8 6 3 2 2" xfId="38793" xr:uid="{00000000-0005-0000-0000-000068310000}"/>
    <cellStyle name="Normal 6 2 2 8 6 3 3" xfId="28775" xr:uid="{00000000-0005-0000-0000-000069310000}"/>
    <cellStyle name="Normal 6 2 2 8 6 4" xfId="6616" xr:uid="{00000000-0005-0000-0000-00006A310000}"/>
    <cellStyle name="Normal 6 2 2 8 6 4 2" xfId="34815" xr:uid="{00000000-0005-0000-0000-00006B310000}"/>
    <cellStyle name="Normal 6 2 2 8 6 5" xfId="24219" xr:uid="{00000000-0005-0000-0000-00006C310000}"/>
    <cellStyle name="Normal 6 2 2 8 7" xfId="6617" xr:uid="{00000000-0005-0000-0000-00006D310000}"/>
    <cellStyle name="Normal 6 2 2 8 7 2" xfId="6618" xr:uid="{00000000-0005-0000-0000-00006E310000}"/>
    <cellStyle name="Normal 6 2 2 8 7 2 2" xfId="38794" xr:uid="{00000000-0005-0000-0000-00006F310000}"/>
    <cellStyle name="Normal 6 2 2 8 7 3" xfId="28776" xr:uid="{00000000-0005-0000-0000-000070310000}"/>
    <cellStyle name="Normal 6 2 2 8 8" xfId="6619" xr:uid="{00000000-0005-0000-0000-000071310000}"/>
    <cellStyle name="Normal 6 2 2 8 8 2" xfId="6620" xr:uid="{00000000-0005-0000-0000-000072310000}"/>
    <cellStyle name="Normal 6 2 2 8 8 2 2" xfId="38795" xr:uid="{00000000-0005-0000-0000-000073310000}"/>
    <cellStyle name="Normal 6 2 2 8 8 3" xfId="28777" xr:uid="{00000000-0005-0000-0000-000074310000}"/>
    <cellStyle name="Normal 6 2 2 8 9" xfId="6621" xr:uid="{00000000-0005-0000-0000-000075310000}"/>
    <cellStyle name="Normal 6 2 2 8 9 2" xfId="34798" xr:uid="{00000000-0005-0000-0000-000076310000}"/>
    <cellStyle name="Normal 6 2 2 9" xfId="6622" xr:uid="{00000000-0005-0000-0000-000077310000}"/>
    <cellStyle name="Normal 6 2 2 9 2" xfId="6623" xr:uid="{00000000-0005-0000-0000-000078310000}"/>
    <cellStyle name="Normal 6 2 2 9 2 2" xfId="6624" xr:uid="{00000000-0005-0000-0000-000079310000}"/>
    <cellStyle name="Normal 6 2 2 9 2 2 2" xfId="6625" xr:uid="{00000000-0005-0000-0000-00007A310000}"/>
    <cellStyle name="Normal 6 2 2 9 2 2 2 2" xfId="6626" xr:uid="{00000000-0005-0000-0000-00007B310000}"/>
    <cellStyle name="Normal 6 2 2 9 2 2 2 2 2" xfId="38796" xr:uid="{00000000-0005-0000-0000-00007C310000}"/>
    <cellStyle name="Normal 6 2 2 9 2 2 2 3" xfId="28778" xr:uid="{00000000-0005-0000-0000-00007D310000}"/>
    <cellStyle name="Normal 6 2 2 9 2 2 3" xfId="6627" xr:uid="{00000000-0005-0000-0000-00007E310000}"/>
    <cellStyle name="Normal 6 2 2 9 2 2 3 2" xfId="6628" xr:uid="{00000000-0005-0000-0000-00007F310000}"/>
    <cellStyle name="Normal 6 2 2 9 2 2 3 2 2" xfId="38797" xr:uid="{00000000-0005-0000-0000-000080310000}"/>
    <cellStyle name="Normal 6 2 2 9 2 2 3 3" xfId="28779" xr:uid="{00000000-0005-0000-0000-000081310000}"/>
    <cellStyle name="Normal 6 2 2 9 2 2 4" xfId="6629" xr:uid="{00000000-0005-0000-0000-000082310000}"/>
    <cellStyle name="Normal 6 2 2 9 2 2 4 2" xfId="34818" xr:uid="{00000000-0005-0000-0000-000083310000}"/>
    <cellStyle name="Normal 6 2 2 9 2 2 5" xfId="24222" xr:uid="{00000000-0005-0000-0000-000084310000}"/>
    <cellStyle name="Normal 6 2 2 9 2 3" xfId="6630" xr:uid="{00000000-0005-0000-0000-000085310000}"/>
    <cellStyle name="Normal 6 2 2 9 2 3 2" xfId="6631" xr:uid="{00000000-0005-0000-0000-000086310000}"/>
    <cellStyle name="Normal 6 2 2 9 2 3 2 2" xfId="6632" xr:uid="{00000000-0005-0000-0000-000087310000}"/>
    <cellStyle name="Normal 6 2 2 9 2 3 2 2 2" xfId="38798" xr:uid="{00000000-0005-0000-0000-000088310000}"/>
    <cellStyle name="Normal 6 2 2 9 2 3 2 3" xfId="28780" xr:uid="{00000000-0005-0000-0000-000089310000}"/>
    <cellStyle name="Normal 6 2 2 9 2 3 3" xfId="6633" xr:uid="{00000000-0005-0000-0000-00008A310000}"/>
    <cellStyle name="Normal 6 2 2 9 2 3 3 2" xfId="6634" xr:uid="{00000000-0005-0000-0000-00008B310000}"/>
    <cellStyle name="Normal 6 2 2 9 2 3 3 2 2" xfId="38799" xr:uid="{00000000-0005-0000-0000-00008C310000}"/>
    <cellStyle name="Normal 6 2 2 9 2 3 3 3" xfId="28781" xr:uid="{00000000-0005-0000-0000-00008D310000}"/>
    <cellStyle name="Normal 6 2 2 9 2 3 4" xfId="6635" xr:uid="{00000000-0005-0000-0000-00008E310000}"/>
    <cellStyle name="Normal 6 2 2 9 2 3 4 2" xfId="34819" xr:uid="{00000000-0005-0000-0000-00008F310000}"/>
    <cellStyle name="Normal 6 2 2 9 2 3 5" xfId="24223" xr:uid="{00000000-0005-0000-0000-000090310000}"/>
    <cellStyle name="Normal 6 2 2 9 2 4" xfId="6636" xr:uid="{00000000-0005-0000-0000-000091310000}"/>
    <cellStyle name="Normal 6 2 2 9 2 4 2" xfId="6637" xr:uid="{00000000-0005-0000-0000-000092310000}"/>
    <cellStyle name="Normal 6 2 2 9 2 4 2 2" xfId="38800" xr:uid="{00000000-0005-0000-0000-000093310000}"/>
    <cellStyle name="Normal 6 2 2 9 2 4 3" xfId="28782" xr:uid="{00000000-0005-0000-0000-000094310000}"/>
    <cellStyle name="Normal 6 2 2 9 2 5" xfId="6638" xr:uid="{00000000-0005-0000-0000-000095310000}"/>
    <cellStyle name="Normal 6 2 2 9 2 5 2" xfId="6639" xr:uid="{00000000-0005-0000-0000-000096310000}"/>
    <cellStyle name="Normal 6 2 2 9 2 5 2 2" xfId="38801" xr:uid="{00000000-0005-0000-0000-000097310000}"/>
    <cellStyle name="Normal 6 2 2 9 2 5 3" xfId="28783" xr:uid="{00000000-0005-0000-0000-000098310000}"/>
    <cellStyle name="Normal 6 2 2 9 2 6" xfId="6640" xr:uid="{00000000-0005-0000-0000-000099310000}"/>
    <cellStyle name="Normal 6 2 2 9 2 6 2" xfId="34817" xr:uid="{00000000-0005-0000-0000-00009A310000}"/>
    <cellStyle name="Normal 6 2 2 9 2 7" xfId="24221" xr:uid="{00000000-0005-0000-0000-00009B310000}"/>
    <cellStyle name="Normal 6 2 2 9 3" xfId="6641" xr:uid="{00000000-0005-0000-0000-00009C310000}"/>
    <cellStyle name="Normal 6 2 2 9 3 2" xfId="6642" xr:uid="{00000000-0005-0000-0000-00009D310000}"/>
    <cellStyle name="Normal 6 2 2 9 3 2 2" xfId="6643" xr:uid="{00000000-0005-0000-0000-00009E310000}"/>
    <cellStyle name="Normal 6 2 2 9 3 2 2 2" xfId="38802" xr:uid="{00000000-0005-0000-0000-00009F310000}"/>
    <cellStyle name="Normal 6 2 2 9 3 2 3" xfId="28784" xr:uid="{00000000-0005-0000-0000-0000A0310000}"/>
    <cellStyle name="Normal 6 2 2 9 3 3" xfId="6644" xr:uid="{00000000-0005-0000-0000-0000A1310000}"/>
    <cellStyle name="Normal 6 2 2 9 3 3 2" xfId="6645" xr:uid="{00000000-0005-0000-0000-0000A2310000}"/>
    <cellStyle name="Normal 6 2 2 9 3 3 2 2" xfId="38803" xr:uid="{00000000-0005-0000-0000-0000A3310000}"/>
    <cellStyle name="Normal 6 2 2 9 3 3 3" xfId="28785" xr:uid="{00000000-0005-0000-0000-0000A4310000}"/>
    <cellStyle name="Normal 6 2 2 9 3 4" xfId="6646" xr:uid="{00000000-0005-0000-0000-0000A5310000}"/>
    <cellStyle name="Normal 6 2 2 9 3 4 2" xfId="34820" xr:uid="{00000000-0005-0000-0000-0000A6310000}"/>
    <cellStyle name="Normal 6 2 2 9 3 5" xfId="24224" xr:uid="{00000000-0005-0000-0000-0000A7310000}"/>
    <cellStyle name="Normal 6 2 2 9 4" xfId="6647" xr:uid="{00000000-0005-0000-0000-0000A8310000}"/>
    <cellStyle name="Normal 6 2 2 9 4 2" xfId="6648" xr:uid="{00000000-0005-0000-0000-0000A9310000}"/>
    <cellStyle name="Normal 6 2 2 9 4 2 2" xfId="6649" xr:uid="{00000000-0005-0000-0000-0000AA310000}"/>
    <cellStyle name="Normal 6 2 2 9 4 2 2 2" xfId="38804" xr:uid="{00000000-0005-0000-0000-0000AB310000}"/>
    <cellStyle name="Normal 6 2 2 9 4 2 3" xfId="28786" xr:uid="{00000000-0005-0000-0000-0000AC310000}"/>
    <cellStyle name="Normal 6 2 2 9 4 3" xfId="6650" xr:uid="{00000000-0005-0000-0000-0000AD310000}"/>
    <cellStyle name="Normal 6 2 2 9 4 3 2" xfId="6651" xr:uid="{00000000-0005-0000-0000-0000AE310000}"/>
    <cellStyle name="Normal 6 2 2 9 4 3 2 2" xfId="38805" xr:uid="{00000000-0005-0000-0000-0000AF310000}"/>
    <cellStyle name="Normal 6 2 2 9 4 3 3" xfId="28787" xr:uid="{00000000-0005-0000-0000-0000B0310000}"/>
    <cellStyle name="Normal 6 2 2 9 4 4" xfId="6652" xr:uid="{00000000-0005-0000-0000-0000B1310000}"/>
    <cellStyle name="Normal 6 2 2 9 4 4 2" xfId="34821" xr:uid="{00000000-0005-0000-0000-0000B2310000}"/>
    <cellStyle name="Normal 6 2 2 9 4 5" xfId="24225" xr:uid="{00000000-0005-0000-0000-0000B3310000}"/>
    <cellStyle name="Normal 6 2 2 9 5" xfId="6653" xr:uid="{00000000-0005-0000-0000-0000B4310000}"/>
    <cellStyle name="Normal 6 2 2 9 5 2" xfId="6654" xr:uid="{00000000-0005-0000-0000-0000B5310000}"/>
    <cellStyle name="Normal 6 2 2 9 5 2 2" xfId="38806" xr:uid="{00000000-0005-0000-0000-0000B6310000}"/>
    <cellStyle name="Normal 6 2 2 9 5 3" xfId="28788" xr:uid="{00000000-0005-0000-0000-0000B7310000}"/>
    <cellStyle name="Normal 6 2 2 9 6" xfId="6655" xr:uid="{00000000-0005-0000-0000-0000B8310000}"/>
    <cellStyle name="Normal 6 2 2 9 6 2" xfId="6656" xr:uid="{00000000-0005-0000-0000-0000B9310000}"/>
    <cellStyle name="Normal 6 2 2 9 6 2 2" xfId="38807" xr:uid="{00000000-0005-0000-0000-0000BA310000}"/>
    <cellStyle name="Normal 6 2 2 9 6 3" xfId="28789" xr:uid="{00000000-0005-0000-0000-0000BB310000}"/>
    <cellStyle name="Normal 6 2 2 9 7" xfId="6657" xr:uid="{00000000-0005-0000-0000-0000BC310000}"/>
    <cellStyle name="Normal 6 2 2 9 7 2" xfId="34816" xr:uid="{00000000-0005-0000-0000-0000BD310000}"/>
    <cellStyle name="Normal 6 2 2 9 8" xfId="24220" xr:uid="{00000000-0005-0000-0000-0000BE310000}"/>
    <cellStyle name="Normal 6 2 20" xfId="23142" xr:uid="{00000000-0005-0000-0000-0000BF310000}"/>
    <cellStyle name="Normal 6 2 3" xfId="6658" xr:uid="{00000000-0005-0000-0000-0000C0310000}"/>
    <cellStyle name="Normal 6 2 3 10" xfId="6659" xr:uid="{00000000-0005-0000-0000-0000C1310000}"/>
    <cellStyle name="Normal 6 2 3 10 2" xfId="6660" xr:uid="{00000000-0005-0000-0000-0000C2310000}"/>
    <cellStyle name="Normal 6 2 3 10 2 2" xfId="34822" xr:uid="{00000000-0005-0000-0000-0000C3310000}"/>
    <cellStyle name="Normal 6 2 3 10 3" xfId="24226" xr:uid="{00000000-0005-0000-0000-0000C4310000}"/>
    <cellStyle name="Normal 6 2 3 11" xfId="6661" xr:uid="{00000000-0005-0000-0000-0000C5310000}"/>
    <cellStyle name="Normal 6 2 3 11 2" xfId="6662" xr:uid="{00000000-0005-0000-0000-0000C6310000}"/>
    <cellStyle name="Normal 6 2 3 11 2 2" xfId="38808" xr:uid="{00000000-0005-0000-0000-0000C7310000}"/>
    <cellStyle name="Normal 6 2 3 11 3" xfId="28790" xr:uid="{00000000-0005-0000-0000-0000C8310000}"/>
    <cellStyle name="Normal 6 2 3 12" xfId="6663" xr:uid="{00000000-0005-0000-0000-0000C9310000}"/>
    <cellStyle name="Normal 6 2 3 12 2" xfId="6664" xr:uid="{00000000-0005-0000-0000-0000CA310000}"/>
    <cellStyle name="Normal 6 2 3 12 2 2" xfId="38809" xr:uid="{00000000-0005-0000-0000-0000CB310000}"/>
    <cellStyle name="Normal 6 2 3 12 3" xfId="28791" xr:uid="{00000000-0005-0000-0000-0000CC310000}"/>
    <cellStyle name="Normal 6 2 3 2" xfId="6665" xr:uid="{00000000-0005-0000-0000-0000CD310000}"/>
    <cellStyle name="Normal 6 2 3 2 10" xfId="6666" xr:uid="{00000000-0005-0000-0000-0000CE310000}"/>
    <cellStyle name="Normal 6 2 3 2 10 2" xfId="6667" xr:uid="{00000000-0005-0000-0000-0000CF310000}"/>
    <cellStyle name="Normal 6 2 3 2 10 2 2" xfId="38810" xr:uid="{00000000-0005-0000-0000-0000D0310000}"/>
    <cellStyle name="Normal 6 2 3 2 10 3" xfId="28792" xr:uid="{00000000-0005-0000-0000-0000D1310000}"/>
    <cellStyle name="Normal 6 2 3 2 11" xfId="6668" xr:uid="{00000000-0005-0000-0000-0000D2310000}"/>
    <cellStyle name="Normal 6 2 3 2 11 2" xfId="34823" xr:uid="{00000000-0005-0000-0000-0000D3310000}"/>
    <cellStyle name="Normal 6 2 3 2 12" xfId="24227" xr:uid="{00000000-0005-0000-0000-0000D4310000}"/>
    <cellStyle name="Normal 6 2 3 2 2" xfId="6669" xr:uid="{00000000-0005-0000-0000-0000D5310000}"/>
    <cellStyle name="Normal 6 2 3 2 2 10" xfId="24228" xr:uid="{00000000-0005-0000-0000-0000D6310000}"/>
    <cellStyle name="Normal 6 2 3 2 2 2" xfId="6670" xr:uid="{00000000-0005-0000-0000-0000D7310000}"/>
    <cellStyle name="Normal 6 2 3 2 2 2 2" xfId="6671" xr:uid="{00000000-0005-0000-0000-0000D8310000}"/>
    <cellStyle name="Normal 6 2 3 2 2 2 2 2" xfId="6672" xr:uid="{00000000-0005-0000-0000-0000D9310000}"/>
    <cellStyle name="Normal 6 2 3 2 2 2 2 2 2" xfId="6673" xr:uid="{00000000-0005-0000-0000-0000DA310000}"/>
    <cellStyle name="Normal 6 2 3 2 2 2 2 2 2 2" xfId="6674" xr:uid="{00000000-0005-0000-0000-0000DB310000}"/>
    <cellStyle name="Normal 6 2 3 2 2 2 2 2 2 2 2" xfId="38811" xr:uid="{00000000-0005-0000-0000-0000DC310000}"/>
    <cellStyle name="Normal 6 2 3 2 2 2 2 2 2 3" xfId="28793" xr:uid="{00000000-0005-0000-0000-0000DD310000}"/>
    <cellStyle name="Normal 6 2 3 2 2 2 2 2 3" xfId="6675" xr:uid="{00000000-0005-0000-0000-0000DE310000}"/>
    <cellStyle name="Normal 6 2 3 2 2 2 2 2 3 2" xfId="6676" xr:uid="{00000000-0005-0000-0000-0000DF310000}"/>
    <cellStyle name="Normal 6 2 3 2 2 2 2 2 3 2 2" xfId="38812" xr:uid="{00000000-0005-0000-0000-0000E0310000}"/>
    <cellStyle name="Normal 6 2 3 2 2 2 2 2 3 3" xfId="28794" xr:uid="{00000000-0005-0000-0000-0000E1310000}"/>
    <cellStyle name="Normal 6 2 3 2 2 2 2 2 4" xfId="6677" xr:uid="{00000000-0005-0000-0000-0000E2310000}"/>
    <cellStyle name="Normal 6 2 3 2 2 2 2 2 4 2" xfId="34827" xr:uid="{00000000-0005-0000-0000-0000E3310000}"/>
    <cellStyle name="Normal 6 2 3 2 2 2 2 2 5" xfId="24231" xr:uid="{00000000-0005-0000-0000-0000E4310000}"/>
    <cellStyle name="Normal 6 2 3 2 2 2 2 3" xfId="6678" xr:uid="{00000000-0005-0000-0000-0000E5310000}"/>
    <cellStyle name="Normal 6 2 3 2 2 2 2 3 2" xfId="6679" xr:uid="{00000000-0005-0000-0000-0000E6310000}"/>
    <cellStyle name="Normal 6 2 3 2 2 2 2 3 2 2" xfId="6680" xr:uid="{00000000-0005-0000-0000-0000E7310000}"/>
    <cellStyle name="Normal 6 2 3 2 2 2 2 3 2 2 2" xfId="38813" xr:uid="{00000000-0005-0000-0000-0000E8310000}"/>
    <cellStyle name="Normal 6 2 3 2 2 2 2 3 2 3" xfId="28795" xr:uid="{00000000-0005-0000-0000-0000E9310000}"/>
    <cellStyle name="Normal 6 2 3 2 2 2 2 3 3" xfId="6681" xr:uid="{00000000-0005-0000-0000-0000EA310000}"/>
    <cellStyle name="Normal 6 2 3 2 2 2 2 3 3 2" xfId="6682" xr:uid="{00000000-0005-0000-0000-0000EB310000}"/>
    <cellStyle name="Normal 6 2 3 2 2 2 2 3 3 2 2" xfId="38814" xr:uid="{00000000-0005-0000-0000-0000EC310000}"/>
    <cellStyle name="Normal 6 2 3 2 2 2 2 3 3 3" xfId="28796" xr:uid="{00000000-0005-0000-0000-0000ED310000}"/>
    <cellStyle name="Normal 6 2 3 2 2 2 2 3 4" xfId="6683" xr:uid="{00000000-0005-0000-0000-0000EE310000}"/>
    <cellStyle name="Normal 6 2 3 2 2 2 2 3 4 2" xfId="34828" xr:uid="{00000000-0005-0000-0000-0000EF310000}"/>
    <cellStyle name="Normal 6 2 3 2 2 2 2 3 5" xfId="24232" xr:uid="{00000000-0005-0000-0000-0000F0310000}"/>
    <cellStyle name="Normal 6 2 3 2 2 2 2 4" xfId="6684" xr:uid="{00000000-0005-0000-0000-0000F1310000}"/>
    <cellStyle name="Normal 6 2 3 2 2 2 2 4 2" xfId="6685" xr:uid="{00000000-0005-0000-0000-0000F2310000}"/>
    <cellStyle name="Normal 6 2 3 2 2 2 2 4 2 2" xfId="38815" xr:uid="{00000000-0005-0000-0000-0000F3310000}"/>
    <cellStyle name="Normal 6 2 3 2 2 2 2 4 3" xfId="28797" xr:uid="{00000000-0005-0000-0000-0000F4310000}"/>
    <cellStyle name="Normal 6 2 3 2 2 2 2 5" xfId="6686" xr:uid="{00000000-0005-0000-0000-0000F5310000}"/>
    <cellStyle name="Normal 6 2 3 2 2 2 2 5 2" xfId="6687" xr:uid="{00000000-0005-0000-0000-0000F6310000}"/>
    <cellStyle name="Normal 6 2 3 2 2 2 2 5 2 2" xfId="38816" xr:uid="{00000000-0005-0000-0000-0000F7310000}"/>
    <cellStyle name="Normal 6 2 3 2 2 2 2 5 3" xfId="28798" xr:uid="{00000000-0005-0000-0000-0000F8310000}"/>
    <cellStyle name="Normal 6 2 3 2 2 2 2 6" xfId="6688" xr:uid="{00000000-0005-0000-0000-0000F9310000}"/>
    <cellStyle name="Normal 6 2 3 2 2 2 2 6 2" xfId="34826" xr:uid="{00000000-0005-0000-0000-0000FA310000}"/>
    <cellStyle name="Normal 6 2 3 2 2 2 2 7" xfId="24230" xr:uid="{00000000-0005-0000-0000-0000FB310000}"/>
    <cellStyle name="Normal 6 2 3 2 2 2 3" xfId="6689" xr:uid="{00000000-0005-0000-0000-0000FC310000}"/>
    <cellStyle name="Normal 6 2 3 2 2 2 3 2" xfId="6690" xr:uid="{00000000-0005-0000-0000-0000FD310000}"/>
    <cellStyle name="Normal 6 2 3 2 2 2 3 2 2" xfId="6691" xr:uid="{00000000-0005-0000-0000-0000FE310000}"/>
    <cellStyle name="Normal 6 2 3 2 2 2 3 2 2 2" xfId="38817" xr:uid="{00000000-0005-0000-0000-0000FF310000}"/>
    <cellStyle name="Normal 6 2 3 2 2 2 3 2 3" xfId="28799" xr:uid="{00000000-0005-0000-0000-000000320000}"/>
    <cellStyle name="Normal 6 2 3 2 2 2 3 3" xfId="6692" xr:uid="{00000000-0005-0000-0000-000001320000}"/>
    <cellStyle name="Normal 6 2 3 2 2 2 3 3 2" xfId="6693" xr:uid="{00000000-0005-0000-0000-000002320000}"/>
    <cellStyle name="Normal 6 2 3 2 2 2 3 3 2 2" xfId="38818" xr:uid="{00000000-0005-0000-0000-000003320000}"/>
    <cellStyle name="Normal 6 2 3 2 2 2 3 3 3" xfId="28800" xr:uid="{00000000-0005-0000-0000-000004320000}"/>
    <cellStyle name="Normal 6 2 3 2 2 2 3 4" xfId="6694" xr:uid="{00000000-0005-0000-0000-000005320000}"/>
    <cellStyle name="Normal 6 2 3 2 2 2 3 4 2" xfId="34829" xr:uid="{00000000-0005-0000-0000-000006320000}"/>
    <cellStyle name="Normal 6 2 3 2 2 2 3 5" xfId="24233" xr:uid="{00000000-0005-0000-0000-000007320000}"/>
    <cellStyle name="Normal 6 2 3 2 2 2 4" xfId="6695" xr:uid="{00000000-0005-0000-0000-000008320000}"/>
    <cellStyle name="Normal 6 2 3 2 2 2 4 2" xfId="6696" xr:uid="{00000000-0005-0000-0000-000009320000}"/>
    <cellStyle name="Normal 6 2 3 2 2 2 4 2 2" xfId="6697" xr:uid="{00000000-0005-0000-0000-00000A320000}"/>
    <cellStyle name="Normal 6 2 3 2 2 2 4 2 2 2" xfId="38819" xr:uid="{00000000-0005-0000-0000-00000B320000}"/>
    <cellStyle name="Normal 6 2 3 2 2 2 4 2 3" xfId="28801" xr:uid="{00000000-0005-0000-0000-00000C320000}"/>
    <cellStyle name="Normal 6 2 3 2 2 2 4 3" xfId="6698" xr:uid="{00000000-0005-0000-0000-00000D320000}"/>
    <cellStyle name="Normal 6 2 3 2 2 2 4 3 2" xfId="6699" xr:uid="{00000000-0005-0000-0000-00000E320000}"/>
    <cellStyle name="Normal 6 2 3 2 2 2 4 3 2 2" xfId="38820" xr:uid="{00000000-0005-0000-0000-00000F320000}"/>
    <cellStyle name="Normal 6 2 3 2 2 2 4 3 3" xfId="28802" xr:uid="{00000000-0005-0000-0000-000010320000}"/>
    <cellStyle name="Normal 6 2 3 2 2 2 4 4" xfId="6700" xr:uid="{00000000-0005-0000-0000-000011320000}"/>
    <cellStyle name="Normal 6 2 3 2 2 2 4 4 2" xfId="34830" xr:uid="{00000000-0005-0000-0000-000012320000}"/>
    <cellStyle name="Normal 6 2 3 2 2 2 4 5" xfId="24234" xr:uid="{00000000-0005-0000-0000-000013320000}"/>
    <cellStyle name="Normal 6 2 3 2 2 2 5" xfId="6701" xr:uid="{00000000-0005-0000-0000-000014320000}"/>
    <cellStyle name="Normal 6 2 3 2 2 2 5 2" xfId="6702" xr:uid="{00000000-0005-0000-0000-000015320000}"/>
    <cellStyle name="Normal 6 2 3 2 2 2 5 2 2" xfId="38821" xr:uid="{00000000-0005-0000-0000-000016320000}"/>
    <cellStyle name="Normal 6 2 3 2 2 2 5 3" xfId="28803" xr:uid="{00000000-0005-0000-0000-000017320000}"/>
    <cellStyle name="Normal 6 2 3 2 2 2 6" xfId="6703" xr:uid="{00000000-0005-0000-0000-000018320000}"/>
    <cellStyle name="Normal 6 2 3 2 2 2 6 2" xfId="6704" xr:uid="{00000000-0005-0000-0000-000019320000}"/>
    <cellStyle name="Normal 6 2 3 2 2 2 6 2 2" xfId="38822" xr:uid="{00000000-0005-0000-0000-00001A320000}"/>
    <cellStyle name="Normal 6 2 3 2 2 2 6 3" xfId="28804" xr:uid="{00000000-0005-0000-0000-00001B320000}"/>
    <cellStyle name="Normal 6 2 3 2 2 2 7" xfId="6705" xr:uid="{00000000-0005-0000-0000-00001C320000}"/>
    <cellStyle name="Normal 6 2 3 2 2 2 7 2" xfId="34825" xr:uid="{00000000-0005-0000-0000-00001D320000}"/>
    <cellStyle name="Normal 6 2 3 2 2 2 8" xfId="24229" xr:uid="{00000000-0005-0000-0000-00001E320000}"/>
    <cellStyle name="Normal 6 2 3 2 2 3" xfId="6706" xr:uid="{00000000-0005-0000-0000-00001F320000}"/>
    <cellStyle name="Normal 6 2 3 2 2 3 2" xfId="6707" xr:uid="{00000000-0005-0000-0000-000020320000}"/>
    <cellStyle name="Normal 6 2 3 2 2 3 2 2" xfId="6708" xr:uid="{00000000-0005-0000-0000-000021320000}"/>
    <cellStyle name="Normal 6 2 3 2 2 3 2 2 2" xfId="6709" xr:uid="{00000000-0005-0000-0000-000022320000}"/>
    <cellStyle name="Normal 6 2 3 2 2 3 2 2 2 2" xfId="6710" xr:uid="{00000000-0005-0000-0000-000023320000}"/>
    <cellStyle name="Normal 6 2 3 2 2 3 2 2 2 2 2" xfId="38823" xr:uid="{00000000-0005-0000-0000-000024320000}"/>
    <cellStyle name="Normal 6 2 3 2 2 3 2 2 2 3" xfId="28805" xr:uid="{00000000-0005-0000-0000-000025320000}"/>
    <cellStyle name="Normal 6 2 3 2 2 3 2 2 3" xfId="6711" xr:uid="{00000000-0005-0000-0000-000026320000}"/>
    <cellStyle name="Normal 6 2 3 2 2 3 2 2 3 2" xfId="6712" xr:uid="{00000000-0005-0000-0000-000027320000}"/>
    <cellStyle name="Normal 6 2 3 2 2 3 2 2 3 2 2" xfId="38824" xr:uid="{00000000-0005-0000-0000-000028320000}"/>
    <cellStyle name="Normal 6 2 3 2 2 3 2 2 3 3" xfId="28806" xr:uid="{00000000-0005-0000-0000-000029320000}"/>
    <cellStyle name="Normal 6 2 3 2 2 3 2 2 4" xfId="6713" xr:uid="{00000000-0005-0000-0000-00002A320000}"/>
    <cellStyle name="Normal 6 2 3 2 2 3 2 2 4 2" xfId="34833" xr:uid="{00000000-0005-0000-0000-00002B320000}"/>
    <cellStyle name="Normal 6 2 3 2 2 3 2 2 5" xfId="24237" xr:uid="{00000000-0005-0000-0000-00002C320000}"/>
    <cellStyle name="Normal 6 2 3 2 2 3 2 3" xfId="6714" xr:uid="{00000000-0005-0000-0000-00002D320000}"/>
    <cellStyle name="Normal 6 2 3 2 2 3 2 3 2" xfId="6715" xr:uid="{00000000-0005-0000-0000-00002E320000}"/>
    <cellStyle name="Normal 6 2 3 2 2 3 2 3 2 2" xfId="6716" xr:uid="{00000000-0005-0000-0000-00002F320000}"/>
    <cellStyle name="Normal 6 2 3 2 2 3 2 3 2 2 2" xfId="38825" xr:uid="{00000000-0005-0000-0000-000030320000}"/>
    <cellStyle name="Normal 6 2 3 2 2 3 2 3 2 3" xfId="28807" xr:uid="{00000000-0005-0000-0000-000031320000}"/>
    <cellStyle name="Normal 6 2 3 2 2 3 2 3 3" xfId="6717" xr:uid="{00000000-0005-0000-0000-000032320000}"/>
    <cellStyle name="Normal 6 2 3 2 2 3 2 3 3 2" xfId="6718" xr:uid="{00000000-0005-0000-0000-000033320000}"/>
    <cellStyle name="Normal 6 2 3 2 2 3 2 3 3 2 2" xfId="38826" xr:uid="{00000000-0005-0000-0000-000034320000}"/>
    <cellStyle name="Normal 6 2 3 2 2 3 2 3 3 3" xfId="28808" xr:uid="{00000000-0005-0000-0000-000035320000}"/>
    <cellStyle name="Normal 6 2 3 2 2 3 2 3 4" xfId="6719" xr:uid="{00000000-0005-0000-0000-000036320000}"/>
    <cellStyle name="Normal 6 2 3 2 2 3 2 3 4 2" xfId="34834" xr:uid="{00000000-0005-0000-0000-000037320000}"/>
    <cellStyle name="Normal 6 2 3 2 2 3 2 3 5" xfId="24238" xr:uid="{00000000-0005-0000-0000-000038320000}"/>
    <cellStyle name="Normal 6 2 3 2 2 3 2 4" xfId="6720" xr:uid="{00000000-0005-0000-0000-000039320000}"/>
    <cellStyle name="Normal 6 2 3 2 2 3 2 4 2" xfId="6721" xr:uid="{00000000-0005-0000-0000-00003A320000}"/>
    <cellStyle name="Normal 6 2 3 2 2 3 2 4 2 2" xfId="38827" xr:uid="{00000000-0005-0000-0000-00003B320000}"/>
    <cellStyle name="Normal 6 2 3 2 2 3 2 4 3" xfId="28809" xr:uid="{00000000-0005-0000-0000-00003C320000}"/>
    <cellStyle name="Normal 6 2 3 2 2 3 2 5" xfId="6722" xr:uid="{00000000-0005-0000-0000-00003D320000}"/>
    <cellStyle name="Normal 6 2 3 2 2 3 2 5 2" xfId="6723" xr:uid="{00000000-0005-0000-0000-00003E320000}"/>
    <cellStyle name="Normal 6 2 3 2 2 3 2 5 2 2" xfId="38828" xr:uid="{00000000-0005-0000-0000-00003F320000}"/>
    <cellStyle name="Normal 6 2 3 2 2 3 2 5 3" xfId="28810" xr:uid="{00000000-0005-0000-0000-000040320000}"/>
    <cellStyle name="Normal 6 2 3 2 2 3 2 6" xfId="6724" xr:uid="{00000000-0005-0000-0000-000041320000}"/>
    <cellStyle name="Normal 6 2 3 2 2 3 2 6 2" xfId="34832" xr:uid="{00000000-0005-0000-0000-000042320000}"/>
    <cellStyle name="Normal 6 2 3 2 2 3 2 7" xfId="24236" xr:uid="{00000000-0005-0000-0000-000043320000}"/>
    <cellStyle name="Normal 6 2 3 2 2 3 3" xfId="6725" xr:uid="{00000000-0005-0000-0000-000044320000}"/>
    <cellStyle name="Normal 6 2 3 2 2 3 3 2" xfId="6726" xr:uid="{00000000-0005-0000-0000-000045320000}"/>
    <cellStyle name="Normal 6 2 3 2 2 3 3 2 2" xfId="6727" xr:uid="{00000000-0005-0000-0000-000046320000}"/>
    <cellStyle name="Normal 6 2 3 2 2 3 3 2 2 2" xfId="38829" xr:uid="{00000000-0005-0000-0000-000047320000}"/>
    <cellStyle name="Normal 6 2 3 2 2 3 3 2 3" xfId="28811" xr:uid="{00000000-0005-0000-0000-000048320000}"/>
    <cellStyle name="Normal 6 2 3 2 2 3 3 3" xfId="6728" xr:uid="{00000000-0005-0000-0000-000049320000}"/>
    <cellStyle name="Normal 6 2 3 2 2 3 3 3 2" xfId="6729" xr:uid="{00000000-0005-0000-0000-00004A320000}"/>
    <cellStyle name="Normal 6 2 3 2 2 3 3 3 2 2" xfId="38830" xr:uid="{00000000-0005-0000-0000-00004B320000}"/>
    <cellStyle name="Normal 6 2 3 2 2 3 3 3 3" xfId="28812" xr:uid="{00000000-0005-0000-0000-00004C320000}"/>
    <cellStyle name="Normal 6 2 3 2 2 3 3 4" xfId="6730" xr:uid="{00000000-0005-0000-0000-00004D320000}"/>
    <cellStyle name="Normal 6 2 3 2 2 3 3 4 2" xfId="34835" xr:uid="{00000000-0005-0000-0000-00004E320000}"/>
    <cellStyle name="Normal 6 2 3 2 2 3 3 5" xfId="24239" xr:uid="{00000000-0005-0000-0000-00004F320000}"/>
    <cellStyle name="Normal 6 2 3 2 2 3 4" xfId="6731" xr:uid="{00000000-0005-0000-0000-000050320000}"/>
    <cellStyle name="Normal 6 2 3 2 2 3 4 2" xfId="6732" xr:uid="{00000000-0005-0000-0000-000051320000}"/>
    <cellStyle name="Normal 6 2 3 2 2 3 4 2 2" xfId="6733" xr:uid="{00000000-0005-0000-0000-000052320000}"/>
    <cellStyle name="Normal 6 2 3 2 2 3 4 2 2 2" xfId="38831" xr:uid="{00000000-0005-0000-0000-000053320000}"/>
    <cellStyle name="Normal 6 2 3 2 2 3 4 2 3" xfId="28813" xr:uid="{00000000-0005-0000-0000-000054320000}"/>
    <cellStyle name="Normal 6 2 3 2 2 3 4 3" xfId="6734" xr:uid="{00000000-0005-0000-0000-000055320000}"/>
    <cellStyle name="Normal 6 2 3 2 2 3 4 3 2" xfId="6735" xr:uid="{00000000-0005-0000-0000-000056320000}"/>
    <cellStyle name="Normal 6 2 3 2 2 3 4 3 2 2" xfId="38832" xr:uid="{00000000-0005-0000-0000-000057320000}"/>
    <cellStyle name="Normal 6 2 3 2 2 3 4 3 3" xfId="28814" xr:uid="{00000000-0005-0000-0000-000058320000}"/>
    <cellStyle name="Normal 6 2 3 2 2 3 4 4" xfId="6736" xr:uid="{00000000-0005-0000-0000-000059320000}"/>
    <cellStyle name="Normal 6 2 3 2 2 3 4 4 2" xfId="34836" xr:uid="{00000000-0005-0000-0000-00005A320000}"/>
    <cellStyle name="Normal 6 2 3 2 2 3 4 5" xfId="24240" xr:uid="{00000000-0005-0000-0000-00005B320000}"/>
    <cellStyle name="Normal 6 2 3 2 2 3 5" xfId="6737" xr:uid="{00000000-0005-0000-0000-00005C320000}"/>
    <cellStyle name="Normal 6 2 3 2 2 3 5 2" xfId="6738" xr:uid="{00000000-0005-0000-0000-00005D320000}"/>
    <cellStyle name="Normal 6 2 3 2 2 3 5 2 2" xfId="38833" xr:uid="{00000000-0005-0000-0000-00005E320000}"/>
    <cellStyle name="Normal 6 2 3 2 2 3 5 3" xfId="28815" xr:uid="{00000000-0005-0000-0000-00005F320000}"/>
    <cellStyle name="Normal 6 2 3 2 2 3 6" xfId="6739" xr:uid="{00000000-0005-0000-0000-000060320000}"/>
    <cellStyle name="Normal 6 2 3 2 2 3 6 2" xfId="6740" xr:uid="{00000000-0005-0000-0000-000061320000}"/>
    <cellStyle name="Normal 6 2 3 2 2 3 6 2 2" xfId="38834" xr:uid="{00000000-0005-0000-0000-000062320000}"/>
    <cellStyle name="Normal 6 2 3 2 2 3 6 3" xfId="28816" xr:uid="{00000000-0005-0000-0000-000063320000}"/>
    <cellStyle name="Normal 6 2 3 2 2 3 7" xfId="6741" xr:uid="{00000000-0005-0000-0000-000064320000}"/>
    <cellStyle name="Normal 6 2 3 2 2 3 7 2" xfId="34831" xr:uid="{00000000-0005-0000-0000-000065320000}"/>
    <cellStyle name="Normal 6 2 3 2 2 3 8" xfId="24235" xr:uid="{00000000-0005-0000-0000-000066320000}"/>
    <cellStyle name="Normal 6 2 3 2 2 4" xfId="6742" xr:uid="{00000000-0005-0000-0000-000067320000}"/>
    <cellStyle name="Normal 6 2 3 2 2 4 2" xfId="6743" xr:uid="{00000000-0005-0000-0000-000068320000}"/>
    <cellStyle name="Normal 6 2 3 2 2 4 2 2" xfId="6744" xr:uid="{00000000-0005-0000-0000-000069320000}"/>
    <cellStyle name="Normal 6 2 3 2 2 4 2 2 2" xfId="6745" xr:uid="{00000000-0005-0000-0000-00006A320000}"/>
    <cellStyle name="Normal 6 2 3 2 2 4 2 2 2 2" xfId="38835" xr:uid="{00000000-0005-0000-0000-00006B320000}"/>
    <cellStyle name="Normal 6 2 3 2 2 4 2 2 3" xfId="28817" xr:uid="{00000000-0005-0000-0000-00006C320000}"/>
    <cellStyle name="Normal 6 2 3 2 2 4 2 3" xfId="6746" xr:uid="{00000000-0005-0000-0000-00006D320000}"/>
    <cellStyle name="Normal 6 2 3 2 2 4 2 3 2" xfId="6747" xr:uid="{00000000-0005-0000-0000-00006E320000}"/>
    <cellStyle name="Normal 6 2 3 2 2 4 2 3 2 2" xfId="38836" xr:uid="{00000000-0005-0000-0000-00006F320000}"/>
    <cellStyle name="Normal 6 2 3 2 2 4 2 3 3" xfId="28818" xr:uid="{00000000-0005-0000-0000-000070320000}"/>
    <cellStyle name="Normal 6 2 3 2 2 4 2 4" xfId="6748" xr:uid="{00000000-0005-0000-0000-000071320000}"/>
    <cellStyle name="Normal 6 2 3 2 2 4 2 4 2" xfId="34838" xr:uid="{00000000-0005-0000-0000-000072320000}"/>
    <cellStyle name="Normal 6 2 3 2 2 4 2 5" xfId="24242" xr:uid="{00000000-0005-0000-0000-000073320000}"/>
    <cellStyle name="Normal 6 2 3 2 2 4 3" xfId="6749" xr:uid="{00000000-0005-0000-0000-000074320000}"/>
    <cellStyle name="Normal 6 2 3 2 2 4 3 2" xfId="6750" xr:uid="{00000000-0005-0000-0000-000075320000}"/>
    <cellStyle name="Normal 6 2 3 2 2 4 3 2 2" xfId="6751" xr:uid="{00000000-0005-0000-0000-000076320000}"/>
    <cellStyle name="Normal 6 2 3 2 2 4 3 2 2 2" xfId="38837" xr:uid="{00000000-0005-0000-0000-000077320000}"/>
    <cellStyle name="Normal 6 2 3 2 2 4 3 2 3" xfId="28819" xr:uid="{00000000-0005-0000-0000-000078320000}"/>
    <cellStyle name="Normal 6 2 3 2 2 4 3 3" xfId="6752" xr:uid="{00000000-0005-0000-0000-000079320000}"/>
    <cellStyle name="Normal 6 2 3 2 2 4 3 3 2" xfId="6753" xr:uid="{00000000-0005-0000-0000-00007A320000}"/>
    <cellStyle name="Normal 6 2 3 2 2 4 3 3 2 2" xfId="38838" xr:uid="{00000000-0005-0000-0000-00007B320000}"/>
    <cellStyle name="Normal 6 2 3 2 2 4 3 3 3" xfId="28820" xr:uid="{00000000-0005-0000-0000-00007C320000}"/>
    <cellStyle name="Normal 6 2 3 2 2 4 3 4" xfId="6754" xr:uid="{00000000-0005-0000-0000-00007D320000}"/>
    <cellStyle name="Normal 6 2 3 2 2 4 3 4 2" xfId="34839" xr:uid="{00000000-0005-0000-0000-00007E320000}"/>
    <cellStyle name="Normal 6 2 3 2 2 4 3 5" xfId="24243" xr:uid="{00000000-0005-0000-0000-00007F320000}"/>
    <cellStyle name="Normal 6 2 3 2 2 4 4" xfId="6755" xr:uid="{00000000-0005-0000-0000-000080320000}"/>
    <cellStyle name="Normal 6 2 3 2 2 4 4 2" xfId="6756" xr:uid="{00000000-0005-0000-0000-000081320000}"/>
    <cellStyle name="Normal 6 2 3 2 2 4 4 2 2" xfId="38839" xr:uid="{00000000-0005-0000-0000-000082320000}"/>
    <cellStyle name="Normal 6 2 3 2 2 4 4 3" xfId="28821" xr:uid="{00000000-0005-0000-0000-000083320000}"/>
    <cellStyle name="Normal 6 2 3 2 2 4 5" xfId="6757" xr:uid="{00000000-0005-0000-0000-000084320000}"/>
    <cellStyle name="Normal 6 2 3 2 2 4 5 2" xfId="6758" xr:uid="{00000000-0005-0000-0000-000085320000}"/>
    <cellStyle name="Normal 6 2 3 2 2 4 5 2 2" xfId="38840" xr:uid="{00000000-0005-0000-0000-000086320000}"/>
    <cellStyle name="Normal 6 2 3 2 2 4 5 3" xfId="28822" xr:uid="{00000000-0005-0000-0000-000087320000}"/>
    <cellStyle name="Normal 6 2 3 2 2 4 6" xfId="6759" xr:uid="{00000000-0005-0000-0000-000088320000}"/>
    <cellStyle name="Normal 6 2 3 2 2 4 6 2" xfId="34837" xr:uid="{00000000-0005-0000-0000-000089320000}"/>
    <cellStyle name="Normal 6 2 3 2 2 4 7" xfId="24241" xr:uid="{00000000-0005-0000-0000-00008A320000}"/>
    <cellStyle name="Normal 6 2 3 2 2 5" xfId="6760" xr:uid="{00000000-0005-0000-0000-00008B320000}"/>
    <cellStyle name="Normal 6 2 3 2 2 5 2" xfId="6761" xr:uid="{00000000-0005-0000-0000-00008C320000}"/>
    <cellStyle name="Normal 6 2 3 2 2 5 2 2" xfId="6762" xr:uid="{00000000-0005-0000-0000-00008D320000}"/>
    <cellStyle name="Normal 6 2 3 2 2 5 2 2 2" xfId="38841" xr:uid="{00000000-0005-0000-0000-00008E320000}"/>
    <cellStyle name="Normal 6 2 3 2 2 5 2 3" xfId="28823" xr:uid="{00000000-0005-0000-0000-00008F320000}"/>
    <cellStyle name="Normal 6 2 3 2 2 5 3" xfId="6763" xr:uid="{00000000-0005-0000-0000-000090320000}"/>
    <cellStyle name="Normal 6 2 3 2 2 5 3 2" xfId="6764" xr:uid="{00000000-0005-0000-0000-000091320000}"/>
    <cellStyle name="Normal 6 2 3 2 2 5 3 2 2" xfId="38842" xr:uid="{00000000-0005-0000-0000-000092320000}"/>
    <cellStyle name="Normal 6 2 3 2 2 5 3 3" xfId="28824" xr:uid="{00000000-0005-0000-0000-000093320000}"/>
    <cellStyle name="Normal 6 2 3 2 2 5 4" xfId="6765" xr:uid="{00000000-0005-0000-0000-000094320000}"/>
    <cellStyle name="Normal 6 2 3 2 2 5 4 2" xfId="34840" xr:uid="{00000000-0005-0000-0000-000095320000}"/>
    <cellStyle name="Normal 6 2 3 2 2 5 5" xfId="24244" xr:uid="{00000000-0005-0000-0000-000096320000}"/>
    <cellStyle name="Normal 6 2 3 2 2 6" xfId="6766" xr:uid="{00000000-0005-0000-0000-000097320000}"/>
    <cellStyle name="Normal 6 2 3 2 2 6 2" xfId="6767" xr:uid="{00000000-0005-0000-0000-000098320000}"/>
    <cellStyle name="Normal 6 2 3 2 2 6 2 2" xfId="6768" xr:uid="{00000000-0005-0000-0000-000099320000}"/>
    <cellStyle name="Normal 6 2 3 2 2 6 2 2 2" xfId="38843" xr:uid="{00000000-0005-0000-0000-00009A320000}"/>
    <cellStyle name="Normal 6 2 3 2 2 6 2 3" xfId="28825" xr:uid="{00000000-0005-0000-0000-00009B320000}"/>
    <cellStyle name="Normal 6 2 3 2 2 6 3" xfId="6769" xr:uid="{00000000-0005-0000-0000-00009C320000}"/>
    <cellStyle name="Normal 6 2 3 2 2 6 3 2" xfId="6770" xr:uid="{00000000-0005-0000-0000-00009D320000}"/>
    <cellStyle name="Normal 6 2 3 2 2 6 3 2 2" xfId="38844" xr:uid="{00000000-0005-0000-0000-00009E320000}"/>
    <cellStyle name="Normal 6 2 3 2 2 6 3 3" xfId="28826" xr:uid="{00000000-0005-0000-0000-00009F320000}"/>
    <cellStyle name="Normal 6 2 3 2 2 6 4" xfId="6771" xr:uid="{00000000-0005-0000-0000-0000A0320000}"/>
    <cellStyle name="Normal 6 2 3 2 2 6 4 2" xfId="34841" xr:uid="{00000000-0005-0000-0000-0000A1320000}"/>
    <cellStyle name="Normal 6 2 3 2 2 6 5" xfId="24245" xr:uid="{00000000-0005-0000-0000-0000A2320000}"/>
    <cellStyle name="Normal 6 2 3 2 2 7" xfId="6772" xr:uid="{00000000-0005-0000-0000-0000A3320000}"/>
    <cellStyle name="Normal 6 2 3 2 2 7 2" xfId="6773" xr:uid="{00000000-0005-0000-0000-0000A4320000}"/>
    <cellStyle name="Normal 6 2 3 2 2 7 2 2" xfId="38845" xr:uid="{00000000-0005-0000-0000-0000A5320000}"/>
    <cellStyle name="Normal 6 2 3 2 2 7 3" xfId="28827" xr:uid="{00000000-0005-0000-0000-0000A6320000}"/>
    <cellStyle name="Normal 6 2 3 2 2 8" xfId="6774" xr:uid="{00000000-0005-0000-0000-0000A7320000}"/>
    <cellStyle name="Normal 6 2 3 2 2 8 2" xfId="6775" xr:uid="{00000000-0005-0000-0000-0000A8320000}"/>
    <cellStyle name="Normal 6 2 3 2 2 8 2 2" xfId="38846" xr:uid="{00000000-0005-0000-0000-0000A9320000}"/>
    <cellStyle name="Normal 6 2 3 2 2 8 3" xfId="28828" xr:uid="{00000000-0005-0000-0000-0000AA320000}"/>
    <cellStyle name="Normal 6 2 3 2 2 9" xfId="6776" xr:uid="{00000000-0005-0000-0000-0000AB320000}"/>
    <cellStyle name="Normal 6 2 3 2 2 9 2" xfId="34824" xr:uid="{00000000-0005-0000-0000-0000AC320000}"/>
    <cellStyle name="Normal 6 2 3 2 3" xfId="6777" xr:uid="{00000000-0005-0000-0000-0000AD320000}"/>
    <cellStyle name="Normal 6 2 3 2 3 2" xfId="6778" xr:uid="{00000000-0005-0000-0000-0000AE320000}"/>
    <cellStyle name="Normal 6 2 3 2 3 2 2" xfId="6779" xr:uid="{00000000-0005-0000-0000-0000AF320000}"/>
    <cellStyle name="Normal 6 2 3 2 3 2 2 2" xfId="6780" xr:uid="{00000000-0005-0000-0000-0000B0320000}"/>
    <cellStyle name="Normal 6 2 3 2 3 2 2 2 2" xfId="6781" xr:uid="{00000000-0005-0000-0000-0000B1320000}"/>
    <cellStyle name="Normal 6 2 3 2 3 2 2 2 2 2" xfId="38847" xr:uid="{00000000-0005-0000-0000-0000B2320000}"/>
    <cellStyle name="Normal 6 2 3 2 3 2 2 2 3" xfId="28829" xr:uid="{00000000-0005-0000-0000-0000B3320000}"/>
    <cellStyle name="Normal 6 2 3 2 3 2 2 3" xfId="6782" xr:uid="{00000000-0005-0000-0000-0000B4320000}"/>
    <cellStyle name="Normal 6 2 3 2 3 2 2 3 2" xfId="6783" xr:uid="{00000000-0005-0000-0000-0000B5320000}"/>
    <cellStyle name="Normal 6 2 3 2 3 2 2 3 2 2" xfId="38848" xr:uid="{00000000-0005-0000-0000-0000B6320000}"/>
    <cellStyle name="Normal 6 2 3 2 3 2 2 3 3" xfId="28830" xr:uid="{00000000-0005-0000-0000-0000B7320000}"/>
    <cellStyle name="Normal 6 2 3 2 3 2 2 4" xfId="6784" xr:uid="{00000000-0005-0000-0000-0000B8320000}"/>
    <cellStyle name="Normal 6 2 3 2 3 2 2 4 2" xfId="34844" xr:uid="{00000000-0005-0000-0000-0000B9320000}"/>
    <cellStyle name="Normal 6 2 3 2 3 2 2 5" xfId="24248" xr:uid="{00000000-0005-0000-0000-0000BA320000}"/>
    <cellStyle name="Normal 6 2 3 2 3 2 3" xfId="6785" xr:uid="{00000000-0005-0000-0000-0000BB320000}"/>
    <cellStyle name="Normal 6 2 3 2 3 2 3 2" xfId="6786" xr:uid="{00000000-0005-0000-0000-0000BC320000}"/>
    <cellStyle name="Normal 6 2 3 2 3 2 3 2 2" xfId="6787" xr:uid="{00000000-0005-0000-0000-0000BD320000}"/>
    <cellStyle name="Normal 6 2 3 2 3 2 3 2 2 2" xfId="38849" xr:uid="{00000000-0005-0000-0000-0000BE320000}"/>
    <cellStyle name="Normal 6 2 3 2 3 2 3 2 3" xfId="28831" xr:uid="{00000000-0005-0000-0000-0000BF320000}"/>
    <cellStyle name="Normal 6 2 3 2 3 2 3 3" xfId="6788" xr:uid="{00000000-0005-0000-0000-0000C0320000}"/>
    <cellStyle name="Normal 6 2 3 2 3 2 3 3 2" xfId="6789" xr:uid="{00000000-0005-0000-0000-0000C1320000}"/>
    <cellStyle name="Normal 6 2 3 2 3 2 3 3 2 2" xfId="38850" xr:uid="{00000000-0005-0000-0000-0000C2320000}"/>
    <cellStyle name="Normal 6 2 3 2 3 2 3 3 3" xfId="28832" xr:uid="{00000000-0005-0000-0000-0000C3320000}"/>
    <cellStyle name="Normal 6 2 3 2 3 2 3 4" xfId="6790" xr:uid="{00000000-0005-0000-0000-0000C4320000}"/>
    <cellStyle name="Normal 6 2 3 2 3 2 3 4 2" xfId="34845" xr:uid="{00000000-0005-0000-0000-0000C5320000}"/>
    <cellStyle name="Normal 6 2 3 2 3 2 3 5" xfId="24249" xr:uid="{00000000-0005-0000-0000-0000C6320000}"/>
    <cellStyle name="Normal 6 2 3 2 3 2 4" xfId="6791" xr:uid="{00000000-0005-0000-0000-0000C7320000}"/>
    <cellStyle name="Normal 6 2 3 2 3 2 4 2" xfId="6792" xr:uid="{00000000-0005-0000-0000-0000C8320000}"/>
    <cellStyle name="Normal 6 2 3 2 3 2 4 2 2" xfId="38851" xr:uid="{00000000-0005-0000-0000-0000C9320000}"/>
    <cellStyle name="Normal 6 2 3 2 3 2 4 3" xfId="28833" xr:uid="{00000000-0005-0000-0000-0000CA320000}"/>
    <cellStyle name="Normal 6 2 3 2 3 2 5" xfId="6793" xr:uid="{00000000-0005-0000-0000-0000CB320000}"/>
    <cellStyle name="Normal 6 2 3 2 3 2 5 2" xfId="6794" xr:uid="{00000000-0005-0000-0000-0000CC320000}"/>
    <cellStyle name="Normal 6 2 3 2 3 2 5 2 2" xfId="38852" xr:uid="{00000000-0005-0000-0000-0000CD320000}"/>
    <cellStyle name="Normal 6 2 3 2 3 2 5 3" xfId="28834" xr:uid="{00000000-0005-0000-0000-0000CE320000}"/>
    <cellStyle name="Normal 6 2 3 2 3 2 6" xfId="6795" xr:uid="{00000000-0005-0000-0000-0000CF320000}"/>
    <cellStyle name="Normal 6 2 3 2 3 2 6 2" xfId="34843" xr:uid="{00000000-0005-0000-0000-0000D0320000}"/>
    <cellStyle name="Normal 6 2 3 2 3 2 7" xfId="24247" xr:uid="{00000000-0005-0000-0000-0000D1320000}"/>
    <cellStyle name="Normal 6 2 3 2 3 3" xfId="6796" xr:uid="{00000000-0005-0000-0000-0000D2320000}"/>
    <cellStyle name="Normal 6 2 3 2 3 3 2" xfId="6797" xr:uid="{00000000-0005-0000-0000-0000D3320000}"/>
    <cellStyle name="Normal 6 2 3 2 3 3 2 2" xfId="6798" xr:uid="{00000000-0005-0000-0000-0000D4320000}"/>
    <cellStyle name="Normal 6 2 3 2 3 3 2 2 2" xfId="38853" xr:uid="{00000000-0005-0000-0000-0000D5320000}"/>
    <cellStyle name="Normal 6 2 3 2 3 3 2 3" xfId="28835" xr:uid="{00000000-0005-0000-0000-0000D6320000}"/>
    <cellStyle name="Normal 6 2 3 2 3 3 3" xfId="6799" xr:uid="{00000000-0005-0000-0000-0000D7320000}"/>
    <cellStyle name="Normal 6 2 3 2 3 3 3 2" xfId="6800" xr:uid="{00000000-0005-0000-0000-0000D8320000}"/>
    <cellStyle name="Normal 6 2 3 2 3 3 3 2 2" xfId="38854" xr:uid="{00000000-0005-0000-0000-0000D9320000}"/>
    <cellStyle name="Normal 6 2 3 2 3 3 3 3" xfId="28836" xr:uid="{00000000-0005-0000-0000-0000DA320000}"/>
    <cellStyle name="Normal 6 2 3 2 3 3 4" xfId="6801" xr:uid="{00000000-0005-0000-0000-0000DB320000}"/>
    <cellStyle name="Normal 6 2 3 2 3 3 4 2" xfId="34846" xr:uid="{00000000-0005-0000-0000-0000DC320000}"/>
    <cellStyle name="Normal 6 2 3 2 3 3 5" xfId="24250" xr:uid="{00000000-0005-0000-0000-0000DD320000}"/>
    <cellStyle name="Normal 6 2 3 2 3 4" xfId="6802" xr:uid="{00000000-0005-0000-0000-0000DE320000}"/>
    <cellStyle name="Normal 6 2 3 2 3 4 2" xfId="6803" xr:uid="{00000000-0005-0000-0000-0000DF320000}"/>
    <cellStyle name="Normal 6 2 3 2 3 4 2 2" xfId="6804" xr:uid="{00000000-0005-0000-0000-0000E0320000}"/>
    <cellStyle name="Normal 6 2 3 2 3 4 2 2 2" xfId="38855" xr:uid="{00000000-0005-0000-0000-0000E1320000}"/>
    <cellStyle name="Normal 6 2 3 2 3 4 2 3" xfId="28837" xr:uid="{00000000-0005-0000-0000-0000E2320000}"/>
    <cellStyle name="Normal 6 2 3 2 3 4 3" xfId="6805" xr:uid="{00000000-0005-0000-0000-0000E3320000}"/>
    <cellStyle name="Normal 6 2 3 2 3 4 3 2" xfId="6806" xr:uid="{00000000-0005-0000-0000-0000E4320000}"/>
    <cellStyle name="Normal 6 2 3 2 3 4 3 2 2" xfId="38856" xr:uid="{00000000-0005-0000-0000-0000E5320000}"/>
    <cellStyle name="Normal 6 2 3 2 3 4 3 3" xfId="28838" xr:uid="{00000000-0005-0000-0000-0000E6320000}"/>
    <cellStyle name="Normal 6 2 3 2 3 4 4" xfId="6807" xr:uid="{00000000-0005-0000-0000-0000E7320000}"/>
    <cellStyle name="Normal 6 2 3 2 3 4 4 2" xfId="34847" xr:uid="{00000000-0005-0000-0000-0000E8320000}"/>
    <cellStyle name="Normal 6 2 3 2 3 4 5" xfId="24251" xr:uid="{00000000-0005-0000-0000-0000E9320000}"/>
    <cellStyle name="Normal 6 2 3 2 3 5" xfId="6808" xr:uid="{00000000-0005-0000-0000-0000EA320000}"/>
    <cellStyle name="Normal 6 2 3 2 3 5 2" xfId="6809" xr:uid="{00000000-0005-0000-0000-0000EB320000}"/>
    <cellStyle name="Normal 6 2 3 2 3 5 2 2" xfId="38857" xr:uid="{00000000-0005-0000-0000-0000EC320000}"/>
    <cellStyle name="Normal 6 2 3 2 3 5 3" xfId="28839" xr:uid="{00000000-0005-0000-0000-0000ED320000}"/>
    <cellStyle name="Normal 6 2 3 2 3 6" xfId="6810" xr:uid="{00000000-0005-0000-0000-0000EE320000}"/>
    <cellStyle name="Normal 6 2 3 2 3 6 2" xfId="6811" xr:uid="{00000000-0005-0000-0000-0000EF320000}"/>
    <cellStyle name="Normal 6 2 3 2 3 6 2 2" xfId="38858" xr:uid="{00000000-0005-0000-0000-0000F0320000}"/>
    <cellStyle name="Normal 6 2 3 2 3 6 3" xfId="28840" xr:uid="{00000000-0005-0000-0000-0000F1320000}"/>
    <cellStyle name="Normal 6 2 3 2 3 7" xfId="6812" xr:uid="{00000000-0005-0000-0000-0000F2320000}"/>
    <cellStyle name="Normal 6 2 3 2 3 7 2" xfId="34842" xr:uid="{00000000-0005-0000-0000-0000F3320000}"/>
    <cellStyle name="Normal 6 2 3 2 3 8" xfId="24246" xr:uid="{00000000-0005-0000-0000-0000F4320000}"/>
    <cellStyle name="Normal 6 2 3 2 4" xfId="6813" xr:uid="{00000000-0005-0000-0000-0000F5320000}"/>
    <cellStyle name="Normal 6 2 3 2 4 2" xfId="6814" xr:uid="{00000000-0005-0000-0000-0000F6320000}"/>
    <cellStyle name="Normal 6 2 3 2 4 2 2" xfId="6815" xr:uid="{00000000-0005-0000-0000-0000F7320000}"/>
    <cellStyle name="Normal 6 2 3 2 4 2 2 2" xfId="6816" xr:uid="{00000000-0005-0000-0000-0000F8320000}"/>
    <cellStyle name="Normal 6 2 3 2 4 2 2 2 2" xfId="6817" xr:uid="{00000000-0005-0000-0000-0000F9320000}"/>
    <cellStyle name="Normal 6 2 3 2 4 2 2 2 2 2" xfId="38859" xr:uid="{00000000-0005-0000-0000-0000FA320000}"/>
    <cellStyle name="Normal 6 2 3 2 4 2 2 2 3" xfId="28841" xr:uid="{00000000-0005-0000-0000-0000FB320000}"/>
    <cellStyle name="Normal 6 2 3 2 4 2 2 3" xfId="6818" xr:uid="{00000000-0005-0000-0000-0000FC320000}"/>
    <cellStyle name="Normal 6 2 3 2 4 2 2 3 2" xfId="6819" xr:uid="{00000000-0005-0000-0000-0000FD320000}"/>
    <cellStyle name="Normal 6 2 3 2 4 2 2 3 2 2" xfId="38860" xr:uid="{00000000-0005-0000-0000-0000FE320000}"/>
    <cellStyle name="Normal 6 2 3 2 4 2 2 3 3" xfId="28842" xr:uid="{00000000-0005-0000-0000-0000FF320000}"/>
    <cellStyle name="Normal 6 2 3 2 4 2 2 4" xfId="6820" xr:uid="{00000000-0005-0000-0000-000000330000}"/>
    <cellStyle name="Normal 6 2 3 2 4 2 2 4 2" xfId="34850" xr:uid="{00000000-0005-0000-0000-000001330000}"/>
    <cellStyle name="Normal 6 2 3 2 4 2 2 5" xfId="24254" xr:uid="{00000000-0005-0000-0000-000002330000}"/>
    <cellStyle name="Normal 6 2 3 2 4 2 3" xfId="6821" xr:uid="{00000000-0005-0000-0000-000003330000}"/>
    <cellStyle name="Normal 6 2 3 2 4 2 3 2" xfId="6822" xr:uid="{00000000-0005-0000-0000-000004330000}"/>
    <cellStyle name="Normal 6 2 3 2 4 2 3 2 2" xfId="6823" xr:uid="{00000000-0005-0000-0000-000005330000}"/>
    <cellStyle name="Normal 6 2 3 2 4 2 3 2 2 2" xfId="38861" xr:uid="{00000000-0005-0000-0000-000006330000}"/>
    <cellStyle name="Normal 6 2 3 2 4 2 3 2 3" xfId="28843" xr:uid="{00000000-0005-0000-0000-000007330000}"/>
    <cellStyle name="Normal 6 2 3 2 4 2 3 3" xfId="6824" xr:uid="{00000000-0005-0000-0000-000008330000}"/>
    <cellStyle name="Normal 6 2 3 2 4 2 3 3 2" xfId="6825" xr:uid="{00000000-0005-0000-0000-000009330000}"/>
    <cellStyle name="Normal 6 2 3 2 4 2 3 3 2 2" xfId="38862" xr:uid="{00000000-0005-0000-0000-00000A330000}"/>
    <cellStyle name="Normal 6 2 3 2 4 2 3 3 3" xfId="28844" xr:uid="{00000000-0005-0000-0000-00000B330000}"/>
    <cellStyle name="Normal 6 2 3 2 4 2 3 4" xfId="6826" xr:uid="{00000000-0005-0000-0000-00000C330000}"/>
    <cellStyle name="Normal 6 2 3 2 4 2 3 4 2" xfId="34851" xr:uid="{00000000-0005-0000-0000-00000D330000}"/>
    <cellStyle name="Normal 6 2 3 2 4 2 3 5" xfId="24255" xr:uid="{00000000-0005-0000-0000-00000E330000}"/>
    <cellStyle name="Normal 6 2 3 2 4 2 4" xfId="6827" xr:uid="{00000000-0005-0000-0000-00000F330000}"/>
    <cellStyle name="Normal 6 2 3 2 4 2 4 2" xfId="6828" xr:uid="{00000000-0005-0000-0000-000010330000}"/>
    <cellStyle name="Normal 6 2 3 2 4 2 4 2 2" xfId="38863" xr:uid="{00000000-0005-0000-0000-000011330000}"/>
    <cellStyle name="Normal 6 2 3 2 4 2 4 3" xfId="28845" xr:uid="{00000000-0005-0000-0000-000012330000}"/>
    <cellStyle name="Normal 6 2 3 2 4 2 5" xfId="6829" xr:uid="{00000000-0005-0000-0000-000013330000}"/>
    <cellStyle name="Normal 6 2 3 2 4 2 5 2" xfId="6830" xr:uid="{00000000-0005-0000-0000-000014330000}"/>
    <cellStyle name="Normal 6 2 3 2 4 2 5 2 2" xfId="38864" xr:uid="{00000000-0005-0000-0000-000015330000}"/>
    <cellStyle name="Normal 6 2 3 2 4 2 5 3" xfId="28846" xr:uid="{00000000-0005-0000-0000-000016330000}"/>
    <cellStyle name="Normal 6 2 3 2 4 2 6" xfId="6831" xr:uid="{00000000-0005-0000-0000-000017330000}"/>
    <cellStyle name="Normal 6 2 3 2 4 2 6 2" xfId="34849" xr:uid="{00000000-0005-0000-0000-000018330000}"/>
    <cellStyle name="Normal 6 2 3 2 4 2 7" xfId="24253" xr:uid="{00000000-0005-0000-0000-000019330000}"/>
    <cellStyle name="Normal 6 2 3 2 4 3" xfId="6832" xr:uid="{00000000-0005-0000-0000-00001A330000}"/>
    <cellStyle name="Normal 6 2 3 2 4 3 2" xfId="6833" xr:uid="{00000000-0005-0000-0000-00001B330000}"/>
    <cellStyle name="Normal 6 2 3 2 4 3 2 2" xfId="6834" xr:uid="{00000000-0005-0000-0000-00001C330000}"/>
    <cellStyle name="Normal 6 2 3 2 4 3 2 2 2" xfId="38865" xr:uid="{00000000-0005-0000-0000-00001D330000}"/>
    <cellStyle name="Normal 6 2 3 2 4 3 2 3" xfId="28847" xr:uid="{00000000-0005-0000-0000-00001E330000}"/>
    <cellStyle name="Normal 6 2 3 2 4 3 3" xfId="6835" xr:uid="{00000000-0005-0000-0000-00001F330000}"/>
    <cellStyle name="Normal 6 2 3 2 4 3 3 2" xfId="6836" xr:uid="{00000000-0005-0000-0000-000020330000}"/>
    <cellStyle name="Normal 6 2 3 2 4 3 3 2 2" xfId="38866" xr:uid="{00000000-0005-0000-0000-000021330000}"/>
    <cellStyle name="Normal 6 2 3 2 4 3 3 3" xfId="28848" xr:uid="{00000000-0005-0000-0000-000022330000}"/>
    <cellStyle name="Normal 6 2 3 2 4 3 4" xfId="6837" xr:uid="{00000000-0005-0000-0000-000023330000}"/>
    <cellStyle name="Normal 6 2 3 2 4 3 4 2" xfId="34852" xr:uid="{00000000-0005-0000-0000-000024330000}"/>
    <cellStyle name="Normal 6 2 3 2 4 3 5" xfId="24256" xr:uid="{00000000-0005-0000-0000-000025330000}"/>
    <cellStyle name="Normal 6 2 3 2 4 4" xfId="6838" xr:uid="{00000000-0005-0000-0000-000026330000}"/>
    <cellStyle name="Normal 6 2 3 2 4 4 2" xfId="6839" xr:uid="{00000000-0005-0000-0000-000027330000}"/>
    <cellStyle name="Normal 6 2 3 2 4 4 2 2" xfId="6840" xr:uid="{00000000-0005-0000-0000-000028330000}"/>
    <cellStyle name="Normal 6 2 3 2 4 4 2 2 2" xfId="38867" xr:uid="{00000000-0005-0000-0000-000029330000}"/>
    <cellStyle name="Normal 6 2 3 2 4 4 2 3" xfId="28849" xr:uid="{00000000-0005-0000-0000-00002A330000}"/>
    <cellStyle name="Normal 6 2 3 2 4 4 3" xfId="6841" xr:uid="{00000000-0005-0000-0000-00002B330000}"/>
    <cellStyle name="Normal 6 2 3 2 4 4 3 2" xfId="6842" xr:uid="{00000000-0005-0000-0000-00002C330000}"/>
    <cellStyle name="Normal 6 2 3 2 4 4 3 2 2" xfId="38868" xr:uid="{00000000-0005-0000-0000-00002D330000}"/>
    <cellStyle name="Normal 6 2 3 2 4 4 3 3" xfId="28850" xr:uid="{00000000-0005-0000-0000-00002E330000}"/>
    <cellStyle name="Normal 6 2 3 2 4 4 4" xfId="6843" xr:uid="{00000000-0005-0000-0000-00002F330000}"/>
    <cellStyle name="Normal 6 2 3 2 4 4 4 2" xfId="34853" xr:uid="{00000000-0005-0000-0000-000030330000}"/>
    <cellStyle name="Normal 6 2 3 2 4 4 5" xfId="24257" xr:uid="{00000000-0005-0000-0000-000031330000}"/>
    <cellStyle name="Normal 6 2 3 2 4 5" xfId="6844" xr:uid="{00000000-0005-0000-0000-000032330000}"/>
    <cellStyle name="Normal 6 2 3 2 4 5 2" xfId="6845" xr:uid="{00000000-0005-0000-0000-000033330000}"/>
    <cellStyle name="Normal 6 2 3 2 4 5 2 2" xfId="38869" xr:uid="{00000000-0005-0000-0000-000034330000}"/>
    <cellStyle name="Normal 6 2 3 2 4 5 3" xfId="28851" xr:uid="{00000000-0005-0000-0000-000035330000}"/>
    <cellStyle name="Normal 6 2 3 2 4 6" xfId="6846" xr:uid="{00000000-0005-0000-0000-000036330000}"/>
    <cellStyle name="Normal 6 2 3 2 4 6 2" xfId="6847" xr:uid="{00000000-0005-0000-0000-000037330000}"/>
    <cellStyle name="Normal 6 2 3 2 4 6 2 2" xfId="38870" xr:uid="{00000000-0005-0000-0000-000038330000}"/>
    <cellStyle name="Normal 6 2 3 2 4 6 3" xfId="28852" xr:uid="{00000000-0005-0000-0000-000039330000}"/>
    <cellStyle name="Normal 6 2 3 2 4 7" xfId="6848" xr:uid="{00000000-0005-0000-0000-00003A330000}"/>
    <cellStyle name="Normal 6 2 3 2 4 7 2" xfId="34848" xr:uid="{00000000-0005-0000-0000-00003B330000}"/>
    <cellStyle name="Normal 6 2 3 2 4 8" xfId="24252" xr:uid="{00000000-0005-0000-0000-00003C330000}"/>
    <cellStyle name="Normal 6 2 3 2 5" xfId="6849" xr:uid="{00000000-0005-0000-0000-00003D330000}"/>
    <cellStyle name="Normal 6 2 3 2 5 2" xfId="6850" xr:uid="{00000000-0005-0000-0000-00003E330000}"/>
    <cellStyle name="Normal 6 2 3 2 5 2 2" xfId="6851" xr:uid="{00000000-0005-0000-0000-00003F330000}"/>
    <cellStyle name="Normal 6 2 3 2 5 2 2 2" xfId="6852" xr:uid="{00000000-0005-0000-0000-000040330000}"/>
    <cellStyle name="Normal 6 2 3 2 5 2 2 2 2" xfId="6853" xr:uid="{00000000-0005-0000-0000-000041330000}"/>
    <cellStyle name="Normal 6 2 3 2 5 2 2 2 2 2" xfId="38871" xr:uid="{00000000-0005-0000-0000-000042330000}"/>
    <cellStyle name="Normal 6 2 3 2 5 2 2 2 3" xfId="28853" xr:uid="{00000000-0005-0000-0000-000043330000}"/>
    <cellStyle name="Normal 6 2 3 2 5 2 2 3" xfId="6854" xr:uid="{00000000-0005-0000-0000-000044330000}"/>
    <cellStyle name="Normal 6 2 3 2 5 2 2 3 2" xfId="6855" xr:uid="{00000000-0005-0000-0000-000045330000}"/>
    <cellStyle name="Normal 6 2 3 2 5 2 2 3 2 2" xfId="38872" xr:uid="{00000000-0005-0000-0000-000046330000}"/>
    <cellStyle name="Normal 6 2 3 2 5 2 2 3 3" xfId="28854" xr:uid="{00000000-0005-0000-0000-000047330000}"/>
    <cellStyle name="Normal 6 2 3 2 5 2 2 4" xfId="6856" xr:uid="{00000000-0005-0000-0000-000048330000}"/>
    <cellStyle name="Normal 6 2 3 2 5 2 2 4 2" xfId="34856" xr:uid="{00000000-0005-0000-0000-000049330000}"/>
    <cellStyle name="Normal 6 2 3 2 5 2 2 5" xfId="24260" xr:uid="{00000000-0005-0000-0000-00004A330000}"/>
    <cellStyle name="Normal 6 2 3 2 5 2 3" xfId="6857" xr:uid="{00000000-0005-0000-0000-00004B330000}"/>
    <cellStyle name="Normal 6 2 3 2 5 2 3 2" xfId="6858" xr:uid="{00000000-0005-0000-0000-00004C330000}"/>
    <cellStyle name="Normal 6 2 3 2 5 2 3 2 2" xfId="6859" xr:uid="{00000000-0005-0000-0000-00004D330000}"/>
    <cellStyle name="Normal 6 2 3 2 5 2 3 2 2 2" xfId="38873" xr:uid="{00000000-0005-0000-0000-00004E330000}"/>
    <cellStyle name="Normal 6 2 3 2 5 2 3 2 3" xfId="28855" xr:uid="{00000000-0005-0000-0000-00004F330000}"/>
    <cellStyle name="Normal 6 2 3 2 5 2 3 3" xfId="6860" xr:uid="{00000000-0005-0000-0000-000050330000}"/>
    <cellStyle name="Normal 6 2 3 2 5 2 3 3 2" xfId="6861" xr:uid="{00000000-0005-0000-0000-000051330000}"/>
    <cellStyle name="Normal 6 2 3 2 5 2 3 3 2 2" xfId="38874" xr:uid="{00000000-0005-0000-0000-000052330000}"/>
    <cellStyle name="Normal 6 2 3 2 5 2 3 3 3" xfId="28856" xr:uid="{00000000-0005-0000-0000-000053330000}"/>
    <cellStyle name="Normal 6 2 3 2 5 2 3 4" xfId="6862" xr:uid="{00000000-0005-0000-0000-000054330000}"/>
    <cellStyle name="Normal 6 2 3 2 5 2 3 4 2" xfId="34857" xr:uid="{00000000-0005-0000-0000-000055330000}"/>
    <cellStyle name="Normal 6 2 3 2 5 2 3 5" xfId="24261" xr:uid="{00000000-0005-0000-0000-000056330000}"/>
    <cellStyle name="Normal 6 2 3 2 5 2 4" xfId="6863" xr:uid="{00000000-0005-0000-0000-000057330000}"/>
    <cellStyle name="Normal 6 2 3 2 5 2 4 2" xfId="6864" xr:uid="{00000000-0005-0000-0000-000058330000}"/>
    <cellStyle name="Normal 6 2 3 2 5 2 4 2 2" xfId="38875" xr:uid="{00000000-0005-0000-0000-000059330000}"/>
    <cellStyle name="Normal 6 2 3 2 5 2 4 3" xfId="28857" xr:uid="{00000000-0005-0000-0000-00005A330000}"/>
    <cellStyle name="Normal 6 2 3 2 5 2 5" xfId="6865" xr:uid="{00000000-0005-0000-0000-00005B330000}"/>
    <cellStyle name="Normal 6 2 3 2 5 2 5 2" xfId="6866" xr:uid="{00000000-0005-0000-0000-00005C330000}"/>
    <cellStyle name="Normal 6 2 3 2 5 2 5 2 2" xfId="38876" xr:uid="{00000000-0005-0000-0000-00005D330000}"/>
    <cellStyle name="Normal 6 2 3 2 5 2 5 3" xfId="28858" xr:uid="{00000000-0005-0000-0000-00005E330000}"/>
    <cellStyle name="Normal 6 2 3 2 5 2 6" xfId="6867" xr:uid="{00000000-0005-0000-0000-00005F330000}"/>
    <cellStyle name="Normal 6 2 3 2 5 2 6 2" xfId="34855" xr:uid="{00000000-0005-0000-0000-000060330000}"/>
    <cellStyle name="Normal 6 2 3 2 5 2 7" xfId="24259" xr:uid="{00000000-0005-0000-0000-000061330000}"/>
    <cellStyle name="Normal 6 2 3 2 5 3" xfId="6868" xr:uid="{00000000-0005-0000-0000-000062330000}"/>
    <cellStyle name="Normal 6 2 3 2 5 3 2" xfId="6869" xr:uid="{00000000-0005-0000-0000-000063330000}"/>
    <cellStyle name="Normal 6 2 3 2 5 3 2 2" xfId="6870" xr:uid="{00000000-0005-0000-0000-000064330000}"/>
    <cellStyle name="Normal 6 2 3 2 5 3 2 2 2" xfId="38877" xr:uid="{00000000-0005-0000-0000-000065330000}"/>
    <cellStyle name="Normal 6 2 3 2 5 3 2 3" xfId="28859" xr:uid="{00000000-0005-0000-0000-000066330000}"/>
    <cellStyle name="Normal 6 2 3 2 5 3 3" xfId="6871" xr:uid="{00000000-0005-0000-0000-000067330000}"/>
    <cellStyle name="Normal 6 2 3 2 5 3 3 2" xfId="6872" xr:uid="{00000000-0005-0000-0000-000068330000}"/>
    <cellStyle name="Normal 6 2 3 2 5 3 3 2 2" xfId="38878" xr:uid="{00000000-0005-0000-0000-000069330000}"/>
    <cellStyle name="Normal 6 2 3 2 5 3 3 3" xfId="28860" xr:uid="{00000000-0005-0000-0000-00006A330000}"/>
    <cellStyle name="Normal 6 2 3 2 5 3 4" xfId="6873" xr:uid="{00000000-0005-0000-0000-00006B330000}"/>
    <cellStyle name="Normal 6 2 3 2 5 3 4 2" xfId="34858" xr:uid="{00000000-0005-0000-0000-00006C330000}"/>
    <cellStyle name="Normal 6 2 3 2 5 3 5" xfId="24262" xr:uid="{00000000-0005-0000-0000-00006D330000}"/>
    <cellStyle name="Normal 6 2 3 2 5 4" xfId="6874" xr:uid="{00000000-0005-0000-0000-00006E330000}"/>
    <cellStyle name="Normal 6 2 3 2 5 4 2" xfId="6875" xr:uid="{00000000-0005-0000-0000-00006F330000}"/>
    <cellStyle name="Normal 6 2 3 2 5 4 2 2" xfId="6876" xr:uid="{00000000-0005-0000-0000-000070330000}"/>
    <cellStyle name="Normal 6 2 3 2 5 4 2 2 2" xfId="38879" xr:uid="{00000000-0005-0000-0000-000071330000}"/>
    <cellStyle name="Normal 6 2 3 2 5 4 2 3" xfId="28861" xr:uid="{00000000-0005-0000-0000-000072330000}"/>
    <cellStyle name="Normal 6 2 3 2 5 4 3" xfId="6877" xr:uid="{00000000-0005-0000-0000-000073330000}"/>
    <cellStyle name="Normal 6 2 3 2 5 4 3 2" xfId="6878" xr:uid="{00000000-0005-0000-0000-000074330000}"/>
    <cellStyle name="Normal 6 2 3 2 5 4 3 2 2" xfId="38880" xr:uid="{00000000-0005-0000-0000-000075330000}"/>
    <cellStyle name="Normal 6 2 3 2 5 4 3 3" xfId="28862" xr:uid="{00000000-0005-0000-0000-000076330000}"/>
    <cellStyle name="Normal 6 2 3 2 5 4 4" xfId="6879" xr:uid="{00000000-0005-0000-0000-000077330000}"/>
    <cellStyle name="Normal 6 2 3 2 5 4 4 2" xfId="34859" xr:uid="{00000000-0005-0000-0000-000078330000}"/>
    <cellStyle name="Normal 6 2 3 2 5 4 5" xfId="24263" xr:uid="{00000000-0005-0000-0000-000079330000}"/>
    <cellStyle name="Normal 6 2 3 2 5 5" xfId="6880" xr:uid="{00000000-0005-0000-0000-00007A330000}"/>
    <cellStyle name="Normal 6 2 3 2 5 5 2" xfId="6881" xr:uid="{00000000-0005-0000-0000-00007B330000}"/>
    <cellStyle name="Normal 6 2 3 2 5 5 2 2" xfId="38881" xr:uid="{00000000-0005-0000-0000-00007C330000}"/>
    <cellStyle name="Normal 6 2 3 2 5 5 3" xfId="28863" xr:uid="{00000000-0005-0000-0000-00007D330000}"/>
    <cellStyle name="Normal 6 2 3 2 5 6" xfId="6882" xr:uid="{00000000-0005-0000-0000-00007E330000}"/>
    <cellStyle name="Normal 6 2 3 2 5 6 2" xfId="6883" xr:uid="{00000000-0005-0000-0000-00007F330000}"/>
    <cellStyle name="Normal 6 2 3 2 5 6 2 2" xfId="38882" xr:uid="{00000000-0005-0000-0000-000080330000}"/>
    <cellStyle name="Normal 6 2 3 2 5 6 3" xfId="28864" xr:uid="{00000000-0005-0000-0000-000081330000}"/>
    <cellStyle name="Normal 6 2 3 2 5 7" xfId="6884" xr:uid="{00000000-0005-0000-0000-000082330000}"/>
    <cellStyle name="Normal 6 2 3 2 5 7 2" xfId="34854" xr:uid="{00000000-0005-0000-0000-000083330000}"/>
    <cellStyle name="Normal 6 2 3 2 5 8" xfId="24258" xr:uid="{00000000-0005-0000-0000-000084330000}"/>
    <cellStyle name="Normal 6 2 3 2 6" xfId="6885" xr:uid="{00000000-0005-0000-0000-000085330000}"/>
    <cellStyle name="Normal 6 2 3 2 6 2" xfId="6886" xr:uid="{00000000-0005-0000-0000-000086330000}"/>
    <cellStyle name="Normal 6 2 3 2 6 2 2" xfId="6887" xr:uid="{00000000-0005-0000-0000-000087330000}"/>
    <cellStyle name="Normal 6 2 3 2 6 2 2 2" xfId="6888" xr:uid="{00000000-0005-0000-0000-000088330000}"/>
    <cellStyle name="Normal 6 2 3 2 6 2 2 2 2" xfId="38883" xr:uid="{00000000-0005-0000-0000-000089330000}"/>
    <cellStyle name="Normal 6 2 3 2 6 2 2 3" xfId="28865" xr:uid="{00000000-0005-0000-0000-00008A330000}"/>
    <cellStyle name="Normal 6 2 3 2 6 2 3" xfId="6889" xr:uid="{00000000-0005-0000-0000-00008B330000}"/>
    <cellStyle name="Normal 6 2 3 2 6 2 3 2" xfId="6890" xr:uid="{00000000-0005-0000-0000-00008C330000}"/>
    <cellStyle name="Normal 6 2 3 2 6 2 3 2 2" xfId="38884" xr:uid="{00000000-0005-0000-0000-00008D330000}"/>
    <cellStyle name="Normal 6 2 3 2 6 2 3 3" xfId="28866" xr:uid="{00000000-0005-0000-0000-00008E330000}"/>
    <cellStyle name="Normal 6 2 3 2 6 2 4" xfId="6891" xr:uid="{00000000-0005-0000-0000-00008F330000}"/>
    <cellStyle name="Normal 6 2 3 2 6 2 4 2" xfId="34861" xr:uid="{00000000-0005-0000-0000-000090330000}"/>
    <cellStyle name="Normal 6 2 3 2 6 2 5" xfId="24265" xr:uid="{00000000-0005-0000-0000-000091330000}"/>
    <cellStyle name="Normal 6 2 3 2 6 3" xfId="6892" xr:uid="{00000000-0005-0000-0000-000092330000}"/>
    <cellStyle name="Normal 6 2 3 2 6 3 2" xfId="6893" xr:uid="{00000000-0005-0000-0000-000093330000}"/>
    <cellStyle name="Normal 6 2 3 2 6 3 2 2" xfId="6894" xr:uid="{00000000-0005-0000-0000-000094330000}"/>
    <cellStyle name="Normal 6 2 3 2 6 3 2 2 2" xfId="38885" xr:uid="{00000000-0005-0000-0000-000095330000}"/>
    <cellStyle name="Normal 6 2 3 2 6 3 2 3" xfId="28867" xr:uid="{00000000-0005-0000-0000-000096330000}"/>
    <cellStyle name="Normal 6 2 3 2 6 3 3" xfId="6895" xr:uid="{00000000-0005-0000-0000-000097330000}"/>
    <cellStyle name="Normal 6 2 3 2 6 3 3 2" xfId="6896" xr:uid="{00000000-0005-0000-0000-000098330000}"/>
    <cellStyle name="Normal 6 2 3 2 6 3 3 2 2" xfId="38886" xr:uid="{00000000-0005-0000-0000-000099330000}"/>
    <cellStyle name="Normal 6 2 3 2 6 3 3 3" xfId="28868" xr:uid="{00000000-0005-0000-0000-00009A330000}"/>
    <cellStyle name="Normal 6 2 3 2 6 3 4" xfId="6897" xr:uid="{00000000-0005-0000-0000-00009B330000}"/>
    <cellStyle name="Normal 6 2 3 2 6 3 4 2" xfId="34862" xr:uid="{00000000-0005-0000-0000-00009C330000}"/>
    <cellStyle name="Normal 6 2 3 2 6 3 5" xfId="24266" xr:uid="{00000000-0005-0000-0000-00009D330000}"/>
    <cellStyle name="Normal 6 2 3 2 6 4" xfId="6898" xr:uid="{00000000-0005-0000-0000-00009E330000}"/>
    <cellStyle name="Normal 6 2 3 2 6 4 2" xfId="6899" xr:uid="{00000000-0005-0000-0000-00009F330000}"/>
    <cellStyle name="Normal 6 2 3 2 6 4 2 2" xfId="38887" xr:uid="{00000000-0005-0000-0000-0000A0330000}"/>
    <cellStyle name="Normal 6 2 3 2 6 4 3" xfId="28869" xr:uid="{00000000-0005-0000-0000-0000A1330000}"/>
    <cellStyle name="Normal 6 2 3 2 6 5" xfId="6900" xr:uid="{00000000-0005-0000-0000-0000A2330000}"/>
    <cellStyle name="Normal 6 2 3 2 6 5 2" xfId="6901" xr:uid="{00000000-0005-0000-0000-0000A3330000}"/>
    <cellStyle name="Normal 6 2 3 2 6 5 2 2" xfId="38888" xr:uid="{00000000-0005-0000-0000-0000A4330000}"/>
    <cellStyle name="Normal 6 2 3 2 6 5 3" xfId="28870" xr:uid="{00000000-0005-0000-0000-0000A5330000}"/>
    <cellStyle name="Normal 6 2 3 2 6 6" xfId="6902" xr:uid="{00000000-0005-0000-0000-0000A6330000}"/>
    <cellStyle name="Normal 6 2 3 2 6 6 2" xfId="34860" xr:uid="{00000000-0005-0000-0000-0000A7330000}"/>
    <cellStyle name="Normal 6 2 3 2 6 7" xfId="24264" xr:uid="{00000000-0005-0000-0000-0000A8330000}"/>
    <cellStyle name="Normal 6 2 3 2 7" xfId="6903" xr:uid="{00000000-0005-0000-0000-0000A9330000}"/>
    <cellStyle name="Normal 6 2 3 2 7 2" xfId="6904" xr:uid="{00000000-0005-0000-0000-0000AA330000}"/>
    <cellStyle name="Normal 6 2 3 2 7 2 2" xfId="6905" xr:uid="{00000000-0005-0000-0000-0000AB330000}"/>
    <cellStyle name="Normal 6 2 3 2 7 2 2 2" xfId="38889" xr:uid="{00000000-0005-0000-0000-0000AC330000}"/>
    <cellStyle name="Normal 6 2 3 2 7 2 3" xfId="28871" xr:uid="{00000000-0005-0000-0000-0000AD330000}"/>
    <cellStyle name="Normal 6 2 3 2 7 3" xfId="6906" xr:uid="{00000000-0005-0000-0000-0000AE330000}"/>
    <cellStyle name="Normal 6 2 3 2 7 3 2" xfId="6907" xr:uid="{00000000-0005-0000-0000-0000AF330000}"/>
    <cellStyle name="Normal 6 2 3 2 7 3 2 2" xfId="38890" xr:uid="{00000000-0005-0000-0000-0000B0330000}"/>
    <cellStyle name="Normal 6 2 3 2 7 3 3" xfId="28872" xr:uid="{00000000-0005-0000-0000-0000B1330000}"/>
    <cellStyle name="Normal 6 2 3 2 7 4" xfId="6908" xr:uid="{00000000-0005-0000-0000-0000B2330000}"/>
    <cellStyle name="Normal 6 2 3 2 7 4 2" xfId="34863" xr:uid="{00000000-0005-0000-0000-0000B3330000}"/>
    <cellStyle name="Normal 6 2 3 2 7 5" xfId="24267" xr:uid="{00000000-0005-0000-0000-0000B4330000}"/>
    <cellStyle name="Normal 6 2 3 2 8" xfId="6909" xr:uid="{00000000-0005-0000-0000-0000B5330000}"/>
    <cellStyle name="Normal 6 2 3 2 8 2" xfId="6910" xr:uid="{00000000-0005-0000-0000-0000B6330000}"/>
    <cellStyle name="Normal 6 2 3 2 8 2 2" xfId="6911" xr:uid="{00000000-0005-0000-0000-0000B7330000}"/>
    <cellStyle name="Normal 6 2 3 2 8 2 2 2" xfId="38891" xr:uid="{00000000-0005-0000-0000-0000B8330000}"/>
    <cellStyle name="Normal 6 2 3 2 8 2 3" xfId="28873" xr:uid="{00000000-0005-0000-0000-0000B9330000}"/>
    <cellStyle name="Normal 6 2 3 2 8 3" xfId="6912" xr:uid="{00000000-0005-0000-0000-0000BA330000}"/>
    <cellStyle name="Normal 6 2 3 2 8 3 2" xfId="6913" xr:uid="{00000000-0005-0000-0000-0000BB330000}"/>
    <cellStyle name="Normal 6 2 3 2 8 3 2 2" xfId="38892" xr:uid="{00000000-0005-0000-0000-0000BC330000}"/>
    <cellStyle name="Normal 6 2 3 2 8 3 3" xfId="28874" xr:uid="{00000000-0005-0000-0000-0000BD330000}"/>
    <cellStyle name="Normal 6 2 3 2 8 4" xfId="6914" xr:uid="{00000000-0005-0000-0000-0000BE330000}"/>
    <cellStyle name="Normal 6 2 3 2 8 4 2" xfId="34864" xr:uid="{00000000-0005-0000-0000-0000BF330000}"/>
    <cellStyle name="Normal 6 2 3 2 8 5" xfId="24268" xr:uid="{00000000-0005-0000-0000-0000C0330000}"/>
    <cellStyle name="Normal 6 2 3 2 9" xfId="6915" xr:uid="{00000000-0005-0000-0000-0000C1330000}"/>
    <cellStyle name="Normal 6 2 3 2 9 2" xfId="6916" xr:uid="{00000000-0005-0000-0000-0000C2330000}"/>
    <cellStyle name="Normal 6 2 3 2 9 2 2" xfId="38893" xr:uid="{00000000-0005-0000-0000-0000C3330000}"/>
    <cellStyle name="Normal 6 2 3 2 9 3" xfId="28875" xr:uid="{00000000-0005-0000-0000-0000C4330000}"/>
    <cellStyle name="Normal 6 2 3 3" xfId="6917" xr:uid="{00000000-0005-0000-0000-0000C5330000}"/>
    <cellStyle name="Normal 6 2 3 3 10" xfId="24269" xr:uid="{00000000-0005-0000-0000-0000C6330000}"/>
    <cellStyle name="Normal 6 2 3 3 2" xfId="6918" xr:uid="{00000000-0005-0000-0000-0000C7330000}"/>
    <cellStyle name="Normal 6 2 3 3 2 2" xfId="6919" xr:uid="{00000000-0005-0000-0000-0000C8330000}"/>
    <cellStyle name="Normal 6 2 3 3 2 2 2" xfId="6920" xr:uid="{00000000-0005-0000-0000-0000C9330000}"/>
    <cellStyle name="Normal 6 2 3 3 2 2 2 2" xfId="6921" xr:uid="{00000000-0005-0000-0000-0000CA330000}"/>
    <cellStyle name="Normal 6 2 3 3 2 2 2 2 2" xfId="6922" xr:uid="{00000000-0005-0000-0000-0000CB330000}"/>
    <cellStyle name="Normal 6 2 3 3 2 2 2 2 2 2" xfId="38894" xr:uid="{00000000-0005-0000-0000-0000CC330000}"/>
    <cellStyle name="Normal 6 2 3 3 2 2 2 2 3" xfId="28876" xr:uid="{00000000-0005-0000-0000-0000CD330000}"/>
    <cellStyle name="Normal 6 2 3 3 2 2 2 3" xfId="6923" xr:uid="{00000000-0005-0000-0000-0000CE330000}"/>
    <cellStyle name="Normal 6 2 3 3 2 2 2 3 2" xfId="6924" xr:uid="{00000000-0005-0000-0000-0000CF330000}"/>
    <cellStyle name="Normal 6 2 3 3 2 2 2 3 2 2" xfId="38895" xr:uid="{00000000-0005-0000-0000-0000D0330000}"/>
    <cellStyle name="Normal 6 2 3 3 2 2 2 3 3" xfId="28877" xr:uid="{00000000-0005-0000-0000-0000D1330000}"/>
    <cellStyle name="Normal 6 2 3 3 2 2 2 4" xfId="6925" xr:uid="{00000000-0005-0000-0000-0000D2330000}"/>
    <cellStyle name="Normal 6 2 3 3 2 2 2 4 2" xfId="34868" xr:uid="{00000000-0005-0000-0000-0000D3330000}"/>
    <cellStyle name="Normal 6 2 3 3 2 2 2 5" xfId="24272" xr:uid="{00000000-0005-0000-0000-0000D4330000}"/>
    <cellStyle name="Normal 6 2 3 3 2 2 3" xfId="6926" xr:uid="{00000000-0005-0000-0000-0000D5330000}"/>
    <cellStyle name="Normal 6 2 3 3 2 2 3 2" xfId="6927" xr:uid="{00000000-0005-0000-0000-0000D6330000}"/>
    <cellStyle name="Normal 6 2 3 3 2 2 3 2 2" xfId="6928" xr:uid="{00000000-0005-0000-0000-0000D7330000}"/>
    <cellStyle name="Normal 6 2 3 3 2 2 3 2 2 2" xfId="38896" xr:uid="{00000000-0005-0000-0000-0000D8330000}"/>
    <cellStyle name="Normal 6 2 3 3 2 2 3 2 3" xfId="28878" xr:uid="{00000000-0005-0000-0000-0000D9330000}"/>
    <cellStyle name="Normal 6 2 3 3 2 2 3 3" xfId="6929" xr:uid="{00000000-0005-0000-0000-0000DA330000}"/>
    <cellStyle name="Normal 6 2 3 3 2 2 3 3 2" xfId="6930" xr:uid="{00000000-0005-0000-0000-0000DB330000}"/>
    <cellStyle name="Normal 6 2 3 3 2 2 3 3 2 2" xfId="38897" xr:uid="{00000000-0005-0000-0000-0000DC330000}"/>
    <cellStyle name="Normal 6 2 3 3 2 2 3 3 3" xfId="28879" xr:uid="{00000000-0005-0000-0000-0000DD330000}"/>
    <cellStyle name="Normal 6 2 3 3 2 2 3 4" xfId="6931" xr:uid="{00000000-0005-0000-0000-0000DE330000}"/>
    <cellStyle name="Normal 6 2 3 3 2 2 3 4 2" xfId="34869" xr:uid="{00000000-0005-0000-0000-0000DF330000}"/>
    <cellStyle name="Normal 6 2 3 3 2 2 3 5" xfId="24273" xr:uid="{00000000-0005-0000-0000-0000E0330000}"/>
    <cellStyle name="Normal 6 2 3 3 2 2 4" xfId="6932" xr:uid="{00000000-0005-0000-0000-0000E1330000}"/>
    <cellStyle name="Normal 6 2 3 3 2 2 4 2" xfId="6933" xr:uid="{00000000-0005-0000-0000-0000E2330000}"/>
    <cellStyle name="Normal 6 2 3 3 2 2 4 2 2" xfId="38898" xr:uid="{00000000-0005-0000-0000-0000E3330000}"/>
    <cellStyle name="Normal 6 2 3 3 2 2 4 3" xfId="28880" xr:uid="{00000000-0005-0000-0000-0000E4330000}"/>
    <cellStyle name="Normal 6 2 3 3 2 2 5" xfId="6934" xr:uid="{00000000-0005-0000-0000-0000E5330000}"/>
    <cellStyle name="Normal 6 2 3 3 2 2 5 2" xfId="6935" xr:uid="{00000000-0005-0000-0000-0000E6330000}"/>
    <cellStyle name="Normal 6 2 3 3 2 2 5 2 2" xfId="38899" xr:uid="{00000000-0005-0000-0000-0000E7330000}"/>
    <cellStyle name="Normal 6 2 3 3 2 2 5 3" xfId="28881" xr:uid="{00000000-0005-0000-0000-0000E8330000}"/>
    <cellStyle name="Normal 6 2 3 3 2 2 6" xfId="6936" xr:uid="{00000000-0005-0000-0000-0000E9330000}"/>
    <cellStyle name="Normal 6 2 3 3 2 2 6 2" xfId="34867" xr:uid="{00000000-0005-0000-0000-0000EA330000}"/>
    <cellStyle name="Normal 6 2 3 3 2 2 7" xfId="24271" xr:uid="{00000000-0005-0000-0000-0000EB330000}"/>
    <cellStyle name="Normal 6 2 3 3 2 3" xfId="6937" xr:uid="{00000000-0005-0000-0000-0000EC330000}"/>
    <cellStyle name="Normal 6 2 3 3 2 3 2" xfId="6938" xr:uid="{00000000-0005-0000-0000-0000ED330000}"/>
    <cellStyle name="Normal 6 2 3 3 2 3 2 2" xfId="6939" xr:uid="{00000000-0005-0000-0000-0000EE330000}"/>
    <cellStyle name="Normal 6 2 3 3 2 3 2 2 2" xfId="38900" xr:uid="{00000000-0005-0000-0000-0000EF330000}"/>
    <cellStyle name="Normal 6 2 3 3 2 3 2 3" xfId="28882" xr:uid="{00000000-0005-0000-0000-0000F0330000}"/>
    <cellStyle name="Normal 6 2 3 3 2 3 3" xfId="6940" xr:uid="{00000000-0005-0000-0000-0000F1330000}"/>
    <cellStyle name="Normal 6 2 3 3 2 3 3 2" xfId="6941" xr:uid="{00000000-0005-0000-0000-0000F2330000}"/>
    <cellStyle name="Normal 6 2 3 3 2 3 3 2 2" xfId="38901" xr:uid="{00000000-0005-0000-0000-0000F3330000}"/>
    <cellStyle name="Normal 6 2 3 3 2 3 3 3" xfId="28883" xr:uid="{00000000-0005-0000-0000-0000F4330000}"/>
    <cellStyle name="Normal 6 2 3 3 2 3 4" xfId="6942" xr:uid="{00000000-0005-0000-0000-0000F5330000}"/>
    <cellStyle name="Normal 6 2 3 3 2 3 4 2" xfId="34870" xr:uid="{00000000-0005-0000-0000-0000F6330000}"/>
    <cellStyle name="Normal 6 2 3 3 2 3 5" xfId="24274" xr:uid="{00000000-0005-0000-0000-0000F7330000}"/>
    <cellStyle name="Normal 6 2 3 3 2 4" xfId="6943" xr:uid="{00000000-0005-0000-0000-0000F8330000}"/>
    <cellStyle name="Normal 6 2 3 3 2 4 2" xfId="6944" xr:uid="{00000000-0005-0000-0000-0000F9330000}"/>
    <cellStyle name="Normal 6 2 3 3 2 4 2 2" xfId="6945" xr:uid="{00000000-0005-0000-0000-0000FA330000}"/>
    <cellStyle name="Normal 6 2 3 3 2 4 2 2 2" xfId="38902" xr:uid="{00000000-0005-0000-0000-0000FB330000}"/>
    <cellStyle name="Normal 6 2 3 3 2 4 2 3" xfId="28884" xr:uid="{00000000-0005-0000-0000-0000FC330000}"/>
    <cellStyle name="Normal 6 2 3 3 2 4 3" xfId="6946" xr:uid="{00000000-0005-0000-0000-0000FD330000}"/>
    <cellStyle name="Normal 6 2 3 3 2 4 3 2" xfId="6947" xr:uid="{00000000-0005-0000-0000-0000FE330000}"/>
    <cellStyle name="Normal 6 2 3 3 2 4 3 2 2" xfId="38903" xr:uid="{00000000-0005-0000-0000-0000FF330000}"/>
    <cellStyle name="Normal 6 2 3 3 2 4 3 3" xfId="28885" xr:uid="{00000000-0005-0000-0000-000000340000}"/>
    <cellStyle name="Normal 6 2 3 3 2 4 4" xfId="6948" xr:uid="{00000000-0005-0000-0000-000001340000}"/>
    <cellStyle name="Normal 6 2 3 3 2 4 4 2" xfId="34871" xr:uid="{00000000-0005-0000-0000-000002340000}"/>
    <cellStyle name="Normal 6 2 3 3 2 4 5" xfId="24275" xr:uid="{00000000-0005-0000-0000-000003340000}"/>
    <cellStyle name="Normal 6 2 3 3 2 5" xfId="6949" xr:uid="{00000000-0005-0000-0000-000004340000}"/>
    <cellStyle name="Normal 6 2 3 3 2 5 2" xfId="6950" xr:uid="{00000000-0005-0000-0000-000005340000}"/>
    <cellStyle name="Normal 6 2 3 3 2 5 2 2" xfId="38904" xr:uid="{00000000-0005-0000-0000-000006340000}"/>
    <cellStyle name="Normal 6 2 3 3 2 5 3" xfId="28886" xr:uid="{00000000-0005-0000-0000-000007340000}"/>
    <cellStyle name="Normal 6 2 3 3 2 6" xfId="6951" xr:uid="{00000000-0005-0000-0000-000008340000}"/>
    <cellStyle name="Normal 6 2 3 3 2 6 2" xfId="6952" xr:uid="{00000000-0005-0000-0000-000009340000}"/>
    <cellStyle name="Normal 6 2 3 3 2 6 2 2" xfId="38905" xr:uid="{00000000-0005-0000-0000-00000A340000}"/>
    <cellStyle name="Normal 6 2 3 3 2 6 3" xfId="28887" xr:uid="{00000000-0005-0000-0000-00000B340000}"/>
    <cellStyle name="Normal 6 2 3 3 2 7" xfId="6953" xr:uid="{00000000-0005-0000-0000-00000C340000}"/>
    <cellStyle name="Normal 6 2 3 3 2 7 2" xfId="34866" xr:uid="{00000000-0005-0000-0000-00000D340000}"/>
    <cellStyle name="Normal 6 2 3 3 2 8" xfId="24270" xr:uid="{00000000-0005-0000-0000-00000E340000}"/>
    <cellStyle name="Normal 6 2 3 3 3" xfId="6954" xr:uid="{00000000-0005-0000-0000-00000F340000}"/>
    <cellStyle name="Normal 6 2 3 3 3 2" xfId="6955" xr:uid="{00000000-0005-0000-0000-000010340000}"/>
    <cellStyle name="Normal 6 2 3 3 3 2 2" xfId="6956" xr:uid="{00000000-0005-0000-0000-000011340000}"/>
    <cellStyle name="Normal 6 2 3 3 3 2 2 2" xfId="6957" xr:uid="{00000000-0005-0000-0000-000012340000}"/>
    <cellStyle name="Normal 6 2 3 3 3 2 2 2 2" xfId="6958" xr:uid="{00000000-0005-0000-0000-000013340000}"/>
    <cellStyle name="Normal 6 2 3 3 3 2 2 2 2 2" xfId="38906" xr:uid="{00000000-0005-0000-0000-000014340000}"/>
    <cellStyle name="Normal 6 2 3 3 3 2 2 2 3" xfId="28888" xr:uid="{00000000-0005-0000-0000-000015340000}"/>
    <cellStyle name="Normal 6 2 3 3 3 2 2 3" xfId="6959" xr:uid="{00000000-0005-0000-0000-000016340000}"/>
    <cellStyle name="Normal 6 2 3 3 3 2 2 3 2" xfId="6960" xr:uid="{00000000-0005-0000-0000-000017340000}"/>
    <cellStyle name="Normal 6 2 3 3 3 2 2 3 2 2" xfId="38907" xr:uid="{00000000-0005-0000-0000-000018340000}"/>
    <cellStyle name="Normal 6 2 3 3 3 2 2 3 3" xfId="28889" xr:uid="{00000000-0005-0000-0000-000019340000}"/>
    <cellStyle name="Normal 6 2 3 3 3 2 2 4" xfId="6961" xr:uid="{00000000-0005-0000-0000-00001A340000}"/>
    <cellStyle name="Normal 6 2 3 3 3 2 2 4 2" xfId="34874" xr:uid="{00000000-0005-0000-0000-00001B340000}"/>
    <cellStyle name="Normal 6 2 3 3 3 2 2 5" xfId="24278" xr:uid="{00000000-0005-0000-0000-00001C340000}"/>
    <cellStyle name="Normal 6 2 3 3 3 2 3" xfId="6962" xr:uid="{00000000-0005-0000-0000-00001D340000}"/>
    <cellStyle name="Normal 6 2 3 3 3 2 3 2" xfId="6963" xr:uid="{00000000-0005-0000-0000-00001E340000}"/>
    <cellStyle name="Normal 6 2 3 3 3 2 3 2 2" xfId="6964" xr:uid="{00000000-0005-0000-0000-00001F340000}"/>
    <cellStyle name="Normal 6 2 3 3 3 2 3 2 2 2" xfId="38908" xr:uid="{00000000-0005-0000-0000-000020340000}"/>
    <cellStyle name="Normal 6 2 3 3 3 2 3 2 3" xfId="28890" xr:uid="{00000000-0005-0000-0000-000021340000}"/>
    <cellStyle name="Normal 6 2 3 3 3 2 3 3" xfId="6965" xr:uid="{00000000-0005-0000-0000-000022340000}"/>
    <cellStyle name="Normal 6 2 3 3 3 2 3 3 2" xfId="6966" xr:uid="{00000000-0005-0000-0000-000023340000}"/>
    <cellStyle name="Normal 6 2 3 3 3 2 3 3 2 2" xfId="38909" xr:uid="{00000000-0005-0000-0000-000024340000}"/>
    <cellStyle name="Normal 6 2 3 3 3 2 3 3 3" xfId="28891" xr:uid="{00000000-0005-0000-0000-000025340000}"/>
    <cellStyle name="Normal 6 2 3 3 3 2 3 4" xfId="6967" xr:uid="{00000000-0005-0000-0000-000026340000}"/>
    <cellStyle name="Normal 6 2 3 3 3 2 3 4 2" xfId="34875" xr:uid="{00000000-0005-0000-0000-000027340000}"/>
    <cellStyle name="Normal 6 2 3 3 3 2 3 5" xfId="24279" xr:uid="{00000000-0005-0000-0000-000028340000}"/>
    <cellStyle name="Normal 6 2 3 3 3 2 4" xfId="6968" xr:uid="{00000000-0005-0000-0000-000029340000}"/>
    <cellStyle name="Normal 6 2 3 3 3 2 4 2" xfId="6969" xr:uid="{00000000-0005-0000-0000-00002A340000}"/>
    <cellStyle name="Normal 6 2 3 3 3 2 4 2 2" xfId="38910" xr:uid="{00000000-0005-0000-0000-00002B340000}"/>
    <cellStyle name="Normal 6 2 3 3 3 2 4 3" xfId="28892" xr:uid="{00000000-0005-0000-0000-00002C340000}"/>
    <cellStyle name="Normal 6 2 3 3 3 2 5" xfId="6970" xr:uid="{00000000-0005-0000-0000-00002D340000}"/>
    <cellStyle name="Normal 6 2 3 3 3 2 5 2" xfId="6971" xr:uid="{00000000-0005-0000-0000-00002E340000}"/>
    <cellStyle name="Normal 6 2 3 3 3 2 5 2 2" xfId="38911" xr:uid="{00000000-0005-0000-0000-00002F340000}"/>
    <cellStyle name="Normal 6 2 3 3 3 2 5 3" xfId="28893" xr:uid="{00000000-0005-0000-0000-000030340000}"/>
    <cellStyle name="Normal 6 2 3 3 3 2 6" xfId="6972" xr:uid="{00000000-0005-0000-0000-000031340000}"/>
    <cellStyle name="Normal 6 2 3 3 3 2 6 2" xfId="34873" xr:uid="{00000000-0005-0000-0000-000032340000}"/>
    <cellStyle name="Normal 6 2 3 3 3 2 7" xfId="24277" xr:uid="{00000000-0005-0000-0000-000033340000}"/>
    <cellStyle name="Normal 6 2 3 3 3 3" xfId="6973" xr:uid="{00000000-0005-0000-0000-000034340000}"/>
    <cellStyle name="Normal 6 2 3 3 3 3 2" xfId="6974" xr:uid="{00000000-0005-0000-0000-000035340000}"/>
    <cellStyle name="Normal 6 2 3 3 3 3 2 2" xfId="6975" xr:uid="{00000000-0005-0000-0000-000036340000}"/>
    <cellStyle name="Normal 6 2 3 3 3 3 2 2 2" xfId="38912" xr:uid="{00000000-0005-0000-0000-000037340000}"/>
    <cellStyle name="Normal 6 2 3 3 3 3 2 3" xfId="28894" xr:uid="{00000000-0005-0000-0000-000038340000}"/>
    <cellStyle name="Normal 6 2 3 3 3 3 3" xfId="6976" xr:uid="{00000000-0005-0000-0000-000039340000}"/>
    <cellStyle name="Normal 6 2 3 3 3 3 3 2" xfId="6977" xr:uid="{00000000-0005-0000-0000-00003A340000}"/>
    <cellStyle name="Normal 6 2 3 3 3 3 3 2 2" xfId="38913" xr:uid="{00000000-0005-0000-0000-00003B340000}"/>
    <cellStyle name="Normal 6 2 3 3 3 3 3 3" xfId="28895" xr:uid="{00000000-0005-0000-0000-00003C340000}"/>
    <cellStyle name="Normal 6 2 3 3 3 3 4" xfId="6978" xr:uid="{00000000-0005-0000-0000-00003D340000}"/>
    <cellStyle name="Normal 6 2 3 3 3 3 4 2" xfId="34876" xr:uid="{00000000-0005-0000-0000-00003E340000}"/>
    <cellStyle name="Normal 6 2 3 3 3 3 5" xfId="24280" xr:uid="{00000000-0005-0000-0000-00003F340000}"/>
    <cellStyle name="Normal 6 2 3 3 3 4" xfId="6979" xr:uid="{00000000-0005-0000-0000-000040340000}"/>
    <cellStyle name="Normal 6 2 3 3 3 4 2" xfId="6980" xr:uid="{00000000-0005-0000-0000-000041340000}"/>
    <cellStyle name="Normal 6 2 3 3 3 4 2 2" xfId="6981" xr:uid="{00000000-0005-0000-0000-000042340000}"/>
    <cellStyle name="Normal 6 2 3 3 3 4 2 2 2" xfId="38914" xr:uid="{00000000-0005-0000-0000-000043340000}"/>
    <cellStyle name="Normal 6 2 3 3 3 4 2 3" xfId="28896" xr:uid="{00000000-0005-0000-0000-000044340000}"/>
    <cellStyle name="Normal 6 2 3 3 3 4 3" xfId="6982" xr:uid="{00000000-0005-0000-0000-000045340000}"/>
    <cellStyle name="Normal 6 2 3 3 3 4 3 2" xfId="6983" xr:uid="{00000000-0005-0000-0000-000046340000}"/>
    <cellStyle name="Normal 6 2 3 3 3 4 3 2 2" xfId="38915" xr:uid="{00000000-0005-0000-0000-000047340000}"/>
    <cellStyle name="Normal 6 2 3 3 3 4 3 3" xfId="28897" xr:uid="{00000000-0005-0000-0000-000048340000}"/>
    <cellStyle name="Normal 6 2 3 3 3 4 4" xfId="6984" xr:uid="{00000000-0005-0000-0000-000049340000}"/>
    <cellStyle name="Normal 6 2 3 3 3 4 4 2" xfId="34877" xr:uid="{00000000-0005-0000-0000-00004A340000}"/>
    <cellStyle name="Normal 6 2 3 3 3 4 5" xfId="24281" xr:uid="{00000000-0005-0000-0000-00004B340000}"/>
    <cellStyle name="Normal 6 2 3 3 3 5" xfId="6985" xr:uid="{00000000-0005-0000-0000-00004C340000}"/>
    <cellStyle name="Normal 6 2 3 3 3 5 2" xfId="6986" xr:uid="{00000000-0005-0000-0000-00004D340000}"/>
    <cellStyle name="Normal 6 2 3 3 3 5 2 2" xfId="38916" xr:uid="{00000000-0005-0000-0000-00004E340000}"/>
    <cellStyle name="Normal 6 2 3 3 3 5 3" xfId="28898" xr:uid="{00000000-0005-0000-0000-00004F340000}"/>
    <cellStyle name="Normal 6 2 3 3 3 6" xfId="6987" xr:uid="{00000000-0005-0000-0000-000050340000}"/>
    <cellStyle name="Normal 6 2 3 3 3 6 2" xfId="6988" xr:uid="{00000000-0005-0000-0000-000051340000}"/>
    <cellStyle name="Normal 6 2 3 3 3 6 2 2" xfId="38917" xr:uid="{00000000-0005-0000-0000-000052340000}"/>
    <cellStyle name="Normal 6 2 3 3 3 6 3" xfId="28899" xr:uid="{00000000-0005-0000-0000-000053340000}"/>
    <cellStyle name="Normal 6 2 3 3 3 7" xfId="6989" xr:uid="{00000000-0005-0000-0000-000054340000}"/>
    <cellStyle name="Normal 6 2 3 3 3 7 2" xfId="34872" xr:uid="{00000000-0005-0000-0000-000055340000}"/>
    <cellStyle name="Normal 6 2 3 3 3 8" xfId="24276" xr:uid="{00000000-0005-0000-0000-000056340000}"/>
    <cellStyle name="Normal 6 2 3 3 4" xfId="6990" xr:uid="{00000000-0005-0000-0000-000057340000}"/>
    <cellStyle name="Normal 6 2 3 3 4 2" xfId="6991" xr:uid="{00000000-0005-0000-0000-000058340000}"/>
    <cellStyle name="Normal 6 2 3 3 4 2 2" xfId="6992" xr:uid="{00000000-0005-0000-0000-000059340000}"/>
    <cellStyle name="Normal 6 2 3 3 4 2 2 2" xfId="6993" xr:uid="{00000000-0005-0000-0000-00005A340000}"/>
    <cellStyle name="Normal 6 2 3 3 4 2 2 2 2" xfId="38918" xr:uid="{00000000-0005-0000-0000-00005B340000}"/>
    <cellStyle name="Normal 6 2 3 3 4 2 2 3" xfId="28900" xr:uid="{00000000-0005-0000-0000-00005C340000}"/>
    <cellStyle name="Normal 6 2 3 3 4 2 3" xfId="6994" xr:uid="{00000000-0005-0000-0000-00005D340000}"/>
    <cellStyle name="Normal 6 2 3 3 4 2 3 2" xfId="6995" xr:uid="{00000000-0005-0000-0000-00005E340000}"/>
    <cellStyle name="Normal 6 2 3 3 4 2 3 2 2" xfId="38919" xr:uid="{00000000-0005-0000-0000-00005F340000}"/>
    <cellStyle name="Normal 6 2 3 3 4 2 3 3" xfId="28901" xr:uid="{00000000-0005-0000-0000-000060340000}"/>
    <cellStyle name="Normal 6 2 3 3 4 2 4" xfId="6996" xr:uid="{00000000-0005-0000-0000-000061340000}"/>
    <cellStyle name="Normal 6 2 3 3 4 2 4 2" xfId="34879" xr:uid="{00000000-0005-0000-0000-000062340000}"/>
    <cellStyle name="Normal 6 2 3 3 4 2 5" xfId="24283" xr:uid="{00000000-0005-0000-0000-000063340000}"/>
    <cellStyle name="Normal 6 2 3 3 4 3" xfId="6997" xr:uid="{00000000-0005-0000-0000-000064340000}"/>
    <cellStyle name="Normal 6 2 3 3 4 3 2" xfId="6998" xr:uid="{00000000-0005-0000-0000-000065340000}"/>
    <cellStyle name="Normal 6 2 3 3 4 3 2 2" xfId="6999" xr:uid="{00000000-0005-0000-0000-000066340000}"/>
    <cellStyle name="Normal 6 2 3 3 4 3 2 2 2" xfId="38920" xr:uid="{00000000-0005-0000-0000-000067340000}"/>
    <cellStyle name="Normal 6 2 3 3 4 3 2 3" xfId="28902" xr:uid="{00000000-0005-0000-0000-000068340000}"/>
    <cellStyle name="Normal 6 2 3 3 4 3 3" xfId="7000" xr:uid="{00000000-0005-0000-0000-000069340000}"/>
    <cellStyle name="Normal 6 2 3 3 4 3 3 2" xfId="7001" xr:uid="{00000000-0005-0000-0000-00006A340000}"/>
    <cellStyle name="Normal 6 2 3 3 4 3 3 2 2" xfId="38921" xr:uid="{00000000-0005-0000-0000-00006B340000}"/>
    <cellStyle name="Normal 6 2 3 3 4 3 3 3" xfId="28903" xr:uid="{00000000-0005-0000-0000-00006C340000}"/>
    <cellStyle name="Normal 6 2 3 3 4 3 4" xfId="7002" xr:uid="{00000000-0005-0000-0000-00006D340000}"/>
    <cellStyle name="Normal 6 2 3 3 4 3 4 2" xfId="34880" xr:uid="{00000000-0005-0000-0000-00006E340000}"/>
    <cellStyle name="Normal 6 2 3 3 4 3 5" xfId="24284" xr:uid="{00000000-0005-0000-0000-00006F340000}"/>
    <cellStyle name="Normal 6 2 3 3 4 4" xfId="7003" xr:uid="{00000000-0005-0000-0000-000070340000}"/>
    <cellStyle name="Normal 6 2 3 3 4 4 2" xfId="7004" xr:uid="{00000000-0005-0000-0000-000071340000}"/>
    <cellStyle name="Normal 6 2 3 3 4 4 2 2" xfId="38922" xr:uid="{00000000-0005-0000-0000-000072340000}"/>
    <cellStyle name="Normal 6 2 3 3 4 4 3" xfId="28904" xr:uid="{00000000-0005-0000-0000-000073340000}"/>
    <cellStyle name="Normal 6 2 3 3 4 5" xfId="7005" xr:uid="{00000000-0005-0000-0000-000074340000}"/>
    <cellStyle name="Normal 6 2 3 3 4 5 2" xfId="7006" xr:uid="{00000000-0005-0000-0000-000075340000}"/>
    <cellStyle name="Normal 6 2 3 3 4 5 2 2" xfId="38923" xr:uid="{00000000-0005-0000-0000-000076340000}"/>
    <cellStyle name="Normal 6 2 3 3 4 5 3" xfId="28905" xr:uid="{00000000-0005-0000-0000-000077340000}"/>
    <cellStyle name="Normal 6 2 3 3 4 6" xfId="7007" xr:uid="{00000000-0005-0000-0000-000078340000}"/>
    <cellStyle name="Normal 6 2 3 3 4 6 2" xfId="34878" xr:uid="{00000000-0005-0000-0000-000079340000}"/>
    <cellStyle name="Normal 6 2 3 3 4 7" xfId="24282" xr:uid="{00000000-0005-0000-0000-00007A340000}"/>
    <cellStyle name="Normal 6 2 3 3 5" xfId="7008" xr:uid="{00000000-0005-0000-0000-00007B340000}"/>
    <cellStyle name="Normal 6 2 3 3 5 2" xfId="7009" xr:uid="{00000000-0005-0000-0000-00007C340000}"/>
    <cellStyle name="Normal 6 2 3 3 5 2 2" xfId="7010" xr:uid="{00000000-0005-0000-0000-00007D340000}"/>
    <cellStyle name="Normal 6 2 3 3 5 2 2 2" xfId="38924" xr:uid="{00000000-0005-0000-0000-00007E340000}"/>
    <cellStyle name="Normal 6 2 3 3 5 2 3" xfId="28906" xr:uid="{00000000-0005-0000-0000-00007F340000}"/>
    <cellStyle name="Normal 6 2 3 3 5 3" xfId="7011" xr:uid="{00000000-0005-0000-0000-000080340000}"/>
    <cellStyle name="Normal 6 2 3 3 5 3 2" xfId="7012" xr:uid="{00000000-0005-0000-0000-000081340000}"/>
    <cellStyle name="Normal 6 2 3 3 5 3 2 2" xfId="38925" xr:uid="{00000000-0005-0000-0000-000082340000}"/>
    <cellStyle name="Normal 6 2 3 3 5 3 3" xfId="28907" xr:uid="{00000000-0005-0000-0000-000083340000}"/>
    <cellStyle name="Normal 6 2 3 3 5 4" xfId="7013" xr:uid="{00000000-0005-0000-0000-000084340000}"/>
    <cellStyle name="Normal 6 2 3 3 5 4 2" xfId="34881" xr:uid="{00000000-0005-0000-0000-000085340000}"/>
    <cellStyle name="Normal 6 2 3 3 5 5" xfId="24285" xr:uid="{00000000-0005-0000-0000-000086340000}"/>
    <cellStyle name="Normal 6 2 3 3 6" xfId="7014" xr:uid="{00000000-0005-0000-0000-000087340000}"/>
    <cellStyle name="Normal 6 2 3 3 6 2" xfId="7015" xr:uid="{00000000-0005-0000-0000-000088340000}"/>
    <cellStyle name="Normal 6 2 3 3 6 2 2" xfId="7016" xr:uid="{00000000-0005-0000-0000-000089340000}"/>
    <cellStyle name="Normal 6 2 3 3 6 2 2 2" xfId="38926" xr:uid="{00000000-0005-0000-0000-00008A340000}"/>
    <cellStyle name="Normal 6 2 3 3 6 2 3" xfId="28908" xr:uid="{00000000-0005-0000-0000-00008B340000}"/>
    <cellStyle name="Normal 6 2 3 3 6 3" xfId="7017" xr:uid="{00000000-0005-0000-0000-00008C340000}"/>
    <cellStyle name="Normal 6 2 3 3 6 3 2" xfId="7018" xr:uid="{00000000-0005-0000-0000-00008D340000}"/>
    <cellStyle name="Normal 6 2 3 3 6 3 2 2" xfId="38927" xr:uid="{00000000-0005-0000-0000-00008E340000}"/>
    <cellStyle name="Normal 6 2 3 3 6 3 3" xfId="28909" xr:uid="{00000000-0005-0000-0000-00008F340000}"/>
    <cellStyle name="Normal 6 2 3 3 6 4" xfId="7019" xr:uid="{00000000-0005-0000-0000-000090340000}"/>
    <cellStyle name="Normal 6 2 3 3 6 4 2" xfId="34882" xr:uid="{00000000-0005-0000-0000-000091340000}"/>
    <cellStyle name="Normal 6 2 3 3 6 5" xfId="24286" xr:uid="{00000000-0005-0000-0000-000092340000}"/>
    <cellStyle name="Normal 6 2 3 3 7" xfId="7020" xr:uid="{00000000-0005-0000-0000-000093340000}"/>
    <cellStyle name="Normal 6 2 3 3 7 2" xfId="7021" xr:uid="{00000000-0005-0000-0000-000094340000}"/>
    <cellStyle name="Normal 6 2 3 3 7 2 2" xfId="38928" xr:uid="{00000000-0005-0000-0000-000095340000}"/>
    <cellStyle name="Normal 6 2 3 3 7 3" xfId="28910" xr:uid="{00000000-0005-0000-0000-000096340000}"/>
    <cellStyle name="Normal 6 2 3 3 8" xfId="7022" xr:uid="{00000000-0005-0000-0000-000097340000}"/>
    <cellStyle name="Normal 6 2 3 3 8 2" xfId="7023" xr:uid="{00000000-0005-0000-0000-000098340000}"/>
    <cellStyle name="Normal 6 2 3 3 8 2 2" xfId="38929" xr:uid="{00000000-0005-0000-0000-000099340000}"/>
    <cellStyle name="Normal 6 2 3 3 8 3" xfId="28911" xr:uid="{00000000-0005-0000-0000-00009A340000}"/>
    <cellStyle name="Normal 6 2 3 3 9" xfId="7024" xr:uid="{00000000-0005-0000-0000-00009B340000}"/>
    <cellStyle name="Normal 6 2 3 3 9 2" xfId="34865" xr:uid="{00000000-0005-0000-0000-00009C340000}"/>
    <cellStyle name="Normal 6 2 3 4" xfId="7025" xr:uid="{00000000-0005-0000-0000-00009D340000}"/>
    <cellStyle name="Normal 6 2 3 4 10" xfId="24287" xr:uid="{00000000-0005-0000-0000-00009E340000}"/>
    <cellStyle name="Normal 6 2 3 4 2" xfId="7026" xr:uid="{00000000-0005-0000-0000-00009F340000}"/>
    <cellStyle name="Normal 6 2 3 4 2 2" xfId="7027" xr:uid="{00000000-0005-0000-0000-0000A0340000}"/>
    <cellStyle name="Normal 6 2 3 4 2 2 2" xfId="7028" xr:uid="{00000000-0005-0000-0000-0000A1340000}"/>
    <cellStyle name="Normal 6 2 3 4 2 2 2 2" xfId="7029" xr:uid="{00000000-0005-0000-0000-0000A2340000}"/>
    <cellStyle name="Normal 6 2 3 4 2 2 2 2 2" xfId="7030" xr:uid="{00000000-0005-0000-0000-0000A3340000}"/>
    <cellStyle name="Normal 6 2 3 4 2 2 2 2 2 2" xfId="38930" xr:uid="{00000000-0005-0000-0000-0000A4340000}"/>
    <cellStyle name="Normal 6 2 3 4 2 2 2 2 3" xfId="28912" xr:uid="{00000000-0005-0000-0000-0000A5340000}"/>
    <cellStyle name="Normal 6 2 3 4 2 2 2 3" xfId="7031" xr:uid="{00000000-0005-0000-0000-0000A6340000}"/>
    <cellStyle name="Normal 6 2 3 4 2 2 2 3 2" xfId="7032" xr:uid="{00000000-0005-0000-0000-0000A7340000}"/>
    <cellStyle name="Normal 6 2 3 4 2 2 2 3 2 2" xfId="38931" xr:uid="{00000000-0005-0000-0000-0000A8340000}"/>
    <cellStyle name="Normal 6 2 3 4 2 2 2 3 3" xfId="28913" xr:uid="{00000000-0005-0000-0000-0000A9340000}"/>
    <cellStyle name="Normal 6 2 3 4 2 2 2 4" xfId="7033" xr:uid="{00000000-0005-0000-0000-0000AA340000}"/>
    <cellStyle name="Normal 6 2 3 4 2 2 2 4 2" xfId="34886" xr:uid="{00000000-0005-0000-0000-0000AB340000}"/>
    <cellStyle name="Normal 6 2 3 4 2 2 2 5" xfId="24290" xr:uid="{00000000-0005-0000-0000-0000AC340000}"/>
    <cellStyle name="Normal 6 2 3 4 2 2 3" xfId="7034" xr:uid="{00000000-0005-0000-0000-0000AD340000}"/>
    <cellStyle name="Normal 6 2 3 4 2 2 3 2" xfId="7035" xr:uid="{00000000-0005-0000-0000-0000AE340000}"/>
    <cellStyle name="Normal 6 2 3 4 2 2 3 2 2" xfId="7036" xr:uid="{00000000-0005-0000-0000-0000AF340000}"/>
    <cellStyle name="Normal 6 2 3 4 2 2 3 2 2 2" xfId="38932" xr:uid="{00000000-0005-0000-0000-0000B0340000}"/>
    <cellStyle name="Normal 6 2 3 4 2 2 3 2 3" xfId="28914" xr:uid="{00000000-0005-0000-0000-0000B1340000}"/>
    <cellStyle name="Normal 6 2 3 4 2 2 3 3" xfId="7037" xr:uid="{00000000-0005-0000-0000-0000B2340000}"/>
    <cellStyle name="Normal 6 2 3 4 2 2 3 3 2" xfId="7038" xr:uid="{00000000-0005-0000-0000-0000B3340000}"/>
    <cellStyle name="Normal 6 2 3 4 2 2 3 3 2 2" xfId="38933" xr:uid="{00000000-0005-0000-0000-0000B4340000}"/>
    <cellStyle name="Normal 6 2 3 4 2 2 3 3 3" xfId="28915" xr:uid="{00000000-0005-0000-0000-0000B5340000}"/>
    <cellStyle name="Normal 6 2 3 4 2 2 3 4" xfId="7039" xr:uid="{00000000-0005-0000-0000-0000B6340000}"/>
    <cellStyle name="Normal 6 2 3 4 2 2 3 4 2" xfId="34887" xr:uid="{00000000-0005-0000-0000-0000B7340000}"/>
    <cellStyle name="Normal 6 2 3 4 2 2 3 5" xfId="24291" xr:uid="{00000000-0005-0000-0000-0000B8340000}"/>
    <cellStyle name="Normal 6 2 3 4 2 2 4" xfId="7040" xr:uid="{00000000-0005-0000-0000-0000B9340000}"/>
    <cellStyle name="Normal 6 2 3 4 2 2 4 2" xfId="7041" xr:uid="{00000000-0005-0000-0000-0000BA340000}"/>
    <cellStyle name="Normal 6 2 3 4 2 2 4 2 2" xfId="38934" xr:uid="{00000000-0005-0000-0000-0000BB340000}"/>
    <cellStyle name="Normal 6 2 3 4 2 2 4 3" xfId="28916" xr:uid="{00000000-0005-0000-0000-0000BC340000}"/>
    <cellStyle name="Normal 6 2 3 4 2 2 5" xfId="7042" xr:uid="{00000000-0005-0000-0000-0000BD340000}"/>
    <cellStyle name="Normal 6 2 3 4 2 2 5 2" xfId="7043" xr:uid="{00000000-0005-0000-0000-0000BE340000}"/>
    <cellStyle name="Normal 6 2 3 4 2 2 5 2 2" xfId="38935" xr:uid="{00000000-0005-0000-0000-0000BF340000}"/>
    <cellStyle name="Normal 6 2 3 4 2 2 5 3" xfId="28917" xr:uid="{00000000-0005-0000-0000-0000C0340000}"/>
    <cellStyle name="Normal 6 2 3 4 2 2 6" xfId="7044" xr:uid="{00000000-0005-0000-0000-0000C1340000}"/>
    <cellStyle name="Normal 6 2 3 4 2 2 6 2" xfId="34885" xr:uid="{00000000-0005-0000-0000-0000C2340000}"/>
    <cellStyle name="Normal 6 2 3 4 2 2 7" xfId="24289" xr:uid="{00000000-0005-0000-0000-0000C3340000}"/>
    <cellStyle name="Normal 6 2 3 4 2 3" xfId="7045" xr:uid="{00000000-0005-0000-0000-0000C4340000}"/>
    <cellStyle name="Normal 6 2 3 4 2 3 2" xfId="7046" xr:uid="{00000000-0005-0000-0000-0000C5340000}"/>
    <cellStyle name="Normal 6 2 3 4 2 3 2 2" xfId="7047" xr:uid="{00000000-0005-0000-0000-0000C6340000}"/>
    <cellStyle name="Normal 6 2 3 4 2 3 2 2 2" xfId="38936" xr:uid="{00000000-0005-0000-0000-0000C7340000}"/>
    <cellStyle name="Normal 6 2 3 4 2 3 2 3" xfId="28918" xr:uid="{00000000-0005-0000-0000-0000C8340000}"/>
    <cellStyle name="Normal 6 2 3 4 2 3 3" xfId="7048" xr:uid="{00000000-0005-0000-0000-0000C9340000}"/>
    <cellStyle name="Normal 6 2 3 4 2 3 3 2" xfId="7049" xr:uid="{00000000-0005-0000-0000-0000CA340000}"/>
    <cellStyle name="Normal 6 2 3 4 2 3 3 2 2" xfId="38937" xr:uid="{00000000-0005-0000-0000-0000CB340000}"/>
    <cellStyle name="Normal 6 2 3 4 2 3 3 3" xfId="28919" xr:uid="{00000000-0005-0000-0000-0000CC340000}"/>
    <cellStyle name="Normal 6 2 3 4 2 3 4" xfId="7050" xr:uid="{00000000-0005-0000-0000-0000CD340000}"/>
    <cellStyle name="Normal 6 2 3 4 2 3 4 2" xfId="34888" xr:uid="{00000000-0005-0000-0000-0000CE340000}"/>
    <cellStyle name="Normal 6 2 3 4 2 3 5" xfId="24292" xr:uid="{00000000-0005-0000-0000-0000CF340000}"/>
    <cellStyle name="Normal 6 2 3 4 2 4" xfId="7051" xr:uid="{00000000-0005-0000-0000-0000D0340000}"/>
    <cellStyle name="Normal 6 2 3 4 2 4 2" xfId="7052" xr:uid="{00000000-0005-0000-0000-0000D1340000}"/>
    <cellStyle name="Normal 6 2 3 4 2 4 2 2" xfId="7053" xr:uid="{00000000-0005-0000-0000-0000D2340000}"/>
    <cellStyle name="Normal 6 2 3 4 2 4 2 2 2" xfId="38938" xr:uid="{00000000-0005-0000-0000-0000D3340000}"/>
    <cellStyle name="Normal 6 2 3 4 2 4 2 3" xfId="28920" xr:uid="{00000000-0005-0000-0000-0000D4340000}"/>
    <cellStyle name="Normal 6 2 3 4 2 4 3" xfId="7054" xr:uid="{00000000-0005-0000-0000-0000D5340000}"/>
    <cellStyle name="Normal 6 2 3 4 2 4 3 2" xfId="7055" xr:uid="{00000000-0005-0000-0000-0000D6340000}"/>
    <cellStyle name="Normal 6 2 3 4 2 4 3 2 2" xfId="38939" xr:uid="{00000000-0005-0000-0000-0000D7340000}"/>
    <cellStyle name="Normal 6 2 3 4 2 4 3 3" xfId="28921" xr:uid="{00000000-0005-0000-0000-0000D8340000}"/>
    <cellStyle name="Normal 6 2 3 4 2 4 4" xfId="7056" xr:uid="{00000000-0005-0000-0000-0000D9340000}"/>
    <cellStyle name="Normal 6 2 3 4 2 4 4 2" xfId="34889" xr:uid="{00000000-0005-0000-0000-0000DA340000}"/>
    <cellStyle name="Normal 6 2 3 4 2 4 5" xfId="24293" xr:uid="{00000000-0005-0000-0000-0000DB340000}"/>
    <cellStyle name="Normal 6 2 3 4 2 5" xfId="7057" xr:uid="{00000000-0005-0000-0000-0000DC340000}"/>
    <cellStyle name="Normal 6 2 3 4 2 5 2" xfId="7058" xr:uid="{00000000-0005-0000-0000-0000DD340000}"/>
    <cellStyle name="Normal 6 2 3 4 2 5 2 2" xfId="38940" xr:uid="{00000000-0005-0000-0000-0000DE340000}"/>
    <cellStyle name="Normal 6 2 3 4 2 5 3" xfId="28922" xr:uid="{00000000-0005-0000-0000-0000DF340000}"/>
    <cellStyle name="Normal 6 2 3 4 2 6" xfId="7059" xr:uid="{00000000-0005-0000-0000-0000E0340000}"/>
    <cellStyle name="Normal 6 2 3 4 2 6 2" xfId="7060" xr:uid="{00000000-0005-0000-0000-0000E1340000}"/>
    <cellStyle name="Normal 6 2 3 4 2 6 2 2" xfId="38941" xr:uid="{00000000-0005-0000-0000-0000E2340000}"/>
    <cellStyle name="Normal 6 2 3 4 2 6 3" xfId="28923" xr:uid="{00000000-0005-0000-0000-0000E3340000}"/>
    <cellStyle name="Normal 6 2 3 4 2 7" xfId="7061" xr:uid="{00000000-0005-0000-0000-0000E4340000}"/>
    <cellStyle name="Normal 6 2 3 4 2 7 2" xfId="34884" xr:uid="{00000000-0005-0000-0000-0000E5340000}"/>
    <cellStyle name="Normal 6 2 3 4 2 8" xfId="24288" xr:uid="{00000000-0005-0000-0000-0000E6340000}"/>
    <cellStyle name="Normal 6 2 3 4 3" xfId="7062" xr:uid="{00000000-0005-0000-0000-0000E7340000}"/>
    <cellStyle name="Normal 6 2 3 4 3 2" xfId="7063" xr:uid="{00000000-0005-0000-0000-0000E8340000}"/>
    <cellStyle name="Normal 6 2 3 4 3 2 2" xfId="7064" xr:uid="{00000000-0005-0000-0000-0000E9340000}"/>
    <cellStyle name="Normal 6 2 3 4 3 2 2 2" xfId="7065" xr:uid="{00000000-0005-0000-0000-0000EA340000}"/>
    <cellStyle name="Normal 6 2 3 4 3 2 2 2 2" xfId="7066" xr:uid="{00000000-0005-0000-0000-0000EB340000}"/>
    <cellStyle name="Normal 6 2 3 4 3 2 2 2 2 2" xfId="38942" xr:uid="{00000000-0005-0000-0000-0000EC340000}"/>
    <cellStyle name="Normal 6 2 3 4 3 2 2 2 3" xfId="28924" xr:uid="{00000000-0005-0000-0000-0000ED340000}"/>
    <cellStyle name="Normal 6 2 3 4 3 2 2 3" xfId="7067" xr:uid="{00000000-0005-0000-0000-0000EE340000}"/>
    <cellStyle name="Normal 6 2 3 4 3 2 2 3 2" xfId="7068" xr:uid="{00000000-0005-0000-0000-0000EF340000}"/>
    <cellStyle name="Normal 6 2 3 4 3 2 2 3 2 2" xfId="38943" xr:uid="{00000000-0005-0000-0000-0000F0340000}"/>
    <cellStyle name="Normal 6 2 3 4 3 2 2 3 3" xfId="28925" xr:uid="{00000000-0005-0000-0000-0000F1340000}"/>
    <cellStyle name="Normal 6 2 3 4 3 2 2 4" xfId="7069" xr:uid="{00000000-0005-0000-0000-0000F2340000}"/>
    <cellStyle name="Normal 6 2 3 4 3 2 2 4 2" xfId="34892" xr:uid="{00000000-0005-0000-0000-0000F3340000}"/>
    <cellStyle name="Normal 6 2 3 4 3 2 2 5" xfId="24296" xr:uid="{00000000-0005-0000-0000-0000F4340000}"/>
    <cellStyle name="Normal 6 2 3 4 3 2 3" xfId="7070" xr:uid="{00000000-0005-0000-0000-0000F5340000}"/>
    <cellStyle name="Normal 6 2 3 4 3 2 3 2" xfId="7071" xr:uid="{00000000-0005-0000-0000-0000F6340000}"/>
    <cellStyle name="Normal 6 2 3 4 3 2 3 2 2" xfId="7072" xr:uid="{00000000-0005-0000-0000-0000F7340000}"/>
    <cellStyle name="Normal 6 2 3 4 3 2 3 2 2 2" xfId="38944" xr:uid="{00000000-0005-0000-0000-0000F8340000}"/>
    <cellStyle name="Normal 6 2 3 4 3 2 3 2 3" xfId="28926" xr:uid="{00000000-0005-0000-0000-0000F9340000}"/>
    <cellStyle name="Normal 6 2 3 4 3 2 3 3" xfId="7073" xr:uid="{00000000-0005-0000-0000-0000FA340000}"/>
    <cellStyle name="Normal 6 2 3 4 3 2 3 3 2" xfId="7074" xr:uid="{00000000-0005-0000-0000-0000FB340000}"/>
    <cellStyle name="Normal 6 2 3 4 3 2 3 3 2 2" xfId="38945" xr:uid="{00000000-0005-0000-0000-0000FC340000}"/>
    <cellStyle name="Normal 6 2 3 4 3 2 3 3 3" xfId="28927" xr:uid="{00000000-0005-0000-0000-0000FD340000}"/>
    <cellStyle name="Normal 6 2 3 4 3 2 3 4" xfId="7075" xr:uid="{00000000-0005-0000-0000-0000FE340000}"/>
    <cellStyle name="Normal 6 2 3 4 3 2 3 4 2" xfId="34893" xr:uid="{00000000-0005-0000-0000-0000FF340000}"/>
    <cellStyle name="Normal 6 2 3 4 3 2 3 5" xfId="24297" xr:uid="{00000000-0005-0000-0000-000000350000}"/>
    <cellStyle name="Normal 6 2 3 4 3 2 4" xfId="7076" xr:uid="{00000000-0005-0000-0000-000001350000}"/>
    <cellStyle name="Normal 6 2 3 4 3 2 4 2" xfId="7077" xr:uid="{00000000-0005-0000-0000-000002350000}"/>
    <cellStyle name="Normal 6 2 3 4 3 2 4 2 2" xfId="38946" xr:uid="{00000000-0005-0000-0000-000003350000}"/>
    <cellStyle name="Normal 6 2 3 4 3 2 4 3" xfId="28928" xr:uid="{00000000-0005-0000-0000-000004350000}"/>
    <cellStyle name="Normal 6 2 3 4 3 2 5" xfId="7078" xr:uid="{00000000-0005-0000-0000-000005350000}"/>
    <cellStyle name="Normal 6 2 3 4 3 2 5 2" xfId="7079" xr:uid="{00000000-0005-0000-0000-000006350000}"/>
    <cellStyle name="Normal 6 2 3 4 3 2 5 2 2" xfId="38947" xr:uid="{00000000-0005-0000-0000-000007350000}"/>
    <cellStyle name="Normal 6 2 3 4 3 2 5 3" xfId="28929" xr:uid="{00000000-0005-0000-0000-000008350000}"/>
    <cellStyle name="Normal 6 2 3 4 3 2 6" xfId="7080" xr:uid="{00000000-0005-0000-0000-000009350000}"/>
    <cellStyle name="Normal 6 2 3 4 3 2 6 2" xfId="34891" xr:uid="{00000000-0005-0000-0000-00000A350000}"/>
    <cellStyle name="Normal 6 2 3 4 3 2 7" xfId="24295" xr:uid="{00000000-0005-0000-0000-00000B350000}"/>
    <cellStyle name="Normal 6 2 3 4 3 3" xfId="7081" xr:uid="{00000000-0005-0000-0000-00000C350000}"/>
    <cellStyle name="Normal 6 2 3 4 3 3 2" xfId="7082" xr:uid="{00000000-0005-0000-0000-00000D350000}"/>
    <cellStyle name="Normal 6 2 3 4 3 3 2 2" xfId="7083" xr:uid="{00000000-0005-0000-0000-00000E350000}"/>
    <cellStyle name="Normal 6 2 3 4 3 3 2 2 2" xfId="38948" xr:uid="{00000000-0005-0000-0000-00000F350000}"/>
    <cellStyle name="Normal 6 2 3 4 3 3 2 3" xfId="28930" xr:uid="{00000000-0005-0000-0000-000010350000}"/>
    <cellStyle name="Normal 6 2 3 4 3 3 3" xfId="7084" xr:uid="{00000000-0005-0000-0000-000011350000}"/>
    <cellStyle name="Normal 6 2 3 4 3 3 3 2" xfId="7085" xr:uid="{00000000-0005-0000-0000-000012350000}"/>
    <cellStyle name="Normal 6 2 3 4 3 3 3 2 2" xfId="38949" xr:uid="{00000000-0005-0000-0000-000013350000}"/>
    <cellStyle name="Normal 6 2 3 4 3 3 3 3" xfId="28931" xr:uid="{00000000-0005-0000-0000-000014350000}"/>
    <cellStyle name="Normal 6 2 3 4 3 3 4" xfId="7086" xr:uid="{00000000-0005-0000-0000-000015350000}"/>
    <cellStyle name="Normal 6 2 3 4 3 3 4 2" xfId="34894" xr:uid="{00000000-0005-0000-0000-000016350000}"/>
    <cellStyle name="Normal 6 2 3 4 3 3 5" xfId="24298" xr:uid="{00000000-0005-0000-0000-000017350000}"/>
    <cellStyle name="Normal 6 2 3 4 3 4" xfId="7087" xr:uid="{00000000-0005-0000-0000-000018350000}"/>
    <cellStyle name="Normal 6 2 3 4 3 4 2" xfId="7088" xr:uid="{00000000-0005-0000-0000-000019350000}"/>
    <cellStyle name="Normal 6 2 3 4 3 4 2 2" xfId="7089" xr:uid="{00000000-0005-0000-0000-00001A350000}"/>
    <cellStyle name="Normal 6 2 3 4 3 4 2 2 2" xfId="38950" xr:uid="{00000000-0005-0000-0000-00001B350000}"/>
    <cellStyle name="Normal 6 2 3 4 3 4 2 3" xfId="28932" xr:uid="{00000000-0005-0000-0000-00001C350000}"/>
    <cellStyle name="Normal 6 2 3 4 3 4 3" xfId="7090" xr:uid="{00000000-0005-0000-0000-00001D350000}"/>
    <cellStyle name="Normal 6 2 3 4 3 4 3 2" xfId="7091" xr:uid="{00000000-0005-0000-0000-00001E350000}"/>
    <cellStyle name="Normal 6 2 3 4 3 4 3 2 2" xfId="38951" xr:uid="{00000000-0005-0000-0000-00001F350000}"/>
    <cellStyle name="Normal 6 2 3 4 3 4 3 3" xfId="28933" xr:uid="{00000000-0005-0000-0000-000020350000}"/>
    <cellStyle name="Normal 6 2 3 4 3 4 4" xfId="7092" xr:uid="{00000000-0005-0000-0000-000021350000}"/>
    <cellStyle name="Normal 6 2 3 4 3 4 4 2" xfId="34895" xr:uid="{00000000-0005-0000-0000-000022350000}"/>
    <cellStyle name="Normal 6 2 3 4 3 4 5" xfId="24299" xr:uid="{00000000-0005-0000-0000-000023350000}"/>
    <cellStyle name="Normal 6 2 3 4 3 5" xfId="7093" xr:uid="{00000000-0005-0000-0000-000024350000}"/>
    <cellStyle name="Normal 6 2 3 4 3 5 2" xfId="7094" xr:uid="{00000000-0005-0000-0000-000025350000}"/>
    <cellStyle name="Normal 6 2 3 4 3 5 2 2" xfId="38952" xr:uid="{00000000-0005-0000-0000-000026350000}"/>
    <cellStyle name="Normal 6 2 3 4 3 5 3" xfId="28934" xr:uid="{00000000-0005-0000-0000-000027350000}"/>
    <cellStyle name="Normal 6 2 3 4 3 6" xfId="7095" xr:uid="{00000000-0005-0000-0000-000028350000}"/>
    <cellStyle name="Normal 6 2 3 4 3 6 2" xfId="7096" xr:uid="{00000000-0005-0000-0000-000029350000}"/>
    <cellStyle name="Normal 6 2 3 4 3 6 2 2" xfId="38953" xr:uid="{00000000-0005-0000-0000-00002A350000}"/>
    <cellStyle name="Normal 6 2 3 4 3 6 3" xfId="28935" xr:uid="{00000000-0005-0000-0000-00002B350000}"/>
    <cellStyle name="Normal 6 2 3 4 3 7" xfId="7097" xr:uid="{00000000-0005-0000-0000-00002C350000}"/>
    <cellStyle name="Normal 6 2 3 4 3 7 2" xfId="34890" xr:uid="{00000000-0005-0000-0000-00002D350000}"/>
    <cellStyle name="Normal 6 2 3 4 3 8" xfId="24294" xr:uid="{00000000-0005-0000-0000-00002E350000}"/>
    <cellStyle name="Normal 6 2 3 4 4" xfId="7098" xr:uid="{00000000-0005-0000-0000-00002F350000}"/>
    <cellStyle name="Normal 6 2 3 4 4 2" xfId="7099" xr:uid="{00000000-0005-0000-0000-000030350000}"/>
    <cellStyle name="Normal 6 2 3 4 4 2 2" xfId="7100" xr:uid="{00000000-0005-0000-0000-000031350000}"/>
    <cellStyle name="Normal 6 2 3 4 4 2 2 2" xfId="7101" xr:uid="{00000000-0005-0000-0000-000032350000}"/>
    <cellStyle name="Normal 6 2 3 4 4 2 2 2 2" xfId="38954" xr:uid="{00000000-0005-0000-0000-000033350000}"/>
    <cellStyle name="Normal 6 2 3 4 4 2 2 3" xfId="28936" xr:uid="{00000000-0005-0000-0000-000034350000}"/>
    <cellStyle name="Normal 6 2 3 4 4 2 3" xfId="7102" xr:uid="{00000000-0005-0000-0000-000035350000}"/>
    <cellStyle name="Normal 6 2 3 4 4 2 3 2" xfId="7103" xr:uid="{00000000-0005-0000-0000-000036350000}"/>
    <cellStyle name="Normal 6 2 3 4 4 2 3 2 2" xfId="38955" xr:uid="{00000000-0005-0000-0000-000037350000}"/>
    <cellStyle name="Normal 6 2 3 4 4 2 3 3" xfId="28937" xr:uid="{00000000-0005-0000-0000-000038350000}"/>
    <cellStyle name="Normal 6 2 3 4 4 2 4" xfId="7104" xr:uid="{00000000-0005-0000-0000-000039350000}"/>
    <cellStyle name="Normal 6 2 3 4 4 2 4 2" xfId="34897" xr:uid="{00000000-0005-0000-0000-00003A350000}"/>
    <cellStyle name="Normal 6 2 3 4 4 2 5" xfId="24301" xr:uid="{00000000-0005-0000-0000-00003B350000}"/>
    <cellStyle name="Normal 6 2 3 4 4 3" xfId="7105" xr:uid="{00000000-0005-0000-0000-00003C350000}"/>
    <cellStyle name="Normal 6 2 3 4 4 3 2" xfId="7106" xr:uid="{00000000-0005-0000-0000-00003D350000}"/>
    <cellStyle name="Normal 6 2 3 4 4 3 2 2" xfId="7107" xr:uid="{00000000-0005-0000-0000-00003E350000}"/>
    <cellStyle name="Normal 6 2 3 4 4 3 2 2 2" xfId="38956" xr:uid="{00000000-0005-0000-0000-00003F350000}"/>
    <cellStyle name="Normal 6 2 3 4 4 3 2 3" xfId="28938" xr:uid="{00000000-0005-0000-0000-000040350000}"/>
    <cellStyle name="Normal 6 2 3 4 4 3 3" xfId="7108" xr:uid="{00000000-0005-0000-0000-000041350000}"/>
    <cellStyle name="Normal 6 2 3 4 4 3 3 2" xfId="7109" xr:uid="{00000000-0005-0000-0000-000042350000}"/>
    <cellStyle name="Normal 6 2 3 4 4 3 3 2 2" xfId="38957" xr:uid="{00000000-0005-0000-0000-000043350000}"/>
    <cellStyle name="Normal 6 2 3 4 4 3 3 3" xfId="28939" xr:uid="{00000000-0005-0000-0000-000044350000}"/>
    <cellStyle name="Normal 6 2 3 4 4 3 4" xfId="7110" xr:uid="{00000000-0005-0000-0000-000045350000}"/>
    <cellStyle name="Normal 6 2 3 4 4 3 4 2" xfId="34898" xr:uid="{00000000-0005-0000-0000-000046350000}"/>
    <cellStyle name="Normal 6 2 3 4 4 3 5" xfId="24302" xr:uid="{00000000-0005-0000-0000-000047350000}"/>
    <cellStyle name="Normal 6 2 3 4 4 4" xfId="7111" xr:uid="{00000000-0005-0000-0000-000048350000}"/>
    <cellStyle name="Normal 6 2 3 4 4 4 2" xfId="7112" xr:uid="{00000000-0005-0000-0000-000049350000}"/>
    <cellStyle name="Normal 6 2 3 4 4 4 2 2" xfId="38958" xr:uid="{00000000-0005-0000-0000-00004A350000}"/>
    <cellStyle name="Normal 6 2 3 4 4 4 3" xfId="28940" xr:uid="{00000000-0005-0000-0000-00004B350000}"/>
    <cellStyle name="Normal 6 2 3 4 4 5" xfId="7113" xr:uid="{00000000-0005-0000-0000-00004C350000}"/>
    <cellStyle name="Normal 6 2 3 4 4 5 2" xfId="7114" xr:uid="{00000000-0005-0000-0000-00004D350000}"/>
    <cellStyle name="Normal 6 2 3 4 4 5 2 2" xfId="38959" xr:uid="{00000000-0005-0000-0000-00004E350000}"/>
    <cellStyle name="Normal 6 2 3 4 4 5 3" xfId="28941" xr:uid="{00000000-0005-0000-0000-00004F350000}"/>
    <cellStyle name="Normal 6 2 3 4 4 6" xfId="7115" xr:uid="{00000000-0005-0000-0000-000050350000}"/>
    <cellStyle name="Normal 6 2 3 4 4 6 2" xfId="34896" xr:uid="{00000000-0005-0000-0000-000051350000}"/>
    <cellStyle name="Normal 6 2 3 4 4 7" xfId="24300" xr:uid="{00000000-0005-0000-0000-000052350000}"/>
    <cellStyle name="Normal 6 2 3 4 5" xfId="7116" xr:uid="{00000000-0005-0000-0000-000053350000}"/>
    <cellStyle name="Normal 6 2 3 4 5 2" xfId="7117" xr:uid="{00000000-0005-0000-0000-000054350000}"/>
    <cellStyle name="Normal 6 2 3 4 5 2 2" xfId="7118" xr:uid="{00000000-0005-0000-0000-000055350000}"/>
    <cellStyle name="Normal 6 2 3 4 5 2 2 2" xfId="38960" xr:uid="{00000000-0005-0000-0000-000056350000}"/>
    <cellStyle name="Normal 6 2 3 4 5 2 3" xfId="28942" xr:uid="{00000000-0005-0000-0000-000057350000}"/>
    <cellStyle name="Normal 6 2 3 4 5 3" xfId="7119" xr:uid="{00000000-0005-0000-0000-000058350000}"/>
    <cellStyle name="Normal 6 2 3 4 5 3 2" xfId="7120" xr:uid="{00000000-0005-0000-0000-000059350000}"/>
    <cellStyle name="Normal 6 2 3 4 5 3 2 2" xfId="38961" xr:uid="{00000000-0005-0000-0000-00005A350000}"/>
    <cellStyle name="Normal 6 2 3 4 5 3 3" xfId="28943" xr:uid="{00000000-0005-0000-0000-00005B350000}"/>
    <cellStyle name="Normal 6 2 3 4 5 4" xfId="7121" xr:uid="{00000000-0005-0000-0000-00005C350000}"/>
    <cellStyle name="Normal 6 2 3 4 5 4 2" xfId="34899" xr:uid="{00000000-0005-0000-0000-00005D350000}"/>
    <cellStyle name="Normal 6 2 3 4 5 5" xfId="24303" xr:uid="{00000000-0005-0000-0000-00005E350000}"/>
    <cellStyle name="Normal 6 2 3 4 6" xfId="7122" xr:uid="{00000000-0005-0000-0000-00005F350000}"/>
    <cellStyle name="Normal 6 2 3 4 6 2" xfId="7123" xr:uid="{00000000-0005-0000-0000-000060350000}"/>
    <cellStyle name="Normal 6 2 3 4 6 2 2" xfId="7124" xr:uid="{00000000-0005-0000-0000-000061350000}"/>
    <cellStyle name="Normal 6 2 3 4 6 2 2 2" xfId="38962" xr:uid="{00000000-0005-0000-0000-000062350000}"/>
    <cellStyle name="Normal 6 2 3 4 6 2 3" xfId="28944" xr:uid="{00000000-0005-0000-0000-000063350000}"/>
    <cellStyle name="Normal 6 2 3 4 6 3" xfId="7125" xr:uid="{00000000-0005-0000-0000-000064350000}"/>
    <cellStyle name="Normal 6 2 3 4 6 3 2" xfId="7126" xr:uid="{00000000-0005-0000-0000-000065350000}"/>
    <cellStyle name="Normal 6 2 3 4 6 3 2 2" xfId="38963" xr:uid="{00000000-0005-0000-0000-000066350000}"/>
    <cellStyle name="Normal 6 2 3 4 6 3 3" xfId="28945" xr:uid="{00000000-0005-0000-0000-000067350000}"/>
    <cellStyle name="Normal 6 2 3 4 6 4" xfId="7127" xr:uid="{00000000-0005-0000-0000-000068350000}"/>
    <cellStyle name="Normal 6 2 3 4 6 4 2" xfId="34900" xr:uid="{00000000-0005-0000-0000-000069350000}"/>
    <cellStyle name="Normal 6 2 3 4 6 5" xfId="24304" xr:uid="{00000000-0005-0000-0000-00006A350000}"/>
    <cellStyle name="Normal 6 2 3 4 7" xfId="7128" xr:uid="{00000000-0005-0000-0000-00006B350000}"/>
    <cellStyle name="Normal 6 2 3 4 7 2" xfId="7129" xr:uid="{00000000-0005-0000-0000-00006C350000}"/>
    <cellStyle name="Normal 6 2 3 4 7 2 2" xfId="38964" xr:uid="{00000000-0005-0000-0000-00006D350000}"/>
    <cellStyle name="Normal 6 2 3 4 7 3" xfId="28946" xr:uid="{00000000-0005-0000-0000-00006E350000}"/>
    <cellStyle name="Normal 6 2 3 4 8" xfId="7130" xr:uid="{00000000-0005-0000-0000-00006F350000}"/>
    <cellStyle name="Normal 6 2 3 4 8 2" xfId="7131" xr:uid="{00000000-0005-0000-0000-000070350000}"/>
    <cellStyle name="Normal 6 2 3 4 8 2 2" xfId="38965" xr:uid="{00000000-0005-0000-0000-000071350000}"/>
    <cellStyle name="Normal 6 2 3 4 8 3" xfId="28947" xr:uid="{00000000-0005-0000-0000-000072350000}"/>
    <cellStyle name="Normal 6 2 3 4 9" xfId="7132" xr:uid="{00000000-0005-0000-0000-000073350000}"/>
    <cellStyle name="Normal 6 2 3 4 9 2" xfId="34883" xr:uid="{00000000-0005-0000-0000-000074350000}"/>
    <cellStyle name="Normal 6 2 3 5" xfId="7133" xr:uid="{00000000-0005-0000-0000-000075350000}"/>
    <cellStyle name="Normal 6 2 3 5 2" xfId="7134" xr:uid="{00000000-0005-0000-0000-000076350000}"/>
    <cellStyle name="Normal 6 2 3 5 2 2" xfId="7135" xr:uid="{00000000-0005-0000-0000-000077350000}"/>
    <cellStyle name="Normal 6 2 3 5 2 2 2" xfId="7136" xr:uid="{00000000-0005-0000-0000-000078350000}"/>
    <cellStyle name="Normal 6 2 3 5 2 2 2 2" xfId="7137" xr:uid="{00000000-0005-0000-0000-000079350000}"/>
    <cellStyle name="Normal 6 2 3 5 2 2 2 2 2" xfId="38966" xr:uid="{00000000-0005-0000-0000-00007A350000}"/>
    <cellStyle name="Normal 6 2 3 5 2 2 2 3" xfId="28948" xr:uid="{00000000-0005-0000-0000-00007B350000}"/>
    <cellStyle name="Normal 6 2 3 5 2 2 3" xfId="7138" xr:uid="{00000000-0005-0000-0000-00007C350000}"/>
    <cellStyle name="Normal 6 2 3 5 2 2 3 2" xfId="7139" xr:uid="{00000000-0005-0000-0000-00007D350000}"/>
    <cellStyle name="Normal 6 2 3 5 2 2 3 2 2" xfId="38967" xr:uid="{00000000-0005-0000-0000-00007E350000}"/>
    <cellStyle name="Normal 6 2 3 5 2 2 3 3" xfId="28949" xr:uid="{00000000-0005-0000-0000-00007F350000}"/>
    <cellStyle name="Normal 6 2 3 5 2 2 4" xfId="7140" xr:uid="{00000000-0005-0000-0000-000080350000}"/>
    <cellStyle name="Normal 6 2 3 5 2 2 4 2" xfId="34903" xr:uid="{00000000-0005-0000-0000-000081350000}"/>
    <cellStyle name="Normal 6 2 3 5 2 2 5" xfId="24307" xr:uid="{00000000-0005-0000-0000-000082350000}"/>
    <cellStyle name="Normal 6 2 3 5 2 3" xfId="7141" xr:uid="{00000000-0005-0000-0000-000083350000}"/>
    <cellStyle name="Normal 6 2 3 5 2 3 2" xfId="7142" xr:uid="{00000000-0005-0000-0000-000084350000}"/>
    <cellStyle name="Normal 6 2 3 5 2 3 2 2" xfId="7143" xr:uid="{00000000-0005-0000-0000-000085350000}"/>
    <cellStyle name="Normal 6 2 3 5 2 3 2 2 2" xfId="38968" xr:uid="{00000000-0005-0000-0000-000086350000}"/>
    <cellStyle name="Normal 6 2 3 5 2 3 2 3" xfId="28950" xr:uid="{00000000-0005-0000-0000-000087350000}"/>
    <cellStyle name="Normal 6 2 3 5 2 3 3" xfId="7144" xr:uid="{00000000-0005-0000-0000-000088350000}"/>
    <cellStyle name="Normal 6 2 3 5 2 3 3 2" xfId="7145" xr:uid="{00000000-0005-0000-0000-000089350000}"/>
    <cellStyle name="Normal 6 2 3 5 2 3 3 2 2" xfId="38969" xr:uid="{00000000-0005-0000-0000-00008A350000}"/>
    <cellStyle name="Normal 6 2 3 5 2 3 3 3" xfId="28951" xr:uid="{00000000-0005-0000-0000-00008B350000}"/>
    <cellStyle name="Normal 6 2 3 5 2 3 4" xfId="7146" xr:uid="{00000000-0005-0000-0000-00008C350000}"/>
    <cellStyle name="Normal 6 2 3 5 2 3 4 2" xfId="34904" xr:uid="{00000000-0005-0000-0000-00008D350000}"/>
    <cellStyle name="Normal 6 2 3 5 2 3 5" xfId="24308" xr:uid="{00000000-0005-0000-0000-00008E350000}"/>
    <cellStyle name="Normal 6 2 3 5 2 4" xfId="7147" xr:uid="{00000000-0005-0000-0000-00008F350000}"/>
    <cellStyle name="Normal 6 2 3 5 2 4 2" xfId="7148" xr:uid="{00000000-0005-0000-0000-000090350000}"/>
    <cellStyle name="Normal 6 2 3 5 2 4 2 2" xfId="38970" xr:uid="{00000000-0005-0000-0000-000091350000}"/>
    <cellStyle name="Normal 6 2 3 5 2 4 3" xfId="28952" xr:uid="{00000000-0005-0000-0000-000092350000}"/>
    <cellStyle name="Normal 6 2 3 5 2 5" xfId="7149" xr:uid="{00000000-0005-0000-0000-000093350000}"/>
    <cellStyle name="Normal 6 2 3 5 2 5 2" xfId="7150" xr:uid="{00000000-0005-0000-0000-000094350000}"/>
    <cellStyle name="Normal 6 2 3 5 2 5 2 2" xfId="38971" xr:uid="{00000000-0005-0000-0000-000095350000}"/>
    <cellStyle name="Normal 6 2 3 5 2 5 3" xfId="28953" xr:uid="{00000000-0005-0000-0000-000096350000}"/>
    <cellStyle name="Normal 6 2 3 5 2 6" xfId="7151" xr:uid="{00000000-0005-0000-0000-000097350000}"/>
    <cellStyle name="Normal 6 2 3 5 2 6 2" xfId="34902" xr:uid="{00000000-0005-0000-0000-000098350000}"/>
    <cellStyle name="Normal 6 2 3 5 2 7" xfId="24306" xr:uid="{00000000-0005-0000-0000-000099350000}"/>
    <cellStyle name="Normal 6 2 3 5 3" xfId="7152" xr:uid="{00000000-0005-0000-0000-00009A350000}"/>
    <cellStyle name="Normal 6 2 3 5 3 2" xfId="7153" xr:uid="{00000000-0005-0000-0000-00009B350000}"/>
    <cellStyle name="Normal 6 2 3 5 3 2 2" xfId="7154" xr:uid="{00000000-0005-0000-0000-00009C350000}"/>
    <cellStyle name="Normal 6 2 3 5 3 2 2 2" xfId="38972" xr:uid="{00000000-0005-0000-0000-00009D350000}"/>
    <cellStyle name="Normal 6 2 3 5 3 2 3" xfId="28954" xr:uid="{00000000-0005-0000-0000-00009E350000}"/>
    <cellStyle name="Normal 6 2 3 5 3 3" xfId="7155" xr:uid="{00000000-0005-0000-0000-00009F350000}"/>
    <cellStyle name="Normal 6 2 3 5 3 3 2" xfId="7156" xr:uid="{00000000-0005-0000-0000-0000A0350000}"/>
    <cellStyle name="Normal 6 2 3 5 3 3 2 2" xfId="38973" xr:uid="{00000000-0005-0000-0000-0000A1350000}"/>
    <cellStyle name="Normal 6 2 3 5 3 3 3" xfId="28955" xr:uid="{00000000-0005-0000-0000-0000A2350000}"/>
    <cellStyle name="Normal 6 2 3 5 3 4" xfId="7157" xr:uid="{00000000-0005-0000-0000-0000A3350000}"/>
    <cellStyle name="Normal 6 2 3 5 3 4 2" xfId="34905" xr:uid="{00000000-0005-0000-0000-0000A4350000}"/>
    <cellStyle name="Normal 6 2 3 5 3 5" xfId="24309" xr:uid="{00000000-0005-0000-0000-0000A5350000}"/>
    <cellStyle name="Normal 6 2 3 5 4" xfId="7158" xr:uid="{00000000-0005-0000-0000-0000A6350000}"/>
    <cellStyle name="Normal 6 2 3 5 4 2" xfId="7159" xr:uid="{00000000-0005-0000-0000-0000A7350000}"/>
    <cellStyle name="Normal 6 2 3 5 4 2 2" xfId="7160" xr:uid="{00000000-0005-0000-0000-0000A8350000}"/>
    <cellStyle name="Normal 6 2 3 5 4 2 2 2" xfId="38974" xr:uid="{00000000-0005-0000-0000-0000A9350000}"/>
    <cellStyle name="Normal 6 2 3 5 4 2 3" xfId="28956" xr:uid="{00000000-0005-0000-0000-0000AA350000}"/>
    <cellStyle name="Normal 6 2 3 5 4 3" xfId="7161" xr:uid="{00000000-0005-0000-0000-0000AB350000}"/>
    <cellStyle name="Normal 6 2 3 5 4 3 2" xfId="7162" xr:uid="{00000000-0005-0000-0000-0000AC350000}"/>
    <cellStyle name="Normal 6 2 3 5 4 3 2 2" xfId="38975" xr:uid="{00000000-0005-0000-0000-0000AD350000}"/>
    <cellStyle name="Normal 6 2 3 5 4 3 3" xfId="28957" xr:uid="{00000000-0005-0000-0000-0000AE350000}"/>
    <cellStyle name="Normal 6 2 3 5 4 4" xfId="7163" xr:uid="{00000000-0005-0000-0000-0000AF350000}"/>
    <cellStyle name="Normal 6 2 3 5 4 4 2" xfId="34906" xr:uid="{00000000-0005-0000-0000-0000B0350000}"/>
    <cellStyle name="Normal 6 2 3 5 4 5" xfId="24310" xr:uid="{00000000-0005-0000-0000-0000B1350000}"/>
    <cellStyle name="Normal 6 2 3 5 5" xfId="7164" xr:uid="{00000000-0005-0000-0000-0000B2350000}"/>
    <cellStyle name="Normal 6 2 3 5 5 2" xfId="7165" xr:uid="{00000000-0005-0000-0000-0000B3350000}"/>
    <cellStyle name="Normal 6 2 3 5 5 2 2" xfId="38976" xr:uid="{00000000-0005-0000-0000-0000B4350000}"/>
    <cellStyle name="Normal 6 2 3 5 5 3" xfId="28958" xr:uid="{00000000-0005-0000-0000-0000B5350000}"/>
    <cellStyle name="Normal 6 2 3 5 6" xfId="7166" xr:uid="{00000000-0005-0000-0000-0000B6350000}"/>
    <cellStyle name="Normal 6 2 3 5 6 2" xfId="7167" xr:uid="{00000000-0005-0000-0000-0000B7350000}"/>
    <cellStyle name="Normal 6 2 3 5 6 2 2" xfId="38977" xr:uid="{00000000-0005-0000-0000-0000B8350000}"/>
    <cellStyle name="Normal 6 2 3 5 6 3" xfId="28959" xr:uid="{00000000-0005-0000-0000-0000B9350000}"/>
    <cellStyle name="Normal 6 2 3 5 7" xfId="7168" xr:uid="{00000000-0005-0000-0000-0000BA350000}"/>
    <cellStyle name="Normal 6 2 3 5 7 2" xfId="34901" xr:uid="{00000000-0005-0000-0000-0000BB350000}"/>
    <cellStyle name="Normal 6 2 3 5 8" xfId="24305" xr:uid="{00000000-0005-0000-0000-0000BC350000}"/>
    <cellStyle name="Normal 6 2 3 6" xfId="7169" xr:uid="{00000000-0005-0000-0000-0000BD350000}"/>
    <cellStyle name="Normal 6 2 3 6 2" xfId="7170" xr:uid="{00000000-0005-0000-0000-0000BE350000}"/>
    <cellStyle name="Normal 6 2 3 6 2 2" xfId="7171" xr:uid="{00000000-0005-0000-0000-0000BF350000}"/>
    <cellStyle name="Normal 6 2 3 6 2 2 2" xfId="7172" xr:uid="{00000000-0005-0000-0000-0000C0350000}"/>
    <cellStyle name="Normal 6 2 3 6 2 2 2 2" xfId="7173" xr:uid="{00000000-0005-0000-0000-0000C1350000}"/>
    <cellStyle name="Normal 6 2 3 6 2 2 2 2 2" xfId="38978" xr:uid="{00000000-0005-0000-0000-0000C2350000}"/>
    <cellStyle name="Normal 6 2 3 6 2 2 2 3" xfId="28960" xr:uid="{00000000-0005-0000-0000-0000C3350000}"/>
    <cellStyle name="Normal 6 2 3 6 2 2 3" xfId="7174" xr:uid="{00000000-0005-0000-0000-0000C4350000}"/>
    <cellStyle name="Normal 6 2 3 6 2 2 3 2" xfId="7175" xr:uid="{00000000-0005-0000-0000-0000C5350000}"/>
    <cellStyle name="Normal 6 2 3 6 2 2 3 2 2" xfId="38979" xr:uid="{00000000-0005-0000-0000-0000C6350000}"/>
    <cellStyle name="Normal 6 2 3 6 2 2 3 3" xfId="28961" xr:uid="{00000000-0005-0000-0000-0000C7350000}"/>
    <cellStyle name="Normal 6 2 3 6 2 2 4" xfId="7176" xr:uid="{00000000-0005-0000-0000-0000C8350000}"/>
    <cellStyle name="Normal 6 2 3 6 2 2 4 2" xfId="34909" xr:uid="{00000000-0005-0000-0000-0000C9350000}"/>
    <cellStyle name="Normal 6 2 3 6 2 2 5" xfId="24313" xr:uid="{00000000-0005-0000-0000-0000CA350000}"/>
    <cellStyle name="Normal 6 2 3 6 2 3" xfId="7177" xr:uid="{00000000-0005-0000-0000-0000CB350000}"/>
    <cellStyle name="Normal 6 2 3 6 2 3 2" xfId="7178" xr:uid="{00000000-0005-0000-0000-0000CC350000}"/>
    <cellStyle name="Normal 6 2 3 6 2 3 2 2" xfId="7179" xr:uid="{00000000-0005-0000-0000-0000CD350000}"/>
    <cellStyle name="Normal 6 2 3 6 2 3 2 2 2" xfId="38980" xr:uid="{00000000-0005-0000-0000-0000CE350000}"/>
    <cellStyle name="Normal 6 2 3 6 2 3 2 3" xfId="28962" xr:uid="{00000000-0005-0000-0000-0000CF350000}"/>
    <cellStyle name="Normal 6 2 3 6 2 3 3" xfId="7180" xr:uid="{00000000-0005-0000-0000-0000D0350000}"/>
    <cellStyle name="Normal 6 2 3 6 2 3 3 2" xfId="7181" xr:uid="{00000000-0005-0000-0000-0000D1350000}"/>
    <cellStyle name="Normal 6 2 3 6 2 3 3 2 2" xfId="38981" xr:uid="{00000000-0005-0000-0000-0000D2350000}"/>
    <cellStyle name="Normal 6 2 3 6 2 3 3 3" xfId="28963" xr:uid="{00000000-0005-0000-0000-0000D3350000}"/>
    <cellStyle name="Normal 6 2 3 6 2 3 4" xfId="7182" xr:uid="{00000000-0005-0000-0000-0000D4350000}"/>
    <cellStyle name="Normal 6 2 3 6 2 3 4 2" xfId="34910" xr:uid="{00000000-0005-0000-0000-0000D5350000}"/>
    <cellStyle name="Normal 6 2 3 6 2 3 5" xfId="24314" xr:uid="{00000000-0005-0000-0000-0000D6350000}"/>
    <cellStyle name="Normal 6 2 3 6 2 4" xfId="7183" xr:uid="{00000000-0005-0000-0000-0000D7350000}"/>
    <cellStyle name="Normal 6 2 3 6 2 4 2" xfId="7184" xr:uid="{00000000-0005-0000-0000-0000D8350000}"/>
    <cellStyle name="Normal 6 2 3 6 2 4 2 2" xfId="38982" xr:uid="{00000000-0005-0000-0000-0000D9350000}"/>
    <cellStyle name="Normal 6 2 3 6 2 4 3" xfId="28964" xr:uid="{00000000-0005-0000-0000-0000DA350000}"/>
    <cellStyle name="Normal 6 2 3 6 2 5" xfId="7185" xr:uid="{00000000-0005-0000-0000-0000DB350000}"/>
    <cellStyle name="Normal 6 2 3 6 2 5 2" xfId="7186" xr:uid="{00000000-0005-0000-0000-0000DC350000}"/>
    <cellStyle name="Normal 6 2 3 6 2 5 2 2" xfId="38983" xr:uid="{00000000-0005-0000-0000-0000DD350000}"/>
    <cellStyle name="Normal 6 2 3 6 2 5 3" xfId="28965" xr:uid="{00000000-0005-0000-0000-0000DE350000}"/>
    <cellStyle name="Normal 6 2 3 6 2 6" xfId="7187" xr:uid="{00000000-0005-0000-0000-0000DF350000}"/>
    <cellStyle name="Normal 6 2 3 6 2 6 2" xfId="34908" xr:uid="{00000000-0005-0000-0000-0000E0350000}"/>
    <cellStyle name="Normal 6 2 3 6 2 7" xfId="24312" xr:uid="{00000000-0005-0000-0000-0000E1350000}"/>
    <cellStyle name="Normal 6 2 3 6 3" xfId="7188" xr:uid="{00000000-0005-0000-0000-0000E2350000}"/>
    <cellStyle name="Normal 6 2 3 6 3 2" xfId="7189" xr:uid="{00000000-0005-0000-0000-0000E3350000}"/>
    <cellStyle name="Normal 6 2 3 6 3 2 2" xfId="7190" xr:uid="{00000000-0005-0000-0000-0000E4350000}"/>
    <cellStyle name="Normal 6 2 3 6 3 2 2 2" xfId="38984" xr:uid="{00000000-0005-0000-0000-0000E5350000}"/>
    <cellStyle name="Normal 6 2 3 6 3 2 3" xfId="28966" xr:uid="{00000000-0005-0000-0000-0000E6350000}"/>
    <cellStyle name="Normal 6 2 3 6 3 3" xfId="7191" xr:uid="{00000000-0005-0000-0000-0000E7350000}"/>
    <cellStyle name="Normal 6 2 3 6 3 3 2" xfId="7192" xr:uid="{00000000-0005-0000-0000-0000E8350000}"/>
    <cellStyle name="Normal 6 2 3 6 3 3 2 2" xfId="38985" xr:uid="{00000000-0005-0000-0000-0000E9350000}"/>
    <cellStyle name="Normal 6 2 3 6 3 3 3" xfId="28967" xr:uid="{00000000-0005-0000-0000-0000EA350000}"/>
    <cellStyle name="Normal 6 2 3 6 3 4" xfId="7193" xr:uid="{00000000-0005-0000-0000-0000EB350000}"/>
    <cellStyle name="Normal 6 2 3 6 3 4 2" xfId="34911" xr:uid="{00000000-0005-0000-0000-0000EC350000}"/>
    <cellStyle name="Normal 6 2 3 6 3 5" xfId="24315" xr:uid="{00000000-0005-0000-0000-0000ED350000}"/>
    <cellStyle name="Normal 6 2 3 6 4" xfId="7194" xr:uid="{00000000-0005-0000-0000-0000EE350000}"/>
    <cellStyle name="Normal 6 2 3 6 4 2" xfId="7195" xr:uid="{00000000-0005-0000-0000-0000EF350000}"/>
    <cellStyle name="Normal 6 2 3 6 4 2 2" xfId="7196" xr:uid="{00000000-0005-0000-0000-0000F0350000}"/>
    <cellStyle name="Normal 6 2 3 6 4 2 2 2" xfId="38986" xr:uid="{00000000-0005-0000-0000-0000F1350000}"/>
    <cellStyle name="Normal 6 2 3 6 4 2 3" xfId="28968" xr:uid="{00000000-0005-0000-0000-0000F2350000}"/>
    <cellStyle name="Normal 6 2 3 6 4 3" xfId="7197" xr:uid="{00000000-0005-0000-0000-0000F3350000}"/>
    <cellStyle name="Normal 6 2 3 6 4 3 2" xfId="7198" xr:uid="{00000000-0005-0000-0000-0000F4350000}"/>
    <cellStyle name="Normal 6 2 3 6 4 3 2 2" xfId="38987" xr:uid="{00000000-0005-0000-0000-0000F5350000}"/>
    <cellStyle name="Normal 6 2 3 6 4 3 3" xfId="28969" xr:uid="{00000000-0005-0000-0000-0000F6350000}"/>
    <cellStyle name="Normal 6 2 3 6 4 4" xfId="7199" xr:uid="{00000000-0005-0000-0000-0000F7350000}"/>
    <cellStyle name="Normal 6 2 3 6 4 4 2" xfId="34912" xr:uid="{00000000-0005-0000-0000-0000F8350000}"/>
    <cellStyle name="Normal 6 2 3 6 4 5" xfId="24316" xr:uid="{00000000-0005-0000-0000-0000F9350000}"/>
    <cellStyle name="Normal 6 2 3 6 5" xfId="7200" xr:uid="{00000000-0005-0000-0000-0000FA350000}"/>
    <cellStyle name="Normal 6 2 3 6 5 2" xfId="7201" xr:uid="{00000000-0005-0000-0000-0000FB350000}"/>
    <cellStyle name="Normal 6 2 3 6 5 2 2" xfId="38988" xr:uid="{00000000-0005-0000-0000-0000FC350000}"/>
    <cellStyle name="Normal 6 2 3 6 5 3" xfId="28970" xr:uid="{00000000-0005-0000-0000-0000FD350000}"/>
    <cellStyle name="Normal 6 2 3 6 6" xfId="7202" xr:uid="{00000000-0005-0000-0000-0000FE350000}"/>
    <cellStyle name="Normal 6 2 3 6 6 2" xfId="7203" xr:uid="{00000000-0005-0000-0000-0000FF350000}"/>
    <cellStyle name="Normal 6 2 3 6 6 2 2" xfId="38989" xr:uid="{00000000-0005-0000-0000-000000360000}"/>
    <cellStyle name="Normal 6 2 3 6 6 3" xfId="28971" xr:uid="{00000000-0005-0000-0000-000001360000}"/>
    <cellStyle name="Normal 6 2 3 6 7" xfId="7204" xr:uid="{00000000-0005-0000-0000-000002360000}"/>
    <cellStyle name="Normal 6 2 3 6 7 2" xfId="34907" xr:uid="{00000000-0005-0000-0000-000003360000}"/>
    <cellStyle name="Normal 6 2 3 6 8" xfId="24311" xr:uid="{00000000-0005-0000-0000-000004360000}"/>
    <cellStyle name="Normal 6 2 3 7" xfId="7205" xr:uid="{00000000-0005-0000-0000-000005360000}"/>
    <cellStyle name="Normal 6 2 3 7 2" xfId="7206" xr:uid="{00000000-0005-0000-0000-000006360000}"/>
    <cellStyle name="Normal 6 2 3 7 2 2" xfId="7207" xr:uid="{00000000-0005-0000-0000-000007360000}"/>
    <cellStyle name="Normal 6 2 3 7 2 2 2" xfId="7208" xr:uid="{00000000-0005-0000-0000-000008360000}"/>
    <cellStyle name="Normal 6 2 3 7 2 2 2 2" xfId="38990" xr:uid="{00000000-0005-0000-0000-000009360000}"/>
    <cellStyle name="Normal 6 2 3 7 2 2 3" xfId="28972" xr:uid="{00000000-0005-0000-0000-00000A360000}"/>
    <cellStyle name="Normal 6 2 3 7 2 3" xfId="7209" xr:uid="{00000000-0005-0000-0000-00000B360000}"/>
    <cellStyle name="Normal 6 2 3 7 2 3 2" xfId="7210" xr:uid="{00000000-0005-0000-0000-00000C360000}"/>
    <cellStyle name="Normal 6 2 3 7 2 3 2 2" xfId="38991" xr:uid="{00000000-0005-0000-0000-00000D360000}"/>
    <cellStyle name="Normal 6 2 3 7 2 3 3" xfId="28973" xr:uid="{00000000-0005-0000-0000-00000E360000}"/>
    <cellStyle name="Normal 6 2 3 7 2 4" xfId="7211" xr:uid="{00000000-0005-0000-0000-00000F360000}"/>
    <cellStyle name="Normal 6 2 3 7 2 4 2" xfId="34914" xr:uid="{00000000-0005-0000-0000-000010360000}"/>
    <cellStyle name="Normal 6 2 3 7 2 5" xfId="24318" xr:uid="{00000000-0005-0000-0000-000011360000}"/>
    <cellStyle name="Normal 6 2 3 7 3" xfId="7212" xr:uid="{00000000-0005-0000-0000-000012360000}"/>
    <cellStyle name="Normal 6 2 3 7 3 2" xfId="7213" xr:uid="{00000000-0005-0000-0000-000013360000}"/>
    <cellStyle name="Normal 6 2 3 7 3 2 2" xfId="7214" xr:uid="{00000000-0005-0000-0000-000014360000}"/>
    <cellStyle name="Normal 6 2 3 7 3 2 2 2" xfId="38992" xr:uid="{00000000-0005-0000-0000-000015360000}"/>
    <cellStyle name="Normal 6 2 3 7 3 2 3" xfId="28974" xr:uid="{00000000-0005-0000-0000-000016360000}"/>
    <cellStyle name="Normal 6 2 3 7 3 3" xfId="7215" xr:uid="{00000000-0005-0000-0000-000017360000}"/>
    <cellStyle name="Normal 6 2 3 7 3 3 2" xfId="7216" xr:uid="{00000000-0005-0000-0000-000018360000}"/>
    <cellStyle name="Normal 6 2 3 7 3 3 2 2" xfId="38993" xr:uid="{00000000-0005-0000-0000-000019360000}"/>
    <cellStyle name="Normal 6 2 3 7 3 3 3" xfId="28975" xr:uid="{00000000-0005-0000-0000-00001A360000}"/>
    <cellStyle name="Normal 6 2 3 7 3 4" xfId="7217" xr:uid="{00000000-0005-0000-0000-00001B360000}"/>
    <cellStyle name="Normal 6 2 3 7 3 4 2" xfId="34915" xr:uid="{00000000-0005-0000-0000-00001C360000}"/>
    <cellStyle name="Normal 6 2 3 7 3 5" xfId="24319" xr:uid="{00000000-0005-0000-0000-00001D360000}"/>
    <cellStyle name="Normal 6 2 3 7 4" xfId="7218" xr:uid="{00000000-0005-0000-0000-00001E360000}"/>
    <cellStyle name="Normal 6 2 3 7 4 2" xfId="7219" xr:uid="{00000000-0005-0000-0000-00001F360000}"/>
    <cellStyle name="Normal 6 2 3 7 4 2 2" xfId="38994" xr:uid="{00000000-0005-0000-0000-000020360000}"/>
    <cellStyle name="Normal 6 2 3 7 4 3" xfId="28976" xr:uid="{00000000-0005-0000-0000-000021360000}"/>
    <cellStyle name="Normal 6 2 3 7 5" xfId="7220" xr:uid="{00000000-0005-0000-0000-000022360000}"/>
    <cellStyle name="Normal 6 2 3 7 5 2" xfId="7221" xr:uid="{00000000-0005-0000-0000-000023360000}"/>
    <cellStyle name="Normal 6 2 3 7 5 2 2" xfId="38995" xr:uid="{00000000-0005-0000-0000-000024360000}"/>
    <cellStyle name="Normal 6 2 3 7 5 3" xfId="28977" xr:uid="{00000000-0005-0000-0000-000025360000}"/>
    <cellStyle name="Normal 6 2 3 7 6" xfId="7222" xr:uid="{00000000-0005-0000-0000-000026360000}"/>
    <cellStyle name="Normal 6 2 3 7 6 2" xfId="34913" xr:uid="{00000000-0005-0000-0000-000027360000}"/>
    <cellStyle name="Normal 6 2 3 7 7" xfId="24317" xr:uid="{00000000-0005-0000-0000-000028360000}"/>
    <cellStyle name="Normal 6 2 3 8" xfId="7223" xr:uid="{00000000-0005-0000-0000-000029360000}"/>
    <cellStyle name="Normal 6 2 3 8 2" xfId="7224" xr:uid="{00000000-0005-0000-0000-00002A360000}"/>
    <cellStyle name="Normal 6 2 3 8 2 2" xfId="7225" xr:uid="{00000000-0005-0000-0000-00002B360000}"/>
    <cellStyle name="Normal 6 2 3 8 2 2 2" xfId="38996" xr:uid="{00000000-0005-0000-0000-00002C360000}"/>
    <cellStyle name="Normal 6 2 3 8 2 3" xfId="28978" xr:uid="{00000000-0005-0000-0000-00002D360000}"/>
    <cellStyle name="Normal 6 2 3 8 3" xfId="7226" xr:uid="{00000000-0005-0000-0000-00002E360000}"/>
    <cellStyle name="Normal 6 2 3 8 3 2" xfId="7227" xr:uid="{00000000-0005-0000-0000-00002F360000}"/>
    <cellStyle name="Normal 6 2 3 8 3 2 2" xfId="38997" xr:uid="{00000000-0005-0000-0000-000030360000}"/>
    <cellStyle name="Normal 6 2 3 8 3 3" xfId="28979" xr:uid="{00000000-0005-0000-0000-000031360000}"/>
    <cellStyle name="Normal 6 2 3 8 4" xfId="7228" xr:uid="{00000000-0005-0000-0000-000032360000}"/>
    <cellStyle name="Normal 6 2 3 8 4 2" xfId="34916" xr:uid="{00000000-0005-0000-0000-000033360000}"/>
    <cellStyle name="Normal 6 2 3 8 5" xfId="24320" xr:uid="{00000000-0005-0000-0000-000034360000}"/>
    <cellStyle name="Normal 6 2 3 9" xfId="7229" xr:uid="{00000000-0005-0000-0000-000035360000}"/>
    <cellStyle name="Normal 6 2 3 9 2" xfId="7230" xr:uid="{00000000-0005-0000-0000-000036360000}"/>
    <cellStyle name="Normal 6 2 3 9 2 2" xfId="7231" xr:uid="{00000000-0005-0000-0000-000037360000}"/>
    <cellStyle name="Normal 6 2 3 9 2 2 2" xfId="38998" xr:uid="{00000000-0005-0000-0000-000038360000}"/>
    <cellStyle name="Normal 6 2 3 9 2 3" xfId="28980" xr:uid="{00000000-0005-0000-0000-000039360000}"/>
    <cellStyle name="Normal 6 2 3 9 3" xfId="7232" xr:uid="{00000000-0005-0000-0000-00003A360000}"/>
    <cellStyle name="Normal 6 2 3 9 3 2" xfId="7233" xr:uid="{00000000-0005-0000-0000-00003B360000}"/>
    <cellStyle name="Normal 6 2 3 9 3 2 2" xfId="38999" xr:uid="{00000000-0005-0000-0000-00003C360000}"/>
    <cellStyle name="Normal 6 2 3 9 3 3" xfId="28981" xr:uid="{00000000-0005-0000-0000-00003D360000}"/>
    <cellStyle name="Normal 6 2 3 9 4" xfId="7234" xr:uid="{00000000-0005-0000-0000-00003E360000}"/>
    <cellStyle name="Normal 6 2 3 9 4 2" xfId="34917" xr:uid="{00000000-0005-0000-0000-00003F360000}"/>
    <cellStyle name="Normal 6 2 3 9 5" xfId="24321" xr:uid="{00000000-0005-0000-0000-000040360000}"/>
    <cellStyle name="Normal 6 2 4" xfId="7235" xr:uid="{00000000-0005-0000-0000-000041360000}"/>
    <cellStyle name="Normal 6 2 4 10" xfId="7236" xr:uid="{00000000-0005-0000-0000-000042360000}"/>
    <cellStyle name="Normal 6 2 4 10 2" xfId="7237" xr:uid="{00000000-0005-0000-0000-000043360000}"/>
    <cellStyle name="Normal 6 2 4 10 2 2" xfId="34918" xr:uid="{00000000-0005-0000-0000-000044360000}"/>
    <cellStyle name="Normal 6 2 4 10 3" xfId="24322" xr:uid="{00000000-0005-0000-0000-000045360000}"/>
    <cellStyle name="Normal 6 2 4 11" xfId="7238" xr:uid="{00000000-0005-0000-0000-000046360000}"/>
    <cellStyle name="Normal 6 2 4 11 2" xfId="7239" xr:uid="{00000000-0005-0000-0000-000047360000}"/>
    <cellStyle name="Normal 6 2 4 11 2 2" xfId="39000" xr:uid="{00000000-0005-0000-0000-000048360000}"/>
    <cellStyle name="Normal 6 2 4 11 3" xfId="28982" xr:uid="{00000000-0005-0000-0000-000049360000}"/>
    <cellStyle name="Normal 6 2 4 12" xfId="7240" xr:uid="{00000000-0005-0000-0000-00004A360000}"/>
    <cellStyle name="Normal 6 2 4 12 2" xfId="7241" xr:uid="{00000000-0005-0000-0000-00004B360000}"/>
    <cellStyle name="Normal 6 2 4 12 2 2" xfId="39001" xr:uid="{00000000-0005-0000-0000-00004C360000}"/>
    <cellStyle name="Normal 6 2 4 12 3" xfId="28983" xr:uid="{00000000-0005-0000-0000-00004D360000}"/>
    <cellStyle name="Normal 6 2 4 13" xfId="23336" xr:uid="{00000000-0005-0000-0000-00004E360000}"/>
    <cellStyle name="Normal 6 2 4 2" xfId="7242" xr:uid="{00000000-0005-0000-0000-00004F360000}"/>
    <cellStyle name="Normal 6 2 4 2 10" xfId="7243" xr:uid="{00000000-0005-0000-0000-000050360000}"/>
    <cellStyle name="Normal 6 2 4 2 10 2" xfId="7244" xr:uid="{00000000-0005-0000-0000-000051360000}"/>
    <cellStyle name="Normal 6 2 4 2 10 2 2" xfId="39002" xr:uid="{00000000-0005-0000-0000-000052360000}"/>
    <cellStyle name="Normal 6 2 4 2 10 3" xfId="28984" xr:uid="{00000000-0005-0000-0000-000053360000}"/>
    <cellStyle name="Normal 6 2 4 2 11" xfId="7245" xr:uid="{00000000-0005-0000-0000-000054360000}"/>
    <cellStyle name="Normal 6 2 4 2 11 2" xfId="34919" xr:uid="{00000000-0005-0000-0000-000055360000}"/>
    <cellStyle name="Normal 6 2 4 2 12" xfId="24323" xr:uid="{00000000-0005-0000-0000-000056360000}"/>
    <cellStyle name="Normal 6 2 4 2 2" xfId="7246" xr:uid="{00000000-0005-0000-0000-000057360000}"/>
    <cellStyle name="Normal 6 2 4 2 2 10" xfId="24324" xr:uid="{00000000-0005-0000-0000-000058360000}"/>
    <cellStyle name="Normal 6 2 4 2 2 2" xfId="7247" xr:uid="{00000000-0005-0000-0000-000059360000}"/>
    <cellStyle name="Normal 6 2 4 2 2 2 2" xfId="7248" xr:uid="{00000000-0005-0000-0000-00005A360000}"/>
    <cellStyle name="Normal 6 2 4 2 2 2 2 2" xfId="7249" xr:uid="{00000000-0005-0000-0000-00005B360000}"/>
    <cellStyle name="Normal 6 2 4 2 2 2 2 2 2" xfId="7250" xr:uid="{00000000-0005-0000-0000-00005C360000}"/>
    <cellStyle name="Normal 6 2 4 2 2 2 2 2 2 2" xfId="7251" xr:uid="{00000000-0005-0000-0000-00005D360000}"/>
    <cellStyle name="Normal 6 2 4 2 2 2 2 2 2 2 2" xfId="39003" xr:uid="{00000000-0005-0000-0000-00005E360000}"/>
    <cellStyle name="Normal 6 2 4 2 2 2 2 2 2 3" xfId="28985" xr:uid="{00000000-0005-0000-0000-00005F360000}"/>
    <cellStyle name="Normal 6 2 4 2 2 2 2 2 3" xfId="7252" xr:uid="{00000000-0005-0000-0000-000060360000}"/>
    <cellStyle name="Normal 6 2 4 2 2 2 2 2 3 2" xfId="7253" xr:uid="{00000000-0005-0000-0000-000061360000}"/>
    <cellStyle name="Normal 6 2 4 2 2 2 2 2 3 2 2" xfId="39004" xr:uid="{00000000-0005-0000-0000-000062360000}"/>
    <cellStyle name="Normal 6 2 4 2 2 2 2 2 3 3" xfId="28986" xr:uid="{00000000-0005-0000-0000-000063360000}"/>
    <cellStyle name="Normal 6 2 4 2 2 2 2 2 4" xfId="7254" xr:uid="{00000000-0005-0000-0000-000064360000}"/>
    <cellStyle name="Normal 6 2 4 2 2 2 2 2 4 2" xfId="34923" xr:uid="{00000000-0005-0000-0000-000065360000}"/>
    <cellStyle name="Normal 6 2 4 2 2 2 2 2 5" xfId="24327" xr:uid="{00000000-0005-0000-0000-000066360000}"/>
    <cellStyle name="Normal 6 2 4 2 2 2 2 3" xfId="7255" xr:uid="{00000000-0005-0000-0000-000067360000}"/>
    <cellStyle name="Normal 6 2 4 2 2 2 2 3 2" xfId="7256" xr:uid="{00000000-0005-0000-0000-000068360000}"/>
    <cellStyle name="Normal 6 2 4 2 2 2 2 3 2 2" xfId="7257" xr:uid="{00000000-0005-0000-0000-000069360000}"/>
    <cellStyle name="Normal 6 2 4 2 2 2 2 3 2 2 2" xfId="39005" xr:uid="{00000000-0005-0000-0000-00006A360000}"/>
    <cellStyle name="Normal 6 2 4 2 2 2 2 3 2 3" xfId="28987" xr:uid="{00000000-0005-0000-0000-00006B360000}"/>
    <cellStyle name="Normal 6 2 4 2 2 2 2 3 3" xfId="7258" xr:uid="{00000000-0005-0000-0000-00006C360000}"/>
    <cellStyle name="Normal 6 2 4 2 2 2 2 3 3 2" xfId="7259" xr:uid="{00000000-0005-0000-0000-00006D360000}"/>
    <cellStyle name="Normal 6 2 4 2 2 2 2 3 3 2 2" xfId="39006" xr:uid="{00000000-0005-0000-0000-00006E360000}"/>
    <cellStyle name="Normal 6 2 4 2 2 2 2 3 3 3" xfId="28988" xr:uid="{00000000-0005-0000-0000-00006F360000}"/>
    <cellStyle name="Normal 6 2 4 2 2 2 2 3 4" xfId="7260" xr:uid="{00000000-0005-0000-0000-000070360000}"/>
    <cellStyle name="Normal 6 2 4 2 2 2 2 3 4 2" xfId="34924" xr:uid="{00000000-0005-0000-0000-000071360000}"/>
    <cellStyle name="Normal 6 2 4 2 2 2 2 3 5" xfId="24328" xr:uid="{00000000-0005-0000-0000-000072360000}"/>
    <cellStyle name="Normal 6 2 4 2 2 2 2 4" xfId="7261" xr:uid="{00000000-0005-0000-0000-000073360000}"/>
    <cellStyle name="Normal 6 2 4 2 2 2 2 4 2" xfId="7262" xr:uid="{00000000-0005-0000-0000-000074360000}"/>
    <cellStyle name="Normal 6 2 4 2 2 2 2 4 2 2" xfId="39007" xr:uid="{00000000-0005-0000-0000-000075360000}"/>
    <cellStyle name="Normal 6 2 4 2 2 2 2 4 3" xfId="28989" xr:uid="{00000000-0005-0000-0000-000076360000}"/>
    <cellStyle name="Normal 6 2 4 2 2 2 2 5" xfId="7263" xr:uid="{00000000-0005-0000-0000-000077360000}"/>
    <cellStyle name="Normal 6 2 4 2 2 2 2 5 2" xfId="7264" xr:uid="{00000000-0005-0000-0000-000078360000}"/>
    <cellStyle name="Normal 6 2 4 2 2 2 2 5 2 2" xfId="39008" xr:uid="{00000000-0005-0000-0000-000079360000}"/>
    <cellStyle name="Normal 6 2 4 2 2 2 2 5 3" xfId="28990" xr:uid="{00000000-0005-0000-0000-00007A360000}"/>
    <cellStyle name="Normal 6 2 4 2 2 2 2 6" xfId="7265" xr:uid="{00000000-0005-0000-0000-00007B360000}"/>
    <cellStyle name="Normal 6 2 4 2 2 2 2 6 2" xfId="34922" xr:uid="{00000000-0005-0000-0000-00007C360000}"/>
    <cellStyle name="Normal 6 2 4 2 2 2 2 7" xfId="24326" xr:uid="{00000000-0005-0000-0000-00007D360000}"/>
    <cellStyle name="Normal 6 2 4 2 2 2 3" xfId="7266" xr:uid="{00000000-0005-0000-0000-00007E360000}"/>
    <cellStyle name="Normal 6 2 4 2 2 2 3 2" xfId="7267" xr:uid="{00000000-0005-0000-0000-00007F360000}"/>
    <cellStyle name="Normal 6 2 4 2 2 2 3 2 2" xfId="7268" xr:uid="{00000000-0005-0000-0000-000080360000}"/>
    <cellStyle name="Normal 6 2 4 2 2 2 3 2 2 2" xfId="39009" xr:uid="{00000000-0005-0000-0000-000081360000}"/>
    <cellStyle name="Normal 6 2 4 2 2 2 3 2 3" xfId="28991" xr:uid="{00000000-0005-0000-0000-000082360000}"/>
    <cellStyle name="Normal 6 2 4 2 2 2 3 3" xfId="7269" xr:uid="{00000000-0005-0000-0000-000083360000}"/>
    <cellStyle name="Normal 6 2 4 2 2 2 3 3 2" xfId="7270" xr:uid="{00000000-0005-0000-0000-000084360000}"/>
    <cellStyle name="Normal 6 2 4 2 2 2 3 3 2 2" xfId="39010" xr:uid="{00000000-0005-0000-0000-000085360000}"/>
    <cellStyle name="Normal 6 2 4 2 2 2 3 3 3" xfId="28992" xr:uid="{00000000-0005-0000-0000-000086360000}"/>
    <cellStyle name="Normal 6 2 4 2 2 2 3 4" xfId="7271" xr:uid="{00000000-0005-0000-0000-000087360000}"/>
    <cellStyle name="Normal 6 2 4 2 2 2 3 4 2" xfId="34925" xr:uid="{00000000-0005-0000-0000-000088360000}"/>
    <cellStyle name="Normal 6 2 4 2 2 2 3 5" xfId="24329" xr:uid="{00000000-0005-0000-0000-000089360000}"/>
    <cellStyle name="Normal 6 2 4 2 2 2 4" xfId="7272" xr:uid="{00000000-0005-0000-0000-00008A360000}"/>
    <cellStyle name="Normal 6 2 4 2 2 2 4 2" xfId="7273" xr:uid="{00000000-0005-0000-0000-00008B360000}"/>
    <cellStyle name="Normal 6 2 4 2 2 2 4 2 2" xfId="7274" xr:uid="{00000000-0005-0000-0000-00008C360000}"/>
    <cellStyle name="Normal 6 2 4 2 2 2 4 2 2 2" xfId="39011" xr:uid="{00000000-0005-0000-0000-00008D360000}"/>
    <cellStyle name="Normal 6 2 4 2 2 2 4 2 3" xfId="28993" xr:uid="{00000000-0005-0000-0000-00008E360000}"/>
    <cellStyle name="Normal 6 2 4 2 2 2 4 3" xfId="7275" xr:uid="{00000000-0005-0000-0000-00008F360000}"/>
    <cellStyle name="Normal 6 2 4 2 2 2 4 3 2" xfId="7276" xr:uid="{00000000-0005-0000-0000-000090360000}"/>
    <cellStyle name="Normal 6 2 4 2 2 2 4 3 2 2" xfId="39012" xr:uid="{00000000-0005-0000-0000-000091360000}"/>
    <cellStyle name="Normal 6 2 4 2 2 2 4 3 3" xfId="28994" xr:uid="{00000000-0005-0000-0000-000092360000}"/>
    <cellStyle name="Normal 6 2 4 2 2 2 4 4" xfId="7277" xr:uid="{00000000-0005-0000-0000-000093360000}"/>
    <cellStyle name="Normal 6 2 4 2 2 2 4 4 2" xfId="34926" xr:uid="{00000000-0005-0000-0000-000094360000}"/>
    <cellStyle name="Normal 6 2 4 2 2 2 4 5" xfId="24330" xr:uid="{00000000-0005-0000-0000-000095360000}"/>
    <cellStyle name="Normal 6 2 4 2 2 2 5" xfId="7278" xr:uid="{00000000-0005-0000-0000-000096360000}"/>
    <cellStyle name="Normal 6 2 4 2 2 2 5 2" xfId="7279" xr:uid="{00000000-0005-0000-0000-000097360000}"/>
    <cellStyle name="Normal 6 2 4 2 2 2 5 2 2" xfId="39013" xr:uid="{00000000-0005-0000-0000-000098360000}"/>
    <cellStyle name="Normal 6 2 4 2 2 2 5 3" xfId="28995" xr:uid="{00000000-0005-0000-0000-000099360000}"/>
    <cellStyle name="Normal 6 2 4 2 2 2 6" xfId="7280" xr:uid="{00000000-0005-0000-0000-00009A360000}"/>
    <cellStyle name="Normal 6 2 4 2 2 2 6 2" xfId="7281" xr:uid="{00000000-0005-0000-0000-00009B360000}"/>
    <cellStyle name="Normal 6 2 4 2 2 2 6 2 2" xfId="39014" xr:uid="{00000000-0005-0000-0000-00009C360000}"/>
    <cellStyle name="Normal 6 2 4 2 2 2 6 3" xfId="28996" xr:uid="{00000000-0005-0000-0000-00009D360000}"/>
    <cellStyle name="Normal 6 2 4 2 2 2 7" xfId="7282" xr:uid="{00000000-0005-0000-0000-00009E360000}"/>
    <cellStyle name="Normal 6 2 4 2 2 2 7 2" xfId="34921" xr:uid="{00000000-0005-0000-0000-00009F360000}"/>
    <cellStyle name="Normal 6 2 4 2 2 2 8" xfId="24325" xr:uid="{00000000-0005-0000-0000-0000A0360000}"/>
    <cellStyle name="Normal 6 2 4 2 2 3" xfId="7283" xr:uid="{00000000-0005-0000-0000-0000A1360000}"/>
    <cellStyle name="Normal 6 2 4 2 2 3 2" xfId="7284" xr:uid="{00000000-0005-0000-0000-0000A2360000}"/>
    <cellStyle name="Normal 6 2 4 2 2 3 2 2" xfId="7285" xr:uid="{00000000-0005-0000-0000-0000A3360000}"/>
    <cellStyle name="Normal 6 2 4 2 2 3 2 2 2" xfId="7286" xr:uid="{00000000-0005-0000-0000-0000A4360000}"/>
    <cellStyle name="Normal 6 2 4 2 2 3 2 2 2 2" xfId="7287" xr:uid="{00000000-0005-0000-0000-0000A5360000}"/>
    <cellStyle name="Normal 6 2 4 2 2 3 2 2 2 2 2" xfId="39015" xr:uid="{00000000-0005-0000-0000-0000A6360000}"/>
    <cellStyle name="Normal 6 2 4 2 2 3 2 2 2 3" xfId="28997" xr:uid="{00000000-0005-0000-0000-0000A7360000}"/>
    <cellStyle name="Normal 6 2 4 2 2 3 2 2 3" xfId="7288" xr:uid="{00000000-0005-0000-0000-0000A8360000}"/>
    <cellStyle name="Normal 6 2 4 2 2 3 2 2 3 2" xfId="7289" xr:uid="{00000000-0005-0000-0000-0000A9360000}"/>
    <cellStyle name="Normal 6 2 4 2 2 3 2 2 3 2 2" xfId="39016" xr:uid="{00000000-0005-0000-0000-0000AA360000}"/>
    <cellStyle name="Normal 6 2 4 2 2 3 2 2 3 3" xfId="28998" xr:uid="{00000000-0005-0000-0000-0000AB360000}"/>
    <cellStyle name="Normal 6 2 4 2 2 3 2 2 4" xfId="7290" xr:uid="{00000000-0005-0000-0000-0000AC360000}"/>
    <cellStyle name="Normal 6 2 4 2 2 3 2 2 4 2" xfId="34929" xr:uid="{00000000-0005-0000-0000-0000AD360000}"/>
    <cellStyle name="Normal 6 2 4 2 2 3 2 2 5" xfId="24333" xr:uid="{00000000-0005-0000-0000-0000AE360000}"/>
    <cellStyle name="Normal 6 2 4 2 2 3 2 3" xfId="7291" xr:uid="{00000000-0005-0000-0000-0000AF360000}"/>
    <cellStyle name="Normal 6 2 4 2 2 3 2 3 2" xfId="7292" xr:uid="{00000000-0005-0000-0000-0000B0360000}"/>
    <cellStyle name="Normal 6 2 4 2 2 3 2 3 2 2" xfId="7293" xr:uid="{00000000-0005-0000-0000-0000B1360000}"/>
    <cellStyle name="Normal 6 2 4 2 2 3 2 3 2 2 2" xfId="39017" xr:uid="{00000000-0005-0000-0000-0000B2360000}"/>
    <cellStyle name="Normal 6 2 4 2 2 3 2 3 2 3" xfId="28999" xr:uid="{00000000-0005-0000-0000-0000B3360000}"/>
    <cellStyle name="Normal 6 2 4 2 2 3 2 3 3" xfId="7294" xr:uid="{00000000-0005-0000-0000-0000B4360000}"/>
    <cellStyle name="Normal 6 2 4 2 2 3 2 3 3 2" xfId="7295" xr:uid="{00000000-0005-0000-0000-0000B5360000}"/>
    <cellStyle name="Normal 6 2 4 2 2 3 2 3 3 2 2" xfId="39018" xr:uid="{00000000-0005-0000-0000-0000B6360000}"/>
    <cellStyle name="Normal 6 2 4 2 2 3 2 3 3 3" xfId="29000" xr:uid="{00000000-0005-0000-0000-0000B7360000}"/>
    <cellStyle name="Normal 6 2 4 2 2 3 2 3 4" xfId="7296" xr:uid="{00000000-0005-0000-0000-0000B8360000}"/>
    <cellStyle name="Normal 6 2 4 2 2 3 2 3 4 2" xfId="34930" xr:uid="{00000000-0005-0000-0000-0000B9360000}"/>
    <cellStyle name="Normal 6 2 4 2 2 3 2 3 5" xfId="24334" xr:uid="{00000000-0005-0000-0000-0000BA360000}"/>
    <cellStyle name="Normal 6 2 4 2 2 3 2 4" xfId="7297" xr:uid="{00000000-0005-0000-0000-0000BB360000}"/>
    <cellStyle name="Normal 6 2 4 2 2 3 2 4 2" xfId="7298" xr:uid="{00000000-0005-0000-0000-0000BC360000}"/>
    <cellStyle name="Normal 6 2 4 2 2 3 2 4 2 2" xfId="39019" xr:uid="{00000000-0005-0000-0000-0000BD360000}"/>
    <cellStyle name="Normal 6 2 4 2 2 3 2 4 3" xfId="29001" xr:uid="{00000000-0005-0000-0000-0000BE360000}"/>
    <cellStyle name="Normal 6 2 4 2 2 3 2 5" xfId="7299" xr:uid="{00000000-0005-0000-0000-0000BF360000}"/>
    <cellStyle name="Normal 6 2 4 2 2 3 2 5 2" xfId="7300" xr:uid="{00000000-0005-0000-0000-0000C0360000}"/>
    <cellStyle name="Normal 6 2 4 2 2 3 2 5 2 2" xfId="39020" xr:uid="{00000000-0005-0000-0000-0000C1360000}"/>
    <cellStyle name="Normal 6 2 4 2 2 3 2 5 3" xfId="29002" xr:uid="{00000000-0005-0000-0000-0000C2360000}"/>
    <cellStyle name="Normal 6 2 4 2 2 3 2 6" xfId="7301" xr:uid="{00000000-0005-0000-0000-0000C3360000}"/>
    <cellStyle name="Normal 6 2 4 2 2 3 2 6 2" xfId="34928" xr:uid="{00000000-0005-0000-0000-0000C4360000}"/>
    <cellStyle name="Normal 6 2 4 2 2 3 2 7" xfId="24332" xr:uid="{00000000-0005-0000-0000-0000C5360000}"/>
    <cellStyle name="Normal 6 2 4 2 2 3 3" xfId="7302" xr:uid="{00000000-0005-0000-0000-0000C6360000}"/>
    <cellStyle name="Normal 6 2 4 2 2 3 3 2" xfId="7303" xr:uid="{00000000-0005-0000-0000-0000C7360000}"/>
    <cellStyle name="Normal 6 2 4 2 2 3 3 2 2" xfId="7304" xr:uid="{00000000-0005-0000-0000-0000C8360000}"/>
    <cellStyle name="Normal 6 2 4 2 2 3 3 2 2 2" xfId="39021" xr:uid="{00000000-0005-0000-0000-0000C9360000}"/>
    <cellStyle name="Normal 6 2 4 2 2 3 3 2 3" xfId="29003" xr:uid="{00000000-0005-0000-0000-0000CA360000}"/>
    <cellStyle name="Normal 6 2 4 2 2 3 3 3" xfId="7305" xr:uid="{00000000-0005-0000-0000-0000CB360000}"/>
    <cellStyle name="Normal 6 2 4 2 2 3 3 3 2" xfId="7306" xr:uid="{00000000-0005-0000-0000-0000CC360000}"/>
    <cellStyle name="Normal 6 2 4 2 2 3 3 3 2 2" xfId="39022" xr:uid="{00000000-0005-0000-0000-0000CD360000}"/>
    <cellStyle name="Normal 6 2 4 2 2 3 3 3 3" xfId="29004" xr:uid="{00000000-0005-0000-0000-0000CE360000}"/>
    <cellStyle name="Normal 6 2 4 2 2 3 3 4" xfId="7307" xr:uid="{00000000-0005-0000-0000-0000CF360000}"/>
    <cellStyle name="Normal 6 2 4 2 2 3 3 4 2" xfId="34931" xr:uid="{00000000-0005-0000-0000-0000D0360000}"/>
    <cellStyle name="Normal 6 2 4 2 2 3 3 5" xfId="24335" xr:uid="{00000000-0005-0000-0000-0000D1360000}"/>
    <cellStyle name="Normal 6 2 4 2 2 3 4" xfId="7308" xr:uid="{00000000-0005-0000-0000-0000D2360000}"/>
    <cellStyle name="Normal 6 2 4 2 2 3 4 2" xfId="7309" xr:uid="{00000000-0005-0000-0000-0000D3360000}"/>
    <cellStyle name="Normal 6 2 4 2 2 3 4 2 2" xfId="7310" xr:uid="{00000000-0005-0000-0000-0000D4360000}"/>
    <cellStyle name="Normal 6 2 4 2 2 3 4 2 2 2" xfId="39023" xr:uid="{00000000-0005-0000-0000-0000D5360000}"/>
    <cellStyle name="Normal 6 2 4 2 2 3 4 2 3" xfId="29005" xr:uid="{00000000-0005-0000-0000-0000D6360000}"/>
    <cellStyle name="Normal 6 2 4 2 2 3 4 3" xfId="7311" xr:uid="{00000000-0005-0000-0000-0000D7360000}"/>
    <cellStyle name="Normal 6 2 4 2 2 3 4 3 2" xfId="7312" xr:uid="{00000000-0005-0000-0000-0000D8360000}"/>
    <cellStyle name="Normal 6 2 4 2 2 3 4 3 2 2" xfId="39024" xr:uid="{00000000-0005-0000-0000-0000D9360000}"/>
    <cellStyle name="Normal 6 2 4 2 2 3 4 3 3" xfId="29006" xr:uid="{00000000-0005-0000-0000-0000DA360000}"/>
    <cellStyle name="Normal 6 2 4 2 2 3 4 4" xfId="7313" xr:uid="{00000000-0005-0000-0000-0000DB360000}"/>
    <cellStyle name="Normal 6 2 4 2 2 3 4 4 2" xfId="34932" xr:uid="{00000000-0005-0000-0000-0000DC360000}"/>
    <cellStyle name="Normal 6 2 4 2 2 3 4 5" xfId="24336" xr:uid="{00000000-0005-0000-0000-0000DD360000}"/>
    <cellStyle name="Normal 6 2 4 2 2 3 5" xfId="7314" xr:uid="{00000000-0005-0000-0000-0000DE360000}"/>
    <cellStyle name="Normal 6 2 4 2 2 3 5 2" xfId="7315" xr:uid="{00000000-0005-0000-0000-0000DF360000}"/>
    <cellStyle name="Normal 6 2 4 2 2 3 5 2 2" xfId="39025" xr:uid="{00000000-0005-0000-0000-0000E0360000}"/>
    <cellStyle name="Normal 6 2 4 2 2 3 5 3" xfId="29007" xr:uid="{00000000-0005-0000-0000-0000E1360000}"/>
    <cellStyle name="Normal 6 2 4 2 2 3 6" xfId="7316" xr:uid="{00000000-0005-0000-0000-0000E2360000}"/>
    <cellStyle name="Normal 6 2 4 2 2 3 6 2" xfId="7317" xr:uid="{00000000-0005-0000-0000-0000E3360000}"/>
    <cellStyle name="Normal 6 2 4 2 2 3 6 2 2" xfId="39026" xr:uid="{00000000-0005-0000-0000-0000E4360000}"/>
    <cellStyle name="Normal 6 2 4 2 2 3 6 3" xfId="29008" xr:uid="{00000000-0005-0000-0000-0000E5360000}"/>
    <cellStyle name="Normal 6 2 4 2 2 3 7" xfId="7318" xr:uid="{00000000-0005-0000-0000-0000E6360000}"/>
    <cellStyle name="Normal 6 2 4 2 2 3 7 2" xfId="34927" xr:uid="{00000000-0005-0000-0000-0000E7360000}"/>
    <cellStyle name="Normal 6 2 4 2 2 3 8" xfId="24331" xr:uid="{00000000-0005-0000-0000-0000E8360000}"/>
    <cellStyle name="Normal 6 2 4 2 2 4" xfId="7319" xr:uid="{00000000-0005-0000-0000-0000E9360000}"/>
    <cellStyle name="Normal 6 2 4 2 2 4 2" xfId="7320" xr:uid="{00000000-0005-0000-0000-0000EA360000}"/>
    <cellStyle name="Normal 6 2 4 2 2 4 2 2" xfId="7321" xr:uid="{00000000-0005-0000-0000-0000EB360000}"/>
    <cellStyle name="Normal 6 2 4 2 2 4 2 2 2" xfId="7322" xr:uid="{00000000-0005-0000-0000-0000EC360000}"/>
    <cellStyle name="Normal 6 2 4 2 2 4 2 2 2 2" xfId="39027" xr:uid="{00000000-0005-0000-0000-0000ED360000}"/>
    <cellStyle name="Normal 6 2 4 2 2 4 2 2 3" xfId="29009" xr:uid="{00000000-0005-0000-0000-0000EE360000}"/>
    <cellStyle name="Normal 6 2 4 2 2 4 2 3" xfId="7323" xr:uid="{00000000-0005-0000-0000-0000EF360000}"/>
    <cellStyle name="Normal 6 2 4 2 2 4 2 3 2" xfId="7324" xr:uid="{00000000-0005-0000-0000-0000F0360000}"/>
    <cellStyle name="Normal 6 2 4 2 2 4 2 3 2 2" xfId="39028" xr:uid="{00000000-0005-0000-0000-0000F1360000}"/>
    <cellStyle name="Normal 6 2 4 2 2 4 2 3 3" xfId="29010" xr:uid="{00000000-0005-0000-0000-0000F2360000}"/>
    <cellStyle name="Normal 6 2 4 2 2 4 2 4" xfId="7325" xr:uid="{00000000-0005-0000-0000-0000F3360000}"/>
    <cellStyle name="Normal 6 2 4 2 2 4 2 4 2" xfId="34934" xr:uid="{00000000-0005-0000-0000-0000F4360000}"/>
    <cellStyle name="Normal 6 2 4 2 2 4 2 5" xfId="24338" xr:uid="{00000000-0005-0000-0000-0000F5360000}"/>
    <cellStyle name="Normal 6 2 4 2 2 4 3" xfId="7326" xr:uid="{00000000-0005-0000-0000-0000F6360000}"/>
    <cellStyle name="Normal 6 2 4 2 2 4 3 2" xfId="7327" xr:uid="{00000000-0005-0000-0000-0000F7360000}"/>
    <cellStyle name="Normal 6 2 4 2 2 4 3 2 2" xfId="7328" xr:uid="{00000000-0005-0000-0000-0000F8360000}"/>
    <cellStyle name="Normal 6 2 4 2 2 4 3 2 2 2" xfId="39029" xr:uid="{00000000-0005-0000-0000-0000F9360000}"/>
    <cellStyle name="Normal 6 2 4 2 2 4 3 2 3" xfId="29011" xr:uid="{00000000-0005-0000-0000-0000FA360000}"/>
    <cellStyle name="Normal 6 2 4 2 2 4 3 3" xfId="7329" xr:uid="{00000000-0005-0000-0000-0000FB360000}"/>
    <cellStyle name="Normal 6 2 4 2 2 4 3 3 2" xfId="7330" xr:uid="{00000000-0005-0000-0000-0000FC360000}"/>
    <cellStyle name="Normal 6 2 4 2 2 4 3 3 2 2" xfId="39030" xr:uid="{00000000-0005-0000-0000-0000FD360000}"/>
    <cellStyle name="Normal 6 2 4 2 2 4 3 3 3" xfId="29012" xr:uid="{00000000-0005-0000-0000-0000FE360000}"/>
    <cellStyle name="Normal 6 2 4 2 2 4 3 4" xfId="7331" xr:uid="{00000000-0005-0000-0000-0000FF360000}"/>
    <cellStyle name="Normal 6 2 4 2 2 4 3 4 2" xfId="34935" xr:uid="{00000000-0005-0000-0000-000000370000}"/>
    <cellStyle name="Normal 6 2 4 2 2 4 3 5" xfId="24339" xr:uid="{00000000-0005-0000-0000-000001370000}"/>
    <cellStyle name="Normal 6 2 4 2 2 4 4" xfId="7332" xr:uid="{00000000-0005-0000-0000-000002370000}"/>
    <cellStyle name="Normal 6 2 4 2 2 4 4 2" xfId="7333" xr:uid="{00000000-0005-0000-0000-000003370000}"/>
    <cellStyle name="Normal 6 2 4 2 2 4 4 2 2" xfId="39031" xr:uid="{00000000-0005-0000-0000-000004370000}"/>
    <cellStyle name="Normal 6 2 4 2 2 4 4 3" xfId="29013" xr:uid="{00000000-0005-0000-0000-000005370000}"/>
    <cellStyle name="Normal 6 2 4 2 2 4 5" xfId="7334" xr:uid="{00000000-0005-0000-0000-000006370000}"/>
    <cellStyle name="Normal 6 2 4 2 2 4 5 2" xfId="7335" xr:uid="{00000000-0005-0000-0000-000007370000}"/>
    <cellStyle name="Normal 6 2 4 2 2 4 5 2 2" xfId="39032" xr:uid="{00000000-0005-0000-0000-000008370000}"/>
    <cellStyle name="Normal 6 2 4 2 2 4 5 3" xfId="29014" xr:uid="{00000000-0005-0000-0000-000009370000}"/>
    <cellStyle name="Normal 6 2 4 2 2 4 6" xfId="7336" xr:uid="{00000000-0005-0000-0000-00000A370000}"/>
    <cellStyle name="Normal 6 2 4 2 2 4 6 2" xfId="34933" xr:uid="{00000000-0005-0000-0000-00000B370000}"/>
    <cellStyle name="Normal 6 2 4 2 2 4 7" xfId="24337" xr:uid="{00000000-0005-0000-0000-00000C370000}"/>
    <cellStyle name="Normal 6 2 4 2 2 5" xfId="7337" xr:uid="{00000000-0005-0000-0000-00000D370000}"/>
    <cellStyle name="Normal 6 2 4 2 2 5 2" xfId="7338" xr:uid="{00000000-0005-0000-0000-00000E370000}"/>
    <cellStyle name="Normal 6 2 4 2 2 5 2 2" xfId="7339" xr:uid="{00000000-0005-0000-0000-00000F370000}"/>
    <cellStyle name="Normal 6 2 4 2 2 5 2 2 2" xfId="39033" xr:uid="{00000000-0005-0000-0000-000010370000}"/>
    <cellStyle name="Normal 6 2 4 2 2 5 2 3" xfId="29015" xr:uid="{00000000-0005-0000-0000-000011370000}"/>
    <cellStyle name="Normal 6 2 4 2 2 5 3" xfId="7340" xr:uid="{00000000-0005-0000-0000-000012370000}"/>
    <cellStyle name="Normal 6 2 4 2 2 5 3 2" xfId="7341" xr:uid="{00000000-0005-0000-0000-000013370000}"/>
    <cellStyle name="Normal 6 2 4 2 2 5 3 2 2" xfId="39034" xr:uid="{00000000-0005-0000-0000-000014370000}"/>
    <cellStyle name="Normal 6 2 4 2 2 5 3 3" xfId="29016" xr:uid="{00000000-0005-0000-0000-000015370000}"/>
    <cellStyle name="Normal 6 2 4 2 2 5 4" xfId="7342" xr:uid="{00000000-0005-0000-0000-000016370000}"/>
    <cellStyle name="Normal 6 2 4 2 2 5 4 2" xfId="34936" xr:uid="{00000000-0005-0000-0000-000017370000}"/>
    <cellStyle name="Normal 6 2 4 2 2 5 5" xfId="24340" xr:uid="{00000000-0005-0000-0000-000018370000}"/>
    <cellStyle name="Normal 6 2 4 2 2 6" xfId="7343" xr:uid="{00000000-0005-0000-0000-000019370000}"/>
    <cellStyle name="Normal 6 2 4 2 2 6 2" xfId="7344" xr:uid="{00000000-0005-0000-0000-00001A370000}"/>
    <cellStyle name="Normal 6 2 4 2 2 6 2 2" xfId="7345" xr:uid="{00000000-0005-0000-0000-00001B370000}"/>
    <cellStyle name="Normal 6 2 4 2 2 6 2 2 2" xfId="39035" xr:uid="{00000000-0005-0000-0000-00001C370000}"/>
    <cellStyle name="Normal 6 2 4 2 2 6 2 3" xfId="29017" xr:uid="{00000000-0005-0000-0000-00001D370000}"/>
    <cellStyle name="Normal 6 2 4 2 2 6 3" xfId="7346" xr:uid="{00000000-0005-0000-0000-00001E370000}"/>
    <cellStyle name="Normal 6 2 4 2 2 6 3 2" xfId="7347" xr:uid="{00000000-0005-0000-0000-00001F370000}"/>
    <cellStyle name="Normal 6 2 4 2 2 6 3 2 2" xfId="39036" xr:uid="{00000000-0005-0000-0000-000020370000}"/>
    <cellStyle name="Normal 6 2 4 2 2 6 3 3" xfId="29018" xr:uid="{00000000-0005-0000-0000-000021370000}"/>
    <cellStyle name="Normal 6 2 4 2 2 6 4" xfId="7348" xr:uid="{00000000-0005-0000-0000-000022370000}"/>
    <cellStyle name="Normal 6 2 4 2 2 6 4 2" xfId="34937" xr:uid="{00000000-0005-0000-0000-000023370000}"/>
    <cellStyle name="Normal 6 2 4 2 2 6 5" xfId="24341" xr:uid="{00000000-0005-0000-0000-000024370000}"/>
    <cellStyle name="Normal 6 2 4 2 2 7" xfId="7349" xr:uid="{00000000-0005-0000-0000-000025370000}"/>
    <cellStyle name="Normal 6 2 4 2 2 7 2" xfId="7350" xr:uid="{00000000-0005-0000-0000-000026370000}"/>
    <cellStyle name="Normal 6 2 4 2 2 7 2 2" xfId="39037" xr:uid="{00000000-0005-0000-0000-000027370000}"/>
    <cellStyle name="Normal 6 2 4 2 2 7 3" xfId="29019" xr:uid="{00000000-0005-0000-0000-000028370000}"/>
    <cellStyle name="Normal 6 2 4 2 2 8" xfId="7351" xr:uid="{00000000-0005-0000-0000-000029370000}"/>
    <cellStyle name="Normal 6 2 4 2 2 8 2" xfId="7352" xr:uid="{00000000-0005-0000-0000-00002A370000}"/>
    <cellStyle name="Normal 6 2 4 2 2 8 2 2" xfId="39038" xr:uid="{00000000-0005-0000-0000-00002B370000}"/>
    <cellStyle name="Normal 6 2 4 2 2 8 3" xfId="29020" xr:uid="{00000000-0005-0000-0000-00002C370000}"/>
    <cellStyle name="Normal 6 2 4 2 2 9" xfId="7353" xr:uid="{00000000-0005-0000-0000-00002D370000}"/>
    <cellStyle name="Normal 6 2 4 2 2 9 2" xfId="34920" xr:uid="{00000000-0005-0000-0000-00002E370000}"/>
    <cellStyle name="Normal 6 2 4 2 3" xfId="7354" xr:uid="{00000000-0005-0000-0000-00002F370000}"/>
    <cellStyle name="Normal 6 2 4 2 3 2" xfId="7355" xr:uid="{00000000-0005-0000-0000-000030370000}"/>
    <cellStyle name="Normal 6 2 4 2 3 2 2" xfId="7356" xr:uid="{00000000-0005-0000-0000-000031370000}"/>
    <cellStyle name="Normal 6 2 4 2 3 2 2 2" xfId="7357" xr:uid="{00000000-0005-0000-0000-000032370000}"/>
    <cellStyle name="Normal 6 2 4 2 3 2 2 2 2" xfId="7358" xr:uid="{00000000-0005-0000-0000-000033370000}"/>
    <cellStyle name="Normal 6 2 4 2 3 2 2 2 2 2" xfId="39039" xr:uid="{00000000-0005-0000-0000-000034370000}"/>
    <cellStyle name="Normal 6 2 4 2 3 2 2 2 3" xfId="29021" xr:uid="{00000000-0005-0000-0000-000035370000}"/>
    <cellStyle name="Normal 6 2 4 2 3 2 2 3" xfId="7359" xr:uid="{00000000-0005-0000-0000-000036370000}"/>
    <cellStyle name="Normal 6 2 4 2 3 2 2 3 2" xfId="7360" xr:uid="{00000000-0005-0000-0000-000037370000}"/>
    <cellStyle name="Normal 6 2 4 2 3 2 2 3 2 2" xfId="39040" xr:uid="{00000000-0005-0000-0000-000038370000}"/>
    <cellStyle name="Normal 6 2 4 2 3 2 2 3 3" xfId="29022" xr:uid="{00000000-0005-0000-0000-000039370000}"/>
    <cellStyle name="Normal 6 2 4 2 3 2 2 4" xfId="7361" xr:uid="{00000000-0005-0000-0000-00003A370000}"/>
    <cellStyle name="Normal 6 2 4 2 3 2 2 4 2" xfId="34940" xr:uid="{00000000-0005-0000-0000-00003B370000}"/>
    <cellStyle name="Normal 6 2 4 2 3 2 2 5" xfId="24344" xr:uid="{00000000-0005-0000-0000-00003C370000}"/>
    <cellStyle name="Normal 6 2 4 2 3 2 3" xfId="7362" xr:uid="{00000000-0005-0000-0000-00003D370000}"/>
    <cellStyle name="Normal 6 2 4 2 3 2 3 2" xfId="7363" xr:uid="{00000000-0005-0000-0000-00003E370000}"/>
    <cellStyle name="Normal 6 2 4 2 3 2 3 2 2" xfId="7364" xr:uid="{00000000-0005-0000-0000-00003F370000}"/>
    <cellStyle name="Normal 6 2 4 2 3 2 3 2 2 2" xfId="39041" xr:uid="{00000000-0005-0000-0000-000040370000}"/>
    <cellStyle name="Normal 6 2 4 2 3 2 3 2 3" xfId="29023" xr:uid="{00000000-0005-0000-0000-000041370000}"/>
    <cellStyle name="Normal 6 2 4 2 3 2 3 3" xfId="7365" xr:uid="{00000000-0005-0000-0000-000042370000}"/>
    <cellStyle name="Normal 6 2 4 2 3 2 3 3 2" xfId="7366" xr:uid="{00000000-0005-0000-0000-000043370000}"/>
    <cellStyle name="Normal 6 2 4 2 3 2 3 3 2 2" xfId="39042" xr:uid="{00000000-0005-0000-0000-000044370000}"/>
    <cellStyle name="Normal 6 2 4 2 3 2 3 3 3" xfId="29024" xr:uid="{00000000-0005-0000-0000-000045370000}"/>
    <cellStyle name="Normal 6 2 4 2 3 2 3 4" xfId="7367" xr:uid="{00000000-0005-0000-0000-000046370000}"/>
    <cellStyle name="Normal 6 2 4 2 3 2 3 4 2" xfId="34941" xr:uid="{00000000-0005-0000-0000-000047370000}"/>
    <cellStyle name="Normal 6 2 4 2 3 2 3 5" xfId="24345" xr:uid="{00000000-0005-0000-0000-000048370000}"/>
    <cellStyle name="Normal 6 2 4 2 3 2 4" xfId="7368" xr:uid="{00000000-0005-0000-0000-000049370000}"/>
    <cellStyle name="Normal 6 2 4 2 3 2 4 2" xfId="7369" xr:uid="{00000000-0005-0000-0000-00004A370000}"/>
    <cellStyle name="Normal 6 2 4 2 3 2 4 2 2" xfId="39043" xr:uid="{00000000-0005-0000-0000-00004B370000}"/>
    <cellStyle name="Normal 6 2 4 2 3 2 4 3" xfId="29025" xr:uid="{00000000-0005-0000-0000-00004C370000}"/>
    <cellStyle name="Normal 6 2 4 2 3 2 5" xfId="7370" xr:uid="{00000000-0005-0000-0000-00004D370000}"/>
    <cellStyle name="Normal 6 2 4 2 3 2 5 2" xfId="7371" xr:uid="{00000000-0005-0000-0000-00004E370000}"/>
    <cellStyle name="Normal 6 2 4 2 3 2 5 2 2" xfId="39044" xr:uid="{00000000-0005-0000-0000-00004F370000}"/>
    <cellStyle name="Normal 6 2 4 2 3 2 5 3" xfId="29026" xr:uid="{00000000-0005-0000-0000-000050370000}"/>
    <cellStyle name="Normal 6 2 4 2 3 2 6" xfId="7372" xr:uid="{00000000-0005-0000-0000-000051370000}"/>
    <cellStyle name="Normal 6 2 4 2 3 2 6 2" xfId="34939" xr:uid="{00000000-0005-0000-0000-000052370000}"/>
    <cellStyle name="Normal 6 2 4 2 3 2 7" xfId="24343" xr:uid="{00000000-0005-0000-0000-000053370000}"/>
    <cellStyle name="Normal 6 2 4 2 3 3" xfId="7373" xr:uid="{00000000-0005-0000-0000-000054370000}"/>
    <cellStyle name="Normal 6 2 4 2 3 3 2" xfId="7374" xr:uid="{00000000-0005-0000-0000-000055370000}"/>
    <cellStyle name="Normal 6 2 4 2 3 3 2 2" xfId="7375" xr:uid="{00000000-0005-0000-0000-000056370000}"/>
    <cellStyle name="Normal 6 2 4 2 3 3 2 2 2" xfId="39045" xr:uid="{00000000-0005-0000-0000-000057370000}"/>
    <cellStyle name="Normal 6 2 4 2 3 3 2 3" xfId="29027" xr:uid="{00000000-0005-0000-0000-000058370000}"/>
    <cellStyle name="Normal 6 2 4 2 3 3 3" xfId="7376" xr:uid="{00000000-0005-0000-0000-000059370000}"/>
    <cellStyle name="Normal 6 2 4 2 3 3 3 2" xfId="7377" xr:uid="{00000000-0005-0000-0000-00005A370000}"/>
    <cellStyle name="Normal 6 2 4 2 3 3 3 2 2" xfId="39046" xr:uid="{00000000-0005-0000-0000-00005B370000}"/>
    <cellStyle name="Normal 6 2 4 2 3 3 3 3" xfId="29028" xr:uid="{00000000-0005-0000-0000-00005C370000}"/>
    <cellStyle name="Normal 6 2 4 2 3 3 4" xfId="7378" xr:uid="{00000000-0005-0000-0000-00005D370000}"/>
    <cellStyle name="Normal 6 2 4 2 3 3 4 2" xfId="34942" xr:uid="{00000000-0005-0000-0000-00005E370000}"/>
    <cellStyle name="Normal 6 2 4 2 3 3 5" xfId="24346" xr:uid="{00000000-0005-0000-0000-00005F370000}"/>
    <cellStyle name="Normal 6 2 4 2 3 4" xfId="7379" xr:uid="{00000000-0005-0000-0000-000060370000}"/>
    <cellStyle name="Normal 6 2 4 2 3 4 2" xfId="7380" xr:uid="{00000000-0005-0000-0000-000061370000}"/>
    <cellStyle name="Normal 6 2 4 2 3 4 2 2" xfId="7381" xr:uid="{00000000-0005-0000-0000-000062370000}"/>
    <cellStyle name="Normal 6 2 4 2 3 4 2 2 2" xfId="39047" xr:uid="{00000000-0005-0000-0000-000063370000}"/>
    <cellStyle name="Normal 6 2 4 2 3 4 2 3" xfId="29029" xr:uid="{00000000-0005-0000-0000-000064370000}"/>
    <cellStyle name="Normal 6 2 4 2 3 4 3" xfId="7382" xr:uid="{00000000-0005-0000-0000-000065370000}"/>
    <cellStyle name="Normal 6 2 4 2 3 4 3 2" xfId="7383" xr:uid="{00000000-0005-0000-0000-000066370000}"/>
    <cellStyle name="Normal 6 2 4 2 3 4 3 2 2" xfId="39048" xr:uid="{00000000-0005-0000-0000-000067370000}"/>
    <cellStyle name="Normal 6 2 4 2 3 4 3 3" xfId="29030" xr:uid="{00000000-0005-0000-0000-000068370000}"/>
    <cellStyle name="Normal 6 2 4 2 3 4 4" xfId="7384" xr:uid="{00000000-0005-0000-0000-000069370000}"/>
    <cellStyle name="Normal 6 2 4 2 3 4 4 2" xfId="34943" xr:uid="{00000000-0005-0000-0000-00006A370000}"/>
    <cellStyle name="Normal 6 2 4 2 3 4 5" xfId="24347" xr:uid="{00000000-0005-0000-0000-00006B370000}"/>
    <cellStyle name="Normal 6 2 4 2 3 5" xfId="7385" xr:uid="{00000000-0005-0000-0000-00006C370000}"/>
    <cellStyle name="Normal 6 2 4 2 3 5 2" xfId="7386" xr:uid="{00000000-0005-0000-0000-00006D370000}"/>
    <cellStyle name="Normal 6 2 4 2 3 5 2 2" xfId="39049" xr:uid="{00000000-0005-0000-0000-00006E370000}"/>
    <cellStyle name="Normal 6 2 4 2 3 5 3" xfId="29031" xr:uid="{00000000-0005-0000-0000-00006F370000}"/>
    <cellStyle name="Normal 6 2 4 2 3 6" xfId="7387" xr:uid="{00000000-0005-0000-0000-000070370000}"/>
    <cellStyle name="Normal 6 2 4 2 3 6 2" xfId="7388" xr:uid="{00000000-0005-0000-0000-000071370000}"/>
    <cellStyle name="Normal 6 2 4 2 3 6 2 2" xfId="39050" xr:uid="{00000000-0005-0000-0000-000072370000}"/>
    <cellStyle name="Normal 6 2 4 2 3 6 3" xfId="29032" xr:uid="{00000000-0005-0000-0000-000073370000}"/>
    <cellStyle name="Normal 6 2 4 2 3 7" xfId="7389" xr:uid="{00000000-0005-0000-0000-000074370000}"/>
    <cellStyle name="Normal 6 2 4 2 3 7 2" xfId="34938" xr:uid="{00000000-0005-0000-0000-000075370000}"/>
    <cellStyle name="Normal 6 2 4 2 3 8" xfId="24342" xr:uid="{00000000-0005-0000-0000-000076370000}"/>
    <cellStyle name="Normal 6 2 4 2 4" xfId="7390" xr:uid="{00000000-0005-0000-0000-000077370000}"/>
    <cellStyle name="Normal 6 2 4 2 4 2" xfId="7391" xr:uid="{00000000-0005-0000-0000-000078370000}"/>
    <cellStyle name="Normal 6 2 4 2 4 2 2" xfId="7392" xr:uid="{00000000-0005-0000-0000-000079370000}"/>
    <cellStyle name="Normal 6 2 4 2 4 2 2 2" xfId="7393" xr:uid="{00000000-0005-0000-0000-00007A370000}"/>
    <cellStyle name="Normal 6 2 4 2 4 2 2 2 2" xfId="7394" xr:uid="{00000000-0005-0000-0000-00007B370000}"/>
    <cellStyle name="Normal 6 2 4 2 4 2 2 2 2 2" xfId="39051" xr:uid="{00000000-0005-0000-0000-00007C370000}"/>
    <cellStyle name="Normal 6 2 4 2 4 2 2 2 3" xfId="29033" xr:uid="{00000000-0005-0000-0000-00007D370000}"/>
    <cellStyle name="Normal 6 2 4 2 4 2 2 3" xfId="7395" xr:uid="{00000000-0005-0000-0000-00007E370000}"/>
    <cellStyle name="Normal 6 2 4 2 4 2 2 3 2" xfId="7396" xr:uid="{00000000-0005-0000-0000-00007F370000}"/>
    <cellStyle name="Normal 6 2 4 2 4 2 2 3 2 2" xfId="39052" xr:uid="{00000000-0005-0000-0000-000080370000}"/>
    <cellStyle name="Normal 6 2 4 2 4 2 2 3 3" xfId="29034" xr:uid="{00000000-0005-0000-0000-000081370000}"/>
    <cellStyle name="Normal 6 2 4 2 4 2 2 4" xfId="7397" xr:uid="{00000000-0005-0000-0000-000082370000}"/>
    <cellStyle name="Normal 6 2 4 2 4 2 2 4 2" xfId="34946" xr:uid="{00000000-0005-0000-0000-000083370000}"/>
    <cellStyle name="Normal 6 2 4 2 4 2 2 5" xfId="24350" xr:uid="{00000000-0005-0000-0000-000084370000}"/>
    <cellStyle name="Normal 6 2 4 2 4 2 3" xfId="7398" xr:uid="{00000000-0005-0000-0000-000085370000}"/>
    <cellStyle name="Normal 6 2 4 2 4 2 3 2" xfId="7399" xr:uid="{00000000-0005-0000-0000-000086370000}"/>
    <cellStyle name="Normal 6 2 4 2 4 2 3 2 2" xfId="7400" xr:uid="{00000000-0005-0000-0000-000087370000}"/>
    <cellStyle name="Normal 6 2 4 2 4 2 3 2 2 2" xfId="39053" xr:uid="{00000000-0005-0000-0000-000088370000}"/>
    <cellStyle name="Normal 6 2 4 2 4 2 3 2 3" xfId="29035" xr:uid="{00000000-0005-0000-0000-000089370000}"/>
    <cellStyle name="Normal 6 2 4 2 4 2 3 3" xfId="7401" xr:uid="{00000000-0005-0000-0000-00008A370000}"/>
    <cellStyle name="Normal 6 2 4 2 4 2 3 3 2" xfId="7402" xr:uid="{00000000-0005-0000-0000-00008B370000}"/>
    <cellStyle name="Normal 6 2 4 2 4 2 3 3 2 2" xfId="39054" xr:uid="{00000000-0005-0000-0000-00008C370000}"/>
    <cellStyle name="Normal 6 2 4 2 4 2 3 3 3" xfId="29036" xr:uid="{00000000-0005-0000-0000-00008D370000}"/>
    <cellStyle name="Normal 6 2 4 2 4 2 3 4" xfId="7403" xr:uid="{00000000-0005-0000-0000-00008E370000}"/>
    <cellStyle name="Normal 6 2 4 2 4 2 3 4 2" xfId="34947" xr:uid="{00000000-0005-0000-0000-00008F370000}"/>
    <cellStyle name="Normal 6 2 4 2 4 2 3 5" xfId="24351" xr:uid="{00000000-0005-0000-0000-000090370000}"/>
    <cellStyle name="Normal 6 2 4 2 4 2 4" xfId="7404" xr:uid="{00000000-0005-0000-0000-000091370000}"/>
    <cellStyle name="Normal 6 2 4 2 4 2 4 2" xfId="7405" xr:uid="{00000000-0005-0000-0000-000092370000}"/>
    <cellStyle name="Normal 6 2 4 2 4 2 4 2 2" xfId="39055" xr:uid="{00000000-0005-0000-0000-000093370000}"/>
    <cellStyle name="Normal 6 2 4 2 4 2 4 3" xfId="29037" xr:uid="{00000000-0005-0000-0000-000094370000}"/>
    <cellStyle name="Normal 6 2 4 2 4 2 5" xfId="7406" xr:uid="{00000000-0005-0000-0000-000095370000}"/>
    <cellStyle name="Normal 6 2 4 2 4 2 5 2" xfId="7407" xr:uid="{00000000-0005-0000-0000-000096370000}"/>
    <cellStyle name="Normal 6 2 4 2 4 2 5 2 2" xfId="39056" xr:uid="{00000000-0005-0000-0000-000097370000}"/>
    <cellStyle name="Normal 6 2 4 2 4 2 5 3" xfId="29038" xr:uid="{00000000-0005-0000-0000-000098370000}"/>
    <cellStyle name="Normal 6 2 4 2 4 2 6" xfId="7408" xr:uid="{00000000-0005-0000-0000-000099370000}"/>
    <cellStyle name="Normal 6 2 4 2 4 2 6 2" xfId="34945" xr:uid="{00000000-0005-0000-0000-00009A370000}"/>
    <cellStyle name="Normal 6 2 4 2 4 2 7" xfId="24349" xr:uid="{00000000-0005-0000-0000-00009B370000}"/>
    <cellStyle name="Normal 6 2 4 2 4 3" xfId="7409" xr:uid="{00000000-0005-0000-0000-00009C370000}"/>
    <cellStyle name="Normal 6 2 4 2 4 3 2" xfId="7410" xr:uid="{00000000-0005-0000-0000-00009D370000}"/>
    <cellStyle name="Normal 6 2 4 2 4 3 2 2" xfId="7411" xr:uid="{00000000-0005-0000-0000-00009E370000}"/>
    <cellStyle name="Normal 6 2 4 2 4 3 2 2 2" xfId="39057" xr:uid="{00000000-0005-0000-0000-00009F370000}"/>
    <cellStyle name="Normal 6 2 4 2 4 3 2 3" xfId="29039" xr:uid="{00000000-0005-0000-0000-0000A0370000}"/>
    <cellStyle name="Normal 6 2 4 2 4 3 3" xfId="7412" xr:uid="{00000000-0005-0000-0000-0000A1370000}"/>
    <cellStyle name="Normal 6 2 4 2 4 3 3 2" xfId="7413" xr:uid="{00000000-0005-0000-0000-0000A2370000}"/>
    <cellStyle name="Normal 6 2 4 2 4 3 3 2 2" xfId="39058" xr:uid="{00000000-0005-0000-0000-0000A3370000}"/>
    <cellStyle name="Normal 6 2 4 2 4 3 3 3" xfId="29040" xr:uid="{00000000-0005-0000-0000-0000A4370000}"/>
    <cellStyle name="Normal 6 2 4 2 4 3 4" xfId="7414" xr:uid="{00000000-0005-0000-0000-0000A5370000}"/>
    <cellStyle name="Normal 6 2 4 2 4 3 4 2" xfId="34948" xr:uid="{00000000-0005-0000-0000-0000A6370000}"/>
    <cellStyle name="Normal 6 2 4 2 4 3 5" xfId="24352" xr:uid="{00000000-0005-0000-0000-0000A7370000}"/>
    <cellStyle name="Normal 6 2 4 2 4 4" xfId="7415" xr:uid="{00000000-0005-0000-0000-0000A8370000}"/>
    <cellStyle name="Normal 6 2 4 2 4 4 2" xfId="7416" xr:uid="{00000000-0005-0000-0000-0000A9370000}"/>
    <cellStyle name="Normal 6 2 4 2 4 4 2 2" xfId="7417" xr:uid="{00000000-0005-0000-0000-0000AA370000}"/>
    <cellStyle name="Normal 6 2 4 2 4 4 2 2 2" xfId="39059" xr:uid="{00000000-0005-0000-0000-0000AB370000}"/>
    <cellStyle name="Normal 6 2 4 2 4 4 2 3" xfId="29041" xr:uid="{00000000-0005-0000-0000-0000AC370000}"/>
    <cellStyle name="Normal 6 2 4 2 4 4 3" xfId="7418" xr:uid="{00000000-0005-0000-0000-0000AD370000}"/>
    <cellStyle name="Normal 6 2 4 2 4 4 3 2" xfId="7419" xr:uid="{00000000-0005-0000-0000-0000AE370000}"/>
    <cellStyle name="Normal 6 2 4 2 4 4 3 2 2" xfId="39060" xr:uid="{00000000-0005-0000-0000-0000AF370000}"/>
    <cellStyle name="Normal 6 2 4 2 4 4 3 3" xfId="29042" xr:uid="{00000000-0005-0000-0000-0000B0370000}"/>
    <cellStyle name="Normal 6 2 4 2 4 4 4" xfId="7420" xr:uid="{00000000-0005-0000-0000-0000B1370000}"/>
    <cellStyle name="Normal 6 2 4 2 4 4 4 2" xfId="34949" xr:uid="{00000000-0005-0000-0000-0000B2370000}"/>
    <cellStyle name="Normal 6 2 4 2 4 4 5" xfId="24353" xr:uid="{00000000-0005-0000-0000-0000B3370000}"/>
    <cellStyle name="Normal 6 2 4 2 4 5" xfId="7421" xr:uid="{00000000-0005-0000-0000-0000B4370000}"/>
    <cellStyle name="Normal 6 2 4 2 4 5 2" xfId="7422" xr:uid="{00000000-0005-0000-0000-0000B5370000}"/>
    <cellStyle name="Normal 6 2 4 2 4 5 2 2" xfId="39061" xr:uid="{00000000-0005-0000-0000-0000B6370000}"/>
    <cellStyle name="Normal 6 2 4 2 4 5 3" xfId="29043" xr:uid="{00000000-0005-0000-0000-0000B7370000}"/>
    <cellStyle name="Normal 6 2 4 2 4 6" xfId="7423" xr:uid="{00000000-0005-0000-0000-0000B8370000}"/>
    <cellStyle name="Normal 6 2 4 2 4 6 2" xfId="7424" xr:uid="{00000000-0005-0000-0000-0000B9370000}"/>
    <cellStyle name="Normal 6 2 4 2 4 6 2 2" xfId="39062" xr:uid="{00000000-0005-0000-0000-0000BA370000}"/>
    <cellStyle name="Normal 6 2 4 2 4 6 3" xfId="29044" xr:uid="{00000000-0005-0000-0000-0000BB370000}"/>
    <cellStyle name="Normal 6 2 4 2 4 7" xfId="7425" xr:uid="{00000000-0005-0000-0000-0000BC370000}"/>
    <cellStyle name="Normal 6 2 4 2 4 7 2" xfId="34944" xr:uid="{00000000-0005-0000-0000-0000BD370000}"/>
    <cellStyle name="Normal 6 2 4 2 4 8" xfId="24348" xr:uid="{00000000-0005-0000-0000-0000BE370000}"/>
    <cellStyle name="Normal 6 2 4 2 5" xfId="7426" xr:uid="{00000000-0005-0000-0000-0000BF370000}"/>
    <cellStyle name="Normal 6 2 4 2 5 2" xfId="7427" xr:uid="{00000000-0005-0000-0000-0000C0370000}"/>
    <cellStyle name="Normal 6 2 4 2 5 2 2" xfId="7428" xr:uid="{00000000-0005-0000-0000-0000C1370000}"/>
    <cellStyle name="Normal 6 2 4 2 5 2 2 2" xfId="7429" xr:uid="{00000000-0005-0000-0000-0000C2370000}"/>
    <cellStyle name="Normal 6 2 4 2 5 2 2 2 2" xfId="7430" xr:uid="{00000000-0005-0000-0000-0000C3370000}"/>
    <cellStyle name="Normal 6 2 4 2 5 2 2 2 2 2" xfId="39063" xr:uid="{00000000-0005-0000-0000-0000C4370000}"/>
    <cellStyle name="Normal 6 2 4 2 5 2 2 2 3" xfId="29045" xr:uid="{00000000-0005-0000-0000-0000C5370000}"/>
    <cellStyle name="Normal 6 2 4 2 5 2 2 3" xfId="7431" xr:uid="{00000000-0005-0000-0000-0000C6370000}"/>
    <cellStyle name="Normal 6 2 4 2 5 2 2 3 2" xfId="7432" xr:uid="{00000000-0005-0000-0000-0000C7370000}"/>
    <cellStyle name="Normal 6 2 4 2 5 2 2 3 2 2" xfId="39064" xr:uid="{00000000-0005-0000-0000-0000C8370000}"/>
    <cellStyle name="Normal 6 2 4 2 5 2 2 3 3" xfId="29046" xr:uid="{00000000-0005-0000-0000-0000C9370000}"/>
    <cellStyle name="Normal 6 2 4 2 5 2 2 4" xfId="7433" xr:uid="{00000000-0005-0000-0000-0000CA370000}"/>
    <cellStyle name="Normal 6 2 4 2 5 2 2 4 2" xfId="34952" xr:uid="{00000000-0005-0000-0000-0000CB370000}"/>
    <cellStyle name="Normal 6 2 4 2 5 2 2 5" xfId="24356" xr:uid="{00000000-0005-0000-0000-0000CC370000}"/>
    <cellStyle name="Normal 6 2 4 2 5 2 3" xfId="7434" xr:uid="{00000000-0005-0000-0000-0000CD370000}"/>
    <cellStyle name="Normal 6 2 4 2 5 2 3 2" xfId="7435" xr:uid="{00000000-0005-0000-0000-0000CE370000}"/>
    <cellStyle name="Normal 6 2 4 2 5 2 3 2 2" xfId="7436" xr:uid="{00000000-0005-0000-0000-0000CF370000}"/>
    <cellStyle name="Normal 6 2 4 2 5 2 3 2 2 2" xfId="39065" xr:uid="{00000000-0005-0000-0000-0000D0370000}"/>
    <cellStyle name="Normal 6 2 4 2 5 2 3 2 3" xfId="29047" xr:uid="{00000000-0005-0000-0000-0000D1370000}"/>
    <cellStyle name="Normal 6 2 4 2 5 2 3 3" xfId="7437" xr:uid="{00000000-0005-0000-0000-0000D2370000}"/>
    <cellStyle name="Normal 6 2 4 2 5 2 3 3 2" xfId="7438" xr:uid="{00000000-0005-0000-0000-0000D3370000}"/>
    <cellStyle name="Normal 6 2 4 2 5 2 3 3 2 2" xfId="39066" xr:uid="{00000000-0005-0000-0000-0000D4370000}"/>
    <cellStyle name="Normal 6 2 4 2 5 2 3 3 3" xfId="29048" xr:uid="{00000000-0005-0000-0000-0000D5370000}"/>
    <cellStyle name="Normal 6 2 4 2 5 2 3 4" xfId="7439" xr:uid="{00000000-0005-0000-0000-0000D6370000}"/>
    <cellStyle name="Normal 6 2 4 2 5 2 3 4 2" xfId="34953" xr:uid="{00000000-0005-0000-0000-0000D7370000}"/>
    <cellStyle name="Normal 6 2 4 2 5 2 3 5" xfId="24357" xr:uid="{00000000-0005-0000-0000-0000D8370000}"/>
    <cellStyle name="Normal 6 2 4 2 5 2 4" xfId="7440" xr:uid="{00000000-0005-0000-0000-0000D9370000}"/>
    <cellStyle name="Normal 6 2 4 2 5 2 4 2" xfId="7441" xr:uid="{00000000-0005-0000-0000-0000DA370000}"/>
    <cellStyle name="Normal 6 2 4 2 5 2 4 2 2" xfId="39067" xr:uid="{00000000-0005-0000-0000-0000DB370000}"/>
    <cellStyle name="Normal 6 2 4 2 5 2 4 3" xfId="29049" xr:uid="{00000000-0005-0000-0000-0000DC370000}"/>
    <cellStyle name="Normal 6 2 4 2 5 2 5" xfId="7442" xr:uid="{00000000-0005-0000-0000-0000DD370000}"/>
    <cellStyle name="Normal 6 2 4 2 5 2 5 2" xfId="7443" xr:uid="{00000000-0005-0000-0000-0000DE370000}"/>
    <cellStyle name="Normal 6 2 4 2 5 2 5 2 2" xfId="39068" xr:uid="{00000000-0005-0000-0000-0000DF370000}"/>
    <cellStyle name="Normal 6 2 4 2 5 2 5 3" xfId="29050" xr:uid="{00000000-0005-0000-0000-0000E0370000}"/>
    <cellStyle name="Normal 6 2 4 2 5 2 6" xfId="7444" xr:uid="{00000000-0005-0000-0000-0000E1370000}"/>
    <cellStyle name="Normal 6 2 4 2 5 2 6 2" xfId="34951" xr:uid="{00000000-0005-0000-0000-0000E2370000}"/>
    <cellStyle name="Normal 6 2 4 2 5 2 7" xfId="24355" xr:uid="{00000000-0005-0000-0000-0000E3370000}"/>
    <cellStyle name="Normal 6 2 4 2 5 3" xfId="7445" xr:uid="{00000000-0005-0000-0000-0000E4370000}"/>
    <cellStyle name="Normal 6 2 4 2 5 3 2" xfId="7446" xr:uid="{00000000-0005-0000-0000-0000E5370000}"/>
    <cellStyle name="Normal 6 2 4 2 5 3 2 2" xfId="7447" xr:uid="{00000000-0005-0000-0000-0000E6370000}"/>
    <cellStyle name="Normal 6 2 4 2 5 3 2 2 2" xfId="39069" xr:uid="{00000000-0005-0000-0000-0000E7370000}"/>
    <cellStyle name="Normal 6 2 4 2 5 3 2 3" xfId="29051" xr:uid="{00000000-0005-0000-0000-0000E8370000}"/>
    <cellStyle name="Normal 6 2 4 2 5 3 3" xfId="7448" xr:uid="{00000000-0005-0000-0000-0000E9370000}"/>
    <cellStyle name="Normal 6 2 4 2 5 3 3 2" xfId="7449" xr:uid="{00000000-0005-0000-0000-0000EA370000}"/>
    <cellStyle name="Normal 6 2 4 2 5 3 3 2 2" xfId="39070" xr:uid="{00000000-0005-0000-0000-0000EB370000}"/>
    <cellStyle name="Normal 6 2 4 2 5 3 3 3" xfId="29052" xr:uid="{00000000-0005-0000-0000-0000EC370000}"/>
    <cellStyle name="Normal 6 2 4 2 5 3 4" xfId="7450" xr:uid="{00000000-0005-0000-0000-0000ED370000}"/>
    <cellStyle name="Normal 6 2 4 2 5 3 4 2" xfId="34954" xr:uid="{00000000-0005-0000-0000-0000EE370000}"/>
    <cellStyle name="Normal 6 2 4 2 5 3 5" xfId="24358" xr:uid="{00000000-0005-0000-0000-0000EF370000}"/>
    <cellStyle name="Normal 6 2 4 2 5 4" xfId="7451" xr:uid="{00000000-0005-0000-0000-0000F0370000}"/>
    <cellStyle name="Normal 6 2 4 2 5 4 2" xfId="7452" xr:uid="{00000000-0005-0000-0000-0000F1370000}"/>
    <cellStyle name="Normal 6 2 4 2 5 4 2 2" xfId="7453" xr:uid="{00000000-0005-0000-0000-0000F2370000}"/>
    <cellStyle name="Normal 6 2 4 2 5 4 2 2 2" xfId="39071" xr:uid="{00000000-0005-0000-0000-0000F3370000}"/>
    <cellStyle name="Normal 6 2 4 2 5 4 2 3" xfId="29053" xr:uid="{00000000-0005-0000-0000-0000F4370000}"/>
    <cellStyle name="Normal 6 2 4 2 5 4 3" xfId="7454" xr:uid="{00000000-0005-0000-0000-0000F5370000}"/>
    <cellStyle name="Normal 6 2 4 2 5 4 3 2" xfId="7455" xr:uid="{00000000-0005-0000-0000-0000F6370000}"/>
    <cellStyle name="Normal 6 2 4 2 5 4 3 2 2" xfId="39072" xr:uid="{00000000-0005-0000-0000-0000F7370000}"/>
    <cellStyle name="Normal 6 2 4 2 5 4 3 3" xfId="29054" xr:uid="{00000000-0005-0000-0000-0000F8370000}"/>
    <cellStyle name="Normal 6 2 4 2 5 4 4" xfId="7456" xr:uid="{00000000-0005-0000-0000-0000F9370000}"/>
    <cellStyle name="Normal 6 2 4 2 5 4 4 2" xfId="34955" xr:uid="{00000000-0005-0000-0000-0000FA370000}"/>
    <cellStyle name="Normal 6 2 4 2 5 4 5" xfId="24359" xr:uid="{00000000-0005-0000-0000-0000FB370000}"/>
    <cellStyle name="Normal 6 2 4 2 5 5" xfId="7457" xr:uid="{00000000-0005-0000-0000-0000FC370000}"/>
    <cellStyle name="Normal 6 2 4 2 5 5 2" xfId="7458" xr:uid="{00000000-0005-0000-0000-0000FD370000}"/>
    <cellStyle name="Normal 6 2 4 2 5 5 2 2" xfId="39073" xr:uid="{00000000-0005-0000-0000-0000FE370000}"/>
    <cellStyle name="Normal 6 2 4 2 5 5 3" xfId="29055" xr:uid="{00000000-0005-0000-0000-0000FF370000}"/>
    <cellStyle name="Normal 6 2 4 2 5 6" xfId="7459" xr:uid="{00000000-0005-0000-0000-000000380000}"/>
    <cellStyle name="Normal 6 2 4 2 5 6 2" xfId="7460" xr:uid="{00000000-0005-0000-0000-000001380000}"/>
    <cellStyle name="Normal 6 2 4 2 5 6 2 2" xfId="39074" xr:uid="{00000000-0005-0000-0000-000002380000}"/>
    <cellStyle name="Normal 6 2 4 2 5 6 3" xfId="29056" xr:uid="{00000000-0005-0000-0000-000003380000}"/>
    <cellStyle name="Normal 6 2 4 2 5 7" xfId="7461" xr:uid="{00000000-0005-0000-0000-000004380000}"/>
    <cellStyle name="Normal 6 2 4 2 5 7 2" xfId="34950" xr:uid="{00000000-0005-0000-0000-000005380000}"/>
    <cellStyle name="Normal 6 2 4 2 5 8" xfId="24354" xr:uid="{00000000-0005-0000-0000-000006380000}"/>
    <cellStyle name="Normal 6 2 4 2 6" xfId="7462" xr:uid="{00000000-0005-0000-0000-000007380000}"/>
    <cellStyle name="Normal 6 2 4 2 6 2" xfId="7463" xr:uid="{00000000-0005-0000-0000-000008380000}"/>
    <cellStyle name="Normal 6 2 4 2 6 2 2" xfId="7464" xr:uid="{00000000-0005-0000-0000-000009380000}"/>
    <cellStyle name="Normal 6 2 4 2 6 2 2 2" xfId="7465" xr:uid="{00000000-0005-0000-0000-00000A380000}"/>
    <cellStyle name="Normal 6 2 4 2 6 2 2 2 2" xfId="39075" xr:uid="{00000000-0005-0000-0000-00000B380000}"/>
    <cellStyle name="Normal 6 2 4 2 6 2 2 3" xfId="29057" xr:uid="{00000000-0005-0000-0000-00000C380000}"/>
    <cellStyle name="Normal 6 2 4 2 6 2 3" xfId="7466" xr:uid="{00000000-0005-0000-0000-00000D380000}"/>
    <cellStyle name="Normal 6 2 4 2 6 2 3 2" xfId="7467" xr:uid="{00000000-0005-0000-0000-00000E380000}"/>
    <cellStyle name="Normal 6 2 4 2 6 2 3 2 2" xfId="39076" xr:uid="{00000000-0005-0000-0000-00000F380000}"/>
    <cellStyle name="Normal 6 2 4 2 6 2 3 3" xfId="29058" xr:uid="{00000000-0005-0000-0000-000010380000}"/>
    <cellStyle name="Normal 6 2 4 2 6 2 4" xfId="7468" xr:uid="{00000000-0005-0000-0000-000011380000}"/>
    <cellStyle name="Normal 6 2 4 2 6 2 4 2" xfId="34957" xr:uid="{00000000-0005-0000-0000-000012380000}"/>
    <cellStyle name="Normal 6 2 4 2 6 2 5" xfId="24361" xr:uid="{00000000-0005-0000-0000-000013380000}"/>
    <cellStyle name="Normal 6 2 4 2 6 3" xfId="7469" xr:uid="{00000000-0005-0000-0000-000014380000}"/>
    <cellStyle name="Normal 6 2 4 2 6 3 2" xfId="7470" xr:uid="{00000000-0005-0000-0000-000015380000}"/>
    <cellStyle name="Normal 6 2 4 2 6 3 2 2" xfId="7471" xr:uid="{00000000-0005-0000-0000-000016380000}"/>
    <cellStyle name="Normal 6 2 4 2 6 3 2 2 2" xfId="39077" xr:uid="{00000000-0005-0000-0000-000017380000}"/>
    <cellStyle name="Normal 6 2 4 2 6 3 2 3" xfId="29059" xr:uid="{00000000-0005-0000-0000-000018380000}"/>
    <cellStyle name="Normal 6 2 4 2 6 3 3" xfId="7472" xr:uid="{00000000-0005-0000-0000-000019380000}"/>
    <cellStyle name="Normal 6 2 4 2 6 3 3 2" xfId="7473" xr:uid="{00000000-0005-0000-0000-00001A380000}"/>
    <cellStyle name="Normal 6 2 4 2 6 3 3 2 2" xfId="39078" xr:uid="{00000000-0005-0000-0000-00001B380000}"/>
    <cellStyle name="Normal 6 2 4 2 6 3 3 3" xfId="29060" xr:uid="{00000000-0005-0000-0000-00001C380000}"/>
    <cellStyle name="Normal 6 2 4 2 6 3 4" xfId="7474" xr:uid="{00000000-0005-0000-0000-00001D380000}"/>
    <cellStyle name="Normal 6 2 4 2 6 3 4 2" xfId="34958" xr:uid="{00000000-0005-0000-0000-00001E380000}"/>
    <cellStyle name="Normal 6 2 4 2 6 3 5" xfId="24362" xr:uid="{00000000-0005-0000-0000-00001F380000}"/>
    <cellStyle name="Normal 6 2 4 2 6 4" xfId="7475" xr:uid="{00000000-0005-0000-0000-000020380000}"/>
    <cellStyle name="Normal 6 2 4 2 6 4 2" xfId="7476" xr:uid="{00000000-0005-0000-0000-000021380000}"/>
    <cellStyle name="Normal 6 2 4 2 6 4 2 2" xfId="39079" xr:uid="{00000000-0005-0000-0000-000022380000}"/>
    <cellStyle name="Normal 6 2 4 2 6 4 3" xfId="29061" xr:uid="{00000000-0005-0000-0000-000023380000}"/>
    <cellStyle name="Normal 6 2 4 2 6 5" xfId="7477" xr:uid="{00000000-0005-0000-0000-000024380000}"/>
    <cellStyle name="Normal 6 2 4 2 6 5 2" xfId="7478" xr:uid="{00000000-0005-0000-0000-000025380000}"/>
    <cellStyle name="Normal 6 2 4 2 6 5 2 2" xfId="39080" xr:uid="{00000000-0005-0000-0000-000026380000}"/>
    <cellStyle name="Normal 6 2 4 2 6 5 3" xfId="29062" xr:uid="{00000000-0005-0000-0000-000027380000}"/>
    <cellStyle name="Normal 6 2 4 2 6 6" xfId="7479" xr:uid="{00000000-0005-0000-0000-000028380000}"/>
    <cellStyle name="Normal 6 2 4 2 6 6 2" xfId="34956" xr:uid="{00000000-0005-0000-0000-000029380000}"/>
    <cellStyle name="Normal 6 2 4 2 6 7" xfId="24360" xr:uid="{00000000-0005-0000-0000-00002A380000}"/>
    <cellStyle name="Normal 6 2 4 2 7" xfId="7480" xr:uid="{00000000-0005-0000-0000-00002B380000}"/>
    <cellStyle name="Normal 6 2 4 2 7 2" xfId="7481" xr:uid="{00000000-0005-0000-0000-00002C380000}"/>
    <cellStyle name="Normal 6 2 4 2 7 2 2" xfId="7482" xr:uid="{00000000-0005-0000-0000-00002D380000}"/>
    <cellStyle name="Normal 6 2 4 2 7 2 2 2" xfId="39081" xr:uid="{00000000-0005-0000-0000-00002E380000}"/>
    <cellStyle name="Normal 6 2 4 2 7 2 3" xfId="29063" xr:uid="{00000000-0005-0000-0000-00002F380000}"/>
    <cellStyle name="Normal 6 2 4 2 7 3" xfId="7483" xr:uid="{00000000-0005-0000-0000-000030380000}"/>
    <cellStyle name="Normal 6 2 4 2 7 3 2" xfId="7484" xr:uid="{00000000-0005-0000-0000-000031380000}"/>
    <cellStyle name="Normal 6 2 4 2 7 3 2 2" xfId="39082" xr:uid="{00000000-0005-0000-0000-000032380000}"/>
    <cellStyle name="Normal 6 2 4 2 7 3 3" xfId="29064" xr:uid="{00000000-0005-0000-0000-000033380000}"/>
    <cellStyle name="Normal 6 2 4 2 7 4" xfId="7485" xr:uid="{00000000-0005-0000-0000-000034380000}"/>
    <cellStyle name="Normal 6 2 4 2 7 4 2" xfId="34959" xr:uid="{00000000-0005-0000-0000-000035380000}"/>
    <cellStyle name="Normal 6 2 4 2 7 5" xfId="24363" xr:uid="{00000000-0005-0000-0000-000036380000}"/>
    <cellStyle name="Normal 6 2 4 2 8" xfId="7486" xr:uid="{00000000-0005-0000-0000-000037380000}"/>
    <cellStyle name="Normal 6 2 4 2 8 2" xfId="7487" xr:uid="{00000000-0005-0000-0000-000038380000}"/>
    <cellStyle name="Normal 6 2 4 2 8 2 2" xfId="7488" xr:uid="{00000000-0005-0000-0000-000039380000}"/>
    <cellStyle name="Normal 6 2 4 2 8 2 2 2" xfId="39083" xr:uid="{00000000-0005-0000-0000-00003A380000}"/>
    <cellStyle name="Normal 6 2 4 2 8 2 3" xfId="29065" xr:uid="{00000000-0005-0000-0000-00003B380000}"/>
    <cellStyle name="Normal 6 2 4 2 8 3" xfId="7489" xr:uid="{00000000-0005-0000-0000-00003C380000}"/>
    <cellStyle name="Normal 6 2 4 2 8 3 2" xfId="7490" xr:uid="{00000000-0005-0000-0000-00003D380000}"/>
    <cellStyle name="Normal 6 2 4 2 8 3 2 2" xfId="39084" xr:uid="{00000000-0005-0000-0000-00003E380000}"/>
    <cellStyle name="Normal 6 2 4 2 8 3 3" xfId="29066" xr:uid="{00000000-0005-0000-0000-00003F380000}"/>
    <cellStyle name="Normal 6 2 4 2 8 4" xfId="7491" xr:uid="{00000000-0005-0000-0000-000040380000}"/>
    <cellStyle name="Normal 6 2 4 2 8 4 2" xfId="34960" xr:uid="{00000000-0005-0000-0000-000041380000}"/>
    <cellStyle name="Normal 6 2 4 2 8 5" xfId="24364" xr:uid="{00000000-0005-0000-0000-000042380000}"/>
    <cellStyle name="Normal 6 2 4 2 9" xfId="7492" xr:uid="{00000000-0005-0000-0000-000043380000}"/>
    <cellStyle name="Normal 6 2 4 2 9 2" xfId="7493" xr:uid="{00000000-0005-0000-0000-000044380000}"/>
    <cellStyle name="Normal 6 2 4 2 9 2 2" xfId="39085" xr:uid="{00000000-0005-0000-0000-000045380000}"/>
    <cellStyle name="Normal 6 2 4 2 9 3" xfId="29067" xr:uid="{00000000-0005-0000-0000-000046380000}"/>
    <cellStyle name="Normal 6 2 4 3" xfId="7494" xr:uid="{00000000-0005-0000-0000-000047380000}"/>
    <cellStyle name="Normal 6 2 4 3 10" xfId="24365" xr:uid="{00000000-0005-0000-0000-000048380000}"/>
    <cellStyle name="Normal 6 2 4 3 2" xfId="7495" xr:uid="{00000000-0005-0000-0000-000049380000}"/>
    <cellStyle name="Normal 6 2 4 3 2 2" xfId="7496" xr:uid="{00000000-0005-0000-0000-00004A380000}"/>
    <cellStyle name="Normal 6 2 4 3 2 2 2" xfId="7497" xr:uid="{00000000-0005-0000-0000-00004B380000}"/>
    <cellStyle name="Normal 6 2 4 3 2 2 2 2" xfId="7498" xr:uid="{00000000-0005-0000-0000-00004C380000}"/>
    <cellStyle name="Normal 6 2 4 3 2 2 2 2 2" xfId="7499" xr:uid="{00000000-0005-0000-0000-00004D380000}"/>
    <cellStyle name="Normal 6 2 4 3 2 2 2 2 2 2" xfId="39086" xr:uid="{00000000-0005-0000-0000-00004E380000}"/>
    <cellStyle name="Normal 6 2 4 3 2 2 2 2 3" xfId="29068" xr:uid="{00000000-0005-0000-0000-00004F380000}"/>
    <cellStyle name="Normal 6 2 4 3 2 2 2 3" xfId="7500" xr:uid="{00000000-0005-0000-0000-000050380000}"/>
    <cellStyle name="Normal 6 2 4 3 2 2 2 3 2" xfId="7501" xr:uid="{00000000-0005-0000-0000-000051380000}"/>
    <cellStyle name="Normal 6 2 4 3 2 2 2 3 2 2" xfId="39087" xr:uid="{00000000-0005-0000-0000-000052380000}"/>
    <cellStyle name="Normal 6 2 4 3 2 2 2 3 3" xfId="29069" xr:uid="{00000000-0005-0000-0000-000053380000}"/>
    <cellStyle name="Normal 6 2 4 3 2 2 2 4" xfId="7502" xr:uid="{00000000-0005-0000-0000-000054380000}"/>
    <cellStyle name="Normal 6 2 4 3 2 2 2 4 2" xfId="34964" xr:uid="{00000000-0005-0000-0000-000055380000}"/>
    <cellStyle name="Normal 6 2 4 3 2 2 2 5" xfId="24368" xr:uid="{00000000-0005-0000-0000-000056380000}"/>
    <cellStyle name="Normal 6 2 4 3 2 2 3" xfId="7503" xr:uid="{00000000-0005-0000-0000-000057380000}"/>
    <cellStyle name="Normal 6 2 4 3 2 2 3 2" xfId="7504" xr:uid="{00000000-0005-0000-0000-000058380000}"/>
    <cellStyle name="Normal 6 2 4 3 2 2 3 2 2" xfId="7505" xr:uid="{00000000-0005-0000-0000-000059380000}"/>
    <cellStyle name="Normal 6 2 4 3 2 2 3 2 2 2" xfId="39088" xr:uid="{00000000-0005-0000-0000-00005A380000}"/>
    <cellStyle name="Normal 6 2 4 3 2 2 3 2 3" xfId="29070" xr:uid="{00000000-0005-0000-0000-00005B380000}"/>
    <cellStyle name="Normal 6 2 4 3 2 2 3 3" xfId="7506" xr:uid="{00000000-0005-0000-0000-00005C380000}"/>
    <cellStyle name="Normal 6 2 4 3 2 2 3 3 2" xfId="7507" xr:uid="{00000000-0005-0000-0000-00005D380000}"/>
    <cellStyle name="Normal 6 2 4 3 2 2 3 3 2 2" xfId="39089" xr:uid="{00000000-0005-0000-0000-00005E380000}"/>
    <cellStyle name="Normal 6 2 4 3 2 2 3 3 3" xfId="29071" xr:uid="{00000000-0005-0000-0000-00005F380000}"/>
    <cellStyle name="Normal 6 2 4 3 2 2 3 4" xfId="7508" xr:uid="{00000000-0005-0000-0000-000060380000}"/>
    <cellStyle name="Normal 6 2 4 3 2 2 3 4 2" xfId="34965" xr:uid="{00000000-0005-0000-0000-000061380000}"/>
    <cellStyle name="Normal 6 2 4 3 2 2 3 5" xfId="24369" xr:uid="{00000000-0005-0000-0000-000062380000}"/>
    <cellStyle name="Normal 6 2 4 3 2 2 4" xfId="7509" xr:uid="{00000000-0005-0000-0000-000063380000}"/>
    <cellStyle name="Normal 6 2 4 3 2 2 4 2" xfId="7510" xr:uid="{00000000-0005-0000-0000-000064380000}"/>
    <cellStyle name="Normal 6 2 4 3 2 2 4 2 2" xfId="39090" xr:uid="{00000000-0005-0000-0000-000065380000}"/>
    <cellStyle name="Normal 6 2 4 3 2 2 4 3" xfId="29072" xr:uid="{00000000-0005-0000-0000-000066380000}"/>
    <cellStyle name="Normal 6 2 4 3 2 2 5" xfId="7511" xr:uid="{00000000-0005-0000-0000-000067380000}"/>
    <cellStyle name="Normal 6 2 4 3 2 2 5 2" xfId="7512" xr:uid="{00000000-0005-0000-0000-000068380000}"/>
    <cellStyle name="Normal 6 2 4 3 2 2 5 2 2" xfId="39091" xr:uid="{00000000-0005-0000-0000-000069380000}"/>
    <cellStyle name="Normal 6 2 4 3 2 2 5 3" xfId="29073" xr:uid="{00000000-0005-0000-0000-00006A380000}"/>
    <cellStyle name="Normal 6 2 4 3 2 2 6" xfId="7513" xr:uid="{00000000-0005-0000-0000-00006B380000}"/>
    <cellStyle name="Normal 6 2 4 3 2 2 6 2" xfId="34963" xr:uid="{00000000-0005-0000-0000-00006C380000}"/>
    <cellStyle name="Normal 6 2 4 3 2 2 7" xfId="24367" xr:uid="{00000000-0005-0000-0000-00006D380000}"/>
    <cellStyle name="Normal 6 2 4 3 2 3" xfId="7514" xr:uid="{00000000-0005-0000-0000-00006E380000}"/>
    <cellStyle name="Normal 6 2 4 3 2 3 2" xfId="7515" xr:uid="{00000000-0005-0000-0000-00006F380000}"/>
    <cellStyle name="Normal 6 2 4 3 2 3 2 2" xfId="7516" xr:uid="{00000000-0005-0000-0000-000070380000}"/>
    <cellStyle name="Normal 6 2 4 3 2 3 2 2 2" xfId="39092" xr:uid="{00000000-0005-0000-0000-000071380000}"/>
    <cellStyle name="Normal 6 2 4 3 2 3 2 3" xfId="29074" xr:uid="{00000000-0005-0000-0000-000072380000}"/>
    <cellStyle name="Normal 6 2 4 3 2 3 3" xfId="7517" xr:uid="{00000000-0005-0000-0000-000073380000}"/>
    <cellStyle name="Normal 6 2 4 3 2 3 3 2" xfId="7518" xr:uid="{00000000-0005-0000-0000-000074380000}"/>
    <cellStyle name="Normal 6 2 4 3 2 3 3 2 2" xfId="39093" xr:uid="{00000000-0005-0000-0000-000075380000}"/>
    <cellStyle name="Normal 6 2 4 3 2 3 3 3" xfId="29075" xr:uid="{00000000-0005-0000-0000-000076380000}"/>
    <cellStyle name="Normal 6 2 4 3 2 3 4" xfId="7519" xr:uid="{00000000-0005-0000-0000-000077380000}"/>
    <cellStyle name="Normal 6 2 4 3 2 3 4 2" xfId="34966" xr:uid="{00000000-0005-0000-0000-000078380000}"/>
    <cellStyle name="Normal 6 2 4 3 2 3 5" xfId="24370" xr:uid="{00000000-0005-0000-0000-000079380000}"/>
    <cellStyle name="Normal 6 2 4 3 2 4" xfId="7520" xr:uid="{00000000-0005-0000-0000-00007A380000}"/>
    <cellStyle name="Normal 6 2 4 3 2 4 2" xfId="7521" xr:uid="{00000000-0005-0000-0000-00007B380000}"/>
    <cellStyle name="Normal 6 2 4 3 2 4 2 2" xfId="7522" xr:uid="{00000000-0005-0000-0000-00007C380000}"/>
    <cellStyle name="Normal 6 2 4 3 2 4 2 2 2" xfId="39094" xr:uid="{00000000-0005-0000-0000-00007D380000}"/>
    <cellStyle name="Normal 6 2 4 3 2 4 2 3" xfId="29076" xr:uid="{00000000-0005-0000-0000-00007E380000}"/>
    <cellStyle name="Normal 6 2 4 3 2 4 3" xfId="7523" xr:uid="{00000000-0005-0000-0000-00007F380000}"/>
    <cellStyle name="Normal 6 2 4 3 2 4 3 2" xfId="7524" xr:uid="{00000000-0005-0000-0000-000080380000}"/>
    <cellStyle name="Normal 6 2 4 3 2 4 3 2 2" xfId="39095" xr:uid="{00000000-0005-0000-0000-000081380000}"/>
    <cellStyle name="Normal 6 2 4 3 2 4 3 3" xfId="29077" xr:uid="{00000000-0005-0000-0000-000082380000}"/>
    <cellStyle name="Normal 6 2 4 3 2 4 4" xfId="7525" xr:uid="{00000000-0005-0000-0000-000083380000}"/>
    <cellStyle name="Normal 6 2 4 3 2 4 4 2" xfId="34967" xr:uid="{00000000-0005-0000-0000-000084380000}"/>
    <cellStyle name="Normal 6 2 4 3 2 4 5" xfId="24371" xr:uid="{00000000-0005-0000-0000-000085380000}"/>
    <cellStyle name="Normal 6 2 4 3 2 5" xfId="7526" xr:uid="{00000000-0005-0000-0000-000086380000}"/>
    <cellStyle name="Normal 6 2 4 3 2 5 2" xfId="7527" xr:uid="{00000000-0005-0000-0000-000087380000}"/>
    <cellStyle name="Normal 6 2 4 3 2 5 2 2" xfId="39096" xr:uid="{00000000-0005-0000-0000-000088380000}"/>
    <cellStyle name="Normal 6 2 4 3 2 5 3" xfId="29078" xr:uid="{00000000-0005-0000-0000-000089380000}"/>
    <cellStyle name="Normal 6 2 4 3 2 6" xfId="7528" xr:uid="{00000000-0005-0000-0000-00008A380000}"/>
    <cellStyle name="Normal 6 2 4 3 2 6 2" xfId="7529" xr:uid="{00000000-0005-0000-0000-00008B380000}"/>
    <cellStyle name="Normal 6 2 4 3 2 6 2 2" xfId="39097" xr:uid="{00000000-0005-0000-0000-00008C380000}"/>
    <cellStyle name="Normal 6 2 4 3 2 6 3" xfId="29079" xr:uid="{00000000-0005-0000-0000-00008D380000}"/>
    <cellStyle name="Normal 6 2 4 3 2 7" xfId="7530" xr:uid="{00000000-0005-0000-0000-00008E380000}"/>
    <cellStyle name="Normal 6 2 4 3 2 7 2" xfId="34962" xr:uid="{00000000-0005-0000-0000-00008F380000}"/>
    <cellStyle name="Normal 6 2 4 3 2 8" xfId="24366" xr:uid="{00000000-0005-0000-0000-000090380000}"/>
    <cellStyle name="Normal 6 2 4 3 3" xfId="7531" xr:uid="{00000000-0005-0000-0000-000091380000}"/>
    <cellStyle name="Normal 6 2 4 3 3 2" xfId="7532" xr:uid="{00000000-0005-0000-0000-000092380000}"/>
    <cellStyle name="Normal 6 2 4 3 3 2 2" xfId="7533" xr:uid="{00000000-0005-0000-0000-000093380000}"/>
    <cellStyle name="Normal 6 2 4 3 3 2 2 2" xfId="7534" xr:uid="{00000000-0005-0000-0000-000094380000}"/>
    <cellStyle name="Normal 6 2 4 3 3 2 2 2 2" xfId="7535" xr:uid="{00000000-0005-0000-0000-000095380000}"/>
    <cellStyle name="Normal 6 2 4 3 3 2 2 2 2 2" xfId="39098" xr:uid="{00000000-0005-0000-0000-000096380000}"/>
    <cellStyle name="Normal 6 2 4 3 3 2 2 2 3" xfId="29080" xr:uid="{00000000-0005-0000-0000-000097380000}"/>
    <cellStyle name="Normal 6 2 4 3 3 2 2 3" xfId="7536" xr:uid="{00000000-0005-0000-0000-000098380000}"/>
    <cellStyle name="Normal 6 2 4 3 3 2 2 3 2" xfId="7537" xr:uid="{00000000-0005-0000-0000-000099380000}"/>
    <cellStyle name="Normal 6 2 4 3 3 2 2 3 2 2" xfId="39099" xr:uid="{00000000-0005-0000-0000-00009A380000}"/>
    <cellStyle name="Normal 6 2 4 3 3 2 2 3 3" xfId="29081" xr:uid="{00000000-0005-0000-0000-00009B380000}"/>
    <cellStyle name="Normal 6 2 4 3 3 2 2 4" xfId="7538" xr:uid="{00000000-0005-0000-0000-00009C380000}"/>
    <cellStyle name="Normal 6 2 4 3 3 2 2 4 2" xfId="34970" xr:uid="{00000000-0005-0000-0000-00009D380000}"/>
    <cellStyle name="Normal 6 2 4 3 3 2 2 5" xfId="24374" xr:uid="{00000000-0005-0000-0000-00009E380000}"/>
    <cellStyle name="Normal 6 2 4 3 3 2 3" xfId="7539" xr:uid="{00000000-0005-0000-0000-00009F380000}"/>
    <cellStyle name="Normal 6 2 4 3 3 2 3 2" xfId="7540" xr:uid="{00000000-0005-0000-0000-0000A0380000}"/>
    <cellStyle name="Normal 6 2 4 3 3 2 3 2 2" xfId="7541" xr:uid="{00000000-0005-0000-0000-0000A1380000}"/>
    <cellStyle name="Normal 6 2 4 3 3 2 3 2 2 2" xfId="39100" xr:uid="{00000000-0005-0000-0000-0000A2380000}"/>
    <cellStyle name="Normal 6 2 4 3 3 2 3 2 3" xfId="29082" xr:uid="{00000000-0005-0000-0000-0000A3380000}"/>
    <cellStyle name="Normal 6 2 4 3 3 2 3 3" xfId="7542" xr:uid="{00000000-0005-0000-0000-0000A4380000}"/>
    <cellStyle name="Normal 6 2 4 3 3 2 3 3 2" xfId="7543" xr:uid="{00000000-0005-0000-0000-0000A5380000}"/>
    <cellStyle name="Normal 6 2 4 3 3 2 3 3 2 2" xfId="39101" xr:uid="{00000000-0005-0000-0000-0000A6380000}"/>
    <cellStyle name="Normal 6 2 4 3 3 2 3 3 3" xfId="29083" xr:uid="{00000000-0005-0000-0000-0000A7380000}"/>
    <cellStyle name="Normal 6 2 4 3 3 2 3 4" xfId="7544" xr:uid="{00000000-0005-0000-0000-0000A8380000}"/>
    <cellStyle name="Normal 6 2 4 3 3 2 3 4 2" xfId="34971" xr:uid="{00000000-0005-0000-0000-0000A9380000}"/>
    <cellStyle name="Normal 6 2 4 3 3 2 3 5" xfId="24375" xr:uid="{00000000-0005-0000-0000-0000AA380000}"/>
    <cellStyle name="Normal 6 2 4 3 3 2 4" xfId="7545" xr:uid="{00000000-0005-0000-0000-0000AB380000}"/>
    <cellStyle name="Normal 6 2 4 3 3 2 4 2" xfId="7546" xr:uid="{00000000-0005-0000-0000-0000AC380000}"/>
    <cellStyle name="Normal 6 2 4 3 3 2 4 2 2" xfId="39102" xr:uid="{00000000-0005-0000-0000-0000AD380000}"/>
    <cellStyle name="Normal 6 2 4 3 3 2 4 3" xfId="29084" xr:uid="{00000000-0005-0000-0000-0000AE380000}"/>
    <cellStyle name="Normal 6 2 4 3 3 2 5" xfId="7547" xr:uid="{00000000-0005-0000-0000-0000AF380000}"/>
    <cellStyle name="Normal 6 2 4 3 3 2 5 2" xfId="7548" xr:uid="{00000000-0005-0000-0000-0000B0380000}"/>
    <cellStyle name="Normal 6 2 4 3 3 2 5 2 2" xfId="39103" xr:uid="{00000000-0005-0000-0000-0000B1380000}"/>
    <cellStyle name="Normal 6 2 4 3 3 2 5 3" xfId="29085" xr:uid="{00000000-0005-0000-0000-0000B2380000}"/>
    <cellStyle name="Normal 6 2 4 3 3 2 6" xfId="7549" xr:uid="{00000000-0005-0000-0000-0000B3380000}"/>
    <cellStyle name="Normal 6 2 4 3 3 2 6 2" xfId="34969" xr:uid="{00000000-0005-0000-0000-0000B4380000}"/>
    <cellStyle name="Normal 6 2 4 3 3 2 7" xfId="24373" xr:uid="{00000000-0005-0000-0000-0000B5380000}"/>
    <cellStyle name="Normal 6 2 4 3 3 3" xfId="7550" xr:uid="{00000000-0005-0000-0000-0000B6380000}"/>
    <cellStyle name="Normal 6 2 4 3 3 3 2" xfId="7551" xr:uid="{00000000-0005-0000-0000-0000B7380000}"/>
    <cellStyle name="Normal 6 2 4 3 3 3 2 2" xfId="7552" xr:uid="{00000000-0005-0000-0000-0000B8380000}"/>
    <cellStyle name="Normal 6 2 4 3 3 3 2 2 2" xfId="39104" xr:uid="{00000000-0005-0000-0000-0000B9380000}"/>
    <cellStyle name="Normal 6 2 4 3 3 3 2 3" xfId="29086" xr:uid="{00000000-0005-0000-0000-0000BA380000}"/>
    <cellStyle name="Normal 6 2 4 3 3 3 3" xfId="7553" xr:uid="{00000000-0005-0000-0000-0000BB380000}"/>
    <cellStyle name="Normal 6 2 4 3 3 3 3 2" xfId="7554" xr:uid="{00000000-0005-0000-0000-0000BC380000}"/>
    <cellStyle name="Normal 6 2 4 3 3 3 3 2 2" xfId="39105" xr:uid="{00000000-0005-0000-0000-0000BD380000}"/>
    <cellStyle name="Normal 6 2 4 3 3 3 3 3" xfId="29087" xr:uid="{00000000-0005-0000-0000-0000BE380000}"/>
    <cellStyle name="Normal 6 2 4 3 3 3 4" xfId="7555" xr:uid="{00000000-0005-0000-0000-0000BF380000}"/>
    <cellStyle name="Normal 6 2 4 3 3 3 4 2" xfId="34972" xr:uid="{00000000-0005-0000-0000-0000C0380000}"/>
    <cellStyle name="Normal 6 2 4 3 3 3 5" xfId="24376" xr:uid="{00000000-0005-0000-0000-0000C1380000}"/>
    <cellStyle name="Normal 6 2 4 3 3 4" xfId="7556" xr:uid="{00000000-0005-0000-0000-0000C2380000}"/>
    <cellStyle name="Normal 6 2 4 3 3 4 2" xfId="7557" xr:uid="{00000000-0005-0000-0000-0000C3380000}"/>
    <cellStyle name="Normal 6 2 4 3 3 4 2 2" xfId="7558" xr:uid="{00000000-0005-0000-0000-0000C4380000}"/>
    <cellStyle name="Normal 6 2 4 3 3 4 2 2 2" xfId="39106" xr:uid="{00000000-0005-0000-0000-0000C5380000}"/>
    <cellStyle name="Normal 6 2 4 3 3 4 2 3" xfId="29088" xr:uid="{00000000-0005-0000-0000-0000C6380000}"/>
    <cellStyle name="Normal 6 2 4 3 3 4 3" xfId="7559" xr:uid="{00000000-0005-0000-0000-0000C7380000}"/>
    <cellStyle name="Normal 6 2 4 3 3 4 3 2" xfId="7560" xr:uid="{00000000-0005-0000-0000-0000C8380000}"/>
    <cellStyle name="Normal 6 2 4 3 3 4 3 2 2" xfId="39107" xr:uid="{00000000-0005-0000-0000-0000C9380000}"/>
    <cellStyle name="Normal 6 2 4 3 3 4 3 3" xfId="29089" xr:uid="{00000000-0005-0000-0000-0000CA380000}"/>
    <cellStyle name="Normal 6 2 4 3 3 4 4" xfId="7561" xr:uid="{00000000-0005-0000-0000-0000CB380000}"/>
    <cellStyle name="Normal 6 2 4 3 3 4 4 2" xfId="34973" xr:uid="{00000000-0005-0000-0000-0000CC380000}"/>
    <cellStyle name="Normal 6 2 4 3 3 4 5" xfId="24377" xr:uid="{00000000-0005-0000-0000-0000CD380000}"/>
    <cellStyle name="Normal 6 2 4 3 3 5" xfId="7562" xr:uid="{00000000-0005-0000-0000-0000CE380000}"/>
    <cellStyle name="Normal 6 2 4 3 3 5 2" xfId="7563" xr:uid="{00000000-0005-0000-0000-0000CF380000}"/>
    <cellStyle name="Normal 6 2 4 3 3 5 2 2" xfId="39108" xr:uid="{00000000-0005-0000-0000-0000D0380000}"/>
    <cellStyle name="Normal 6 2 4 3 3 5 3" xfId="29090" xr:uid="{00000000-0005-0000-0000-0000D1380000}"/>
    <cellStyle name="Normal 6 2 4 3 3 6" xfId="7564" xr:uid="{00000000-0005-0000-0000-0000D2380000}"/>
    <cellStyle name="Normal 6 2 4 3 3 6 2" xfId="7565" xr:uid="{00000000-0005-0000-0000-0000D3380000}"/>
    <cellStyle name="Normal 6 2 4 3 3 6 2 2" xfId="39109" xr:uid="{00000000-0005-0000-0000-0000D4380000}"/>
    <cellStyle name="Normal 6 2 4 3 3 6 3" xfId="29091" xr:uid="{00000000-0005-0000-0000-0000D5380000}"/>
    <cellStyle name="Normal 6 2 4 3 3 7" xfId="7566" xr:uid="{00000000-0005-0000-0000-0000D6380000}"/>
    <cellStyle name="Normal 6 2 4 3 3 7 2" xfId="34968" xr:uid="{00000000-0005-0000-0000-0000D7380000}"/>
    <cellStyle name="Normal 6 2 4 3 3 8" xfId="24372" xr:uid="{00000000-0005-0000-0000-0000D8380000}"/>
    <cellStyle name="Normal 6 2 4 3 4" xfId="7567" xr:uid="{00000000-0005-0000-0000-0000D9380000}"/>
    <cellStyle name="Normal 6 2 4 3 4 2" xfId="7568" xr:uid="{00000000-0005-0000-0000-0000DA380000}"/>
    <cellStyle name="Normal 6 2 4 3 4 2 2" xfId="7569" xr:uid="{00000000-0005-0000-0000-0000DB380000}"/>
    <cellStyle name="Normal 6 2 4 3 4 2 2 2" xfId="7570" xr:uid="{00000000-0005-0000-0000-0000DC380000}"/>
    <cellStyle name="Normal 6 2 4 3 4 2 2 2 2" xfId="39110" xr:uid="{00000000-0005-0000-0000-0000DD380000}"/>
    <cellStyle name="Normal 6 2 4 3 4 2 2 3" xfId="29092" xr:uid="{00000000-0005-0000-0000-0000DE380000}"/>
    <cellStyle name="Normal 6 2 4 3 4 2 3" xfId="7571" xr:uid="{00000000-0005-0000-0000-0000DF380000}"/>
    <cellStyle name="Normal 6 2 4 3 4 2 3 2" xfId="7572" xr:uid="{00000000-0005-0000-0000-0000E0380000}"/>
    <cellStyle name="Normal 6 2 4 3 4 2 3 2 2" xfId="39111" xr:uid="{00000000-0005-0000-0000-0000E1380000}"/>
    <cellStyle name="Normal 6 2 4 3 4 2 3 3" xfId="29093" xr:uid="{00000000-0005-0000-0000-0000E2380000}"/>
    <cellStyle name="Normal 6 2 4 3 4 2 4" xfId="7573" xr:uid="{00000000-0005-0000-0000-0000E3380000}"/>
    <cellStyle name="Normal 6 2 4 3 4 2 4 2" xfId="34975" xr:uid="{00000000-0005-0000-0000-0000E4380000}"/>
    <cellStyle name="Normal 6 2 4 3 4 2 5" xfId="24379" xr:uid="{00000000-0005-0000-0000-0000E5380000}"/>
    <cellStyle name="Normal 6 2 4 3 4 3" xfId="7574" xr:uid="{00000000-0005-0000-0000-0000E6380000}"/>
    <cellStyle name="Normal 6 2 4 3 4 3 2" xfId="7575" xr:uid="{00000000-0005-0000-0000-0000E7380000}"/>
    <cellStyle name="Normal 6 2 4 3 4 3 2 2" xfId="7576" xr:uid="{00000000-0005-0000-0000-0000E8380000}"/>
    <cellStyle name="Normal 6 2 4 3 4 3 2 2 2" xfId="39112" xr:uid="{00000000-0005-0000-0000-0000E9380000}"/>
    <cellStyle name="Normal 6 2 4 3 4 3 2 3" xfId="29094" xr:uid="{00000000-0005-0000-0000-0000EA380000}"/>
    <cellStyle name="Normal 6 2 4 3 4 3 3" xfId="7577" xr:uid="{00000000-0005-0000-0000-0000EB380000}"/>
    <cellStyle name="Normal 6 2 4 3 4 3 3 2" xfId="7578" xr:uid="{00000000-0005-0000-0000-0000EC380000}"/>
    <cellStyle name="Normal 6 2 4 3 4 3 3 2 2" xfId="39113" xr:uid="{00000000-0005-0000-0000-0000ED380000}"/>
    <cellStyle name="Normal 6 2 4 3 4 3 3 3" xfId="29095" xr:uid="{00000000-0005-0000-0000-0000EE380000}"/>
    <cellStyle name="Normal 6 2 4 3 4 3 4" xfId="7579" xr:uid="{00000000-0005-0000-0000-0000EF380000}"/>
    <cellStyle name="Normal 6 2 4 3 4 3 4 2" xfId="34976" xr:uid="{00000000-0005-0000-0000-0000F0380000}"/>
    <cellStyle name="Normal 6 2 4 3 4 3 5" xfId="24380" xr:uid="{00000000-0005-0000-0000-0000F1380000}"/>
    <cellStyle name="Normal 6 2 4 3 4 4" xfId="7580" xr:uid="{00000000-0005-0000-0000-0000F2380000}"/>
    <cellStyle name="Normal 6 2 4 3 4 4 2" xfId="7581" xr:uid="{00000000-0005-0000-0000-0000F3380000}"/>
    <cellStyle name="Normal 6 2 4 3 4 4 2 2" xfId="39114" xr:uid="{00000000-0005-0000-0000-0000F4380000}"/>
    <cellStyle name="Normal 6 2 4 3 4 4 3" xfId="29096" xr:uid="{00000000-0005-0000-0000-0000F5380000}"/>
    <cellStyle name="Normal 6 2 4 3 4 5" xfId="7582" xr:uid="{00000000-0005-0000-0000-0000F6380000}"/>
    <cellStyle name="Normal 6 2 4 3 4 5 2" xfId="7583" xr:uid="{00000000-0005-0000-0000-0000F7380000}"/>
    <cellStyle name="Normal 6 2 4 3 4 5 2 2" xfId="39115" xr:uid="{00000000-0005-0000-0000-0000F8380000}"/>
    <cellStyle name="Normal 6 2 4 3 4 5 3" xfId="29097" xr:uid="{00000000-0005-0000-0000-0000F9380000}"/>
    <cellStyle name="Normal 6 2 4 3 4 6" xfId="7584" xr:uid="{00000000-0005-0000-0000-0000FA380000}"/>
    <cellStyle name="Normal 6 2 4 3 4 6 2" xfId="34974" xr:uid="{00000000-0005-0000-0000-0000FB380000}"/>
    <cellStyle name="Normal 6 2 4 3 4 7" xfId="24378" xr:uid="{00000000-0005-0000-0000-0000FC380000}"/>
    <cellStyle name="Normal 6 2 4 3 5" xfId="7585" xr:uid="{00000000-0005-0000-0000-0000FD380000}"/>
    <cellStyle name="Normal 6 2 4 3 5 2" xfId="7586" xr:uid="{00000000-0005-0000-0000-0000FE380000}"/>
    <cellStyle name="Normal 6 2 4 3 5 2 2" xfId="7587" xr:uid="{00000000-0005-0000-0000-0000FF380000}"/>
    <cellStyle name="Normal 6 2 4 3 5 2 2 2" xfId="39116" xr:uid="{00000000-0005-0000-0000-000000390000}"/>
    <cellStyle name="Normal 6 2 4 3 5 2 3" xfId="29098" xr:uid="{00000000-0005-0000-0000-000001390000}"/>
    <cellStyle name="Normal 6 2 4 3 5 3" xfId="7588" xr:uid="{00000000-0005-0000-0000-000002390000}"/>
    <cellStyle name="Normal 6 2 4 3 5 3 2" xfId="7589" xr:uid="{00000000-0005-0000-0000-000003390000}"/>
    <cellStyle name="Normal 6 2 4 3 5 3 2 2" xfId="39117" xr:uid="{00000000-0005-0000-0000-000004390000}"/>
    <cellStyle name="Normal 6 2 4 3 5 3 3" xfId="29099" xr:uid="{00000000-0005-0000-0000-000005390000}"/>
    <cellStyle name="Normal 6 2 4 3 5 4" xfId="7590" xr:uid="{00000000-0005-0000-0000-000006390000}"/>
    <cellStyle name="Normal 6 2 4 3 5 4 2" xfId="34977" xr:uid="{00000000-0005-0000-0000-000007390000}"/>
    <cellStyle name="Normal 6 2 4 3 5 5" xfId="24381" xr:uid="{00000000-0005-0000-0000-000008390000}"/>
    <cellStyle name="Normal 6 2 4 3 6" xfId="7591" xr:uid="{00000000-0005-0000-0000-000009390000}"/>
    <cellStyle name="Normal 6 2 4 3 6 2" xfId="7592" xr:uid="{00000000-0005-0000-0000-00000A390000}"/>
    <cellStyle name="Normal 6 2 4 3 6 2 2" xfId="7593" xr:uid="{00000000-0005-0000-0000-00000B390000}"/>
    <cellStyle name="Normal 6 2 4 3 6 2 2 2" xfId="39118" xr:uid="{00000000-0005-0000-0000-00000C390000}"/>
    <cellStyle name="Normal 6 2 4 3 6 2 3" xfId="29100" xr:uid="{00000000-0005-0000-0000-00000D390000}"/>
    <cellStyle name="Normal 6 2 4 3 6 3" xfId="7594" xr:uid="{00000000-0005-0000-0000-00000E390000}"/>
    <cellStyle name="Normal 6 2 4 3 6 3 2" xfId="7595" xr:uid="{00000000-0005-0000-0000-00000F390000}"/>
    <cellStyle name="Normal 6 2 4 3 6 3 2 2" xfId="39119" xr:uid="{00000000-0005-0000-0000-000010390000}"/>
    <cellStyle name="Normal 6 2 4 3 6 3 3" xfId="29101" xr:uid="{00000000-0005-0000-0000-000011390000}"/>
    <cellStyle name="Normal 6 2 4 3 6 4" xfId="7596" xr:uid="{00000000-0005-0000-0000-000012390000}"/>
    <cellStyle name="Normal 6 2 4 3 6 4 2" xfId="34978" xr:uid="{00000000-0005-0000-0000-000013390000}"/>
    <cellStyle name="Normal 6 2 4 3 6 5" xfId="24382" xr:uid="{00000000-0005-0000-0000-000014390000}"/>
    <cellStyle name="Normal 6 2 4 3 7" xfId="7597" xr:uid="{00000000-0005-0000-0000-000015390000}"/>
    <cellStyle name="Normal 6 2 4 3 7 2" xfId="7598" xr:uid="{00000000-0005-0000-0000-000016390000}"/>
    <cellStyle name="Normal 6 2 4 3 7 2 2" xfId="39120" xr:uid="{00000000-0005-0000-0000-000017390000}"/>
    <cellStyle name="Normal 6 2 4 3 7 3" xfId="29102" xr:uid="{00000000-0005-0000-0000-000018390000}"/>
    <cellStyle name="Normal 6 2 4 3 8" xfId="7599" xr:uid="{00000000-0005-0000-0000-000019390000}"/>
    <cellStyle name="Normal 6 2 4 3 8 2" xfId="7600" xr:uid="{00000000-0005-0000-0000-00001A390000}"/>
    <cellStyle name="Normal 6 2 4 3 8 2 2" xfId="39121" xr:uid="{00000000-0005-0000-0000-00001B390000}"/>
    <cellStyle name="Normal 6 2 4 3 8 3" xfId="29103" xr:uid="{00000000-0005-0000-0000-00001C390000}"/>
    <cellStyle name="Normal 6 2 4 3 9" xfId="7601" xr:uid="{00000000-0005-0000-0000-00001D390000}"/>
    <cellStyle name="Normal 6 2 4 3 9 2" xfId="34961" xr:uid="{00000000-0005-0000-0000-00001E390000}"/>
    <cellStyle name="Normal 6 2 4 4" xfId="7602" xr:uid="{00000000-0005-0000-0000-00001F390000}"/>
    <cellStyle name="Normal 6 2 4 4 2" xfId="7603" xr:uid="{00000000-0005-0000-0000-000020390000}"/>
    <cellStyle name="Normal 6 2 4 4 2 2" xfId="7604" xr:uid="{00000000-0005-0000-0000-000021390000}"/>
    <cellStyle name="Normal 6 2 4 4 2 2 2" xfId="7605" xr:uid="{00000000-0005-0000-0000-000022390000}"/>
    <cellStyle name="Normal 6 2 4 4 2 2 2 2" xfId="7606" xr:uid="{00000000-0005-0000-0000-000023390000}"/>
    <cellStyle name="Normal 6 2 4 4 2 2 2 2 2" xfId="39122" xr:uid="{00000000-0005-0000-0000-000024390000}"/>
    <cellStyle name="Normal 6 2 4 4 2 2 2 3" xfId="29104" xr:uid="{00000000-0005-0000-0000-000025390000}"/>
    <cellStyle name="Normal 6 2 4 4 2 2 3" xfId="7607" xr:uid="{00000000-0005-0000-0000-000026390000}"/>
    <cellStyle name="Normal 6 2 4 4 2 2 3 2" xfId="7608" xr:uid="{00000000-0005-0000-0000-000027390000}"/>
    <cellStyle name="Normal 6 2 4 4 2 2 3 2 2" xfId="39123" xr:uid="{00000000-0005-0000-0000-000028390000}"/>
    <cellStyle name="Normal 6 2 4 4 2 2 3 3" xfId="29105" xr:uid="{00000000-0005-0000-0000-000029390000}"/>
    <cellStyle name="Normal 6 2 4 4 2 2 4" xfId="7609" xr:uid="{00000000-0005-0000-0000-00002A390000}"/>
    <cellStyle name="Normal 6 2 4 4 2 2 4 2" xfId="34981" xr:uid="{00000000-0005-0000-0000-00002B390000}"/>
    <cellStyle name="Normal 6 2 4 4 2 2 5" xfId="24385" xr:uid="{00000000-0005-0000-0000-00002C390000}"/>
    <cellStyle name="Normal 6 2 4 4 2 3" xfId="7610" xr:uid="{00000000-0005-0000-0000-00002D390000}"/>
    <cellStyle name="Normal 6 2 4 4 2 3 2" xfId="7611" xr:uid="{00000000-0005-0000-0000-00002E390000}"/>
    <cellStyle name="Normal 6 2 4 4 2 3 2 2" xfId="7612" xr:uid="{00000000-0005-0000-0000-00002F390000}"/>
    <cellStyle name="Normal 6 2 4 4 2 3 2 2 2" xfId="39124" xr:uid="{00000000-0005-0000-0000-000030390000}"/>
    <cellStyle name="Normal 6 2 4 4 2 3 2 3" xfId="29106" xr:uid="{00000000-0005-0000-0000-000031390000}"/>
    <cellStyle name="Normal 6 2 4 4 2 3 3" xfId="7613" xr:uid="{00000000-0005-0000-0000-000032390000}"/>
    <cellStyle name="Normal 6 2 4 4 2 3 3 2" xfId="7614" xr:uid="{00000000-0005-0000-0000-000033390000}"/>
    <cellStyle name="Normal 6 2 4 4 2 3 3 2 2" xfId="39125" xr:uid="{00000000-0005-0000-0000-000034390000}"/>
    <cellStyle name="Normal 6 2 4 4 2 3 3 3" xfId="29107" xr:uid="{00000000-0005-0000-0000-000035390000}"/>
    <cellStyle name="Normal 6 2 4 4 2 3 4" xfId="7615" xr:uid="{00000000-0005-0000-0000-000036390000}"/>
    <cellStyle name="Normal 6 2 4 4 2 3 4 2" xfId="34982" xr:uid="{00000000-0005-0000-0000-000037390000}"/>
    <cellStyle name="Normal 6 2 4 4 2 3 5" xfId="24386" xr:uid="{00000000-0005-0000-0000-000038390000}"/>
    <cellStyle name="Normal 6 2 4 4 2 4" xfId="7616" xr:uid="{00000000-0005-0000-0000-000039390000}"/>
    <cellStyle name="Normal 6 2 4 4 2 4 2" xfId="7617" xr:uid="{00000000-0005-0000-0000-00003A390000}"/>
    <cellStyle name="Normal 6 2 4 4 2 4 2 2" xfId="39126" xr:uid="{00000000-0005-0000-0000-00003B390000}"/>
    <cellStyle name="Normal 6 2 4 4 2 4 3" xfId="29108" xr:uid="{00000000-0005-0000-0000-00003C390000}"/>
    <cellStyle name="Normal 6 2 4 4 2 5" xfId="7618" xr:uid="{00000000-0005-0000-0000-00003D390000}"/>
    <cellStyle name="Normal 6 2 4 4 2 5 2" xfId="7619" xr:uid="{00000000-0005-0000-0000-00003E390000}"/>
    <cellStyle name="Normal 6 2 4 4 2 5 2 2" xfId="39127" xr:uid="{00000000-0005-0000-0000-00003F390000}"/>
    <cellStyle name="Normal 6 2 4 4 2 5 3" xfId="29109" xr:uid="{00000000-0005-0000-0000-000040390000}"/>
    <cellStyle name="Normal 6 2 4 4 2 6" xfId="7620" xr:uid="{00000000-0005-0000-0000-000041390000}"/>
    <cellStyle name="Normal 6 2 4 4 2 6 2" xfId="34980" xr:uid="{00000000-0005-0000-0000-000042390000}"/>
    <cellStyle name="Normal 6 2 4 4 2 7" xfId="24384" xr:uid="{00000000-0005-0000-0000-000043390000}"/>
    <cellStyle name="Normal 6 2 4 4 3" xfId="7621" xr:uid="{00000000-0005-0000-0000-000044390000}"/>
    <cellStyle name="Normal 6 2 4 4 3 2" xfId="7622" xr:uid="{00000000-0005-0000-0000-000045390000}"/>
    <cellStyle name="Normal 6 2 4 4 3 2 2" xfId="7623" xr:uid="{00000000-0005-0000-0000-000046390000}"/>
    <cellStyle name="Normal 6 2 4 4 3 2 2 2" xfId="39128" xr:uid="{00000000-0005-0000-0000-000047390000}"/>
    <cellStyle name="Normal 6 2 4 4 3 2 3" xfId="29110" xr:uid="{00000000-0005-0000-0000-000048390000}"/>
    <cellStyle name="Normal 6 2 4 4 3 3" xfId="7624" xr:uid="{00000000-0005-0000-0000-000049390000}"/>
    <cellStyle name="Normal 6 2 4 4 3 3 2" xfId="7625" xr:uid="{00000000-0005-0000-0000-00004A390000}"/>
    <cellStyle name="Normal 6 2 4 4 3 3 2 2" xfId="39129" xr:uid="{00000000-0005-0000-0000-00004B390000}"/>
    <cellStyle name="Normal 6 2 4 4 3 3 3" xfId="29111" xr:uid="{00000000-0005-0000-0000-00004C390000}"/>
    <cellStyle name="Normal 6 2 4 4 3 4" xfId="7626" xr:uid="{00000000-0005-0000-0000-00004D390000}"/>
    <cellStyle name="Normal 6 2 4 4 3 4 2" xfId="34983" xr:uid="{00000000-0005-0000-0000-00004E390000}"/>
    <cellStyle name="Normal 6 2 4 4 3 5" xfId="24387" xr:uid="{00000000-0005-0000-0000-00004F390000}"/>
    <cellStyle name="Normal 6 2 4 4 4" xfId="7627" xr:uid="{00000000-0005-0000-0000-000050390000}"/>
    <cellStyle name="Normal 6 2 4 4 4 2" xfId="7628" xr:uid="{00000000-0005-0000-0000-000051390000}"/>
    <cellStyle name="Normal 6 2 4 4 4 2 2" xfId="7629" xr:uid="{00000000-0005-0000-0000-000052390000}"/>
    <cellStyle name="Normal 6 2 4 4 4 2 2 2" xfId="39130" xr:uid="{00000000-0005-0000-0000-000053390000}"/>
    <cellStyle name="Normal 6 2 4 4 4 2 3" xfId="29112" xr:uid="{00000000-0005-0000-0000-000054390000}"/>
    <cellStyle name="Normal 6 2 4 4 4 3" xfId="7630" xr:uid="{00000000-0005-0000-0000-000055390000}"/>
    <cellStyle name="Normal 6 2 4 4 4 3 2" xfId="7631" xr:uid="{00000000-0005-0000-0000-000056390000}"/>
    <cellStyle name="Normal 6 2 4 4 4 3 2 2" xfId="39131" xr:uid="{00000000-0005-0000-0000-000057390000}"/>
    <cellStyle name="Normal 6 2 4 4 4 3 3" xfId="29113" xr:uid="{00000000-0005-0000-0000-000058390000}"/>
    <cellStyle name="Normal 6 2 4 4 4 4" xfId="7632" xr:uid="{00000000-0005-0000-0000-000059390000}"/>
    <cellStyle name="Normal 6 2 4 4 4 4 2" xfId="34984" xr:uid="{00000000-0005-0000-0000-00005A390000}"/>
    <cellStyle name="Normal 6 2 4 4 4 5" xfId="24388" xr:uid="{00000000-0005-0000-0000-00005B390000}"/>
    <cellStyle name="Normal 6 2 4 4 5" xfId="7633" xr:uid="{00000000-0005-0000-0000-00005C390000}"/>
    <cellStyle name="Normal 6 2 4 4 5 2" xfId="7634" xr:uid="{00000000-0005-0000-0000-00005D390000}"/>
    <cellStyle name="Normal 6 2 4 4 5 2 2" xfId="39132" xr:uid="{00000000-0005-0000-0000-00005E390000}"/>
    <cellStyle name="Normal 6 2 4 4 5 3" xfId="29114" xr:uid="{00000000-0005-0000-0000-00005F390000}"/>
    <cellStyle name="Normal 6 2 4 4 6" xfId="7635" xr:uid="{00000000-0005-0000-0000-000060390000}"/>
    <cellStyle name="Normal 6 2 4 4 6 2" xfId="7636" xr:uid="{00000000-0005-0000-0000-000061390000}"/>
    <cellStyle name="Normal 6 2 4 4 6 2 2" xfId="39133" xr:uid="{00000000-0005-0000-0000-000062390000}"/>
    <cellStyle name="Normal 6 2 4 4 6 3" xfId="29115" xr:uid="{00000000-0005-0000-0000-000063390000}"/>
    <cellStyle name="Normal 6 2 4 4 7" xfId="7637" xr:uid="{00000000-0005-0000-0000-000064390000}"/>
    <cellStyle name="Normal 6 2 4 4 7 2" xfId="34979" xr:uid="{00000000-0005-0000-0000-000065390000}"/>
    <cellStyle name="Normal 6 2 4 4 8" xfId="24383" xr:uid="{00000000-0005-0000-0000-000066390000}"/>
    <cellStyle name="Normal 6 2 4 5" xfId="7638" xr:uid="{00000000-0005-0000-0000-000067390000}"/>
    <cellStyle name="Normal 6 2 4 5 2" xfId="7639" xr:uid="{00000000-0005-0000-0000-000068390000}"/>
    <cellStyle name="Normal 6 2 4 5 2 2" xfId="7640" xr:uid="{00000000-0005-0000-0000-000069390000}"/>
    <cellStyle name="Normal 6 2 4 5 2 2 2" xfId="7641" xr:uid="{00000000-0005-0000-0000-00006A390000}"/>
    <cellStyle name="Normal 6 2 4 5 2 2 2 2" xfId="7642" xr:uid="{00000000-0005-0000-0000-00006B390000}"/>
    <cellStyle name="Normal 6 2 4 5 2 2 2 2 2" xfId="39134" xr:uid="{00000000-0005-0000-0000-00006C390000}"/>
    <cellStyle name="Normal 6 2 4 5 2 2 2 3" xfId="29116" xr:uid="{00000000-0005-0000-0000-00006D390000}"/>
    <cellStyle name="Normal 6 2 4 5 2 2 3" xfId="7643" xr:uid="{00000000-0005-0000-0000-00006E390000}"/>
    <cellStyle name="Normal 6 2 4 5 2 2 3 2" xfId="7644" xr:uid="{00000000-0005-0000-0000-00006F390000}"/>
    <cellStyle name="Normal 6 2 4 5 2 2 3 2 2" xfId="39135" xr:uid="{00000000-0005-0000-0000-000070390000}"/>
    <cellStyle name="Normal 6 2 4 5 2 2 3 3" xfId="29117" xr:uid="{00000000-0005-0000-0000-000071390000}"/>
    <cellStyle name="Normal 6 2 4 5 2 2 4" xfId="7645" xr:uid="{00000000-0005-0000-0000-000072390000}"/>
    <cellStyle name="Normal 6 2 4 5 2 2 4 2" xfId="34987" xr:uid="{00000000-0005-0000-0000-000073390000}"/>
    <cellStyle name="Normal 6 2 4 5 2 2 5" xfId="24391" xr:uid="{00000000-0005-0000-0000-000074390000}"/>
    <cellStyle name="Normal 6 2 4 5 2 3" xfId="7646" xr:uid="{00000000-0005-0000-0000-000075390000}"/>
    <cellStyle name="Normal 6 2 4 5 2 3 2" xfId="7647" xr:uid="{00000000-0005-0000-0000-000076390000}"/>
    <cellStyle name="Normal 6 2 4 5 2 3 2 2" xfId="7648" xr:uid="{00000000-0005-0000-0000-000077390000}"/>
    <cellStyle name="Normal 6 2 4 5 2 3 2 2 2" xfId="39136" xr:uid="{00000000-0005-0000-0000-000078390000}"/>
    <cellStyle name="Normal 6 2 4 5 2 3 2 3" xfId="29118" xr:uid="{00000000-0005-0000-0000-000079390000}"/>
    <cellStyle name="Normal 6 2 4 5 2 3 3" xfId="7649" xr:uid="{00000000-0005-0000-0000-00007A390000}"/>
    <cellStyle name="Normal 6 2 4 5 2 3 3 2" xfId="7650" xr:uid="{00000000-0005-0000-0000-00007B390000}"/>
    <cellStyle name="Normal 6 2 4 5 2 3 3 2 2" xfId="39137" xr:uid="{00000000-0005-0000-0000-00007C390000}"/>
    <cellStyle name="Normal 6 2 4 5 2 3 3 3" xfId="29119" xr:uid="{00000000-0005-0000-0000-00007D390000}"/>
    <cellStyle name="Normal 6 2 4 5 2 3 4" xfId="7651" xr:uid="{00000000-0005-0000-0000-00007E390000}"/>
    <cellStyle name="Normal 6 2 4 5 2 3 4 2" xfId="34988" xr:uid="{00000000-0005-0000-0000-00007F390000}"/>
    <cellStyle name="Normal 6 2 4 5 2 3 5" xfId="24392" xr:uid="{00000000-0005-0000-0000-000080390000}"/>
    <cellStyle name="Normal 6 2 4 5 2 4" xfId="7652" xr:uid="{00000000-0005-0000-0000-000081390000}"/>
    <cellStyle name="Normal 6 2 4 5 2 4 2" xfId="7653" xr:uid="{00000000-0005-0000-0000-000082390000}"/>
    <cellStyle name="Normal 6 2 4 5 2 4 2 2" xfId="39138" xr:uid="{00000000-0005-0000-0000-000083390000}"/>
    <cellStyle name="Normal 6 2 4 5 2 4 3" xfId="29120" xr:uid="{00000000-0005-0000-0000-000084390000}"/>
    <cellStyle name="Normal 6 2 4 5 2 5" xfId="7654" xr:uid="{00000000-0005-0000-0000-000085390000}"/>
    <cellStyle name="Normal 6 2 4 5 2 5 2" xfId="7655" xr:uid="{00000000-0005-0000-0000-000086390000}"/>
    <cellStyle name="Normal 6 2 4 5 2 5 2 2" xfId="39139" xr:uid="{00000000-0005-0000-0000-000087390000}"/>
    <cellStyle name="Normal 6 2 4 5 2 5 3" xfId="29121" xr:uid="{00000000-0005-0000-0000-000088390000}"/>
    <cellStyle name="Normal 6 2 4 5 2 6" xfId="7656" xr:uid="{00000000-0005-0000-0000-000089390000}"/>
    <cellStyle name="Normal 6 2 4 5 2 6 2" xfId="34986" xr:uid="{00000000-0005-0000-0000-00008A390000}"/>
    <cellStyle name="Normal 6 2 4 5 2 7" xfId="24390" xr:uid="{00000000-0005-0000-0000-00008B390000}"/>
    <cellStyle name="Normal 6 2 4 5 3" xfId="7657" xr:uid="{00000000-0005-0000-0000-00008C390000}"/>
    <cellStyle name="Normal 6 2 4 5 3 2" xfId="7658" xr:uid="{00000000-0005-0000-0000-00008D390000}"/>
    <cellStyle name="Normal 6 2 4 5 3 2 2" xfId="7659" xr:uid="{00000000-0005-0000-0000-00008E390000}"/>
    <cellStyle name="Normal 6 2 4 5 3 2 2 2" xfId="39140" xr:uid="{00000000-0005-0000-0000-00008F390000}"/>
    <cellStyle name="Normal 6 2 4 5 3 2 3" xfId="29122" xr:uid="{00000000-0005-0000-0000-000090390000}"/>
    <cellStyle name="Normal 6 2 4 5 3 3" xfId="7660" xr:uid="{00000000-0005-0000-0000-000091390000}"/>
    <cellStyle name="Normal 6 2 4 5 3 3 2" xfId="7661" xr:uid="{00000000-0005-0000-0000-000092390000}"/>
    <cellStyle name="Normal 6 2 4 5 3 3 2 2" xfId="39141" xr:uid="{00000000-0005-0000-0000-000093390000}"/>
    <cellStyle name="Normal 6 2 4 5 3 3 3" xfId="29123" xr:uid="{00000000-0005-0000-0000-000094390000}"/>
    <cellStyle name="Normal 6 2 4 5 3 4" xfId="7662" xr:uid="{00000000-0005-0000-0000-000095390000}"/>
    <cellStyle name="Normal 6 2 4 5 3 4 2" xfId="34989" xr:uid="{00000000-0005-0000-0000-000096390000}"/>
    <cellStyle name="Normal 6 2 4 5 3 5" xfId="24393" xr:uid="{00000000-0005-0000-0000-000097390000}"/>
    <cellStyle name="Normal 6 2 4 5 4" xfId="7663" xr:uid="{00000000-0005-0000-0000-000098390000}"/>
    <cellStyle name="Normal 6 2 4 5 4 2" xfId="7664" xr:uid="{00000000-0005-0000-0000-000099390000}"/>
    <cellStyle name="Normal 6 2 4 5 4 2 2" xfId="7665" xr:uid="{00000000-0005-0000-0000-00009A390000}"/>
    <cellStyle name="Normal 6 2 4 5 4 2 2 2" xfId="39142" xr:uid="{00000000-0005-0000-0000-00009B390000}"/>
    <cellStyle name="Normal 6 2 4 5 4 2 3" xfId="29124" xr:uid="{00000000-0005-0000-0000-00009C390000}"/>
    <cellStyle name="Normal 6 2 4 5 4 3" xfId="7666" xr:uid="{00000000-0005-0000-0000-00009D390000}"/>
    <cellStyle name="Normal 6 2 4 5 4 3 2" xfId="7667" xr:uid="{00000000-0005-0000-0000-00009E390000}"/>
    <cellStyle name="Normal 6 2 4 5 4 3 2 2" xfId="39143" xr:uid="{00000000-0005-0000-0000-00009F390000}"/>
    <cellStyle name="Normal 6 2 4 5 4 3 3" xfId="29125" xr:uid="{00000000-0005-0000-0000-0000A0390000}"/>
    <cellStyle name="Normal 6 2 4 5 4 4" xfId="7668" xr:uid="{00000000-0005-0000-0000-0000A1390000}"/>
    <cellStyle name="Normal 6 2 4 5 4 4 2" xfId="34990" xr:uid="{00000000-0005-0000-0000-0000A2390000}"/>
    <cellStyle name="Normal 6 2 4 5 4 5" xfId="24394" xr:uid="{00000000-0005-0000-0000-0000A3390000}"/>
    <cellStyle name="Normal 6 2 4 5 5" xfId="7669" xr:uid="{00000000-0005-0000-0000-0000A4390000}"/>
    <cellStyle name="Normal 6 2 4 5 5 2" xfId="7670" xr:uid="{00000000-0005-0000-0000-0000A5390000}"/>
    <cellStyle name="Normal 6 2 4 5 5 2 2" xfId="39144" xr:uid="{00000000-0005-0000-0000-0000A6390000}"/>
    <cellStyle name="Normal 6 2 4 5 5 3" xfId="29126" xr:uid="{00000000-0005-0000-0000-0000A7390000}"/>
    <cellStyle name="Normal 6 2 4 5 6" xfId="7671" xr:uid="{00000000-0005-0000-0000-0000A8390000}"/>
    <cellStyle name="Normal 6 2 4 5 6 2" xfId="7672" xr:uid="{00000000-0005-0000-0000-0000A9390000}"/>
    <cellStyle name="Normal 6 2 4 5 6 2 2" xfId="39145" xr:uid="{00000000-0005-0000-0000-0000AA390000}"/>
    <cellStyle name="Normal 6 2 4 5 6 3" xfId="29127" xr:uid="{00000000-0005-0000-0000-0000AB390000}"/>
    <cellStyle name="Normal 6 2 4 5 7" xfId="7673" xr:uid="{00000000-0005-0000-0000-0000AC390000}"/>
    <cellStyle name="Normal 6 2 4 5 7 2" xfId="34985" xr:uid="{00000000-0005-0000-0000-0000AD390000}"/>
    <cellStyle name="Normal 6 2 4 5 8" xfId="24389" xr:uid="{00000000-0005-0000-0000-0000AE390000}"/>
    <cellStyle name="Normal 6 2 4 6" xfId="7674" xr:uid="{00000000-0005-0000-0000-0000AF390000}"/>
    <cellStyle name="Normal 6 2 4 6 2" xfId="7675" xr:uid="{00000000-0005-0000-0000-0000B0390000}"/>
    <cellStyle name="Normal 6 2 4 6 2 2" xfId="7676" xr:uid="{00000000-0005-0000-0000-0000B1390000}"/>
    <cellStyle name="Normal 6 2 4 6 2 2 2" xfId="7677" xr:uid="{00000000-0005-0000-0000-0000B2390000}"/>
    <cellStyle name="Normal 6 2 4 6 2 2 2 2" xfId="7678" xr:uid="{00000000-0005-0000-0000-0000B3390000}"/>
    <cellStyle name="Normal 6 2 4 6 2 2 2 2 2" xfId="39146" xr:uid="{00000000-0005-0000-0000-0000B4390000}"/>
    <cellStyle name="Normal 6 2 4 6 2 2 2 3" xfId="29128" xr:uid="{00000000-0005-0000-0000-0000B5390000}"/>
    <cellStyle name="Normal 6 2 4 6 2 2 3" xfId="7679" xr:uid="{00000000-0005-0000-0000-0000B6390000}"/>
    <cellStyle name="Normal 6 2 4 6 2 2 3 2" xfId="7680" xr:uid="{00000000-0005-0000-0000-0000B7390000}"/>
    <cellStyle name="Normal 6 2 4 6 2 2 3 2 2" xfId="39147" xr:uid="{00000000-0005-0000-0000-0000B8390000}"/>
    <cellStyle name="Normal 6 2 4 6 2 2 3 3" xfId="29129" xr:uid="{00000000-0005-0000-0000-0000B9390000}"/>
    <cellStyle name="Normal 6 2 4 6 2 2 4" xfId="7681" xr:uid="{00000000-0005-0000-0000-0000BA390000}"/>
    <cellStyle name="Normal 6 2 4 6 2 2 4 2" xfId="34993" xr:uid="{00000000-0005-0000-0000-0000BB390000}"/>
    <cellStyle name="Normal 6 2 4 6 2 2 5" xfId="24397" xr:uid="{00000000-0005-0000-0000-0000BC390000}"/>
    <cellStyle name="Normal 6 2 4 6 2 3" xfId="7682" xr:uid="{00000000-0005-0000-0000-0000BD390000}"/>
    <cellStyle name="Normal 6 2 4 6 2 3 2" xfId="7683" xr:uid="{00000000-0005-0000-0000-0000BE390000}"/>
    <cellStyle name="Normal 6 2 4 6 2 3 2 2" xfId="7684" xr:uid="{00000000-0005-0000-0000-0000BF390000}"/>
    <cellStyle name="Normal 6 2 4 6 2 3 2 2 2" xfId="39148" xr:uid="{00000000-0005-0000-0000-0000C0390000}"/>
    <cellStyle name="Normal 6 2 4 6 2 3 2 3" xfId="29130" xr:uid="{00000000-0005-0000-0000-0000C1390000}"/>
    <cellStyle name="Normal 6 2 4 6 2 3 3" xfId="7685" xr:uid="{00000000-0005-0000-0000-0000C2390000}"/>
    <cellStyle name="Normal 6 2 4 6 2 3 3 2" xfId="7686" xr:uid="{00000000-0005-0000-0000-0000C3390000}"/>
    <cellStyle name="Normal 6 2 4 6 2 3 3 2 2" xfId="39149" xr:uid="{00000000-0005-0000-0000-0000C4390000}"/>
    <cellStyle name="Normal 6 2 4 6 2 3 3 3" xfId="29131" xr:uid="{00000000-0005-0000-0000-0000C5390000}"/>
    <cellStyle name="Normal 6 2 4 6 2 3 4" xfId="7687" xr:uid="{00000000-0005-0000-0000-0000C6390000}"/>
    <cellStyle name="Normal 6 2 4 6 2 3 4 2" xfId="34994" xr:uid="{00000000-0005-0000-0000-0000C7390000}"/>
    <cellStyle name="Normal 6 2 4 6 2 3 5" xfId="24398" xr:uid="{00000000-0005-0000-0000-0000C8390000}"/>
    <cellStyle name="Normal 6 2 4 6 2 4" xfId="7688" xr:uid="{00000000-0005-0000-0000-0000C9390000}"/>
    <cellStyle name="Normal 6 2 4 6 2 4 2" xfId="7689" xr:uid="{00000000-0005-0000-0000-0000CA390000}"/>
    <cellStyle name="Normal 6 2 4 6 2 4 2 2" xfId="39150" xr:uid="{00000000-0005-0000-0000-0000CB390000}"/>
    <cellStyle name="Normal 6 2 4 6 2 4 3" xfId="29132" xr:uid="{00000000-0005-0000-0000-0000CC390000}"/>
    <cellStyle name="Normal 6 2 4 6 2 5" xfId="7690" xr:uid="{00000000-0005-0000-0000-0000CD390000}"/>
    <cellStyle name="Normal 6 2 4 6 2 5 2" xfId="7691" xr:uid="{00000000-0005-0000-0000-0000CE390000}"/>
    <cellStyle name="Normal 6 2 4 6 2 5 2 2" xfId="39151" xr:uid="{00000000-0005-0000-0000-0000CF390000}"/>
    <cellStyle name="Normal 6 2 4 6 2 5 3" xfId="29133" xr:uid="{00000000-0005-0000-0000-0000D0390000}"/>
    <cellStyle name="Normal 6 2 4 6 2 6" xfId="7692" xr:uid="{00000000-0005-0000-0000-0000D1390000}"/>
    <cellStyle name="Normal 6 2 4 6 2 6 2" xfId="34992" xr:uid="{00000000-0005-0000-0000-0000D2390000}"/>
    <cellStyle name="Normal 6 2 4 6 2 7" xfId="24396" xr:uid="{00000000-0005-0000-0000-0000D3390000}"/>
    <cellStyle name="Normal 6 2 4 6 3" xfId="7693" xr:uid="{00000000-0005-0000-0000-0000D4390000}"/>
    <cellStyle name="Normal 6 2 4 6 3 2" xfId="7694" xr:uid="{00000000-0005-0000-0000-0000D5390000}"/>
    <cellStyle name="Normal 6 2 4 6 3 2 2" xfId="7695" xr:uid="{00000000-0005-0000-0000-0000D6390000}"/>
    <cellStyle name="Normal 6 2 4 6 3 2 2 2" xfId="39152" xr:uid="{00000000-0005-0000-0000-0000D7390000}"/>
    <cellStyle name="Normal 6 2 4 6 3 2 3" xfId="29134" xr:uid="{00000000-0005-0000-0000-0000D8390000}"/>
    <cellStyle name="Normal 6 2 4 6 3 3" xfId="7696" xr:uid="{00000000-0005-0000-0000-0000D9390000}"/>
    <cellStyle name="Normal 6 2 4 6 3 3 2" xfId="7697" xr:uid="{00000000-0005-0000-0000-0000DA390000}"/>
    <cellStyle name="Normal 6 2 4 6 3 3 2 2" xfId="39153" xr:uid="{00000000-0005-0000-0000-0000DB390000}"/>
    <cellStyle name="Normal 6 2 4 6 3 3 3" xfId="29135" xr:uid="{00000000-0005-0000-0000-0000DC390000}"/>
    <cellStyle name="Normal 6 2 4 6 3 4" xfId="7698" xr:uid="{00000000-0005-0000-0000-0000DD390000}"/>
    <cellStyle name="Normal 6 2 4 6 3 4 2" xfId="34995" xr:uid="{00000000-0005-0000-0000-0000DE390000}"/>
    <cellStyle name="Normal 6 2 4 6 3 5" xfId="24399" xr:uid="{00000000-0005-0000-0000-0000DF390000}"/>
    <cellStyle name="Normal 6 2 4 6 4" xfId="7699" xr:uid="{00000000-0005-0000-0000-0000E0390000}"/>
    <cellStyle name="Normal 6 2 4 6 4 2" xfId="7700" xr:uid="{00000000-0005-0000-0000-0000E1390000}"/>
    <cellStyle name="Normal 6 2 4 6 4 2 2" xfId="7701" xr:uid="{00000000-0005-0000-0000-0000E2390000}"/>
    <cellStyle name="Normal 6 2 4 6 4 2 2 2" xfId="39154" xr:uid="{00000000-0005-0000-0000-0000E3390000}"/>
    <cellStyle name="Normal 6 2 4 6 4 2 3" xfId="29136" xr:uid="{00000000-0005-0000-0000-0000E4390000}"/>
    <cellStyle name="Normal 6 2 4 6 4 3" xfId="7702" xr:uid="{00000000-0005-0000-0000-0000E5390000}"/>
    <cellStyle name="Normal 6 2 4 6 4 3 2" xfId="7703" xr:uid="{00000000-0005-0000-0000-0000E6390000}"/>
    <cellStyle name="Normal 6 2 4 6 4 3 2 2" xfId="39155" xr:uid="{00000000-0005-0000-0000-0000E7390000}"/>
    <cellStyle name="Normal 6 2 4 6 4 3 3" xfId="29137" xr:uid="{00000000-0005-0000-0000-0000E8390000}"/>
    <cellStyle name="Normal 6 2 4 6 4 4" xfId="7704" xr:uid="{00000000-0005-0000-0000-0000E9390000}"/>
    <cellStyle name="Normal 6 2 4 6 4 4 2" xfId="34996" xr:uid="{00000000-0005-0000-0000-0000EA390000}"/>
    <cellStyle name="Normal 6 2 4 6 4 5" xfId="24400" xr:uid="{00000000-0005-0000-0000-0000EB390000}"/>
    <cellStyle name="Normal 6 2 4 6 5" xfId="7705" xr:uid="{00000000-0005-0000-0000-0000EC390000}"/>
    <cellStyle name="Normal 6 2 4 6 5 2" xfId="7706" xr:uid="{00000000-0005-0000-0000-0000ED390000}"/>
    <cellStyle name="Normal 6 2 4 6 5 2 2" xfId="39156" xr:uid="{00000000-0005-0000-0000-0000EE390000}"/>
    <cellStyle name="Normal 6 2 4 6 5 3" xfId="29138" xr:uid="{00000000-0005-0000-0000-0000EF390000}"/>
    <cellStyle name="Normal 6 2 4 6 6" xfId="7707" xr:uid="{00000000-0005-0000-0000-0000F0390000}"/>
    <cellStyle name="Normal 6 2 4 6 6 2" xfId="7708" xr:uid="{00000000-0005-0000-0000-0000F1390000}"/>
    <cellStyle name="Normal 6 2 4 6 6 2 2" xfId="39157" xr:uid="{00000000-0005-0000-0000-0000F2390000}"/>
    <cellStyle name="Normal 6 2 4 6 6 3" xfId="29139" xr:uid="{00000000-0005-0000-0000-0000F3390000}"/>
    <cellStyle name="Normal 6 2 4 6 7" xfId="7709" xr:uid="{00000000-0005-0000-0000-0000F4390000}"/>
    <cellStyle name="Normal 6 2 4 6 7 2" xfId="34991" xr:uid="{00000000-0005-0000-0000-0000F5390000}"/>
    <cellStyle name="Normal 6 2 4 6 8" xfId="24395" xr:uid="{00000000-0005-0000-0000-0000F6390000}"/>
    <cellStyle name="Normal 6 2 4 7" xfId="7710" xr:uid="{00000000-0005-0000-0000-0000F7390000}"/>
    <cellStyle name="Normal 6 2 4 7 2" xfId="7711" xr:uid="{00000000-0005-0000-0000-0000F8390000}"/>
    <cellStyle name="Normal 6 2 4 7 2 2" xfId="7712" xr:uid="{00000000-0005-0000-0000-0000F9390000}"/>
    <cellStyle name="Normal 6 2 4 7 2 2 2" xfId="7713" xr:uid="{00000000-0005-0000-0000-0000FA390000}"/>
    <cellStyle name="Normal 6 2 4 7 2 2 2 2" xfId="39158" xr:uid="{00000000-0005-0000-0000-0000FB390000}"/>
    <cellStyle name="Normal 6 2 4 7 2 2 3" xfId="29140" xr:uid="{00000000-0005-0000-0000-0000FC390000}"/>
    <cellStyle name="Normal 6 2 4 7 2 3" xfId="7714" xr:uid="{00000000-0005-0000-0000-0000FD390000}"/>
    <cellStyle name="Normal 6 2 4 7 2 3 2" xfId="7715" xr:uid="{00000000-0005-0000-0000-0000FE390000}"/>
    <cellStyle name="Normal 6 2 4 7 2 3 2 2" xfId="39159" xr:uid="{00000000-0005-0000-0000-0000FF390000}"/>
    <cellStyle name="Normal 6 2 4 7 2 3 3" xfId="29141" xr:uid="{00000000-0005-0000-0000-0000003A0000}"/>
    <cellStyle name="Normal 6 2 4 7 2 4" xfId="7716" xr:uid="{00000000-0005-0000-0000-0000013A0000}"/>
    <cellStyle name="Normal 6 2 4 7 2 4 2" xfId="34998" xr:uid="{00000000-0005-0000-0000-0000023A0000}"/>
    <cellStyle name="Normal 6 2 4 7 2 5" xfId="24402" xr:uid="{00000000-0005-0000-0000-0000033A0000}"/>
    <cellStyle name="Normal 6 2 4 7 3" xfId="7717" xr:uid="{00000000-0005-0000-0000-0000043A0000}"/>
    <cellStyle name="Normal 6 2 4 7 3 2" xfId="7718" xr:uid="{00000000-0005-0000-0000-0000053A0000}"/>
    <cellStyle name="Normal 6 2 4 7 3 2 2" xfId="7719" xr:uid="{00000000-0005-0000-0000-0000063A0000}"/>
    <cellStyle name="Normal 6 2 4 7 3 2 2 2" xfId="39160" xr:uid="{00000000-0005-0000-0000-0000073A0000}"/>
    <cellStyle name="Normal 6 2 4 7 3 2 3" xfId="29142" xr:uid="{00000000-0005-0000-0000-0000083A0000}"/>
    <cellStyle name="Normal 6 2 4 7 3 3" xfId="7720" xr:uid="{00000000-0005-0000-0000-0000093A0000}"/>
    <cellStyle name="Normal 6 2 4 7 3 3 2" xfId="7721" xr:uid="{00000000-0005-0000-0000-00000A3A0000}"/>
    <cellStyle name="Normal 6 2 4 7 3 3 2 2" xfId="39161" xr:uid="{00000000-0005-0000-0000-00000B3A0000}"/>
    <cellStyle name="Normal 6 2 4 7 3 3 3" xfId="29143" xr:uid="{00000000-0005-0000-0000-00000C3A0000}"/>
    <cellStyle name="Normal 6 2 4 7 3 4" xfId="7722" xr:uid="{00000000-0005-0000-0000-00000D3A0000}"/>
    <cellStyle name="Normal 6 2 4 7 3 4 2" xfId="34999" xr:uid="{00000000-0005-0000-0000-00000E3A0000}"/>
    <cellStyle name="Normal 6 2 4 7 3 5" xfId="24403" xr:uid="{00000000-0005-0000-0000-00000F3A0000}"/>
    <cellStyle name="Normal 6 2 4 7 4" xfId="7723" xr:uid="{00000000-0005-0000-0000-0000103A0000}"/>
    <cellStyle name="Normal 6 2 4 7 4 2" xfId="7724" xr:uid="{00000000-0005-0000-0000-0000113A0000}"/>
    <cellStyle name="Normal 6 2 4 7 4 2 2" xfId="39162" xr:uid="{00000000-0005-0000-0000-0000123A0000}"/>
    <cellStyle name="Normal 6 2 4 7 4 3" xfId="29144" xr:uid="{00000000-0005-0000-0000-0000133A0000}"/>
    <cellStyle name="Normal 6 2 4 7 5" xfId="7725" xr:uid="{00000000-0005-0000-0000-0000143A0000}"/>
    <cellStyle name="Normal 6 2 4 7 5 2" xfId="7726" xr:uid="{00000000-0005-0000-0000-0000153A0000}"/>
    <cellStyle name="Normal 6 2 4 7 5 2 2" xfId="39163" xr:uid="{00000000-0005-0000-0000-0000163A0000}"/>
    <cellStyle name="Normal 6 2 4 7 5 3" xfId="29145" xr:uid="{00000000-0005-0000-0000-0000173A0000}"/>
    <cellStyle name="Normal 6 2 4 7 6" xfId="7727" xr:uid="{00000000-0005-0000-0000-0000183A0000}"/>
    <cellStyle name="Normal 6 2 4 7 6 2" xfId="34997" xr:uid="{00000000-0005-0000-0000-0000193A0000}"/>
    <cellStyle name="Normal 6 2 4 7 7" xfId="24401" xr:uid="{00000000-0005-0000-0000-00001A3A0000}"/>
    <cellStyle name="Normal 6 2 4 8" xfId="7728" xr:uid="{00000000-0005-0000-0000-00001B3A0000}"/>
    <cellStyle name="Normal 6 2 4 8 2" xfId="7729" xr:uid="{00000000-0005-0000-0000-00001C3A0000}"/>
    <cellStyle name="Normal 6 2 4 8 2 2" xfId="7730" xr:uid="{00000000-0005-0000-0000-00001D3A0000}"/>
    <cellStyle name="Normal 6 2 4 8 2 2 2" xfId="39164" xr:uid="{00000000-0005-0000-0000-00001E3A0000}"/>
    <cellStyle name="Normal 6 2 4 8 2 3" xfId="29146" xr:uid="{00000000-0005-0000-0000-00001F3A0000}"/>
    <cellStyle name="Normal 6 2 4 8 3" xfId="7731" xr:uid="{00000000-0005-0000-0000-0000203A0000}"/>
    <cellStyle name="Normal 6 2 4 8 3 2" xfId="7732" xr:uid="{00000000-0005-0000-0000-0000213A0000}"/>
    <cellStyle name="Normal 6 2 4 8 3 2 2" xfId="39165" xr:uid="{00000000-0005-0000-0000-0000223A0000}"/>
    <cellStyle name="Normal 6 2 4 8 3 3" xfId="29147" xr:uid="{00000000-0005-0000-0000-0000233A0000}"/>
    <cellStyle name="Normal 6 2 4 8 4" xfId="7733" xr:uid="{00000000-0005-0000-0000-0000243A0000}"/>
    <cellStyle name="Normal 6 2 4 8 4 2" xfId="35000" xr:uid="{00000000-0005-0000-0000-0000253A0000}"/>
    <cellStyle name="Normal 6 2 4 8 5" xfId="24404" xr:uid="{00000000-0005-0000-0000-0000263A0000}"/>
    <cellStyle name="Normal 6 2 4 9" xfId="7734" xr:uid="{00000000-0005-0000-0000-0000273A0000}"/>
    <cellStyle name="Normal 6 2 4 9 2" xfId="7735" xr:uid="{00000000-0005-0000-0000-0000283A0000}"/>
    <cellStyle name="Normal 6 2 4 9 2 2" xfId="7736" xr:uid="{00000000-0005-0000-0000-0000293A0000}"/>
    <cellStyle name="Normal 6 2 4 9 2 2 2" xfId="39166" xr:uid="{00000000-0005-0000-0000-00002A3A0000}"/>
    <cellStyle name="Normal 6 2 4 9 2 3" xfId="29148" xr:uid="{00000000-0005-0000-0000-00002B3A0000}"/>
    <cellStyle name="Normal 6 2 4 9 3" xfId="7737" xr:uid="{00000000-0005-0000-0000-00002C3A0000}"/>
    <cellStyle name="Normal 6 2 4 9 3 2" xfId="7738" xr:uid="{00000000-0005-0000-0000-00002D3A0000}"/>
    <cellStyle name="Normal 6 2 4 9 3 2 2" xfId="39167" xr:uid="{00000000-0005-0000-0000-00002E3A0000}"/>
    <cellStyle name="Normal 6 2 4 9 3 3" xfId="29149" xr:uid="{00000000-0005-0000-0000-00002F3A0000}"/>
    <cellStyle name="Normal 6 2 4 9 4" xfId="7739" xr:uid="{00000000-0005-0000-0000-0000303A0000}"/>
    <cellStyle name="Normal 6 2 4 9 4 2" xfId="35001" xr:uid="{00000000-0005-0000-0000-0000313A0000}"/>
    <cellStyle name="Normal 6 2 4 9 5" xfId="24405" xr:uid="{00000000-0005-0000-0000-0000323A0000}"/>
    <cellStyle name="Normal 6 2 5" xfId="7740" xr:uid="{00000000-0005-0000-0000-0000333A0000}"/>
    <cellStyle name="Normal 6 2 5 10" xfId="7741" xr:uid="{00000000-0005-0000-0000-0000343A0000}"/>
    <cellStyle name="Normal 6 2 5 10 2" xfId="7742" xr:uid="{00000000-0005-0000-0000-0000353A0000}"/>
    <cellStyle name="Normal 6 2 5 10 2 2" xfId="39168" xr:uid="{00000000-0005-0000-0000-0000363A0000}"/>
    <cellStyle name="Normal 6 2 5 10 3" xfId="29150" xr:uid="{00000000-0005-0000-0000-0000373A0000}"/>
    <cellStyle name="Normal 6 2 5 11" xfId="7743" xr:uid="{00000000-0005-0000-0000-0000383A0000}"/>
    <cellStyle name="Normal 6 2 5 11 2" xfId="7744" xr:uid="{00000000-0005-0000-0000-0000393A0000}"/>
    <cellStyle name="Normal 6 2 5 11 2 2" xfId="39169" xr:uid="{00000000-0005-0000-0000-00003A3A0000}"/>
    <cellStyle name="Normal 6 2 5 11 3" xfId="29151" xr:uid="{00000000-0005-0000-0000-00003B3A0000}"/>
    <cellStyle name="Normal 6 2 5 12" xfId="7745" xr:uid="{00000000-0005-0000-0000-00003C3A0000}"/>
    <cellStyle name="Normal 6 2 5 12 2" xfId="35002" xr:uid="{00000000-0005-0000-0000-00003D3A0000}"/>
    <cellStyle name="Normal 6 2 5 13" xfId="24406" xr:uid="{00000000-0005-0000-0000-00003E3A0000}"/>
    <cellStyle name="Normal 6 2 5 2" xfId="7746" xr:uid="{00000000-0005-0000-0000-00003F3A0000}"/>
    <cellStyle name="Normal 6 2 5 2 10" xfId="7747" xr:uid="{00000000-0005-0000-0000-0000403A0000}"/>
    <cellStyle name="Normal 6 2 5 2 10 2" xfId="7748" xr:uid="{00000000-0005-0000-0000-0000413A0000}"/>
    <cellStyle name="Normal 6 2 5 2 10 2 2" xfId="39170" xr:uid="{00000000-0005-0000-0000-0000423A0000}"/>
    <cellStyle name="Normal 6 2 5 2 10 3" xfId="29152" xr:uid="{00000000-0005-0000-0000-0000433A0000}"/>
    <cellStyle name="Normal 6 2 5 2 11" xfId="7749" xr:uid="{00000000-0005-0000-0000-0000443A0000}"/>
    <cellStyle name="Normal 6 2 5 2 11 2" xfId="35003" xr:uid="{00000000-0005-0000-0000-0000453A0000}"/>
    <cellStyle name="Normal 6 2 5 2 12" xfId="24407" xr:uid="{00000000-0005-0000-0000-0000463A0000}"/>
    <cellStyle name="Normal 6 2 5 2 2" xfId="7750" xr:uid="{00000000-0005-0000-0000-0000473A0000}"/>
    <cellStyle name="Normal 6 2 5 2 2 10" xfId="24408" xr:uid="{00000000-0005-0000-0000-0000483A0000}"/>
    <cellStyle name="Normal 6 2 5 2 2 2" xfId="7751" xr:uid="{00000000-0005-0000-0000-0000493A0000}"/>
    <cellStyle name="Normal 6 2 5 2 2 2 2" xfId="7752" xr:uid="{00000000-0005-0000-0000-00004A3A0000}"/>
    <cellStyle name="Normal 6 2 5 2 2 2 2 2" xfId="7753" xr:uid="{00000000-0005-0000-0000-00004B3A0000}"/>
    <cellStyle name="Normal 6 2 5 2 2 2 2 2 2" xfId="7754" xr:uid="{00000000-0005-0000-0000-00004C3A0000}"/>
    <cellStyle name="Normal 6 2 5 2 2 2 2 2 2 2" xfId="7755" xr:uid="{00000000-0005-0000-0000-00004D3A0000}"/>
    <cellStyle name="Normal 6 2 5 2 2 2 2 2 2 2 2" xfId="39171" xr:uid="{00000000-0005-0000-0000-00004E3A0000}"/>
    <cellStyle name="Normal 6 2 5 2 2 2 2 2 2 3" xfId="29153" xr:uid="{00000000-0005-0000-0000-00004F3A0000}"/>
    <cellStyle name="Normal 6 2 5 2 2 2 2 2 3" xfId="7756" xr:uid="{00000000-0005-0000-0000-0000503A0000}"/>
    <cellStyle name="Normal 6 2 5 2 2 2 2 2 3 2" xfId="7757" xr:uid="{00000000-0005-0000-0000-0000513A0000}"/>
    <cellStyle name="Normal 6 2 5 2 2 2 2 2 3 2 2" xfId="39172" xr:uid="{00000000-0005-0000-0000-0000523A0000}"/>
    <cellStyle name="Normal 6 2 5 2 2 2 2 2 3 3" xfId="29154" xr:uid="{00000000-0005-0000-0000-0000533A0000}"/>
    <cellStyle name="Normal 6 2 5 2 2 2 2 2 4" xfId="7758" xr:uid="{00000000-0005-0000-0000-0000543A0000}"/>
    <cellStyle name="Normal 6 2 5 2 2 2 2 2 4 2" xfId="35007" xr:uid="{00000000-0005-0000-0000-0000553A0000}"/>
    <cellStyle name="Normal 6 2 5 2 2 2 2 2 5" xfId="24411" xr:uid="{00000000-0005-0000-0000-0000563A0000}"/>
    <cellStyle name="Normal 6 2 5 2 2 2 2 3" xfId="7759" xr:uid="{00000000-0005-0000-0000-0000573A0000}"/>
    <cellStyle name="Normal 6 2 5 2 2 2 2 3 2" xfId="7760" xr:uid="{00000000-0005-0000-0000-0000583A0000}"/>
    <cellStyle name="Normal 6 2 5 2 2 2 2 3 2 2" xfId="7761" xr:uid="{00000000-0005-0000-0000-0000593A0000}"/>
    <cellStyle name="Normal 6 2 5 2 2 2 2 3 2 2 2" xfId="39173" xr:uid="{00000000-0005-0000-0000-00005A3A0000}"/>
    <cellStyle name="Normal 6 2 5 2 2 2 2 3 2 3" xfId="29155" xr:uid="{00000000-0005-0000-0000-00005B3A0000}"/>
    <cellStyle name="Normal 6 2 5 2 2 2 2 3 3" xfId="7762" xr:uid="{00000000-0005-0000-0000-00005C3A0000}"/>
    <cellStyle name="Normal 6 2 5 2 2 2 2 3 3 2" xfId="7763" xr:uid="{00000000-0005-0000-0000-00005D3A0000}"/>
    <cellStyle name="Normal 6 2 5 2 2 2 2 3 3 2 2" xfId="39174" xr:uid="{00000000-0005-0000-0000-00005E3A0000}"/>
    <cellStyle name="Normal 6 2 5 2 2 2 2 3 3 3" xfId="29156" xr:uid="{00000000-0005-0000-0000-00005F3A0000}"/>
    <cellStyle name="Normal 6 2 5 2 2 2 2 3 4" xfId="7764" xr:uid="{00000000-0005-0000-0000-0000603A0000}"/>
    <cellStyle name="Normal 6 2 5 2 2 2 2 3 4 2" xfId="35008" xr:uid="{00000000-0005-0000-0000-0000613A0000}"/>
    <cellStyle name="Normal 6 2 5 2 2 2 2 3 5" xfId="24412" xr:uid="{00000000-0005-0000-0000-0000623A0000}"/>
    <cellStyle name="Normal 6 2 5 2 2 2 2 4" xfId="7765" xr:uid="{00000000-0005-0000-0000-0000633A0000}"/>
    <cellStyle name="Normal 6 2 5 2 2 2 2 4 2" xfId="7766" xr:uid="{00000000-0005-0000-0000-0000643A0000}"/>
    <cellStyle name="Normal 6 2 5 2 2 2 2 4 2 2" xfId="39175" xr:uid="{00000000-0005-0000-0000-0000653A0000}"/>
    <cellStyle name="Normal 6 2 5 2 2 2 2 4 3" xfId="29157" xr:uid="{00000000-0005-0000-0000-0000663A0000}"/>
    <cellStyle name="Normal 6 2 5 2 2 2 2 5" xfId="7767" xr:uid="{00000000-0005-0000-0000-0000673A0000}"/>
    <cellStyle name="Normal 6 2 5 2 2 2 2 5 2" xfId="7768" xr:uid="{00000000-0005-0000-0000-0000683A0000}"/>
    <cellStyle name="Normal 6 2 5 2 2 2 2 5 2 2" xfId="39176" xr:uid="{00000000-0005-0000-0000-0000693A0000}"/>
    <cellStyle name="Normal 6 2 5 2 2 2 2 5 3" xfId="29158" xr:uid="{00000000-0005-0000-0000-00006A3A0000}"/>
    <cellStyle name="Normal 6 2 5 2 2 2 2 6" xfId="7769" xr:uid="{00000000-0005-0000-0000-00006B3A0000}"/>
    <cellStyle name="Normal 6 2 5 2 2 2 2 6 2" xfId="35006" xr:uid="{00000000-0005-0000-0000-00006C3A0000}"/>
    <cellStyle name="Normal 6 2 5 2 2 2 2 7" xfId="24410" xr:uid="{00000000-0005-0000-0000-00006D3A0000}"/>
    <cellStyle name="Normal 6 2 5 2 2 2 3" xfId="7770" xr:uid="{00000000-0005-0000-0000-00006E3A0000}"/>
    <cellStyle name="Normal 6 2 5 2 2 2 3 2" xfId="7771" xr:uid="{00000000-0005-0000-0000-00006F3A0000}"/>
    <cellStyle name="Normal 6 2 5 2 2 2 3 2 2" xfId="7772" xr:uid="{00000000-0005-0000-0000-0000703A0000}"/>
    <cellStyle name="Normal 6 2 5 2 2 2 3 2 2 2" xfId="39177" xr:uid="{00000000-0005-0000-0000-0000713A0000}"/>
    <cellStyle name="Normal 6 2 5 2 2 2 3 2 3" xfId="29159" xr:uid="{00000000-0005-0000-0000-0000723A0000}"/>
    <cellStyle name="Normal 6 2 5 2 2 2 3 3" xfId="7773" xr:uid="{00000000-0005-0000-0000-0000733A0000}"/>
    <cellStyle name="Normal 6 2 5 2 2 2 3 3 2" xfId="7774" xr:uid="{00000000-0005-0000-0000-0000743A0000}"/>
    <cellStyle name="Normal 6 2 5 2 2 2 3 3 2 2" xfId="39178" xr:uid="{00000000-0005-0000-0000-0000753A0000}"/>
    <cellStyle name="Normal 6 2 5 2 2 2 3 3 3" xfId="29160" xr:uid="{00000000-0005-0000-0000-0000763A0000}"/>
    <cellStyle name="Normal 6 2 5 2 2 2 3 4" xfId="7775" xr:uid="{00000000-0005-0000-0000-0000773A0000}"/>
    <cellStyle name="Normal 6 2 5 2 2 2 3 4 2" xfId="35009" xr:uid="{00000000-0005-0000-0000-0000783A0000}"/>
    <cellStyle name="Normal 6 2 5 2 2 2 3 5" xfId="24413" xr:uid="{00000000-0005-0000-0000-0000793A0000}"/>
    <cellStyle name="Normal 6 2 5 2 2 2 4" xfId="7776" xr:uid="{00000000-0005-0000-0000-00007A3A0000}"/>
    <cellStyle name="Normal 6 2 5 2 2 2 4 2" xfId="7777" xr:uid="{00000000-0005-0000-0000-00007B3A0000}"/>
    <cellStyle name="Normal 6 2 5 2 2 2 4 2 2" xfId="7778" xr:uid="{00000000-0005-0000-0000-00007C3A0000}"/>
    <cellStyle name="Normal 6 2 5 2 2 2 4 2 2 2" xfId="39179" xr:uid="{00000000-0005-0000-0000-00007D3A0000}"/>
    <cellStyle name="Normal 6 2 5 2 2 2 4 2 3" xfId="29161" xr:uid="{00000000-0005-0000-0000-00007E3A0000}"/>
    <cellStyle name="Normal 6 2 5 2 2 2 4 3" xfId="7779" xr:uid="{00000000-0005-0000-0000-00007F3A0000}"/>
    <cellStyle name="Normal 6 2 5 2 2 2 4 3 2" xfId="7780" xr:uid="{00000000-0005-0000-0000-0000803A0000}"/>
    <cellStyle name="Normal 6 2 5 2 2 2 4 3 2 2" xfId="39180" xr:uid="{00000000-0005-0000-0000-0000813A0000}"/>
    <cellStyle name="Normal 6 2 5 2 2 2 4 3 3" xfId="29162" xr:uid="{00000000-0005-0000-0000-0000823A0000}"/>
    <cellStyle name="Normal 6 2 5 2 2 2 4 4" xfId="7781" xr:uid="{00000000-0005-0000-0000-0000833A0000}"/>
    <cellStyle name="Normal 6 2 5 2 2 2 4 4 2" xfId="35010" xr:uid="{00000000-0005-0000-0000-0000843A0000}"/>
    <cellStyle name="Normal 6 2 5 2 2 2 4 5" xfId="24414" xr:uid="{00000000-0005-0000-0000-0000853A0000}"/>
    <cellStyle name="Normal 6 2 5 2 2 2 5" xfId="7782" xr:uid="{00000000-0005-0000-0000-0000863A0000}"/>
    <cellStyle name="Normal 6 2 5 2 2 2 5 2" xfId="7783" xr:uid="{00000000-0005-0000-0000-0000873A0000}"/>
    <cellStyle name="Normal 6 2 5 2 2 2 5 2 2" xfId="39181" xr:uid="{00000000-0005-0000-0000-0000883A0000}"/>
    <cellStyle name="Normal 6 2 5 2 2 2 5 3" xfId="29163" xr:uid="{00000000-0005-0000-0000-0000893A0000}"/>
    <cellStyle name="Normal 6 2 5 2 2 2 6" xfId="7784" xr:uid="{00000000-0005-0000-0000-00008A3A0000}"/>
    <cellStyle name="Normal 6 2 5 2 2 2 6 2" xfId="7785" xr:uid="{00000000-0005-0000-0000-00008B3A0000}"/>
    <cellStyle name="Normal 6 2 5 2 2 2 6 2 2" xfId="39182" xr:uid="{00000000-0005-0000-0000-00008C3A0000}"/>
    <cellStyle name="Normal 6 2 5 2 2 2 6 3" xfId="29164" xr:uid="{00000000-0005-0000-0000-00008D3A0000}"/>
    <cellStyle name="Normal 6 2 5 2 2 2 7" xfId="7786" xr:uid="{00000000-0005-0000-0000-00008E3A0000}"/>
    <cellStyle name="Normal 6 2 5 2 2 2 7 2" xfId="35005" xr:uid="{00000000-0005-0000-0000-00008F3A0000}"/>
    <cellStyle name="Normal 6 2 5 2 2 2 8" xfId="24409" xr:uid="{00000000-0005-0000-0000-0000903A0000}"/>
    <cellStyle name="Normal 6 2 5 2 2 3" xfId="7787" xr:uid="{00000000-0005-0000-0000-0000913A0000}"/>
    <cellStyle name="Normal 6 2 5 2 2 3 2" xfId="7788" xr:uid="{00000000-0005-0000-0000-0000923A0000}"/>
    <cellStyle name="Normal 6 2 5 2 2 3 2 2" xfId="7789" xr:uid="{00000000-0005-0000-0000-0000933A0000}"/>
    <cellStyle name="Normal 6 2 5 2 2 3 2 2 2" xfId="7790" xr:uid="{00000000-0005-0000-0000-0000943A0000}"/>
    <cellStyle name="Normal 6 2 5 2 2 3 2 2 2 2" xfId="7791" xr:uid="{00000000-0005-0000-0000-0000953A0000}"/>
    <cellStyle name="Normal 6 2 5 2 2 3 2 2 2 2 2" xfId="39183" xr:uid="{00000000-0005-0000-0000-0000963A0000}"/>
    <cellStyle name="Normal 6 2 5 2 2 3 2 2 2 3" xfId="29165" xr:uid="{00000000-0005-0000-0000-0000973A0000}"/>
    <cellStyle name="Normal 6 2 5 2 2 3 2 2 3" xfId="7792" xr:uid="{00000000-0005-0000-0000-0000983A0000}"/>
    <cellStyle name="Normal 6 2 5 2 2 3 2 2 3 2" xfId="7793" xr:uid="{00000000-0005-0000-0000-0000993A0000}"/>
    <cellStyle name="Normal 6 2 5 2 2 3 2 2 3 2 2" xfId="39184" xr:uid="{00000000-0005-0000-0000-00009A3A0000}"/>
    <cellStyle name="Normal 6 2 5 2 2 3 2 2 3 3" xfId="29166" xr:uid="{00000000-0005-0000-0000-00009B3A0000}"/>
    <cellStyle name="Normal 6 2 5 2 2 3 2 2 4" xfId="7794" xr:uid="{00000000-0005-0000-0000-00009C3A0000}"/>
    <cellStyle name="Normal 6 2 5 2 2 3 2 2 4 2" xfId="35013" xr:uid="{00000000-0005-0000-0000-00009D3A0000}"/>
    <cellStyle name="Normal 6 2 5 2 2 3 2 2 5" xfId="24417" xr:uid="{00000000-0005-0000-0000-00009E3A0000}"/>
    <cellStyle name="Normal 6 2 5 2 2 3 2 3" xfId="7795" xr:uid="{00000000-0005-0000-0000-00009F3A0000}"/>
    <cellStyle name="Normal 6 2 5 2 2 3 2 3 2" xfId="7796" xr:uid="{00000000-0005-0000-0000-0000A03A0000}"/>
    <cellStyle name="Normal 6 2 5 2 2 3 2 3 2 2" xfId="7797" xr:uid="{00000000-0005-0000-0000-0000A13A0000}"/>
    <cellStyle name="Normal 6 2 5 2 2 3 2 3 2 2 2" xfId="39185" xr:uid="{00000000-0005-0000-0000-0000A23A0000}"/>
    <cellStyle name="Normal 6 2 5 2 2 3 2 3 2 3" xfId="29167" xr:uid="{00000000-0005-0000-0000-0000A33A0000}"/>
    <cellStyle name="Normal 6 2 5 2 2 3 2 3 3" xfId="7798" xr:uid="{00000000-0005-0000-0000-0000A43A0000}"/>
    <cellStyle name="Normal 6 2 5 2 2 3 2 3 3 2" xfId="7799" xr:uid="{00000000-0005-0000-0000-0000A53A0000}"/>
    <cellStyle name="Normal 6 2 5 2 2 3 2 3 3 2 2" xfId="39186" xr:uid="{00000000-0005-0000-0000-0000A63A0000}"/>
    <cellStyle name="Normal 6 2 5 2 2 3 2 3 3 3" xfId="29168" xr:uid="{00000000-0005-0000-0000-0000A73A0000}"/>
    <cellStyle name="Normal 6 2 5 2 2 3 2 3 4" xfId="7800" xr:uid="{00000000-0005-0000-0000-0000A83A0000}"/>
    <cellStyle name="Normal 6 2 5 2 2 3 2 3 4 2" xfId="35014" xr:uid="{00000000-0005-0000-0000-0000A93A0000}"/>
    <cellStyle name="Normal 6 2 5 2 2 3 2 3 5" xfId="24418" xr:uid="{00000000-0005-0000-0000-0000AA3A0000}"/>
    <cellStyle name="Normal 6 2 5 2 2 3 2 4" xfId="7801" xr:uid="{00000000-0005-0000-0000-0000AB3A0000}"/>
    <cellStyle name="Normal 6 2 5 2 2 3 2 4 2" xfId="7802" xr:uid="{00000000-0005-0000-0000-0000AC3A0000}"/>
    <cellStyle name="Normal 6 2 5 2 2 3 2 4 2 2" xfId="39187" xr:uid="{00000000-0005-0000-0000-0000AD3A0000}"/>
    <cellStyle name="Normal 6 2 5 2 2 3 2 4 3" xfId="29169" xr:uid="{00000000-0005-0000-0000-0000AE3A0000}"/>
    <cellStyle name="Normal 6 2 5 2 2 3 2 5" xfId="7803" xr:uid="{00000000-0005-0000-0000-0000AF3A0000}"/>
    <cellStyle name="Normal 6 2 5 2 2 3 2 5 2" xfId="7804" xr:uid="{00000000-0005-0000-0000-0000B03A0000}"/>
    <cellStyle name="Normal 6 2 5 2 2 3 2 5 2 2" xfId="39188" xr:uid="{00000000-0005-0000-0000-0000B13A0000}"/>
    <cellStyle name="Normal 6 2 5 2 2 3 2 5 3" xfId="29170" xr:uid="{00000000-0005-0000-0000-0000B23A0000}"/>
    <cellStyle name="Normal 6 2 5 2 2 3 2 6" xfId="7805" xr:uid="{00000000-0005-0000-0000-0000B33A0000}"/>
    <cellStyle name="Normal 6 2 5 2 2 3 2 6 2" xfId="35012" xr:uid="{00000000-0005-0000-0000-0000B43A0000}"/>
    <cellStyle name="Normal 6 2 5 2 2 3 2 7" xfId="24416" xr:uid="{00000000-0005-0000-0000-0000B53A0000}"/>
    <cellStyle name="Normal 6 2 5 2 2 3 3" xfId="7806" xr:uid="{00000000-0005-0000-0000-0000B63A0000}"/>
    <cellStyle name="Normal 6 2 5 2 2 3 3 2" xfId="7807" xr:uid="{00000000-0005-0000-0000-0000B73A0000}"/>
    <cellStyle name="Normal 6 2 5 2 2 3 3 2 2" xfId="7808" xr:uid="{00000000-0005-0000-0000-0000B83A0000}"/>
    <cellStyle name="Normal 6 2 5 2 2 3 3 2 2 2" xfId="39189" xr:uid="{00000000-0005-0000-0000-0000B93A0000}"/>
    <cellStyle name="Normal 6 2 5 2 2 3 3 2 3" xfId="29171" xr:uid="{00000000-0005-0000-0000-0000BA3A0000}"/>
    <cellStyle name="Normal 6 2 5 2 2 3 3 3" xfId="7809" xr:uid="{00000000-0005-0000-0000-0000BB3A0000}"/>
    <cellStyle name="Normal 6 2 5 2 2 3 3 3 2" xfId="7810" xr:uid="{00000000-0005-0000-0000-0000BC3A0000}"/>
    <cellStyle name="Normal 6 2 5 2 2 3 3 3 2 2" xfId="39190" xr:uid="{00000000-0005-0000-0000-0000BD3A0000}"/>
    <cellStyle name="Normal 6 2 5 2 2 3 3 3 3" xfId="29172" xr:uid="{00000000-0005-0000-0000-0000BE3A0000}"/>
    <cellStyle name="Normal 6 2 5 2 2 3 3 4" xfId="7811" xr:uid="{00000000-0005-0000-0000-0000BF3A0000}"/>
    <cellStyle name="Normal 6 2 5 2 2 3 3 4 2" xfId="35015" xr:uid="{00000000-0005-0000-0000-0000C03A0000}"/>
    <cellStyle name="Normal 6 2 5 2 2 3 3 5" xfId="24419" xr:uid="{00000000-0005-0000-0000-0000C13A0000}"/>
    <cellStyle name="Normal 6 2 5 2 2 3 4" xfId="7812" xr:uid="{00000000-0005-0000-0000-0000C23A0000}"/>
    <cellStyle name="Normal 6 2 5 2 2 3 4 2" xfId="7813" xr:uid="{00000000-0005-0000-0000-0000C33A0000}"/>
    <cellStyle name="Normal 6 2 5 2 2 3 4 2 2" xfId="7814" xr:uid="{00000000-0005-0000-0000-0000C43A0000}"/>
    <cellStyle name="Normal 6 2 5 2 2 3 4 2 2 2" xfId="39191" xr:uid="{00000000-0005-0000-0000-0000C53A0000}"/>
    <cellStyle name="Normal 6 2 5 2 2 3 4 2 3" xfId="29173" xr:uid="{00000000-0005-0000-0000-0000C63A0000}"/>
    <cellStyle name="Normal 6 2 5 2 2 3 4 3" xfId="7815" xr:uid="{00000000-0005-0000-0000-0000C73A0000}"/>
    <cellStyle name="Normal 6 2 5 2 2 3 4 3 2" xfId="7816" xr:uid="{00000000-0005-0000-0000-0000C83A0000}"/>
    <cellStyle name="Normal 6 2 5 2 2 3 4 3 2 2" xfId="39192" xr:uid="{00000000-0005-0000-0000-0000C93A0000}"/>
    <cellStyle name="Normal 6 2 5 2 2 3 4 3 3" xfId="29174" xr:uid="{00000000-0005-0000-0000-0000CA3A0000}"/>
    <cellStyle name="Normal 6 2 5 2 2 3 4 4" xfId="7817" xr:uid="{00000000-0005-0000-0000-0000CB3A0000}"/>
    <cellStyle name="Normal 6 2 5 2 2 3 4 4 2" xfId="35016" xr:uid="{00000000-0005-0000-0000-0000CC3A0000}"/>
    <cellStyle name="Normal 6 2 5 2 2 3 4 5" xfId="24420" xr:uid="{00000000-0005-0000-0000-0000CD3A0000}"/>
    <cellStyle name="Normal 6 2 5 2 2 3 5" xfId="7818" xr:uid="{00000000-0005-0000-0000-0000CE3A0000}"/>
    <cellStyle name="Normal 6 2 5 2 2 3 5 2" xfId="7819" xr:uid="{00000000-0005-0000-0000-0000CF3A0000}"/>
    <cellStyle name="Normal 6 2 5 2 2 3 5 2 2" xfId="39193" xr:uid="{00000000-0005-0000-0000-0000D03A0000}"/>
    <cellStyle name="Normal 6 2 5 2 2 3 5 3" xfId="29175" xr:uid="{00000000-0005-0000-0000-0000D13A0000}"/>
    <cellStyle name="Normal 6 2 5 2 2 3 6" xfId="7820" xr:uid="{00000000-0005-0000-0000-0000D23A0000}"/>
    <cellStyle name="Normal 6 2 5 2 2 3 6 2" xfId="7821" xr:uid="{00000000-0005-0000-0000-0000D33A0000}"/>
    <cellStyle name="Normal 6 2 5 2 2 3 6 2 2" xfId="39194" xr:uid="{00000000-0005-0000-0000-0000D43A0000}"/>
    <cellStyle name="Normal 6 2 5 2 2 3 6 3" xfId="29176" xr:uid="{00000000-0005-0000-0000-0000D53A0000}"/>
    <cellStyle name="Normal 6 2 5 2 2 3 7" xfId="7822" xr:uid="{00000000-0005-0000-0000-0000D63A0000}"/>
    <cellStyle name="Normal 6 2 5 2 2 3 7 2" xfId="35011" xr:uid="{00000000-0005-0000-0000-0000D73A0000}"/>
    <cellStyle name="Normal 6 2 5 2 2 3 8" xfId="24415" xr:uid="{00000000-0005-0000-0000-0000D83A0000}"/>
    <cellStyle name="Normal 6 2 5 2 2 4" xfId="7823" xr:uid="{00000000-0005-0000-0000-0000D93A0000}"/>
    <cellStyle name="Normal 6 2 5 2 2 4 2" xfId="7824" xr:uid="{00000000-0005-0000-0000-0000DA3A0000}"/>
    <cellStyle name="Normal 6 2 5 2 2 4 2 2" xfId="7825" xr:uid="{00000000-0005-0000-0000-0000DB3A0000}"/>
    <cellStyle name="Normal 6 2 5 2 2 4 2 2 2" xfId="7826" xr:uid="{00000000-0005-0000-0000-0000DC3A0000}"/>
    <cellStyle name="Normal 6 2 5 2 2 4 2 2 2 2" xfId="39195" xr:uid="{00000000-0005-0000-0000-0000DD3A0000}"/>
    <cellStyle name="Normal 6 2 5 2 2 4 2 2 3" xfId="29177" xr:uid="{00000000-0005-0000-0000-0000DE3A0000}"/>
    <cellStyle name="Normal 6 2 5 2 2 4 2 3" xfId="7827" xr:uid="{00000000-0005-0000-0000-0000DF3A0000}"/>
    <cellStyle name="Normal 6 2 5 2 2 4 2 3 2" xfId="7828" xr:uid="{00000000-0005-0000-0000-0000E03A0000}"/>
    <cellStyle name="Normal 6 2 5 2 2 4 2 3 2 2" xfId="39196" xr:uid="{00000000-0005-0000-0000-0000E13A0000}"/>
    <cellStyle name="Normal 6 2 5 2 2 4 2 3 3" xfId="29178" xr:uid="{00000000-0005-0000-0000-0000E23A0000}"/>
    <cellStyle name="Normal 6 2 5 2 2 4 2 4" xfId="7829" xr:uid="{00000000-0005-0000-0000-0000E33A0000}"/>
    <cellStyle name="Normal 6 2 5 2 2 4 2 4 2" xfId="35018" xr:uid="{00000000-0005-0000-0000-0000E43A0000}"/>
    <cellStyle name="Normal 6 2 5 2 2 4 2 5" xfId="24422" xr:uid="{00000000-0005-0000-0000-0000E53A0000}"/>
    <cellStyle name="Normal 6 2 5 2 2 4 3" xfId="7830" xr:uid="{00000000-0005-0000-0000-0000E63A0000}"/>
    <cellStyle name="Normal 6 2 5 2 2 4 3 2" xfId="7831" xr:uid="{00000000-0005-0000-0000-0000E73A0000}"/>
    <cellStyle name="Normal 6 2 5 2 2 4 3 2 2" xfId="7832" xr:uid="{00000000-0005-0000-0000-0000E83A0000}"/>
    <cellStyle name="Normal 6 2 5 2 2 4 3 2 2 2" xfId="39197" xr:uid="{00000000-0005-0000-0000-0000E93A0000}"/>
    <cellStyle name="Normal 6 2 5 2 2 4 3 2 3" xfId="29179" xr:uid="{00000000-0005-0000-0000-0000EA3A0000}"/>
    <cellStyle name="Normal 6 2 5 2 2 4 3 3" xfId="7833" xr:uid="{00000000-0005-0000-0000-0000EB3A0000}"/>
    <cellStyle name="Normal 6 2 5 2 2 4 3 3 2" xfId="7834" xr:uid="{00000000-0005-0000-0000-0000EC3A0000}"/>
    <cellStyle name="Normal 6 2 5 2 2 4 3 3 2 2" xfId="39198" xr:uid="{00000000-0005-0000-0000-0000ED3A0000}"/>
    <cellStyle name="Normal 6 2 5 2 2 4 3 3 3" xfId="29180" xr:uid="{00000000-0005-0000-0000-0000EE3A0000}"/>
    <cellStyle name="Normal 6 2 5 2 2 4 3 4" xfId="7835" xr:uid="{00000000-0005-0000-0000-0000EF3A0000}"/>
    <cellStyle name="Normal 6 2 5 2 2 4 3 4 2" xfId="35019" xr:uid="{00000000-0005-0000-0000-0000F03A0000}"/>
    <cellStyle name="Normal 6 2 5 2 2 4 3 5" xfId="24423" xr:uid="{00000000-0005-0000-0000-0000F13A0000}"/>
    <cellStyle name="Normal 6 2 5 2 2 4 4" xfId="7836" xr:uid="{00000000-0005-0000-0000-0000F23A0000}"/>
    <cellStyle name="Normal 6 2 5 2 2 4 4 2" xfId="7837" xr:uid="{00000000-0005-0000-0000-0000F33A0000}"/>
    <cellStyle name="Normal 6 2 5 2 2 4 4 2 2" xfId="39199" xr:uid="{00000000-0005-0000-0000-0000F43A0000}"/>
    <cellStyle name="Normal 6 2 5 2 2 4 4 3" xfId="29181" xr:uid="{00000000-0005-0000-0000-0000F53A0000}"/>
    <cellStyle name="Normal 6 2 5 2 2 4 5" xfId="7838" xr:uid="{00000000-0005-0000-0000-0000F63A0000}"/>
    <cellStyle name="Normal 6 2 5 2 2 4 5 2" xfId="7839" xr:uid="{00000000-0005-0000-0000-0000F73A0000}"/>
    <cellStyle name="Normal 6 2 5 2 2 4 5 2 2" xfId="39200" xr:uid="{00000000-0005-0000-0000-0000F83A0000}"/>
    <cellStyle name="Normal 6 2 5 2 2 4 5 3" xfId="29182" xr:uid="{00000000-0005-0000-0000-0000F93A0000}"/>
    <cellStyle name="Normal 6 2 5 2 2 4 6" xfId="7840" xr:uid="{00000000-0005-0000-0000-0000FA3A0000}"/>
    <cellStyle name="Normal 6 2 5 2 2 4 6 2" xfId="35017" xr:uid="{00000000-0005-0000-0000-0000FB3A0000}"/>
    <cellStyle name="Normal 6 2 5 2 2 4 7" xfId="24421" xr:uid="{00000000-0005-0000-0000-0000FC3A0000}"/>
    <cellStyle name="Normal 6 2 5 2 2 5" xfId="7841" xr:uid="{00000000-0005-0000-0000-0000FD3A0000}"/>
    <cellStyle name="Normal 6 2 5 2 2 5 2" xfId="7842" xr:uid="{00000000-0005-0000-0000-0000FE3A0000}"/>
    <cellStyle name="Normal 6 2 5 2 2 5 2 2" xfId="7843" xr:uid="{00000000-0005-0000-0000-0000FF3A0000}"/>
    <cellStyle name="Normal 6 2 5 2 2 5 2 2 2" xfId="39201" xr:uid="{00000000-0005-0000-0000-0000003B0000}"/>
    <cellStyle name="Normal 6 2 5 2 2 5 2 3" xfId="29183" xr:uid="{00000000-0005-0000-0000-0000013B0000}"/>
    <cellStyle name="Normal 6 2 5 2 2 5 3" xfId="7844" xr:uid="{00000000-0005-0000-0000-0000023B0000}"/>
    <cellStyle name="Normal 6 2 5 2 2 5 3 2" xfId="7845" xr:uid="{00000000-0005-0000-0000-0000033B0000}"/>
    <cellStyle name="Normal 6 2 5 2 2 5 3 2 2" xfId="39202" xr:uid="{00000000-0005-0000-0000-0000043B0000}"/>
    <cellStyle name="Normal 6 2 5 2 2 5 3 3" xfId="29184" xr:uid="{00000000-0005-0000-0000-0000053B0000}"/>
    <cellStyle name="Normal 6 2 5 2 2 5 4" xfId="7846" xr:uid="{00000000-0005-0000-0000-0000063B0000}"/>
    <cellStyle name="Normal 6 2 5 2 2 5 4 2" xfId="35020" xr:uid="{00000000-0005-0000-0000-0000073B0000}"/>
    <cellStyle name="Normal 6 2 5 2 2 5 5" xfId="24424" xr:uid="{00000000-0005-0000-0000-0000083B0000}"/>
    <cellStyle name="Normal 6 2 5 2 2 6" xfId="7847" xr:uid="{00000000-0005-0000-0000-0000093B0000}"/>
    <cellStyle name="Normal 6 2 5 2 2 6 2" xfId="7848" xr:uid="{00000000-0005-0000-0000-00000A3B0000}"/>
    <cellStyle name="Normal 6 2 5 2 2 6 2 2" xfId="7849" xr:uid="{00000000-0005-0000-0000-00000B3B0000}"/>
    <cellStyle name="Normal 6 2 5 2 2 6 2 2 2" xfId="39203" xr:uid="{00000000-0005-0000-0000-00000C3B0000}"/>
    <cellStyle name="Normal 6 2 5 2 2 6 2 3" xfId="29185" xr:uid="{00000000-0005-0000-0000-00000D3B0000}"/>
    <cellStyle name="Normal 6 2 5 2 2 6 3" xfId="7850" xr:uid="{00000000-0005-0000-0000-00000E3B0000}"/>
    <cellStyle name="Normal 6 2 5 2 2 6 3 2" xfId="7851" xr:uid="{00000000-0005-0000-0000-00000F3B0000}"/>
    <cellStyle name="Normal 6 2 5 2 2 6 3 2 2" xfId="39204" xr:uid="{00000000-0005-0000-0000-0000103B0000}"/>
    <cellStyle name="Normal 6 2 5 2 2 6 3 3" xfId="29186" xr:uid="{00000000-0005-0000-0000-0000113B0000}"/>
    <cellStyle name="Normal 6 2 5 2 2 6 4" xfId="7852" xr:uid="{00000000-0005-0000-0000-0000123B0000}"/>
    <cellStyle name="Normal 6 2 5 2 2 6 4 2" xfId="35021" xr:uid="{00000000-0005-0000-0000-0000133B0000}"/>
    <cellStyle name="Normal 6 2 5 2 2 6 5" xfId="24425" xr:uid="{00000000-0005-0000-0000-0000143B0000}"/>
    <cellStyle name="Normal 6 2 5 2 2 7" xfId="7853" xr:uid="{00000000-0005-0000-0000-0000153B0000}"/>
    <cellStyle name="Normal 6 2 5 2 2 7 2" xfId="7854" xr:uid="{00000000-0005-0000-0000-0000163B0000}"/>
    <cellStyle name="Normal 6 2 5 2 2 7 2 2" xfId="39205" xr:uid="{00000000-0005-0000-0000-0000173B0000}"/>
    <cellStyle name="Normal 6 2 5 2 2 7 3" xfId="29187" xr:uid="{00000000-0005-0000-0000-0000183B0000}"/>
    <cellStyle name="Normal 6 2 5 2 2 8" xfId="7855" xr:uid="{00000000-0005-0000-0000-0000193B0000}"/>
    <cellStyle name="Normal 6 2 5 2 2 8 2" xfId="7856" xr:uid="{00000000-0005-0000-0000-00001A3B0000}"/>
    <cellStyle name="Normal 6 2 5 2 2 8 2 2" xfId="39206" xr:uid="{00000000-0005-0000-0000-00001B3B0000}"/>
    <cellStyle name="Normal 6 2 5 2 2 8 3" xfId="29188" xr:uid="{00000000-0005-0000-0000-00001C3B0000}"/>
    <cellStyle name="Normal 6 2 5 2 2 9" xfId="7857" xr:uid="{00000000-0005-0000-0000-00001D3B0000}"/>
    <cellStyle name="Normal 6 2 5 2 2 9 2" xfId="35004" xr:uid="{00000000-0005-0000-0000-00001E3B0000}"/>
    <cellStyle name="Normal 6 2 5 2 3" xfId="7858" xr:uid="{00000000-0005-0000-0000-00001F3B0000}"/>
    <cellStyle name="Normal 6 2 5 2 3 2" xfId="7859" xr:uid="{00000000-0005-0000-0000-0000203B0000}"/>
    <cellStyle name="Normal 6 2 5 2 3 2 2" xfId="7860" xr:uid="{00000000-0005-0000-0000-0000213B0000}"/>
    <cellStyle name="Normal 6 2 5 2 3 2 2 2" xfId="7861" xr:uid="{00000000-0005-0000-0000-0000223B0000}"/>
    <cellStyle name="Normal 6 2 5 2 3 2 2 2 2" xfId="7862" xr:uid="{00000000-0005-0000-0000-0000233B0000}"/>
    <cellStyle name="Normal 6 2 5 2 3 2 2 2 2 2" xfId="39207" xr:uid="{00000000-0005-0000-0000-0000243B0000}"/>
    <cellStyle name="Normal 6 2 5 2 3 2 2 2 3" xfId="29189" xr:uid="{00000000-0005-0000-0000-0000253B0000}"/>
    <cellStyle name="Normal 6 2 5 2 3 2 2 3" xfId="7863" xr:uid="{00000000-0005-0000-0000-0000263B0000}"/>
    <cellStyle name="Normal 6 2 5 2 3 2 2 3 2" xfId="7864" xr:uid="{00000000-0005-0000-0000-0000273B0000}"/>
    <cellStyle name="Normal 6 2 5 2 3 2 2 3 2 2" xfId="39208" xr:uid="{00000000-0005-0000-0000-0000283B0000}"/>
    <cellStyle name="Normal 6 2 5 2 3 2 2 3 3" xfId="29190" xr:uid="{00000000-0005-0000-0000-0000293B0000}"/>
    <cellStyle name="Normal 6 2 5 2 3 2 2 4" xfId="7865" xr:uid="{00000000-0005-0000-0000-00002A3B0000}"/>
    <cellStyle name="Normal 6 2 5 2 3 2 2 4 2" xfId="35024" xr:uid="{00000000-0005-0000-0000-00002B3B0000}"/>
    <cellStyle name="Normal 6 2 5 2 3 2 2 5" xfId="24428" xr:uid="{00000000-0005-0000-0000-00002C3B0000}"/>
    <cellStyle name="Normal 6 2 5 2 3 2 3" xfId="7866" xr:uid="{00000000-0005-0000-0000-00002D3B0000}"/>
    <cellStyle name="Normal 6 2 5 2 3 2 3 2" xfId="7867" xr:uid="{00000000-0005-0000-0000-00002E3B0000}"/>
    <cellStyle name="Normal 6 2 5 2 3 2 3 2 2" xfId="7868" xr:uid="{00000000-0005-0000-0000-00002F3B0000}"/>
    <cellStyle name="Normal 6 2 5 2 3 2 3 2 2 2" xfId="39209" xr:uid="{00000000-0005-0000-0000-0000303B0000}"/>
    <cellStyle name="Normal 6 2 5 2 3 2 3 2 3" xfId="29191" xr:uid="{00000000-0005-0000-0000-0000313B0000}"/>
    <cellStyle name="Normal 6 2 5 2 3 2 3 3" xfId="7869" xr:uid="{00000000-0005-0000-0000-0000323B0000}"/>
    <cellStyle name="Normal 6 2 5 2 3 2 3 3 2" xfId="7870" xr:uid="{00000000-0005-0000-0000-0000333B0000}"/>
    <cellStyle name="Normal 6 2 5 2 3 2 3 3 2 2" xfId="39210" xr:uid="{00000000-0005-0000-0000-0000343B0000}"/>
    <cellStyle name="Normal 6 2 5 2 3 2 3 3 3" xfId="29192" xr:uid="{00000000-0005-0000-0000-0000353B0000}"/>
    <cellStyle name="Normal 6 2 5 2 3 2 3 4" xfId="7871" xr:uid="{00000000-0005-0000-0000-0000363B0000}"/>
    <cellStyle name="Normal 6 2 5 2 3 2 3 4 2" xfId="35025" xr:uid="{00000000-0005-0000-0000-0000373B0000}"/>
    <cellStyle name="Normal 6 2 5 2 3 2 3 5" xfId="24429" xr:uid="{00000000-0005-0000-0000-0000383B0000}"/>
    <cellStyle name="Normal 6 2 5 2 3 2 4" xfId="7872" xr:uid="{00000000-0005-0000-0000-0000393B0000}"/>
    <cellStyle name="Normal 6 2 5 2 3 2 4 2" xfId="7873" xr:uid="{00000000-0005-0000-0000-00003A3B0000}"/>
    <cellStyle name="Normal 6 2 5 2 3 2 4 2 2" xfId="39211" xr:uid="{00000000-0005-0000-0000-00003B3B0000}"/>
    <cellStyle name="Normal 6 2 5 2 3 2 4 3" xfId="29193" xr:uid="{00000000-0005-0000-0000-00003C3B0000}"/>
    <cellStyle name="Normal 6 2 5 2 3 2 5" xfId="7874" xr:uid="{00000000-0005-0000-0000-00003D3B0000}"/>
    <cellStyle name="Normal 6 2 5 2 3 2 5 2" xfId="7875" xr:uid="{00000000-0005-0000-0000-00003E3B0000}"/>
    <cellStyle name="Normal 6 2 5 2 3 2 5 2 2" xfId="39212" xr:uid="{00000000-0005-0000-0000-00003F3B0000}"/>
    <cellStyle name="Normal 6 2 5 2 3 2 5 3" xfId="29194" xr:uid="{00000000-0005-0000-0000-0000403B0000}"/>
    <cellStyle name="Normal 6 2 5 2 3 2 6" xfId="7876" xr:uid="{00000000-0005-0000-0000-0000413B0000}"/>
    <cellStyle name="Normal 6 2 5 2 3 2 6 2" xfId="35023" xr:uid="{00000000-0005-0000-0000-0000423B0000}"/>
    <cellStyle name="Normal 6 2 5 2 3 2 7" xfId="24427" xr:uid="{00000000-0005-0000-0000-0000433B0000}"/>
    <cellStyle name="Normal 6 2 5 2 3 3" xfId="7877" xr:uid="{00000000-0005-0000-0000-0000443B0000}"/>
    <cellStyle name="Normal 6 2 5 2 3 3 2" xfId="7878" xr:uid="{00000000-0005-0000-0000-0000453B0000}"/>
    <cellStyle name="Normal 6 2 5 2 3 3 2 2" xfId="7879" xr:uid="{00000000-0005-0000-0000-0000463B0000}"/>
    <cellStyle name="Normal 6 2 5 2 3 3 2 2 2" xfId="39213" xr:uid="{00000000-0005-0000-0000-0000473B0000}"/>
    <cellStyle name="Normal 6 2 5 2 3 3 2 3" xfId="29195" xr:uid="{00000000-0005-0000-0000-0000483B0000}"/>
    <cellStyle name="Normal 6 2 5 2 3 3 3" xfId="7880" xr:uid="{00000000-0005-0000-0000-0000493B0000}"/>
    <cellStyle name="Normal 6 2 5 2 3 3 3 2" xfId="7881" xr:uid="{00000000-0005-0000-0000-00004A3B0000}"/>
    <cellStyle name="Normal 6 2 5 2 3 3 3 2 2" xfId="39214" xr:uid="{00000000-0005-0000-0000-00004B3B0000}"/>
    <cellStyle name="Normal 6 2 5 2 3 3 3 3" xfId="29196" xr:uid="{00000000-0005-0000-0000-00004C3B0000}"/>
    <cellStyle name="Normal 6 2 5 2 3 3 4" xfId="7882" xr:uid="{00000000-0005-0000-0000-00004D3B0000}"/>
    <cellStyle name="Normal 6 2 5 2 3 3 4 2" xfId="35026" xr:uid="{00000000-0005-0000-0000-00004E3B0000}"/>
    <cellStyle name="Normal 6 2 5 2 3 3 5" xfId="24430" xr:uid="{00000000-0005-0000-0000-00004F3B0000}"/>
    <cellStyle name="Normal 6 2 5 2 3 4" xfId="7883" xr:uid="{00000000-0005-0000-0000-0000503B0000}"/>
    <cellStyle name="Normal 6 2 5 2 3 4 2" xfId="7884" xr:uid="{00000000-0005-0000-0000-0000513B0000}"/>
    <cellStyle name="Normal 6 2 5 2 3 4 2 2" xfId="7885" xr:uid="{00000000-0005-0000-0000-0000523B0000}"/>
    <cellStyle name="Normal 6 2 5 2 3 4 2 2 2" xfId="39215" xr:uid="{00000000-0005-0000-0000-0000533B0000}"/>
    <cellStyle name="Normal 6 2 5 2 3 4 2 3" xfId="29197" xr:uid="{00000000-0005-0000-0000-0000543B0000}"/>
    <cellStyle name="Normal 6 2 5 2 3 4 3" xfId="7886" xr:uid="{00000000-0005-0000-0000-0000553B0000}"/>
    <cellStyle name="Normal 6 2 5 2 3 4 3 2" xfId="7887" xr:uid="{00000000-0005-0000-0000-0000563B0000}"/>
    <cellStyle name="Normal 6 2 5 2 3 4 3 2 2" xfId="39216" xr:uid="{00000000-0005-0000-0000-0000573B0000}"/>
    <cellStyle name="Normal 6 2 5 2 3 4 3 3" xfId="29198" xr:uid="{00000000-0005-0000-0000-0000583B0000}"/>
    <cellStyle name="Normal 6 2 5 2 3 4 4" xfId="7888" xr:uid="{00000000-0005-0000-0000-0000593B0000}"/>
    <cellStyle name="Normal 6 2 5 2 3 4 4 2" xfId="35027" xr:uid="{00000000-0005-0000-0000-00005A3B0000}"/>
    <cellStyle name="Normal 6 2 5 2 3 4 5" xfId="24431" xr:uid="{00000000-0005-0000-0000-00005B3B0000}"/>
    <cellStyle name="Normal 6 2 5 2 3 5" xfId="7889" xr:uid="{00000000-0005-0000-0000-00005C3B0000}"/>
    <cellStyle name="Normal 6 2 5 2 3 5 2" xfId="7890" xr:uid="{00000000-0005-0000-0000-00005D3B0000}"/>
    <cellStyle name="Normal 6 2 5 2 3 5 2 2" xfId="39217" xr:uid="{00000000-0005-0000-0000-00005E3B0000}"/>
    <cellStyle name="Normal 6 2 5 2 3 5 3" xfId="29199" xr:uid="{00000000-0005-0000-0000-00005F3B0000}"/>
    <cellStyle name="Normal 6 2 5 2 3 6" xfId="7891" xr:uid="{00000000-0005-0000-0000-0000603B0000}"/>
    <cellStyle name="Normal 6 2 5 2 3 6 2" xfId="7892" xr:uid="{00000000-0005-0000-0000-0000613B0000}"/>
    <cellStyle name="Normal 6 2 5 2 3 6 2 2" xfId="39218" xr:uid="{00000000-0005-0000-0000-0000623B0000}"/>
    <cellStyle name="Normal 6 2 5 2 3 6 3" xfId="29200" xr:uid="{00000000-0005-0000-0000-0000633B0000}"/>
    <cellStyle name="Normal 6 2 5 2 3 7" xfId="7893" xr:uid="{00000000-0005-0000-0000-0000643B0000}"/>
    <cellStyle name="Normal 6 2 5 2 3 7 2" xfId="35022" xr:uid="{00000000-0005-0000-0000-0000653B0000}"/>
    <cellStyle name="Normal 6 2 5 2 3 8" xfId="24426" xr:uid="{00000000-0005-0000-0000-0000663B0000}"/>
    <cellStyle name="Normal 6 2 5 2 4" xfId="7894" xr:uid="{00000000-0005-0000-0000-0000673B0000}"/>
    <cellStyle name="Normal 6 2 5 2 4 2" xfId="7895" xr:uid="{00000000-0005-0000-0000-0000683B0000}"/>
    <cellStyle name="Normal 6 2 5 2 4 2 2" xfId="7896" xr:uid="{00000000-0005-0000-0000-0000693B0000}"/>
    <cellStyle name="Normal 6 2 5 2 4 2 2 2" xfId="7897" xr:uid="{00000000-0005-0000-0000-00006A3B0000}"/>
    <cellStyle name="Normal 6 2 5 2 4 2 2 2 2" xfId="7898" xr:uid="{00000000-0005-0000-0000-00006B3B0000}"/>
    <cellStyle name="Normal 6 2 5 2 4 2 2 2 2 2" xfId="39219" xr:uid="{00000000-0005-0000-0000-00006C3B0000}"/>
    <cellStyle name="Normal 6 2 5 2 4 2 2 2 3" xfId="29201" xr:uid="{00000000-0005-0000-0000-00006D3B0000}"/>
    <cellStyle name="Normal 6 2 5 2 4 2 2 3" xfId="7899" xr:uid="{00000000-0005-0000-0000-00006E3B0000}"/>
    <cellStyle name="Normal 6 2 5 2 4 2 2 3 2" xfId="7900" xr:uid="{00000000-0005-0000-0000-00006F3B0000}"/>
    <cellStyle name="Normal 6 2 5 2 4 2 2 3 2 2" xfId="39220" xr:uid="{00000000-0005-0000-0000-0000703B0000}"/>
    <cellStyle name="Normal 6 2 5 2 4 2 2 3 3" xfId="29202" xr:uid="{00000000-0005-0000-0000-0000713B0000}"/>
    <cellStyle name="Normal 6 2 5 2 4 2 2 4" xfId="7901" xr:uid="{00000000-0005-0000-0000-0000723B0000}"/>
    <cellStyle name="Normal 6 2 5 2 4 2 2 4 2" xfId="35030" xr:uid="{00000000-0005-0000-0000-0000733B0000}"/>
    <cellStyle name="Normal 6 2 5 2 4 2 2 5" xfId="24434" xr:uid="{00000000-0005-0000-0000-0000743B0000}"/>
    <cellStyle name="Normal 6 2 5 2 4 2 3" xfId="7902" xr:uid="{00000000-0005-0000-0000-0000753B0000}"/>
    <cellStyle name="Normal 6 2 5 2 4 2 3 2" xfId="7903" xr:uid="{00000000-0005-0000-0000-0000763B0000}"/>
    <cellStyle name="Normal 6 2 5 2 4 2 3 2 2" xfId="7904" xr:uid="{00000000-0005-0000-0000-0000773B0000}"/>
    <cellStyle name="Normal 6 2 5 2 4 2 3 2 2 2" xfId="39221" xr:uid="{00000000-0005-0000-0000-0000783B0000}"/>
    <cellStyle name="Normal 6 2 5 2 4 2 3 2 3" xfId="29203" xr:uid="{00000000-0005-0000-0000-0000793B0000}"/>
    <cellStyle name="Normal 6 2 5 2 4 2 3 3" xfId="7905" xr:uid="{00000000-0005-0000-0000-00007A3B0000}"/>
    <cellStyle name="Normal 6 2 5 2 4 2 3 3 2" xfId="7906" xr:uid="{00000000-0005-0000-0000-00007B3B0000}"/>
    <cellStyle name="Normal 6 2 5 2 4 2 3 3 2 2" xfId="39222" xr:uid="{00000000-0005-0000-0000-00007C3B0000}"/>
    <cellStyle name="Normal 6 2 5 2 4 2 3 3 3" xfId="29204" xr:uid="{00000000-0005-0000-0000-00007D3B0000}"/>
    <cellStyle name="Normal 6 2 5 2 4 2 3 4" xfId="7907" xr:uid="{00000000-0005-0000-0000-00007E3B0000}"/>
    <cellStyle name="Normal 6 2 5 2 4 2 3 4 2" xfId="35031" xr:uid="{00000000-0005-0000-0000-00007F3B0000}"/>
    <cellStyle name="Normal 6 2 5 2 4 2 3 5" xfId="24435" xr:uid="{00000000-0005-0000-0000-0000803B0000}"/>
    <cellStyle name="Normal 6 2 5 2 4 2 4" xfId="7908" xr:uid="{00000000-0005-0000-0000-0000813B0000}"/>
    <cellStyle name="Normal 6 2 5 2 4 2 4 2" xfId="7909" xr:uid="{00000000-0005-0000-0000-0000823B0000}"/>
    <cellStyle name="Normal 6 2 5 2 4 2 4 2 2" xfId="39223" xr:uid="{00000000-0005-0000-0000-0000833B0000}"/>
    <cellStyle name="Normal 6 2 5 2 4 2 4 3" xfId="29205" xr:uid="{00000000-0005-0000-0000-0000843B0000}"/>
    <cellStyle name="Normal 6 2 5 2 4 2 5" xfId="7910" xr:uid="{00000000-0005-0000-0000-0000853B0000}"/>
    <cellStyle name="Normal 6 2 5 2 4 2 5 2" xfId="7911" xr:uid="{00000000-0005-0000-0000-0000863B0000}"/>
    <cellStyle name="Normal 6 2 5 2 4 2 5 2 2" xfId="39224" xr:uid="{00000000-0005-0000-0000-0000873B0000}"/>
    <cellStyle name="Normal 6 2 5 2 4 2 5 3" xfId="29206" xr:uid="{00000000-0005-0000-0000-0000883B0000}"/>
    <cellStyle name="Normal 6 2 5 2 4 2 6" xfId="7912" xr:uid="{00000000-0005-0000-0000-0000893B0000}"/>
    <cellStyle name="Normal 6 2 5 2 4 2 6 2" xfId="35029" xr:uid="{00000000-0005-0000-0000-00008A3B0000}"/>
    <cellStyle name="Normal 6 2 5 2 4 2 7" xfId="24433" xr:uid="{00000000-0005-0000-0000-00008B3B0000}"/>
    <cellStyle name="Normal 6 2 5 2 4 3" xfId="7913" xr:uid="{00000000-0005-0000-0000-00008C3B0000}"/>
    <cellStyle name="Normal 6 2 5 2 4 3 2" xfId="7914" xr:uid="{00000000-0005-0000-0000-00008D3B0000}"/>
    <cellStyle name="Normal 6 2 5 2 4 3 2 2" xfId="7915" xr:uid="{00000000-0005-0000-0000-00008E3B0000}"/>
    <cellStyle name="Normal 6 2 5 2 4 3 2 2 2" xfId="39225" xr:uid="{00000000-0005-0000-0000-00008F3B0000}"/>
    <cellStyle name="Normal 6 2 5 2 4 3 2 3" xfId="29207" xr:uid="{00000000-0005-0000-0000-0000903B0000}"/>
    <cellStyle name="Normal 6 2 5 2 4 3 3" xfId="7916" xr:uid="{00000000-0005-0000-0000-0000913B0000}"/>
    <cellStyle name="Normal 6 2 5 2 4 3 3 2" xfId="7917" xr:uid="{00000000-0005-0000-0000-0000923B0000}"/>
    <cellStyle name="Normal 6 2 5 2 4 3 3 2 2" xfId="39226" xr:uid="{00000000-0005-0000-0000-0000933B0000}"/>
    <cellStyle name="Normal 6 2 5 2 4 3 3 3" xfId="29208" xr:uid="{00000000-0005-0000-0000-0000943B0000}"/>
    <cellStyle name="Normal 6 2 5 2 4 3 4" xfId="7918" xr:uid="{00000000-0005-0000-0000-0000953B0000}"/>
    <cellStyle name="Normal 6 2 5 2 4 3 4 2" xfId="35032" xr:uid="{00000000-0005-0000-0000-0000963B0000}"/>
    <cellStyle name="Normal 6 2 5 2 4 3 5" xfId="24436" xr:uid="{00000000-0005-0000-0000-0000973B0000}"/>
    <cellStyle name="Normal 6 2 5 2 4 4" xfId="7919" xr:uid="{00000000-0005-0000-0000-0000983B0000}"/>
    <cellStyle name="Normal 6 2 5 2 4 4 2" xfId="7920" xr:uid="{00000000-0005-0000-0000-0000993B0000}"/>
    <cellStyle name="Normal 6 2 5 2 4 4 2 2" xfId="7921" xr:uid="{00000000-0005-0000-0000-00009A3B0000}"/>
    <cellStyle name="Normal 6 2 5 2 4 4 2 2 2" xfId="39227" xr:uid="{00000000-0005-0000-0000-00009B3B0000}"/>
    <cellStyle name="Normal 6 2 5 2 4 4 2 3" xfId="29209" xr:uid="{00000000-0005-0000-0000-00009C3B0000}"/>
    <cellStyle name="Normal 6 2 5 2 4 4 3" xfId="7922" xr:uid="{00000000-0005-0000-0000-00009D3B0000}"/>
    <cellStyle name="Normal 6 2 5 2 4 4 3 2" xfId="7923" xr:uid="{00000000-0005-0000-0000-00009E3B0000}"/>
    <cellStyle name="Normal 6 2 5 2 4 4 3 2 2" xfId="39228" xr:uid="{00000000-0005-0000-0000-00009F3B0000}"/>
    <cellStyle name="Normal 6 2 5 2 4 4 3 3" xfId="29210" xr:uid="{00000000-0005-0000-0000-0000A03B0000}"/>
    <cellStyle name="Normal 6 2 5 2 4 4 4" xfId="7924" xr:uid="{00000000-0005-0000-0000-0000A13B0000}"/>
    <cellStyle name="Normal 6 2 5 2 4 4 4 2" xfId="35033" xr:uid="{00000000-0005-0000-0000-0000A23B0000}"/>
    <cellStyle name="Normal 6 2 5 2 4 4 5" xfId="24437" xr:uid="{00000000-0005-0000-0000-0000A33B0000}"/>
    <cellStyle name="Normal 6 2 5 2 4 5" xfId="7925" xr:uid="{00000000-0005-0000-0000-0000A43B0000}"/>
    <cellStyle name="Normal 6 2 5 2 4 5 2" xfId="7926" xr:uid="{00000000-0005-0000-0000-0000A53B0000}"/>
    <cellStyle name="Normal 6 2 5 2 4 5 2 2" xfId="39229" xr:uid="{00000000-0005-0000-0000-0000A63B0000}"/>
    <cellStyle name="Normal 6 2 5 2 4 5 3" xfId="29211" xr:uid="{00000000-0005-0000-0000-0000A73B0000}"/>
    <cellStyle name="Normal 6 2 5 2 4 6" xfId="7927" xr:uid="{00000000-0005-0000-0000-0000A83B0000}"/>
    <cellStyle name="Normal 6 2 5 2 4 6 2" xfId="7928" xr:uid="{00000000-0005-0000-0000-0000A93B0000}"/>
    <cellStyle name="Normal 6 2 5 2 4 6 2 2" xfId="39230" xr:uid="{00000000-0005-0000-0000-0000AA3B0000}"/>
    <cellStyle name="Normal 6 2 5 2 4 6 3" xfId="29212" xr:uid="{00000000-0005-0000-0000-0000AB3B0000}"/>
    <cellStyle name="Normal 6 2 5 2 4 7" xfId="7929" xr:uid="{00000000-0005-0000-0000-0000AC3B0000}"/>
    <cellStyle name="Normal 6 2 5 2 4 7 2" xfId="35028" xr:uid="{00000000-0005-0000-0000-0000AD3B0000}"/>
    <cellStyle name="Normal 6 2 5 2 4 8" xfId="24432" xr:uid="{00000000-0005-0000-0000-0000AE3B0000}"/>
    <cellStyle name="Normal 6 2 5 2 5" xfId="7930" xr:uid="{00000000-0005-0000-0000-0000AF3B0000}"/>
    <cellStyle name="Normal 6 2 5 2 5 2" xfId="7931" xr:uid="{00000000-0005-0000-0000-0000B03B0000}"/>
    <cellStyle name="Normal 6 2 5 2 5 2 2" xfId="7932" xr:uid="{00000000-0005-0000-0000-0000B13B0000}"/>
    <cellStyle name="Normal 6 2 5 2 5 2 2 2" xfId="7933" xr:uid="{00000000-0005-0000-0000-0000B23B0000}"/>
    <cellStyle name="Normal 6 2 5 2 5 2 2 2 2" xfId="7934" xr:uid="{00000000-0005-0000-0000-0000B33B0000}"/>
    <cellStyle name="Normal 6 2 5 2 5 2 2 2 2 2" xfId="39231" xr:uid="{00000000-0005-0000-0000-0000B43B0000}"/>
    <cellStyle name="Normal 6 2 5 2 5 2 2 2 3" xfId="29213" xr:uid="{00000000-0005-0000-0000-0000B53B0000}"/>
    <cellStyle name="Normal 6 2 5 2 5 2 2 3" xfId="7935" xr:uid="{00000000-0005-0000-0000-0000B63B0000}"/>
    <cellStyle name="Normal 6 2 5 2 5 2 2 3 2" xfId="7936" xr:uid="{00000000-0005-0000-0000-0000B73B0000}"/>
    <cellStyle name="Normal 6 2 5 2 5 2 2 3 2 2" xfId="39232" xr:uid="{00000000-0005-0000-0000-0000B83B0000}"/>
    <cellStyle name="Normal 6 2 5 2 5 2 2 3 3" xfId="29214" xr:uid="{00000000-0005-0000-0000-0000B93B0000}"/>
    <cellStyle name="Normal 6 2 5 2 5 2 2 4" xfId="7937" xr:uid="{00000000-0005-0000-0000-0000BA3B0000}"/>
    <cellStyle name="Normal 6 2 5 2 5 2 2 4 2" xfId="35036" xr:uid="{00000000-0005-0000-0000-0000BB3B0000}"/>
    <cellStyle name="Normal 6 2 5 2 5 2 2 5" xfId="24440" xr:uid="{00000000-0005-0000-0000-0000BC3B0000}"/>
    <cellStyle name="Normal 6 2 5 2 5 2 3" xfId="7938" xr:uid="{00000000-0005-0000-0000-0000BD3B0000}"/>
    <cellStyle name="Normal 6 2 5 2 5 2 3 2" xfId="7939" xr:uid="{00000000-0005-0000-0000-0000BE3B0000}"/>
    <cellStyle name="Normal 6 2 5 2 5 2 3 2 2" xfId="7940" xr:uid="{00000000-0005-0000-0000-0000BF3B0000}"/>
    <cellStyle name="Normal 6 2 5 2 5 2 3 2 2 2" xfId="39233" xr:uid="{00000000-0005-0000-0000-0000C03B0000}"/>
    <cellStyle name="Normal 6 2 5 2 5 2 3 2 3" xfId="29215" xr:uid="{00000000-0005-0000-0000-0000C13B0000}"/>
    <cellStyle name="Normal 6 2 5 2 5 2 3 3" xfId="7941" xr:uid="{00000000-0005-0000-0000-0000C23B0000}"/>
    <cellStyle name="Normal 6 2 5 2 5 2 3 3 2" xfId="7942" xr:uid="{00000000-0005-0000-0000-0000C33B0000}"/>
    <cellStyle name="Normal 6 2 5 2 5 2 3 3 2 2" xfId="39234" xr:uid="{00000000-0005-0000-0000-0000C43B0000}"/>
    <cellStyle name="Normal 6 2 5 2 5 2 3 3 3" xfId="29216" xr:uid="{00000000-0005-0000-0000-0000C53B0000}"/>
    <cellStyle name="Normal 6 2 5 2 5 2 3 4" xfId="7943" xr:uid="{00000000-0005-0000-0000-0000C63B0000}"/>
    <cellStyle name="Normal 6 2 5 2 5 2 3 4 2" xfId="35037" xr:uid="{00000000-0005-0000-0000-0000C73B0000}"/>
    <cellStyle name="Normal 6 2 5 2 5 2 3 5" xfId="24441" xr:uid="{00000000-0005-0000-0000-0000C83B0000}"/>
    <cellStyle name="Normal 6 2 5 2 5 2 4" xfId="7944" xr:uid="{00000000-0005-0000-0000-0000C93B0000}"/>
    <cellStyle name="Normal 6 2 5 2 5 2 4 2" xfId="7945" xr:uid="{00000000-0005-0000-0000-0000CA3B0000}"/>
    <cellStyle name="Normal 6 2 5 2 5 2 4 2 2" xfId="39235" xr:uid="{00000000-0005-0000-0000-0000CB3B0000}"/>
    <cellStyle name="Normal 6 2 5 2 5 2 4 3" xfId="29217" xr:uid="{00000000-0005-0000-0000-0000CC3B0000}"/>
    <cellStyle name="Normal 6 2 5 2 5 2 5" xfId="7946" xr:uid="{00000000-0005-0000-0000-0000CD3B0000}"/>
    <cellStyle name="Normal 6 2 5 2 5 2 5 2" xfId="7947" xr:uid="{00000000-0005-0000-0000-0000CE3B0000}"/>
    <cellStyle name="Normal 6 2 5 2 5 2 5 2 2" xfId="39236" xr:uid="{00000000-0005-0000-0000-0000CF3B0000}"/>
    <cellStyle name="Normal 6 2 5 2 5 2 5 3" xfId="29218" xr:uid="{00000000-0005-0000-0000-0000D03B0000}"/>
    <cellStyle name="Normal 6 2 5 2 5 2 6" xfId="7948" xr:uid="{00000000-0005-0000-0000-0000D13B0000}"/>
    <cellStyle name="Normal 6 2 5 2 5 2 6 2" xfId="35035" xr:uid="{00000000-0005-0000-0000-0000D23B0000}"/>
    <cellStyle name="Normal 6 2 5 2 5 2 7" xfId="24439" xr:uid="{00000000-0005-0000-0000-0000D33B0000}"/>
    <cellStyle name="Normal 6 2 5 2 5 3" xfId="7949" xr:uid="{00000000-0005-0000-0000-0000D43B0000}"/>
    <cellStyle name="Normal 6 2 5 2 5 3 2" xfId="7950" xr:uid="{00000000-0005-0000-0000-0000D53B0000}"/>
    <cellStyle name="Normal 6 2 5 2 5 3 2 2" xfId="7951" xr:uid="{00000000-0005-0000-0000-0000D63B0000}"/>
    <cellStyle name="Normal 6 2 5 2 5 3 2 2 2" xfId="39237" xr:uid="{00000000-0005-0000-0000-0000D73B0000}"/>
    <cellStyle name="Normal 6 2 5 2 5 3 2 3" xfId="29219" xr:uid="{00000000-0005-0000-0000-0000D83B0000}"/>
    <cellStyle name="Normal 6 2 5 2 5 3 3" xfId="7952" xr:uid="{00000000-0005-0000-0000-0000D93B0000}"/>
    <cellStyle name="Normal 6 2 5 2 5 3 3 2" xfId="7953" xr:uid="{00000000-0005-0000-0000-0000DA3B0000}"/>
    <cellStyle name="Normal 6 2 5 2 5 3 3 2 2" xfId="39238" xr:uid="{00000000-0005-0000-0000-0000DB3B0000}"/>
    <cellStyle name="Normal 6 2 5 2 5 3 3 3" xfId="29220" xr:uid="{00000000-0005-0000-0000-0000DC3B0000}"/>
    <cellStyle name="Normal 6 2 5 2 5 3 4" xfId="7954" xr:uid="{00000000-0005-0000-0000-0000DD3B0000}"/>
    <cellStyle name="Normal 6 2 5 2 5 3 4 2" xfId="35038" xr:uid="{00000000-0005-0000-0000-0000DE3B0000}"/>
    <cellStyle name="Normal 6 2 5 2 5 3 5" xfId="24442" xr:uid="{00000000-0005-0000-0000-0000DF3B0000}"/>
    <cellStyle name="Normal 6 2 5 2 5 4" xfId="7955" xr:uid="{00000000-0005-0000-0000-0000E03B0000}"/>
    <cellStyle name="Normal 6 2 5 2 5 4 2" xfId="7956" xr:uid="{00000000-0005-0000-0000-0000E13B0000}"/>
    <cellStyle name="Normal 6 2 5 2 5 4 2 2" xfId="7957" xr:uid="{00000000-0005-0000-0000-0000E23B0000}"/>
    <cellStyle name="Normal 6 2 5 2 5 4 2 2 2" xfId="39239" xr:uid="{00000000-0005-0000-0000-0000E33B0000}"/>
    <cellStyle name="Normal 6 2 5 2 5 4 2 3" xfId="29221" xr:uid="{00000000-0005-0000-0000-0000E43B0000}"/>
    <cellStyle name="Normal 6 2 5 2 5 4 3" xfId="7958" xr:uid="{00000000-0005-0000-0000-0000E53B0000}"/>
    <cellStyle name="Normal 6 2 5 2 5 4 3 2" xfId="7959" xr:uid="{00000000-0005-0000-0000-0000E63B0000}"/>
    <cellStyle name="Normal 6 2 5 2 5 4 3 2 2" xfId="39240" xr:uid="{00000000-0005-0000-0000-0000E73B0000}"/>
    <cellStyle name="Normal 6 2 5 2 5 4 3 3" xfId="29222" xr:uid="{00000000-0005-0000-0000-0000E83B0000}"/>
    <cellStyle name="Normal 6 2 5 2 5 4 4" xfId="7960" xr:uid="{00000000-0005-0000-0000-0000E93B0000}"/>
    <cellStyle name="Normal 6 2 5 2 5 4 4 2" xfId="35039" xr:uid="{00000000-0005-0000-0000-0000EA3B0000}"/>
    <cellStyle name="Normal 6 2 5 2 5 4 5" xfId="24443" xr:uid="{00000000-0005-0000-0000-0000EB3B0000}"/>
    <cellStyle name="Normal 6 2 5 2 5 5" xfId="7961" xr:uid="{00000000-0005-0000-0000-0000EC3B0000}"/>
    <cellStyle name="Normal 6 2 5 2 5 5 2" xfId="7962" xr:uid="{00000000-0005-0000-0000-0000ED3B0000}"/>
    <cellStyle name="Normal 6 2 5 2 5 5 2 2" xfId="39241" xr:uid="{00000000-0005-0000-0000-0000EE3B0000}"/>
    <cellStyle name="Normal 6 2 5 2 5 5 3" xfId="29223" xr:uid="{00000000-0005-0000-0000-0000EF3B0000}"/>
    <cellStyle name="Normal 6 2 5 2 5 6" xfId="7963" xr:uid="{00000000-0005-0000-0000-0000F03B0000}"/>
    <cellStyle name="Normal 6 2 5 2 5 6 2" xfId="7964" xr:uid="{00000000-0005-0000-0000-0000F13B0000}"/>
    <cellStyle name="Normal 6 2 5 2 5 6 2 2" xfId="39242" xr:uid="{00000000-0005-0000-0000-0000F23B0000}"/>
    <cellStyle name="Normal 6 2 5 2 5 6 3" xfId="29224" xr:uid="{00000000-0005-0000-0000-0000F33B0000}"/>
    <cellStyle name="Normal 6 2 5 2 5 7" xfId="7965" xr:uid="{00000000-0005-0000-0000-0000F43B0000}"/>
    <cellStyle name="Normal 6 2 5 2 5 7 2" xfId="35034" xr:uid="{00000000-0005-0000-0000-0000F53B0000}"/>
    <cellStyle name="Normal 6 2 5 2 5 8" xfId="24438" xr:uid="{00000000-0005-0000-0000-0000F63B0000}"/>
    <cellStyle name="Normal 6 2 5 2 6" xfId="7966" xr:uid="{00000000-0005-0000-0000-0000F73B0000}"/>
    <cellStyle name="Normal 6 2 5 2 6 2" xfId="7967" xr:uid="{00000000-0005-0000-0000-0000F83B0000}"/>
    <cellStyle name="Normal 6 2 5 2 6 2 2" xfId="7968" xr:uid="{00000000-0005-0000-0000-0000F93B0000}"/>
    <cellStyle name="Normal 6 2 5 2 6 2 2 2" xfId="7969" xr:uid="{00000000-0005-0000-0000-0000FA3B0000}"/>
    <cellStyle name="Normal 6 2 5 2 6 2 2 2 2" xfId="39243" xr:uid="{00000000-0005-0000-0000-0000FB3B0000}"/>
    <cellStyle name="Normal 6 2 5 2 6 2 2 3" xfId="29225" xr:uid="{00000000-0005-0000-0000-0000FC3B0000}"/>
    <cellStyle name="Normal 6 2 5 2 6 2 3" xfId="7970" xr:uid="{00000000-0005-0000-0000-0000FD3B0000}"/>
    <cellStyle name="Normal 6 2 5 2 6 2 3 2" xfId="7971" xr:uid="{00000000-0005-0000-0000-0000FE3B0000}"/>
    <cellStyle name="Normal 6 2 5 2 6 2 3 2 2" xfId="39244" xr:uid="{00000000-0005-0000-0000-0000FF3B0000}"/>
    <cellStyle name="Normal 6 2 5 2 6 2 3 3" xfId="29226" xr:uid="{00000000-0005-0000-0000-0000003C0000}"/>
    <cellStyle name="Normal 6 2 5 2 6 2 4" xfId="7972" xr:uid="{00000000-0005-0000-0000-0000013C0000}"/>
    <cellStyle name="Normal 6 2 5 2 6 2 4 2" xfId="35041" xr:uid="{00000000-0005-0000-0000-0000023C0000}"/>
    <cellStyle name="Normal 6 2 5 2 6 2 5" xfId="24445" xr:uid="{00000000-0005-0000-0000-0000033C0000}"/>
    <cellStyle name="Normal 6 2 5 2 6 3" xfId="7973" xr:uid="{00000000-0005-0000-0000-0000043C0000}"/>
    <cellStyle name="Normal 6 2 5 2 6 3 2" xfId="7974" xr:uid="{00000000-0005-0000-0000-0000053C0000}"/>
    <cellStyle name="Normal 6 2 5 2 6 3 2 2" xfId="7975" xr:uid="{00000000-0005-0000-0000-0000063C0000}"/>
    <cellStyle name="Normal 6 2 5 2 6 3 2 2 2" xfId="39245" xr:uid="{00000000-0005-0000-0000-0000073C0000}"/>
    <cellStyle name="Normal 6 2 5 2 6 3 2 3" xfId="29227" xr:uid="{00000000-0005-0000-0000-0000083C0000}"/>
    <cellStyle name="Normal 6 2 5 2 6 3 3" xfId="7976" xr:uid="{00000000-0005-0000-0000-0000093C0000}"/>
    <cellStyle name="Normal 6 2 5 2 6 3 3 2" xfId="7977" xr:uid="{00000000-0005-0000-0000-00000A3C0000}"/>
    <cellStyle name="Normal 6 2 5 2 6 3 3 2 2" xfId="39246" xr:uid="{00000000-0005-0000-0000-00000B3C0000}"/>
    <cellStyle name="Normal 6 2 5 2 6 3 3 3" xfId="29228" xr:uid="{00000000-0005-0000-0000-00000C3C0000}"/>
    <cellStyle name="Normal 6 2 5 2 6 3 4" xfId="7978" xr:uid="{00000000-0005-0000-0000-00000D3C0000}"/>
    <cellStyle name="Normal 6 2 5 2 6 3 4 2" xfId="35042" xr:uid="{00000000-0005-0000-0000-00000E3C0000}"/>
    <cellStyle name="Normal 6 2 5 2 6 3 5" xfId="24446" xr:uid="{00000000-0005-0000-0000-00000F3C0000}"/>
    <cellStyle name="Normal 6 2 5 2 6 4" xfId="7979" xr:uid="{00000000-0005-0000-0000-0000103C0000}"/>
    <cellStyle name="Normal 6 2 5 2 6 4 2" xfId="7980" xr:uid="{00000000-0005-0000-0000-0000113C0000}"/>
    <cellStyle name="Normal 6 2 5 2 6 4 2 2" xfId="39247" xr:uid="{00000000-0005-0000-0000-0000123C0000}"/>
    <cellStyle name="Normal 6 2 5 2 6 4 3" xfId="29229" xr:uid="{00000000-0005-0000-0000-0000133C0000}"/>
    <cellStyle name="Normal 6 2 5 2 6 5" xfId="7981" xr:uid="{00000000-0005-0000-0000-0000143C0000}"/>
    <cellStyle name="Normal 6 2 5 2 6 5 2" xfId="7982" xr:uid="{00000000-0005-0000-0000-0000153C0000}"/>
    <cellStyle name="Normal 6 2 5 2 6 5 2 2" xfId="39248" xr:uid="{00000000-0005-0000-0000-0000163C0000}"/>
    <cellStyle name="Normal 6 2 5 2 6 5 3" xfId="29230" xr:uid="{00000000-0005-0000-0000-0000173C0000}"/>
    <cellStyle name="Normal 6 2 5 2 6 6" xfId="7983" xr:uid="{00000000-0005-0000-0000-0000183C0000}"/>
    <cellStyle name="Normal 6 2 5 2 6 6 2" xfId="35040" xr:uid="{00000000-0005-0000-0000-0000193C0000}"/>
    <cellStyle name="Normal 6 2 5 2 6 7" xfId="24444" xr:uid="{00000000-0005-0000-0000-00001A3C0000}"/>
    <cellStyle name="Normal 6 2 5 2 7" xfId="7984" xr:uid="{00000000-0005-0000-0000-00001B3C0000}"/>
    <cellStyle name="Normal 6 2 5 2 7 2" xfId="7985" xr:uid="{00000000-0005-0000-0000-00001C3C0000}"/>
    <cellStyle name="Normal 6 2 5 2 7 2 2" xfId="7986" xr:uid="{00000000-0005-0000-0000-00001D3C0000}"/>
    <cellStyle name="Normal 6 2 5 2 7 2 2 2" xfId="39249" xr:uid="{00000000-0005-0000-0000-00001E3C0000}"/>
    <cellStyle name="Normal 6 2 5 2 7 2 3" xfId="29231" xr:uid="{00000000-0005-0000-0000-00001F3C0000}"/>
    <cellStyle name="Normal 6 2 5 2 7 3" xfId="7987" xr:uid="{00000000-0005-0000-0000-0000203C0000}"/>
    <cellStyle name="Normal 6 2 5 2 7 3 2" xfId="7988" xr:uid="{00000000-0005-0000-0000-0000213C0000}"/>
    <cellStyle name="Normal 6 2 5 2 7 3 2 2" xfId="39250" xr:uid="{00000000-0005-0000-0000-0000223C0000}"/>
    <cellStyle name="Normal 6 2 5 2 7 3 3" xfId="29232" xr:uid="{00000000-0005-0000-0000-0000233C0000}"/>
    <cellStyle name="Normal 6 2 5 2 7 4" xfId="7989" xr:uid="{00000000-0005-0000-0000-0000243C0000}"/>
    <cellStyle name="Normal 6 2 5 2 7 4 2" xfId="35043" xr:uid="{00000000-0005-0000-0000-0000253C0000}"/>
    <cellStyle name="Normal 6 2 5 2 7 5" xfId="24447" xr:uid="{00000000-0005-0000-0000-0000263C0000}"/>
    <cellStyle name="Normal 6 2 5 2 8" xfId="7990" xr:uid="{00000000-0005-0000-0000-0000273C0000}"/>
    <cellStyle name="Normal 6 2 5 2 8 2" xfId="7991" xr:uid="{00000000-0005-0000-0000-0000283C0000}"/>
    <cellStyle name="Normal 6 2 5 2 8 2 2" xfId="7992" xr:uid="{00000000-0005-0000-0000-0000293C0000}"/>
    <cellStyle name="Normal 6 2 5 2 8 2 2 2" xfId="39251" xr:uid="{00000000-0005-0000-0000-00002A3C0000}"/>
    <cellStyle name="Normal 6 2 5 2 8 2 3" xfId="29233" xr:uid="{00000000-0005-0000-0000-00002B3C0000}"/>
    <cellStyle name="Normal 6 2 5 2 8 3" xfId="7993" xr:uid="{00000000-0005-0000-0000-00002C3C0000}"/>
    <cellStyle name="Normal 6 2 5 2 8 3 2" xfId="7994" xr:uid="{00000000-0005-0000-0000-00002D3C0000}"/>
    <cellStyle name="Normal 6 2 5 2 8 3 2 2" xfId="39252" xr:uid="{00000000-0005-0000-0000-00002E3C0000}"/>
    <cellStyle name="Normal 6 2 5 2 8 3 3" xfId="29234" xr:uid="{00000000-0005-0000-0000-00002F3C0000}"/>
    <cellStyle name="Normal 6 2 5 2 8 4" xfId="7995" xr:uid="{00000000-0005-0000-0000-0000303C0000}"/>
    <cellStyle name="Normal 6 2 5 2 8 4 2" xfId="35044" xr:uid="{00000000-0005-0000-0000-0000313C0000}"/>
    <cellStyle name="Normal 6 2 5 2 8 5" xfId="24448" xr:uid="{00000000-0005-0000-0000-0000323C0000}"/>
    <cellStyle name="Normal 6 2 5 2 9" xfId="7996" xr:uid="{00000000-0005-0000-0000-0000333C0000}"/>
    <cellStyle name="Normal 6 2 5 2 9 2" xfId="7997" xr:uid="{00000000-0005-0000-0000-0000343C0000}"/>
    <cellStyle name="Normal 6 2 5 2 9 2 2" xfId="39253" xr:uid="{00000000-0005-0000-0000-0000353C0000}"/>
    <cellStyle name="Normal 6 2 5 2 9 3" xfId="29235" xr:uid="{00000000-0005-0000-0000-0000363C0000}"/>
    <cellStyle name="Normal 6 2 5 3" xfId="7998" xr:uid="{00000000-0005-0000-0000-0000373C0000}"/>
    <cellStyle name="Normal 6 2 5 3 10" xfId="24449" xr:uid="{00000000-0005-0000-0000-0000383C0000}"/>
    <cellStyle name="Normal 6 2 5 3 2" xfId="7999" xr:uid="{00000000-0005-0000-0000-0000393C0000}"/>
    <cellStyle name="Normal 6 2 5 3 2 2" xfId="8000" xr:uid="{00000000-0005-0000-0000-00003A3C0000}"/>
    <cellStyle name="Normal 6 2 5 3 2 2 2" xfId="8001" xr:uid="{00000000-0005-0000-0000-00003B3C0000}"/>
    <cellStyle name="Normal 6 2 5 3 2 2 2 2" xfId="8002" xr:uid="{00000000-0005-0000-0000-00003C3C0000}"/>
    <cellStyle name="Normal 6 2 5 3 2 2 2 2 2" xfId="8003" xr:uid="{00000000-0005-0000-0000-00003D3C0000}"/>
    <cellStyle name="Normal 6 2 5 3 2 2 2 2 2 2" xfId="39254" xr:uid="{00000000-0005-0000-0000-00003E3C0000}"/>
    <cellStyle name="Normal 6 2 5 3 2 2 2 2 3" xfId="29236" xr:uid="{00000000-0005-0000-0000-00003F3C0000}"/>
    <cellStyle name="Normal 6 2 5 3 2 2 2 3" xfId="8004" xr:uid="{00000000-0005-0000-0000-0000403C0000}"/>
    <cellStyle name="Normal 6 2 5 3 2 2 2 3 2" xfId="8005" xr:uid="{00000000-0005-0000-0000-0000413C0000}"/>
    <cellStyle name="Normal 6 2 5 3 2 2 2 3 2 2" xfId="39255" xr:uid="{00000000-0005-0000-0000-0000423C0000}"/>
    <cellStyle name="Normal 6 2 5 3 2 2 2 3 3" xfId="29237" xr:uid="{00000000-0005-0000-0000-0000433C0000}"/>
    <cellStyle name="Normal 6 2 5 3 2 2 2 4" xfId="8006" xr:uid="{00000000-0005-0000-0000-0000443C0000}"/>
    <cellStyle name="Normal 6 2 5 3 2 2 2 4 2" xfId="35048" xr:uid="{00000000-0005-0000-0000-0000453C0000}"/>
    <cellStyle name="Normal 6 2 5 3 2 2 2 5" xfId="24452" xr:uid="{00000000-0005-0000-0000-0000463C0000}"/>
    <cellStyle name="Normal 6 2 5 3 2 2 3" xfId="8007" xr:uid="{00000000-0005-0000-0000-0000473C0000}"/>
    <cellStyle name="Normal 6 2 5 3 2 2 3 2" xfId="8008" xr:uid="{00000000-0005-0000-0000-0000483C0000}"/>
    <cellStyle name="Normal 6 2 5 3 2 2 3 2 2" xfId="8009" xr:uid="{00000000-0005-0000-0000-0000493C0000}"/>
    <cellStyle name="Normal 6 2 5 3 2 2 3 2 2 2" xfId="39256" xr:uid="{00000000-0005-0000-0000-00004A3C0000}"/>
    <cellStyle name="Normal 6 2 5 3 2 2 3 2 3" xfId="29238" xr:uid="{00000000-0005-0000-0000-00004B3C0000}"/>
    <cellStyle name="Normal 6 2 5 3 2 2 3 3" xfId="8010" xr:uid="{00000000-0005-0000-0000-00004C3C0000}"/>
    <cellStyle name="Normal 6 2 5 3 2 2 3 3 2" xfId="8011" xr:uid="{00000000-0005-0000-0000-00004D3C0000}"/>
    <cellStyle name="Normal 6 2 5 3 2 2 3 3 2 2" xfId="39257" xr:uid="{00000000-0005-0000-0000-00004E3C0000}"/>
    <cellStyle name="Normal 6 2 5 3 2 2 3 3 3" xfId="29239" xr:uid="{00000000-0005-0000-0000-00004F3C0000}"/>
    <cellStyle name="Normal 6 2 5 3 2 2 3 4" xfId="8012" xr:uid="{00000000-0005-0000-0000-0000503C0000}"/>
    <cellStyle name="Normal 6 2 5 3 2 2 3 4 2" xfId="35049" xr:uid="{00000000-0005-0000-0000-0000513C0000}"/>
    <cellStyle name="Normal 6 2 5 3 2 2 3 5" xfId="24453" xr:uid="{00000000-0005-0000-0000-0000523C0000}"/>
    <cellStyle name="Normal 6 2 5 3 2 2 4" xfId="8013" xr:uid="{00000000-0005-0000-0000-0000533C0000}"/>
    <cellStyle name="Normal 6 2 5 3 2 2 4 2" xfId="8014" xr:uid="{00000000-0005-0000-0000-0000543C0000}"/>
    <cellStyle name="Normal 6 2 5 3 2 2 4 2 2" xfId="39258" xr:uid="{00000000-0005-0000-0000-0000553C0000}"/>
    <cellStyle name="Normal 6 2 5 3 2 2 4 3" xfId="29240" xr:uid="{00000000-0005-0000-0000-0000563C0000}"/>
    <cellStyle name="Normal 6 2 5 3 2 2 5" xfId="8015" xr:uid="{00000000-0005-0000-0000-0000573C0000}"/>
    <cellStyle name="Normal 6 2 5 3 2 2 5 2" xfId="8016" xr:uid="{00000000-0005-0000-0000-0000583C0000}"/>
    <cellStyle name="Normal 6 2 5 3 2 2 5 2 2" xfId="39259" xr:uid="{00000000-0005-0000-0000-0000593C0000}"/>
    <cellStyle name="Normal 6 2 5 3 2 2 5 3" xfId="29241" xr:uid="{00000000-0005-0000-0000-00005A3C0000}"/>
    <cellStyle name="Normal 6 2 5 3 2 2 6" xfId="8017" xr:uid="{00000000-0005-0000-0000-00005B3C0000}"/>
    <cellStyle name="Normal 6 2 5 3 2 2 6 2" xfId="35047" xr:uid="{00000000-0005-0000-0000-00005C3C0000}"/>
    <cellStyle name="Normal 6 2 5 3 2 2 7" xfId="24451" xr:uid="{00000000-0005-0000-0000-00005D3C0000}"/>
    <cellStyle name="Normal 6 2 5 3 2 3" xfId="8018" xr:uid="{00000000-0005-0000-0000-00005E3C0000}"/>
    <cellStyle name="Normal 6 2 5 3 2 3 2" xfId="8019" xr:uid="{00000000-0005-0000-0000-00005F3C0000}"/>
    <cellStyle name="Normal 6 2 5 3 2 3 2 2" xfId="8020" xr:uid="{00000000-0005-0000-0000-0000603C0000}"/>
    <cellStyle name="Normal 6 2 5 3 2 3 2 2 2" xfId="39260" xr:uid="{00000000-0005-0000-0000-0000613C0000}"/>
    <cellStyle name="Normal 6 2 5 3 2 3 2 3" xfId="29242" xr:uid="{00000000-0005-0000-0000-0000623C0000}"/>
    <cellStyle name="Normal 6 2 5 3 2 3 3" xfId="8021" xr:uid="{00000000-0005-0000-0000-0000633C0000}"/>
    <cellStyle name="Normal 6 2 5 3 2 3 3 2" xfId="8022" xr:uid="{00000000-0005-0000-0000-0000643C0000}"/>
    <cellStyle name="Normal 6 2 5 3 2 3 3 2 2" xfId="39261" xr:uid="{00000000-0005-0000-0000-0000653C0000}"/>
    <cellStyle name="Normal 6 2 5 3 2 3 3 3" xfId="29243" xr:uid="{00000000-0005-0000-0000-0000663C0000}"/>
    <cellStyle name="Normal 6 2 5 3 2 3 4" xfId="8023" xr:uid="{00000000-0005-0000-0000-0000673C0000}"/>
    <cellStyle name="Normal 6 2 5 3 2 3 4 2" xfId="35050" xr:uid="{00000000-0005-0000-0000-0000683C0000}"/>
    <cellStyle name="Normal 6 2 5 3 2 3 5" xfId="24454" xr:uid="{00000000-0005-0000-0000-0000693C0000}"/>
    <cellStyle name="Normal 6 2 5 3 2 4" xfId="8024" xr:uid="{00000000-0005-0000-0000-00006A3C0000}"/>
    <cellStyle name="Normal 6 2 5 3 2 4 2" xfId="8025" xr:uid="{00000000-0005-0000-0000-00006B3C0000}"/>
    <cellStyle name="Normal 6 2 5 3 2 4 2 2" xfId="8026" xr:uid="{00000000-0005-0000-0000-00006C3C0000}"/>
    <cellStyle name="Normal 6 2 5 3 2 4 2 2 2" xfId="39262" xr:uid="{00000000-0005-0000-0000-00006D3C0000}"/>
    <cellStyle name="Normal 6 2 5 3 2 4 2 3" xfId="29244" xr:uid="{00000000-0005-0000-0000-00006E3C0000}"/>
    <cellStyle name="Normal 6 2 5 3 2 4 3" xfId="8027" xr:uid="{00000000-0005-0000-0000-00006F3C0000}"/>
    <cellStyle name="Normal 6 2 5 3 2 4 3 2" xfId="8028" xr:uid="{00000000-0005-0000-0000-0000703C0000}"/>
    <cellStyle name="Normal 6 2 5 3 2 4 3 2 2" xfId="39263" xr:uid="{00000000-0005-0000-0000-0000713C0000}"/>
    <cellStyle name="Normal 6 2 5 3 2 4 3 3" xfId="29245" xr:uid="{00000000-0005-0000-0000-0000723C0000}"/>
    <cellStyle name="Normal 6 2 5 3 2 4 4" xfId="8029" xr:uid="{00000000-0005-0000-0000-0000733C0000}"/>
    <cellStyle name="Normal 6 2 5 3 2 4 4 2" xfId="35051" xr:uid="{00000000-0005-0000-0000-0000743C0000}"/>
    <cellStyle name="Normal 6 2 5 3 2 4 5" xfId="24455" xr:uid="{00000000-0005-0000-0000-0000753C0000}"/>
    <cellStyle name="Normal 6 2 5 3 2 5" xfId="8030" xr:uid="{00000000-0005-0000-0000-0000763C0000}"/>
    <cellStyle name="Normal 6 2 5 3 2 5 2" xfId="8031" xr:uid="{00000000-0005-0000-0000-0000773C0000}"/>
    <cellStyle name="Normal 6 2 5 3 2 5 2 2" xfId="39264" xr:uid="{00000000-0005-0000-0000-0000783C0000}"/>
    <cellStyle name="Normal 6 2 5 3 2 5 3" xfId="29246" xr:uid="{00000000-0005-0000-0000-0000793C0000}"/>
    <cellStyle name="Normal 6 2 5 3 2 6" xfId="8032" xr:uid="{00000000-0005-0000-0000-00007A3C0000}"/>
    <cellStyle name="Normal 6 2 5 3 2 6 2" xfId="8033" xr:uid="{00000000-0005-0000-0000-00007B3C0000}"/>
    <cellStyle name="Normal 6 2 5 3 2 6 2 2" xfId="39265" xr:uid="{00000000-0005-0000-0000-00007C3C0000}"/>
    <cellStyle name="Normal 6 2 5 3 2 6 3" xfId="29247" xr:uid="{00000000-0005-0000-0000-00007D3C0000}"/>
    <cellStyle name="Normal 6 2 5 3 2 7" xfId="8034" xr:uid="{00000000-0005-0000-0000-00007E3C0000}"/>
    <cellStyle name="Normal 6 2 5 3 2 7 2" xfId="35046" xr:uid="{00000000-0005-0000-0000-00007F3C0000}"/>
    <cellStyle name="Normal 6 2 5 3 2 8" xfId="24450" xr:uid="{00000000-0005-0000-0000-0000803C0000}"/>
    <cellStyle name="Normal 6 2 5 3 3" xfId="8035" xr:uid="{00000000-0005-0000-0000-0000813C0000}"/>
    <cellStyle name="Normal 6 2 5 3 3 2" xfId="8036" xr:uid="{00000000-0005-0000-0000-0000823C0000}"/>
    <cellStyle name="Normal 6 2 5 3 3 2 2" xfId="8037" xr:uid="{00000000-0005-0000-0000-0000833C0000}"/>
    <cellStyle name="Normal 6 2 5 3 3 2 2 2" xfId="8038" xr:uid="{00000000-0005-0000-0000-0000843C0000}"/>
    <cellStyle name="Normal 6 2 5 3 3 2 2 2 2" xfId="8039" xr:uid="{00000000-0005-0000-0000-0000853C0000}"/>
    <cellStyle name="Normal 6 2 5 3 3 2 2 2 2 2" xfId="39266" xr:uid="{00000000-0005-0000-0000-0000863C0000}"/>
    <cellStyle name="Normal 6 2 5 3 3 2 2 2 3" xfId="29248" xr:uid="{00000000-0005-0000-0000-0000873C0000}"/>
    <cellStyle name="Normal 6 2 5 3 3 2 2 3" xfId="8040" xr:uid="{00000000-0005-0000-0000-0000883C0000}"/>
    <cellStyle name="Normal 6 2 5 3 3 2 2 3 2" xfId="8041" xr:uid="{00000000-0005-0000-0000-0000893C0000}"/>
    <cellStyle name="Normal 6 2 5 3 3 2 2 3 2 2" xfId="39267" xr:uid="{00000000-0005-0000-0000-00008A3C0000}"/>
    <cellStyle name="Normal 6 2 5 3 3 2 2 3 3" xfId="29249" xr:uid="{00000000-0005-0000-0000-00008B3C0000}"/>
    <cellStyle name="Normal 6 2 5 3 3 2 2 4" xfId="8042" xr:uid="{00000000-0005-0000-0000-00008C3C0000}"/>
    <cellStyle name="Normal 6 2 5 3 3 2 2 4 2" xfId="35054" xr:uid="{00000000-0005-0000-0000-00008D3C0000}"/>
    <cellStyle name="Normal 6 2 5 3 3 2 2 5" xfId="24458" xr:uid="{00000000-0005-0000-0000-00008E3C0000}"/>
    <cellStyle name="Normal 6 2 5 3 3 2 3" xfId="8043" xr:uid="{00000000-0005-0000-0000-00008F3C0000}"/>
    <cellStyle name="Normal 6 2 5 3 3 2 3 2" xfId="8044" xr:uid="{00000000-0005-0000-0000-0000903C0000}"/>
    <cellStyle name="Normal 6 2 5 3 3 2 3 2 2" xfId="8045" xr:uid="{00000000-0005-0000-0000-0000913C0000}"/>
    <cellStyle name="Normal 6 2 5 3 3 2 3 2 2 2" xfId="39268" xr:uid="{00000000-0005-0000-0000-0000923C0000}"/>
    <cellStyle name="Normal 6 2 5 3 3 2 3 2 3" xfId="29250" xr:uid="{00000000-0005-0000-0000-0000933C0000}"/>
    <cellStyle name="Normal 6 2 5 3 3 2 3 3" xfId="8046" xr:uid="{00000000-0005-0000-0000-0000943C0000}"/>
    <cellStyle name="Normal 6 2 5 3 3 2 3 3 2" xfId="8047" xr:uid="{00000000-0005-0000-0000-0000953C0000}"/>
    <cellStyle name="Normal 6 2 5 3 3 2 3 3 2 2" xfId="39269" xr:uid="{00000000-0005-0000-0000-0000963C0000}"/>
    <cellStyle name="Normal 6 2 5 3 3 2 3 3 3" xfId="29251" xr:uid="{00000000-0005-0000-0000-0000973C0000}"/>
    <cellStyle name="Normal 6 2 5 3 3 2 3 4" xfId="8048" xr:uid="{00000000-0005-0000-0000-0000983C0000}"/>
    <cellStyle name="Normal 6 2 5 3 3 2 3 4 2" xfId="35055" xr:uid="{00000000-0005-0000-0000-0000993C0000}"/>
    <cellStyle name="Normal 6 2 5 3 3 2 3 5" xfId="24459" xr:uid="{00000000-0005-0000-0000-00009A3C0000}"/>
    <cellStyle name="Normal 6 2 5 3 3 2 4" xfId="8049" xr:uid="{00000000-0005-0000-0000-00009B3C0000}"/>
    <cellStyle name="Normal 6 2 5 3 3 2 4 2" xfId="8050" xr:uid="{00000000-0005-0000-0000-00009C3C0000}"/>
    <cellStyle name="Normal 6 2 5 3 3 2 4 2 2" xfId="39270" xr:uid="{00000000-0005-0000-0000-00009D3C0000}"/>
    <cellStyle name="Normal 6 2 5 3 3 2 4 3" xfId="29252" xr:uid="{00000000-0005-0000-0000-00009E3C0000}"/>
    <cellStyle name="Normal 6 2 5 3 3 2 5" xfId="8051" xr:uid="{00000000-0005-0000-0000-00009F3C0000}"/>
    <cellStyle name="Normal 6 2 5 3 3 2 5 2" xfId="8052" xr:uid="{00000000-0005-0000-0000-0000A03C0000}"/>
    <cellStyle name="Normal 6 2 5 3 3 2 5 2 2" xfId="39271" xr:uid="{00000000-0005-0000-0000-0000A13C0000}"/>
    <cellStyle name="Normal 6 2 5 3 3 2 5 3" xfId="29253" xr:uid="{00000000-0005-0000-0000-0000A23C0000}"/>
    <cellStyle name="Normal 6 2 5 3 3 2 6" xfId="8053" xr:uid="{00000000-0005-0000-0000-0000A33C0000}"/>
    <cellStyle name="Normal 6 2 5 3 3 2 6 2" xfId="35053" xr:uid="{00000000-0005-0000-0000-0000A43C0000}"/>
    <cellStyle name="Normal 6 2 5 3 3 2 7" xfId="24457" xr:uid="{00000000-0005-0000-0000-0000A53C0000}"/>
    <cellStyle name="Normal 6 2 5 3 3 3" xfId="8054" xr:uid="{00000000-0005-0000-0000-0000A63C0000}"/>
    <cellStyle name="Normal 6 2 5 3 3 3 2" xfId="8055" xr:uid="{00000000-0005-0000-0000-0000A73C0000}"/>
    <cellStyle name="Normal 6 2 5 3 3 3 2 2" xfId="8056" xr:uid="{00000000-0005-0000-0000-0000A83C0000}"/>
    <cellStyle name="Normal 6 2 5 3 3 3 2 2 2" xfId="39272" xr:uid="{00000000-0005-0000-0000-0000A93C0000}"/>
    <cellStyle name="Normal 6 2 5 3 3 3 2 3" xfId="29254" xr:uid="{00000000-0005-0000-0000-0000AA3C0000}"/>
    <cellStyle name="Normal 6 2 5 3 3 3 3" xfId="8057" xr:uid="{00000000-0005-0000-0000-0000AB3C0000}"/>
    <cellStyle name="Normal 6 2 5 3 3 3 3 2" xfId="8058" xr:uid="{00000000-0005-0000-0000-0000AC3C0000}"/>
    <cellStyle name="Normal 6 2 5 3 3 3 3 2 2" xfId="39273" xr:uid="{00000000-0005-0000-0000-0000AD3C0000}"/>
    <cellStyle name="Normal 6 2 5 3 3 3 3 3" xfId="29255" xr:uid="{00000000-0005-0000-0000-0000AE3C0000}"/>
    <cellStyle name="Normal 6 2 5 3 3 3 4" xfId="8059" xr:uid="{00000000-0005-0000-0000-0000AF3C0000}"/>
    <cellStyle name="Normal 6 2 5 3 3 3 4 2" xfId="35056" xr:uid="{00000000-0005-0000-0000-0000B03C0000}"/>
    <cellStyle name="Normal 6 2 5 3 3 3 5" xfId="24460" xr:uid="{00000000-0005-0000-0000-0000B13C0000}"/>
    <cellStyle name="Normal 6 2 5 3 3 4" xfId="8060" xr:uid="{00000000-0005-0000-0000-0000B23C0000}"/>
    <cellStyle name="Normal 6 2 5 3 3 4 2" xfId="8061" xr:uid="{00000000-0005-0000-0000-0000B33C0000}"/>
    <cellStyle name="Normal 6 2 5 3 3 4 2 2" xfId="8062" xr:uid="{00000000-0005-0000-0000-0000B43C0000}"/>
    <cellStyle name="Normal 6 2 5 3 3 4 2 2 2" xfId="39274" xr:uid="{00000000-0005-0000-0000-0000B53C0000}"/>
    <cellStyle name="Normal 6 2 5 3 3 4 2 3" xfId="29256" xr:uid="{00000000-0005-0000-0000-0000B63C0000}"/>
    <cellStyle name="Normal 6 2 5 3 3 4 3" xfId="8063" xr:uid="{00000000-0005-0000-0000-0000B73C0000}"/>
    <cellStyle name="Normal 6 2 5 3 3 4 3 2" xfId="8064" xr:uid="{00000000-0005-0000-0000-0000B83C0000}"/>
    <cellStyle name="Normal 6 2 5 3 3 4 3 2 2" xfId="39275" xr:uid="{00000000-0005-0000-0000-0000B93C0000}"/>
    <cellStyle name="Normal 6 2 5 3 3 4 3 3" xfId="29257" xr:uid="{00000000-0005-0000-0000-0000BA3C0000}"/>
    <cellStyle name="Normal 6 2 5 3 3 4 4" xfId="8065" xr:uid="{00000000-0005-0000-0000-0000BB3C0000}"/>
    <cellStyle name="Normal 6 2 5 3 3 4 4 2" xfId="35057" xr:uid="{00000000-0005-0000-0000-0000BC3C0000}"/>
    <cellStyle name="Normal 6 2 5 3 3 4 5" xfId="24461" xr:uid="{00000000-0005-0000-0000-0000BD3C0000}"/>
    <cellStyle name="Normal 6 2 5 3 3 5" xfId="8066" xr:uid="{00000000-0005-0000-0000-0000BE3C0000}"/>
    <cellStyle name="Normal 6 2 5 3 3 5 2" xfId="8067" xr:uid="{00000000-0005-0000-0000-0000BF3C0000}"/>
    <cellStyle name="Normal 6 2 5 3 3 5 2 2" xfId="39276" xr:uid="{00000000-0005-0000-0000-0000C03C0000}"/>
    <cellStyle name="Normal 6 2 5 3 3 5 3" xfId="29258" xr:uid="{00000000-0005-0000-0000-0000C13C0000}"/>
    <cellStyle name="Normal 6 2 5 3 3 6" xfId="8068" xr:uid="{00000000-0005-0000-0000-0000C23C0000}"/>
    <cellStyle name="Normal 6 2 5 3 3 6 2" xfId="8069" xr:uid="{00000000-0005-0000-0000-0000C33C0000}"/>
    <cellStyle name="Normal 6 2 5 3 3 6 2 2" xfId="39277" xr:uid="{00000000-0005-0000-0000-0000C43C0000}"/>
    <cellStyle name="Normal 6 2 5 3 3 6 3" xfId="29259" xr:uid="{00000000-0005-0000-0000-0000C53C0000}"/>
    <cellStyle name="Normal 6 2 5 3 3 7" xfId="8070" xr:uid="{00000000-0005-0000-0000-0000C63C0000}"/>
    <cellStyle name="Normal 6 2 5 3 3 7 2" xfId="35052" xr:uid="{00000000-0005-0000-0000-0000C73C0000}"/>
    <cellStyle name="Normal 6 2 5 3 3 8" xfId="24456" xr:uid="{00000000-0005-0000-0000-0000C83C0000}"/>
    <cellStyle name="Normal 6 2 5 3 4" xfId="8071" xr:uid="{00000000-0005-0000-0000-0000C93C0000}"/>
    <cellStyle name="Normal 6 2 5 3 4 2" xfId="8072" xr:uid="{00000000-0005-0000-0000-0000CA3C0000}"/>
    <cellStyle name="Normal 6 2 5 3 4 2 2" xfId="8073" xr:uid="{00000000-0005-0000-0000-0000CB3C0000}"/>
    <cellStyle name="Normal 6 2 5 3 4 2 2 2" xfId="8074" xr:uid="{00000000-0005-0000-0000-0000CC3C0000}"/>
    <cellStyle name="Normal 6 2 5 3 4 2 2 2 2" xfId="39278" xr:uid="{00000000-0005-0000-0000-0000CD3C0000}"/>
    <cellStyle name="Normal 6 2 5 3 4 2 2 3" xfId="29260" xr:uid="{00000000-0005-0000-0000-0000CE3C0000}"/>
    <cellStyle name="Normal 6 2 5 3 4 2 3" xfId="8075" xr:uid="{00000000-0005-0000-0000-0000CF3C0000}"/>
    <cellStyle name="Normal 6 2 5 3 4 2 3 2" xfId="8076" xr:uid="{00000000-0005-0000-0000-0000D03C0000}"/>
    <cellStyle name="Normal 6 2 5 3 4 2 3 2 2" xfId="39279" xr:uid="{00000000-0005-0000-0000-0000D13C0000}"/>
    <cellStyle name="Normal 6 2 5 3 4 2 3 3" xfId="29261" xr:uid="{00000000-0005-0000-0000-0000D23C0000}"/>
    <cellStyle name="Normal 6 2 5 3 4 2 4" xfId="8077" xr:uid="{00000000-0005-0000-0000-0000D33C0000}"/>
    <cellStyle name="Normal 6 2 5 3 4 2 4 2" xfId="35059" xr:uid="{00000000-0005-0000-0000-0000D43C0000}"/>
    <cellStyle name="Normal 6 2 5 3 4 2 5" xfId="24463" xr:uid="{00000000-0005-0000-0000-0000D53C0000}"/>
    <cellStyle name="Normal 6 2 5 3 4 3" xfId="8078" xr:uid="{00000000-0005-0000-0000-0000D63C0000}"/>
    <cellStyle name="Normal 6 2 5 3 4 3 2" xfId="8079" xr:uid="{00000000-0005-0000-0000-0000D73C0000}"/>
    <cellStyle name="Normal 6 2 5 3 4 3 2 2" xfId="8080" xr:uid="{00000000-0005-0000-0000-0000D83C0000}"/>
    <cellStyle name="Normal 6 2 5 3 4 3 2 2 2" xfId="39280" xr:uid="{00000000-0005-0000-0000-0000D93C0000}"/>
    <cellStyle name="Normal 6 2 5 3 4 3 2 3" xfId="29262" xr:uid="{00000000-0005-0000-0000-0000DA3C0000}"/>
    <cellStyle name="Normal 6 2 5 3 4 3 3" xfId="8081" xr:uid="{00000000-0005-0000-0000-0000DB3C0000}"/>
    <cellStyle name="Normal 6 2 5 3 4 3 3 2" xfId="8082" xr:uid="{00000000-0005-0000-0000-0000DC3C0000}"/>
    <cellStyle name="Normal 6 2 5 3 4 3 3 2 2" xfId="39281" xr:uid="{00000000-0005-0000-0000-0000DD3C0000}"/>
    <cellStyle name="Normal 6 2 5 3 4 3 3 3" xfId="29263" xr:uid="{00000000-0005-0000-0000-0000DE3C0000}"/>
    <cellStyle name="Normal 6 2 5 3 4 3 4" xfId="8083" xr:uid="{00000000-0005-0000-0000-0000DF3C0000}"/>
    <cellStyle name="Normal 6 2 5 3 4 3 4 2" xfId="35060" xr:uid="{00000000-0005-0000-0000-0000E03C0000}"/>
    <cellStyle name="Normal 6 2 5 3 4 3 5" xfId="24464" xr:uid="{00000000-0005-0000-0000-0000E13C0000}"/>
    <cellStyle name="Normal 6 2 5 3 4 4" xfId="8084" xr:uid="{00000000-0005-0000-0000-0000E23C0000}"/>
    <cellStyle name="Normal 6 2 5 3 4 4 2" xfId="8085" xr:uid="{00000000-0005-0000-0000-0000E33C0000}"/>
    <cellStyle name="Normal 6 2 5 3 4 4 2 2" xfId="39282" xr:uid="{00000000-0005-0000-0000-0000E43C0000}"/>
    <cellStyle name="Normal 6 2 5 3 4 4 3" xfId="29264" xr:uid="{00000000-0005-0000-0000-0000E53C0000}"/>
    <cellStyle name="Normal 6 2 5 3 4 5" xfId="8086" xr:uid="{00000000-0005-0000-0000-0000E63C0000}"/>
    <cellStyle name="Normal 6 2 5 3 4 5 2" xfId="8087" xr:uid="{00000000-0005-0000-0000-0000E73C0000}"/>
    <cellStyle name="Normal 6 2 5 3 4 5 2 2" xfId="39283" xr:uid="{00000000-0005-0000-0000-0000E83C0000}"/>
    <cellStyle name="Normal 6 2 5 3 4 5 3" xfId="29265" xr:uid="{00000000-0005-0000-0000-0000E93C0000}"/>
    <cellStyle name="Normal 6 2 5 3 4 6" xfId="8088" xr:uid="{00000000-0005-0000-0000-0000EA3C0000}"/>
    <cellStyle name="Normal 6 2 5 3 4 6 2" xfId="35058" xr:uid="{00000000-0005-0000-0000-0000EB3C0000}"/>
    <cellStyle name="Normal 6 2 5 3 4 7" xfId="24462" xr:uid="{00000000-0005-0000-0000-0000EC3C0000}"/>
    <cellStyle name="Normal 6 2 5 3 5" xfId="8089" xr:uid="{00000000-0005-0000-0000-0000ED3C0000}"/>
    <cellStyle name="Normal 6 2 5 3 5 2" xfId="8090" xr:uid="{00000000-0005-0000-0000-0000EE3C0000}"/>
    <cellStyle name="Normal 6 2 5 3 5 2 2" xfId="8091" xr:uid="{00000000-0005-0000-0000-0000EF3C0000}"/>
    <cellStyle name="Normal 6 2 5 3 5 2 2 2" xfId="39284" xr:uid="{00000000-0005-0000-0000-0000F03C0000}"/>
    <cellStyle name="Normal 6 2 5 3 5 2 3" xfId="29266" xr:uid="{00000000-0005-0000-0000-0000F13C0000}"/>
    <cellStyle name="Normal 6 2 5 3 5 3" xfId="8092" xr:uid="{00000000-0005-0000-0000-0000F23C0000}"/>
    <cellStyle name="Normal 6 2 5 3 5 3 2" xfId="8093" xr:uid="{00000000-0005-0000-0000-0000F33C0000}"/>
    <cellStyle name="Normal 6 2 5 3 5 3 2 2" xfId="39285" xr:uid="{00000000-0005-0000-0000-0000F43C0000}"/>
    <cellStyle name="Normal 6 2 5 3 5 3 3" xfId="29267" xr:uid="{00000000-0005-0000-0000-0000F53C0000}"/>
    <cellStyle name="Normal 6 2 5 3 5 4" xfId="8094" xr:uid="{00000000-0005-0000-0000-0000F63C0000}"/>
    <cellStyle name="Normal 6 2 5 3 5 4 2" xfId="35061" xr:uid="{00000000-0005-0000-0000-0000F73C0000}"/>
    <cellStyle name="Normal 6 2 5 3 5 5" xfId="24465" xr:uid="{00000000-0005-0000-0000-0000F83C0000}"/>
    <cellStyle name="Normal 6 2 5 3 6" xfId="8095" xr:uid="{00000000-0005-0000-0000-0000F93C0000}"/>
    <cellStyle name="Normal 6 2 5 3 6 2" xfId="8096" xr:uid="{00000000-0005-0000-0000-0000FA3C0000}"/>
    <cellStyle name="Normal 6 2 5 3 6 2 2" xfId="8097" xr:uid="{00000000-0005-0000-0000-0000FB3C0000}"/>
    <cellStyle name="Normal 6 2 5 3 6 2 2 2" xfId="39286" xr:uid="{00000000-0005-0000-0000-0000FC3C0000}"/>
    <cellStyle name="Normal 6 2 5 3 6 2 3" xfId="29268" xr:uid="{00000000-0005-0000-0000-0000FD3C0000}"/>
    <cellStyle name="Normal 6 2 5 3 6 3" xfId="8098" xr:uid="{00000000-0005-0000-0000-0000FE3C0000}"/>
    <cellStyle name="Normal 6 2 5 3 6 3 2" xfId="8099" xr:uid="{00000000-0005-0000-0000-0000FF3C0000}"/>
    <cellStyle name="Normal 6 2 5 3 6 3 2 2" xfId="39287" xr:uid="{00000000-0005-0000-0000-0000003D0000}"/>
    <cellStyle name="Normal 6 2 5 3 6 3 3" xfId="29269" xr:uid="{00000000-0005-0000-0000-0000013D0000}"/>
    <cellStyle name="Normal 6 2 5 3 6 4" xfId="8100" xr:uid="{00000000-0005-0000-0000-0000023D0000}"/>
    <cellStyle name="Normal 6 2 5 3 6 4 2" xfId="35062" xr:uid="{00000000-0005-0000-0000-0000033D0000}"/>
    <cellStyle name="Normal 6 2 5 3 6 5" xfId="24466" xr:uid="{00000000-0005-0000-0000-0000043D0000}"/>
    <cellStyle name="Normal 6 2 5 3 7" xfId="8101" xr:uid="{00000000-0005-0000-0000-0000053D0000}"/>
    <cellStyle name="Normal 6 2 5 3 7 2" xfId="8102" xr:uid="{00000000-0005-0000-0000-0000063D0000}"/>
    <cellStyle name="Normal 6 2 5 3 7 2 2" xfId="39288" xr:uid="{00000000-0005-0000-0000-0000073D0000}"/>
    <cellStyle name="Normal 6 2 5 3 7 3" xfId="29270" xr:uid="{00000000-0005-0000-0000-0000083D0000}"/>
    <cellStyle name="Normal 6 2 5 3 8" xfId="8103" xr:uid="{00000000-0005-0000-0000-0000093D0000}"/>
    <cellStyle name="Normal 6 2 5 3 8 2" xfId="8104" xr:uid="{00000000-0005-0000-0000-00000A3D0000}"/>
    <cellStyle name="Normal 6 2 5 3 8 2 2" xfId="39289" xr:uid="{00000000-0005-0000-0000-00000B3D0000}"/>
    <cellStyle name="Normal 6 2 5 3 8 3" xfId="29271" xr:uid="{00000000-0005-0000-0000-00000C3D0000}"/>
    <cellStyle name="Normal 6 2 5 3 9" xfId="8105" xr:uid="{00000000-0005-0000-0000-00000D3D0000}"/>
    <cellStyle name="Normal 6 2 5 3 9 2" xfId="35045" xr:uid="{00000000-0005-0000-0000-00000E3D0000}"/>
    <cellStyle name="Normal 6 2 5 4" xfId="8106" xr:uid="{00000000-0005-0000-0000-00000F3D0000}"/>
    <cellStyle name="Normal 6 2 5 4 2" xfId="8107" xr:uid="{00000000-0005-0000-0000-0000103D0000}"/>
    <cellStyle name="Normal 6 2 5 4 2 2" xfId="8108" xr:uid="{00000000-0005-0000-0000-0000113D0000}"/>
    <cellStyle name="Normal 6 2 5 4 2 2 2" xfId="8109" xr:uid="{00000000-0005-0000-0000-0000123D0000}"/>
    <cellStyle name="Normal 6 2 5 4 2 2 2 2" xfId="8110" xr:uid="{00000000-0005-0000-0000-0000133D0000}"/>
    <cellStyle name="Normal 6 2 5 4 2 2 2 2 2" xfId="39290" xr:uid="{00000000-0005-0000-0000-0000143D0000}"/>
    <cellStyle name="Normal 6 2 5 4 2 2 2 3" xfId="29272" xr:uid="{00000000-0005-0000-0000-0000153D0000}"/>
    <cellStyle name="Normal 6 2 5 4 2 2 3" xfId="8111" xr:uid="{00000000-0005-0000-0000-0000163D0000}"/>
    <cellStyle name="Normal 6 2 5 4 2 2 3 2" xfId="8112" xr:uid="{00000000-0005-0000-0000-0000173D0000}"/>
    <cellStyle name="Normal 6 2 5 4 2 2 3 2 2" xfId="39291" xr:uid="{00000000-0005-0000-0000-0000183D0000}"/>
    <cellStyle name="Normal 6 2 5 4 2 2 3 3" xfId="29273" xr:uid="{00000000-0005-0000-0000-0000193D0000}"/>
    <cellStyle name="Normal 6 2 5 4 2 2 4" xfId="8113" xr:uid="{00000000-0005-0000-0000-00001A3D0000}"/>
    <cellStyle name="Normal 6 2 5 4 2 2 4 2" xfId="35065" xr:uid="{00000000-0005-0000-0000-00001B3D0000}"/>
    <cellStyle name="Normal 6 2 5 4 2 2 5" xfId="24469" xr:uid="{00000000-0005-0000-0000-00001C3D0000}"/>
    <cellStyle name="Normal 6 2 5 4 2 3" xfId="8114" xr:uid="{00000000-0005-0000-0000-00001D3D0000}"/>
    <cellStyle name="Normal 6 2 5 4 2 3 2" xfId="8115" xr:uid="{00000000-0005-0000-0000-00001E3D0000}"/>
    <cellStyle name="Normal 6 2 5 4 2 3 2 2" xfId="8116" xr:uid="{00000000-0005-0000-0000-00001F3D0000}"/>
    <cellStyle name="Normal 6 2 5 4 2 3 2 2 2" xfId="39292" xr:uid="{00000000-0005-0000-0000-0000203D0000}"/>
    <cellStyle name="Normal 6 2 5 4 2 3 2 3" xfId="29274" xr:uid="{00000000-0005-0000-0000-0000213D0000}"/>
    <cellStyle name="Normal 6 2 5 4 2 3 3" xfId="8117" xr:uid="{00000000-0005-0000-0000-0000223D0000}"/>
    <cellStyle name="Normal 6 2 5 4 2 3 3 2" xfId="8118" xr:uid="{00000000-0005-0000-0000-0000233D0000}"/>
    <cellStyle name="Normal 6 2 5 4 2 3 3 2 2" xfId="39293" xr:uid="{00000000-0005-0000-0000-0000243D0000}"/>
    <cellStyle name="Normal 6 2 5 4 2 3 3 3" xfId="29275" xr:uid="{00000000-0005-0000-0000-0000253D0000}"/>
    <cellStyle name="Normal 6 2 5 4 2 3 4" xfId="8119" xr:uid="{00000000-0005-0000-0000-0000263D0000}"/>
    <cellStyle name="Normal 6 2 5 4 2 3 4 2" xfId="35066" xr:uid="{00000000-0005-0000-0000-0000273D0000}"/>
    <cellStyle name="Normal 6 2 5 4 2 3 5" xfId="24470" xr:uid="{00000000-0005-0000-0000-0000283D0000}"/>
    <cellStyle name="Normal 6 2 5 4 2 4" xfId="8120" xr:uid="{00000000-0005-0000-0000-0000293D0000}"/>
    <cellStyle name="Normal 6 2 5 4 2 4 2" xfId="8121" xr:uid="{00000000-0005-0000-0000-00002A3D0000}"/>
    <cellStyle name="Normal 6 2 5 4 2 4 2 2" xfId="39294" xr:uid="{00000000-0005-0000-0000-00002B3D0000}"/>
    <cellStyle name="Normal 6 2 5 4 2 4 3" xfId="29276" xr:uid="{00000000-0005-0000-0000-00002C3D0000}"/>
    <cellStyle name="Normal 6 2 5 4 2 5" xfId="8122" xr:uid="{00000000-0005-0000-0000-00002D3D0000}"/>
    <cellStyle name="Normal 6 2 5 4 2 5 2" xfId="8123" xr:uid="{00000000-0005-0000-0000-00002E3D0000}"/>
    <cellStyle name="Normal 6 2 5 4 2 5 2 2" xfId="39295" xr:uid="{00000000-0005-0000-0000-00002F3D0000}"/>
    <cellStyle name="Normal 6 2 5 4 2 5 3" xfId="29277" xr:uid="{00000000-0005-0000-0000-0000303D0000}"/>
    <cellStyle name="Normal 6 2 5 4 2 6" xfId="8124" xr:uid="{00000000-0005-0000-0000-0000313D0000}"/>
    <cellStyle name="Normal 6 2 5 4 2 6 2" xfId="35064" xr:uid="{00000000-0005-0000-0000-0000323D0000}"/>
    <cellStyle name="Normal 6 2 5 4 2 7" xfId="24468" xr:uid="{00000000-0005-0000-0000-0000333D0000}"/>
    <cellStyle name="Normal 6 2 5 4 3" xfId="8125" xr:uid="{00000000-0005-0000-0000-0000343D0000}"/>
    <cellStyle name="Normal 6 2 5 4 3 2" xfId="8126" xr:uid="{00000000-0005-0000-0000-0000353D0000}"/>
    <cellStyle name="Normal 6 2 5 4 3 2 2" xfId="8127" xr:uid="{00000000-0005-0000-0000-0000363D0000}"/>
    <cellStyle name="Normal 6 2 5 4 3 2 2 2" xfId="39296" xr:uid="{00000000-0005-0000-0000-0000373D0000}"/>
    <cellStyle name="Normal 6 2 5 4 3 2 3" xfId="29278" xr:uid="{00000000-0005-0000-0000-0000383D0000}"/>
    <cellStyle name="Normal 6 2 5 4 3 3" xfId="8128" xr:uid="{00000000-0005-0000-0000-0000393D0000}"/>
    <cellStyle name="Normal 6 2 5 4 3 3 2" xfId="8129" xr:uid="{00000000-0005-0000-0000-00003A3D0000}"/>
    <cellStyle name="Normal 6 2 5 4 3 3 2 2" xfId="39297" xr:uid="{00000000-0005-0000-0000-00003B3D0000}"/>
    <cellStyle name="Normal 6 2 5 4 3 3 3" xfId="29279" xr:uid="{00000000-0005-0000-0000-00003C3D0000}"/>
    <cellStyle name="Normal 6 2 5 4 3 4" xfId="8130" xr:uid="{00000000-0005-0000-0000-00003D3D0000}"/>
    <cellStyle name="Normal 6 2 5 4 3 4 2" xfId="35067" xr:uid="{00000000-0005-0000-0000-00003E3D0000}"/>
    <cellStyle name="Normal 6 2 5 4 3 5" xfId="24471" xr:uid="{00000000-0005-0000-0000-00003F3D0000}"/>
    <cellStyle name="Normal 6 2 5 4 4" xfId="8131" xr:uid="{00000000-0005-0000-0000-0000403D0000}"/>
    <cellStyle name="Normal 6 2 5 4 4 2" xfId="8132" xr:uid="{00000000-0005-0000-0000-0000413D0000}"/>
    <cellStyle name="Normal 6 2 5 4 4 2 2" xfId="8133" xr:uid="{00000000-0005-0000-0000-0000423D0000}"/>
    <cellStyle name="Normal 6 2 5 4 4 2 2 2" xfId="39298" xr:uid="{00000000-0005-0000-0000-0000433D0000}"/>
    <cellStyle name="Normal 6 2 5 4 4 2 3" xfId="29280" xr:uid="{00000000-0005-0000-0000-0000443D0000}"/>
    <cellStyle name="Normal 6 2 5 4 4 3" xfId="8134" xr:uid="{00000000-0005-0000-0000-0000453D0000}"/>
    <cellStyle name="Normal 6 2 5 4 4 3 2" xfId="8135" xr:uid="{00000000-0005-0000-0000-0000463D0000}"/>
    <cellStyle name="Normal 6 2 5 4 4 3 2 2" xfId="39299" xr:uid="{00000000-0005-0000-0000-0000473D0000}"/>
    <cellStyle name="Normal 6 2 5 4 4 3 3" xfId="29281" xr:uid="{00000000-0005-0000-0000-0000483D0000}"/>
    <cellStyle name="Normal 6 2 5 4 4 4" xfId="8136" xr:uid="{00000000-0005-0000-0000-0000493D0000}"/>
    <cellStyle name="Normal 6 2 5 4 4 4 2" xfId="35068" xr:uid="{00000000-0005-0000-0000-00004A3D0000}"/>
    <cellStyle name="Normal 6 2 5 4 4 5" xfId="24472" xr:uid="{00000000-0005-0000-0000-00004B3D0000}"/>
    <cellStyle name="Normal 6 2 5 4 5" xfId="8137" xr:uid="{00000000-0005-0000-0000-00004C3D0000}"/>
    <cellStyle name="Normal 6 2 5 4 5 2" xfId="8138" xr:uid="{00000000-0005-0000-0000-00004D3D0000}"/>
    <cellStyle name="Normal 6 2 5 4 5 2 2" xfId="39300" xr:uid="{00000000-0005-0000-0000-00004E3D0000}"/>
    <cellStyle name="Normal 6 2 5 4 5 3" xfId="29282" xr:uid="{00000000-0005-0000-0000-00004F3D0000}"/>
    <cellStyle name="Normal 6 2 5 4 6" xfId="8139" xr:uid="{00000000-0005-0000-0000-0000503D0000}"/>
    <cellStyle name="Normal 6 2 5 4 6 2" xfId="8140" xr:uid="{00000000-0005-0000-0000-0000513D0000}"/>
    <cellStyle name="Normal 6 2 5 4 6 2 2" xfId="39301" xr:uid="{00000000-0005-0000-0000-0000523D0000}"/>
    <cellStyle name="Normal 6 2 5 4 6 3" xfId="29283" xr:uid="{00000000-0005-0000-0000-0000533D0000}"/>
    <cellStyle name="Normal 6 2 5 4 7" xfId="8141" xr:uid="{00000000-0005-0000-0000-0000543D0000}"/>
    <cellStyle name="Normal 6 2 5 4 7 2" xfId="35063" xr:uid="{00000000-0005-0000-0000-0000553D0000}"/>
    <cellStyle name="Normal 6 2 5 4 8" xfId="24467" xr:uid="{00000000-0005-0000-0000-0000563D0000}"/>
    <cellStyle name="Normal 6 2 5 5" xfId="8142" xr:uid="{00000000-0005-0000-0000-0000573D0000}"/>
    <cellStyle name="Normal 6 2 5 5 2" xfId="8143" xr:uid="{00000000-0005-0000-0000-0000583D0000}"/>
    <cellStyle name="Normal 6 2 5 5 2 2" xfId="8144" xr:uid="{00000000-0005-0000-0000-0000593D0000}"/>
    <cellStyle name="Normal 6 2 5 5 2 2 2" xfId="8145" xr:uid="{00000000-0005-0000-0000-00005A3D0000}"/>
    <cellStyle name="Normal 6 2 5 5 2 2 2 2" xfId="8146" xr:uid="{00000000-0005-0000-0000-00005B3D0000}"/>
    <cellStyle name="Normal 6 2 5 5 2 2 2 2 2" xfId="39302" xr:uid="{00000000-0005-0000-0000-00005C3D0000}"/>
    <cellStyle name="Normal 6 2 5 5 2 2 2 3" xfId="29284" xr:uid="{00000000-0005-0000-0000-00005D3D0000}"/>
    <cellStyle name="Normal 6 2 5 5 2 2 3" xfId="8147" xr:uid="{00000000-0005-0000-0000-00005E3D0000}"/>
    <cellStyle name="Normal 6 2 5 5 2 2 3 2" xfId="8148" xr:uid="{00000000-0005-0000-0000-00005F3D0000}"/>
    <cellStyle name="Normal 6 2 5 5 2 2 3 2 2" xfId="39303" xr:uid="{00000000-0005-0000-0000-0000603D0000}"/>
    <cellStyle name="Normal 6 2 5 5 2 2 3 3" xfId="29285" xr:uid="{00000000-0005-0000-0000-0000613D0000}"/>
    <cellStyle name="Normal 6 2 5 5 2 2 4" xfId="8149" xr:uid="{00000000-0005-0000-0000-0000623D0000}"/>
    <cellStyle name="Normal 6 2 5 5 2 2 4 2" xfId="35071" xr:uid="{00000000-0005-0000-0000-0000633D0000}"/>
    <cellStyle name="Normal 6 2 5 5 2 2 5" xfId="24475" xr:uid="{00000000-0005-0000-0000-0000643D0000}"/>
    <cellStyle name="Normal 6 2 5 5 2 3" xfId="8150" xr:uid="{00000000-0005-0000-0000-0000653D0000}"/>
    <cellStyle name="Normal 6 2 5 5 2 3 2" xfId="8151" xr:uid="{00000000-0005-0000-0000-0000663D0000}"/>
    <cellStyle name="Normal 6 2 5 5 2 3 2 2" xfId="8152" xr:uid="{00000000-0005-0000-0000-0000673D0000}"/>
    <cellStyle name="Normal 6 2 5 5 2 3 2 2 2" xfId="39304" xr:uid="{00000000-0005-0000-0000-0000683D0000}"/>
    <cellStyle name="Normal 6 2 5 5 2 3 2 3" xfId="29286" xr:uid="{00000000-0005-0000-0000-0000693D0000}"/>
    <cellStyle name="Normal 6 2 5 5 2 3 3" xfId="8153" xr:uid="{00000000-0005-0000-0000-00006A3D0000}"/>
    <cellStyle name="Normal 6 2 5 5 2 3 3 2" xfId="8154" xr:uid="{00000000-0005-0000-0000-00006B3D0000}"/>
    <cellStyle name="Normal 6 2 5 5 2 3 3 2 2" xfId="39305" xr:uid="{00000000-0005-0000-0000-00006C3D0000}"/>
    <cellStyle name="Normal 6 2 5 5 2 3 3 3" xfId="29287" xr:uid="{00000000-0005-0000-0000-00006D3D0000}"/>
    <cellStyle name="Normal 6 2 5 5 2 3 4" xfId="8155" xr:uid="{00000000-0005-0000-0000-00006E3D0000}"/>
    <cellStyle name="Normal 6 2 5 5 2 3 4 2" xfId="35072" xr:uid="{00000000-0005-0000-0000-00006F3D0000}"/>
    <cellStyle name="Normal 6 2 5 5 2 3 5" xfId="24476" xr:uid="{00000000-0005-0000-0000-0000703D0000}"/>
    <cellStyle name="Normal 6 2 5 5 2 4" xfId="8156" xr:uid="{00000000-0005-0000-0000-0000713D0000}"/>
    <cellStyle name="Normal 6 2 5 5 2 4 2" xfId="8157" xr:uid="{00000000-0005-0000-0000-0000723D0000}"/>
    <cellStyle name="Normal 6 2 5 5 2 4 2 2" xfId="39306" xr:uid="{00000000-0005-0000-0000-0000733D0000}"/>
    <cellStyle name="Normal 6 2 5 5 2 4 3" xfId="29288" xr:uid="{00000000-0005-0000-0000-0000743D0000}"/>
    <cellStyle name="Normal 6 2 5 5 2 5" xfId="8158" xr:uid="{00000000-0005-0000-0000-0000753D0000}"/>
    <cellStyle name="Normal 6 2 5 5 2 5 2" xfId="8159" xr:uid="{00000000-0005-0000-0000-0000763D0000}"/>
    <cellStyle name="Normal 6 2 5 5 2 5 2 2" xfId="39307" xr:uid="{00000000-0005-0000-0000-0000773D0000}"/>
    <cellStyle name="Normal 6 2 5 5 2 5 3" xfId="29289" xr:uid="{00000000-0005-0000-0000-0000783D0000}"/>
    <cellStyle name="Normal 6 2 5 5 2 6" xfId="8160" xr:uid="{00000000-0005-0000-0000-0000793D0000}"/>
    <cellStyle name="Normal 6 2 5 5 2 6 2" xfId="35070" xr:uid="{00000000-0005-0000-0000-00007A3D0000}"/>
    <cellStyle name="Normal 6 2 5 5 2 7" xfId="24474" xr:uid="{00000000-0005-0000-0000-00007B3D0000}"/>
    <cellStyle name="Normal 6 2 5 5 3" xfId="8161" xr:uid="{00000000-0005-0000-0000-00007C3D0000}"/>
    <cellStyle name="Normal 6 2 5 5 3 2" xfId="8162" xr:uid="{00000000-0005-0000-0000-00007D3D0000}"/>
    <cellStyle name="Normal 6 2 5 5 3 2 2" xfId="8163" xr:uid="{00000000-0005-0000-0000-00007E3D0000}"/>
    <cellStyle name="Normal 6 2 5 5 3 2 2 2" xfId="39308" xr:uid="{00000000-0005-0000-0000-00007F3D0000}"/>
    <cellStyle name="Normal 6 2 5 5 3 2 3" xfId="29290" xr:uid="{00000000-0005-0000-0000-0000803D0000}"/>
    <cellStyle name="Normal 6 2 5 5 3 3" xfId="8164" xr:uid="{00000000-0005-0000-0000-0000813D0000}"/>
    <cellStyle name="Normal 6 2 5 5 3 3 2" xfId="8165" xr:uid="{00000000-0005-0000-0000-0000823D0000}"/>
    <cellStyle name="Normal 6 2 5 5 3 3 2 2" xfId="39309" xr:uid="{00000000-0005-0000-0000-0000833D0000}"/>
    <cellStyle name="Normal 6 2 5 5 3 3 3" xfId="29291" xr:uid="{00000000-0005-0000-0000-0000843D0000}"/>
    <cellStyle name="Normal 6 2 5 5 3 4" xfId="8166" xr:uid="{00000000-0005-0000-0000-0000853D0000}"/>
    <cellStyle name="Normal 6 2 5 5 3 4 2" xfId="35073" xr:uid="{00000000-0005-0000-0000-0000863D0000}"/>
    <cellStyle name="Normal 6 2 5 5 3 5" xfId="24477" xr:uid="{00000000-0005-0000-0000-0000873D0000}"/>
    <cellStyle name="Normal 6 2 5 5 4" xfId="8167" xr:uid="{00000000-0005-0000-0000-0000883D0000}"/>
    <cellStyle name="Normal 6 2 5 5 4 2" xfId="8168" xr:uid="{00000000-0005-0000-0000-0000893D0000}"/>
    <cellStyle name="Normal 6 2 5 5 4 2 2" xfId="8169" xr:uid="{00000000-0005-0000-0000-00008A3D0000}"/>
    <cellStyle name="Normal 6 2 5 5 4 2 2 2" xfId="39310" xr:uid="{00000000-0005-0000-0000-00008B3D0000}"/>
    <cellStyle name="Normal 6 2 5 5 4 2 3" xfId="29292" xr:uid="{00000000-0005-0000-0000-00008C3D0000}"/>
    <cellStyle name="Normal 6 2 5 5 4 3" xfId="8170" xr:uid="{00000000-0005-0000-0000-00008D3D0000}"/>
    <cellStyle name="Normal 6 2 5 5 4 3 2" xfId="8171" xr:uid="{00000000-0005-0000-0000-00008E3D0000}"/>
    <cellStyle name="Normal 6 2 5 5 4 3 2 2" xfId="39311" xr:uid="{00000000-0005-0000-0000-00008F3D0000}"/>
    <cellStyle name="Normal 6 2 5 5 4 3 3" xfId="29293" xr:uid="{00000000-0005-0000-0000-0000903D0000}"/>
    <cellStyle name="Normal 6 2 5 5 4 4" xfId="8172" xr:uid="{00000000-0005-0000-0000-0000913D0000}"/>
    <cellStyle name="Normal 6 2 5 5 4 4 2" xfId="35074" xr:uid="{00000000-0005-0000-0000-0000923D0000}"/>
    <cellStyle name="Normal 6 2 5 5 4 5" xfId="24478" xr:uid="{00000000-0005-0000-0000-0000933D0000}"/>
    <cellStyle name="Normal 6 2 5 5 5" xfId="8173" xr:uid="{00000000-0005-0000-0000-0000943D0000}"/>
    <cellStyle name="Normal 6 2 5 5 5 2" xfId="8174" xr:uid="{00000000-0005-0000-0000-0000953D0000}"/>
    <cellStyle name="Normal 6 2 5 5 5 2 2" xfId="39312" xr:uid="{00000000-0005-0000-0000-0000963D0000}"/>
    <cellStyle name="Normal 6 2 5 5 5 3" xfId="29294" xr:uid="{00000000-0005-0000-0000-0000973D0000}"/>
    <cellStyle name="Normal 6 2 5 5 6" xfId="8175" xr:uid="{00000000-0005-0000-0000-0000983D0000}"/>
    <cellStyle name="Normal 6 2 5 5 6 2" xfId="8176" xr:uid="{00000000-0005-0000-0000-0000993D0000}"/>
    <cellStyle name="Normal 6 2 5 5 6 2 2" xfId="39313" xr:uid="{00000000-0005-0000-0000-00009A3D0000}"/>
    <cellStyle name="Normal 6 2 5 5 6 3" xfId="29295" xr:uid="{00000000-0005-0000-0000-00009B3D0000}"/>
    <cellStyle name="Normal 6 2 5 5 7" xfId="8177" xr:uid="{00000000-0005-0000-0000-00009C3D0000}"/>
    <cellStyle name="Normal 6 2 5 5 7 2" xfId="35069" xr:uid="{00000000-0005-0000-0000-00009D3D0000}"/>
    <cellStyle name="Normal 6 2 5 5 8" xfId="24473" xr:uid="{00000000-0005-0000-0000-00009E3D0000}"/>
    <cellStyle name="Normal 6 2 5 6" xfId="8178" xr:uid="{00000000-0005-0000-0000-00009F3D0000}"/>
    <cellStyle name="Normal 6 2 5 6 2" xfId="8179" xr:uid="{00000000-0005-0000-0000-0000A03D0000}"/>
    <cellStyle name="Normal 6 2 5 6 2 2" xfId="8180" xr:uid="{00000000-0005-0000-0000-0000A13D0000}"/>
    <cellStyle name="Normal 6 2 5 6 2 2 2" xfId="8181" xr:uid="{00000000-0005-0000-0000-0000A23D0000}"/>
    <cellStyle name="Normal 6 2 5 6 2 2 2 2" xfId="8182" xr:uid="{00000000-0005-0000-0000-0000A33D0000}"/>
    <cellStyle name="Normal 6 2 5 6 2 2 2 2 2" xfId="39314" xr:uid="{00000000-0005-0000-0000-0000A43D0000}"/>
    <cellStyle name="Normal 6 2 5 6 2 2 2 3" xfId="29296" xr:uid="{00000000-0005-0000-0000-0000A53D0000}"/>
    <cellStyle name="Normal 6 2 5 6 2 2 3" xfId="8183" xr:uid="{00000000-0005-0000-0000-0000A63D0000}"/>
    <cellStyle name="Normal 6 2 5 6 2 2 3 2" xfId="8184" xr:uid="{00000000-0005-0000-0000-0000A73D0000}"/>
    <cellStyle name="Normal 6 2 5 6 2 2 3 2 2" xfId="39315" xr:uid="{00000000-0005-0000-0000-0000A83D0000}"/>
    <cellStyle name="Normal 6 2 5 6 2 2 3 3" xfId="29297" xr:uid="{00000000-0005-0000-0000-0000A93D0000}"/>
    <cellStyle name="Normal 6 2 5 6 2 2 4" xfId="8185" xr:uid="{00000000-0005-0000-0000-0000AA3D0000}"/>
    <cellStyle name="Normal 6 2 5 6 2 2 4 2" xfId="35077" xr:uid="{00000000-0005-0000-0000-0000AB3D0000}"/>
    <cellStyle name="Normal 6 2 5 6 2 2 5" xfId="24481" xr:uid="{00000000-0005-0000-0000-0000AC3D0000}"/>
    <cellStyle name="Normal 6 2 5 6 2 3" xfId="8186" xr:uid="{00000000-0005-0000-0000-0000AD3D0000}"/>
    <cellStyle name="Normal 6 2 5 6 2 3 2" xfId="8187" xr:uid="{00000000-0005-0000-0000-0000AE3D0000}"/>
    <cellStyle name="Normal 6 2 5 6 2 3 2 2" xfId="8188" xr:uid="{00000000-0005-0000-0000-0000AF3D0000}"/>
    <cellStyle name="Normal 6 2 5 6 2 3 2 2 2" xfId="39316" xr:uid="{00000000-0005-0000-0000-0000B03D0000}"/>
    <cellStyle name="Normal 6 2 5 6 2 3 2 3" xfId="29298" xr:uid="{00000000-0005-0000-0000-0000B13D0000}"/>
    <cellStyle name="Normal 6 2 5 6 2 3 3" xfId="8189" xr:uid="{00000000-0005-0000-0000-0000B23D0000}"/>
    <cellStyle name="Normal 6 2 5 6 2 3 3 2" xfId="8190" xr:uid="{00000000-0005-0000-0000-0000B33D0000}"/>
    <cellStyle name="Normal 6 2 5 6 2 3 3 2 2" xfId="39317" xr:uid="{00000000-0005-0000-0000-0000B43D0000}"/>
    <cellStyle name="Normal 6 2 5 6 2 3 3 3" xfId="29299" xr:uid="{00000000-0005-0000-0000-0000B53D0000}"/>
    <cellStyle name="Normal 6 2 5 6 2 3 4" xfId="8191" xr:uid="{00000000-0005-0000-0000-0000B63D0000}"/>
    <cellStyle name="Normal 6 2 5 6 2 3 4 2" xfId="35078" xr:uid="{00000000-0005-0000-0000-0000B73D0000}"/>
    <cellStyle name="Normal 6 2 5 6 2 3 5" xfId="24482" xr:uid="{00000000-0005-0000-0000-0000B83D0000}"/>
    <cellStyle name="Normal 6 2 5 6 2 4" xfId="8192" xr:uid="{00000000-0005-0000-0000-0000B93D0000}"/>
    <cellStyle name="Normal 6 2 5 6 2 4 2" xfId="8193" xr:uid="{00000000-0005-0000-0000-0000BA3D0000}"/>
    <cellStyle name="Normal 6 2 5 6 2 4 2 2" xfId="39318" xr:uid="{00000000-0005-0000-0000-0000BB3D0000}"/>
    <cellStyle name="Normal 6 2 5 6 2 4 3" xfId="29300" xr:uid="{00000000-0005-0000-0000-0000BC3D0000}"/>
    <cellStyle name="Normal 6 2 5 6 2 5" xfId="8194" xr:uid="{00000000-0005-0000-0000-0000BD3D0000}"/>
    <cellStyle name="Normal 6 2 5 6 2 5 2" xfId="8195" xr:uid="{00000000-0005-0000-0000-0000BE3D0000}"/>
    <cellStyle name="Normal 6 2 5 6 2 5 2 2" xfId="39319" xr:uid="{00000000-0005-0000-0000-0000BF3D0000}"/>
    <cellStyle name="Normal 6 2 5 6 2 5 3" xfId="29301" xr:uid="{00000000-0005-0000-0000-0000C03D0000}"/>
    <cellStyle name="Normal 6 2 5 6 2 6" xfId="8196" xr:uid="{00000000-0005-0000-0000-0000C13D0000}"/>
    <cellStyle name="Normal 6 2 5 6 2 6 2" xfId="35076" xr:uid="{00000000-0005-0000-0000-0000C23D0000}"/>
    <cellStyle name="Normal 6 2 5 6 2 7" xfId="24480" xr:uid="{00000000-0005-0000-0000-0000C33D0000}"/>
    <cellStyle name="Normal 6 2 5 6 3" xfId="8197" xr:uid="{00000000-0005-0000-0000-0000C43D0000}"/>
    <cellStyle name="Normal 6 2 5 6 3 2" xfId="8198" xr:uid="{00000000-0005-0000-0000-0000C53D0000}"/>
    <cellStyle name="Normal 6 2 5 6 3 2 2" xfId="8199" xr:uid="{00000000-0005-0000-0000-0000C63D0000}"/>
    <cellStyle name="Normal 6 2 5 6 3 2 2 2" xfId="39320" xr:uid="{00000000-0005-0000-0000-0000C73D0000}"/>
    <cellStyle name="Normal 6 2 5 6 3 2 3" xfId="29302" xr:uid="{00000000-0005-0000-0000-0000C83D0000}"/>
    <cellStyle name="Normal 6 2 5 6 3 3" xfId="8200" xr:uid="{00000000-0005-0000-0000-0000C93D0000}"/>
    <cellStyle name="Normal 6 2 5 6 3 3 2" xfId="8201" xr:uid="{00000000-0005-0000-0000-0000CA3D0000}"/>
    <cellStyle name="Normal 6 2 5 6 3 3 2 2" xfId="39321" xr:uid="{00000000-0005-0000-0000-0000CB3D0000}"/>
    <cellStyle name="Normal 6 2 5 6 3 3 3" xfId="29303" xr:uid="{00000000-0005-0000-0000-0000CC3D0000}"/>
    <cellStyle name="Normal 6 2 5 6 3 4" xfId="8202" xr:uid="{00000000-0005-0000-0000-0000CD3D0000}"/>
    <cellStyle name="Normal 6 2 5 6 3 4 2" xfId="35079" xr:uid="{00000000-0005-0000-0000-0000CE3D0000}"/>
    <cellStyle name="Normal 6 2 5 6 3 5" xfId="24483" xr:uid="{00000000-0005-0000-0000-0000CF3D0000}"/>
    <cellStyle name="Normal 6 2 5 6 4" xfId="8203" xr:uid="{00000000-0005-0000-0000-0000D03D0000}"/>
    <cellStyle name="Normal 6 2 5 6 4 2" xfId="8204" xr:uid="{00000000-0005-0000-0000-0000D13D0000}"/>
    <cellStyle name="Normal 6 2 5 6 4 2 2" xfId="8205" xr:uid="{00000000-0005-0000-0000-0000D23D0000}"/>
    <cellStyle name="Normal 6 2 5 6 4 2 2 2" xfId="39322" xr:uid="{00000000-0005-0000-0000-0000D33D0000}"/>
    <cellStyle name="Normal 6 2 5 6 4 2 3" xfId="29304" xr:uid="{00000000-0005-0000-0000-0000D43D0000}"/>
    <cellStyle name="Normal 6 2 5 6 4 3" xfId="8206" xr:uid="{00000000-0005-0000-0000-0000D53D0000}"/>
    <cellStyle name="Normal 6 2 5 6 4 3 2" xfId="8207" xr:uid="{00000000-0005-0000-0000-0000D63D0000}"/>
    <cellStyle name="Normal 6 2 5 6 4 3 2 2" xfId="39323" xr:uid="{00000000-0005-0000-0000-0000D73D0000}"/>
    <cellStyle name="Normal 6 2 5 6 4 3 3" xfId="29305" xr:uid="{00000000-0005-0000-0000-0000D83D0000}"/>
    <cellStyle name="Normal 6 2 5 6 4 4" xfId="8208" xr:uid="{00000000-0005-0000-0000-0000D93D0000}"/>
    <cellStyle name="Normal 6 2 5 6 4 4 2" xfId="35080" xr:uid="{00000000-0005-0000-0000-0000DA3D0000}"/>
    <cellStyle name="Normal 6 2 5 6 4 5" xfId="24484" xr:uid="{00000000-0005-0000-0000-0000DB3D0000}"/>
    <cellStyle name="Normal 6 2 5 6 5" xfId="8209" xr:uid="{00000000-0005-0000-0000-0000DC3D0000}"/>
    <cellStyle name="Normal 6 2 5 6 5 2" xfId="8210" xr:uid="{00000000-0005-0000-0000-0000DD3D0000}"/>
    <cellStyle name="Normal 6 2 5 6 5 2 2" xfId="39324" xr:uid="{00000000-0005-0000-0000-0000DE3D0000}"/>
    <cellStyle name="Normal 6 2 5 6 5 3" xfId="29306" xr:uid="{00000000-0005-0000-0000-0000DF3D0000}"/>
    <cellStyle name="Normal 6 2 5 6 6" xfId="8211" xr:uid="{00000000-0005-0000-0000-0000E03D0000}"/>
    <cellStyle name="Normal 6 2 5 6 6 2" xfId="8212" xr:uid="{00000000-0005-0000-0000-0000E13D0000}"/>
    <cellStyle name="Normal 6 2 5 6 6 2 2" xfId="39325" xr:uid="{00000000-0005-0000-0000-0000E23D0000}"/>
    <cellStyle name="Normal 6 2 5 6 6 3" xfId="29307" xr:uid="{00000000-0005-0000-0000-0000E33D0000}"/>
    <cellStyle name="Normal 6 2 5 6 7" xfId="8213" xr:uid="{00000000-0005-0000-0000-0000E43D0000}"/>
    <cellStyle name="Normal 6 2 5 6 7 2" xfId="35075" xr:uid="{00000000-0005-0000-0000-0000E53D0000}"/>
    <cellStyle name="Normal 6 2 5 6 8" xfId="24479" xr:uid="{00000000-0005-0000-0000-0000E63D0000}"/>
    <cellStyle name="Normal 6 2 5 7" xfId="8214" xr:uid="{00000000-0005-0000-0000-0000E73D0000}"/>
    <cellStyle name="Normal 6 2 5 7 2" xfId="8215" xr:uid="{00000000-0005-0000-0000-0000E83D0000}"/>
    <cellStyle name="Normal 6 2 5 7 2 2" xfId="8216" xr:uid="{00000000-0005-0000-0000-0000E93D0000}"/>
    <cellStyle name="Normal 6 2 5 7 2 2 2" xfId="8217" xr:uid="{00000000-0005-0000-0000-0000EA3D0000}"/>
    <cellStyle name="Normal 6 2 5 7 2 2 2 2" xfId="39326" xr:uid="{00000000-0005-0000-0000-0000EB3D0000}"/>
    <cellStyle name="Normal 6 2 5 7 2 2 3" xfId="29308" xr:uid="{00000000-0005-0000-0000-0000EC3D0000}"/>
    <cellStyle name="Normal 6 2 5 7 2 3" xfId="8218" xr:uid="{00000000-0005-0000-0000-0000ED3D0000}"/>
    <cellStyle name="Normal 6 2 5 7 2 3 2" xfId="8219" xr:uid="{00000000-0005-0000-0000-0000EE3D0000}"/>
    <cellStyle name="Normal 6 2 5 7 2 3 2 2" xfId="39327" xr:uid="{00000000-0005-0000-0000-0000EF3D0000}"/>
    <cellStyle name="Normal 6 2 5 7 2 3 3" xfId="29309" xr:uid="{00000000-0005-0000-0000-0000F03D0000}"/>
    <cellStyle name="Normal 6 2 5 7 2 4" xfId="8220" xr:uid="{00000000-0005-0000-0000-0000F13D0000}"/>
    <cellStyle name="Normal 6 2 5 7 2 4 2" xfId="35082" xr:uid="{00000000-0005-0000-0000-0000F23D0000}"/>
    <cellStyle name="Normal 6 2 5 7 2 5" xfId="24486" xr:uid="{00000000-0005-0000-0000-0000F33D0000}"/>
    <cellStyle name="Normal 6 2 5 7 3" xfId="8221" xr:uid="{00000000-0005-0000-0000-0000F43D0000}"/>
    <cellStyle name="Normal 6 2 5 7 3 2" xfId="8222" xr:uid="{00000000-0005-0000-0000-0000F53D0000}"/>
    <cellStyle name="Normal 6 2 5 7 3 2 2" xfId="8223" xr:uid="{00000000-0005-0000-0000-0000F63D0000}"/>
    <cellStyle name="Normal 6 2 5 7 3 2 2 2" xfId="39328" xr:uid="{00000000-0005-0000-0000-0000F73D0000}"/>
    <cellStyle name="Normal 6 2 5 7 3 2 3" xfId="29310" xr:uid="{00000000-0005-0000-0000-0000F83D0000}"/>
    <cellStyle name="Normal 6 2 5 7 3 3" xfId="8224" xr:uid="{00000000-0005-0000-0000-0000F93D0000}"/>
    <cellStyle name="Normal 6 2 5 7 3 3 2" xfId="8225" xr:uid="{00000000-0005-0000-0000-0000FA3D0000}"/>
    <cellStyle name="Normal 6 2 5 7 3 3 2 2" xfId="39329" xr:uid="{00000000-0005-0000-0000-0000FB3D0000}"/>
    <cellStyle name="Normal 6 2 5 7 3 3 3" xfId="29311" xr:uid="{00000000-0005-0000-0000-0000FC3D0000}"/>
    <cellStyle name="Normal 6 2 5 7 3 4" xfId="8226" xr:uid="{00000000-0005-0000-0000-0000FD3D0000}"/>
    <cellStyle name="Normal 6 2 5 7 3 4 2" xfId="35083" xr:uid="{00000000-0005-0000-0000-0000FE3D0000}"/>
    <cellStyle name="Normal 6 2 5 7 3 5" xfId="24487" xr:uid="{00000000-0005-0000-0000-0000FF3D0000}"/>
    <cellStyle name="Normal 6 2 5 7 4" xfId="8227" xr:uid="{00000000-0005-0000-0000-0000003E0000}"/>
    <cellStyle name="Normal 6 2 5 7 4 2" xfId="8228" xr:uid="{00000000-0005-0000-0000-0000013E0000}"/>
    <cellStyle name="Normal 6 2 5 7 4 2 2" xfId="39330" xr:uid="{00000000-0005-0000-0000-0000023E0000}"/>
    <cellStyle name="Normal 6 2 5 7 4 3" xfId="29312" xr:uid="{00000000-0005-0000-0000-0000033E0000}"/>
    <cellStyle name="Normal 6 2 5 7 5" xfId="8229" xr:uid="{00000000-0005-0000-0000-0000043E0000}"/>
    <cellStyle name="Normal 6 2 5 7 5 2" xfId="8230" xr:uid="{00000000-0005-0000-0000-0000053E0000}"/>
    <cellStyle name="Normal 6 2 5 7 5 2 2" xfId="39331" xr:uid="{00000000-0005-0000-0000-0000063E0000}"/>
    <cellStyle name="Normal 6 2 5 7 5 3" xfId="29313" xr:uid="{00000000-0005-0000-0000-0000073E0000}"/>
    <cellStyle name="Normal 6 2 5 7 6" xfId="8231" xr:uid="{00000000-0005-0000-0000-0000083E0000}"/>
    <cellStyle name="Normal 6 2 5 7 6 2" xfId="35081" xr:uid="{00000000-0005-0000-0000-0000093E0000}"/>
    <cellStyle name="Normal 6 2 5 7 7" xfId="24485" xr:uid="{00000000-0005-0000-0000-00000A3E0000}"/>
    <cellStyle name="Normal 6 2 5 8" xfId="8232" xr:uid="{00000000-0005-0000-0000-00000B3E0000}"/>
    <cellStyle name="Normal 6 2 5 8 2" xfId="8233" xr:uid="{00000000-0005-0000-0000-00000C3E0000}"/>
    <cellStyle name="Normal 6 2 5 8 2 2" xfId="8234" xr:uid="{00000000-0005-0000-0000-00000D3E0000}"/>
    <cellStyle name="Normal 6 2 5 8 2 2 2" xfId="39332" xr:uid="{00000000-0005-0000-0000-00000E3E0000}"/>
    <cellStyle name="Normal 6 2 5 8 2 3" xfId="29314" xr:uid="{00000000-0005-0000-0000-00000F3E0000}"/>
    <cellStyle name="Normal 6 2 5 8 3" xfId="8235" xr:uid="{00000000-0005-0000-0000-0000103E0000}"/>
    <cellStyle name="Normal 6 2 5 8 3 2" xfId="8236" xr:uid="{00000000-0005-0000-0000-0000113E0000}"/>
    <cellStyle name="Normal 6 2 5 8 3 2 2" xfId="39333" xr:uid="{00000000-0005-0000-0000-0000123E0000}"/>
    <cellStyle name="Normal 6 2 5 8 3 3" xfId="29315" xr:uid="{00000000-0005-0000-0000-0000133E0000}"/>
    <cellStyle name="Normal 6 2 5 8 4" xfId="8237" xr:uid="{00000000-0005-0000-0000-0000143E0000}"/>
    <cellStyle name="Normal 6 2 5 8 4 2" xfId="35084" xr:uid="{00000000-0005-0000-0000-0000153E0000}"/>
    <cellStyle name="Normal 6 2 5 8 5" xfId="24488" xr:uid="{00000000-0005-0000-0000-0000163E0000}"/>
    <cellStyle name="Normal 6 2 5 9" xfId="8238" xr:uid="{00000000-0005-0000-0000-0000173E0000}"/>
    <cellStyle name="Normal 6 2 5 9 2" xfId="8239" xr:uid="{00000000-0005-0000-0000-0000183E0000}"/>
    <cellStyle name="Normal 6 2 5 9 2 2" xfId="8240" xr:uid="{00000000-0005-0000-0000-0000193E0000}"/>
    <cellStyle name="Normal 6 2 5 9 2 2 2" xfId="39334" xr:uid="{00000000-0005-0000-0000-00001A3E0000}"/>
    <cellStyle name="Normal 6 2 5 9 2 3" xfId="29316" xr:uid="{00000000-0005-0000-0000-00001B3E0000}"/>
    <cellStyle name="Normal 6 2 5 9 3" xfId="8241" xr:uid="{00000000-0005-0000-0000-00001C3E0000}"/>
    <cellStyle name="Normal 6 2 5 9 3 2" xfId="8242" xr:uid="{00000000-0005-0000-0000-00001D3E0000}"/>
    <cellStyle name="Normal 6 2 5 9 3 2 2" xfId="39335" xr:uid="{00000000-0005-0000-0000-00001E3E0000}"/>
    <cellStyle name="Normal 6 2 5 9 3 3" xfId="29317" xr:uid="{00000000-0005-0000-0000-00001F3E0000}"/>
    <cellStyle name="Normal 6 2 5 9 4" xfId="8243" xr:uid="{00000000-0005-0000-0000-0000203E0000}"/>
    <cellStyle name="Normal 6 2 5 9 4 2" xfId="35085" xr:uid="{00000000-0005-0000-0000-0000213E0000}"/>
    <cellStyle name="Normal 6 2 5 9 5" xfId="24489" xr:uid="{00000000-0005-0000-0000-0000223E0000}"/>
    <cellStyle name="Normal 6 2 6" xfId="8244" xr:uid="{00000000-0005-0000-0000-0000233E0000}"/>
    <cellStyle name="Normal 6 2 6 10" xfId="8245" xr:uid="{00000000-0005-0000-0000-0000243E0000}"/>
    <cellStyle name="Normal 6 2 6 10 2" xfId="8246" xr:uid="{00000000-0005-0000-0000-0000253E0000}"/>
    <cellStyle name="Normal 6 2 6 10 2 2" xfId="39336" xr:uid="{00000000-0005-0000-0000-0000263E0000}"/>
    <cellStyle name="Normal 6 2 6 10 3" xfId="29318" xr:uid="{00000000-0005-0000-0000-0000273E0000}"/>
    <cellStyle name="Normal 6 2 6 11" xfId="8247" xr:uid="{00000000-0005-0000-0000-0000283E0000}"/>
    <cellStyle name="Normal 6 2 6 11 2" xfId="35086" xr:uid="{00000000-0005-0000-0000-0000293E0000}"/>
    <cellStyle name="Normal 6 2 6 12" xfId="24490" xr:uid="{00000000-0005-0000-0000-00002A3E0000}"/>
    <cellStyle name="Normal 6 2 6 2" xfId="8248" xr:uid="{00000000-0005-0000-0000-00002B3E0000}"/>
    <cellStyle name="Normal 6 2 6 2 10" xfId="24491" xr:uid="{00000000-0005-0000-0000-00002C3E0000}"/>
    <cellStyle name="Normal 6 2 6 2 2" xfId="8249" xr:uid="{00000000-0005-0000-0000-00002D3E0000}"/>
    <cellStyle name="Normal 6 2 6 2 2 2" xfId="8250" xr:uid="{00000000-0005-0000-0000-00002E3E0000}"/>
    <cellStyle name="Normal 6 2 6 2 2 2 2" xfId="8251" xr:uid="{00000000-0005-0000-0000-00002F3E0000}"/>
    <cellStyle name="Normal 6 2 6 2 2 2 2 2" xfId="8252" xr:uid="{00000000-0005-0000-0000-0000303E0000}"/>
    <cellStyle name="Normal 6 2 6 2 2 2 2 2 2" xfId="8253" xr:uid="{00000000-0005-0000-0000-0000313E0000}"/>
    <cellStyle name="Normal 6 2 6 2 2 2 2 2 2 2" xfId="39337" xr:uid="{00000000-0005-0000-0000-0000323E0000}"/>
    <cellStyle name="Normal 6 2 6 2 2 2 2 2 3" xfId="29319" xr:uid="{00000000-0005-0000-0000-0000333E0000}"/>
    <cellStyle name="Normal 6 2 6 2 2 2 2 3" xfId="8254" xr:uid="{00000000-0005-0000-0000-0000343E0000}"/>
    <cellStyle name="Normal 6 2 6 2 2 2 2 3 2" xfId="8255" xr:uid="{00000000-0005-0000-0000-0000353E0000}"/>
    <cellStyle name="Normal 6 2 6 2 2 2 2 3 2 2" xfId="39338" xr:uid="{00000000-0005-0000-0000-0000363E0000}"/>
    <cellStyle name="Normal 6 2 6 2 2 2 2 3 3" xfId="29320" xr:uid="{00000000-0005-0000-0000-0000373E0000}"/>
    <cellStyle name="Normal 6 2 6 2 2 2 2 4" xfId="8256" xr:uid="{00000000-0005-0000-0000-0000383E0000}"/>
    <cellStyle name="Normal 6 2 6 2 2 2 2 4 2" xfId="35090" xr:uid="{00000000-0005-0000-0000-0000393E0000}"/>
    <cellStyle name="Normal 6 2 6 2 2 2 2 5" xfId="24494" xr:uid="{00000000-0005-0000-0000-00003A3E0000}"/>
    <cellStyle name="Normal 6 2 6 2 2 2 3" xfId="8257" xr:uid="{00000000-0005-0000-0000-00003B3E0000}"/>
    <cellStyle name="Normal 6 2 6 2 2 2 3 2" xfId="8258" xr:uid="{00000000-0005-0000-0000-00003C3E0000}"/>
    <cellStyle name="Normal 6 2 6 2 2 2 3 2 2" xfId="8259" xr:uid="{00000000-0005-0000-0000-00003D3E0000}"/>
    <cellStyle name="Normal 6 2 6 2 2 2 3 2 2 2" xfId="39339" xr:uid="{00000000-0005-0000-0000-00003E3E0000}"/>
    <cellStyle name="Normal 6 2 6 2 2 2 3 2 3" xfId="29321" xr:uid="{00000000-0005-0000-0000-00003F3E0000}"/>
    <cellStyle name="Normal 6 2 6 2 2 2 3 3" xfId="8260" xr:uid="{00000000-0005-0000-0000-0000403E0000}"/>
    <cellStyle name="Normal 6 2 6 2 2 2 3 3 2" xfId="8261" xr:uid="{00000000-0005-0000-0000-0000413E0000}"/>
    <cellStyle name="Normal 6 2 6 2 2 2 3 3 2 2" xfId="39340" xr:uid="{00000000-0005-0000-0000-0000423E0000}"/>
    <cellStyle name="Normal 6 2 6 2 2 2 3 3 3" xfId="29322" xr:uid="{00000000-0005-0000-0000-0000433E0000}"/>
    <cellStyle name="Normal 6 2 6 2 2 2 3 4" xfId="8262" xr:uid="{00000000-0005-0000-0000-0000443E0000}"/>
    <cellStyle name="Normal 6 2 6 2 2 2 3 4 2" xfId="35091" xr:uid="{00000000-0005-0000-0000-0000453E0000}"/>
    <cellStyle name="Normal 6 2 6 2 2 2 3 5" xfId="24495" xr:uid="{00000000-0005-0000-0000-0000463E0000}"/>
    <cellStyle name="Normal 6 2 6 2 2 2 4" xfId="8263" xr:uid="{00000000-0005-0000-0000-0000473E0000}"/>
    <cellStyle name="Normal 6 2 6 2 2 2 4 2" xfId="8264" xr:uid="{00000000-0005-0000-0000-0000483E0000}"/>
    <cellStyle name="Normal 6 2 6 2 2 2 4 2 2" xfId="39341" xr:uid="{00000000-0005-0000-0000-0000493E0000}"/>
    <cellStyle name="Normal 6 2 6 2 2 2 4 3" xfId="29323" xr:uid="{00000000-0005-0000-0000-00004A3E0000}"/>
    <cellStyle name="Normal 6 2 6 2 2 2 5" xfId="8265" xr:uid="{00000000-0005-0000-0000-00004B3E0000}"/>
    <cellStyle name="Normal 6 2 6 2 2 2 5 2" xfId="8266" xr:uid="{00000000-0005-0000-0000-00004C3E0000}"/>
    <cellStyle name="Normal 6 2 6 2 2 2 5 2 2" xfId="39342" xr:uid="{00000000-0005-0000-0000-00004D3E0000}"/>
    <cellStyle name="Normal 6 2 6 2 2 2 5 3" xfId="29324" xr:uid="{00000000-0005-0000-0000-00004E3E0000}"/>
    <cellStyle name="Normal 6 2 6 2 2 2 6" xfId="8267" xr:uid="{00000000-0005-0000-0000-00004F3E0000}"/>
    <cellStyle name="Normal 6 2 6 2 2 2 6 2" xfId="35089" xr:uid="{00000000-0005-0000-0000-0000503E0000}"/>
    <cellStyle name="Normal 6 2 6 2 2 2 7" xfId="24493" xr:uid="{00000000-0005-0000-0000-0000513E0000}"/>
    <cellStyle name="Normal 6 2 6 2 2 3" xfId="8268" xr:uid="{00000000-0005-0000-0000-0000523E0000}"/>
    <cellStyle name="Normal 6 2 6 2 2 3 2" xfId="8269" xr:uid="{00000000-0005-0000-0000-0000533E0000}"/>
    <cellStyle name="Normal 6 2 6 2 2 3 2 2" xfId="8270" xr:uid="{00000000-0005-0000-0000-0000543E0000}"/>
    <cellStyle name="Normal 6 2 6 2 2 3 2 2 2" xfId="39343" xr:uid="{00000000-0005-0000-0000-0000553E0000}"/>
    <cellStyle name="Normal 6 2 6 2 2 3 2 3" xfId="29325" xr:uid="{00000000-0005-0000-0000-0000563E0000}"/>
    <cellStyle name="Normal 6 2 6 2 2 3 3" xfId="8271" xr:uid="{00000000-0005-0000-0000-0000573E0000}"/>
    <cellStyle name="Normal 6 2 6 2 2 3 3 2" xfId="8272" xr:uid="{00000000-0005-0000-0000-0000583E0000}"/>
    <cellStyle name="Normal 6 2 6 2 2 3 3 2 2" xfId="39344" xr:uid="{00000000-0005-0000-0000-0000593E0000}"/>
    <cellStyle name="Normal 6 2 6 2 2 3 3 3" xfId="29326" xr:uid="{00000000-0005-0000-0000-00005A3E0000}"/>
    <cellStyle name="Normal 6 2 6 2 2 3 4" xfId="8273" xr:uid="{00000000-0005-0000-0000-00005B3E0000}"/>
    <cellStyle name="Normal 6 2 6 2 2 3 4 2" xfId="35092" xr:uid="{00000000-0005-0000-0000-00005C3E0000}"/>
    <cellStyle name="Normal 6 2 6 2 2 3 5" xfId="24496" xr:uid="{00000000-0005-0000-0000-00005D3E0000}"/>
    <cellStyle name="Normal 6 2 6 2 2 4" xfId="8274" xr:uid="{00000000-0005-0000-0000-00005E3E0000}"/>
    <cellStyle name="Normal 6 2 6 2 2 4 2" xfId="8275" xr:uid="{00000000-0005-0000-0000-00005F3E0000}"/>
    <cellStyle name="Normal 6 2 6 2 2 4 2 2" xfId="8276" xr:uid="{00000000-0005-0000-0000-0000603E0000}"/>
    <cellStyle name="Normal 6 2 6 2 2 4 2 2 2" xfId="39345" xr:uid="{00000000-0005-0000-0000-0000613E0000}"/>
    <cellStyle name="Normal 6 2 6 2 2 4 2 3" xfId="29327" xr:uid="{00000000-0005-0000-0000-0000623E0000}"/>
    <cellStyle name="Normal 6 2 6 2 2 4 3" xfId="8277" xr:uid="{00000000-0005-0000-0000-0000633E0000}"/>
    <cellStyle name="Normal 6 2 6 2 2 4 3 2" xfId="8278" xr:uid="{00000000-0005-0000-0000-0000643E0000}"/>
    <cellStyle name="Normal 6 2 6 2 2 4 3 2 2" xfId="39346" xr:uid="{00000000-0005-0000-0000-0000653E0000}"/>
    <cellStyle name="Normal 6 2 6 2 2 4 3 3" xfId="29328" xr:uid="{00000000-0005-0000-0000-0000663E0000}"/>
    <cellStyle name="Normal 6 2 6 2 2 4 4" xfId="8279" xr:uid="{00000000-0005-0000-0000-0000673E0000}"/>
    <cellStyle name="Normal 6 2 6 2 2 4 4 2" xfId="35093" xr:uid="{00000000-0005-0000-0000-0000683E0000}"/>
    <cellStyle name="Normal 6 2 6 2 2 4 5" xfId="24497" xr:uid="{00000000-0005-0000-0000-0000693E0000}"/>
    <cellStyle name="Normal 6 2 6 2 2 5" xfId="8280" xr:uid="{00000000-0005-0000-0000-00006A3E0000}"/>
    <cellStyle name="Normal 6 2 6 2 2 5 2" xfId="8281" xr:uid="{00000000-0005-0000-0000-00006B3E0000}"/>
    <cellStyle name="Normal 6 2 6 2 2 5 2 2" xfId="39347" xr:uid="{00000000-0005-0000-0000-00006C3E0000}"/>
    <cellStyle name="Normal 6 2 6 2 2 5 3" xfId="29329" xr:uid="{00000000-0005-0000-0000-00006D3E0000}"/>
    <cellStyle name="Normal 6 2 6 2 2 6" xfId="8282" xr:uid="{00000000-0005-0000-0000-00006E3E0000}"/>
    <cellStyle name="Normal 6 2 6 2 2 6 2" xfId="8283" xr:uid="{00000000-0005-0000-0000-00006F3E0000}"/>
    <cellStyle name="Normal 6 2 6 2 2 6 2 2" xfId="39348" xr:uid="{00000000-0005-0000-0000-0000703E0000}"/>
    <cellStyle name="Normal 6 2 6 2 2 6 3" xfId="29330" xr:uid="{00000000-0005-0000-0000-0000713E0000}"/>
    <cellStyle name="Normal 6 2 6 2 2 7" xfId="8284" xr:uid="{00000000-0005-0000-0000-0000723E0000}"/>
    <cellStyle name="Normal 6 2 6 2 2 7 2" xfId="35088" xr:uid="{00000000-0005-0000-0000-0000733E0000}"/>
    <cellStyle name="Normal 6 2 6 2 2 8" xfId="24492" xr:uid="{00000000-0005-0000-0000-0000743E0000}"/>
    <cellStyle name="Normal 6 2 6 2 3" xfId="8285" xr:uid="{00000000-0005-0000-0000-0000753E0000}"/>
    <cellStyle name="Normal 6 2 6 2 3 2" xfId="8286" xr:uid="{00000000-0005-0000-0000-0000763E0000}"/>
    <cellStyle name="Normal 6 2 6 2 3 2 2" xfId="8287" xr:uid="{00000000-0005-0000-0000-0000773E0000}"/>
    <cellStyle name="Normal 6 2 6 2 3 2 2 2" xfId="8288" xr:uid="{00000000-0005-0000-0000-0000783E0000}"/>
    <cellStyle name="Normal 6 2 6 2 3 2 2 2 2" xfId="8289" xr:uid="{00000000-0005-0000-0000-0000793E0000}"/>
    <cellStyle name="Normal 6 2 6 2 3 2 2 2 2 2" xfId="39349" xr:uid="{00000000-0005-0000-0000-00007A3E0000}"/>
    <cellStyle name="Normal 6 2 6 2 3 2 2 2 3" xfId="29331" xr:uid="{00000000-0005-0000-0000-00007B3E0000}"/>
    <cellStyle name="Normal 6 2 6 2 3 2 2 3" xfId="8290" xr:uid="{00000000-0005-0000-0000-00007C3E0000}"/>
    <cellStyle name="Normal 6 2 6 2 3 2 2 3 2" xfId="8291" xr:uid="{00000000-0005-0000-0000-00007D3E0000}"/>
    <cellStyle name="Normal 6 2 6 2 3 2 2 3 2 2" xfId="39350" xr:uid="{00000000-0005-0000-0000-00007E3E0000}"/>
    <cellStyle name="Normal 6 2 6 2 3 2 2 3 3" xfId="29332" xr:uid="{00000000-0005-0000-0000-00007F3E0000}"/>
    <cellStyle name="Normal 6 2 6 2 3 2 2 4" xfId="8292" xr:uid="{00000000-0005-0000-0000-0000803E0000}"/>
    <cellStyle name="Normal 6 2 6 2 3 2 2 4 2" xfId="35096" xr:uid="{00000000-0005-0000-0000-0000813E0000}"/>
    <cellStyle name="Normal 6 2 6 2 3 2 2 5" xfId="24500" xr:uid="{00000000-0005-0000-0000-0000823E0000}"/>
    <cellStyle name="Normal 6 2 6 2 3 2 3" xfId="8293" xr:uid="{00000000-0005-0000-0000-0000833E0000}"/>
    <cellStyle name="Normal 6 2 6 2 3 2 3 2" xfId="8294" xr:uid="{00000000-0005-0000-0000-0000843E0000}"/>
    <cellStyle name="Normal 6 2 6 2 3 2 3 2 2" xfId="8295" xr:uid="{00000000-0005-0000-0000-0000853E0000}"/>
    <cellStyle name="Normal 6 2 6 2 3 2 3 2 2 2" xfId="39351" xr:uid="{00000000-0005-0000-0000-0000863E0000}"/>
    <cellStyle name="Normal 6 2 6 2 3 2 3 2 3" xfId="29333" xr:uid="{00000000-0005-0000-0000-0000873E0000}"/>
    <cellStyle name="Normal 6 2 6 2 3 2 3 3" xfId="8296" xr:uid="{00000000-0005-0000-0000-0000883E0000}"/>
    <cellStyle name="Normal 6 2 6 2 3 2 3 3 2" xfId="8297" xr:uid="{00000000-0005-0000-0000-0000893E0000}"/>
    <cellStyle name="Normal 6 2 6 2 3 2 3 3 2 2" xfId="39352" xr:uid="{00000000-0005-0000-0000-00008A3E0000}"/>
    <cellStyle name="Normal 6 2 6 2 3 2 3 3 3" xfId="29334" xr:uid="{00000000-0005-0000-0000-00008B3E0000}"/>
    <cellStyle name="Normal 6 2 6 2 3 2 3 4" xfId="8298" xr:uid="{00000000-0005-0000-0000-00008C3E0000}"/>
    <cellStyle name="Normal 6 2 6 2 3 2 3 4 2" xfId="35097" xr:uid="{00000000-0005-0000-0000-00008D3E0000}"/>
    <cellStyle name="Normal 6 2 6 2 3 2 3 5" xfId="24501" xr:uid="{00000000-0005-0000-0000-00008E3E0000}"/>
    <cellStyle name="Normal 6 2 6 2 3 2 4" xfId="8299" xr:uid="{00000000-0005-0000-0000-00008F3E0000}"/>
    <cellStyle name="Normal 6 2 6 2 3 2 4 2" xfId="8300" xr:uid="{00000000-0005-0000-0000-0000903E0000}"/>
    <cellStyle name="Normal 6 2 6 2 3 2 4 2 2" xfId="39353" xr:uid="{00000000-0005-0000-0000-0000913E0000}"/>
    <cellStyle name="Normal 6 2 6 2 3 2 4 3" xfId="29335" xr:uid="{00000000-0005-0000-0000-0000923E0000}"/>
    <cellStyle name="Normal 6 2 6 2 3 2 5" xfId="8301" xr:uid="{00000000-0005-0000-0000-0000933E0000}"/>
    <cellStyle name="Normal 6 2 6 2 3 2 5 2" xfId="8302" xr:uid="{00000000-0005-0000-0000-0000943E0000}"/>
    <cellStyle name="Normal 6 2 6 2 3 2 5 2 2" xfId="39354" xr:uid="{00000000-0005-0000-0000-0000953E0000}"/>
    <cellStyle name="Normal 6 2 6 2 3 2 5 3" xfId="29336" xr:uid="{00000000-0005-0000-0000-0000963E0000}"/>
    <cellStyle name="Normal 6 2 6 2 3 2 6" xfId="8303" xr:uid="{00000000-0005-0000-0000-0000973E0000}"/>
    <cellStyle name="Normal 6 2 6 2 3 2 6 2" xfId="35095" xr:uid="{00000000-0005-0000-0000-0000983E0000}"/>
    <cellStyle name="Normal 6 2 6 2 3 2 7" xfId="24499" xr:uid="{00000000-0005-0000-0000-0000993E0000}"/>
    <cellStyle name="Normal 6 2 6 2 3 3" xfId="8304" xr:uid="{00000000-0005-0000-0000-00009A3E0000}"/>
    <cellStyle name="Normal 6 2 6 2 3 3 2" xfId="8305" xr:uid="{00000000-0005-0000-0000-00009B3E0000}"/>
    <cellStyle name="Normal 6 2 6 2 3 3 2 2" xfId="8306" xr:uid="{00000000-0005-0000-0000-00009C3E0000}"/>
    <cellStyle name="Normal 6 2 6 2 3 3 2 2 2" xfId="39355" xr:uid="{00000000-0005-0000-0000-00009D3E0000}"/>
    <cellStyle name="Normal 6 2 6 2 3 3 2 3" xfId="29337" xr:uid="{00000000-0005-0000-0000-00009E3E0000}"/>
    <cellStyle name="Normal 6 2 6 2 3 3 3" xfId="8307" xr:uid="{00000000-0005-0000-0000-00009F3E0000}"/>
    <cellStyle name="Normal 6 2 6 2 3 3 3 2" xfId="8308" xr:uid="{00000000-0005-0000-0000-0000A03E0000}"/>
    <cellStyle name="Normal 6 2 6 2 3 3 3 2 2" xfId="39356" xr:uid="{00000000-0005-0000-0000-0000A13E0000}"/>
    <cellStyle name="Normal 6 2 6 2 3 3 3 3" xfId="29338" xr:uid="{00000000-0005-0000-0000-0000A23E0000}"/>
    <cellStyle name="Normal 6 2 6 2 3 3 4" xfId="8309" xr:uid="{00000000-0005-0000-0000-0000A33E0000}"/>
    <cellStyle name="Normal 6 2 6 2 3 3 4 2" xfId="35098" xr:uid="{00000000-0005-0000-0000-0000A43E0000}"/>
    <cellStyle name="Normal 6 2 6 2 3 3 5" xfId="24502" xr:uid="{00000000-0005-0000-0000-0000A53E0000}"/>
    <cellStyle name="Normal 6 2 6 2 3 4" xfId="8310" xr:uid="{00000000-0005-0000-0000-0000A63E0000}"/>
    <cellStyle name="Normal 6 2 6 2 3 4 2" xfId="8311" xr:uid="{00000000-0005-0000-0000-0000A73E0000}"/>
    <cellStyle name="Normal 6 2 6 2 3 4 2 2" xfId="8312" xr:uid="{00000000-0005-0000-0000-0000A83E0000}"/>
    <cellStyle name="Normal 6 2 6 2 3 4 2 2 2" xfId="39357" xr:uid="{00000000-0005-0000-0000-0000A93E0000}"/>
    <cellStyle name="Normal 6 2 6 2 3 4 2 3" xfId="29339" xr:uid="{00000000-0005-0000-0000-0000AA3E0000}"/>
    <cellStyle name="Normal 6 2 6 2 3 4 3" xfId="8313" xr:uid="{00000000-0005-0000-0000-0000AB3E0000}"/>
    <cellStyle name="Normal 6 2 6 2 3 4 3 2" xfId="8314" xr:uid="{00000000-0005-0000-0000-0000AC3E0000}"/>
    <cellStyle name="Normal 6 2 6 2 3 4 3 2 2" xfId="39358" xr:uid="{00000000-0005-0000-0000-0000AD3E0000}"/>
    <cellStyle name="Normal 6 2 6 2 3 4 3 3" xfId="29340" xr:uid="{00000000-0005-0000-0000-0000AE3E0000}"/>
    <cellStyle name="Normal 6 2 6 2 3 4 4" xfId="8315" xr:uid="{00000000-0005-0000-0000-0000AF3E0000}"/>
    <cellStyle name="Normal 6 2 6 2 3 4 4 2" xfId="35099" xr:uid="{00000000-0005-0000-0000-0000B03E0000}"/>
    <cellStyle name="Normal 6 2 6 2 3 4 5" xfId="24503" xr:uid="{00000000-0005-0000-0000-0000B13E0000}"/>
    <cellStyle name="Normal 6 2 6 2 3 5" xfId="8316" xr:uid="{00000000-0005-0000-0000-0000B23E0000}"/>
    <cellStyle name="Normal 6 2 6 2 3 5 2" xfId="8317" xr:uid="{00000000-0005-0000-0000-0000B33E0000}"/>
    <cellStyle name="Normal 6 2 6 2 3 5 2 2" xfId="39359" xr:uid="{00000000-0005-0000-0000-0000B43E0000}"/>
    <cellStyle name="Normal 6 2 6 2 3 5 3" xfId="29341" xr:uid="{00000000-0005-0000-0000-0000B53E0000}"/>
    <cellStyle name="Normal 6 2 6 2 3 6" xfId="8318" xr:uid="{00000000-0005-0000-0000-0000B63E0000}"/>
    <cellStyle name="Normal 6 2 6 2 3 6 2" xfId="8319" xr:uid="{00000000-0005-0000-0000-0000B73E0000}"/>
    <cellStyle name="Normal 6 2 6 2 3 6 2 2" xfId="39360" xr:uid="{00000000-0005-0000-0000-0000B83E0000}"/>
    <cellStyle name="Normal 6 2 6 2 3 6 3" xfId="29342" xr:uid="{00000000-0005-0000-0000-0000B93E0000}"/>
    <cellStyle name="Normal 6 2 6 2 3 7" xfId="8320" xr:uid="{00000000-0005-0000-0000-0000BA3E0000}"/>
    <cellStyle name="Normal 6 2 6 2 3 7 2" xfId="35094" xr:uid="{00000000-0005-0000-0000-0000BB3E0000}"/>
    <cellStyle name="Normal 6 2 6 2 3 8" xfId="24498" xr:uid="{00000000-0005-0000-0000-0000BC3E0000}"/>
    <cellStyle name="Normal 6 2 6 2 4" xfId="8321" xr:uid="{00000000-0005-0000-0000-0000BD3E0000}"/>
    <cellStyle name="Normal 6 2 6 2 4 2" xfId="8322" xr:uid="{00000000-0005-0000-0000-0000BE3E0000}"/>
    <cellStyle name="Normal 6 2 6 2 4 2 2" xfId="8323" xr:uid="{00000000-0005-0000-0000-0000BF3E0000}"/>
    <cellStyle name="Normal 6 2 6 2 4 2 2 2" xfId="8324" xr:uid="{00000000-0005-0000-0000-0000C03E0000}"/>
    <cellStyle name="Normal 6 2 6 2 4 2 2 2 2" xfId="39361" xr:uid="{00000000-0005-0000-0000-0000C13E0000}"/>
    <cellStyle name="Normal 6 2 6 2 4 2 2 3" xfId="29343" xr:uid="{00000000-0005-0000-0000-0000C23E0000}"/>
    <cellStyle name="Normal 6 2 6 2 4 2 3" xfId="8325" xr:uid="{00000000-0005-0000-0000-0000C33E0000}"/>
    <cellStyle name="Normal 6 2 6 2 4 2 3 2" xfId="8326" xr:uid="{00000000-0005-0000-0000-0000C43E0000}"/>
    <cellStyle name="Normal 6 2 6 2 4 2 3 2 2" xfId="39362" xr:uid="{00000000-0005-0000-0000-0000C53E0000}"/>
    <cellStyle name="Normal 6 2 6 2 4 2 3 3" xfId="29344" xr:uid="{00000000-0005-0000-0000-0000C63E0000}"/>
    <cellStyle name="Normal 6 2 6 2 4 2 4" xfId="8327" xr:uid="{00000000-0005-0000-0000-0000C73E0000}"/>
    <cellStyle name="Normal 6 2 6 2 4 2 4 2" xfId="35101" xr:uid="{00000000-0005-0000-0000-0000C83E0000}"/>
    <cellStyle name="Normal 6 2 6 2 4 2 5" xfId="24505" xr:uid="{00000000-0005-0000-0000-0000C93E0000}"/>
    <cellStyle name="Normal 6 2 6 2 4 3" xfId="8328" xr:uid="{00000000-0005-0000-0000-0000CA3E0000}"/>
    <cellStyle name="Normal 6 2 6 2 4 3 2" xfId="8329" xr:uid="{00000000-0005-0000-0000-0000CB3E0000}"/>
    <cellStyle name="Normal 6 2 6 2 4 3 2 2" xfId="8330" xr:uid="{00000000-0005-0000-0000-0000CC3E0000}"/>
    <cellStyle name="Normal 6 2 6 2 4 3 2 2 2" xfId="39363" xr:uid="{00000000-0005-0000-0000-0000CD3E0000}"/>
    <cellStyle name="Normal 6 2 6 2 4 3 2 3" xfId="29345" xr:uid="{00000000-0005-0000-0000-0000CE3E0000}"/>
    <cellStyle name="Normal 6 2 6 2 4 3 3" xfId="8331" xr:uid="{00000000-0005-0000-0000-0000CF3E0000}"/>
    <cellStyle name="Normal 6 2 6 2 4 3 3 2" xfId="8332" xr:uid="{00000000-0005-0000-0000-0000D03E0000}"/>
    <cellStyle name="Normal 6 2 6 2 4 3 3 2 2" xfId="39364" xr:uid="{00000000-0005-0000-0000-0000D13E0000}"/>
    <cellStyle name="Normal 6 2 6 2 4 3 3 3" xfId="29346" xr:uid="{00000000-0005-0000-0000-0000D23E0000}"/>
    <cellStyle name="Normal 6 2 6 2 4 3 4" xfId="8333" xr:uid="{00000000-0005-0000-0000-0000D33E0000}"/>
    <cellStyle name="Normal 6 2 6 2 4 3 4 2" xfId="35102" xr:uid="{00000000-0005-0000-0000-0000D43E0000}"/>
    <cellStyle name="Normal 6 2 6 2 4 3 5" xfId="24506" xr:uid="{00000000-0005-0000-0000-0000D53E0000}"/>
    <cellStyle name="Normal 6 2 6 2 4 4" xfId="8334" xr:uid="{00000000-0005-0000-0000-0000D63E0000}"/>
    <cellStyle name="Normal 6 2 6 2 4 4 2" xfId="8335" xr:uid="{00000000-0005-0000-0000-0000D73E0000}"/>
    <cellStyle name="Normal 6 2 6 2 4 4 2 2" xfId="39365" xr:uid="{00000000-0005-0000-0000-0000D83E0000}"/>
    <cellStyle name="Normal 6 2 6 2 4 4 3" xfId="29347" xr:uid="{00000000-0005-0000-0000-0000D93E0000}"/>
    <cellStyle name="Normal 6 2 6 2 4 5" xfId="8336" xr:uid="{00000000-0005-0000-0000-0000DA3E0000}"/>
    <cellStyle name="Normal 6 2 6 2 4 5 2" xfId="8337" xr:uid="{00000000-0005-0000-0000-0000DB3E0000}"/>
    <cellStyle name="Normal 6 2 6 2 4 5 2 2" xfId="39366" xr:uid="{00000000-0005-0000-0000-0000DC3E0000}"/>
    <cellStyle name="Normal 6 2 6 2 4 5 3" xfId="29348" xr:uid="{00000000-0005-0000-0000-0000DD3E0000}"/>
    <cellStyle name="Normal 6 2 6 2 4 6" xfId="8338" xr:uid="{00000000-0005-0000-0000-0000DE3E0000}"/>
    <cellStyle name="Normal 6 2 6 2 4 6 2" xfId="35100" xr:uid="{00000000-0005-0000-0000-0000DF3E0000}"/>
    <cellStyle name="Normal 6 2 6 2 4 7" xfId="24504" xr:uid="{00000000-0005-0000-0000-0000E03E0000}"/>
    <cellStyle name="Normal 6 2 6 2 5" xfId="8339" xr:uid="{00000000-0005-0000-0000-0000E13E0000}"/>
    <cellStyle name="Normal 6 2 6 2 5 2" xfId="8340" xr:uid="{00000000-0005-0000-0000-0000E23E0000}"/>
    <cellStyle name="Normal 6 2 6 2 5 2 2" xfId="8341" xr:uid="{00000000-0005-0000-0000-0000E33E0000}"/>
    <cellStyle name="Normal 6 2 6 2 5 2 2 2" xfId="39367" xr:uid="{00000000-0005-0000-0000-0000E43E0000}"/>
    <cellStyle name="Normal 6 2 6 2 5 2 3" xfId="29349" xr:uid="{00000000-0005-0000-0000-0000E53E0000}"/>
    <cellStyle name="Normal 6 2 6 2 5 3" xfId="8342" xr:uid="{00000000-0005-0000-0000-0000E63E0000}"/>
    <cellStyle name="Normal 6 2 6 2 5 3 2" xfId="8343" xr:uid="{00000000-0005-0000-0000-0000E73E0000}"/>
    <cellStyle name="Normal 6 2 6 2 5 3 2 2" xfId="39368" xr:uid="{00000000-0005-0000-0000-0000E83E0000}"/>
    <cellStyle name="Normal 6 2 6 2 5 3 3" xfId="29350" xr:uid="{00000000-0005-0000-0000-0000E93E0000}"/>
    <cellStyle name="Normal 6 2 6 2 5 4" xfId="8344" xr:uid="{00000000-0005-0000-0000-0000EA3E0000}"/>
    <cellStyle name="Normal 6 2 6 2 5 4 2" xfId="35103" xr:uid="{00000000-0005-0000-0000-0000EB3E0000}"/>
    <cellStyle name="Normal 6 2 6 2 5 5" xfId="24507" xr:uid="{00000000-0005-0000-0000-0000EC3E0000}"/>
    <cellStyle name="Normal 6 2 6 2 6" xfId="8345" xr:uid="{00000000-0005-0000-0000-0000ED3E0000}"/>
    <cellStyle name="Normal 6 2 6 2 6 2" xfId="8346" xr:uid="{00000000-0005-0000-0000-0000EE3E0000}"/>
    <cellStyle name="Normal 6 2 6 2 6 2 2" xfId="8347" xr:uid="{00000000-0005-0000-0000-0000EF3E0000}"/>
    <cellStyle name="Normal 6 2 6 2 6 2 2 2" xfId="39369" xr:uid="{00000000-0005-0000-0000-0000F03E0000}"/>
    <cellStyle name="Normal 6 2 6 2 6 2 3" xfId="29351" xr:uid="{00000000-0005-0000-0000-0000F13E0000}"/>
    <cellStyle name="Normal 6 2 6 2 6 3" xfId="8348" xr:uid="{00000000-0005-0000-0000-0000F23E0000}"/>
    <cellStyle name="Normal 6 2 6 2 6 3 2" xfId="8349" xr:uid="{00000000-0005-0000-0000-0000F33E0000}"/>
    <cellStyle name="Normal 6 2 6 2 6 3 2 2" xfId="39370" xr:uid="{00000000-0005-0000-0000-0000F43E0000}"/>
    <cellStyle name="Normal 6 2 6 2 6 3 3" xfId="29352" xr:uid="{00000000-0005-0000-0000-0000F53E0000}"/>
    <cellStyle name="Normal 6 2 6 2 6 4" xfId="8350" xr:uid="{00000000-0005-0000-0000-0000F63E0000}"/>
    <cellStyle name="Normal 6 2 6 2 6 4 2" xfId="35104" xr:uid="{00000000-0005-0000-0000-0000F73E0000}"/>
    <cellStyle name="Normal 6 2 6 2 6 5" xfId="24508" xr:uid="{00000000-0005-0000-0000-0000F83E0000}"/>
    <cellStyle name="Normal 6 2 6 2 7" xfId="8351" xr:uid="{00000000-0005-0000-0000-0000F93E0000}"/>
    <cellStyle name="Normal 6 2 6 2 7 2" xfId="8352" xr:uid="{00000000-0005-0000-0000-0000FA3E0000}"/>
    <cellStyle name="Normal 6 2 6 2 7 2 2" xfId="39371" xr:uid="{00000000-0005-0000-0000-0000FB3E0000}"/>
    <cellStyle name="Normal 6 2 6 2 7 3" xfId="29353" xr:uid="{00000000-0005-0000-0000-0000FC3E0000}"/>
    <cellStyle name="Normal 6 2 6 2 8" xfId="8353" xr:uid="{00000000-0005-0000-0000-0000FD3E0000}"/>
    <cellStyle name="Normal 6 2 6 2 8 2" xfId="8354" xr:uid="{00000000-0005-0000-0000-0000FE3E0000}"/>
    <cellStyle name="Normal 6 2 6 2 8 2 2" xfId="39372" xr:uid="{00000000-0005-0000-0000-0000FF3E0000}"/>
    <cellStyle name="Normal 6 2 6 2 8 3" xfId="29354" xr:uid="{00000000-0005-0000-0000-0000003F0000}"/>
    <cellStyle name="Normal 6 2 6 2 9" xfId="8355" xr:uid="{00000000-0005-0000-0000-0000013F0000}"/>
    <cellStyle name="Normal 6 2 6 2 9 2" xfId="35087" xr:uid="{00000000-0005-0000-0000-0000023F0000}"/>
    <cellStyle name="Normal 6 2 6 3" xfId="8356" xr:uid="{00000000-0005-0000-0000-0000033F0000}"/>
    <cellStyle name="Normal 6 2 6 3 2" xfId="8357" xr:uid="{00000000-0005-0000-0000-0000043F0000}"/>
    <cellStyle name="Normal 6 2 6 3 2 2" xfId="8358" xr:uid="{00000000-0005-0000-0000-0000053F0000}"/>
    <cellStyle name="Normal 6 2 6 3 2 2 2" xfId="8359" xr:uid="{00000000-0005-0000-0000-0000063F0000}"/>
    <cellStyle name="Normal 6 2 6 3 2 2 2 2" xfId="8360" xr:uid="{00000000-0005-0000-0000-0000073F0000}"/>
    <cellStyle name="Normal 6 2 6 3 2 2 2 2 2" xfId="39373" xr:uid="{00000000-0005-0000-0000-0000083F0000}"/>
    <cellStyle name="Normal 6 2 6 3 2 2 2 3" xfId="29355" xr:uid="{00000000-0005-0000-0000-0000093F0000}"/>
    <cellStyle name="Normal 6 2 6 3 2 2 3" xfId="8361" xr:uid="{00000000-0005-0000-0000-00000A3F0000}"/>
    <cellStyle name="Normal 6 2 6 3 2 2 3 2" xfId="8362" xr:uid="{00000000-0005-0000-0000-00000B3F0000}"/>
    <cellStyle name="Normal 6 2 6 3 2 2 3 2 2" xfId="39374" xr:uid="{00000000-0005-0000-0000-00000C3F0000}"/>
    <cellStyle name="Normal 6 2 6 3 2 2 3 3" xfId="29356" xr:uid="{00000000-0005-0000-0000-00000D3F0000}"/>
    <cellStyle name="Normal 6 2 6 3 2 2 4" xfId="8363" xr:uid="{00000000-0005-0000-0000-00000E3F0000}"/>
    <cellStyle name="Normal 6 2 6 3 2 2 4 2" xfId="35107" xr:uid="{00000000-0005-0000-0000-00000F3F0000}"/>
    <cellStyle name="Normal 6 2 6 3 2 2 5" xfId="24511" xr:uid="{00000000-0005-0000-0000-0000103F0000}"/>
    <cellStyle name="Normal 6 2 6 3 2 3" xfId="8364" xr:uid="{00000000-0005-0000-0000-0000113F0000}"/>
    <cellStyle name="Normal 6 2 6 3 2 3 2" xfId="8365" xr:uid="{00000000-0005-0000-0000-0000123F0000}"/>
    <cellStyle name="Normal 6 2 6 3 2 3 2 2" xfId="8366" xr:uid="{00000000-0005-0000-0000-0000133F0000}"/>
    <cellStyle name="Normal 6 2 6 3 2 3 2 2 2" xfId="39375" xr:uid="{00000000-0005-0000-0000-0000143F0000}"/>
    <cellStyle name="Normal 6 2 6 3 2 3 2 3" xfId="29357" xr:uid="{00000000-0005-0000-0000-0000153F0000}"/>
    <cellStyle name="Normal 6 2 6 3 2 3 3" xfId="8367" xr:uid="{00000000-0005-0000-0000-0000163F0000}"/>
    <cellStyle name="Normal 6 2 6 3 2 3 3 2" xfId="8368" xr:uid="{00000000-0005-0000-0000-0000173F0000}"/>
    <cellStyle name="Normal 6 2 6 3 2 3 3 2 2" xfId="39376" xr:uid="{00000000-0005-0000-0000-0000183F0000}"/>
    <cellStyle name="Normal 6 2 6 3 2 3 3 3" xfId="29358" xr:uid="{00000000-0005-0000-0000-0000193F0000}"/>
    <cellStyle name="Normal 6 2 6 3 2 3 4" xfId="8369" xr:uid="{00000000-0005-0000-0000-00001A3F0000}"/>
    <cellStyle name="Normal 6 2 6 3 2 3 4 2" xfId="35108" xr:uid="{00000000-0005-0000-0000-00001B3F0000}"/>
    <cellStyle name="Normal 6 2 6 3 2 3 5" xfId="24512" xr:uid="{00000000-0005-0000-0000-00001C3F0000}"/>
    <cellStyle name="Normal 6 2 6 3 2 4" xfId="8370" xr:uid="{00000000-0005-0000-0000-00001D3F0000}"/>
    <cellStyle name="Normal 6 2 6 3 2 4 2" xfId="8371" xr:uid="{00000000-0005-0000-0000-00001E3F0000}"/>
    <cellStyle name="Normal 6 2 6 3 2 4 2 2" xfId="39377" xr:uid="{00000000-0005-0000-0000-00001F3F0000}"/>
    <cellStyle name="Normal 6 2 6 3 2 4 3" xfId="29359" xr:uid="{00000000-0005-0000-0000-0000203F0000}"/>
    <cellStyle name="Normal 6 2 6 3 2 5" xfId="8372" xr:uid="{00000000-0005-0000-0000-0000213F0000}"/>
    <cellStyle name="Normal 6 2 6 3 2 5 2" xfId="8373" xr:uid="{00000000-0005-0000-0000-0000223F0000}"/>
    <cellStyle name="Normal 6 2 6 3 2 5 2 2" xfId="39378" xr:uid="{00000000-0005-0000-0000-0000233F0000}"/>
    <cellStyle name="Normal 6 2 6 3 2 5 3" xfId="29360" xr:uid="{00000000-0005-0000-0000-0000243F0000}"/>
    <cellStyle name="Normal 6 2 6 3 2 6" xfId="8374" xr:uid="{00000000-0005-0000-0000-0000253F0000}"/>
    <cellStyle name="Normal 6 2 6 3 2 6 2" xfId="35106" xr:uid="{00000000-0005-0000-0000-0000263F0000}"/>
    <cellStyle name="Normal 6 2 6 3 2 7" xfId="24510" xr:uid="{00000000-0005-0000-0000-0000273F0000}"/>
    <cellStyle name="Normal 6 2 6 3 3" xfId="8375" xr:uid="{00000000-0005-0000-0000-0000283F0000}"/>
    <cellStyle name="Normal 6 2 6 3 3 2" xfId="8376" xr:uid="{00000000-0005-0000-0000-0000293F0000}"/>
    <cellStyle name="Normal 6 2 6 3 3 2 2" xfId="8377" xr:uid="{00000000-0005-0000-0000-00002A3F0000}"/>
    <cellStyle name="Normal 6 2 6 3 3 2 2 2" xfId="39379" xr:uid="{00000000-0005-0000-0000-00002B3F0000}"/>
    <cellStyle name="Normal 6 2 6 3 3 2 3" xfId="29361" xr:uid="{00000000-0005-0000-0000-00002C3F0000}"/>
    <cellStyle name="Normal 6 2 6 3 3 3" xfId="8378" xr:uid="{00000000-0005-0000-0000-00002D3F0000}"/>
    <cellStyle name="Normal 6 2 6 3 3 3 2" xfId="8379" xr:uid="{00000000-0005-0000-0000-00002E3F0000}"/>
    <cellStyle name="Normal 6 2 6 3 3 3 2 2" xfId="39380" xr:uid="{00000000-0005-0000-0000-00002F3F0000}"/>
    <cellStyle name="Normal 6 2 6 3 3 3 3" xfId="29362" xr:uid="{00000000-0005-0000-0000-0000303F0000}"/>
    <cellStyle name="Normal 6 2 6 3 3 4" xfId="8380" xr:uid="{00000000-0005-0000-0000-0000313F0000}"/>
    <cellStyle name="Normal 6 2 6 3 3 4 2" xfId="35109" xr:uid="{00000000-0005-0000-0000-0000323F0000}"/>
    <cellStyle name="Normal 6 2 6 3 3 5" xfId="24513" xr:uid="{00000000-0005-0000-0000-0000333F0000}"/>
    <cellStyle name="Normal 6 2 6 3 4" xfId="8381" xr:uid="{00000000-0005-0000-0000-0000343F0000}"/>
    <cellStyle name="Normal 6 2 6 3 4 2" xfId="8382" xr:uid="{00000000-0005-0000-0000-0000353F0000}"/>
    <cellStyle name="Normal 6 2 6 3 4 2 2" xfId="8383" xr:uid="{00000000-0005-0000-0000-0000363F0000}"/>
    <cellStyle name="Normal 6 2 6 3 4 2 2 2" xfId="39381" xr:uid="{00000000-0005-0000-0000-0000373F0000}"/>
    <cellStyle name="Normal 6 2 6 3 4 2 3" xfId="29363" xr:uid="{00000000-0005-0000-0000-0000383F0000}"/>
    <cellStyle name="Normal 6 2 6 3 4 3" xfId="8384" xr:uid="{00000000-0005-0000-0000-0000393F0000}"/>
    <cellStyle name="Normal 6 2 6 3 4 3 2" xfId="8385" xr:uid="{00000000-0005-0000-0000-00003A3F0000}"/>
    <cellStyle name="Normal 6 2 6 3 4 3 2 2" xfId="39382" xr:uid="{00000000-0005-0000-0000-00003B3F0000}"/>
    <cellStyle name="Normal 6 2 6 3 4 3 3" xfId="29364" xr:uid="{00000000-0005-0000-0000-00003C3F0000}"/>
    <cellStyle name="Normal 6 2 6 3 4 4" xfId="8386" xr:uid="{00000000-0005-0000-0000-00003D3F0000}"/>
    <cellStyle name="Normal 6 2 6 3 4 4 2" xfId="35110" xr:uid="{00000000-0005-0000-0000-00003E3F0000}"/>
    <cellStyle name="Normal 6 2 6 3 4 5" xfId="24514" xr:uid="{00000000-0005-0000-0000-00003F3F0000}"/>
    <cellStyle name="Normal 6 2 6 3 5" xfId="8387" xr:uid="{00000000-0005-0000-0000-0000403F0000}"/>
    <cellStyle name="Normal 6 2 6 3 5 2" xfId="8388" xr:uid="{00000000-0005-0000-0000-0000413F0000}"/>
    <cellStyle name="Normal 6 2 6 3 5 2 2" xfId="39383" xr:uid="{00000000-0005-0000-0000-0000423F0000}"/>
    <cellStyle name="Normal 6 2 6 3 5 3" xfId="29365" xr:uid="{00000000-0005-0000-0000-0000433F0000}"/>
    <cellStyle name="Normal 6 2 6 3 6" xfId="8389" xr:uid="{00000000-0005-0000-0000-0000443F0000}"/>
    <cellStyle name="Normal 6 2 6 3 6 2" xfId="8390" xr:uid="{00000000-0005-0000-0000-0000453F0000}"/>
    <cellStyle name="Normal 6 2 6 3 6 2 2" xfId="39384" xr:uid="{00000000-0005-0000-0000-0000463F0000}"/>
    <cellStyle name="Normal 6 2 6 3 6 3" xfId="29366" xr:uid="{00000000-0005-0000-0000-0000473F0000}"/>
    <cellStyle name="Normal 6 2 6 3 7" xfId="8391" xr:uid="{00000000-0005-0000-0000-0000483F0000}"/>
    <cellStyle name="Normal 6 2 6 3 7 2" xfId="35105" xr:uid="{00000000-0005-0000-0000-0000493F0000}"/>
    <cellStyle name="Normal 6 2 6 3 8" xfId="24509" xr:uid="{00000000-0005-0000-0000-00004A3F0000}"/>
    <cellStyle name="Normal 6 2 6 4" xfId="8392" xr:uid="{00000000-0005-0000-0000-00004B3F0000}"/>
    <cellStyle name="Normal 6 2 6 4 2" xfId="8393" xr:uid="{00000000-0005-0000-0000-00004C3F0000}"/>
    <cellStyle name="Normal 6 2 6 4 2 2" xfId="8394" xr:uid="{00000000-0005-0000-0000-00004D3F0000}"/>
    <cellStyle name="Normal 6 2 6 4 2 2 2" xfId="8395" xr:uid="{00000000-0005-0000-0000-00004E3F0000}"/>
    <cellStyle name="Normal 6 2 6 4 2 2 2 2" xfId="8396" xr:uid="{00000000-0005-0000-0000-00004F3F0000}"/>
    <cellStyle name="Normal 6 2 6 4 2 2 2 2 2" xfId="39385" xr:uid="{00000000-0005-0000-0000-0000503F0000}"/>
    <cellStyle name="Normal 6 2 6 4 2 2 2 3" xfId="29367" xr:uid="{00000000-0005-0000-0000-0000513F0000}"/>
    <cellStyle name="Normal 6 2 6 4 2 2 3" xfId="8397" xr:uid="{00000000-0005-0000-0000-0000523F0000}"/>
    <cellStyle name="Normal 6 2 6 4 2 2 3 2" xfId="8398" xr:uid="{00000000-0005-0000-0000-0000533F0000}"/>
    <cellStyle name="Normal 6 2 6 4 2 2 3 2 2" xfId="39386" xr:uid="{00000000-0005-0000-0000-0000543F0000}"/>
    <cellStyle name="Normal 6 2 6 4 2 2 3 3" xfId="29368" xr:uid="{00000000-0005-0000-0000-0000553F0000}"/>
    <cellStyle name="Normal 6 2 6 4 2 2 4" xfId="8399" xr:uid="{00000000-0005-0000-0000-0000563F0000}"/>
    <cellStyle name="Normal 6 2 6 4 2 2 4 2" xfId="35113" xr:uid="{00000000-0005-0000-0000-0000573F0000}"/>
    <cellStyle name="Normal 6 2 6 4 2 2 5" xfId="24517" xr:uid="{00000000-0005-0000-0000-0000583F0000}"/>
    <cellStyle name="Normal 6 2 6 4 2 3" xfId="8400" xr:uid="{00000000-0005-0000-0000-0000593F0000}"/>
    <cellStyle name="Normal 6 2 6 4 2 3 2" xfId="8401" xr:uid="{00000000-0005-0000-0000-00005A3F0000}"/>
    <cellStyle name="Normal 6 2 6 4 2 3 2 2" xfId="8402" xr:uid="{00000000-0005-0000-0000-00005B3F0000}"/>
    <cellStyle name="Normal 6 2 6 4 2 3 2 2 2" xfId="39387" xr:uid="{00000000-0005-0000-0000-00005C3F0000}"/>
    <cellStyle name="Normal 6 2 6 4 2 3 2 3" xfId="29369" xr:uid="{00000000-0005-0000-0000-00005D3F0000}"/>
    <cellStyle name="Normal 6 2 6 4 2 3 3" xfId="8403" xr:uid="{00000000-0005-0000-0000-00005E3F0000}"/>
    <cellStyle name="Normal 6 2 6 4 2 3 3 2" xfId="8404" xr:uid="{00000000-0005-0000-0000-00005F3F0000}"/>
    <cellStyle name="Normal 6 2 6 4 2 3 3 2 2" xfId="39388" xr:uid="{00000000-0005-0000-0000-0000603F0000}"/>
    <cellStyle name="Normal 6 2 6 4 2 3 3 3" xfId="29370" xr:uid="{00000000-0005-0000-0000-0000613F0000}"/>
    <cellStyle name="Normal 6 2 6 4 2 3 4" xfId="8405" xr:uid="{00000000-0005-0000-0000-0000623F0000}"/>
    <cellStyle name="Normal 6 2 6 4 2 3 4 2" xfId="35114" xr:uid="{00000000-0005-0000-0000-0000633F0000}"/>
    <cellStyle name="Normal 6 2 6 4 2 3 5" xfId="24518" xr:uid="{00000000-0005-0000-0000-0000643F0000}"/>
    <cellStyle name="Normal 6 2 6 4 2 4" xfId="8406" xr:uid="{00000000-0005-0000-0000-0000653F0000}"/>
    <cellStyle name="Normal 6 2 6 4 2 4 2" xfId="8407" xr:uid="{00000000-0005-0000-0000-0000663F0000}"/>
    <cellStyle name="Normal 6 2 6 4 2 4 2 2" xfId="39389" xr:uid="{00000000-0005-0000-0000-0000673F0000}"/>
    <cellStyle name="Normal 6 2 6 4 2 4 3" xfId="29371" xr:uid="{00000000-0005-0000-0000-0000683F0000}"/>
    <cellStyle name="Normal 6 2 6 4 2 5" xfId="8408" xr:uid="{00000000-0005-0000-0000-0000693F0000}"/>
    <cellStyle name="Normal 6 2 6 4 2 5 2" xfId="8409" xr:uid="{00000000-0005-0000-0000-00006A3F0000}"/>
    <cellStyle name="Normal 6 2 6 4 2 5 2 2" xfId="39390" xr:uid="{00000000-0005-0000-0000-00006B3F0000}"/>
    <cellStyle name="Normal 6 2 6 4 2 5 3" xfId="29372" xr:uid="{00000000-0005-0000-0000-00006C3F0000}"/>
    <cellStyle name="Normal 6 2 6 4 2 6" xfId="8410" xr:uid="{00000000-0005-0000-0000-00006D3F0000}"/>
    <cellStyle name="Normal 6 2 6 4 2 6 2" xfId="35112" xr:uid="{00000000-0005-0000-0000-00006E3F0000}"/>
    <cellStyle name="Normal 6 2 6 4 2 7" xfId="24516" xr:uid="{00000000-0005-0000-0000-00006F3F0000}"/>
    <cellStyle name="Normal 6 2 6 4 3" xfId="8411" xr:uid="{00000000-0005-0000-0000-0000703F0000}"/>
    <cellStyle name="Normal 6 2 6 4 3 2" xfId="8412" xr:uid="{00000000-0005-0000-0000-0000713F0000}"/>
    <cellStyle name="Normal 6 2 6 4 3 2 2" xfId="8413" xr:uid="{00000000-0005-0000-0000-0000723F0000}"/>
    <cellStyle name="Normal 6 2 6 4 3 2 2 2" xfId="39391" xr:uid="{00000000-0005-0000-0000-0000733F0000}"/>
    <cellStyle name="Normal 6 2 6 4 3 2 3" xfId="29373" xr:uid="{00000000-0005-0000-0000-0000743F0000}"/>
    <cellStyle name="Normal 6 2 6 4 3 3" xfId="8414" xr:uid="{00000000-0005-0000-0000-0000753F0000}"/>
    <cellStyle name="Normal 6 2 6 4 3 3 2" xfId="8415" xr:uid="{00000000-0005-0000-0000-0000763F0000}"/>
    <cellStyle name="Normal 6 2 6 4 3 3 2 2" xfId="39392" xr:uid="{00000000-0005-0000-0000-0000773F0000}"/>
    <cellStyle name="Normal 6 2 6 4 3 3 3" xfId="29374" xr:uid="{00000000-0005-0000-0000-0000783F0000}"/>
    <cellStyle name="Normal 6 2 6 4 3 4" xfId="8416" xr:uid="{00000000-0005-0000-0000-0000793F0000}"/>
    <cellStyle name="Normal 6 2 6 4 3 4 2" xfId="35115" xr:uid="{00000000-0005-0000-0000-00007A3F0000}"/>
    <cellStyle name="Normal 6 2 6 4 3 5" xfId="24519" xr:uid="{00000000-0005-0000-0000-00007B3F0000}"/>
    <cellStyle name="Normal 6 2 6 4 4" xfId="8417" xr:uid="{00000000-0005-0000-0000-00007C3F0000}"/>
    <cellStyle name="Normal 6 2 6 4 4 2" xfId="8418" xr:uid="{00000000-0005-0000-0000-00007D3F0000}"/>
    <cellStyle name="Normal 6 2 6 4 4 2 2" xfId="8419" xr:uid="{00000000-0005-0000-0000-00007E3F0000}"/>
    <cellStyle name="Normal 6 2 6 4 4 2 2 2" xfId="39393" xr:uid="{00000000-0005-0000-0000-00007F3F0000}"/>
    <cellStyle name="Normal 6 2 6 4 4 2 3" xfId="29375" xr:uid="{00000000-0005-0000-0000-0000803F0000}"/>
    <cellStyle name="Normal 6 2 6 4 4 3" xfId="8420" xr:uid="{00000000-0005-0000-0000-0000813F0000}"/>
    <cellStyle name="Normal 6 2 6 4 4 3 2" xfId="8421" xr:uid="{00000000-0005-0000-0000-0000823F0000}"/>
    <cellStyle name="Normal 6 2 6 4 4 3 2 2" xfId="39394" xr:uid="{00000000-0005-0000-0000-0000833F0000}"/>
    <cellStyle name="Normal 6 2 6 4 4 3 3" xfId="29376" xr:uid="{00000000-0005-0000-0000-0000843F0000}"/>
    <cellStyle name="Normal 6 2 6 4 4 4" xfId="8422" xr:uid="{00000000-0005-0000-0000-0000853F0000}"/>
    <cellStyle name="Normal 6 2 6 4 4 4 2" xfId="35116" xr:uid="{00000000-0005-0000-0000-0000863F0000}"/>
    <cellStyle name="Normal 6 2 6 4 4 5" xfId="24520" xr:uid="{00000000-0005-0000-0000-0000873F0000}"/>
    <cellStyle name="Normal 6 2 6 4 5" xfId="8423" xr:uid="{00000000-0005-0000-0000-0000883F0000}"/>
    <cellStyle name="Normal 6 2 6 4 5 2" xfId="8424" xr:uid="{00000000-0005-0000-0000-0000893F0000}"/>
    <cellStyle name="Normal 6 2 6 4 5 2 2" xfId="39395" xr:uid="{00000000-0005-0000-0000-00008A3F0000}"/>
    <cellStyle name="Normal 6 2 6 4 5 3" xfId="29377" xr:uid="{00000000-0005-0000-0000-00008B3F0000}"/>
    <cellStyle name="Normal 6 2 6 4 6" xfId="8425" xr:uid="{00000000-0005-0000-0000-00008C3F0000}"/>
    <cellStyle name="Normal 6 2 6 4 6 2" xfId="8426" xr:uid="{00000000-0005-0000-0000-00008D3F0000}"/>
    <cellStyle name="Normal 6 2 6 4 6 2 2" xfId="39396" xr:uid="{00000000-0005-0000-0000-00008E3F0000}"/>
    <cellStyle name="Normal 6 2 6 4 6 3" xfId="29378" xr:uid="{00000000-0005-0000-0000-00008F3F0000}"/>
    <cellStyle name="Normal 6 2 6 4 7" xfId="8427" xr:uid="{00000000-0005-0000-0000-0000903F0000}"/>
    <cellStyle name="Normal 6 2 6 4 7 2" xfId="35111" xr:uid="{00000000-0005-0000-0000-0000913F0000}"/>
    <cellStyle name="Normal 6 2 6 4 8" xfId="24515" xr:uid="{00000000-0005-0000-0000-0000923F0000}"/>
    <cellStyle name="Normal 6 2 6 5" xfId="8428" xr:uid="{00000000-0005-0000-0000-0000933F0000}"/>
    <cellStyle name="Normal 6 2 6 5 2" xfId="8429" xr:uid="{00000000-0005-0000-0000-0000943F0000}"/>
    <cellStyle name="Normal 6 2 6 5 2 2" xfId="8430" xr:uid="{00000000-0005-0000-0000-0000953F0000}"/>
    <cellStyle name="Normal 6 2 6 5 2 2 2" xfId="8431" xr:uid="{00000000-0005-0000-0000-0000963F0000}"/>
    <cellStyle name="Normal 6 2 6 5 2 2 2 2" xfId="8432" xr:uid="{00000000-0005-0000-0000-0000973F0000}"/>
    <cellStyle name="Normal 6 2 6 5 2 2 2 2 2" xfId="39397" xr:uid="{00000000-0005-0000-0000-0000983F0000}"/>
    <cellStyle name="Normal 6 2 6 5 2 2 2 3" xfId="29379" xr:uid="{00000000-0005-0000-0000-0000993F0000}"/>
    <cellStyle name="Normal 6 2 6 5 2 2 3" xfId="8433" xr:uid="{00000000-0005-0000-0000-00009A3F0000}"/>
    <cellStyle name="Normal 6 2 6 5 2 2 3 2" xfId="8434" xr:uid="{00000000-0005-0000-0000-00009B3F0000}"/>
    <cellStyle name="Normal 6 2 6 5 2 2 3 2 2" xfId="39398" xr:uid="{00000000-0005-0000-0000-00009C3F0000}"/>
    <cellStyle name="Normal 6 2 6 5 2 2 3 3" xfId="29380" xr:uid="{00000000-0005-0000-0000-00009D3F0000}"/>
    <cellStyle name="Normal 6 2 6 5 2 2 4" xfId="8435" xr:uid="{00000000-0005-0000-0000-00009E3F0000}"/>
    <cellStyle name="Normal 6 2 6 5 2 2 4 2" xfId="35119" xr:uid="{00000000-0005-0000-0000-00009F3F0000}"/>
    <cellStyle name="Normal 6 2 6 5 2 2 5" xfId="24523" xr:uid="{00000000-0005-0000-0000-0000A03F0000}"/>
    <cellStyle name="Normal 6 2 6 5 2 3" xfId="8436" xr:uid="{00000000-0005-0000-0000-0000A13F0000}"/>
    <cellStyle name="Normal 6 2 6 5 2 3 2" xfId="8437" xr:uid="{00000000-0005-0000-0000-0000A23F0000}"/>
    <cellStyle name="Normal 6 2 6 5 2 3 2 2" xfId="8438" xr:uid="{00000000-0005-0000-0000-0000A33F0000}"/>
    <cellStyle name="Normal 6 2 6 5 2 3 2 2 2" xfId="39399" xr:uid="{00000000-0005-0000-0000-0000A43F0000}"/>
    <cellStyle name="Normal 6 2 6 5 2 3 2 3" xfId="29381" xr:uid="{00000000-0005-0000-0000-0000A53F0000}"/>
    <cellStyle name="Normal 6 2 6 5 2 3 3" xfId="8439" xr:uid="{00000000-0005-0000-0000-0000A63F0000}"/>
    <cellStyle name="Normal 6 2 6 5 2 3 3 2" xfId="8440" xr:uid="{00000000-0005-0000-0000-0000A73F0000}"/>
    <cellStyle name="Normal 6 2 6 5 2 3 3 2 2" xfId="39400" xr:uid="{00000000-0005-0000-0000-0000A83F0000}"/>
    <cellStyle name="Normal 6 2 6 5 2 3 3 3" xfId="29382" xr:uid="{00000000-0005-0000-0000-0000A93F0000}"/>
    <cellStyle name="Normal 6 2 6 5 2 3 4" xfId="8441" xr:uid="{00000000-0005-0000-0000-0000AA3F0000}"/>
    <cellStyle name="Normal 6 2 6 5 2 3 4 2" xfId="35120" xr:uid="{00000000-0005-0000-0000-0000AB3F0000}"/>
    <cellStyle name="Normal 6 2 6 5 2 3 5" xfId="24524" xr:uid="{00000000-0005-0000-0000-0000AC3F0000}"/>
    <cellStyle name="Normal 6 2 6 5 2 4" xfId="8442" xr:uid="{00000000-0005-0000-0000-0000AD3F0000}"/>
    <cellStyle name="Normal 6 2 6 5 2 4 2" xfId="8443" xr:uid="{00000000-0005-0000-0000-0000AE3F0000}"/>
    <cellStyle name="Normal 6 2 6 5 2 4 2 2" xfId="39401" xr:uid="{00000000-0005-0000-0000-0000AF3F0000}"/>
    <cellStyle name="Normal 6 2 6 5 2 4 3" xfId="29383" xr:uid="{00000000-0005-0000-0000-0000B03F0000}"/>
    <cellStyle name="Normal 6 2 6 5 2 5" xfId="8444" xr:uid="{00000000-0005-0000-0000-0000B13F0000}"/>
    <cellStyle name="Normal 6 2 6 5 2 5 2" xfId="8445" xr:uid="{00000000-0005-0000-0000-0000B23F0000}"/>
    <cellStyle name="Normal 6 2 6 5 2 5 2 2" xfId="39402" xr:uid="{00000000-0005-0000-0000-0000B33F0000}"/>
    <cellStyle name="Normal 6 2 6 5 2 5 3" xfId="29384" xr:uid="{00000000-0005-0000-0000-0000B43F0000}"/>
    <cellStyle name="Normal 6 2 6 5 2 6" xfId="8446" xr:uid="{00000000-0005-0000-0000-0000B53F0000}"/>
    <cellStyle name="Normal 6 2 6 5 2 6 2" xfId="35118" xr:uid="{00000000-0005-0000-0000-0000B63F0000}"/>
    <cellStyle name="Normal 6 2 6 5 2 7" xfId="24522" xr:uid="{00000000-0005-0000-0000-0000B73F0000}"/>
    <cellStyle name="Normal 6 2 6 5 3" xfId="8447" xr:uid="{00000000-0005-0000-0000-0000B83F0000}"/>
    <cellStyle name="Normal 6 2 6 5 3 2" xfId="8448" xr:uid="{00000000-0005-0000-0000-0000B93F0000}"/>
    <cellStyle name="Normal 6 2 6 5 3 2 2" xfId="8449" xr:uid="{00000000-0005-0000-0000-0000BA3F0000}"/>
    <cellStyle name="Normal 6 2 6 5 3 2 2 2" xfId="39403" xr:uid="{00000000-0005-0000-0000-0000BB3F0000}"/>
    <cellStyle name="Normal 6 2 6 5 3 2 3" xfId="29385" xr:uid="{00000000-0005-0000-0000-0000BC3F0000}"/>
    <cellStyle name="Normal 6 2 6 5 3 3" xfId="8450" xr:uid="{00000000-0005-0000-0000-0000BD3F0000}"/>
    <cellStyle name="Normal 6 2 6 5 3 3 2" xfId="8451" xr:uid="{00000000-0005-0000-0000-0000BE3F0000}"/>
    <cellStyle name="Normal 6 2 6 5 3 3 2 2" xfId="39404" xr:uid="{00000000-0005-0000-0000-0000BF3F0000}"/>
    <cellStyle name="Normal 6 2 6 5 3 3 3" xfId="29386" xr:uid="{00000000-0005-0000-0000-0000C03F0000}"/>
    <cellStyle name="Normal 6 2 6 5 3 4" xfId="8452" xr:uid="{00000000-0005-0000-0000-0000C13F0000}"/>
    <cellStyle name="Normal 6 2 6 5 3 4 2" xfId="35121" xr:uid="{00000000-0005-0000-0000-0000C23F0000}"/>
    <cellStyle name="Normal 6 2 6 5 3 5" xfId="24525" xr:uid="{00000000-0005-0000-0000-0000C33F0000}"/>
    <cellStyle name="Normal 6 2 6 5 4" xfId="8453" xr:uid="{00000000-0005-0000-0000-0000C43F0000}"/>
    <cellStyle name="Normal 6 2 6 5 4 2" xfId="8454" xr:uid="{00000000-0005-0000-0000-0000C53F0000}"/>
    <cellStyle name="Normal 6 2 6 5 4 2 2" xfId="8455" xr:uid="{00000000-0005-0000-0000-0000C63F0000}"/>
    <cellStyle name="Normal 6 2 6 5 4 2 2 2" xfId="39405" xr:uid="{00000000-0005-0000-0000-0000C73F0000}"/>
    <cellStyle name="Normal 6 2 6 5 4 2 3" xfId="29387" xr:uid="{00000000-0005-0000-0000-0000C83F0000}"/>
    <cellStyle name="Normal 6 2 6 5 4 3" xfId="8456" xr:uid="{00000000-0005-0000-0000-0000C93F0000}"/>
    <cellStyle name="Normal 6 2 6 5 4 3 2" xfId="8457" xr:uid="{00000000-0005-0000-0000-0000CA3F0000}"/>
    <cellStyle name="Normal 6 2 6 5 4 3 2 2" xfId="39406" xr:uid="{00000000-0005-0000-0000-0000CB3F0000}"/>
    <cellStyle name="Normal 6 2 6 5 4 3 3" xfId="29388" xr:uid="{00000000-0005-0000-0000-0000CC3F0000}"/>
    <cellStyle name="Normal 6 2 6 5 4 4" xfId="8458" xr:uid="{00000000-0005-0000-0000-0000CD3F0000}"/>
    <cellStyle name="Normal 6 2 6 5 4 4 2" xfId="35122" xr:uid="{00000000-0005-0000-0000-0000CE3F0000}"/>
    <cellStyle name="Normal 6 2 6 5 4 5" xfId="24526" xr:uid="{00000000-0005-0000-0000-0000CF3F0000}"/>
    <cellStyle name="Normal 6 2 6 5 5" xfId="8459" xr:uid="{00000000-0005-0000-0000-0000D03F0000}"/>
    <cellStyle name="Normal 6 2 6 5 5 2" xfId="8460" xr:uid="{00000000-0005-0000-0000-0000D13F0000}"/>
    <cellStyle name="Normal 6 2 6 5 5 2 2" xfId="39407" xr:uid="{00000000-0005-0000-0000-0000D23F0000}"/>
    <cellStyle name="Normal 6 2 6 5 5 3" xfId="29389" xr:uid="{00000000-0005-0000-0000-0000D33F0000}"/>
    <cellStyle name="Normal 6 2 6 5 6" xfId="8461" xr:uid="{00000000-0005-0000-0000-0000D43F0000}"/>
    <cellStyle name="Normal 6 2 6 5 6 2" xfId="8462" xr:uid="{00000000-0005-0000-0000-0000D53F0000}"/>
    <cellStyle name="Normal 6 2 6 5 6 2 2" xfId="39408" xr:uid="{00000000-0005-0000-0000-0000D63F0000}"/>
    <cellStyle name="Normal 6 2 6 5 6 3" xfId="29390" xr:uid="{00000000-0005-0000-0000-0000D73F0000}"/>
    <cellStyle name="Normal 6 2 6 5 7" xfId="8463" xr:uid="{00000000-0005-0000-0000-0000D83F0000}"/>
    <cellStyle name="Normal 6 2 6 5 7 2" xfId="35117" xr:uid="{00000000-0005-0000-0000-0000D93F0000}"/>
    <cellStyle name="Normal 6 2 6 5 8" xfId="24521" xr:uid="{00000000-0005-0000-0000-0000DA3F0000}"/>
    <cellStyle name="Normal 6 2 6 6" xfId="8464" xr:uid="{00000000-0005-0000-0000-0000DB3F0000}"/>
    <cellStyle name="Normal 6 2 6 6 2" xfId="8465" xr:uid="{00000000-0005-0000-0000-0000DC3F0000}"/>
    <cellStyle name="Normal 6 2 6 6 2 2" xfId="8466" xr:uid="{00000000-0005-0000-0000-0000DD3F0000}"/>
    <cellStyle name="Normal 6 2 6 6 2 2 2" xfId="8467" xr:uid="{00000000-0005-0000-0000-0000DE3F0000}"/>
    <cellStyle name="Normal 6 2 6 6 2 2 2 2" xfId="39409" xr:uid="{00000000-0005-0000-0000-0000DF3F0000}"/>
    <cellStyle name="Normal 6 2 6 6 2 2 3" xfId="29391" xr:uid="{00000000-0005-0000-0000-0000E03F0000}"/>
    <cellStyle name="Normal 6 2 6 6 2 3" xfId="8468" xr:uid="{00000000-0005-0000-0000-0000E13F0000}"/>
    <cellStyle name="Normal 6 2 6 6 2 3 2" xfId="8469" xr:uid="{00000000-0005-0000-0000-0000E23F0000}"/>
    <cellStyle name="Normal 6 2 6 6 2 3 2 2" xfId="39410" xr:uid="{00000000-0005-0000-0000-0000E33F0000}"/>
    <cellStyle name="Normal 6 2 6 6 2 3 3" xfId="29392" xr:uid="{00000000-0005-0000-0000-0000E43F0000}"/>
    <cellStyle name="Normal 6 2 6 6 2 4" xfId="8470" xr:uid="{00000000-0005-0000-0000-0000E53F0000}"/>
    <cellStyle name="Normal 6 2 6 6 2 4 2" xfId="35124" xr:uid="{00000000-0005-0000-0000-0000E63F0000}"/>
    <cellStyle name="Normal 6 2 6 6 2 5" xfId="24528" xr:uid="{00000000-0005-0000-0000-0000E73F0000}"/>
    <cellStyle name="Normal 6 2 6 6 3" xfId="8471" xr:uid="{00000000-0005-0000-0000-0000E83F0000}"/>
    <cellStyle name="Normal 6 2 6 6 3 2" xfId="8472" xr:uid="{00000000-0005-0000-0000-0000E93F0000}"/>
    <cellStyle name="Normal 6 2 6 6 3 2 2" xfId="8473" xr:uid="{00000000-0005-0000-0000-0000EA3F0000}"/>
    <cellStyle name="Normal 6 2 6 6 3 2 2 2" xfId="39411" xr:uid="{00000000-0005-0000-0000-0000EB3F0000}"/>
    <cellStyle name="Normal 6 2 6 6 3 2 3" xfId="29393" xr:uid="{00000000-0005-0000-0000-0000EC3F0000}"/>
    <cellStyle name="Normal 6 2 6 6 3 3" xfId="8474" xr:uid="{00000000-0005-0000-0000-0000ED3F0000}"/>
    <cellStyle name="Normal 6 2 6 6 3 3 2" xfId="8475" xr:uid="{00000000-0005-0000-0000-0000EE3F0000}"/>
    <cellStyle name="Normal 6 2 6 6 3 3 2 2" xfId="39412" xr:uid="{00000000-0005-0000-0000-0000EF3F0000}"/>
    <cellStyle name="Normal 6 2 6 6 3 3 3" xfId="29394" xr:uid="{00000000-0005-0000-0000-0000F03F0000}"/>
    <cellStyle name="Normal 6 2 6 6 3 4" xfId="8476" xr:uid="{00000000-0005-0000-0000-0000F13F0000}"/>
    <cellStyle name="Normal 6 2 6 6 3 4 2" xfId="35125" xr:uid="{00000000-0005-0000-0000-0000F23F0000}"/>
    <cellStyle name="Normal 6 2 6 6 3 5" xfId="24529" xr:uid="{00000000-0005-0000-0000-0000F33F0000}"/>
    <cellStyle name="Normal 6 2 6 6 4" xfId="8477" xr:uid="{00000000-0005-0000-0000-0000F43F0000}"/>
    <cellStyle name="Normal 6 2 6 6 4 2" xfId="8478" xr:uid="{00000000-0005-0000-0000-0000F53F0000}"/>
    <cellStyle name="Normal 6 2 6 6 4 2 2" xfId="39413" xr:uid="{00000000-0005-0000-0000-0000F63F0000}"/>
    <cellStyle name="Normal 6 2 6 6 4 3" xfId="29395" xr:uid="{00000000-0005-0000-0000-0000F73F0000}"/>
    <cellStyle name="Normal 6 2 6 6 5" xfId="8479" xr:uid="{00000000-0005-0000-0000-0000F83F0000}"/>
    <cellStyle name="Normal 6 2 6 6 5 2" xfId="8480" xr:uid="{00000000-0005-0000-0000-0000F93F0000}"/>
    <cellStyle name="Normal 6 2 6 6 5 2 2" xfId="39414" xr:uid="{00000000-0005-0000-0000-0000FA3F0000}"/>
    <cellStyle name="Normal 6 2 6 6 5 3" xfId="29396" xr:uid="{00000000-0005-0000-0000-0000FB3F0000}"/>
    <cellStyle name="Normal 6 2 6 6 6" xfId="8481" xr:uid="{00000000-0005-0000-0000-0000FC3F0000}"/>
    <cellStyle name="Normal 6 2 6 6 6 2" xfId="35123" xr:uid="{00000000-0005-0000-0000-0000FD3F0000}"/>
    <cellStyle name="Normal 6 2 6 6 7" xfId="24527" xr:uid="{00000000-0005-0000-0000-0000FE3F0000}"/>
    <cellStyle name="Normal 6 2 6 7" xfId="8482" xr:uid="{00000000-0005-0000-0000-0000FF3F0000}"/>
    <cellStyle name="Normal 6 2 6 7 2" xfId="8483" xr:uid="{00000000-0005-0000-0000-000000400000}"/>
    <cellStyle name="Normal 6 2 6 7 2 2" xfId="8484" xr:uid="{00000000-0005-0000-0000-000001400000}"/>
    <cellStyle name="Normal 6 2 6 7 2 2 2" xfId="39415" xr:uid="{00000000-0005-0000-0000-000002400000}"/>
    <cellStyle name="Normal 6 2 6 7 2 3" xfId="29397" xr:uid="{00000000-0005-0000-0000-000003400000}"/>
    <cellStyle name="Normal 6 2 6 7 3" xfId="8485" xr:uid="{00000000-0005-0000-0000-000004400000}"/>
    <cellStyle name="Normal 6 2 6 7 3 2" xfId="8486" xr:uid="{00000000-0005-0000-0000-000005400000}"/>
    <cellStyle name="Normal 6 2 6 7 3 2 2" xfId="39416" xr:uid="{00000000-0005-0000-0000-000006400000}"/>
    <cellStyle name="Normal 6 2 6 7 3 3" xfId="29398" xr:uid="{00000000-0005-0000-0000-000007400000}"/>
    <cellStyle name="Normal 6 2 6 7 4" xfId="8487" xr:uid="{00000000-0005-0000-0000-000008400000}"/>
    <cellStyle name="Normal 6 2 6 7 4 2" xfId="35126" xr:uid="{00000000-0005-0000-0000-000009400000}"/>
    <cellStyle name="Normal 6 2 6 7 5" xfId="24530" xr:uid="{00000000-0005-0000-0000-00000A400000}"/>
    <cellStyle name="Normal 6 2 6 8" xfId="8488" xr:uid="{00000000-0005-0000-0000-00000B400000}"/>
    <cellStyle name="Normal 6 2 6 8 2" xfId="8489" xr:uid="{00000000-0005-0000-0000-00000C400000}"/>
    <cellStyle name="Normal 6 2 6 8 2 2" xfId="8490" xr:uid="{00000000-0005-0000-0000-00000D400000}"/>
    <cellStyle name="Normal 6 2 6 8 2 2 2" xfId="39417" xr:uid="{00000000-0005-0000-0000-00000E400000}"/>
    <cellStyle name="Normal 6 2 6 8 2 3" xfId="29399" xr:uid="{00000000-0005-0000-0000-00000F400000}"/>
    <cellStyle name="Normal 6 2 6 8 3" xfId="8491" xr:uid="{00000000-0005-0000-0000-000010400000}"/>
    <cellStyle name="Normal 6 2 6 8 3 2" xfId="8492" xr:uid="{00000000-0005-0000-0000-000011400000}"/>
    <cellStyle name="Normal 6 2 6 8 3 2 2" xfId="39418" xr:uid="{00000000-0005-0000-0000-000012400000}"/>
    <cellStyle name="Normal 6 2 6 8 3 3" xfId="29400" xr:uid="{00000000-0005-0000-0000-000013400000}"/>
    <cellStyle name="Normal 6 2 6 8 4" xfId="8493" xr:uid="{00000000-0005-0000-0000-000014400000}"/>
    <cellStyle name="Normal 6 2 6 8 4 2" xfId="35127" xr:uid="{00000000-0005-0000-0000-000015400000}"/>
    <cellStyle name="Normal 6 2 6 8 5" xfId="24531" xr:uid="{00000000-0005-0000-0000-000016400000}"/>
    <cellStyle name="Normal 6 2 6 9" xfId="8494" xr:uid="{00000000-0005-0000-0000-000017400000}"/>
    <cellStyle name="Normal 6 2 6 9 2" xfId="8495" xr:uid="{00000000-0005-0000-0000-000018400000}"/>
    <cellStyle name="Normal 6 2 6 9 2 2" xfId="39419" xr:uid="{00000000-0005-0000-0000-000019400000}"/>
    <cellStyle name="Normal 6 2 6 9 3" xfId="29401" xr:uid="{00000000-0005-0000-0000-00001A400000}"/>
    <cellStyle name="Normal 6 2 7" xfId="8496" xr:uid="{00000000-0005-0000-0000-00001B400000}"/>
    <cellStyle name="Normal 6 2 7 10" xfId="8497" xr:uid="{00000000-0005-0000-0000-00001C400000}"/>
    <cellStyle name="Normal 6 2 7 10 2" xfId="35128" xr:uid="{00000000-0005-0000-0000-00001D400000}"/>
    <cellStyle name="Normal 6 2 7 11" xfId="24532" xr:uid="{00000000-0005-0000-0000-00001E400000}"/>
    <cellStyle name="Normal 6 2 7 2" xfId="8498" xr:uid="{00000000-0005-0000-0000-00001F400000}"/>
    <cellStyle name="Normal 6 2 7 2 10" xfId="24533" xr:uid="{00000000-0005-0000-0000-000020400000}"/>
    <cellStyle name="Normal 6 2 7 2 2" xfId="8499" xr:uid="{00000000-0005-0000-0000-000021400000}"/>
    <cellStyle name="Normal 6 2 7 2 2 2" xfId="8500" xr:uid="{00000000-0005-0000-0000-000022400000}"/>
    <cellStyle name="Normal 6 2 7 2 2 2 2" xfId="8501" xr:uid="{00000000-0005-0000-0000-000023400000}"/>
    <cellStyle name="Normal 6 2 7 2 2 2 2 2" xfId="8502" xr:uid="{00000000-0005-0000-0000-000024400000}"/>
    <cellStyle name="Normal 6 2 7 2 2 2 2 2 2" xfId="8503" xr:uid="{00000000-0005-0000-0000-000025400000}"/>
    <cellStyle name="Normal 6 2 7 2 2 2 2 2 2 2" xfId="39420" xr:uid="{00000000-0005-0000-0000-000026400000}"/>
    <cellStyle name="Normal 6 2 7 2 2 2 2 2 3" xfId="29402" xr:uid="{00000000-0005-0000-0000-000027400000}"/>
    <cellStyle name="Normal 6 2 7 2 2 2 2 3" xfId="8504" xr:uid="{00000000-0005-0000-0000-000028400000}"/>
    <cellStyle name="Normal 6 2 7 2 2 2 2 3 2" xfId="8505" xr:uid="{00000000-0005-0000-0000-000029400000}"/>
    <cellStyle name="Normal 6 2 7 2 2 2 2 3 2 2" xfId="39421" xr:uid="{00000000-0005-0000-0000-00002A400000}"/>
    <cellStyle name="Normal 6 2 7 2 2 2 2 3 3" xfId="29403" xr:uid="{00000000-0005-0000-0000-00002B400000}"/>
    <cellStyle name="Normal 6 2 7 2 2 2 2 4" xfId="8506" xr:uid="{00000000-0005-0000-0000-00002C400000}"/>
    <cellStyle name="Normal 6 2 7 2 2 2 2 4 2" xfId="35132" xr:uid="{00000000-0005-0000-0000-00002D400000}"/>
    <cellStyle name="Normal 6 2 7 2 2 2 2 5" xfId="24536" xr:uid="{00000000-0005-0000-0000-00002E400000}"/>
    <cellStyle name="Normal 6 2 7 2 2 2 3" xfId="8507" xr:uid="{00000000-0005-0000-0000-00002F400000}"/>
    <cellStyle name="Normal 6 2 7 2 2 2 3 2" xfId="8508" xr:uid="{00000000-0005-0000-0000-000030400000}"/>
    <cellStyle name="Normal 6 2 7 2 2 2 3 2 2" xfId="8509" xr:uid="{00000000-0005-0000-0000-000031400000}"/>
    <cellStyle name="Normal 6 2 7 2 2 2 3 2 2 2" xfId="39422" xr:uid="{00000000-0005-0000-0000-000032400000}"/>
    <cellStyle name="Normal 6 2 7 2 2 2 3 2 3" xfId="29404" xr:uid="{00000000-0005-0000-0000-000033400000}"/>
    <cellStyle name="Normal 6 2 7 2 2 2 3 3" xfId="8510" xr:uid="{00000000-0005-0000-0000-000034400000}"/>
    <cellStyle name="Normal 6 2 7 2 2 2 3 3 2" xfId="8511" xr:uid="{00000000-0005-0000-0000-000035400000}"/>
    <cellStyle name="Normal 6 2 7 2 2 2 3 3 2 2" xfId="39423" xr:uid="{00000000-0005-0000-0000-000036400000}"/>
    <cellStyle name="Normal 6 2 7 2 2 2 3 3 3" xfId="29405" xr:uid="{00000000-0005-0000-0000-000037400000}"/>
    <cellStyle name="Normal 6 2 7 2 2 2 3 4" xfId="8512" xr:uid="{00000000-0005-0000-0000-000038400000}"/>
    <cellStyle name="Normal 6 2 7 2 2 2 3 4 2" xfId="35133" xr:uid="{00000000-0005-0000-0000-000039400000}"/>
    <cellStyle name="Normal 6 2 7 2 2 2 3 5" xfId="24537" xr:uid="{00000000-0005-0000-0000-00003A400000}"/>
    <cellStyle name="Normal 6 2 7 2 2 2 4" xfId="8513" xr:uid="{00000000-0005-0000-0000-00003B400000}"/>
    <cellStyle name="Normal 6 2 7 2 2 2 4 2" xfId="8514" xr:uid="{00000000-0005-0000-0000-00003C400000}"/>
    <cellStyle name="Normal 6 2 7 2 2 2 4 2 2" xfId="39424" xr:uid="{00000000-0005-0000-0000-00003D400000}"/>
    <cellStyle name="Normal 6 2 7 2 2 2 4 3" xfId="29406" xr:uid="{00000000-0005-0000-0000-00003E400000}"/>
    <cellStyle name="Normal 6 2 7 2 2 2 5" xfId="8515" xr:uid="{00000000-0005-0000-0000-00003F400000}"/>
    <cellStyle name="Normal 6 2 7 2 2 2 5 2" xfId="8516" xr:uid="{00000000-0005-0000-0000-000040400000}"/>
    <cellStyle name="Normal 6 2 7 2 2 2 5 2 2" xfId="39425" xr:uid="{00000000-0005-0000-0000-000041400000}"/>
    <cellStyle name="Normal 6 2 7 2 2 2 5 3" xfId="29407" xr:uid="{00000000-0005-0000-0000-000042400000}"/>
    <cellStyle name="Normal 6 2 7 2 2 2 6" xfId="8517" xr:uid="{00000000-0005-0000-0000-000043400000}"/>
    <cellStyle name="Normal 6 2 7 2 2 2 6 2" xfId="35131" xr:uid="{00000000-0005-0000-0000-000044400000}"/>
    <cellStyle name="Normal 6 2 7 2 2 2 7" xfId="24535" xr:uid="{00000000-0005-0000-0000-000045400000}"/>
    <cellStyle name="Normal 6 2 7 2 2 3" xfId="8518" xr:uid="{00000000-0005-0000-0000-000046400000}"/>
    <cellStyle name="Normal 6 2 7 2 2 3 2" xfId="8519" xr:uid="{00000000-0005-0000-0000-000047400000}"/>
    <cellStyle name="Normal 6 2 7 2 2 3 2 2" xfId="8520" xr:uid="{00000000-0005-0000-0000-000048400000}"/>
    <cellStyle name="Normal 6 2 7 2 2 3 2 2 2" xfId="39426" xr:uid="{00000000-0005-0000-0000-000049400000}"/>
    <cellStyle name="Normal 6 2 7 2 2 3 2 3" xfId="29408" xr:uid="{00000000-0005-0000-0000-00004A400000}"/>
    <cellStyle name="Normal 6 2 7 2 2 3 3" xfId="8521" xr:uid="{00000000-0005-0000-0000-00004B400000}"/>
    <cellStyle name="Normal 6 2 7 2 2 3 3 2" xfId="8522" xr:uid="{00000000-0005-0000-0000-00004C400000}"/>
    <cellStyle name="Normal 6 2 7 2 2 3 3 2 2" xfId="39427" xr:uid="{00000000-0005-0000-0000-00004D400000}"/>
    <cellStyle name="Normal 6 2 7 2 2 3 3 3" xfId="29409" xr:uid="{00000000-0005-0000-0000-00004E400000}"/>
    <cellStyle name="Normal 6 2 7 2 2 3 4" xfId="8523" xr:uid="{00000000-0005-0000-0000-00004F400000}"/>
    <cellStyle name="Normal 6 2 7 2 2 3 4 2" xfId="35134" xr:uid="{00000000-0005-0000-0000-000050400000}"/>
    <cellStyle name="Normal 6 2 7 2 2 3 5" xfId="24538" xr:uid="{00000000-0005-0000-0000-000051400000}"/>
    <cellStyle name="Normal 6 2 7 2 2 4" xfId="8524" xr:uid="{00000000-0005-0000-0000-000052400000}"/>
    <cellStyle name="Normal 6 2 7 2 2 4 2" xfId="8525" xr:uid="{00000000-0005-0000-0000-000053400000}"/>
    <cellStyle name="Normal 6 2 7 2 2 4 2 2" xfId="8526" xr:uid="{00000000-0005-0000-0000-000054400000}"/>
    <cellStyle name="Normal 6 2 7 2 2 4 2 2 2" xfId="39428" xr:uid="{00000000-0005-0000-0000-000055400000}"/>
    <cellStyle name="Normal 6 2 7 2 2 4 2 3" xfId="29410" xr:uid="{00000000-0005-0000-0000-000056400000}"/>
    <cellStyle name="Normal 6 2 7 2 2 4 3" xfId="8527" xr:uid="{00000000-0005-0000-0000-000057400000}"/>
    <cellStyle name="Normal 6 2 7 2 2 4 3 2" xfId="8528" xr:uid="{00000000-0005-0000-0000-000058400000}"/>
    <cellStyle name="Normal 6 2 7 2 2 4 3 2 2" xfId="39429" xr:uid="{00000000-0005-0000-0000-000059400000}"/>
    <cellStyle name="Normal 6 2 7 2 2 4 3 3" xfId="29411" xr:uid="{00000000-0005-0000-0000-00005A400000}"/>
    <cellStyle name="Normal 6 2 7 2 2 4 4" xfId="8529" xr:uid="{00000000-0005-0000-0000-00005B400000}"/>
    <cellStyle name="Normal 6 2 7 2 2 4 4 2" xfId="35135" xr:uid="{00000000-0005-0000-0000-00005C400000}"/>
    <cellStyle name="Normal 6 2 7 2 2 4 5" xfId="24539" xr:uid="{00000000-0005-0000-0000-00005D400000}"/>
    <cellStyle name="Normal 6 2 7 2 2 5" xfId="8530" xr:uid="{00000000-0005-0000-0000-00005E400000}"/>
    <cellStyle name="Normal 6 2 7 2 2 5 2" xfId="8531" xr:uid="{00000000-0005-0000-0000-00005F400000}"/>
    <cellStyle name="Normal 6 2 7 2 2 5 2 2" xfId="39430" xr:uid="{00000000-0005-0000-0000-000060400000}"/>
    <cellStyle name="Normal 6 2 7 2 2 5 3" xfId="29412" xr:uid="{00000000-0005-0000-0000-000061400000}"/>
    <cellStyle name="Normal 6 2 7 2 2 6" xfId="8532" xr:uid="{00000000-0005-0000-0000-000062400000}"/>
    <cellStyle name="Normal 6 2 7 2 2 6 2" xfId="8533" xr:uid="{00000000-0005-0000-0000-000063400000}"/>
    <cellStyle name="Normal 6 2 7 2 2 6 2 2" xfId="39431" xr:uid="{00000000-0005-0000-0000-000064400000}"/>
    <cellStyle name="Normal 6 2 7 2 2 6 3" xfId="29413" xr:uid="{00000000-0005-0000-0000-000065400000}"/>
    <cellStyle name="Normal 6 2 7 2 2 7" xfId="8534" xr:uid="{00000000-0005-0000-0000-000066400000}"/>
    <cellStyle name="Normal 6 2 7 2 2 7 2" xfId="35130" xr:uid="{00000000-0005-0000-0000-000067400000}"/>
    <cellStyle name="Normal 6 2 7 2 2 8" xfId="24534" xr:uid="{00000000-0005-0000-0000-000068400000}"/>
    <cellStyle name="Normal 6 2 7 2 3" xfId="8535" xr:uid="{00000000-0005-0000-0000-000069400000}"/>
    <cellStyle name="Normal 6 2 7 2 3 2" xfId="8536" xr:uid="{00000000-0005-0000-0000-00006A400000}"/>
    <cellStyle name="Normal 6 2 7 2 3 2 2" xfId="8537" xr:uid="{00000000-0005-0000-0000-00006B400000}"/>
    <cellStyle name="Normal 6 2 7 2 3 2 2 2" xfId="8538" xr:uid="{00000000-0005-0000-0000-00006C400000}"/>
    <cellStyle name="Normal 6 2 7 2 3 2 2 2 2" xfId="8539" xr:uid="{00000000-0005-0000-0000-00006D400000}"/>
    <cellStyle name="Normal 6 2 7 2 3 2 2 2 2 2" xfId="39432" xr:uid="{00000000-0005-0000-0000-00006E400000}"/>
    <cellStyle name="Normal 6 2 7 2 3 2 2 2 3" xfId="29414" xr:uid="{00000000-0005-0000-0000-00006F400000}"/>
    <cellStyle name="Normal 6 2 7 2 3 2 2 3" xfId="8540" xr:uid="{00000000-0005-0000-0000-000070400000}"/>
    <cellStyle name="Normal 6 2 7 2 3 2 2 3 2" xfId="8541" xr:uid="{00000000-0005-0000-0000-000071400000}"/>
    <cellStyle name="Normal 6 2 7 2 3 2 2 3 2 2" xfId="39433" xr:uid="{00000000-0005-0000-0000-000072400000}"/>
    <cellStyle name="Normal 6 2 7 2 3 2 2 3 3" xfId="29415" xr:uid="{00000000-0005-0000-0000-000073400000}"/>
    <cellStyle name="Normal 6 2 7 2 3 2 2 4" xfId="8542" xr:uid="{00000000-0005-0000-0000-000074400000}"/>
    <cellStyle name="Normal 6 2 7 2 3 2 2 4 2" xfId="35138" xr:uid="{00000000-0005-0000-0000-000075400000}"/>
    <cellStyle name="Normal 6 2 7 2 3 2 2 5" xfId="24542" xr:uid="{00000000-0005-0000-0000-000076400000}"/>
    <cellStyle name="Normal 6 2 7 2 3 2 3" xfId="8543" xr:uid="{00000000-0005-0000-0000-000077400000}"/>
    <cellStyle name="Normal 6 2 7 2 3 2 3 2" xfId="8544" xr:uid="{00000000-0005-0000-0000-000078400000}"/>
    <cellStyle name="Normal 6 2 7 2 3 2 3 2 2" xfId="8545" xr:uid="{00000000-0005-0000-0000-000079400000}"/>
    <cellStyle name="Normal 6 2 7 2 3 2 3 2 2 2" xfId="39434" xr:uid="{00000000-0005-0000-0000-00007A400000}"/>
    <cellStyle name="Normal 6 2 7 2 3 2 3 2 3" xfId="29416" xr:uid="{00000000-0005-0000-0000-00007B400000}"/>
    <cellStyle name="Normal 6 2 7 2 3 2 3 3" xfId="8546" xr:uid="{00000000-0005-0000-0000-00007C400000}"/>
    <cellStyle name="Normal 6 2 7 2 3 2 3 3 2" xfId="8547" xr:uid="{00000000-0005-0000-0000-00007D400000}"/>
    <cellStyle name="Normal 6 2 7 2 3 2 3 3 2 2" xfId="39435" xr:uid="{00000000-0005-0000-0000-00007E400000}"/>
    <cellStyle name="Normal 6 2 7 2 3 2 3 3 3" xfId="29417" xr:uid="{00000000-0005-0000-0000-00007F400000}"/>
    <cellStyle name="Normal 6 2 7 2 3 2 3 4" xfId="8548" xr:uid="{00000000-0005-0000-0000-000080400000}"/>
    <cellStyle name="Normal 6 2 7 2 3 2 3 4 2" xfId="35139" xr:uid="{00000000-0005-0000-0000-000081400000}"/>
    <cellStyle name="Normal 6 2 7 2 3 2 3 5" xfId="24543" xr:uid="{00000000-0005-0000-0000-000082400000}"/>
    <cellStyle name="Normal 6 2 7 2 3 2 4" xfId="8549" xr:uid="{00000000-0005-0000-0000-000083400000}"/>
    <cellStyle name="Normal 6 2 7 2 3 2 4 2" xfId="8550" xr:uid="{00000000-0005-0000-0000-000084400000}"/>
    <cellStyle name="Normal 6 2 7 2 3 2 4 2 2" xfId="39436" xr:uid="{00000000-0005-0000-0000-000085400000}"/>
    <cellStyle name="Normal 6 2 7 2 3 2 4 3" xfId="29418" xr:uid="{00000000-0005-0000-0000-000086400000}"/>
    <cellStyle name="Normal 6 2 7 2 3 2 5" xfId="8551" xr:uid="{00000000-0005-0000-0000-000087400000}"/>
    <cellStyle name="Normal 6 2 7 2 3 2 5 2" xfId="8552" xr:uid="{00000000-0005-0000-0000-000088400000}"/>
    <cellStyle name="Normal 6 2 7 2 3 2 5 2 2" xfId="39437" xr:uid="{00000000-0005-0000-0000-000089400000}"/>
    <cellStyle name="Normal 6 2 7 2 3 2 5 3" xfId="29419" xr:uid="{00000000-0005-0000-0000-00008A400000}"/>
    <cellStyle name="Normal 6 2 7 2 3 2 6" xfId="8553" xr:uid="{00000000-0005-0000-0000-00008B400000}"/>
    <cellStyle name="Normal 6 2 7 2 3 2 6 2" xfId="35137" xr:uid="{00000000-0005-0000-0000-00008C400000}"/>
    <cellStyle name="Normal 6 2 7 2 3 2 7" xfId="24541" xr:uid="{00000000-0005-0000-0000-00008D400000}"/>
    <cellStyle name="Normal 6 2 7 2 3 3" xfId="8554" xr:uid="{00000000-0005-0000-0000-00008E400000}"/>
    <cellStyle name="Normal 6 2 7 2 3 3 2" xfId="8555" xr:uid="{00000000-0005-0000-0000-00008F400000}"/>
    <cellStyle name="Normal 6 2 7 2 3 3 2 2" xfId="8556" xr:uid="{00000000-0005-0000-0000-000090400000}"/>
    <cellStyle name="Normal 6 2 7 2 3 3 2 2 2" xfId="39438" xr:uid="{00000000-0005-0000-0000-000091400000}"/>
    <cellStyle name="Normal 6 2 7 2 3 3 2 3" xfId="29420" xr:uid="{00000000-0005-0000-0000-000092400000}"/>
    <cellStyle name="Normal 6 2 7 2 3 3 3" xfId="8557" xr:uid="{00000000-0005-0000-0000-000093400000}"/>
    <cellStyle name="Normal 6 2 7 2 3 3 3 2" xfId="8558" xr:uid="{00000000-0005-0000-0000-000094400000}"/>
    <cellStyle name="Normal 6 2 7 2 3 3 3 2 2" xfId="39439" xr:uid="{00000000-0005-0000-0000-000095400000}"/>
    <cellStyle name="Normal 6 2 7 2 3 3 3 3" xfId="29421" xr:uid="{00000000-0005-0000-0000-000096400000}"/>
    <cellStyle name="Normal 6 2 7 2 3 3 4" xfId="8559" xr:uid="{00000000-0005-0000-0000-000097400000}"/>
    <cellStyle name="Normal 6 2 7 2 3 3 4 2" xfId="35140" xr:uid="{00000000-0005-0000-0000-000098400000}"/>
    <cellStyle name="Normal 6 2 7 2 3 3 5" xfId="24544" xr:uid="{00000000-0005-0000-0000-000099400000}"/>
    <cellStyle name="Normal 6 2 7 2 3 4" xfId="8560" xr:uid="{00000000-0005-0000-0000-00009A400000}"/>
    <cellStyle name="Normal 6 2 7 2 3 4 2" xfId="8561" xr:uid="{00000000-0005-0000-0000-00009B400000}"/>
    <cellStyle name="Normal 6 2 7 2 3 4 2 2" xfId="8562" xr:uid="{00000000-0005-0000-0000-00009C400000}"/>
    <cellStyle name="Normal 6 2 7 2 3 4 2 2 2" xfId="39440" xr:uid="{00000000-0005-0000-0000-00009D400000}"/>
    <cellStyle name="Normal 6 2 7 2 3 4 2 3" xfId="29422" xr:uid="{00000000-0005-0000-0000-00009E400000}"/>
    <cellStyle name="Normal 6 2 7 2 3 4 3" xfId="8563" xr:uid="{00000000-0005-0000-0000-00009F400000}"/>
    <cellStyle name="Normal 6 2 7 2 3 4 3 2" xfId="8564" xr:uid="{00000000-0005-0000-0000-0000A0400000}"/>
    <cellStyle name="Normal 6 2 7 2 3 4 3 2 2" xfId="39441" xr:uid="{00000000-0005-0000-0000-0000A1400000}"/>
    <cellStyle name="Normal 6 2 7 2 3 4 3 3" xfId="29423" xr:uid="{00000000-0005-0000-0000-0000A2400000}"/>
    <cellStyle name="Normal 6 2 7 2 3 4 4" xfId="8565" xr:uid="{00000000-0005-0000-0000-0000A3400000}"/>
    <cellStyle name="Normal 6 2 7 2 3 4 4 2" xfId="35141" xr:uid="{00000000-0005-0000-0000-0000A4400000}"/>
    <cellStyle name="Normal 6 2 7 2 3 4 5" xfId="24545" xr:uid="{00000000-0005-0000-0000-0000A5400000}"/>
    <cellStyle name="Normal 6 2 7 2 3 5" xfId="8566" xr:uid="{00000000-0005-0000-0000-0000A6400000}"/>
    <cellStyle name="Normal 6 2 7 2 3 5 2" xfId="8567" xr:uid="{00000000-0005-0000-0000-0000A7400000}"/>
    <cellStyle name="Normal 6 2 7 2 3 5 2 2" xfId="39442" xr:uid="{00000000-0005-0000-0000-0000A8400000}"/>
    <cellStyle name="Normal 6 2 7 2 3 5 3" xfId="29424" xr:uid="{00000000-0005-0000-0000-0000A9400000}"/>
    <cellStyle name="Normal 6 2 7 2 3 6" xfId="8568" xr:uid="{00000000-0005-0000-0000-0000AA400000}"/>
    <cellStyle name="Normal 6 2 7 2 3 6 2" xfId="8569" xr:uid="{00000000-0005-0000-0000-0000AB400000}"/>
    <cellStyle name="Normal 6 2 7 2 3 6 2 2" xfId="39443" xr:uid="{00000000-0005-0000-0000-0000AC400000}"/>
    <cellStyle name="Normal 6 2 7 2 3 6 3" xfId="29425" xr:uid="{00000000-0005-0000-0000-0000AD400000}"/>
    <cellStyle name="Normal 6 2 7 2 3 7" xfId="8570" xr:uid="{00000000-0005-0000-0000-0000AE400000}"/>
    <cellStyle name="Normal 6 2 7 2 3 7 2" xfId="35136" xr:uid="{00000000-0005-0000-0000-0000AF400000}"/>
    <cellStyle name="Normal 6 2 7 2 3 8" xfId="24540" xr:uid="{00000000-0005-0000-0000-0000B0400000}"/>
    <cellStyle name="Normal 6 2 7 2 4" xfId="8571" xr:uid="{00000000-0005-0000-0000-0000B1400000}"/>
    <cellStyle name="Normal 6 2 7 2 4 2" xfId="8572" xr:uid="{00000000-0005-0000-0000-0000B2400000}"/>
    <cellStyle name="Normal 6 2 7 2 4 2 2" xfId="8573" xr:uid="{00000000-0005-0000-0000-0000B3400000}"/>
    <cellStyle name="Normal 6 2 7 2 4 2 2 2" xfId="8574" xr:uid="{00000000-0005-0000-0000-0000B4400000}"/>
    <cellStyle name="Normal 6 2 7 2 4 2 2 2 2" xfId="39444" xr:uid="{00000000-0005-0000-0000-0000B5400000}"/>
    <cellStyle name="Normal 6 2 7 2 4 2 2 3" xfId="29426" xr:uid="{00000000-0005-0000-0000-0000B6400000}"/>
    <cellStyle name="Normal 6 2 7 2 4 2 3" xfId="8575" xr:uid="{00000000-0005-0000-0000-0000B7400000}"/>
    <cellStyle name="Normal 6 2 7 2 4 2 3 2" xfId="8576" xr:uid="{00000000-0005-0000-0000-0000B8400000}"/>
    <cellStyle name="Normal 6 2 7 2 4 2 3 2 2" xfId="39445" xr:uid="{00000000-0005-0000-0000-0000B9400000}"/>
    <cellStyle name="Normal 6 2 7 2 4 2 3 3" xfId="29427" xr:uid="{00000000-0005-0000-0000-0000BA400000}"/>
    <cellStyle name="Normal 6 2 7 2 4 2 4" xfId="8577" xr:uid="{00000000-0005-0000-0000-0000BB400000}"/>
    <cellStyle name="Normal 6 2 7 2 4 2 4 2" xfId="35143" xr:uid="{00000000-0005-0000-0000-0000BC400000}"/>
    <cellStyle name="Normal 6 2 7 2 4 2 5" xfId="24547" xr:uid="{00000000-0005-0000-0000-0000BD400000}"/>
    <cellStyle name="Normal 6 2 7 2 4 3" xfId="8578" xr:uid="{00000000-0005-0000-0000-0000BE400000}"/>
    <cellStyle name="Normal 6 2 7 2 4 3 2" xfId="8579" xr:uid="{00000000-0005-0000-0000-0000BF400000}"/>
    <cellStyle name="Normal 6 2 7 2 4 3 2 2" xfId="8580" xr:uid="{00000000-0005-0000-0000-0000C0400000}"/>
    <cellStyle name="Normal 6 2 7 2 4 3 2 2 2" xfId="39446" xr:uid="{00000000-0005-0000-0000-0000C1400000}"/>
    <cellStyle name="Normal 6 2 7 2 4 3 2 3" xfId="29428" xr:uid="{00000000-0005-0000-0000-0000C2400000}"/>
    <cellStyle name="Normal 6 2 7 2 4 3 3" xfId="8581" xr:uid="{00000000-0005-0000-0000-0000C3400000}"/>
    <cellStyle name="Normal 6 2 7 2 4 3 3 2" xfId="8582" xr:uid="{00000000-0005-0000-0000-0000C4400000}"/>
    <cellStyle name="Normal 6 2 7 2 4 3 3 2 2" xfId="39447" xr:uid="{00000000-0005-0000-0000-0000C5400000}"/>
    <cellStyle name="Normal 6 2 7 2 4 3 3 3" xfId="29429" xr:uid="{00000000-0005-0000-0000-0000C6400000}"/>
    <cellStyle name="Normal 6 2 7 2 4 3 4" xfId="8583" xr:uid="{00000000-0005-0000-0000-0000C7400000}"/>
    <cellStyle name="Normal 6 2 7 2 4 3 4 2" xfId="35144" xr:uid="{00000000-0005-0000-0000-0000C8400000}"/>
    <cellStyle name="Normal 6 2 7 2 4 3 5" xfId="24548" xr:uid="{00000000-0005-0000-0000-0000C9400000}"/>
    <cellStyle name="Normal 6 2 7 2 4 4" xfId="8584" xr:uid="{00000000-0005-0000-0000-0000CA400000}"/>
    <cellStyle name="Normal 6 2 7 2 4 4 2" xfId="8585" xr:uid="{00000000-0005-0000-0000-0000CB400000}"/>
    <cellStyle name="Normal 6 2 7 2 4 4 2 2" xfId="39448" xr:uid="{00000000-0005-0000-0000-0000CC400000}"/>
    <cellStyle name="Normal 6 2 7 2 4 4 3" xfId="29430" xr:uid="{00000000-0005-0000-0000-0000CD400000}"/>
    <cellStyle name="Normal 6 2 7 2 4 5" xfId="8586" xr:uid="{00000000-0005-0000-0000-0000CE400000}"/>
    <cellStyle name="Normal 6 2 7 2 4 5 2" xfId="8587" xr:uid="{00000000-0005-0000-0000-0000CF400000}"/>
    <cellStyle name="Normal 6 2 7 2 4 5 2 2" xfId="39449" xr:uid="{00000000-0005-0000-0000-0000D0400000}"/>
    <cellStyle name="Normal 6 2 7 2 4 5 3" xfId="29431" xr:uid="{00000000-0005-0000-0000-0000D1400000}"/>
    <cellStyle name="Normal 6 2 7 2 4 6" xfId="8588" xr:uid="{00000000-0005-0000-0000-0000D2400000}"/>
    <cellStyle name="Normal 6 2 7 2 4 6 2" xfId="35142" xr:uid="{00000000-0005-0000-0000-0000D3400000}"/>
    <cellStyle name="Normal 6 2 7 2 4 7" xfId="24546" xr:uid="{00000000-0005-0000-0000-0000D4400000}"/>
    <cellStyle name="Normal 6 2 7 2 5" xfId="8589" xr:uid="{00000000-0005-0000-0000-0000D5400000}"/>
    <cellStyle name="Normal 6 2 7 2 5 2" xfId="8590" xr:uid="{00000000-0005-0000-0000-0000D6400000}"/>
    <cellStyle name="Normal 6 2 7 2 5 2 2" xfId="8591" xr:uid="{00000000-0005-0000-0000-0000D7400000}"/>
    <cellStyle name="Normal 6 2 7 2 5 2 2 2" xfId="39450" xr:uid="{00000000-0005-0000-0000-0000D8400000}"/>
    <cellStyle name="Normal 6 2 7 2 5 2 3" xfId="29432" xr:uid="{00000000-0005-0000-0000-0000D9400000}"/>
    <cellStyle name="Normal 6 2 7 2 5 3" xfId="8592" xr:uid="{00000000-0005-0000-0000-0000DA400000}"/>
    <cellStyle name="Normal 6 2 7 2 5 3 2" xfId="8593" xr:uid="{00000000-0005-0000-0000-0000DB400000}"/>
    <cellStyle name="Normal 6 2 7 2 5 3 2 2" xfId="39451" xr:uid="{00000000-0005-0000-0000-0000DC400000}"/>
    <cellStyle name="Normal 6 2 7 2 5 3 3" xfId="29433" xr:uid="{00000000-0005-0000-0000-0000DD400000}"/>
    <cellStyle name="Normal 6 2 7 2 5 4" xfId="8594" xr:uid="{00000000-0005-0000-0000-0000DE400000}"/>
    <cellStyle name="Normal 6 2 7 2 5 4 2" xfId="35145" xr:uid="{00000000-0005-0000-0000-0000DF400000}"/>
    <cellStyle name="Normal 6 2 7 2 5 5" xfId="24549" xr:uid="{00000000-0005-0000-0000-0000E0400000}"/>
    <cellStyle name="Normal 6 2 7 2 6" xfId="8595" xr:uid="{00000000-0005-0000-0000-0000E1400000}"/>
    <cellStyle name="Normal 6 2 7 2 6 2" xfId="8596" xr:uid="{00000000-0005-0000-0000-0000E2400000}"/>
    <cellStyle name="Normal 6 2 7 2 6 2 2" xfId="8597" xr:uid="{00000000-0005-0000-0000-0000E3400000}"/>
    <cellStyle name="Normal 6 2 7 2 6 2 2 2" xfId="39452" xr:uid="{00000000-0005-0000-0000-0000E4400000}"/>
    <cellStyle name="Normal 6 2 7 2 6 2 3" xfId="29434" xr:uid="{00000000-0005-0000-0000-0000E5400000}"/>
    <cellStyle name="Normal 6 2 7 2 6 3" xfId="8598" xr:uid="{00000000-0005-0000-0000-0000E6400000}"/>
    <cellStyle name="Normal 6 2 7 2 6 3 2" xfId="8599" xr:uid="{00000000-0005-0000-0000-0000E7400000}"/>
    <cellStyle name="Normal 6 2 7 2 6 3 2 2" xfId="39453" xr:uid="{00000000-0005-0000-0000-0000E8400000}"/>
    <cellStyle name="Normal 6 2 7 2 6 3 3" xfId="29435" xr:uid="{00000000-0005-0000-0000-0000E9400000}"/>
    <cellStyle name="Normal 6 2 7 2 6 4" xfId="8600" xr:uid="{00000000-0005-0000-0000-0000EA400000}"/>
    <cellStyle name="Normal 6 2 7 2 6 4 2" xfId="35146" xr:uid="{00000000-0005-0000-0000-0000EB400000}"/>
    <cellStyle name="Normal 6 2 7 2 6 5" xfId="24550" xr:uid="{00000000-0005-0000-0000-0000EC400000}"/>
    <cellStyle name="Normal 6 2 7 2 7" xfId="8601" xr:uid="{00000000-0005-0000-0000-0000ED400000}"/>
    <cellStyle name="Normal 6 2 7 2 7 2" xfId="8602" xr:uid="{00000000-0005-0000-0000-0000EE400000}"/>
    <cellStyle name="Normal 6 2 7 2 7 2 2" xfId="39454" xr:uid="{00000000-0005-0000-0000-0000EF400000}"/>
    <cellStyle name="Normal 6 2 7 2 7 3" xfId="29436" xr:uid="{00000000-0005-0000-0000-0000F0400000}"/>
    <cellStyle name="Normal 6 2 7 2 8" xfId="8603" xr:uid="{00000000-0005-0000-0000-0000F1400000}"/>
    <cellStyle name="Normal 6 2 7 2 8 2" xfId="8604" xr:uid="{00000000-0005-0000-0000-0000F2400000}"/>
    <cellStyle name="Normal 6 2 7 2 8 2 2" xfId="39455" xr:uid="{00000000-0005-0000-0000-0000F3400000}"/>
    <cellStyle name="Normal 6 2 7 2 8 3" xfId="29437" xr:uid="{00000000-0005-0000-0000-0000F4400000}"/>
    <cellStyle name="Normal 6 2 7 2 9" xfId="8605" xr:uid="{00000000-0005-0000-0000-0000F5400000}"/>
    <cellStyle name="Normal 6 2 7 2 9 2" xfId="35129" xr:uid="{00000000-0005-0000-0000-0000F6400000}"/>
    <cellStyle name="Normal 6 2 7 3" xfId="8606" xr:uid="{00000000-0005-0000-0000-0000F7400000}"/>
    <cellStyle name="Normal 6 2 7 3 2" xfId="8607" xr:uid="{00000000-0005-0000-0000-0000F8400000}"/>
    <cellStyle name="Normal 6 2 7 3 2 2" xfId="8608" xr:uid="{00000000-0005-0000-0000-0000F9400000}"/>
    <cellStyle name="Normal 6 2 7 3 2 2 2" xfId="8609" xr:uid="{00000000-0005-0000-0000-0000FA400000}"/>
    <cellStyle name="Normal 6 2 7 3 2 2 2 2" xfId="8610" xr:uid="{00000000-0005-0000-0000-0000FB400000}"/>
    <cellStyle name="Normal 6 2 7 3 2 2 2 2 2" xfId="39456" xr:uid="{00000000-0005-0000-0000-0000FC400000}"/>
    <cellStyle name="Normal 6 2 7 3 2 2 2 3" xfId="29438" xr:uid="{00000000-0005-0000-0000-0000FD400000}"/>
    <cellStyle name="Normal 6 2 7 3 2 2 3" xfId="8611" xr:uid="{00000000-0005-0000-0000-0000FE400000}"/>
    <cellStyle name="Normal 6 2 7 3 2 2 3 2" xfId="8612" xr:uid="{00000000-0005-0000-0000-0000FF400000}"/>
    <cellStyle name="Normal 6 2 7 3 2 2 3 2 2" xfId="39457" xr:uid="{00000000-0005-0000-0000-000000410000}"/>
    <cellStyle name="Normal 6 2 7 3 2 2 3 3" xfId="29439" xr:uid="{00000000-0005-0000-0000-000001410000}"/>
    <cellStyle name="Normal 6 2 7 3 2 2 4" xfId="8613" xr:uid="{00000000-0005-0000-0000-000002410000}"/>
    <cellStyle name="Normal 6 2 7 3 2 2 4 2" xfId="35149" xr:uid="{00000000-0005-0000-0000-000003410000}"/>
    <cellStyle name="Normal 6 2 7 3 2 2 5" xfId="24553" xr:uid="{00000000-0005-0000-0000-000004410000}"/>
    <cellStyle name="Normal 6 2 7 3 2 3" xfId="8614" xr:uid="{00000000-0005-0000-0000-000005410000}"/>
    <cellStyle name="Normal 6 2 7 3 2 3 2" xfId="8615" xr:uid="{00000000-0005-0000-0000-000006410000}"/>
    <cellStyle name="Normal 6 2 7 3 2 3 2 2" xfId="8616" xr:uid="{00000000-0005-0000-0000-000007410000}"/>
    <cellStyle name="Normal 6 2 7 3 2 3 2 2 2" xfId="39458" xr:uid="{00000000-0005-0000-0000-000008410000}"/>
    <cellStyle name="Normal 6 2 7 3 2 3 2 3" xfId="29440" xr:uid="{00000000-0005-0000-0000-000009410000}"/>
    <cellStyle name="Normal 6 2 7 3 2 3 3" xfId="8617" xr:uid="{00000000-0005-0000-0000-00000A410000}"/>
    <cellStyle name="Normal 6 2 7 3 2 3 3 2" xfId="8618" xr:uid="{00000000-0005-0000-0000-00000B410000}"/>
    <cellStyle name="Normal 6 2 7 3 2 3 3 2 2" xfId="39459" xr:uid="{00000000-0005-0000-0000-00000C410000}"/>
    <cellStyle name="Normal 6 2 7 3 2 3 3 3" xfId="29441" xr:uid="{00000000-0005-0000-0000-00000D410000}"/>
    <cellStyle name="Normal 6 2 7 3 2 3 4" xfId="8619" xr:uid="{00000000-0005-0000-0000-00000E410000}"/>
    <cellStyle name="Normal 6 2 7 3 2 3 4 2" xfId="35150" xr:uid="{00000000-0005-0000-0000-00000F410000}"/>
    <cellStyle name="Normal 6 2 7 3 2 3 5" xfId="24554" xr:uid="{00000000-0005-0000-0000-000010410000}"/>
    <cellStyle name="Normal 6 2 7 3 2 4" xfId="8620" xr:uid="{00000000-0005-0000-0000-000011410000}"/>
    <cellStyle name="Normal 6 2 7 3 2 4 2" xfId="8621" xr:uid="{00000000-0005-0000-0000-000012410000}"/>
    <cellStyle name="Normal 6 2 7 3 2 4 2 2" xfId="39460" xr:uid="{00000000-0005-0000-0000-000013410000}"/>
    <cellStyle name="Normal 6 2 7 3 2 4 3" xfId="29442" xr:uid="{00000000-0005-0000-0000-000014410000}"/>
    <cellStyle name="Normal 6 2 7 3 2 5" xfId="8622" xr:uid="{00000000-0005-0000-0000-000015410000}"/>
    <cellStyle name="Normal 6 2 7 3 2 5 2" xfId="8623" xr:uid="{00000000-0005-0000-0000-000016410000}"/>
    <cellStyle name="Normal 6 2 7 3 2 5 2 2" xfId="39461" xr:uid="{00000000-0005-0000-0000-000017410000}"/>
    <cellStyle name="Normal 6 2 7 3 2 5 3" xfId="29443" xr:uid="{00000000-0005-0000-0000-000018410000}"/>
    <cellStyle name="Normal 6 2 7 3 2 6" xfId="8624" xr:uid="{00000000-0005-0000-0000-000019410000}"/>
    <cellStyle name="Normal 6 2 7 3 2 6 2" xfId="35148" xr:uid="{00000000-0005-0000-0000-00001A410000}"/>
    <cellStyle name="Normal 6 2 7 3 2 7" xfId="24552" xr:uid="{00000000-0005-0000-0000-00001B410000}"/>
    <cellStyle name="Normal 6 2 7 3 3" xfId="8625" xr:uid="{00000000-0005-0000-0000-00001C410000}"/>
    <cellStyle name="Normal 6 2 7 3 3 2" xfId="8626" xr:uid="{00000000-0005-0000-0000-00001D410000}"/>
    <cellStyle name="Normal 6 2 7 3 3 2 2" xfId="8627" xr:uid="{00000000-0005-0000-0000-00001E410000}"/>
    <cellStyle name="Normal 6 2 7 3 3 2 2 2" xfId="39462" xr:uid="{00000000-0005-0000-0000-00001F410000}"/>
    <cellStyle name="Normal 6 2 7 3 3 2 3" xfId="29444" xr:uid="{00000000-0005-0000-0000-000020410000}"/>
    <cellStyle name="Normal 6 2 7 3 3 3" xfId="8628" xr:uid="{00000000-0005-0000-0000-000021410000}"/>
    <cellStyle name="Normal 6 2 7 3 3 3 2" xfId="8629" xr:uid="{00000000-0005-0000-0000-000022410000}"/>
    <cellStyle name="Normal 6 2 7 3 3 3 2 2" xfId="39463" xr:uid="{00000000-0005-0000-0000-000023410000}"/>
    <cellStyle name="Normal 6 2 7 3 3 3 3" xfId="29445" xr:uid="{00000000-0005-0000-0000-000024410000}"/>
    <cellStyle name="Normal 6 2 7 3 3 4" xfId="8630" xr:uid="{00000000-0005-0000-0000-000025410000}"/>
    <cellStyle name="Normal 6 2 7 3 3 4 2" xfId="35151" xr:uid="{00000000-0005-0000-0000-000026410000}"/>
    <cellStyle name="Normal 6 2 7 3 3 5" xfId="24555" xr:uid="{00000000-0005-0000-0000-000027410000}"/>
    <cellStyle name="Normal 6 2 7 3 4" xfId="8631" xr:uid="{00000000-0005-0000-0000-000028410000}"/>
    <cellStyle name="Normal 6 2 7 3 4 2" xfId="8632" xr:uid="{00000000-0005-0000-0000-000029410000}"/>
    <cellStyle name="Normal 6 2 7 3 4 2 2" xfId="8633" xr:uid="{00000000-0005-0000-0000-00002A410000}"/>
    <cellStyle name="Normal 6 2 7 3 4 2 2 2" xfId="39464" xr:uid="{00000000-0005-0000-0000-00002B410000}"/>
    <cellStyle name="Normal 6 2 7 3 4 2 3" xfId="29446" xr:uid="{00000000-0005-0000-0000-00002C410000}"/>
    <cellStyle name="Normal 6 2 7 3 4 3" xfId="8634" xr:uid="{00000000-0005-0000-0000-00002D410000}"/>
    <cellStyle name="Normal 6 2 7 3 4 3 2" xfId="8635" xr:uid="{00000000-0005-0000-0000-00002E410000}"/>
    <cellStyle name="Normal 6 2 7 3 4 3 2 2" xfId="39465" xr:uid="{00000000-0005-0000-0000-00002F410000}"/>
    <cellStyle name="Normal 6 2 7 3 4 3 3" xfId="29447" xr:uid="{00000000-0005-0000-0000-000030410000}"/>
    <cellStyle name="Normal 6 2 7 3 4 4" xfId="8636" xr:uid="{00000000-0005-0000-0000-000031410000}"/>
    <cellStyle name="Normal 6 2 7 3 4 4 2" xfId="35152" xr:uid="{00000000-0005-0000-0000-000032410000}"/>
    <cellStyle name="Normal 6 2 7 3 4 5" xfId="24556" xr:uid="{00000000-0005-0000-0000-000033410000}"/>
    <cellStyle name="Normal 6 2 7 3 5" xfId="8637" xr:uid="{00000000-0005-0000-0000-000034410000}"/>
    <cellStyle name="Normal 6 2 7 3 5 2" xfId="8638" xr:uid="{00000000-0005-0000-0000-000035410000}"/>
    <cellStyle name="Normal 6 2 7 3 5 2 2" xfId="39466" xr:uid="{00000000-0005-0000-0000-000036410000}"/>
    <cellStyle name="Normal 6 2 7 3 5 3" xfId="29448" xr:uid="{00000000-0005-0000-0000-000037410000}"/>
    <cellStyle name="Normal 6 2 7 3 6" xfId="8639" xr:uid="{00000000-0005-0000-0000-000038410000}"/>
    <cellStyle name="Normal 6 2 7 3 6 2" xfId="8640" xr:uid="{00000000-0005-0000-0000-000039410000}"/>
    <cellStyle name="Normal 6 2 7 3 6 2 2" xfId="39467" xr:uid="{00000000-0005-0000-0000-00003A410000}"/>
    <cellStyle name="Normal 6 2 7 3 6 3" xfId="29449" xr:uid="{00000000-0005-0000-0000-00003B410000}"/>
    <cellStyle name="Normal 6 2 7 3 7" xfId="8641" xr:uid="{00000000-0005-0000-0000-00003C410000}"/>
    <cellStyle name="Normal 6 2 7 3 7 2" xfId="35147" xr:uid="{00000000-0005-0000-0000-00003D410000}"/>
    <cellStyle name="Normal 6 2 7 3 8" xfId="24551" xr:uid="{00000000-0005-0000-0000-00003E410000}"/>
    <cellStyle name="Normal 6 2 7 4" xfId="8642" xr:uid="{00000000-0005-0000-0000-00003F410000}"/>
    <cellStyle name="Normal 6 2 7 4 2" xfId="8643" xr:uid="{00000000-0005-0000-0000-000040410000}"/>
    <cellStyle name="Normal 6 2 7 4 2 2" xfId="8644" xr:uid="{00000000-0005-0000-0000-000041410000}"/>
    <cellStyle name="Normal 6 2 7 4 2 2 2" xfId="8645" xr:uid="{00000000-0005-0000-0000-000042410000}"/>
    <cellStyle name="Normal 6 2 7 4 2 2 2 2" xfId="8646" xr:uid="{00000000-0005-0000-0000-000043410000}"/>
    <cellStyle name="Normal 6 2 7 4 2 2 2 2 2" xfId="39468" xr:uid="{00000000-0005-0000-0000-000044410000}"/>
    <cellStyle name="Normal 6 2 7 4 2 2 2 3" xfId="29450" xr:uid="{00000000-0005-0000-0000-000045410000}"/>
    <cellStyle name="Normal 6 2 7 4 2 2 3" xfId="8647" xr:uid="{00000000-0005-0000-0000-000046410000}"/>
    <cellStyle name="Normal 6 2 7 4 2 2 3 2" xfId="8648" xr:uid="{00000000-0005-0000-0000-000047410000}"/>
    <cellStyle name="Normal 6 2 7 4 2 2 3 2 2" xfId="39469" xr:uid="{00000000-0005-0000-0000-000048410000}"/>
    <cellStyle name="Normal 6 2 7 4 2 2 3 3" xfId="29451" xr:uid="{00000000-0005-0000-0000-000049410000}"/>
    <cellStyle name="Normal 6 2 7 4 2 2 4" xfId="8649" xr:uid="{00000000-0005-0000-0000-00004A410000}"/>
    <cellStyle name="Normal 6 2 7 4 2 2 4 2" xfId="35155" xr:uid="{00000000-0005-0000-0000-00004B410000}"/>
    <cellStyle name="Normal 6 2 7 4 2 2 5" xfId="24559" xr:uid="{00000000-0005-0000-0000-00004C410000}"/>
    <cellStyle name="Normal 6 2 7 4 2 3" xfId="8650" xr:uid="{00000000-0005-0000-0000-00004D410000}"/>
    <cellStyle name="Normal 6 2 7 4 2 3 2" xfId="8651" xr:uid="{00000000-0005-0000-0000-00004E410000}"/>
    <cellStyle name="Normal 6 2 7 4 2 3 2 2" xfId="8652" xr:uid="{00000000-0005-0000-0000-00004F410000}"/>
    <cellStyle name="Normal 6 2 7 4 2 3 2 2 2" xfId="39470" xr:uid="{00000000-0005-0000-0000-000050410000}"/>
    <cellStyle name="Normal 6 2 7 4 2 3 2 3" xfId="29452" xr:uid="{00000000-0005-0000-0000-000051410000}"/>
    <cellStyle name="Normal 6 2 7 4 2 3 3" xfId="8653" xr:uid="{00000000-0005-0000-0000-000052410000}"/>
    <cellStyle name="Normal 6 2 7 4 2 3 3 2" xfId="8654" xr:uid="{00000000-0005-0000-0000-000053410000}"/>
    <cellStyle name="Normal 6 2 7 4 2 3 3 2 2" xfId="39471" xr:uid="{00000000-0005-0000-0000-000054410000}"/>
    <cellStyle name="Normal 6 2 7 4 2 3 3 3" xfId="29453" xr:uid="{00000000-0005-0000-0000-000055410000}"/>
    <cellStyle name="Normal 6 2 7 4 2 3 4" xfId="8655" xr:uid="{00000000-0005-0000-0000-000056410000}"/>
    <cellStyle name="Normal 6 2 7 4 2 3 4 2" xfId="35156" xr:uid="{00000000-0005-0000-0000-000057410000}"/>
    <cellStyle name="Normal 6 2 7 4 2 3 5" xfId="24560" xr:uid="{00000000-0005-0000-0000-000058410000}"/>
    <cellStyle name="Normal 6 2 7 4 2 4" xfId="8656" xr:uid="{00000000-0005-0000-0000-000059410000}"/>
    <cellStyle name="Normal 6 2 7 4 2 4 2" xfId="8657" xr:uid="{00000000-0005-0000-0000-00005A410000}"/>
    <cellStyle name="Normal 6 2 7 4 2 4 2 2" xfId="39472" xr:uid="{00000000-0005-0000-0000-00005B410000}"/>
    <cellStyle name="Normal 6 2 7 4 2 4 3" xfId="29454" xr:uid="{00000000-0005-0000-0000-00005C410000}"/>
    <cellStyle name="Normal 6 2 7 4 2 5" xfId="8658" xr:uid="{00000000-0005-0000-0000-00005D410000}"/>
    <cellStyle name="Normal 6 2 7 4 2 5 2" xfId="8659" xr:uid="{00000000-0005-0000-0000-00005E410000}"/>
    <cellStyle name="Normal 6 2 7 4 2 5 2 2" xfId="39473" xr:uid="{00000000-0005-0000-0000-00005F410000}"/>
    <cellStyle name="Normal 6 2 7 4 2 5 3" xfId="29455" xr:uid="{00000000-0005-0000-0000-000060410000}"/>
    <cellStyle name="Normal 6 2 7 4 2 6" xfId="8660" xr:uid="{00000000-0005-0000-0000-000061410000}"/>
    <cellStyle name="Normal 6 2 7 4 2 6 2" xfId="35154" xr:uid="{00000000-0005-0000-0000-000062410000}"/>
    <cellStyle name="Normal 6 2 7 4 2 7" xfId="24558" xr:uid="{00000000-0005-0000-0000-000063410000}"/>
    <cellStyle name="Normal 6 2 7 4 3" xfId="8661" xr:uid="{00000000-0005-0000-0000-000064410000}"/>
    <cellStyle name="Normal 6 2 7 4 3 2" xfId="8662" xr:uid="{00000000-0005-0000-0000-000065410000}"/>
    <cellStyle name="Normal 6 2 7 4 3 2 2" xfId="8663" xr:uid="{00000000-0005-0000-0000-000066410000}"/>
    <cellStyle name="Normal 6 2 7 4 3 2 2 2" xfId="39474" xr:uid="{00000000-0005-0000-0000-000067410000}"/>
    <cellStyle name="Normal 6 2 7 4 3 2 3" xfId="29456" xr:uid="{00000000-0005-0000-0000-000068410000}"/>
    <cellStyle name="Normal 6 2 7 4 3 3" xfId="8664" xr:uid="{00000000-0005-0000-0000-000069410000}"/>
    <cellStyle name="Normal 6 2 7 4 3 3 2" xfId="8665" xr:uid="{00000000-0005-0000-0000-00006A410000}"/>
    <cellStyle name="Normal 6 2 7 4 3 3 2 2" xfId="39475" xr:uid="{00000000-0005-0000-0000-00006B410000}"/>
    <cellStyle name="Normal 6 2 7 4 3 3 3" xfId="29457" xr:uid="{00000000-0005-0000-0000-00006C410000}"/>
    <cellStyle name="Normal 6 2 7 4 3 4" xfId="8666" xr:uid="{00000000-0005-0000-0000-00006D410000}"/>
    <cellStyle name="Normal 6 2 7 4 3 4 2" xfId="35157" xr:uid="{00000000-0005-0000-0000-00006E410000}"/>
    <cellStyle name="Normal 6 2 7 4 3 5" xfId="24561" xr:uid="{00000000-0005-0000-0000-00006F410000}"/>
    <cellStyle name="Normal 6 2 7 4 4" xfId="8667" xr:uid="{00000000-0005-0000-0000-000070410000}"/>
    <cellStyle name="Normal 6 2 7 4 4 2" xfId="8668" xr:uid="{00000000-0005-0000-0000-000071410000}"/>
    <cellStyle name="Normal 6 2 7 4 4 2 2" xfId="8669" xr:uid="{00000000-0005-0000-0000-000072410000}"/>
    <cellStyle name="Normal 6 2 7 4 4 2 2 2" xfId="39476" xr:uid="{00000000-0005-0000-0000-000073410000}"/>
    <cellStyle name="Normal 6 2 7 4 4 2 3" xfId="29458" xr:uid="{00000000-0005-0000-0000-000074410000}"/>
    <cellStyle name="Normal 6 2 7 4 4 3" xfId="8670" xr:uid="{00000000-0005-0000-0000-000075410000}"/>
    <cellStyle name="Normal 6 2 7 4 4 3 2" xfId="8671" xr:uid="{00000000-0005-0000-0000-000076410000}"/>
    <cellStyle name="Normal 6 2 7 4 4 3 2 2" xfId="39477" xr:uid="{00000000-0005-0000-0000-000077410000}"/>
    <cellStyle name="Normal 6 2 7 4 4 3 3" xfId="29459" xr:uid="{00000000-0005-0000-0000-000078410000}"/>
    <cellStyle name="Normal 6 2 7 4 4 4" xfId="8672" xr:uid="{00000000-0005-0000-0000-000079410000}"/>
    <cellStyle name="Normal 6 2 7 4 4 4 2" xfId="35158" xr:uid="{00000000-0005-0000-0000-00007A410000}"/>
    <cellStyle name="Normal 6 2 7 4 4 5" xfId="24562" xr:uid="{00000000-0005-0000-0000-00007B410000}"/>
    <cellStyle name="Normal 6 2 7 4 5" xfId="8673" xr:uid="{00000000-0005-0000-0000-00007C410000}"/>
    <cellStyle name="Normal 6 2 7 4 5 2" xfId="8674" xr:uid="{00000000-0005-0000-0000-00007D410000}"/>
    <cellStyle name="Normal 6 2 7 4 5 2 2" xfId="39478" xr:uid="{00000000-0005-0000-0000-00007E410000}"/>
    <cellStyle name="Normal 6 2 7 4 5 3" xfId="29460" xr:uid="{00000000-0005-0000-0000-00007F410000}"/>
    <cellStyle name="Normal 6 2 7 4 6" xfId="8675" xr:uid="{00000000-0005-0000-0000-000080410000}"/>
    <cellStyle name="Normal 6 2 7 4 6 2" xfId="8676" xr:uid="{00000000-0005-0000-0000-000081410000}"/>
    <cellStyle name="Normal 6 2 7 4 6 2 2" xfId="39479" xr:uid="{00000000-0005-0000-0000-000082410000}"/>
    <cellStyle name="Normal 6 2 7 4 6 3" xfId="29461" xr:uid="{00000000-0005-0000-0000-000083410000}"/>
    <cellStyle name="Normal 6 2 7 4 7" xfId="8677" xr:uid="{00000000-0005-0000-0000-000084410000}"/>
    <cellStyle name="Normal 6 2 7 4 7 2" xfId="35153" xr:uid="{00000000-0005-0000-0000-000085410000}"/>
    <cellStyle name="Normal 6 2 7 4 8" xfId="24557" xr:uid="{00000000-0005-0000-0000-000086410000}"/>
    <cellStyle name="Normal 6 2 7 5" xfId="8678" xr:uid="{00000000-0005-0000-0000-000087410000}"/>
    <cellStyle name="Normal 6 2 7 5 2" xfId="8679" xr:uid="{00000000-0005-0000-0000-000088410000}"/>
    <cellStyle name="Normal 6 2 7 5 2 2" xfId="8680" xr:uid="{00000000-0005-0000-0000-000089410000}"/>
    <cellStyle name="Normal 6 2 7 5 2 2 2" xfId="8681" xr:uid="{00000000-0005-0000-0000-00008A410000}"/>
    <cellStyle name="Normal 6 2 7 5 2 2 2 2" xfId="39480" xr:uid="{00000000-0005-0000-0000-00008B410000}"/>
    <cellStyle name="Normal 6 2 7 5 2 2 3" xfId="29462" xr:uid="{00000000-0005-0000-0000-00008C410000}"/>
    <cellStyle name="Normal 6 2 7 5 2 3" xfId="8682" xr:uid="{00000000-0005-0000-0000-00008D410000}"/>
    <cellStyle name="Normal 6 2 7 5 2 3 2" xfId="8683" xr:uid="{00000000-0005-0000-0000-00008E410000}"/>
    <cellStyle name="Normal 6 2 7 5 2 3 2 2" xfId="39481" xr:uid="{00000000-0005-0000-0000-00008F410000}"/>
    <cellStyle name="Normal 6 2 7 5 2 3 3" xfId="29463" xr:uid="{00000000-0005-0000-0000-000090410000}"/>
    <cellStyle name="Normal 6 2 7 5 2 4" xfId="8684" xr:uid="{00000000-0005-0000-0000-000091410000}"/>
    <cellStyle name="Normal 6 2 7 5 2 4 2" xfId="35160" xr:uid="{00000000-0005-0000-0000-000092410000}"/>
    <cellStyle name="Normal 6 2 7 5 2 5" xfId="24564" xr:uid="{00000000-0005-0000-0000-000093410000}"/>
    <cellStyle name="Normal 6 2 7 5 3" xfId="8685" xr:uid="{00000000-0005-0000-0000-000094410000}"/>
    <cellStyle name="Normal 6 2 7 5 3 2" xfId="8686" xr:uid="{00000000-0005-0000-0000-000095410000}"/>
    <cellStyle name="Normal 6 2 7 5 3 2 2" xfId="8687" xr:uid="{00000000-0005-0000-0000-000096410000}"/>
    <cellStyle name="Normal 6 2 7 5 3 2 2 2" xfId="39482" xr:uid="{00000000-0005-0000-0000-000097410000}"/>
    <cellStyle name="Normal 6 2 7 5 3 2 3" xfId="29464" xr:uid="{00000000-0005-0000-0000-000098410000}"/>
    <cellStyle name="Normal 6 2 7 5 3 3" xfId="8688" xr:uid="{00000000-0005-0000-0000-000099410000}"/>
    <cellStyle name="Normal 6 2 7 5 3 3 2" xfId="8689" xr:uid="{00000000-0005-0000-0000-00009A410000}"/>
    <cellStyle name="Normal 6 2 7 5 3 3 2 2" xfId="39483" xr:uid="{00000000-0005-0000-0000-00009B410000}"/>
    <cellStyle name="Normal 6 2 7 5 3 3 3" xfId="29465" xr:uid="{00000000-0005-0000-0000-00009C410000}"/>
    <cellStyle name="Normal 6 2 7 5 3 4" xfId="8690" xr:uid="{00000000-0005-0000-0000-00009D410000}"/>
    <cellStyle name="Normal 6 2 7 5 3 4 2" xfId="35161" xr:uid="{00000000-0005-0000-0000-00009E410000}"/>
    <cellStyle name="Normal 6 2 7 5 3 5" xfId="24565" xr:uid="{00000000-0005-0000-0000-00009F410000}"/>
    <cellStyle name="Normal 6 2 7 5 4" xfId="8691" xr:uid="{00000000-0005-0000-0000-0000A0410000}"/>
    <cellStyle name="Normal 6 2 7 5 4 2" xfId="8692" xr:uid="{00000000-0005-0000-0000-0000A1410000}"/>
    <cellStyle name="Normal 6 2 7 5 4 2 2" xfId="39484" xr:uid="{00000000-0005-0000-0000-0000A2410000}"/>
    <cellStyle name="Normal 6 2 7 5 4 3" xfId="29466" xr:uid="{00000000-0005-0000-0000-0000A3410000}"/>
    <cellStyle name="Normal 6 2 7 5 5" xfId="8693" xr:uid="{00000000-0005-0000-0000-0000A4410000}"/>
    <cellStyle name="Normal 6 2 7 5 5 2" xfId="8694" xr:uid="{00000000-0005-0000-0000-0000A5410000}"/>
    <cellStyle name="Normal 6 2 7 5 5 2 2" xfId="39485" xr:uid="{00000000-0005-0000-0000-0000A6410000}"/>
    <cellStyle name="Normal 6 2 7 5 5 3" xfId="29467" xr:uid="{00000000-0005-0000-0000-0000A7410000}"/>
    <cellStyle name="Normal 6 2 7 5 6" xfId="8695" xr:uid="{00000000-0005-0000-0000-0000A8410000}"/>
    <cellStyle name="Normal 6 2 7 5 6 2" xfId="35159" xr:uid="{00000000-0005-0000-0000-0000A9410000}"/>
    <cellStyle name="Normal 6 2 7 5 7" xfId="24563" xr:uid="{00000000-0005-0000-0000-0000AA410000}"/>
    <cellStyle name="Normal 6 2 7 6" xfId="8696" xr:uid="{00000000-0005-0000-0000-0000AB410000}"/>
    <cellStyle name="Normal 6 2 7 6 2" xfId="8697" xr:uid="{00000000-0005-0000-0000-0000AC410000}"/>
    <cellStyle name="Normal 6 2 7 6 2 2" xfId="8698" xr:uid="{00000000-0005-0000-0000-0000AD410000}"/>
    <cellStyle name="Normal 6 2 7 6 2 2 2" xfId="39486" xr:uid="{00000000-0005-0000-0000-0000AE410000}"/>
    <cellStyle name="Normal 6 2 7 6 2 3" xfId="29468" xr:uid="{00000000-0005-0000-0000-0000AF410000}"/>
    <cellStyle name="Normal 6 2 7 6 3" xfId="8699" xr:uid="{00000000-0005-0000-0000-0000B0410000}"/>
    <cellStyle name="Normal 6 2 7 6 3 2" xfId="8700" xr:uid="{00000000-0005-0000-0000-0000B1410000}"/>
    <cellStyle name="Normal 6 2 7 6 3 2 2" xfId="39487" xr:uid="{00000000-0005-0000-0000-0000B2410000}"/>
    <cellStyle name="Normal 6 2 7 6 3 3" xfId="29469" xr:uid="{00000000-0005-0000-0000-0000B3410000}"/>
    <cellStyle name="Normal 6 2 7 6 4" xfId="8701" xr:uid="{00000000-0005-0000-0000-0000B4410000}"/>
    <cellStyle name="Normal 6 2 7 6 4 2" xfId="35162" xr:uid="{00000000-0005-0000-0000-0000B5410000}"/>
    <cellStyle name="Normal 6 2 7 6 5" xfId="24566" xr:uid="{00000000-0005-0000-0000-0000B6410000}"/>
    <cellStyle name="Normal 6 2 7 7" xfId="8702" xr:uid="{00000000-0005-0000-0000-0000B7410000}"/>
    <cellStyle name="Normal 6 2 7 7 2" xfId="8703" xr:uid="{00000000-0005-0000-0000-0000B8410000}"/>
    <cellStyle name="Normal 6 2 7 7 2 2" xfId="8704" xr:uid="{00000000-0005-0000-0000-0000B9410000}"/>
    <cellStyle name="Normal 6 2 7 7 2 2 2" xfId="39488" xr:uid="{00000000-0005-0000-0000-0000BA410000}"/>
    <cellStyle name="Normal 6 2 7 7 2 3" xfId="29470" xr:uid="{00000000-0005-0000-0000-0000BB410000}"/>
    <cellStyle name="Normal 6 2 7 7 3" xfId="8705" xr:uid="{00000000-0005-0000-0000-0000BC410000}"/>
    <cellStyle name="Normal 6 2 7 7 3 2" xfId="8706" xr:uid="{00000000-0005-0000-0000-0000BD410000}"/>
    <cellStyle name="Normal 6 2 7 7 3 2 2" xfId="39489" xr:uid="{00000000-0005-0000-0000-0000BE410000}"/>
    <cellStyle name="Normal 6 2 7 7 3 3" xfId="29471" xr:uid="{00000000-0005-0000-0000-0000BF410000}"/>
    <cellStyle name="Normal 6 2 7 7 4" xfId="8707" xr:uid="{00000000-0005-0000-0000-0000C0410000}"/>
    <cellStyle name="Normal 6 2 7 7 4 2" xfId="35163" xr:uid="{00000000-0005-0000-0000-0000C1410000}"/>
    <cellStyle name="Normal 6 2 7 7 5" xfId="24567" xr:uid="{00000000-0005-0000-0000-0000C2410000}"/>
    <cellStyle name="Normal 6 2 7 8" xfId="8708" xr:uid="{00000000-0005-0000-0000-0000C3410000}"/>
    <cellStyle name="Normal 6 2 7 8 2" xfId="8709" xr:uid="{00000000-0005-0000-0000-0000C4410000}"/>
    <cellStyle name="Normal 6 2 7 8 2 2" xfId="39490" xr:uid="{00000000-0005-0000-0000-0000C5410000}"/>
    <cellStyle name="Normal 6 2 7 8 3" xfId="29472" xr:uid="{00000000-0005-0000-0000-0000C6410000}"/>
    <cellStyle name="Normal 6 2 7 9" xfId="8710" xr:uid="{00000000-0005-0000-0000-0000C7410000}"/>
    <cellStyle name="Normal 6 2 7 9 2" xfId="8711" xr:uid="{00000000-0005-0000-0000-0000C8410000}"/>
    <cellStyle name="Normal 6 2 7 9 2 2" xfId="39491" xr:uid="{00000000-0005-0000-0000-0000C9410000}"/>
    <cellStyle name="Normal 6 2 7 9 3" xfId="29473" xr:uid="{00000000-0005-0000-0000-0000CA410000}"/>
    <cellStyle name="Normal 6 2 8" xfId="8712" xr:uid="{00000000-0005-0000-0000-0000CB410000}"/>
    <cellStyle name="Normal 6 2 8 10" xfId="24568" xr:uid="{00000000-0005-0000-0000-0000CC410000}"/>
    <cellStyle name="Normal 6 2 8 2" xfId="8713" xr:uid="{00000000-0005-0000-0000-0000CD410000}"/>
    <cellStyle name="Normal 6 2 8 2 2" xfId="8714" xr:uid="{00000000-0005-0000-0000-0000CE410000}"/>
    <cellStyle name="Normal 6 2 8 2 2 2" xfId="8715" xr:uid="{00000000-0005-0000-0000-0000CF410000}"/>
    <cellStyle name="Normal 6 2 8 2 2 2 2" xfId="8716" xr:uid="{00000000-0005-0000-0000-0000D0410000}"/>
    <cellStyle name="Normal 6 2 8 2 2 2 2 2" xfId="8717" xr:uid="{00000000-0005-0000-0000-0000D1410000}"/>
    <cellStyle name="Normal 6 2 8 2 2 2 2 2 2" xfId="39492" xr:uid="{00000000-0005-0000-0000-0000D2410000}"/>
    <cellStyle name="Normal 6 2 8 2 2 2 2 3" xfId="29474" xr:uid="{00000000-0005-0000-0000-0000D3410000}"/>
    <cellStyle name="Normal 6 2 8 2 2 2 3" xfId="8718" xr:uid="{00000000-0005-0000-0000-0000D4410000}"/>
    <cellStyle name="Normal 6 2 8 2 2 2 3 2" xfId="8719" xr:uid="{00000000-0005-0000-0000-0000D5410000}"/>
    <cellStyle name="Normal 6 2 8 2 2 2 3 2 2" xfId="39493" xr:uid="{00000000-0005-0000-0000-0000D6410000}"/>
    <cellStyle name="Normal 6 2 8 2 2 2 3 3" xfId="29475" xr:uid="{00000000-0005-0000-0000-0000D7410000}"/>
    <cellStyle name="Normal 6 2 8 2 2 2 4" xfId="8720" xr:uid="{00000000-0005-0000-0000-0000D8410000}"/>
    <cellStyle name="Normal 6 2 8 2 2 2 4 2" xfId="35167" xr:uid="{00000000-0005-0000-0000-0000D9410000}"/>
    <cellStyle name="Normal 6 2 8 2 2 2 5" xfId="24571" xr:uid="{00000000-0005-0000-0000-0000DA410000}"/>
    <cellStyle name="Normal 6 2 8 2 2 3" xfId="8721" xr:uid="{00000000-0005-0000-0000-0000DB410000}"/>
    <cellStyle name="Normal 6 2 8 2 2 3 2" xfId="8722" xr:uid="{00000000-0005-0000-0000-0000DC410000}"/>
    <cellStyle name="Normal 6 2 8 2 2 3 2 2" xfId="8723" xr:uid="{00000000-0005-0000-0000-0000DD410000}"/>
    <cellStyle name="Normal 6 2 8 2 2 3 2 2 2" xfId="39494" xr:uid="{00000000-0005-0000-0000-0000DE410000}"/>
    <cellStyle name="Normal 6 2 8 2 2 3 2 3" xfId="29476" xr:uid="{00000000-0005-0000-0000-0000DF410000}"/>
    <cellStyle name="Normal 6 2 8 2 2 3 3" xfId="8724" xr:uid="{00000000-0005-0000-0000-0000E0410000}"/>
    <cellStyle name="Normal 6 2 8 2 2 3 3 2" xfId="8725" xr:uid="{00000000-0005-0000-0000-0000E1410000}"/>
    <cellStyle name="Normal 6 2 8 2 2 3 3 2 2" xfId="39495" xr:uid="{00000000-0005-0000-0000-0000E2410000}"/>
    <cellStyle name="Normal 6 2 8 2 2 3 3 3" xfId="29477" xr:uid="{00000000-0005-0000-0000-0000E3410000}"/>
    <cellStyle name="Normal 6 2 8 2 2 3 4" xfId="8726" xr:uid="{00000000-0005-0000-0000-0000E4410000}"/>
    <cellStyle name="Normal 6 2 8 2 2 3 4 2" xfId="35168" xr:uid="{00000000-0005-0000-0000-0000E5410000}"/>
    <cellStyle name="Normal 6 2 8 2 2 3 5" xfId="24572" xr:uid="{00000000-0005-0000-0000-0000E6410000}"/>
    <cellStyle name="Normal 6 2 8 2 2 4" xfId="8727" xr:uid="{00000000-0005-0000-0000-0000E7410000}"/>
    <cellStyle name="Normal 6 2 8 2 2 4 2" xfId="8728" xr:uid="{00000000-0005-0000-0000-0000E8410000}"/>
    <cellStyle name="Normal 6 2 8 2 2 4 2 2" xfId="39496" xr:uid="{00000000-0005-0000-0000-0000E9410000}"/>
    <cellStyle name="Normal 6 2 8 2 2 4 3" xfId="29478" xr:uid="{00000000-0005-0000-0000-0000EA410000}"/>
    <cellStyle name="Normal 6 2 8 2 2 5" xfId="8729" xr:uid="{00000000-0005-0000-0000-0000EB410000}"/>
    <cellStyle name="Normal 6 2 8 2 2 5 2" xfId="8730" xr:uid="{00000000-0005-0000-0000-0000EC410000}"/>
    <cellStyle name="Normal 6 2 8 2 2 5 2 2" xfId="39497" xr:uid="{00000000-0005-0000-0000-0000ED410000}"/>
    <cellStyle name="Normal 6 2 8 2 2 5 3" xfId="29479" xr:uid="{00000000-0005-0000-0000-0000EE410000}"/>
    <cellStyle name="Normal 6 2 8 2 2 6" xfId="8731" xr:uid="{00000000-0005-0000-0000-0000EF410000}"/>
    <cellStyle name="Normal 6 2 8 2 2 6 2" xfId="35166" xr:uid="{00000000-0005-0000-0000-0000F0410000}"/>
    <cellStyle name="Normal 6 2 8 2 2 7" xfId="24570" xr:uid="{00000000-0005-0000-0000-0000F1410000}"/>
    <cellStyle name="Normal 6 2 8 2 3" xfId="8732" xr:uid="{00000000-0005-0000-0000-0000F2410000}"/>
    <cellStyle name="Normal 6 2 8 2 3 2" xfId="8733" xr:uid="{00000000-0005-0000-0000-0000F3410000}"/>
    <cellStyle name="Normal 6 2 8 2 3 2 2" xfId="8734" xr:uid="{00000000-0005-0000-0000-0000F4410000}"/>
    <cellStyle name="Normal 6 2 8 2 3 2 2 2" xfId="39498" xr:uid="{00000000-0005-0000-0000-0000F5410000}"/>
    <cellStyle name="Normal 6 2 8 2 3 2 3" xfId="29480" xr:uid="{00000000-0005-0000-0000-0000F6410000}"/>
    <cellStyle name="Normal 6 2 8 2 3 3" xfId="8735" xr:uid="{00000000-0005-0000-0000-0000F7410000}"/>
    <cellStyle name="Normal 6 2 8 2 3 3 2" xfId="8736" xr:uid="{00000000-0005-0000-0000-0000F8410000}"/>
    <cellStyle name="Normal 6 2 8 2 3 3 2 2" xfId="39499" xr:uid="{00000000-0005-0000-0000-0000F9410000}"/>
    <cellStyle name="Normal 6 2 8 2 3 3 3" xfId="29481" xr:uid="{00000000-0005-0000-0000-0000FA410000}"/>
    <cellStyle name="Normal 6 2 8 2 3 4" xfId="8737" xr:uid="{00000000-0005-0000-0000-0000FB410000}"/>
    <cellStyle name="Normal 6 2 8 2 3 4 2" xfId="35169" xr:uid="{00000000-0005-0000-0000-0000FC410000}"/>
    <cellStyle name="Normal 6 2 8 2 3 5" xfId="24573" xr:uid="{00000000-0005-0000-0000-0000FD410000}"/>
    <cellStyle name="Normal 6 2 8 2 4" xfId="8738" xr:uid="{00000000-0005-0000-0000-0000FE410000}"/>
    <cellStyle name="Normal 6 2 8 2 4 2" xfId="8739" xr:uid="{00000000-0005-0000-0000-0000FF410000}"/>
    <cellStyle name="Normal 6 2 8 2 4 2 2" xfId="8740" xr:uid="{00000000-0005-0000-0000-000000420000}"/>
    <cellStyle name="Normal 6 2 8 2 4 2 2 2" xfId="39500" xr:uid="{00000000-0005-0000-0000-000001420000}"/>
    <cellStyle name="Normal 6 2 8 2 4 2 3" xfId="29482" xr:uid="{00000000-0005-0000-0000-000002420000}"/>
    <cellStyle name="Normal 6 2 8 2 4 3" xfId="8741" xr:uid="{00000000-0005-0000-0000-000003420000}"/>
    <cellStyle name="Normal 6 2 8 2 4 3 2" xfId="8742" xr:uid="{00000000-0005-0000-0000-000004420000}"/>
    <cellStyle name="Normal 6 2 8 2 4 3 2 2" xfId="39501" xr:uid="{00000000-0005-0000-0000-000005420000}"/>
    <cellStyle name="Normal 6 2 8 2 4 3 3" xfId="29483" xr:uid="{00000000-0005-0000-0000-000006420000}"/>
    <cellStyle name="Normal 6 2 8 2 4 4" xfId="8743" xr:uid="{00000000-0005-0000-0000-000007420000}"/>
    <cellStyle name="Normal 6 2 8 2 4 4 2" xfId="35170" xr:uid="{00000000-0005-0000-0000-000008420000}"/>
    <cellStyle name="Normal 6 2 8 2 4 5" xfId="24574" xr:uid="{00000000-0005-0000-0000-000009420000}"/>
    <cellStyle name="Normal 6 2 8 2 5" xfId="8744" xr:uid="{00000000-0005-0000-0000-00000A420000}"/>
    <cellStyle name="Normal 6 2 8 2 5 2" xfId="8745" xr:uid="{00000000-0005-0000-0000-00000B420000}"/>
    <cellStyle name="Normal 6 2 8 2 5 2 2" xfId="39502" xr:uid="{00000000-0005-0000-0000-00000C420000}"/>
    <cellStyle name="Normal 6 2 8 2 5 3" xfId="29484" xr:uid="{00000000-0005-0000-0000-00000D420000}"/>
    <cellStyle name="Normal 6 2 8 2 6" xfId="8746" xr:uid="{00000000-0005-0000-0000-00000E420000}"/>
    <cellStyle name="Normal 6 2 8 2 6 2" xfId="8747" xr:uid="{00000000-0005-0000-0000-00000F420000}"/>
    <cellStyle name="Normal 6 2 8 2 6 2 2" xfId="39503" xr:uid="{00000000-0005-0000-0000-000010420000}"/>
    <cellStyle name="Normal 6 2 8 2 6 3" xfId="29485" xr:uid="{00000000-0005-0000-0000-000011420000}"/>
    <cellStyle name="Normal 6 2 8 2 7" xfId="8748" xr:uid="{00000000-0005-0000-0000-000012420000}"/>
    <cellStyle name="Normal 6 2 8 2 7 2" xfId="35165" xr:uid="{00000000-0005-0000-0000-000013420000}"/>
    <cellStyle name="Normal 6 2 8 2 8" xfId="24569" xr:uid="{00000000-0005-0000-0000-000014420000}"/>
    <cellStyle name="Normal 6 2 8 3" xfId="8749" xr:uid="{00000000-0005-0000-0000-000015420000}"/>
    <cellStyle name="Normal 6 2 8 3 2" xfId="8750" xr:uid="{00000000-0005-0000-0000-000016420000}"/>
    <cellStyle name="Normal 6 2 8 3 2 2" xfId="8751" xr:uid="{00000000-0005-0000-0000-000017420000}"/>
    <cellStyle name="Normal 6 2 8 3 2 2 2" xfId="8752" xr:uid="{00000000-0005-0000-0000-000018420000}"/>
    <cellStyle name="Normal 6 2 8 3 2 2 2 2" xfId="8753" xr:uid="{00000000-0005-0000-0000-000019420000}"/>
    <cellStyle name="Normal 6 2 8 3 2 2 2 2 2" xfId="39504" xr:uid="{00000000-0005-0000-0000-00001A420000}"/>
    <cellStyle name="Normal 6 2 8 3 2 2 2 3" xfId="29486" xr:uid="{00000000-0005-0000-0000-00001B420000}"/>
    <cellStyle name="Normal 6 2 8 3 2 2 3" xfId="8754" xr:uid="{00000000-0005-0000-0000-00001C420000}"/>
    <cellStyle name="Normal 6 2 8 3 2 2 3 2" xfId="8755" xr:uid="{00000000-0005-0000-0000-00001D420000}"/>
    <cellStyle name="Normal 6 2 8 3 2 2 3 2 2" xfId="39505" xr:uid="{00000000-0005-0000-0000-00001E420000}"/>
    <cellStyle name="Normal 6 2 8 3 2 2 3 3" xfId="29487" xr:uid="{00000000-0005-0000-0000-00001F420000}"/>
    <cellStyle name="Normal 6 2 8 3 2 2 4" xfId="8756" xr:uid="{00000000-0005-0000-0000-000020420000}"/>
    <cellStyle name="Normal 6 2 8 3 2 2 4 2" xfId="35173" xr:uid="{00000000-0005-0000-0000-000021420000}"/>
    <cellStyle name="Normal 6 2 8 3 2 2 5" xfId="24577" xr:uid="{00000000-0005-0000-0000-000022420000}"/>
    <cellStyle name="Normal 6 2 8 3 2 3" xfId="8757" xr:uid="{00000000-0005-0000-0000-000023420000}"/>
    <cellStyle name="Normal 6 2 8 3 2 3 2" xfId="8758" xr:uid="{00000000-0005-0000-0000-000024420000}"/>
    <cellStyle name="Normal 6 2 8 3 2 3 2 2" xfId="8759" xr:uid="{00000000-0005-0000-0000-000025420000}"/>
    <cellStyle name="Normal 6 2 8 3 2 3 2 2 2" xfId="39506" xr:uid="{00000000-0005-0000-0000-000026420000}"/>
    <cellStyle name="Normal 6 2 8 3 2 3 2 3" xfId="29488" xr:uid="{00000000-0005-0000-0000-000027420000}"/>
    <cellStyle name="Normal 6 2 8 3 2 3 3" xfId="8760" xr:uid="{00000000-0005-0000-0000-000028420000}"/>
    <cellStyle name="Normal 6 2 8 3 2 3 3 2" xfId="8761" xr:uid="{00000000-0005-0000-0000-000029420000}"/>
    <cellStyle name="Normal 6 2 8 3 2 3 3 2 2" xfId="39507" xr:uid="{00000000-0005-0000-0000-00002A420000}"/>
    <cellStyle name="Normal 6 2 8 3 2 3 3 3" xfId="29489" xr:uid="{00000000-0005-0000-0000-00002B420000}"/>
    <cellStyle name="Normal 6 2 8 3 2 3 4" xfId="8762" xr:uid="{00000000-0005-0000-0000-00002C420000}"/>
    <cellStyle name="Normal 6 2 8 3 2 3 4 2" xfId="35174" xr:uid="{00000000-0005-0000-0000-00002D420000}"/>
    <cellStyle name="Normal 6 2 8 3 2 3 5" xfId="24578" xr:uid="{00000000-0005-0000-0000-00002E420000}"/>
    <cellStyle name="Normal 6 2 8 3 2 4" xfId="8763" xr:uid="{00000000-0005-0000-0000-00002F420000}"/>
    <cellStyle name="Normal 6 2 8 3 2 4 2" xfId="8764" xr:uid="{00000000-0005-0000-0000-000030420000}"/>
    <cellStyle name="Normal 6 2 8 3 2 4 2 2" xfId="39508" xr:uid="{00000000-0005-0000-0000-000031420000}"/>
    <cellStyle name="Normal 6 2 8 3 2 4 3" xfId="29490" xr:uid="{00000000-0005-0000-0000-000032420000}"/>
    <cellStyle name="Normal 6 2 8 3 2 5" xfId="8765" xr:uid="{00000000-0005-0000-0000-000033420000}"/>
    <cellStyle name="Normal 6 2 8 3 2 5 2" xfId="8766" xr:uid="{00000000-0005-0000-0000-000034420000}"/>
    <cellStyle name="Normal 6 2 8 3 2 5 2 2" xfId="39509" xr:uid="{00000000-0005-0000-0000-000035420000}"/>
    <cellStyle name="Normal 6 2 8 3 2 5 3" xfId="29491" xr:uid="{00000000-0005-0000-0000-000036420000}"/>
    <cellStyle name="Normal 6 2 8 3 2 6" xfId="8767" xr:uid="{00000000-0005-0000-0000-000037420000}"/>
    <cellStyle name="Normal 6 2 8 3 2 6 2" xfId="35172" xr:uid="{00000000-0005-0000-0000-000038420000}"/>
    <cellStyle name="Normal 6 2 8 3 2 7" xfId="24576" xr:uid="{00000000-0005-0000-0000-000039420000}"/>
    <cellStyle name="Normal 6 2 8 3 3" xfId="8768" xr:uid="{00000000-0005-0000-0000-00003A420000}"/>
    <cellStyle name="Normal 6 2 8 3 3 2" xfId="8769" xr:uid="{00000000-0005-0000-0000-00003B420000}"/>
    <cellStyle name="Normal 6 2 8 3 3 2 2" xfId="8770" xr:uid="{00000000-0005-0000-0000-00003C420000}"/>
    <cellStyle name="Normal 6 2 8 3 3 2 2 2" xfId="39510" xr:uid="{00000000-0005-0000-0000-00003D420000}"/>
    <cellStyle name="Normal 6 2 8 3 3 2 3" xfId="29492" xr:uid="{00000000-0005-0000-0000-00003E420000}"/>
    <cellStyle name="Normal 6 2 8 3 3 3" xfId="8771" xr:uid="{00000000-0005-0000-0000-00003F420000}"/>
    <cellStyle name="Normal 6 2 8 3 3 3 2" xfId="8772" xr:uid="{00000000-0005-0000-0000-000040420000}"/>
    <cellStyle name="Normal 6 2 8 3 3 3 2 2" xfId="39511" xr:uid="{00000000-0005-0000-0000-000041420000}"/>
    <cellStyle name="Normal 6 2 8 3 3 3 3" xfId="29493" xr:uid="{00000000-0005-0000-0000-000042420000}"/>
    <cellStyle name="Normal 6 2 8 3 3 4" xfId="8773" xr:uid="{00000000-0005-0000-0000-000043420000}"/>
    <cellStyle name="Normal 6 2 8 3 3 4 2" xfId="35175" xr:uid="{00000000-0005-0000-0000-000044420000}"/>
    <cellStyle name="Normal 6 2 8 3 3 5" xfId="24579" xr:uid="{00000000-0005-0000-0000-000045420000}"/>
    <cellStyle name="Normal 6 2 8 3 4" xfId="8774" xr:uid="{00000000-0005-0000-0000-000046420000}"/>
    <cellStyle name="Normal 6 2 8 3 4 2" xfId="8775" xr:uid="{00000000-0005-0000-0000-000047420000}"/>
    <cellStyle name="Normal 6 2 8 3 4 2 2" xfId="8776" xr:uid="{00000000-0005-0000-0000-000048420000}"/>
    <cellStyle name="Normal 6 2 8 3 4 2 2 2" xfId="39512" xr:uid="{00000000-0005-0000-0000-000049420000}"/>
    <cellStyle name="Normal 6 2 8 3 4 2 3" xfId="29494" xr:uid="{00000000-0005-0000-0000-00004A420000}"/>
    <cellStyle name="Normal 6 2 8 3 4 3" xfId="8777" xr:uid="{00000000-0005-0000-0000-00004B420000}"/>
    <cellStyle name="Normal 6 2 8 3 4 3 2" xfId="8778" xr:uid="{00000000-0005-0000-0000-00004C420000}"/>
    <cellStyle name="Normal 6 2 8 3 4 3 2 2" xfId="39513" xr:uid="{00000000-0005-0000-0000-00004D420000}"/>
    <cellStyle name="Normal 6 2 8 3 4 3 3" xfId="29495" xr:uid="{00000000-0005-0000-0000-00004E420000}"/>
    <cellStyle name="Normal 6 2 8 3 4 4" xfId="8779" xr:uid="{00000000-0005-0000-0000-00004F420000}"/>
    <cellStyle name="Normal 6 2 8 3 4 4 2" xfId="35176" xr:uid="{00000000-0005-0000-0000-000050420000}"/>
    <cellStyle name="Normal 6 2 8 3 4 5" xfId="24580" xr:uid="{00000000-0005-0000-0000-000051420000}"/>
    <cellStyle name="Normal 6 2 8 3 5" xfId="8780" xr:uid="{00000000-0005-0000-0000-000052420000}"/>
    <cellStyle name="Normal 6 2 8 3 5 2" xfId="8781" xr:uid="{00000000-0005-0000-0000-000053420000}"/>
    <cellStyle name="Normal 6 2 8 3 5 2 2" xfId="39514" xr:uid="{00000000-0005-0000-0000-000054420000}"/>
    <cellStyle name="Normal 6 2 8 3 5 3" xfId="29496" xr:uid="{00000000-0005-0000-0000-000055420000}"/>
    <cellStyle name="Normal 6 2 8 3 6" xfId="8782" xr:uid="{00000000-0005-0000-0000-000056420000}"/>
    <cellStyle name="Normal 6 2 8 3 6 2" xfId="8783" xr:uid="{00000000-0005-0000-0000-000057420000}"/>
    <cellStyle name="Normal 6 2 8 3 6 2 2" xfId="39515" xr:uid="{00000000-0005-0000-0000-000058420000}"/>
    <cellStyle name="Normal 6 2 8 3 6 3" xfId="29497" xr:uid="{00000000-0005-0000-0000-000059420000}"/>
    <cellStyle name="Normal 6 2 8 3 7" xfId="8784" xr:uid="{00000000-0005-0000-0000-00005A420000}"/>
    <cellStyle name="Normal 6 2 8 3 7 2" xfId="35171" xr:uid="{00000000-0005-0000-0000-00005B420000}"/>
    <cellStyle name="Normal 6 2 8 3 8" xfId="24575" xr:uid="{00000000-0005-0000-0000-00005C420000}"/>
    <cellStyle name="Normal 6 2 8 4" xfId="8785" xr:uid="{00000000-0005-0000-0000-00005D420000}"/>
    <cellStyle name="Normal 6 2 8 4 2" xfId="8786" xr:uid="{00000000-0005-0000-0000-00005E420000}"/>
    <cellStyle name="Normal 6 2 8 4 2 2" xfId="8787" xr:uid="{00000000-0005-0000-0000-00005F420000}"/>
    <cellStyle name="Normal 6 2 8 4 2 2 2" xfId="8788" xr:uid="{00000000-0005-0000-0000-000060420000}"/>
    <cellStyle name="Normal 6 2 8 4 2 2 2 2" xfId="39516" xr:uid="{00000000-0005-0000-0000-000061420000}"/>
    <cellStyle name="Normal 6 2 8 4 2 2 3" xfId="29498" xr:uid="{00000000-0005-0000-0000-000062420000}"/>
    <cellStyle name="Normal 6 2 8 4 2 3" xfId="8789" xr:uid="{00000000-0005-0000-0000-000063420000}"/>
    <cellStyle name="Normal 6 2 8 4 2 3 2" xfId="8790" xr:uid="{00000000-0005-0000-0000-000064420000}"/>
    <cellStyle name="Normal 6 2 8 4 2 3 2 2" xfId="39517" xr:uid="{00000000-0005-0000-0000-000065420000}"/>
    <cellStyle name="Normal 6 2 8 4 2 3 3" xfId="29499" xr:uid="{00000000-0005-0000-0000-000066420000}"/>
    <cellStyle name="Normal 6 2 8 4 2 4" xfId="8791" xr:uid="{00000000-0005-0000-0000-000067420000}"/>
    <cellStyle name="Normal 6 2 8 4 2 4 2" xfId="35178" xr:uid="{00000000-0005-0000-0000-000068420000}"/>
    <cellStyle name="Normal 6 2 8 4 2 5" xfId="24582" xr:uid="{00000000-0005-0000-0000-000069420000}"/>
    <cellStyle name="Normal 6 2 8 4 3" xfId="8792" xr:uid="{00000000-0005-0000-0000-00006A420000}"/>
    <cellStyle name="Normal 6 2 8 4 3 2" xfId="8793" xr:uid="{00000000-0005-0000-0000-00006B420000}"/>
    <cellStyle name="Normal 6 2 8 4 3 2 2" xfId="8794" xr:uid="{00000000-0005-0000-0000-00006C420000}"/>
    <cellStyle name="Normal 6 2 8 4 3 2 2 2" xfId="39518" xr:uid="{00000000-0005-0000-0000-00006D420000}"/>
    <cellStyle name="Normal 6 2 8 4 3 2 3" xfId="29500" xr:uid="{00000000-0005-0000-0000-00006E420000}"/>
    <cellStyle name="Normal 6 2 8 4 3 3" xfId="8795" xr:uid="{00000000-0005-0000-0000-00006F420000}"/>
    <cellStyle name="Normal 6 2 8 4 3 3 2" xfId="8796" xr:uid="{00000000-0005-0000-0000-000070420000}"/>
    <cellStyle name="Normal 6 2 8 4 3 3 2 2" xfId="39519" xr:uid="{00000000-0005-0000-0000-000071420000}"/>
    <cellStyle name="Normal 6 2 8 4 3 3 3" xfId="29501" xr:uid="{00000000-0005-0000-0000-000072420000}"/>
    <cellStyle name="Normal 6 2 8 4 3 4" xfId="8797" xr:uid="{00000000-0005-0000-0000-000073420000}"/>
    <cellStyle name="Normal 6 2 8 4 3 4 2" xfId="35179" xr:uid="{00000000-0005-0000-0000-000074420000}"/>
    <cellStyle name="Normal 6 2 8 4 3 5" xfId="24583" xr:uid="{00000000-0005-0000-0000-000075420000}"/>
    <cellStyle name="Normal 6 2 8 4 4" xfId="8798" xr:uid="{00000000-0005-0000-0000-000076420000}"/>
    <cellStyle name="Normal 6 2 8 4 4 2" xfId="8799" xr:uid="{00000000-0005-0000-0000-000077420000}"/>
    <cellStyle name="Normal 6 2 8 4 4 2 2" xfId="39520" xr:uid="{00000000-0005-0000-0000-000078420000}"/>
    <cellStyle name="Normal 6 2 8 4 4 3" xfId="29502" xr:uid="{00000000-0005-0000-0000-000079420000}"/>
    <cellStyle name="Normal 6 2 8 4 5" xfId="8800" xr:uid="{00000000-0005-0000-0000-00007A420000}"/>
    <cellStyle name="Normal 6 2 8 4 5 2" xfId="8801" xr:uid="{00000000-0005-0000-0000-00007B420000}"/>
    <cellStyle name="Normal 6 2 8 4 5 2 2" xfId="39521" xr:uid="{00000000-0005-0000-0000-00007C420000}"/>
    <cellStyle name="Normal 6 2 8 4 5 3" xfId="29503" xr:uid="{00000000-0005-0000-0000-00007D420000}"/>
    <cellStyle name="Normal 6 2 8 4 6" xfId="8802" xr:uid="{00000000-0005-0000-0000-00007E420000}"/>
    <cellStyle name="Normal 6 2 8 4 6 2" xfId="35177" xr:uid="{00000000-0005-0000-0000-00007F420000}"/>
    <cellStyle name="Normal 6 2 8 4 7" xfId="24581" xr:uid="{00000000-0005-0000-0000-000080420000}"/>
    <cellStyle name="Normal 6 2 8 5" xfId="8803" xr:uid="{00000000-0005-0000-0000-000081420000}"/>
    <cellStyle name="Normal 6 2 8 5 2" xfId="8804" xr:uid="{00000000-0005-0000-0000-000082420000}"/>
    <cellStyle name="Normal 6 2 8 5 2 2" xfId="8805" xr:uid="{00000000-0005-0000-0000-000083420000}"/>
    <cellStyle name="Normal 6 2 8 5 2 2 2" xfId="39522" xr:uid="{00000000-0005-0000-0000-000084420000}"/>
    <cellStyle name="Normal 6 2 8 5 2 3" xfId="29504" xr:uid="{00000000-0005-0000-0000-000085420000}"/>
    <cellStyle name="Normal 6 2 8 5 3" xfId="8806" xr:uid="{00000000-0005-0000-0000-000086420000}"/>
    <cellStyle name="Normal 6 2 8 5 3 2" xfId="8807" xr:uid="{00000000-0005-0000-0000-000087420000}"/>
    <cellStyle name="Normal 6 2 8 5 3 2 2" xfId="39523" xr:uid="{00000000-0005-0000-0000-000088420000}"/>
    <cellStyle name="Normal 6 2 8 5 3 3" xfId="29505" xr:uid="{00000000-0005-0000-0000-000089420000}"/>
    <cellStyle name="Normal 6 2 8 5 4" xfId="8808" xr:uid="{00000000-0005-0000-0000-00008A420000}"/>
    <cellStyle name="Normal 6 2 8 5 4 2" xfId="35180" xr:uid="{00000000-0005-0000-0000-00008B420000}"/>
    <cellStyle name="Normal 6 2 8 5 5" xfId="24584" xr:uid="{00000000-0005-0000-0000-00008C420000}"/>
    <cellStyle name="Normal 6 2 8 6" xfId="8809" xr:uid="{00000000-0005-0000-0000-00008D420000}"/>
    <cellStyle name="Normal 6 2 8 6 2" xfId="8810" xr:uid="{00000000-0005-0000-0000-00008E420000}"/>
    <cellStyle name="Normal 6 2 8 6 2 2" xfId="8811" xr:uid="{00000000-0005-0000-0000-00008F420000}"/>
    <cellStyle name="Normal 6 2 8 6 2 2 2" xfId="39524" xr:uid="{00000000-0005-0000-0000-000090420000}"/>
    <cellStyle name="Normal 6 2 8 6 2 3" xfId="29506" xr:uid="{00000000-0005-0000-0000-000091420000}"/>
    <cellStyle name="Normal 6 2 8 6 3" xfId="8812" xr:uid="{00000000-0005-0000-0000-000092420000}"/>
    <cellStyle name="Normal 6 2 8 6 3 2" xfId="8813" xr:uid="{00000000-0005-0000-0000-000093420000}"/>
    <cellStyle name="Normal 6 2 8 6 3 2 2" xfId="39525" xr:uid="{00000000-0005-0000-0000-000094420000}"/>
    <cellStyle name="Normal 6 2 8 6 3 3" xfId="29507" xr:uid="{00000000-0005-0000-0000-000095420000}"/>
    <cellStyle name="Normal 6 2 8 6 4" xfId="8814" xr:uid="{00000000-0005-0000-0000-000096420000}"/>
    <cellStyle name="Normal 6 2 8 6 4 2" xfId="35181" xr:uid="{00000000-0005-0000-0000-000097420000}"/>
    <cellStyle name="Normal 6 2 8 6 5" xfId="24585" xr:uid="{00000000-0005-0000-0000-000098420000}"/>
    <cellStyle name="Normal 6 2 8 7" xfId="8815" xr:uid="{00000000-0005-0000-0000-000099420000}"/>
    <cellStyle name="Normal 6 2 8 7 2" xfId="8816" xr:uid="{00000000-0005-0000-0000-00009A420000}"/>
    <cellStyle name="Normal 6 2 8 7 2 2" xfId="39526" xr:uid="{00000000-0005-0000-0000-00009B420000}"/>
    <cellStyle name="Normal 6 2 8 7 3" xfId="29508" xr:uid="{00000000-0005-0000-0000-00009C420000}"/>
    <cellStyle name="Normal 6 2 8 8" xfId="8817" xr:uid="{00000000-0005-0000-0000-00009D420000}"/>
    <cellStyle name="Normal 6 2 8 8 2" xfId="8818" xr:uid="{00000000-0005-0000-0000-00009E420000}"/>
    <cellStyle name="Normal 6 2 8 8 2 2" xfId="39527" xr:uid="{00000000-0005-0000-0000-00009F420000}"/>
    <cellStyle name="Normal 6 2 8 8 3" xfId="29509" xr:uid="{00000000-0005-0000-0000-0000A0420000}"/>
    <cellStyle name="Normal 6 2 8 9" xfId="8819" xr:uid="{00000000-0005-0000-0000-0000A1420000}"/>
    <cellStyle name="Normal 6 2 8 9 2" xfId="35164" xr:uid="{00000000-0005-0000-0000-0000A2420000}"/>
    <cellStyle name="Normal 6 2 9" xfId="8820" xr:uid="{00000000-0005-0000-0000-0000A3420000}"/>
    <cellStyle name="Normal 6 2 9 10" xfId="24586" xr:uid="{00000000-0005-0000-0000-0000A4420000}"/>
    <cellStyle name="Normal 6 2 9 2" xfId="8821" xr:uid="{00000000-0005-0000-0000-0000A5420000}"/>
    <cellStyle name="Normal 6 2 9 2 2" xfId="8822" xr:uid="{00000000-0005-0000-0000-0000A6420000}"/>
    <cellStyle name="Normal 6 2 9 2 2 2" xfId="8823" xr:uid="{00000000-0005-0000-0000-0000A7420000}"/>
    <cellStyle name="Normal 6 2 9 2 2 2 2" xfId="8824" xr:uid="{00000000-0005-0000-0000-0000A8420000}"/>
    <cellStyle name="Normal 6 2 9 2 2 2 2 2" xfId="8825" xr:uid="{00000000-0005-0000-0000-0000A9420000}"/>
    <cellStyle name="Normal 6 2 9 2 2 2 2 2 2" xfId="39528" xr:uid="{00000000-0005-0000-0000-0000AA420000}"/>
    <cellStyle name="Normal 6 2 9 2 2 2 2 3" xfId="29510" xr:uid="{00000000-0005-0000-0000-0000AB420000}"/>
    <cellStyle name="Normal 6 2 9 2 2 2 3" xfId="8826" xr:uid="{00000000-0005-0000-0000-0000AC420000}"/>
    <cellStyle name="Normal 6 2 9 2 2 2 3 2" xfId="8827" xr:uid="{00000000-0005-0000-0000-0000AD420000}"/>
    <cellStyle name="Normal 6 2 9 2 2 2 3 2 2" xfId="39529" xr:uid="{00000000-0005-0000-0000-0000AE420000}"/>
    <cellStyle name="Normal 6 2 9 2 2 2 3 3" xfId="29511" xr:uid="{00000000-0005-0000-0000-0000AF420000}"/>
    <cellStyle name="Normal 6 2 9 2 2 2 4" xfId="8828" xr:uid="{00000000-0005-0000-0000-0000B0420000}"/>
    <cellStyle name="Normal 6 2 9 2 2 2 4 2" xfId="35185" xr:uid="{00000000-0005-0000-0000-0000B1420000}"/>
    <cellStyle name="Normal 6 2 9 2 2 2 5" xfId="24589" xr:uid="{00000000-0005-0000-0000-0000B2420000}"/>
    <cellStyle name="Normal 6 2 9 2 2 3" xfId="8829" xr:uid="{00000000-0005-0000-0000-0000B3420000}"/>
    <cellStyle name="Normal 6 2 9 2 2 3 2" xfId="8830" xr:uid="{00000000-0005-0000-0000-0000B4420000}"/>
    <cellStyle name="Normal 6 2 9 2 2 3 2 2" xfId="8831" xr:uid="{00000000-0005-0000-0000-0000B5420000}"/>
    <cellStyle name="Normal 6 2 9 2 2 3 2 2 2" xfId="39530" xr:uid="{00000000-0005-0000-0000-0000B6420000}"/>
    <cellStyle name="Normal 6 2 9 2 2 3 2 3" xfId="29512" xr:uid="{00000000-0005-0000-0000-0000B7420000}"/>
    <cellStyle name="Normal 6 2 9 2 2 3 3" xfId="8832" xr:uid="{00000000-0005-0000-0000-0000B8420000}"/>
    <cellStyle name="Normal 6 2 9 2 2 3 3 2" xfId="8833" xr:uid="{00000000-0005-0000-0000-0000B9420000}"/>
    <cellStyle name="Normal 6 2 9 2 2 3 3 2 2" xfId="39531" xr:uid="{00000000-0005-0000-0000-0000BA420000}"/>
    <cellStyle name="Normal 6 2 9 2 2 3 3 3" xfId="29513" xr:uid="{00000000-0005-0000-0000-0000BB420000}"/>
    <cellStyle name="Normal 6 2 9 2 2 3 4" xfId="8834" xr:uid="{00000000-0005-0000-0000-0000BC420000}"/>
    <cellStyle name="Normal 6 2 9 2 2 3 4 2" xfId="35186" xr:uid="{00000000-0005-0000-0000-0000BD420000}"/>
    <cellStyle name="Normal 6 2 9 2 2 3 5" xfId="24590" xr:uid="{00000000-0005-0000-0000-0000BE420000}"/>
    <cellStyle name="Normal 6 2 9 2 2 4" xfId="8835" xr:uid="{00000000-0005-0000-0000-0000BF420000}"/>
    <cellStyle name="Normal 6 2 9 2 2 4 2" xfId="8836" xr:uid="{00000000-0005-0000-0000-0000C0420000}"/>
    <cellStyle name="Normal 6 2 9 2 2 4 2 2" xfId="39532" xr:uid="{00000000-0005-0000-0000-0000C1420000}"/>
    <cellStyle name="Normal 6 2 9 2 2 4 3" xfId="29514" xr:uid="{00000000-0005-0000-0000-0000C2420000}"/>
    <cellStyle name="Normal 6 2 9 2 2 5" xfId="8837" xr:uid="{00000000-0005-0000-0000-0000C3420000}"/>
    <cellStyle name="Normal 6 2 9 2 2 5 2" xfId="8838" xr:uid="{00000000-0005-0000-0000-0000C4420000}"/>
    <cellStyle name="Normal 6 2 9 2 2 5 2 2" xfId="39533" xr:uid="{00000000-0005-0000-0000-0000C5420000}"/>
    <cellStyle name="Normal 6 2 9 2 2 5 3" xfId="29515" xr:uid="{00000000-0005-0000-0000-0000C6420000}"/>
    <cellStyle name="Normal 6 2 9 2 2 6" xfId="8839" xr:uid="{00000000-0005-0000-0000-0000C7420000}"/>
    <cellStyle name="Normal 6 2 9 2 2 6 2" xfId="35184" xr:uid="{00000000-0005-0000-0000-0000C8420000}"/>
    <cellStyle name="Normal 6 2 9 2 2 7" xfId="24588" xr:uid="{00000000-0005-0000-0000-0000C9420000}"/>
    <cellStyle name="Normal 6 2 9 2 3" xfId="8840" xr:uid="{00000000-0005-0000-0000-0000CA420000}"/>
    <cellStyle name="Normal 6 2 9 2 3 2" xfId="8841" xr:uid="{00000000-0005-0000-0000-0000CB420000}"/>
    <cellStyle name="Normal 6 2 9 2 3 2 2" xfId="8842" xr:uid="{00000000-0005-0000-0000-0000CC420000}"/>
    <cellStyle name="Normal 6 2 9 2 3 2 2 2" xfId="39534" xr:uid="{00000000-0005-0000-0000-0000CD420000}"/>
    <cellStyle name="Normal 6 2 9 2 3 2 3" xfId="29516" xr:uid="{00000000-0005-0000-0000-0000CE420000}"/>
    <cellStyle name="Normal 6 2 9 2 3 3" xfId="8843" xr:uid="{00000000-0005-0000-0000-0000CF420000}"/>
    <cellStyle name="Normal 6 2 9 2 3 3 2" xfId="8844" xr:uid="{00000000-0005-0000-0000-0000D0420000}"/>
    <cellStyle name="Normal 6 2 9 2 3 3 2 2" xfId="39535" xr:uid="{00000000-0005-0000-0000-0000D1420000}"/>
    <cellStyle name="Normal 6 2 9 2 3 3 3" xfId="29517" xr:uid="{00000000-0005-0000-0000-0000D2420000}"/>
    <cellStyle name="Normal 6 2 9 2 3 4" xfId="8845" xr:uid="{00000000-0005-0000-0000-0000D3420000}"/>
    <cellStyle name="Normal 6 2 9 2 3 4 2" xfId="35187" xr:uid="{00000000-0005-0000-0000-0000D4420000}"/>
    <cellStyle name="Normal 6 2 9 2 3 5" xfId="24591" xr:uid="{00000000-0005-0000-0000-0000D5420000}"/>
    <cellStyle name="Normal 6 2 9 2 4" xfId="8846" xr:uid="{00000000-0005-0000-0000-0000D6420000}"/>
    <cellStyle name="Normal 6 2 9 2 4 2" xfId="8847" xr:uid="{00000000-0005-0000-0000-0000D7420000}"/>
    <cellStyle name="Normal 6 2 9 2 4 2 2" xfId="8848" xr:uid="{00000000-0005-0000-0000-0000D8420000}"/>
    <cellStyle name="Normal 6 2 9 2 4 2 2 2" xfId="39536" xr:uid="{00000000-0005-0000-0000-0000D9420000}"/>
    <cellStyle name="Normal 6 2 9 2 4 2 3" xfId="29518" xr:uid="{00000000-0005-0000-0000-0000DA420000}"/>
    <cellStyle name="Normal 6 2 9 2 4 3" xfId="8849" xr:uid="{00000000-0005-0000-0000-0000DB420000}"/>
    <cellStyle name="Normal 6 2 9 2 4 3 2" xfId="8850" xr:uid="{00000000-0005-0000-0000-0000DC420000}"/>
    <cellStyle name="Normal 6 2 9 2 4 3 2 2" xfId="39537" xr:uid="{00000000-0005-0000-0000-0000DD420000}"/>
    <cellStyle name="Normal 6 2 9 2 4 3 3" xfId="29519" xr:uid="{00000000-0005-0000-0000-0000DE420000}"/>
    <cellStyle name="Normal 6 2 9 2 4 4" xfId="8851" xr:uid="{00000000-0005-0000-0000-0000DF420000}"/>
    <cellStyle name="Normal 6 2 9 2 4 4 2" xfId="35188" xr:uid="{00000000-0005-0000-0000-0000E0420000}"/>
    <cellStyle name="Normal 6 2 9 2 4 5" xfId="24592" xr:uid="{00000000-0005-0000-0000-0000E1420000}"/>
    <cellStyle name="Normal 6 2 9 2 5" xfId="8852" xr:uid="{00000000-0005-0000-0000-0000E2420000}"/>
    <cellStyle name="Normal 6 2 9 2 5 2" xfId="8853" xr:uid="{00000000-0005-0000-0000-0000E3420000}"/>
    <cellStyle name="Normal 6 2 9 2 5 2 2" xfId="39538" xr:uid="{00000000-0005-0000-0000-0000E4420000}"/>
    <cellStyle name="Normal 6 2 9 2 5 3" xfId="29520" xr:uid="{00000000-0005-0000-0000-0000E5420000}"/>
    <cellStyle name="Normal 6 2 9 2 6" xfId="8854" xr:uid="{00000000-0005-0000-0000-0000E6420000}"/>
    <cellStyle name="Normal 6 2 9 2 6 2" xfId="8855" xr:uid="{00000000-0005-0000-0000-0000E7420000}"/>
    <cellStyle name="Normal 6 2 9 2 6 2 2" xfId="39539" xr:uid="{00000000-0005-0000-0000-0000E8420000}"/>
    <cellStyle name="Normal 6 2 9 2 6 3" xfId="29521" xr:uid="{00000000-0005-0000-0000-0000E9420000}"/>
    <cellStyle name="Normal 6 2 9 2 7" xfId="8856" xr:uid="{00000000-0005-0000-0000-0000EA420000}"/>
    <cellStyle name="Normal 6 2 9 2 7 2" xfId="35183" xr:uid="{00000000-0005-0000-0000-0000EB420000}"/>
    <cellStyle name="Normal 6 2 9 2 8" xfId="24587" xr:uid="{00000000-0005-0000-0000-0000EC420000}"/>
    <cellStyle name="Normal 6 2 9 3" xfId="8857" xr:uid="{00000000-0005-0000-0000-0000ED420000}"/>
    <cellStyle name="Normal 6 2 9 3 2" xfId="8858" xr:uid="{00000000-0005-0000-0000-0000EE420000}"/>
    <cellStyle name="Normal 6 2 9 3 2 2" xfId="8859" xr:uid="{00000000-0005-0000-0000-0000EF420000}"/>
    <cellStyle name="Normal 6 2 9 3 2 2 2" xfId="8860" xr:uid="{00000000-0005-0000-0000-0000F0420000}"/>
    <cellStyle name="Normal 6 2 9 3 2 2 2 2" xfId="8861" xr:uid="{00000000-0005-0000-0000-0000F1420000}"/>
    <cellStyle name="Normal 6 2 9 3 2 2 2 2 2" xfId="39540" xr:uid="{00000000-0005-0000-0000-0000F2420000}"/>
    <cellStyle name="Normal 6 2 9 3 2 2 2 3" xfId="29522" xr:uid="{00000000-0005-0000-0000-0000F3420000}"/>
    <cellStyle name="Normal 6 2 9 3 2 2 3" xfId="8862" xr:uid="{00000000-0005-0000-0000-0000F4420000}"/>
    <cellStyle name="Normal 6 2 9 3 2 2 3 2" xfId="8863" xr:uid="{00000000-0005-0000-0000-0000F5420000}"/>
    <cellStyle name="Normal 6 2 9 3 2 2 3 2 2" xfId="39541" xr:uid="{00000000-0005-0000-0000-0000F6420000}"/>
    <cellStyle name="Normal 6 2 9 3 2 2 3 3" xfId="29523" xr:uid="{00000000-0005-0000-0000-0000F7420000}"/>
    <cellStyle name="Normal 6 2 9 3 2 2 4" xfId="8864" xr:uid="{00000000-0005-0000-0000-0000F8420000}"/>
    <cellStyle name="Normal 6 2 9 3 2 2 4 2" xfId="35191" xr:uid="{00000000-0005-0000-0000-0000F9420000}"/>
    <cellStyle name="Normal 6 2 9 3 2 2 5" xfId="24595" xr:uid="{00000000-0005-0000-0000-0000FA420000}"/>
    <cellStyle name="Normal 6 2 9 3 2 3" xfId="8865" xr:uid="{00000000-0005-0000-0000-0000FB420000}"/>
    <cellStyle name="Normal 6 2 9 3 2 3 2" xfId="8866" xr:uid="{00000000-0005-0000-0000-0000FC420000}"/>
    <cellStyle name="Normal 6 2 9 3 2 3 2 2" xfId="8867" xr:uid="{00000000-0005-0000-0000-0000FD420000}"/>
    <cellStyle name="Normal 6 2 9 3 2 3 2 2 2" xfId="39542" xr:uid="{00000000-0005-0000-0000-0000FE420000}"/>
    <cellStyle name="Normal 6 2 9 3 2 3 2 3" xfId="29524" xr:uid="{00000000-0005-0000-0000-0000FF420000}"/>
    <cellStyle name="Normal 6 2 9 3 2 3 3" xfId="8868" xr:uid="{00000000-0005-0000-0000-000000430000}"/>
    <cellStyle name="Normal 6 2 9 3 2 3 3 2" xfId="8869" xr:uid="{00000000-0005-0000-0000-000001430000}"/>
    <cellStyle name="Normal 6 2 9 3 2 3 3 2 2" xfId="39543" xr:uid="{00000000-0005-0000-0000-000002430000}"/>
    <cellStyle name="Normal 6 2 9 3 2 3 3 3" xfId="29525" xr:uid="{00000000-0005-0000-0000-000003430000}"/>
    <cellStyle name="Normal 6 2 9 3 2 3 4" xfId="8870" xr:uid="{00000000-0005-0000-0000-000004430000}"/>
    <cellStyle name="Normal 6 2 9 3 2 3 4 2" xfId="35192" xr:uid="{00000000-0005-0000-0000-000005430000}"/>
    <cellStyle name="Normal 6 2 9 3 2 3 5" xfId="24596" xr:uid="{00000000-0005-0000-0000-000006430000}"/>
    <cellStyle name="Normal 6 2 9 3 2 4" xfId="8871" xr:uid="{00000000-0005-0000-0000-000007430000}"/>
    <cellStyle name="Normal 6 2 9 3 2 4 2" xfId="8872" xr:uid="{00000000-0005-0000-0000-000008430000}"/>
    <cellStyle name="Normal 6 2 9 3 2 4 2 2" xfId="39544" xr:uid="{00000000-0005-0000-0000-000009430000}"/>
    <cellStyle name="Normal 6 2 9 3 2 4 3" xfId="29526" xr:uid="{00000000-0005-0000-0000-00000A430000}"/>
    <cellStyle name="Normal 6 2 9 3 2 5" xfId="8873" xr:uid="{00000000-0005-0000-0000-00000B430000}"/>
    <cellStyle name="Normal 6 2 9 3 2 5 2" xfId="8874" xr:uid="{00000000-0005-0000-0000-00000C430000}"/>
    <cellStyle name="Normal 6 2 9 3 2 5 2 2" xfId="39545" xr:uid="{00000000-0005-0000-0000-00000D430000}"/>
    <cellStyle name="Normal 6 2 9 3 2 5 3" xfId="29527" xr:uid="{00000000-0005-0000-0000-00000E430000}"/>
    <cellStyle name="Normal 6 2 9 3 2 6" xfId="8875" xr:uid="{00000000-0005-0000-0000-00000F430000}"/>
    <cellStyle name="Normal 6 2 9 3 2 6 2" xfId="35190" xr:uid="{00000000-0005-0000-0000-000010430000}"/>
    <cellStyle name="Normal 6 2 9 3 2 7" xfId="24594" xr:uid="{00000000-0005-0000-0000-000011430000}"/>
    <cellStyle name="Normal 6 2 9 3 3" xfId="8876" xr:uid="{00000000-0005-0000-0000-000012430000}"/>
    <cellStyle name="Normal 6 2 9 3 3 2" xfId="8877" xr:uid="{00000000-0005-0000-0000-000013430000}"/>
    <cellStyle name="Normal 6 2 9 3 3 2 2" xfId="8878" xr:uid="{00000000-0005-0000-0000-000014430000}"/>
    <cellStyle name="Normal 6 2 9 3 3 2 2 2" xfId="39546" xr:uid="{00000000-0005-0000-0000-000015430000}"/>
    <cellStyle name="Normal 6 2 9 3 3 2 3" xfId="29528" xr:uid="{00000000-0005-0000-0000-000016430000}"/>
    <cellStyle name="Normal 6 2 9 3 3 3" xfId="8879" xr:uid="{00000000-0005-0000-0000-000017430000}"/>
    <cellStyle name="Normal 6 2 9 3 3 3 2" xfId="8880" xr:uid="{00000000-0005-0000-0000-000018430000}"/>
    <cellStyle name="Normal 6 2 9 3 3 3 2 2" xfId="39547" xr:uid="{00000000-0005-0000-0000-000019430000}"/>
    <cellStyle name="Normal 6 2 9 3 3 3 3" xfId="29529" xr:uid="{00000000-0005-0000-0000-00001A430000}"/>
    <cellStyle name="Normal 6 2 9 3 3 4" xfId="8881" xr:uid="{00000000-0005-0000-0000-00001B430000}"/>
    <cellStyle name="Normal 6 2 9 3 3 4 2" xfId="35193" xr:uid="{00000000-0005-0000-0000-00001C430000}"/>
    <cellStyle name="Normal 6 2 9 3 3 5" xfId="24597" xr:uid="{00000000-0005-0000-0000-00001D430000}"/>
    <cellStyle name="Normal 6 2 9 3 4" xfId="8882" xr:uid="{00000000-0005-0000-0000-00001E430000}"/>
    <cellStyle name="Normal 6 2 9 3 4 2" xfId="8883" xr:uid="{00000000-0005-0000-0000-00001F430000}"/>
    <cellStyle name="Normal 6 2 9 3 4 2 2" xfId="8884" xr:uid="{00000000-0005-0000-0000-000020430000}"/>
    <cellStyle name="Normal 6 2 9 3 4 2 2 2" xfId="39548" xr:uid="{00000000-0005-0000-0000-000021430000}"/>
    <cellStyle name="Normal 6 2 9 3 4 2 3" xfId="29530" xr:uid="{00000000-0005-0000-0000-000022430000}"/>
    <cellStyle name="Normal 6 2 9 3 4 3" xfId="8885" xr:uid="{00000000-0005-0000-0000-000023430000}"/>
    <cellStyle name="Normal 6 2 9 3 4 3 2" xfId="8886" xr:uid="{00000000-0005-0000-0000-000024430000}"/>
    <cellStyle name="Normal 6 2 9 3 4 3 2 2" xfId="39549" xr:uid="{00000000-0005-0000-0000-000025430000}"/>
    <cellStyle name="Normal 6 2 9 3 4 3 3" xfId="29531" xr:uid="{00000000-0005-0000-0000-000026430000}"/>
    <cellStyle name="Normal 6 2 9 3 4 4" xfId="8887" xr:uid="{00000000-0005-0000-0000-000027430000}"/>
    <cellStyle name="Normal 6 2 9 3 4 4 2" xfId="35194" xr:uid="{00000000-0005-0000-0000-000028430000}"/>
    <cellStyle name="Normal 6 2 9 3 4 5" xfId="24598" xr:uid="{00000000-0005-0000-0000-000029430000}"/>
    <cellStyle name="Normal 6 2 9 3 5" xfId="8888" xr:uid="{00000000-0005-0000-0000-00002A430000}"/>
    <cellStyle name="Normal 6 2 9 3 5 2" xfId="8889" xr:uid="{00000000-0005-0000-0000-00002B430000}"/>
    <cellStyle name="Normal 6 2 9 3 5 2 2" xfId="39550" xr:uid="{00000000-0005-0000-0000-00002C430000}"/>
    <cellStyle name="Normal 6 2 9 3 5 3" xfId="29532" xr:uid="{00000000-0005-0000-0000-00002D430000}"/>
    <cellStyle name="Normal 6 2 9 3 6" xfId="8890" xr:uid="{00000000-0005-0000-0000-00002E430000}"/>
    <cellStyle name="Normal 6 2 9 3 6 2" xfId="8891" xr:uid="{00000000-0005-0000-0000-00002F430000}"/>
    <cellStyle name="Normal 6 2 9 3 6 2 2" xfId="39551" xr:uid="{00000000-0005-0000-0000-000030430000}"/>
    <cellStyle name="Normal 6 2 9 3 6 3" xfId="29533" xr:uid="{00000000-0005-0000-0000-000031430000}"/>
    <cellStyle name="Normal 6 2 9 3 7" xfId="8892" xr:uid="{00000000-0005-0000-0000-000032430000}"/>
    <cellStyle name="Normal 6 2 9 3 7 2" xfId="35189" xr:uid="{00000000-0005-0000-0000-000033430000}"/>
    <cellStyle name="Normal 6 2 9 3 8" xfId="24593" xr:uid="{00000000-0005-0000-0000-000034430000}"/>
    <cellStyle name="Normal 6 2 9 4" xfId="8893" xr:uid="{00000000-0005-0000-0000-000035430000}"/>
    <cellStyle name="Normal 6 2 9 4 2" xfId="8894" xr:uid="{00000000-0005-0000-0000-000036430000}"/>
    <cellStyle name="Normal 6 2 9 4 2 2" xfId="8895" xr:uid="{00000000-0005-0000-0000-000037430000}"/>
    <cellStyle name="Normal 6 2 9 4 2 2 2" xfId="8896" xr:uid="{00000000-0005-0000-0000-000038430000}"/>
    <cellStyle name="Normal 6 2 9 4 2 2 2 2" xfId="39552" xr:uid="{00000000-0005-0000-0000-000039430000}"/>
    <cellStyle name="Normal 6 2 9 4 2 2 3" xfId="29534" xr:uid="{00000000-0005-0000-0000-00003A430000}"/>
    <cellStyle name="Normal 6 2 9 4 2 3" xfId="8897" xr:uid="{00000000-0005-0000-0000-00003B430000}"/>
    <cellStyle name="Normal 6 2 9 4 2 3 2" xfId="8898" xr:uid="{00000000-0005-0000-0000-00003C430000}"/>
    <cellStyle name="Normal 6 2 9 4 2 3 2 2" xfId="39553" xr:uid="{00000000-0005-0000-0000-00003D430000}"/>
    <cellStyle name="Normal 6 2 9 4 2 3 3" xfId="29535" xr:uid="{00000000-0005-0000-0000-00003E430000}"/>
    <cellStyle name="Normal 6 2 9 4 2 4" xfId="8899" xr:uid="{00000000-0005-0000-0000-00003F430000}"/>
    <cellStyle name="Normal 6 2 9 4 2 4 2" xfId="35196" xr:uid="{00000000-0005-0000-0000-000040430000}"/>
    <cellStyle name="Normal 6 2 9 4 2 5" xfId="24600" xr:uid="{00000000-0005-0000-0000-000041430000}"/>
    <cellStyle name="Normal 6 2 9 4 3" xfId="8900" xr:uid="{00000000-0005-0000-0000-000042430000}"/>
    <cellStyle name="Normal 6 2 9 4 3 2" xfId="8901" xr:uid="{00000000-0005-0000-0000-000043430000}"/>
    <cellStyle name="Normal 6 2 9 4 3 2 2" xfId="8902" xr:uid="{00000000-0005-0000-0000-000044430000}"/>
    <cellStyle name="Normal 6 2 9 4 3 2 2 2" xfId="39554" xr:uid="{00000000-0005-0000-0000-000045430000}"/>
    <cellStyle name="Normal 6 2 9 4 3 2 3" xfId="29536" xr:uid="{00000000-0005-0000-0000-000046430000}"/>
    <cellStyle name="Normal 6 2 9 4 3 3" xfId="8903" xr:uid="{00000000-0005-0000-0000-000047430000}"/>
    <cellStyle name="Normal 6 2 9 4 3 3 2" xfId="8904" xr:uid="{00000000-0005-0000-0000-000048430000}"/>
    <cellStyle name="Normal 6 2 9 4 3 3 2 2" xfId="39555" xr:uid="{00000000-0005-0000-0000-000049430000}"/>
    <cellStyle name="Normal 6 2 9 4 3 3 3" xfId="29537" xr:uid="{00000000-0005-0000-0000-00004A430000}"/>
    <cellStyle name="Normal 6 2 9 4 3 4" xfId="8905" xr:uid="{00000000-0005-0000-0000-00004B430000}"/>
    <cellStyle name="Normal 6 2 9 4 3 4 2" xfId="35197" xr:uid="{00000000-0005-0000-0000-00004C430000}"/>
    <cellStyle name="Normal 6 2 9 4 3 5" xfId="24601" xr:uid="{00000000-0005-0000-0000-00004D430000}"/>
    <cellStyle name="Normal 6 2 9 4 4" xfId="8906" xr:uid="{00000000-0005-0000-0000-00004E430000}"/>
    <cellStyle name="Normal 6 2 9 4 4 2" xfId="8907" xr:uid="{00000000-0005-0000-0000-00004F430000}"/>
    <cellStyle name="Normal 6 2 9 4 4 2 2" xfId="39556" xr:uid="{00000000-0005-0000-0000-000050430000}"/>
    <cellStyle name="Normal 6 2 9 4 4 3" xfId="29538" xr:uid="{00000000-0005-0000-0000-000051430000}"/>
    <cellStyle name="Normal 6 2 9 4 5" xfId="8908" xr:uid="{00000000-0005-0000-0000-000052430000}"/>
    <cellStyle name="Normal 6 2 9 4 5 2" xfId="8909" xr:uid="{00000000-0005-0000-0000-000053430000}"/>
    <cellStyle name="Normal 6 2 9 4 5 2 2" xfId="39557" xr:uid="{00000000-0005-0000-0000-000054430000}"/>
    <cellStyle name="Normal 6 2 9 4 5 3" xfId="29539" xr:uid="{00000000-0005-0000-0000-000055430000}"/>
    <cellStyle name="Normal 6 2 9 4 6" xfId="8910" xr:uid="{00000000-0005-0000-0000-000056430000}"/>
    <cellStyle name="Normal 6 2 9 4 6 2" xfId="35195" xr:uid="{00000000-0005-0000-0000-000057430000}"/>
    <cellStyle name="Normal 6 2 9 4 7" xfId="24599" xr:uid="{00000000-0005-0000-0000-000058430000}"/>
    <cellStyle name="Normal 6 2 9 5" xfId="8911" xr:uid="{00000000-0005-0000-0000-000059430000}"/>
    <cellStyle name="Normal 6 2 9 5 2" xfId="8912" xr:uid="{00000000-0005-0000-0000-00005A430000}"/>
    <cellStyle name="Normal 6 2 9 5 2 2" xfId="8913" xr:uid="{00000000-0005-0000-0000-00005B430000}"/>
    <cellStyle name="Normal 6 2 9 5 2 2 2" xfId="39558" xr:uid="{00000000-0005-0000-0000-00005C430000}"/>
    <cellStyle name="Normal 6 2 9 5 2 3" xfId="29540" xr:uid="{00000000-0005-0000-0000-00005D430000}"/>
    <cellStyle name="Normal 6 2 9 5 3" xfId="8914" xr:uid="{00000000-0005-0000-0000-00005E430000}"/>
    <cellStyle name="Normal 6 2 9 5 3 2" xfId="8915" xr:uid="{00000000-0005-0000-0000-00005F430000}"/>
    <cellStyle name="Normal 6 2 9 5 3 2 2" xfId="39559" xr:uid="{00000000-0005-0000-0000-000060430000}"/>
    <cellStyle name="Normal 6 2 9 5 3 3" xfId="29541" xr:uid="{00000000-0005-0000-0000-000061430000}"/>
    <cellStyle name="Normal 6 2 9 5 4" xfId="8916" xr:uid="{00000000-0005-0000-0000-000062430000}"/>
    <cellStyle name="Normal 6 2 9 5 4 2" xfId="35198" xr:uid="{00000000-0005-0000-0000-000063430000}"/>
    <cellStyle name="Normal 6 2 9 5 5" xfId="24602" xr:uid="{00000000-0005-0000-0000-000064430000}"/>
    <cellStyle name="Normal 6 2 9 6" xfId="8917" xr:uid="{00000000-0005-0000-0000-000065430000}"/>
    <cellStyle name="Normal 6 2 9 6 2" xfId="8918" xr:uid="{00000000-0005-0000-0000-000066430000}"/>
    <cellStyle name="Normal 6 2 9 6 2 2" xfId="8919" xr:uid="{00000000-0005-0000-0000-000067430000}"/>
    <cellStyle name="Normal 6 2 9 6 2 2 2" xfId="39560" xr:uid="{00000000-0005-0000-0000-000068430000}"/>
    <cellStyle name="Normal 6 2 9 6 2 3" xfId="29542" xr:uid="{00000000-0005-0000-0000-000069430000}"/>
    <cellStyle name="Normal 6 2 9 6 3" xfId="8920" xr:uid="{00000000-0005-0000-0000-00006A430000}"/>
    <cellStyle name="Normal 6 2 9 6 3 2" xfId="8921" xr:uid="{00000000-0005-0000-0000-00006B430000}"/>
    <cellStyle name="Normal 6 2 9 6 3 2 2" xfId="39561" xr:uid="{00000000-0005-0000-0000-00006C430000}"/>
    <cellStyle name="Normal 6 2 9 6 3 3" xfId="29543" xr:uid="{00000000-0005-0000-0000-00006D430000}"/>
    <cellStyle name="Normal 6 2 9 6 4" xfId="8922" xr:uid="{00000000-0005-0000-0000-00006E430000}"/>
    <cellStyle name="Normal 6 2 9 6 4 2" xfId="35199" xr:uid="{00000000-0005-0000-0000-00006F430000}"/>
    <cellStyle name="Normal 6 2 9 6 5" xfId="24603" xr:uid="{00000000-0005-0000-0000-000070430000}"/>
    <cellStyle name="Normal 6 2 9 7" xfId="8923" xr:uid="{00000000-0005-0000-0000-000071430000}"/>
    <cellStyle name="Normal 6 2 9 7 2" xfId="8924" xr:uid="{00000000-0005-0000-0000-000072430000}"/>
    <cellStyle name="Normal 6 2 9 7 2 2" xfId="39562" xr:uid="{00000000-0005-0000-0000-000073430000}"/>
    <cellStyle name="Normal 6 2 9 7 3" xfId="29544" xr:uid="{00000000-0005-0000-0000-000074430000}"/>
    <cellStyle name="Normal 6 2 9 8" xfId="8925" xr:uid="{00000000-0005-0000-0000-000075430000}"/>
    <cellStyle name="Normal 6 2 9 8 2" xfId="8926" xr:uid="{00000000-0005-0000-0000-000076430000}"/>
    <cellStyle name="Normal 6 2 9 8 2 2" xfId="39563" xr:uid="{00000000-0005-0000-0000-000077430000}"/>
    <cellStyle name="Normal 6 2 9 8 3" xfId="29545" xr:uid="{00000000-0005-0000-0000-000078430000}"/>
    <cellStyle name="Normal 6 2 9 9" xfId="8927" xr:uid="{00000000-0005-0000-0000-000079430000}"/>
    <cellStyle name="Normal 6 2 9 9 2" xfId="35182" xr:uid="{00000000-0005-0000-0000-00007A430000}"/>
    <cellStyle name="Normal 6 20" xfId="8928" xr:uid="{00000000-0005-0000-0000-00007B430000}"/>
    <cellStyle name="Normal 6 20 2" xfId="8929" xr:uid="{00000000-0005-0000-0000-00007C430000}"/>
    <cellStyle name="Normal 6 20 2 2" xfId="39564" xr:uid="{00000000-0005-0000-0000-00007D430000}"/>
    <cellStyle name="Normal 6 20 3" xfId="29546" xr:uid="{00000000-0005-0000-0000-00007E430000}"/>
    <cellStyle name="Normal 6 21" xfId="8930" xr:uid="{00000000-0005-0000-0000-00007F430000}"/>
    <cellStyle name="Normal 6 21 2" xfId="8931" xr:uid="{00000000-0005-0000-0000-000080430000}"/>
    <cellStyle name="Normal 6 21 2 2" xfId="43814" xr:uid="{00000000-0005-0000-0000-000081430000}"/>
    <cellStyle name="Normal 6 21 3" xfId="33798" xr:uid="{00000000-0005-0000-0000-000082430000}"/>
    <cellStyle name="Normal 6 22" xfId="8932" xr:uid="{00000000-0005-0000-0000-000083430000}"/>
    <cellStyle name="Normal 6 23" xfId="8933" xr:uid="{00000000-0005-0000-0000-000084430000}"/>
    <cellStyle name="Normal 6 24" xfId="23141" xr:uid="{00000000-0005-0000-0000-000085430000}"/>
    <cellStyle name="Normal 6 3" xfId="8934" xr:uid="{00000000-0005-0000-0000-000086430000}"/>
    <cellStyle name="Normal 6 3 10" xfId="8935" xr:uid="{00000000-0005-0000-0000-000087430000}"/>
    <cellStyle name="Normal 6 3 10 2" xfId="8936" xr:uid="{00000000-0005-0000-0000-000088430000}"/>
    <cellStyle name="Normal 6 3 10 2 2" xfId="8937" xr:uid="{00000000-0005-0000-0000-000089430000}"/>
    <cellStyle name="Normal 6 3 10 2 2 2" xfId="8938" xr:uid="{00000000-0005-0000-0000-00008A430000}"/>
    <cellStyle name="Normal 6 3 10 2 2 2 2" xfId="8939" xr:uid="{00000000-0005-0000-0000-00008B430000}"/>
    <cellStyle name="Normal 6 3 10 2 2 2 2 2" xfId="39565" xr:uid="{00000000-0005-0000-0000-00008C430000}"/>
    <cellStyle name="Normal 6 3 10 2 2 2 3" xfId="29547" xr:uid="{00000000-0005-0000-0000-00008D430000}"/>
    <cellStyle name="Normal 6 3 10 2 2 3" xfId="8940" xr:uid="{00000000-0005-0000-0000-00008E430000}"/>
    <cellStyle name="Normal 6 3 10 2 2 3 2" xfId="8941" xr:uid="{00000000-0005-0000-0000-00008F430000}"/>
    <cellStyle name="Normal 6 3 10 2 2 3 2 2" xfId="39566" xr:uid="{00000000-0005-0000-0000-000090430000}"/>
    <cellStyle name="Normal 6 3 10 2 2 3 3" xfId="29548" xr:uid="{00000000-0005-0000-0000-000091430000}"/>
    <cellStyle name="Normal 6 3 10 2 2 4" xfId="8942" xr:uid="{00000000-0005-0000-0000-000092430000}"/>
    <cellStyle name="Normal 6 3 10 2 2 4 2" xfId="35203" xr:uid="{00000000-0005-0000-0000-000093430000}"/>
    <cellStyle name="Normal 6 3 10 2 2 5" xfId="24607" xr:uid="{00000000-0005-0000-0000-000094430000}"/>
    <cellStyle name="Normal 6 3 10 2 3" xfId="8943" xr:uid="{00000000-0005-0000-0000-000095430000}"/>
    <cellStyle name="Normal 6 3 10 2 3 2" xfId="8944" xr:uid="{00000000-0005-0000-0000-000096430000}"/>
    <cellStyle name="Normal 6 3 10 2 3 2 2" xfId="8945" xr:uid="{00000000-0005-0000-0000-000097430000}"/>
    <cellStyle name="Normal 6 3 10 2 3 2 2 2" xfId="39567" xr:uid="{00000000-0005-0000-0000-000098430000}"/>
    <cellStyle name="Normal 6 3 10 2 3 2 3" xfId="29549" xr:uid="{00000000-0005-0000-0000-000099430000}"/>
    <cellStyle name="Normal 6 3 10 2 3 3" xfId="8946" xr:uid="{00000000-0005-0000-0000-00009A430000}"/>
    <cellStyle name="Normal 6 3 10 2 3 3 2" xfId="8947" xr:uid="{00000000-0005-0000-0000-00009B430000}"/>
    <cellStyle name="Normal 6 3 10 2 3 3 2 2" xfId="39568" xr:uid="{00000000-0005-0000-0000-00009C430000}"/>
    <cellStyle name="Normal 6 3 10 2 3 3 3" xfId="29550" xr:uid="{00000000-0005-0000-0000-00009D430000}"/>
    <cellStyle name="Normal 6 3 10 2 3 4" xfId="8948" xr:uid="{00000000-0005-0000-0000-00009E430000}"/>
    <cellStyle name="Normal 6 3 10 2 3 4 2" xfId="35204" xr:uid="{00000000-0005-0000-0000-00009F430000}"/>
    <cellStyle name="Normal 6 3 10 2 3 5" xfId="24608" xr:uid="{00000000-0005-0000-0000-0000A0430000}"/>
    <cellStyle name="Normal 6 3 10 2 4" xfId="8949" xr:uid="{00000000-0005-0000-0000-0000A1430000}"/>
    <cellStyle name="Normal 6 3 10 2 4 2" xfId="8950" xr:uid="{00000000-0005-0000-0000-0000A2430000}"/>
    <cellStyle name="Normal 6 3 10 2 4 2 2" xfId="39569" xr:uid="{00000000-0005-0000-0000-0000A3430000}"/>
    <cellStyle name="Normal 6 3 10 2 4 3" xfId="29551" xr:uid="{00000000-0005-0000-0000-0000A4430000}"/>
    <cellStyle name="Normal 6 3 10 2 5" xfId="8951" xr:uid="{00000000-0005-0000-0000-0000A5430000}"/>
    <cellStyle name="Normal 6 3 10 2 5 2" xfId="8952" xr:uid="{00000000-0005-0000-0000-0000A6430000}"/>
    <cellStyle name="Normal 6 3 10 2 5 2 2" xfId="39570" xr:uid="{00000000-0005-0000-0000-0000A7430000}"/>
    <cellStyle name="Normal 6 3 10 2 5 3" xfId="29552" xr:uid="{00000000-0005-0000-0000-0000A8430000}"/>
    <cellStyle name="Normal 6 3 10 2 6" xfId="8953" xr:uid="{00000000-0005-0000-0000-0000A9430000}"/>
    <cellStyle name="Normal 6 3 10 2 6 2" xfId="35202" xr:uid="{00000000-0005-0000-0000-0000AA430000}"/>
    <cellStyle name="Normal 6 3 10 2 7" xfId="24606" xr:uid="{00000000-0005-0000-0000-0000AB430000}"/>
    <cellStyle name="Normal 6 3 10 3" xfId="8954" xr:uid="{00000000-0005-0000-0000-0000AC430000}"/>
    <cellStyle name="Normal 6 3 10 3 2" xfId="8955" xr:uid="{00000000-0005-0000-0000-0000AD430000}"/>
    <cellStyle name="Normal 6 3 10 3 2 2" xfId="8956" xr:uid="{00000000-0005-0000-0000-0000AE430000}"/>
    <cellStyle name="Normal 6 3 10 3 2 2 2" xfId="39571" xr:uid="{00000000-0005-0000-0000-0000AF430000}"/>
    <cellStyle name="Normal 6 3 10 3 2 3" xfId="29553" xr:uid="{00000000-0005-0000-0000-0000B0430000}"/>
    <cellStyle name="Normal 6 3 10 3 3" xfId="8957" xr:uid="{00000000-0005-0000-0000-0000B1430000}"/>
    <cellStyle name="Normal 6 3 10 3 3 2" xfId="8958" xr:uid="{00000000-0005-0000-0000-0000B2430000}"/>
    <cellStyle name="Normal 6 3 10 3 3 2 2" xfId="39572" xr:uid="{00000000-0005-0000-0000-0000B3430000}"/>
    <cellStyle name="Normal 6 3 10 3 3 3" xfId="29554" xr:uid="{00000000-0005-0000-0000-0000B4430000}"/>
    <cellStyle name="Normal 6 3 10 3 4" xfId="8959" xr:uid="{00000000-0005-0000-0000-0000B5430000}"/>
    <cellStyle name="Normal 6 3 10 3 4 2" xfId="35205" xr:uid="{00000000-0005-0000-0000-0000B6430000}"/>
    <cellStyle name="Normal 6 3 10 3 5" xfId="24609" xr:uid="{00000000-0005-0000-0000-0000B7430000}"/>
    <cellStyle name="Normal 6 3 10 4" xfId="8960" xr:uid="{00000000-0005-0000-0000-0000B8430000}"/>
    <cellStyle name="Normal 6 3 10 4 2" xfId="8961" xr:uid="{00000000-0005-0000-0000-0000B9430000}"/>
    <cellStyle name="Normal 6 3 10 4 2 2" xfId="8962" xr:uid="{00000000-0005-0000-0000-0000BA430000}"/>
    <cellStyle name="Normal 6 3 10 4 2 2 2" xfId="39573" xr:uid="{00000000-0005-0000-0000-0000BB430000}"/>
    <cellStyle name="Normal 6 3 10 4 2 3" xfId="29555" xr:uid="{00000000-0005-0000-0000-0000BC430000}"/>
    <cellStyle name="Normal 6 3 10 4 3" xfId="8963" xr:uid="{00000000-0005-0000-0000-0000BD430000}"/>
    <cellStyle name="Normal 6 3 10 4 3 2" xfId="8964" xr:uid="{00000000-0005-0000-0000-0000BE430000}"/>
    <cellStyle name="Normal 6 3 10 4 3 2 2" xfId="39574" xr:uid="{00000000-0005-0000-0000-0000BF430000}"/>
    <cellStyle name="Normal 6 3 10 4 3 3" xfId="29556" xr:uid="{00000000-0005-0000-0000-0000C0430000}"/>
    <cellStyle name="Normal 6 3 10 4 4" xfId="8965" xr:uid="{00000000-0005-0000-0000-0000C1430000}"/>
    <cellStyle name="Normal 6 3 10 4 4 2" xfId="35206" xr:uid="{00000000-0005-0000-0000-0000C2430000}"/>
    <cellStyle name="Normal 6 3 10 4 5" xfId="24610" xr:uid="{00000000-0005-0000-0000-0000C3430000}"/>
    <cellStyle name="Normal 6 3 10 5" xfId="8966" xr:uid="{00000000-0005-0000-0000-0000C4430000}"/>
    <cellStyle name="Normal 6 3 10 5 2" xfId="8967" xr:uid="{00000000-0005-0000-0000-0000C5430000}"/>
    <cellStyle name="Normal 6 3 10 5 2 2" xfId="39575" xr:uid="{00000000-0005-0000-0000-0000C6430000}"/>
    <cellStyle name="Normal 6 3 10 5 3" xfId="29557" xr:uid="{00000000-0005-0000-0000-0000C7430000}"/>
    <cellStyle name="Normal 6 3 10 6" xfId="8968" xr:uid="{00000000-0005-0000-0000-0000C8430000}"/>
    <cellStyle name="Normal 6 3 10 6 2" xfId="8969" xr:uid="{00000000-0005-0000-0000-0000C9430000}"/>
    <cellStyle name="Normal 6 3 10 6 2 2" xfId="39576" xr:uid="{00000000-0005-0000-0000-0000CA430000}"/>
    <cellStyle name="Normal 6 3 10 6 3" xfId="29558" xr:uid="{00000000-0005-0000-0000-0000CB430000}"/>
    <cellStyle name="Normal 6 3 10 7" xfId="8970" xr:uid="{00000000-0005-0000-0000-0000CC430000}"/>
    <cellStyle name="Normal 6 3 10 7 2" xfId="35201" xr:uid="{00000000-0005-0000-0000-0000CD430000}"/>
    <cellStyle name="Normal 6 3 10 8" xfId="24605" xr:uid="{00000000-0005-0000-0000-0000CE430000}"/>
    <cellStyle name="Normal 6 3 11" xfId="8971" xr:uid="{00000000-0005-0000-0000-0000CF430000}"/>
    <cellStyle name="Normal 6 3 11 2" xfId="8972" xr:uid="{00000000-0005-0000-0000-0000D0430000}"/>
    <cellStyle name="Normal 6 3 11 2 2" xfId="8973" xr:uid="{00000000-0005-0000-0000-0000D1430000}"/>
    <cellStyle name="Normal 6 3 11 2 2 2" xfId="8974" xr:uid="{00000000-0005-0000-0000-0000D2430000}"/>
    <cellStyle name="Normal 6 3 11 2 2 2 2" xfId="8975" xr:uid="{00000000-0005-0000-0000-0000D3430000}"/>
    <cellStyle name="Normal 6 3 11 2 2 2 2 2" xfId="39577" xr:uid="{00000000-0005-0000-0000-0000D4430000}"/>
    <cellStyle name="Normal 6 3 11 2 2 2 3" xfId="29559" xr:uid="{00000000-0005-0000-0000-0000D5430000}"/>
    <cellStyle name="Normal 6 3 11 2 2 3" xfId="8976" xr:uid="{00000000-0005-0000-0000-0000D6430000}"/>
    <cellStyle name="Normal 6 3 11 2 2 3 2" xfId="8977" xr:uid="{00000000-0005-0000-0000-0000D7430000}"/>
    <cellStyle name="Normal 6 3 11 2 2 3 2 2" xfId="39578" xr:uid="{00000000-0005-0000-0000-0000D8430000}"/>
    <cellStyle name="Normal 6 3 11 2 2 3 3" xfId="29560" xr:uid="{00000000-0005-0000-0000-0000D9430000}"/>
    <cellStyle name="Normal 6 3 11 2 2 4" xfId="8978" xr:uid="{00000000-0005-0000-0000-0000DA430000}"/>
    <cellStyle name="Normal 6 3 11 2 2 4 2" xfId="35209" xr:uid="{00000000-0005-0000-0000-0000DB430000}"/>
    <cellStyle name="Normal 6 3 11 2 2 5" xfId="24613" xr:uid="{00000000-0005-0000-0000-0000DC430000}"/>
    <cellStyle name="Normal 6 3 11 2 3" xfId="8979" xr:uid="{00000000-0005-0000-0000-0000DD430000}"/>
    <cellStyle name="Normal 6 3 11 2 3 2" xfId="8980" xr:uid="{00000000-0005-0000-0000-0000DE430000}"/>
    <cellStyle name="Normal 6 3 11 2 3 2 2" xfId="8981" xr:uid="{00000000-0005-0000-0000-0000DF430000}"/>
    <cellStyle name="Normal 6 3 11 2 3 2 2 2" xfId="39579" xr:uid="{00000000-0005-0000-0000-0000E0430000}"/>
    <cellStyle name="Normal 6 3 11 2 3 2 3" xfId="29561" xr:uid="{00000000-0005-0000-0000-0000E1430000}"/>
    <cellStyle name="Normal 6 3 11 2 3 3" xfId="8982" xr:uid="{00000000-0005-0000-0000-0000E2430000}"/>
    <cellStyle name="Normal 6 3 11 2 3 3 2" xfId="8983" xr:uid="{00000000-0005-0000-0000-0000E3430000}"/>
    <cellStyle name="Normal 6 3 11 2 3 3 2 2" xfId="39580" xr:uid="{00000000-0005-0000-0000-0000E4430000}"/>
    <cellStyle name="Normal 6 3 11 2 3 3 3" xfId="29562" xr:uid="{00000000-0005-0000-0000-0000E5430000}"/>
    <cellStyle name="Normal 6 3 11 2 3 4" xfId="8984" xr:uid="{00000000-0005-0000-0000-0000E6430000}"/>
    <cellStyle name="Normal 6 3 11 2 3 4 2" xfId="35210" xr:uid="{00000000-0005-0000-0000-0000E7430000}"/>
    <cellStyle name="Normal 6 3 11 2 3 5" xfId="24614" xr:uid="{00000000-0005-0000-0000-0000E8430000}"/>
    <cellStyle name="Normal 6 3 11 2 4" xfId="8985" xr:uid="{00000000-0005-0000-0000-0000E9430000}"/>
    <cellStyle name="Normal 6 3 11 2 4 2" xfId="8986" xr:uid="{00000000-0005-0000-0000-0000EA430000}"/>
    <cellStyle name="Normal 6 3 11 2 4 2 2" xfId="39581" xr:uid="{00000000-0005-0000-0000-0000EB430000}"/>
    <cellStyle name="Normal 6 3 11 2 4 3" xfId="29563" xr:uid="{00000000-0005-0000-0000-0000EC430000}"/>
    <cellStyle name="Normal 6 3 11 2 5" xfId="8987" xr:uid="{00000000-0005-0000-0000-0000ED430000}"/>
    <cellStyle name="Normal 6 3 11 2 5 2" xfId="8988" xr:uid="{00000000-0005-0000-0000-0000EE430000}"/>
    <cellStyle name="Normal 6 3 11 2 5 2 2" xfId="39582" xr:uid="{00000000-0005-0000-0000-0000EF430000}"/>
    <cellStyle name="Normal 6 3 11 2 5 3" xfId="29564" xr:uid="{00000000-0005-0000-0000-0000F0430000}"/>
    <cellStyle name="Normal 6 3 11 2 6" xfId="8989" xr:uid="{00000000-0005-0000-0000-0000F1430000}"/>
    <cellStyle name="Normal 6 3 11 2 6 2" xfId="35208" xr:uid="{00000000-0005-0000-0000-0000F2430000}"/>
    <cellStyle name="Normal 6 3 11 2 7" xfId="24612" xr:uid="{00000000-0005-0000-0000-0000F3430000}"/>
    <cellStyle name="Normal 6 3 11 3" xfId="8990" xr:uid="{00000000-0005-0000-0000-0000F4430000}"/>
    <cellStyle name="Normal 6 3 11 3 2" xfId="8991" xr:uid="{00000000-0005-0000-0000-0000F5430000}"/>
    <cellStyle name="Normal 6 3 11 3 2 2" xfId="8992" xr:uid="{00000000-0005-0000-0000-0000F6430000}"/>
    <cellStyle name="Normal 6 3 11 3 2 2 2" xfId="39583" xr:uid="{00000000-0005-0000-0000-0000F7430000}"/>
    <cellStyle name="Normal 6 3 11 3 2 3" xfId="29565" xr:uid="{00000000-0005-0000-0000-0000F8430000}"/>
    <cellStyle name="Normal 6 3 11 3 3" xfId="8993" xr:uid="{00000000-0005-0000-0000-0000F9430000}"/>
    <cellStyle name="Normal 6 3 11 3 3 2" xfId="8994" xr:uid="{00000000-0005-0000-0000-0000FA430000}"/>
    <cellStyle name="Normal 6 3 11 3 3 2 2" xfId="39584" xr:uid="{00000000-0005-0000-0000-0000FB430000}"/>
    <cellStyle name="Normal 6 3 11 3 3 3" xfId="29566" xr:uid="{00000000-0005-0000-0000-0000FC430000}"/>
    <cellStyle name="Normal 6 3 11 3 4" xfId="8995" xr:uid="{00000000-0005-0000-0000-0000FD430000}"/>
    <cellStyle name="Normal 6 3 11 3 4 2" xfId="35211" xr:uid="{00000000-0005-0000-0000-0000FE430000}"/>
    <cellStyle name="Normal 6 3 11 3 5" xfId="24615" xr:uid="{00000000-0005-0000-0000-0000FF430000}"/>
    <cellStyle name="Normal 6 3 11 4" xfId="8996" xr:uid="{00000000-0005-0000-0000-000000440000}"/>
    <cellStyle name="Normal 6 3 11 4 2" xfId="8997" xr:uid="{00000000-0005-0000-0000-000001440000}"/>
    <cellStyle name="Normal 6 3 11 4 2 2" xfId="8998" xr:uid="{00000000-0005-0000-0000-000002440000}"/>
    <cellStyle name="Normal 6 3 11 4 2 2 2" xfId="39585" xr:uid="{00000000-0005-0000-0000-000003440000}"/>
    <cellStyle name="Normal 6 3 11 4 2 3" xfId="29567" xr:uid="{00000000-0005-0000-0000-000004440000}"/>
    <cellStyle name="Normal 6 3 11 4 3" xfId="8999" xr:uid="{00000000-0005-0000-0000-000005440000}"/>
    <cellStyle name="Normal 6 3 11 4 3 2" xfId="9000" xr:uid="{00000000-0005-0000-0000-000006440000}"/>
    <cellStyle name="Normal 6 3 11 4 3 2 2" xfId="39586" xr:uid="{00000000-0005-0000-0000-000007440000}"/>
    <cellStyle name="Normal 6 3 11 4 3 3" xfId="29568" xr:uid="{00000000-0005-0000-0000-000008440000}"/>
    <cellStyle name="Normal 6 3 11 4 4" xfId="9001" xr:uid="{00000000-0005-0000-0000-000009440000}"/>
    <cellStyle name="Normal 6 3 11 4 4 2" xfId="35212" xr:uid="{00000000-0005-0000-0000-00000A440000}"/>
    <cellStyle name="Normal 6 3 11 4 5" xfId="24616" xr:uid="{00000000-0005-0000-0000-00000B440000}"/>
    <cellStyle name="Normal 6 3 11 5" xfId="9002" xr:uid="{00000000-0005-0000-0000-00000C440000}"/>
    <cellStyle name="Normal 6 3 11 5 2" xfId="9003" xr:uid="{00000000-0005-0000-0000-00000D440000}"/>
    <cellStyle name="Normal 6 3 11 5 2 2" xfId="39587" xr:uid="{00000000-0005-0000-0000-00000E440000}"/>
    <cellStyle name="Normal 6 3 11 5 3" xfId="29569" xr:uid="{00000000-0005-0000-0000-00000F440000}"/>
    <cellStyle name="Normal 6 3 11 6" xfId="9004" xr:uid="{00000000-0005-0000-0000-000010440000}"/>
    <cellStyle name="Normal 6 3 11 6 2" xfId="9005" xr:uid="{00000000-0005-0000-0000-000011440000}"/>
    <cellStyle name="Normal 6 3 11 6 2 2" xfId="39588" xr:uid="{00000000-0005-0000-0000-000012440000}"/>
    <cellStyle name="Normal 6 3 11 6 3" xfId="29570" xr:uid="{00000000-0005-0000-0000-000013440000}"/>
    <cellStyle name="Normal 6 3 11 7" xfId="9006" xr:uid="{00000000-0005-0000-0000-000014440000}"/>
    <cellStyle name="Normal 6 3 11 7 2" xfId="35207" xr:uid="{00000000-0005-0000-0000-000015440000}"/>
    <cellStyle name="Normal 6 3 11 8" xfId="24611" xr:uid="{00000000-0005-0000-0000-000016440000}"/>
    <cellStyle name="Normal 6 3 12" xfId="9007" xr:uid="{00000000-0005-0000-0000-000017440000}"/>
    <cellStyle name="Normal 6 3 12 2" xfId="9008" xr:uid="{00000000-0005-0000-0000-000018440000}"/>
    <cellStyle name="Normal 6 3 12 2 2" xfId="9009" xr:uid="{00000000-0005-0000-0000-000019440000}"/>
    <cellStyle name="Normal 6 3 12 2 2 2" xfId="9010" xr:uid="{00000000-0005-0000-0000-00001A440000}"/>
    <cellStyle name="Normal 6 3 12 2 2 2 2" xfId="39589" xr:uid="{00000000-0005-0000-0000-00001B440000}"/>
    <cellStyle name="Normal 6 3 12 2 2 3" xfId="29571" xr:uid="{00000000-0005-0000-0000-00001C440000}"/>
    <cellStyle name="Normal 6 3 12 2 3" xfId="9011" xr:uid="{00000000-0005-0000-0000-00001D440000}"/>
    <cellStyle name="Normal 6 3 12 2 3 2" xfId="9012" xr:uid="{00000000-0005-0000-0000-00001E440000}"/>
    <cellStyle name="Normal 6 3 12 2 3 2 2" xfId="39590" xr:uid="{00000000-0005-0000-0000-00001F440000}"/>
    <cellStyle name="Normal 6 3 12 2 3 3" xfId="29572" xr:uid="{00000000-0005-0000-0000-000020440000}"/>
    <cellStyle name="Normal 6 3 12 2 4" xfId="9013" xr:uid="{00000000-0005-0000-0000-000021440000}"/>
    <cellStyle name="Normal 6 3 12 2 4 2" xfId="35214" xr:uid="{00000000-0005-0000-0000-000022440000}"/>
    <cellStyle name="Normal 6 3 12 2 5" xfId="24618" xr:uid="{00000000-0005-0000-0000-000023440000}"/>
    <cellStyle name="Normal 6 3 12 3" xfId="9014" xr:uid="{00000000-0005-0000-0000-000024440000}"/>
    <cellStyle name="Normal 6 3 12 3 2" xfId="9015" xr:uid="{00000000-0005-0000-0000-000025440000}"/>
    <cellStyle name="Normal 6 3 12 3 2 2" xfId="9016" xr:uid="{00000000-0005-0000-0000-000026440000}"/>
    <cellStyle name="Normal 6 3 12 3 2 2 2" xfId="39591" xr:uid="{00000000-0005-0000-0000-000027440000}"/>
    <cellStyle name="Normal 6 3 12 3 2 3" xfId="29573" xr:uid="{00000000-0005-0000-0000-000028440000}"/>
    <cellStyle name="Normal 6 3 12 3 3" xfId="9017" xr:uid="{00000000-0005-0000-0000-000029440000}"/>
    <cellStyle name="Normal 6 3 12 3 3 2" xfId="9018" xr:uid="{00000000-0005-0000-0000-00002A440000}"/>
    <cellStyle name="Normal 6 3 12 3 3 2 2" xfId="39592" xr:uid="{00000000-0005-0000-0000-00002B440000}"/>
    <cellStyle name="Normal 6 3 12 3 3 3" xfId="29574" xr:uid="{00000000-0005-0000-0000-00002C440000}"/>
    <cellStyle name="Normal 6 3 12 3 4" xfId="9019" xr:uid="{00000000-0005-0000-0000-00002D440000}"/>
    <cellStyle name="Normal 6 3 12 3 4 2" xfId="35215" xr:uid="{00000000-0005-0000-0000-00002E440000}"/>
    <cellStyle name="Normal 6 3 12 3 5" xfId="24619" xr:uid="{00000000-0005-0000-0000-00002F440000}"/>
    <cellStyle name="Normal 6 3 12 4" xfId="9020" xr:uid="{00000000-0005-0000-0000-000030440000}"/>
    <cellStyle name="Normal 6 3 12 4 2" xfId="9021" xr:uid="{00000000-0005-0000-0000-000031440000}"/>
    <cellStyle name="Normal 6 3 12 4 2 2" xfId="39593" xr:uid="{00000000-0005-0000-0000-000032440000}"/>
    <cellStyle name="Normal 6 3 12 4 3" xfId="29575" xr:uid="{00000000-0005-0000-0000-000033440000}"/>
    <cellStyle name="Normal 6 3 12 5" xfId="9022" xr:uid="{00000000-0005-0000-0000-000034440000}"/>
    <cellStyle name="Normal 6 3 12 5 2" xfId="9023" xr:uid="{00000000-0005-0000-0000-000035440000}"/>
    <cellStyle name="Normal 6 3 12 5 2 2" xfId="39594" xr:uid="{00000000-0005-0000-0000-000036440000}"/>
    <cellStyle name="Normal 6 3 12 5 3" xfId="29576" xr:uid="{00000000-0005-0000-0000-000037440000}"/>
    <cellStyle name="Normal 6 3 12 6" xfId="9024" xr:uid="{00000000-0005-0000-0000-000038440000}"/>
    <cellStyle name="Normal 6 3 12 6 2" xfId="35213" xr:uid="{00000000-0005-0000-0000-000039440000}"/>
    <cellStyle name="Normal 6 3 12 7" xfId="24617" xr:uid="{00000000-0005-0000-0000-00003A440000}"/>
    <cellStyle name="Normal 6 3 13" xfId="9025" xr:uid="{00000000-0005-0000-0000-00003B440000}"/>
    <cellStyle name="Normal 6 3 13 2" xfId="9026" xr:uid="{00000000-0005-0000-0000-00003C440000}"/>
    <cellStyle name="Normal 6 3 13 2 2" xfId="9027" xr:uid="{00000000-0005-0000-0000-00003D440000}"/>
    <cellStyle name="Normal 6 3 13 2 2 2" xfId="9028" xr:uid="{00000000-0005-0000-0000-00003E440000}"/>
    <cellStyle name="Normal 6 3 13 2 2 2 2" xfId="39595" xr:uid="{00000000-0005-0000-0000-00003F440000}"/>
    <cellStyle name="Normal 6 3 13 2 2 3" xfId="29577" xr:uid="{00000000-0005-0000-0000-000040440000}"/>
    <cellStyle name="Normal 6 3 13 2 3" xfId="9029" xr:uid="{00000000-0005-0000-0000-000041440000}"/>
    <cellStyle name="Normal 6 3 13 2 3 2" xfId="9030" xr:uid="{00000000-0005-0000-0000-000042440000}"/>
    <cellStyle name="Normal 6 3 13 2 3 2 2" xfId="39596" xr:uid="{00000000-0005-0000-0000-000043440000}"/>
    <cellStyle name="Normal 6 3 13 2 3 3" xfId="29578" xr:uid="{00000000-0005-0000-0000-000044440000}"/>
    <cellStyle name="Normal 6 3 13 2 4" xfId="9031" xr:uid="{00000000-0005-0000-0000-000045440000}"/>
    <cellStyle name="Normal 6 3 13 2 4 2" xfId="35217" xr:uid="{00000000-0005-0000-0000-000046440000}"/>
    <cellStyle name="Normal 6 3 13 2 5" xfId="24621" xr:uid="{00000000-0005-0000-0000-000047440000}"/>
    <cellStyle name="Normal 6 3 13 3" xfId="9032" xr:uid="{00000000-0005-0000-0000-000048440000}"/>
    <cellStyle name="Normal 6 3 13 3 2" xfId="9033" xr:uid="{00000000-0005-0000-0000-000049440000}"/>
    <cellStyle name="Normal 6 3 13 3 2 2" xfId="9034" xr:uid="{00000000-0005-0000-0000-00004A440000}"/>
    <cellStyle name="Normal 6 3 13 3 2 2 2" xfId="39597" xr:uid="{00000000-0005-0000-0000-00004B440000}"/>
    <cellStyle name="Normal 6 3 13 3 2 3" xfId="29579" xr:uid="{00000000-0005-0000-0000-00004C440000}"/>
    <cellStyle name="Normal 6 3 13 3 3" xfId="9035" xr:uid="{00000000-0005-0000-0000-00004D440000}"/>
    <cellStyle name="Normal 6 3 13 3 3 2" xfId="9036" xr:uid="{00000000-0005-0000-0000-00004E440000}"/>
    <cellStyle name="Normal 6 3 13 3 3 2 2" xfId="39598" xr:uid="{00000000-0005-0000-0000-00004F440000}"/>
    <cellStyle name="Normal 6 3 13 3 3 3" xfId="29580" xr:uid="{00000000-0005-0000-0000-000050440000}"/>
    <cellStyle name="Normal 6 3 13 3 4" xfId="9037" xr:uid="{00000000-0005-0000-0000-000051440000}"/>
    <cellStyle name="Normal 6 3 13 3 4 2" xfId="35218" xr:uid="{00000000-0005-0000-0000-000052440000}"/>
    <cellStyle name="Normal 6 3 13 3 5" xfId="24622" xr:uid="{00000000-0005-0000-0000-000053440000}"/>
    <cellStyle name="Normal 6 3 13 4" xfId="9038" xr:uid="{00000000-0005-0000-0000-000054440000}"/>
    <cellStyle name="Normal 6 3 13 4 2" xfId="9039" xr:uid="{00000000-0005-0000-0000-000055440000}"/>
    <cellStyle name="Normal 6 3 13 4 2 2" xfId="39599" xr:uid="{00000000-0005-0000-0000-000056440000}"/>
    <cellStyle name="Normal 6 3 13 4 3" xfId="29581" xr:uid="{00000000-0005-0000-0000-000057440000}"/>
    <cellStyle name="Normal 6 3 13 5" xfId="9040" xr:uid="{00000000-0005-0000-0000-000058440000}"/>
    <cellStyle name="Normal 6 3 13 5 2" xfId="9041" xr:uid="{00000000-0005-0000-0000-000059440000}"/>
    <cellStyle name="Normal 6 3 13 5 2 2" xfId="39600" xr:uid="{00000000-0005-0000-0000-00005A440000}"/>
    <cellStyle name="Normal 6 3 13 5 3" xfId="29582" xr:uid="{00000000-0005-0000-0000-00005B440000}"/>
    <cellStyle name="Normal 6 3 13 6" xfId="9042" xr:uid="{00000000-0005-0000-0000-00005C440000}"/>
    <cellStyle name="Normal 6 3 13 6 2" xfId="35216" xr:uid="{00000000-0005-0000-0000-00005D440000}"/>
    <cellStyle name="Normal 6 3 13 7" xfId="24620" xr:uid="{00000000-0005-0000-0000-00005E440000}"/>
    <cellStyle name="Normal 6 3 14" xfId="9043" xr:uid="{00000000-0005-0000-0000-00005F440000}"/>
    <cellStyle name="Normal 6 3 14 2" xfId="9044" xr:uid="{00000000-0005-0000-0000-000060440000}"/>
    <cellStyle name="Normal 6 3 14 2 2" xfId="9045" xr:uid="{00000000-0005-0000-0000-000061440000}"/>
    <cellStyle name="Normal 6 3 14 2 2 2" xfId="39601" xr:uid="{00000000-0005-0000-0000-000062440000}"/>
    <cellStyle name="Normal 6 3 14 2 3" xfId="29583" xr:uid="{00000000-0005-0000-0000-000063440000}"/>
    <cellStyle name="Normal 6 3 14 3" xfId="9046" xr:uid="{00000000-0005-0000-0000-000064440000}"/>
    <cellStyle name="Normal 6 3 14 3 2" xfId="9047" xr:uid="{00000000-0005-0000-0000-000065440000}"/>
    <cellStyle name="Normal 6 3 14 3 2 2" xfId="39602" xr:uid="{00000000-0005-0000-0000-000066440000}"/>
    <cellStyle name="Normal 6 3 14 3 3" xfId="29584" xr:uid="{00000000-0005-0000-0000-000067440000}"/>
    <cellStyle name="Normal 6 3 14 4" xfId="9048" xr:uid="{00000000-0005-0000-0000-000068440000}"/>
    <cellStyle name="Normal 6 3 14 4 2" xfId="35219" xr:uid="{00000000-0005-0000-0000-000069440000}"/>
    <cellStyle name="Normal 6 3 14 5" xfId="24623" xr:uid="{00000000-0005-0000-0000-00006A440000}"/>
    <cellStyle name="Normal 6 3 15" xfId="9049" xr:uid="{00000000-0005-0000-0000-00006B440000}"/>
    <cellStyle name="Normal 6 3 15 2" xfId="9050" xr:uid="{00000000-0005-0000-0000-00006C440000}"/>
    <cellStyle name="Normal 6 3 15 2 2" xfId="9051" xr:uid="{00000000-0005-0000-0000-00006D440000}"/>
    <cellStyle name="Normal 6 3 15 2 2 2" xfId="39603" xr:uid="{00000000-0005-0000-0000-00006E440000}"/>
    <cellStyle name="Normal 6 3 15 2 3" xfId="29585" xr:uid="{00000000-0005-0000-0000-00006F440000}"/>
    <cellStyle name="Normal 6 3 15 3" xfId="9052" xr:uid="{00000000-0005-0000-0000-000070440000}"/>
    <cellStyle name="Normal 6 3 15 3 2" xfId="9053" xr:uid="{00000000-0005-0000-0000-000071440000}"/>
    <cellStyle name="Normal 6 3 15 3 2 2" xfId="39604" xr:uid="{00000000-0005-0000-0000-000072440000}"/>
    <cellStyle name="Normal 6 3 15 3 3" xfId="29586" xr:uid="{00000000-0005-0000-0000-000073440000}"/>
    <cellStyle name="Normal 6 3 15 4" xfId="9054" xr:uid="{00000000-0005-0000-0000-000074440000}"/>
    <cellStyle name="Normal 6 3 15 4 2" xfId="35220" xr:uid="{00000000-0005-0000-0000-000075440000}"/>
    <cellStyle name="Normal 6 3 15 5" xfId="24624" xr:uid="{00000000-0005-0000-0000-000076440000}"/>
    <cellStyle name="Normal 6 3 16" xfId="9055" xr:uid="{00000000-0005-0000-0000-000077440000}"/>
    <cellStyle name="Normal 6 3 16 2" xfId="9056" xr:uid="{00000000-0005-0000-0000-000078440000}"/>
    <cellStyle name="Normal 6 3 16 2 2" xfId="35200" xr:uid="{00000000-0005-0000-0000-000079440000}"/>
    <cellStyle name="Normal 6 3 16 3" xfId="24604" xr:uid="{00000000-0005-0000-0000-00007A440000}"/>
    <cellStyle name="Normal 6 3 17" xfId="9057" xr:uid="{00000000-0005-0000-0000-00007B440000}"/>
    <cellStyle name="Normal 6 3 17 2" xfId="9058" xr:uid="{00000000-0005-0000-0000-00007C440000}"/>
    <cellStyle name="Normal 6 3 17 2 2" xfId="39605" xr:uid="{00000000-0005-0000-0000-00007D440000}"/>
    <cellStyle name="Normal 6 3 17 3" xfId="29587" xr:uid="{00000000-0005-0000-0000-00007E440000}"/>
    <cellStyle name="Normal 6 3 18" xfId="9059" xr:uid="{00000000-0005-0000-0000-00007F440000}"/>
    <cellStyle name="Normal 6 3 18 2" xfId="9060" xr:uid="{00000000-0005-0000-0000-000080440000}"/>
    <cellStyle name="Normal 6 3 18 2 2" xfId="39606" xr:uid="{00000000-0005-0000-0000-000081440000}"/>
    <cellStyle name="Normal 6 3 18 3" xfId="29588" xr:uid="{00000000-0005-0000-0000-000082440000}"/>
    <cellStyle name="Normal 6 3 19" xfId="9061" xr:uid="{00000000-0005-0000-0000-000083440000}"/>
    <cellStyle name="Normal 6 3 19 2" xfId="9062" xr:uid="{00000000-0005-0000-0000-000084440000}"/>
    <cellStyle name="Normal 6 3 19 2 2" xfId="43826" xr:uid="{00000000-0005-0000-0000-000085440000}"/>
    <cellStyle name="Normal 6 3 19 3" xfId="33810" xr:uid="{00000000-0005-0000-0000-000086440000}"/>
    <cellStyle name="Normal 6 3 2" xfId="9063" xr:uid="{00000000-0005-0000-0000-000087440000}"/>
    <cellStyle name="Normal 6 3 2 10" xfId="9064" xr:uid="{00000000-0005-0000-0000-000088440000}"/>
    <cellStyle name="Normal 6 3 2 10 2" xfId="9065" xr:uid="{00000000-0005-0000-0000-000089440000}"/>
    <cellStyle name="Normal 6 3 2 10 2 2" xfId="9066" xr:uid="{00000000-0005-0000-0000-00008A440000}"/>
    <cellStyle name="Normal 6 3 2 10 2 2 2" xfId="9067" xr:uid="{00000000-0005-0000-0000-00008B440000}"/>
    <cellStyle name="Normal 6 3 2 10 2 2 2 2" xfId="9068" xr:uid="{00000000-0005-0000-0000-00008C440000}"/>
    <cellStyle name="Normal 6 3 2 10 2 2 2 2 2" xfId="39607" xr:uid="{00000000-0005-0000-0000-00008D440000}"/>
    <cellStyle name="Normal 6 3 2 10 2 2 2 3" xfId="29589" xr:uid="{00000000-0005-0000-0000-00008E440000}"/>
    <cellStyle name="Normal 6 3 2 10 2 2 3" xfId="9069" xr:uid="{00000000-0005-0000-0000-00008F440000}"/>
    <cellStyle name="Normal 6 3 2 10 2 2 3 2" xfId="9070" xr:uid="{00000000-0005-0000-0000-000090440000}"/>
    <cellStyle name="Normal 6 3 2 10 2 2 3 2 2" xfId="39608" xr:uid="{00000000-0005-0000-0000-000091440000}"/>
    <cellStyle name="Normal 6 3 2 10 2 2 3 3" xfId="29590" xr:uid="{00000000-0005-0000-0000-000092440000}"/>
    <cellStyle name="Normal 6 3 2 10 2 2 4" xfId="9071" xr:uid="{00000000-0005-0000-0000-000093440000}"/>
    <cellStyle name="Normal 6 3 2 10 2 2 4 2" xfId="35224" xr:uid="{00000000-0005-0000-0000-000094440000}"/>
    <cellStyle name="Normal 6 3 2 10 2 2 5" xfId="24628" xr:uid="{00000000-0005-0000-0000-000095440000}"/>
    <cellStyle name="Normal 6 3 2 10 2 3" xfId="9072" xr:uid="{00000000-0005-0000-0000-000096440000}"/>
    <cellStyle name="Normal 6 3 2 10 2 3 2" xfId="9073" xr:uid="{00000000-0005-0000-0000-000097440000}"/>
    <cellStyle name="Normal 6 3 2 10 2 3 2 2" xfId="9074" xr:uid="{00000000-0005-0000-0000-000098440000}"/>
    <cellStyle name="Normal 6 3 2 10 2 3 2 2 2" xfId="39609" xr:uid="{00000000-0005-0000-0000-000099440000}"/>
    <cellStyle name="Normal 6 3 2 10 2 3 2 3" xfId="29591" xr:uid="{00000000-0005-0000-0000-00009A440000}"/>
    <cellStyle name="Normal 6 3 2 10 2 3 3" xfId="9075" xr:uid="{00000000-0005-0000-0000-00009B440000}"/>
    <cellStyle name="Normal 6 3 2 10 2 3 3 2" xfId="9076" xr:uid="{00000000-0005-0000-0000-00009C440000}"/>
    <cellStyle name="Normal 6 3 2 10 2 3 3 2 2" xfId="39610" xr:uid="{00000000-0005-0000-0000-00009D440000}"/>
    <cellStyle name="Normal 6 3 2 10 2 3 3 3" xfId="29592" xr:uid="{00000000-0005-0000-0000-00009E440000}"/>
    <cellStyle name="Normal 6 3 2 10 2 3 4" xfId="9077" xr:uid="{00000000-0005-0000-0000-00009F440000}"/>
    <cellStyle name="Normal 6 3 2 10 2 3 4 2" xfId="35225" xr:uid="{00000000-0005-0000-0000-0000A0440000}"/>
    <cellStyle name="Normal 6 3 2 10 2 3 5" xfId="24629" xr:uid="{00000000-0005-0000-0000-0000A1440000}"/>
    <cellStyle name="Normal 6 3 2 10 2 4" xfId="9078" xr:uid="{00000000-0005-0000-0000-0000A2440000}"/>
    <cellStyle name="Normal 6 3 2 10 2 4 2" xfId="9079" xr:uid="{00000000-0005-0000-0000-0000A3440000}"/>
    <cellStyle name="Normal 6 3 2 10 2 4 2 2" xfId="39611" xr:uid="{00000000-0005-0000-0000-0000A4440000}"/>
    <cellStyle name="Normal 6 3 2 10 2 4 3" xfId="29593" xr:uid="{00000000-0005-0000-0000-0000A5440000}"/>
    <cellStyle name="Normal 6 3 2 10 2 5" xfId="9080" xr:uid="{00000000-0005-0000-0000-0000A6440000}"/>
    <cellStyle name="Normal 6 3 2 10 2 5 2" xfId="9081" xr:uid="{00000000-0005-0000-0000-0000A7440000}"/>
    <cellStyle name="Normal 6 3 2 10 2 5 2 2" xfId="39612" xr:uid="{00000000-0005-0000-0000-0000A8440000}"/>
    <cellStyle name="Normal 6 3 2 10 2 5 3" xfId="29594" xr:uid="{00000000-0005-0000-0000-0000A9440000}"/>
    <cellStyle name="Normal 6 3 2 10 2 6" xfId="9082" xr:uid="{00000000-0005-0000-0000-0000AA440000}"/>
    <cellStyle name="Normal 6 3 2 10 2 6 2" xfId="35223" xr:uid="{00000000-0005-0000-0000-0000AB440000}"/>
    <cellStyle name="Normal 6 3 2 10 2 7" xfId="24627" xr:uid="{00000000-0005-0000-0000-0000AC440000}"/>
    <cellStyle name="Normal 6 3 2 10 3" xfId="9083" xr:uid="{00000000-0005-0000-0000-0000AD440000}"/>
    <cellStyle name="Normal 6 3 2 10 3 2" xfId="9084" xr:uid="{00000000-0005-0000-0000-0000AE440000}"/>
    <cellStyle name="Normal 6 3 2 10 3 2 2" xfId="9085" xr:uid="{00000000-0005-0000-0000-0000AF440000}"/>
    <cellStyle name="Normal 6 3 2 10 3 2 2 2" xfId="39613" xr:uid="{00000000-0005-0000-0000-0000B0440000}"/>
    <cellStyle name="Normal 6 3 2 10 3 2 3" xfId="29595" xr:uid="{00000000-0005-0000-0000-0000B1440000}"/>
    <cellStyle name="Normal 6 3 2 10 3 3" xfId="9086" xr:uid="{00000000-0005-0000-0000-0000B2440000}"/>
    <cellStyle name="Normal 6 3 2 10 3 3 2" xfId="9087" xr:uid="{00000000-0005-0000-0000-0000B3440000}"/>
    <cellStyle name="Normal 6 3 2 10 3 3 2 2" xfId="39614" xr:uid="{00000000-0005-0000-0000-0000B4440000}"/>
    <cellStyle name="Normal 6 3 2 10 3 3 3" xfId="29596" xr:uid="{00000000-0005-0000-0000-0000B5440000}"/>
    <cellStyle name="Normal 6 3 2 10 3 4" xfId="9088" xr:uid="{00000000-0005-0000-0000-0000B6440000}"/>
    <cellStyle name="Normal 6 3 2 10 3 4 2" xfId="35226" xr:uid="{00000000-0005-0000-0000-0000B7440000}"/>
    <cellStyle name="Normal 6 3 2 10 3 5" xfId="24630" xr:uid="{00000000-0005-0000-0000-0000B8440000}"/>
    <cellStyle name="Normal 6 3 2 10 4" xfId="9089" xr:uid="{00000000-0005-0000-0000-0000B9440000}"/>
    <cellStyle name="Normal 6 3 2 10 4 2" xfId="9090" xr:uid="{00000000-0005-0000-0000-0000BA440000}"/>
    <cellStyle name="Normal 6 3 2 10 4 2 2" xfId="9091" xr:uid="{00000000-0005-0000-0000-0000BB440000}"/>
    <cellStyle name="Normal 6 3 2 10 4 2 2 2" xfId="39615" xr:uid="{00000000-0005-0000-0000-0000BC440000}"/>
    <cellStyle name="Normal 6 3 2 10 4 2 3" xfId="29597" xr:uid="{00000000-0005-0000-0000-0000BD440000}"/>
    <cellStyle name="Normal 6 3 2 10 4 3" xfId="9092" xr:uid="{00000000-0005-0000-0000-0000BE440000}"/>
    <cellStyle name="Normal 6 3 2 10 4 3 2" xfId="9093" xr:uid="{00000000-0005-0000-0000-0000BF440000}"/>
    <cellStyle name="Normal 6 3 2 10 4 3 2 2" xfId="39616" xr:uid="{00000000-0005-0000-0000-0000C0440000}"/>
    <cellStyle name="Normal 6 3 2 10 4 3 3" xfId="29598" xr:uid="{00000000-0005-0000-0000-0000C1440000}"/>
    <cellStyle name="Normal 6 3 2 10 4 4" xfId="9094" xr:uid="{00000000-0005-0000-0000-0000C2440000}"/>
    <cellStyle name="Normal 6 3 2 10 4 4 2" xfId="35227" xr:uid="{00000000-0005-0000-0000-0000C3440000}"/>
    <cellStyle name="Normal 6 3 2 10 4 5" xfId="24631" xr:uid="{00000000-0005-0000-0000-0000C4440000}"/>
    <cellStyle name="Normal 6 3 2 10 5" xfId="9095" xr:uid="{00000000-0005-0000-0000-0000C5440000}"/>
    <cellStyle name="Normal 6 3 2 10 5 2" xfId="9096" xr:uid="{00000000-0005-0000-0000-0000C6440000}"/>
    <cellStyle name="Normal 6 3 2 10 5 2 2" xfId="39617" xr:uid="{00000000-0005-0000-0000-0000C7440000}"/>
    <cellStyle name="Normal 6 3 2 10 5 3" xfId="29599" xr:uid="{00000000-0005-0000-0000-0000C8440000}"/>
    <cellStyle name="Normal 6 3 2 10 6" xfId="9097" xr:uid="{00000000-0005-0000-0000-0000C9440000}"/>
    <cellStyle name="Normal 6 3 2 10 6 2" xfId="9098" xr:uid="{00000000-0005-0000-0000-0000CA440000}"/>
    <cellStyle name="Normal 6 3 2 10 6 2 2" xfId="39618" xr:uid="{00000000-0005-0000-0000-0000CB440000}"/>
    <cellStyle name="Normal 6 3 2 10 6 3" xfId="29600" xr:uid="{00000000-0005-0000-0000-0000CC440000}"/>
    <cellStyle name="Normal 6 3 2 10 7" xfId="9099" xr:uid="{00000000-0005-0000-0000-0000CD440000}"/>
    <cellStyle name="Normal 6 3 2 10 7 2" xfId="35222" xr:uid="{00000000-0005-0000-0000-0000CE440000}"/>
    <cellStyle name="Normal 6 3 2 10 8" xfId="24626" xr:uid="{00000000-0005-0000-0000-0000CF440000}"/>
    <cellStyle name="Normal 6 3 2 11" xfId="9100" xr:uid="{00000000-0005-0000-0000-0000D0440000}"/>
    <cellStyle name="Normal 6 3 2 11 2" xfId="9101" xr:uid="{00000000-0005-0000-0000-0000D1440000}"/>
    <cellStyle name="Normal 6 3 2 11 2 2" xfId="9102" xr:uid="{00000000-0005-0000-0000-0000D2440000}"/>
    <cellStyle name="Normal 6 3 2 11 2 2 2" xfId="9103" xr:uid="{00000000-0005-0000-0000-0000D3440000}"/>
    <cellStyle name="Normal 6 3 2 11 2 2 2 2" xfId="39619" xr:uid="{00000000-0005-0000-0000-0000D4440000}"/>
    <cellStyle name="Normal 6 3 2 11 2 2 3" xfId="29601" xr:uid="{00000000-0005-0000-0000-0000D5440000}"/>
    <cellStyle name="Normal 6 3 2 11 2 3" xfId="9104" xr:uid="{00000000-0005-0000-0000-0000D6440000}"/>
    <cellStyle name="Normal 6 3 2 11 2 3 2" xfId="9105" xr:uid="{00000000-0005-0000-0000-0000D7440000}"/>
    <cellStyle name="Normal 6 3 2 11 2 3 2 2" xfId="39620" xr:uid="{00000000-0005-0000-0000-0000D8440000}"/>
    <cellStyle name="Normal 6 3 2 11 2 3 3" xfId="29602" xr:uid="{00000000-0005-0000-0000-0000D9440000}"/>
    <cellStyle name="Normal 6 3 2 11 2 4" xfId="9106" xr:uid="{00000000-0005-0000-0000-0000DA440000}"/>
    <cellStyle name="Normal 6 3 2 11 2 4 2" xfId="35229" xr:uid="{00000000-0005-0000-0000-0000DB440000}"/>
    <cellStyle name="Normal 6 3 2 11 2 5" xfId="24633" xr:uid="{00000000-0005-0000-0000-0000DC440000}"/>
    <cellStyle name="Normal 6 3 2 11 3" xfId="9107" xr:uid="{00000000-0005-0000-0000-0000DD440000}"/>
    <cellStyle name="Normal 6 3 2 11 3 2" xfId="9108" xr:uid="{00000000-0005-0000-0000-0000DE440000}"/>
    <cellStyle name="Normal 6 3 2 11 3 2 2" xfId="9109" xr:uid="{00000000-0005-0000-0000-0000DF440000}"/>
    <cellStyle name="Normal 6 3 2 11 3 2 2 2" xfId="39621" xr:uid="{00000000-0005-0000-0000-0000E0440000}"/>
    <cellStyle name="Normal 6 3 2 11 3 2 3" xfId="29603" xr:uid="{00000000-0005-0000-0000-0000E1440000}"/>
    <cellStyle name="Normal 6 3 2 11 3 3" xfId="9110" xr:uid="{00000000-0005-0000-0000-0000E2440000}"/>
    <cellStyle name="Normal 6 3 2 11 3 3 2" xfId="9111" xr:uid="{00000000-0005-0000-0000-0000E3440000}"/>
    <cellStyle name="Normal 6 3 2 11 3 3 2 2" xfId="39622" xr:uid="{00000000-0005-0000-0000-0000E4440000}"/>
    <cellStyle name="Normal 6 3 2 11 3 3 3" xfId="29604" xr:uid="{00000000-0005-0000-0000-0000E5440000}"/>
    <cellStyle name="Normal 6 3 2 11 3 4" xfId="9112" xr:uid="{00000000-0005-0000-0000-0000E6440000}"/>
    <cellStyle name="Normal 6 3 2 11 3 4 2" xfId="35230" xr:uid="{00000000-0005-0000-0000-0000E7440000}"/>
    <cellStyle name="Normal 6 3 2 11 3 5" xfId="24634" xr:uid="{00000000-0005-0000-0000-0000E8440000}"/>
    <cellStyle name="Normal 6 3 2 11 4" xfId="9113" xr:uid="{00000000-0005-0000-0000-0000E9440000}"/>
    <cellStyle name="Normal 6 3 2 11 4 2" xfId="9114" xr:uid="{00000000-0005-0000-0000-0000EA440000}"/>
    <cellStyle name="Normal 6 3 2 11 4 2 2" xfId="39623" xr:uid="{00000000-0005-0000-0000-0000EB440000}"/>
    <cellStyle name="Normal 6 3 2 11 4 3" xfId="29605" xr:uid="{00000000-0005-0000-0000-0000EC440000}"/>
    <cellStyle name="Normal 6 3 2 11 5" xfId="9115" xr:uid="{00000000-0005-0000-0000-0000ED440000}"/>
    <cellStyle name="Normal 6 3 2 11 5 2" xfId="9116" xr:uid="{00000000-0005-0000-0000-0000EE440000}"/>
    <cellStyle name="Normal 6 3 2 11 5 2 2" xfId="39624" xr:uid="{00000000-0005-0000-0000-0000EF440000}"/>
    <cellStyle name="Normal 6 3 2 11 5 3" xfId="29606" xr:uid="{00000000-0005-0000-0000-0000F0440000}"/>
    <cellStyle name="Normal 6 3 2 11 6" xfId="9117" xr:uid="{00000000-0005-0000-0000-0000F1440000}"/>
    <cellStyle name="Normal 6 3 2 11 6 2" xfId="35228" xr:uid="{00000000-0005-0000-0000-0000F2440000}"/>
    <cellStyle name="Normal 6 3 2 11 7" xfId="24632" xr:uid="{00000000-0005-0000-0000-0000F3440000}"/>
    <cellStyle name="Normal 6 3 2 12" xfId="9118" xr:uid="{00000000-0005-0000-0000-0000F4440000}"/>
    <cellStyle name="Normal 6 3 2 12 2" xfId="9119" xr:uid="{00000000-0005-0000-0000-0000F5440000}"/>
    <cellStyle name="Normal 6 3 2 12 2 2" xfId="9120" xr:uid="{00000000-0005-0000-0000-0000F6440000}"/>
    <cellStyle name="Normal 6 3 2 12 2 2 2" xfId="9121" xr:uid="{00000000-0005-0000-0000-0000F7440000}"/>
    <cellStyle name="Normal 6 3 2 12 2 2 2 2" xfId="39625" xr:uid="{00000000-0005-0000-0000-0000F8440000}"/>
    <cellStyle name="Normal 6 3 2 12 2 2 3" xfId="29607" xr:uid="{00000000-0005-0000-0000-0000F9440000}"/>
    <cellStyle name="Normal 6 3 2 12 2 3" xfId="9122" xr:uid="{00000000-0005-0000-0000-0000FA440000}"/>
    <cellStyle name="Normal 6 3 2 12 2 3 2" xfId="9123" xr:uid="{00000000-0005-0000-0000-0000FB440000}"/>
    <cellStyle name="Normal 6 3 2 12 2 3 2 2" xfId="39626" xr:uid="{00000000-0005-0000-0000-0000FC440000}"/>
    <cellStyle name="Normal 6 3 2 12 2 3 3" xfId="29608" xr:uid="{00000000-0005-0000-0000-0000FD440000}"/>
    <cellStyle name="Normal 6 3 2 12 2 4" xfId="9124" xr:uid="{00000000-0005-0000-0000-0000FE440000}"/>
    <cellStyle name="Normal 6 3 2 12 2 4 2" xfId="35232" xr:uid="{00000000-0005-0000-0000-0000FF440000}"/>
    <cellStyle name="Normal 6 3 2 12 2 5" xfId="24636" xr:uid="{00000000-0005-0000-0000-000000450000}"/>
    <cellStyle name="Normal 6 3 2 12 3" xfId="9125" xr:uid="{00000000-0005-0000-0000-000001450000}"/>
    <cellStyle name="Normal 6 3 2 12 3 2" xfId="9126" xr:uid="{00000000-0005-0000-0000-000002450000}"/>
    <cellStyle name="Normal 6 3 2 12 3 2 2" xfId="9127" xr:uid="{00000000-0005-0000-0000-000003450000}"/>
    <cellStyle name="Normal 6 3 2 12 3 2 2 2" xfId="39627" xr:uid="{00000000-0005-0000-0000-000004450000}"/>
    <cellStyle name="Normal 6 3 2 12 3 2 3" xfId="29609" xr:uid="{00000000-0005-0000-0000-000005450000}"/>
    <cellStyle name="Normal 6 3 2 12 3 3" xfId="9128" xr:uid="{00000000-0005-0000-0000-000006450000}"/>
    <cellStyle name="Normal 6 3 2 12 3 3 2" xfId="9129" xr:uid="{00000000-0005-0000-0000-000007450000}"/>
    <cellStyle name="Normal 6 3 2 12 3 3 2 2" xfId="39628" xr:uid="{00000000-0005-0000-0000-000008450000}"/>
    <cellStyle name="Normal 6 3 2 12 3 3 3" xfId="29610" xr:uid="{00000000-0005-0000-0000-000009450000}"/>
    <cellStyle name="Normal 6 3 2 12 3 4" xfId="9130" xr:uid="{00000000-0005-0000-0000-00000A450000}"/>
    <cellStyle name="Normal 6 3 2 12 3 4 2" xfId="35233" xr:uid="{00000000-0005-0000-0000-00000B450000}"/>
    <cellStyle name="Normal 6 3 2 12 3 5" xfId="24637" xr:uid="{00000000-0005-0000-0000-00000C450000}"/>
    <cellStyle name="Normal 6 3 2 12 4" xfId="9131" xr:uid="{00000000-0005-0000-0000-00000D450000}"/>
    <cellStyle name="Normal 6 3 2 12 4 2" xfId="9132" xr:uid="{00000000-0005-0000-0000-00000E450000}"/>
    <cellStyle name="Normal 6 3 2 12 4 2 2" xfId="39629" xr:uid="{00000000-0005-0000-0000-00000F450000}"/>
    <cellStyle name="Normal 6 3 2 12 4 3" xfId="29611" xr:uid="{00000000-0005-0000-0000-000010450000}"/>
    <cellStyle name="Normal 6 3 2 12 5" xfId="9133" xr:uid="{00000000-0005-0000-0000-000011450000}"/>
    <cellStyle name="Normal 6 3 2 12 5 2" xfId="9134" xr:uid="{00000000-0005-0000-0000-000012450000}"/>
    <cellStyle name="Normal 6 3 2 12 5 2 2" xfId="39630" xr:uid="{00000000-0005-0000-0000-000013450000}"/>
    <cellStyle name="Normal 6 3 2 12 5 3" xfId="29612" xr:uid="{00000000-0005-0000-0000-000014450000}"/>
    <cellStyle name="Normal 6 3 2 12 6" xfId="9135" xr:uid="{00000000-0005-0000-0000-000015450000}"/>
    <cellStyle name="Normal 6 3 2 12 6 2" xfId="35231" xr:uid="{00000000-0005-0000-0000-000016450000}"/>
    <cellStyle name="Normal 6 3 2 12 7" xfId="24635" xr:uid="{00000000-0005-0000-0000-000017450000}"/>
    <cellStyle name="Normal 6 3 2 13" xfId="9136" xr:uid="{00000000-0005-0000-0000-000018450000}"/>
    <cellStyle name="Normal 6 3 2 13 2" xfId="9137" xr:uid="{00000000-0005-0000-0000-000019450000}"/>
    <cellStyle name="Normal 6 3 2 13 2 2" xfId="9138" xr:uid="{00000000-0005-0000-0000-00001A450000}"/>
    <cellStyle name="Normal 6 3 2 13 2 2 2" xfId="39631" xr:uid="{00000000-0005-0000-0000-00001B450000}"/>
    <cellStyle name="Normal 6 3 2 13 2 3" xfId="29613" xr:uid="{00000000-0005-0000-0000-00001C450000}"/>
    <cellStyle name="Normal 6 3 2 13 3" xfId="9139" xr:uid="{00000000-0005-0000-0000-00001D450000}"/>
    <cellStyle name="Normal 6 3 2 13 3 2" xfId="9140" xr:uid="{00000000-0005-0000-0000-00001E450000}"/>
    <cellStyle name="Normal 6 3 2 13 3 2 2" xfId="39632" xr:uid="{00000000-0005-0000-0000-00001F450000}"/>
    <cellStyle name="Normal 6 3 2 13 3 3" xfId="29614" xr:uid="{00000000-0005-0000-0000-000020450000}"/>
    <cellStyle name="Normal 6 3 2 13 4" xfId="9141" xr:uid="{00000000-0005-0000-0000-000021450000}"/>
    <cellStyle name="Normal 6 3 2 13 4 2" xfId="35234" xr:uid="{00000000-0005-0000-0000-000022450000}"/>
    <cellStyle name="Normal 6 3 2 13 5" xfId="24638" xr:uid="{00000000-0005-0000-0000-000023450000}"/>
    <cellStyle name="Normal 6 3 2 14" xfId="9142" xr:uid="{00000000-0005-0000-0000-000024450000}"/>
    <cellStyle name="Normal 6 3 2 14 2" xfId="9143" xr:uid="{00000000-0005-0000-0000-000025450000}"/>
    <cellStyle name="Normal 6 3 2 14 2 2" xfId="9144" xr:uid="{00000000-0005-0000-0000-000026450000}"/>
    <cellStyle name="Normal 6 3 2 14 2 2 2" xfId="39633" xr:uid="{00000000-0005-0000-0000-000027450000}"/>
    <cellStyle name="Normal 6 3 2 14 2 3" xfId="29615" xr:uid="{00000000-0005-0000-0000-000028450000}"/>
    <cellStyle name="Normal 6 3 2 14 3" xfId="9145" xr:uid="{00000000-0005-0000-0000-000029450000}"/>
    <cellStyle name="Normal 6 3 2 14 3 2" xfId="9146" xr:uid="{00000000-0005-0000-0000-00002A450000}"/>
    <cellStyle name="Normal 6 3 2 14 3 2 2" xfId="39634" xr:uid="{00000000-0005-0000-0000-00002B450000}"/>
    <cellStyle name="Normal 6 3 2 14 3 3" xfId="29616" xr:uid="{00000000-0005-0000-0000-00002C450000}"/>
    <cellStyle name="Normal 6 3 2 14 4" xfId="9147" xr:uid="{00000000-0005-0000-0000-00002D450000}"/>
    <cellStyle name="Normal 6 3 2 14 4 2" xfId="35235" xr:uid="{00000000-0005-0000-0000-00002E450000}"/>
    <cellStyle name="Normal 6 3 2 14 5" xfId="24639" xr:uid="{00000000-0005-0000-0000-00002F450000}"/>
    <cellStyle name="Normal 6 3 2 15" xfId="9148" xr:uid="{00000000-0005-0000-0000-000030450000}"/>
    <cellStyle name="Normal 6 3 2 15 2" xfId="9149" xr:uid="{00000000-0005-0000-0000-000031450000}"/>
    <cellStyle name="Normal 6 3 2 15 2 2" xfId="35221" xr:uid="{00000000-0005-0000-0000-000032450000}"/>
    <cellStyle name="Normal 6 3 2 15 3" xfId="24625" xr:uid="{00000000-0005-0000-0000-000033450000}"/>
    <cellStyle name="Normal 6 3 2 16" xfId="9150" xr:uid="{00000000-0005-0000-0000-000034450000}"/>
    <cellStyle name="Normal 6 3 2 16 2" xfId="9151" xr:uid="{00000000-0005-0000-0000-000035450000}"/>
    <cellStyle name="Normal 6 3 2 16 2 2" xfId="39635" xr:uid="{00000000-0005-0000-0000-000036450000}"/>
    <cellStyle name="Normal 6 3 2 16 3" xfId="29617" xr:uid="{00000000-0005-0000-0000-000037450000}"/>
    <cellStyle name="Normal 6 3 2 17" xfId="9152" xr:uid="{00000000-0005-0000-0000-000038450000}"/>
    <cellStyle name="Normal 6 3 2 17 2" xfId="9153" xr:uid="{00000000-0005-0000-0000-000039450000}"/>
    <cellStyle name="Normal 6 3 2 17 2 2" xfId="39636" xr:uid="{00000000-0005-0000-0000-00003A450000}"/>
    <cellStyle name="Normal 6 3 2 17 3" xfId="29618" xr:uid="{00000000-0005-0000-0000-00003B450000}"/>
    <cellStyle name="Normal 6 3 2 18" xfId="9154" xr:uid="{00000000-0005-0000-0000-00003C450000}"/>
    <cellStyle name="Normal 6 3 2 19" xfId="9155" xr:uid="{00000000-0005-0000-0000-00003D450000}"/>
    <cellStyle name="Normal 6 3 2 19 2" xfId="33891" xr:uid="{00000000-0005-0000-0000-00003E450000}"/>
    <cellStyle name="Normal 6 3 2 2" xfId="9156" xr:uid="{00000000-0005-0000-0000-00003F450000}"/>
    <cellStyle name="Normal 6 3 2 2 10" xfId="9157" xr:uid="{00000000-0005-0000-0000-000040450000}"/>
    <cellStyle name="Normal 6 3 2 2 10 2" xfId="9158" xr:uid="{00000000-0005-0000-0000-000041450000}"/>
    <cellStyle name="Normal 6 3 2 2 10 2 2" xfId="39637" xr:uid="{00000000-0005-0000-0000-000042450000}"/>
    <cellStyle name="Normal 6 3 2 2 10 3" xfId="29619" xr:uid="{00000000-0005-0000-0000-000043450000}"/>
    <cellStyle name="Normal 6 3 2 2 11" xfId="9159" xr:uid="{00000000-0005-0000-0000-000044450000}"/>
    <cellStyle name="Normal 6 3 2 2 11 2" xfId="9160" xr:uid="{00000000-0005-0000-0000-000045450000}"/>
    <cellStyle name="Normal 6 3 2 2 11 2 2" xfId="39638" xr:uid="{00000000-0005-0000-0000-000046450000}"/>
    <cellStyle name="Normal 6 3 2 2 11 3" xfId="29620" xr:uid="{00000000-0005-0000-0000-000047450000}"/>
    <cellStyle name="Normal 6 3 2 2 12" xfId="9161" xr:uid="{00000000-0005-0000-0000-000048450000}"/>
    <cellStyle name="Normal 6 3 2 2 12 2" xfId="35236" xr:uid="{00000000-0005-0000-0000-000049450000}"/>
    <cellStyle name="Normal 6 3 2 2 13" xfId="24640" xr:uid="{00000000-0005-0000-0000-00004A450000}"/>
    <cellStyle name="Normal 6 3 2 2 14" xfId="44365" xr:uid="{00000000-0005-0000-0000-00004B450000}"/>
    <cellStyle name="Normal 6 3 2 2 2" xfId="9162" xr:uid="{00000000-0005-0000-0000-00004C450000}"/>
    <cellStyle name="Normal 6 3 2 2 2 10" xfId="9163" xr:uid="{00000000-0005-0000-0000-00004D450000}"/>
    <cellStyle name="Normal 6 3 2 2 2 10 2" xfId="9164" xr:uid="{00000000-0005-0000-0000-00004E450000}"/>
    <cellStyle name="Normal 6 3 2 2 2 10 2 2" xfId="39639" xr:uid="{00000000-0005-0000-0000-00004F450000}"/>
    <cellStyle name="Normal 6 3 2 2 2 10 3" xfId="29621" xr:uid="{00000000-0005-0000-0000-000050450000}"/>
    <cellStyle name="Normal 6 3 2 2 2 11" xfId="9165" xr:uid="{00000000-0005-0000-0000-000051450000}"/>
    <cellStyle name="Normal 6 3 2 2 2 11 2" xfId="35237" xr:uid="{00000000-0005-0000-0000-000052450000}"/>
    <cellStyle name="Normal 6 3 2 2 2 12" xfId="24641" xr:uid="{00000000-0005-0000-0000-000053450000}"/>
    <cellStyle name="Normal 6 3 2 2 2 2" xfId="9166" xr:uid="{00000000-0005-0000-0000-000054450000}"/>
    <cellStyle name="Normal 6 3 2 2 2 2 10" xfId="24642" xr:uid="{00000000-0005-0000-0000-000055450000}"/>
    <cellStyle name="Normal 6 3 2 2 2 2 2" xfId="9167" xr:uid="{00000000-0005-0000-0000-000056450000}"/>
    <cellStyle name="Normal 6 3 2 2 2 2 2 2" xfId="9168" xr:uid="{00000000-0005-0000-0000-000057450000}"/>
    <cellStyle name="Normal 6 3 2 2 2 2 2 2 2" xfId="9169" xr:uid="{00000000-0005-0000-0000-000058450000}"/>
    <cellStyle name="Normal 6 3 2 2 2 2 2 2 2 2" xfId="9170" xr:uid="{00000000-0005-0000-0000-000059450000}"/>
    <cellStyle name="Normal 6 3 2 2 2 2 2 2 2 2 2" xfId="9171" xr:uid="{00000000-0005-0000-0000-00005A450000}"/>
    <cellStyle name="Normal 6 3 2 2 2 2 2 2 2 2 2 2" xfId="39640" xr:uid="{00000000-0005-0000-0000-00005B450000}"/>
    <cellStyle name="Normal 6 3 2 2 2 2 2 2 2 2 3" xfId="29622" xr:uid="{00000000-0005-0000-0000-00005C450000}"/>
    <cellStyle name="Normal 6 3 2 2 2 2 2 2 2 3" xfId="9172" xr:uid="{00000000-0005-0000-0000-00005D450000}"/>
    <cellStyle name="Normal 6 3 2 2 2 2 2 2 2 3 2" xfId="9173" xr:uid="{00000000-0005-0000-0000-00005E450000}"/>
    <cellStyle name="Normal 6 3 2 2 2 2 2 2 2 3 2 2" xfId="39641" xr:uid="{00000000-0005-0000-0000-00005F450000}"/>
    <cellStyle name="Normal 6 3 2 2 2 2 2 2 2 3 3" xfId="29623" xr:uid="{00000000-0005-0000-0000-000060450000}"/>
    <cellStyle name="Normal 6 3 2 2 2 2 2 2 2 4" xfId="9174" xr:uid="{00000000-0005-0000-0000-000061450000}"/>
    <cellStyle name="Normal 6 3 2 2 2 2 2 2 2 4 2" xfId="35241" xr:uid="{00000000-0005-0000-0000-000062450000}"/>
    <cellStyle name="Normal 6 3 2 2 2 2 2 2 2 5" xfId="24645" xr:uid="{00000000-0005-0000-0000-000063450000}"/>
    <cellStyle name="Normal 6 3 2 2 2 2 2 2 3" xfId="9175" xr:uid="{00000000-0005-0000-0000-000064450000}"/>
    <cellStyle name="Normal 6 3 2 2 2 2 2 2 3 2" xfId="9176" xr:uid="{00000000-0005-0000-0000-000065450000}"/>
    <cellStyle name="Normal 6 3 2 2 2 2 2 2 3 2 2" xfId="9177" xr:uid="{00000000-0005-0000-0000-000066450000}"/>
    <cellStyle name="Normal 6 3 2 2 2 2 2 2 3 2 2 2" xfId="39642" xr:uid="{00000000-0005-0000-0000-000067450000}"/>
    <cellStyle name="Normal 6 3 2 2 2 2 2 2 3 2 3" xfId="29624" xr:uid="{00000000-0005-0000-0000-000068450000}"/>
    <cellStyle name="Normal 6 3 2 2 2 2 2 2 3 3" xfId="9178" xr:uid="{00000000-0005-0000-0000-000069450000}"/>
    <cellStyle name="Normal 6 3 2 2 2 2 2 2 3 3 2" xfId="9179" xr:uid="{00000000-0005-0000-0000-00006A450000}"/>
    <cellStyle name="Normal 6 3 2 2 2 2 2 2 3 3 2 2" xfId="39643" xr:uid="{00000000-0005-0000-0000-00006B450000}"/>
    <cellStyle name="Normal 6 3 2 2 2 2 2 2 3 3 3" xfId="29625" xr:uid="{00000000-0005-0000-0000-00006C450000}"/>
    <cellStyle name="Normal 6 3 2 2 2 2 2 2 3 4" xfId="9180" xr:uid="{00000000-0005-0000-0000-00006D450000}"/>
    <cellStyle name="Normal 6 3 2 2 2 2 2 2 3 4 2" xfId="35242" xr:uid="{00000000-0005-0000-0000-00006E450000}"/>
    <cellStyle name="Normal 6 3 2 2 2 2 2 2 3 5" xfId="24646" xr:uid="{00000000-0005-0000-0000-00006F450000}"/>
    <cellStyle name="Normal 6 3 2 2 2 2 2 2 4" xfId="9181" xr:uid="{00000000-0005-0000-0000-000070450000}"/>
    <cellStyle name="Normal 6 3 2 2 2 2 2 2 4 2" xfId="9182" xr:uid="{00000000-0005-0000-0000-000071450000}"/>
    <cellStyle name="Normal 6 3 2 2 2 2 2 2 4 2 2" xfId="39644" xr:uid="{00000000-0005-0000-0000-000072450000}"/>
    <cellStyle name="Normal 6 3 2 2 2 2 2 2 4 3" xfId="29626" xr:uid="{00000000-0005-0000-0000-000073450000}"/>
    <cellStyle name="Normal 6 3 2 2 2 2 2 2 5" xfId="9183" xr:uid="{00000000-0005-0000-0000-000074450000}"/>
    <cellStyle name="Normal 6 3 2 2 2 2 2 2 5 2" xfId="9184" xr:uid="{00000000-0005-0000-0000-000075450000}"/>
    <cellStyle name="Normal 6 3 2 2 2 2 2 2 5 2 2" xfId="39645" xr:uid="{00000000-0005-0000-0000-000076450000}"/>
    <cellStyle name="Normal 6 3 2 2 2 2 2 2 5 3" xfId="29627" xr:uid="{00000000-0005-0000-0000-000077450000}"/>
    <cellStyle name="Normal 6 3 2 2 2 2 2 2 6" xfId="9185" xr:uid="{00000000-0005-0000-0000-000078450000}"/>
    <cellStyle name="Normal 6 3 2 2 2 2 2 2 6 2" xfId="35240" xr:uid="{00000000-0005-0000-0000-000079450000}"/>
    <cellStyle name="Normal 6 3 2 2 2 2 2 2 7" xfId="24644" xr:uid="{00000000-0005-0000-0000-00007A450000}"/>
    <cellStyle name="Normal 6 3 2 2 2 2 2 3" xfId="9186" xr:uid="{00000000-0005-0000-0000-00007B450000}"/>
    <cellStyle name="Normal 6 3 2 2 2 2 2 3 2" xfId="9187" xr:uid="{00000000-0005-0000-0000-00007C450000}"/>
    <cellStyle name="Normal 6 3 2 2 2 2 2 3 2 2" xfId="9188" xr:uid="{00000000-0005-0000-0000-00007D450000}"/>
    <cellStyle name="Normal 6 3 2 2 2 2 2 3 2 2 2" xfId="39646" xr:uid="{00000000-0005-0000-0000-00007E450000}"/>
    <cellStyle name="Normal 6 3 2 2 2 2 2 3 2 3" xfId="29628" xr:uid="{00000000-0005-0000-0000-00007F450000}"/>
    <cellStyle name="Normal 6 3 2 2 2 2 2 3 3" xfId="9189" xr:uid="{00000000-0005-0000-0000-000080450000}"/>
    <cellStyle name="Normal 6 3 2 2 2 2 2 3 3 2" xfId="9190" xr:uid="{00000000-0005-0000-0000-000081450000}"/>
    <cellStyle name="Normal 6 3 2 2 2 2 2 3 3 2 2" xfId="39647" xr:uid="{00000000-0005-0000-0000-000082450000}"/>
    <cellStyle name="Normal 6 3 2 2 2 2 2 3 3 3" xfId="29629" xr:uid="{00000000-0005-0000-0000-000083450000}"/>
    <cellStyle name="Normal 6 3 2 2 2 2 2 3 4" xfId="9191" xr:uid="{00000000-0005-0000-0000-000084450000}"/>
    <cellStyle name="Normal 6 3 2 2 2 2 2 3 4 2" xfId="35243" xr:uid="{00000000-0005-0000-0000-000085450000}"/>
    <cellStyle name="Normal 6 3 2 2 2 2 2 3 5" xfId="24647" xr:uid="{00000000-0005-0000-0000-000086450000}"/>
    <cellStyle name="Normal 6 3 2 2 2 2 2 4" xfId="9192" xr:uid="{00000000-0005-0000-0000-000087450000}"/>
    <cellStyle name="Normal 6 3 2 2 2 2 2 4 2" xfId="9193" xr:uid="{00000000-0005-0000-0000-000088450000}"/>
    <cellStyle name="Normal 6 3 2 2 2 2 2 4 2 2" xfId="9194" xr:uid="{00000000-0005-0000-0000-000089450000}"/>
    <cellStyle name="Normal 6 3 2 2 2 2 2 4 2 2 2" xfId="39648" xr:uid="{00000000-0005-0000-0000-00008A450000}"/>
    <cellStyle name="Normal 6 3 2 2 2 2 2 4 2 3" xfId="29630" xr:uid="{00000000-0005-0000-0000-00008B450000}"/>
    <cellStyle name="Normal 6 3 2 2 2 2 2 4 3" xfId="9195" xr:uid="{00000000-0005-0000-0000-00008C450000}"/>
    <cellStyle name="Normal 6 3 2 2 2 2 2 4 3 2" xfId="9196" xr:uid="{00000000-0005-0000-0000-00008D450000}"/>
    <cellStyle name="Normal 6 3 2 2 2 2 2 4 3 2 2" xfId="39649" xr:uid="{00000000-0005-0000-0000-00008E450000}"/>
    <cellStyle name="Normal 6 3 2 2 2 2 2 4 3 3" xfId="29631" xr:uid="{00000000-0005-0000-0000-00008F450000}"/>
    <cellStyle name="Normal 6 3 2 2 2 2 2 4 4" xfId="9197" xr:uid="{00000000-0005-0000-0000-000090450000}"/>
    <cellStyle name="Normal 6 3 2 2 2 2 2 4 4 2" xfId="35244" xr:uid="{00000000-0005-0000-0000-000091450000}"/>
    <cellStyle name="Normal 6 3 2 2 2 2 2 4 5" xfId="24648" xr:uid="{00000000-0005-0000-0000-000092450000}"/>
    <cellStyle name="Normal 6 3 2 2 2 2 2 5" xfId="9198" xr:uid="{00000000-0005-0000-0000-000093450000}"/>
    <cellStyle name="Normal 6 3 2 2 2 2 2 5 2" xfId="9199" xr:uid="{00000000-0005-0000-0000-000094450000}"/>
    <cellStyle name="Normal 6 3 2 2 2 2 2 5 2 2" xfId="39650" xr:uid="{00000000-0005-0000-0000-000095450000}"/>
    <cellStyle name="Normal 6 3 2 2 2 2 2 5 3" xfId="29632" xr:uid="{00000000-0005-0000-0000-000096450000}"/>
    <cellStyle name="Normal 6 3 2 2 2 2 2 6" xfId="9200" xr:uid="{00000000-0005-0000-0000-000097450000}"/>
    <cellStyle name="Normal 6 3 2 2 2 2 2 6 2" xfId="9201" xr:uid="{00000000-0005-0000-0000-000098450000}"/>
    <cellStyle name="Normal 6 3 2 2 2 2 2 6 2 2" xfId="39651" xr:uid="{00000000-0005-0000-0000-000099450000}"/>
    <cellStyle name="Normal 6 3 2 2 2 2 2 6 3" xfId="29633" xr:uid="{00000000-0005-0000-0000-00009A450000}"/>
    <cellStyle name="Normal 6 3 2 2 2 2 2 7" xfId="9202" xr:uid="{00000000-0005-0000-0000-00009B450000}"/>
    <cellStyle name="Normal 6 3 2 2 2 2 2 7 2" xfId="35239" xr:uid="{00000000-0005-0000-0000-00009C450000}"/>
    <cellStyle name="Normal 6 3 2 2 2 2 2 8" xfId="24643" xr:uid="{00000000-0005-0000-0000-00009D450000}"/>
    <cellStyle name="Normal 6 3 2 2 2 2 3" xfId="9203" xr:uid="{00000000-0005-0000-0000-00009E450000}"/>
    <cellStyle name="Normal 6 3 2 2 2 2 3 2" xfId="9204" xr:uid="{00000000-0005-0000-0000-00009F450000}"/>
    <cellStyle name="Normal 6 3 2 2 2 2 3 2 2" xfId="9205" xr:uid="{00000000-0005-0000-0000-0000A0450000}"/>
    <cellStyle name="Normal 6 3 2 2 2 2 3 2 2 2" xfId="9206" xr:uid="{00000000-0005-0000-0000-0000A1450000}"/>
    <cellStyle name="Normal 6 3 2 2 2 2 3 2 2 2 2" xfId="9207" xr:uid="{00000000-0005-0000-0000-0000A2450000}"/>
    <cellStyle name="Normal 6 3 2 2 2 2 3 2 2 2 2 2" xfId="39652" xr:uid="{00000000-0005-0000-0000-0000A3450000}"/>
    <cellStyle name="Normal 6 3 2 2 2 2 3 2 2 2 3" xfId="29634" xr:uid="{00000000-0005-0000-0000-0000A4450000}"/>
    <cellStyle name="Normal 6 3 2 2 2 2 3 2 2 3" xfId="9208" xr:uid="{00000000-0005-0000-0000-0000A5450000}"/>
    <cellStyle name="Normal 6 3 2 2 2 2 3 2 2 3 2" xfId="9209" xr:uid="{00000000-0005-0000-0000-0000A6450000}"/>
    <cellStyle name="Normal 6 3 2 2 2 2 3 2 2 3 2 2" xfId="39653" xr:uid="{00000000-0005-0000-0000-0000A7450000}"/>
    <cellStyle name="Normal 6 3 2 2 2 2 3 2 2 3 3" xfId="29635" xr:uid="{00000000-0005-0000-0000-0000A8450000}"/>
    <cellStyle name="Normal 6 3 2 2 2 2 3 2 2 4" xfId="9210" xr:uid="{00000000-0005-0000-0000-0000A9450000}"/>
    <cellStyle name="Normal 6 3 2 2 2 2 3 2 2 4 2" xfId="35247" xr:uid="{00000000-0005-0000-0000-0000AA450000}"/>
    <cellStyle name="Normal 6 3 2 2 2 2 3 2 2 5" xfId="24651" xr:uid="{00000000-0005-0000-0000-0000AB450000}"/>
    <cellStyle name="Normal 6 3 2 2 2 2 3 2 3" xfId="9211" xr:uid="{00000000-0005-0000-0000-0000AC450000}"/>
    <cellStyle name="Normal 6 3 2 2 2 2 3 2 3 2" xfId="9212" xr:uid="{00000000-0005-0000-0000-0000AD450000}"/>
    <cellStyle name="Normal 6 3 2 2 2 2 3 2 3 2 2" xfId="9213" xr:uid="{00000000-0005-0000-0000-0000AE450000}"/>
    <cellStyle name="Normal 6 3 2 2 2 2 3 2 3 2 2 2" xfId="39654" xr:uid="{00000000-0005-0000-0000-0000AF450000}"/>
    <cellStyle name="Normal 6 3 2 2 2 2 3 2 3 2 3" xfId="29636" xr:uid="{00000000-0005-0000-0000-0000B0450000}"/>
    <cellStyle name="Normal 6 3 2 2 2 2 3 2 3 3" xfId="9214" xr:uid="{00000000-0005-0000-0000-0000B1450000}"/>
    <cellStyle name="Normal 6 3 2 2 2 2 3 2 3 3 2" xfId="9215" xr:uid="{00000000-0005-0000-0000-0000B2450000}"/>
    <cellStyle name="Normal 6 3 2 2 2 2 3 2 3 3 2 2" xfId="39655" xr:uid="{00000000-0005-0000-0000-0000B3450000}"/>
    <cellStyle name="Normal 6 3 2 2 2 2 3 2 3 3 3" xfId="29637" xr:uid="{00000000-0005-0000-0000-0000B4450000}"/>
    <cellStyle name="Normal 6 3 2 2 2 2 3 2 3 4" xfId="9216" xr:uid="{00000000-0005-0000-0000-0000B5450000}"/>
    <cellStyle name="Normal 6 3 2 2 2 2 3 2 3 4 2" xfId="35248" xr:uid="{00000000-0005-0000-0000-0000B6450000}"/>
    <cellStyle name="Normal 6 3 2 2 2 2 3 2 3 5" xfId="24652" xr:uid="{00000000-0005-0000-0000-0000B7450000}"/>
    <cellStyle name="Normal 6 3 2 2 2 2 3 2 4" xfId="9217" xr:uid="{00000000-0005-0000-0000-0000B8450000}"/>
    <cellStyle name="Normal 6 3 2 2 2 2 3 2 4 2" xfId="9218" xr:uid="{00000000-0005-0000-0000-0000B9450000}"/>
    <cellStyle name="Normal 6 3 2 2 2 2 3 2 4 2 2" xfId="39656" xr:uid="{00000000-0005-0000-0000-0000BA450000}"/>
    <cellStyle name="Normal 6 3 2 2 2 2 3 2 4 3" xfId="29638" xr:uid="{00000000-0005-0000-0000-0000BB450000}"/>
    <cellStyle name="Normal 6 3 2 2 2 2 3 2 5" xfId="9219" xr:uid="{00000000-0005-0000-0000-0000BC450000}"/>
    <cellStyle name="Normal 6 3 2 2 2 2 3 2 5 2" xfId="9220" xr:uid="{00000000-0005-0000-0000-0000BD450000}"/>
    <cellStyle name="Normal 6 3 2 2 2 2 3 2 5 2 2" xfId="39657" xr:uid="{00000000-0005-0000-0000-0000BE450000}"/>
    <cellStyle name="Normal 6 3 2 2 2 2 3 2 5 3" xfId="29639" xr:uid="{00000000-0005-0000-0000-0000BF450000}"/>
    <cellStyle name="Normal 6 3 2 2 2 2 3 2 6" xfId="9221" xr:uid="{00000000-0005-0000-0000-0000C0450000}"/>
    <cellStyle name="Normal 6 3 2 2 2 2 3 2 6 2" xfId="35246" xr:uid="{00000000-0005-0000-0000-0000C1450000}"/>
    <cellStyle name="Normal 6 3 2 2 2 2 3 2 7" xfId="24650" xr:uid="{00000000-0005-0000-0000-0000C2450000}"/>
    <cellStyle name="Normal 6 3 2 2 2 2 3 3" xfId="9222" xr:uid="{00000000-0005-0000-0000-0000C3450000}"/>
    <cellStyle name="Normal 6 3 2 2 2 2 3 3 2" xfId="9223" xr:uid="{00000000-0005-0000-0000-0000C4450000}"/>
    <cellStyle name="Normal 6 3 2 2 2 2 3 3 2 2" xfId="9224" xr:uid="{00000000-0005-0000-0000-0000C5450000}"/>
    <cellStyle name="Normal 6 3 2 2 2 2 3 3 2 2 2" xfId="39658" xr:uid="{00000000-0005-0000-0000-0000C6450000}"/>
    <cellStyle name="Normal 6 3 2 2 2 2 3 3 2 3" xfId="29640" xr:uid="{00000000-0005-0000-0000-0000C7450000}"/>
    <cellStyle name="Normal 6 3 2 2 2 2 3 3 3" xfId="9225" xr:uid="{00000000-0005-0000-0000-0000C8450000}"/>
    <cellStyle name="Normal 6 3 2 2 2 2 3 3 3 2" xfId="9226" xr:uid="{00000000-0005-0000-0000-0000C9450000}"/>
    <cellStyle name="Normal 6 3 2 2 2 2 3 3 3 2 2" xfId="39659" xr:uid="{00000000-0005-0000-0000-0000CA450000}"/>
    <cellStyle name="Normal 6 3 2 2 2 2 3 3 3 3" xfId="29641" xr:uid="{00000000-0005-0000-0000-0000CB450000}"/>
    <cellStyle name="Normal 6 3 2 2 2 2 3 3 4" xfId="9227" xr:uid="{00000000-0005-0000-0000-0000CC450000}"/>
    <cellStyle name="Normal 6 3 2 2 2 2 3 3 4 2" xfId="35249" xr:uid="{00000000-0005-0000-0000-0000CD450000}"/>
    <cellStyle name="Normal 6 3 2 2 2 2 3 3 5" xfId="24653" xr:uid="{00000000-0005-0000-0000-0000CE450000}"/>
    <cellStyle name="Normal 6 3 2 2 2 2 3 4" xfId="9228" xr:uid="{00000000-0005-0000-0000-0000CF450000}"/>
    <cellStyle name="Normal 6 3 2 2 2 2 3 4 2" xfId="9229" xr:uid="{00000000-0005-0000-0000-0000D0450000}"/>
    <cellStyle name="Normal 6 3 2 2 2 2 3 4 2 2" xfId="9230" xr:uid="{00000000-0005-0000-0000-0000D1450000}"/>
    <cellStyle name="Normal 6 3 2 2 2 2 3 4 2 2 2" xfId="39660" xr:uid="{00000000-0005-0000-0000-0000D2450000}"/>
    <cellStyle name="Normal 6 3 2 2 2 2 3 4 2 3" xfId="29642" xr:uid="{00000000-0005-0000-0000-0000D3450000}"/>
    <cellStyle name="Normal 6 3 2 2 2 2 3 4 3" xfId="9231" xr:uid="{00000000-0005-0000-0000-0000D4450000}"/>
    <cellStyle name="Normal 6 3 2 2 2 2 3 4 3 2" xfId="9232" xr:uid="{00000000-0005-0000-0000-0000D5450000}"/>
    <cellStyle name="Normal 6 3 2 2 2 2 3 4 3 2 2" xfId="39661" xr:uid="{00000000-0005-0000-0000-0000D6450000}"/>
    <cellStyle name="Normal 6 3 2 2 2 2 3 4 3 3" xfId="29643" xr:uid="{00000000-0005-0000-0000-0000D7450000}"/>
    <cellStyle name="Normal 6 3 2 2 2 2 3 4 4" xfId="9233" xr:uid="{00000000-0005-0000-0000-0000D8450000}"/>
    <cellStyle name="Normal 6 3 2 2 2 2 3 4 4 2" xfId="35250" xr:uid="{00000000-0005-0000-0000-0000D9450000}"/>
    <cellStyle name="Normal 6 3 2 2 2 2 3 4 5" xfId="24654" xr:uid="{00000000-0005-0000-0000-0000DA450000}"/>
    <cellStyle name="Normal 6 3 2 2 2 2 3 5" xfId="9234" xr:uid="{00000000-0005-0000-0000-0000DB450000}"/>
    <cellStyle name="Normal 6 3 2 2 2 2 3 5 2" xfId="9235" xr:uid="{00000000-0005-0000-0000-0000DC450000}"/>
    <cellStyle name="Normal 6 3 2 2 2 2 3 5 2 2" xfId="39662" xr:uid="{00000000-0005-0000-0000-0000DD450000}"/>
    <cellStyle name="Normal 6 3 2 2 2 2 3 5 3" xfId="29644" xr:uid="{00000000-0005-0000-0000-0000DE450000}"/>
    <cellStyle name="Normal 6 3 2 2 2 2 3 6" xfId="9236" xr:uid="{00000000-0005-0000-0000-0000DF450000}"/>
    <cellStyle name="Normal 6 3 2 2 2 2 3 6 2" xfId="9237" xr:uid="{00000000-0005-0000-0000-0000E0450000}"/>
    <cellStyle name="Normal 6 3 2 2 2 2 3 6 2 2" xfId="39663" xr:uid="{00000000-0005-0000-0000-0000E1450000}"/>
    <cellStyle name="Normal 6 3 2 2 2 2 3 6 3" xfId="29645" xr:uid="{00000000-0005-0000-0000-0000E2450000}"/>
    <cellStyle name="Normal 6 3 2 2 2 2 3 7" xfId="9238" xr:uid="{00000000-0005-0000-0000-0000E3450000}"/>
    <cellStyle name="Normal 6 3 2 2 2 2 3 7 2" xfId="35245" xr:uid="{00000000-0005-0000-0000-0000E4450000}"/>
    <cellStyle name="Normal 6 3 2 2 2 2 3 8" xfId="24649" xr:uid="{00000000-0005-0000-0000-0000E5450000}"/>
    <cellStyle name="Normal 6 3 2 2 2 2 4" xfId="9239" xr:uid="{00000000-0005-0000-0000-0000E6450000}"/>
    <cellStyle name="Normal 6 3 2 2 2 2 4 2" xfId="9240" xr:uid="{00000000-0005-0000-0000-0000E7450000}"/>
    <cellStyle name="Normal 6 3 2 2 2 2 4 2 2" xfId="9241" xr:uid="{00000000-0005-0000-0000-0000E8450000}"/>
    <cellStyle name="Normal 6 3 2 2 2 2 4 2 2 2" xfId="9242" xr:uid="{00000000-0005-0000-0000-0000E9450000}"/>
    <cellStyle name="Normal 6 3 2 2 2 2 4 2 2 2 2" xfId="39664" xr:uid="{00000000-0005-0000-0000-0000EA450000}"/>
    <cellStyle name="Normal 6 3 2 2 2 2 4 2 2 3" xfId="29646" xr:uid="{00000000-0005-0000-0000-0000EB450000}"/>
    <cellStyle name="Normal 6 3 2 2 2 2 4 2 3" xfId="9243" xr:uid="{00000000-0005-0000-0000-0000EC450000}"/>
    <cellStyle name="Normal 6 3 2 2 2 2 4 2 3 2" xfId="9244" xr:uid="{00000000-0005-0000-0000-0000ED450000}"/>
    <cellStyle name="Normal 6 3 2 2 2 2 4 2 3 2 2" xfId="39665" xr:uid="{00000000-0005-0000-0000-0000EE450000}"/>
    <cellStyle name="Normal 6 3 2 2 2 2 4 2 3 3" xfId="29647" xr:uid="{00000000-0005-0000-0000-0000EF450000}"/>
    <cellStyle name="Normal 6 3 2 2 2 2 4 2 4" xfId="9245" xr:uid="{00000000-0005-0000-0000-0000F0450000}"/>
    <cellStyle name="Normal 6 3 2 2 2 2 4 2 4 2" xfId="35252" xr:uid="{00000000-0005-0000-0000-0000F1450000}"/>
    <cellStyle name="Normal 6 3 2 2 2 2 4 2 5" xfId="24656" xr:uid="{00000000-0005-0000-0000-0000F2450000}"/>
    <cellStyle name="Normal 6 3 2 2 2 2 4 3" xfId="9246" xr:uid="{00000000-0005-0000-0000-0000F3450000}"/>
    <cellStyle name="Normal 6 3 2 2 2 2 4 3 2" xfId="9247" xr:uid="{00000000-0005-0000-0000-0000F4450000}"/>
    <cellStyle name="Normal 6 3 2 2 2 2 4 3 2 2" xfId="9248" xr:uid="{00000000-0005-0000-0000-0000F5450000}"/>
    <cellStyle name="Normal 6 3 2 2 2 2 4 3 2 2 2" xfId="39666" xr:uid="{00000000-0005-0000-0000-0000F6450000}"/>
    <cellStyle name="Normal 6 3 2 2 2 2 4 3 2 3" xfId="29648" xr:uid="{00000000-0005-0000-0000-0000F7450000}"/>
    <cellStyle name="Normal 6 3 2 2 2 2 4 3 3" xfId="9249" xr:uid="{00000000-0005-0000-0000-0000F8450000}"/>
    <cellStyle name="Normal 6 3 2 2 2 2 4 3 3 2" xfId="9250" xr:uid="{00000000-0005-0000-0000-0000F9450000}"/>
    <cellStyle name="Normal 6 3 2 2 2 2 4 3 3 2 2" xfId="39667" xr:uid="{00000000-0005-0000-0000-0000FA450000}"/>
    <cellStyle name="Normal 6 3 2 2 2 2 4 3 3 3" xfId="29649" xr:uid="{00000000-0005-0000-0000-0000FB450000}"/>
    <cellStyle name="Normal 6 3 2 2 2 2 4 3 4" xfId="9251" xr:uid="{00000000-0005-0000-0000-0000FC450000}"/>
    <cellStyle name="Normal 6 3 2 2 2 2 4 3 4 2" xfId="35253" xr:uid="{00000000-0005-0000-0000-0000FD450000}"/>
    <cellStyle name="Normal 6 3 2 2 2 2 4 3 5" xfId="24657" xr:uid="{00000000-0005-0000-0000-0000FE450000}"/>
    <cellStyle name="Normal 6 3 2 2 2 2 4 4" xfId="9252" xr:uid="{00000000-0005-0000-0000-0000FF450000}"/>
    <cellStyle name="Normal 6 3 2 2 2 2 4 4 2" xfId="9253" xr:uid="{00000000-0005-0000-0000-000000460000}"/>
    <cellStyle name="Normal 6 3 2 2 2 2 4 4 2 2" xfId="39668" xr:uid="{00000000-0005-0000-0000-000001460000}"/>
    <cellStyle name="Normal 6 3 2 2 2 2 4 4 3" xfId="29650" xr:uid="{00000000-0005-0000-0000-000002460000}"/>
    <cellStyle name="Normal 6 3 2 2 2 2 4 5" xfId="9254" xr:uid="{00000000-0005-0000-0000-000003460000}"/>
    <cellStyle name="Normal 6 3 2 2 2 2 4 5 2" xfId="9255" xr:uid="{00000000-0005-0000-0000-000004460000}"/>
    <cellStyle name="Normal 6 3 2 2 2 2 4 5 2 2" xfId="39669" xr:uid="{00000000-0005-0000-0000-000005460000}"/>
    <cellStyle name="Normal 6 3 2 2 2 2 4 5 3" xfId="29651" xr:uid="{00000000-0005-0000-0000-000006460000}"/>
    <cellStyle name="Normal 6 3 2 2 2 2 4 6" xfId="9256" xr:uid="{00000000-0005-0000-0000-000007460000}"/>
    <cellStyle name="Normal 6 3 2 2 2 2 4 6 2" xfId="35251" xr:uid="{00000000-0005-0000-0000-000008460000}"/>
    <cellStyle name="Normal 6 3 2 2 2 2 4 7" xfId="24655" xr:uid="{00000000-0005-0000-0000-000009460000}"/>
    <cellStyle name="Normal 6 3 2 2 2 2 5" xfId="9257" xr:uid="{00000000-0005-0000-0000-00000A460000}"/>
    <cellStyle name="Normal 6 3 2 2 2 2 5 2" xfId="9258" xr:uid="{00000000-0005-0000-0000-00000B460000}"/>
    <cellStyle name="Normal 6 3 2 2 2 2 5 2 2" xfId="9259" xr:uid="{00000000-0005-0000-0000-00000C460000}"/>
    <cellStyle name="Normal 6 3 2 2 2 2 5 2 2 2" xfId="39670" xr:uid="{00000000-0005-0000-0000-00000D460000}"/>
    <cellStyle name="Normal 6 3 2 2 2 2 5 2 3" xfId="29652" xr:uid="{00000000-0005-0000-0000-00000E460000}"/>
    <cellStyle name="Normal 6 3 2 2 2 2 5 3" xfId="9260" xr:uid="{00000000-0005-0000-0000-00000F460000}"/>
    <cellStyle name="Normal 6 3 2 2 2 2 5 3 2" xfId="9261" xr:uid="{00000000-0005-0000-0000-000010460000}"/>
    <cellStyle name="Normal 6 3 2 2 2 2 5 3 2 2" xfId="39671" xr:uid="{00000000-0005-0000-0000-000011460000}"/>
    <cellStyle name="Normal 6 3 2 2 2 2 5 3 3" xfId="29653" xr:uid="{00000000-0005-0000-0000-000012460000}"/>
    <cellStyle name="Normal 6 3 2 2 2 2 5 4" xfId="9262" xr:uid="{00000000-0005-0000-0000-000013460000}"/>
    <cellStyle name="Normal 6 3 2 2 2 2 5 4 2" xfId="35254" xr:uid="{00000000-0005-0000-0000-000014460000}"/>
    <cellStyle name="Normal 6 3 2 2 2 2 5 5" xfId="24658" xr:uid="{00000000-0005-0000-0000-000015460000}"/>
    <cellStyle name="Normal 6 3 2 2 2 2 6" xfId="9263" xr:uid="{00000000-0005-0000-0000-000016460000}"/>
    <cellStyle name="Normal 6 3 2 2 2 2 6 2" xfId="9264" xr:uid="{00000000-0005-0000-0000-000017460000}"/>
    <cellStyle name="Normal 6 3 2 2 2 2 6 2 2" xfId="9265" xr:uid="{00000000-0005-0000-0000-000018460000}"/>
    <cellStyle name="Normal 6 3 2 2 2 2 6 2 2 2" xfId="39672" xr:uid="{00000000-0005-0000-0000-000019460000}"/>
    <cellStyle name="Normal 6 3 2 2 2 2 6 2 3" xfId="29654" xr:uid="{00000000-0005-0000-0000-00001A460000}"/>
    <cellStyle name="Normal 6 3 2 2 2 2 6 3" xfId="9266" xr:uid="{00000000-0005-0000-0000-00001B460000}"/>
    <cellStyle name="Normal 6 3 2 2 2 2 6 3 2" xfId="9267" xr:uid="{00000000-0005-0000-0000-00001C460000}"/>
    <cellStyle name="Normal 6 3 2 2 2 2 6 3 2 2" xfId="39673" xr:uid="{00000000-0005-0000-0000-00001D460000}"/>
    <cellStyle name="Normal 6 3 2 2 2 2 6 3 3" xfId="29655" xr:uid="{00000000-0005-0000-0000-00001E460000}"/>
    <cellStyle name="Normal 6 3 2 2 2 2 6 4" xfId="9268" xr:uid="{00000000-0005-0000-0000-00001F460000}"/>
    <cellStyle name="Normal 6 3 2 2 2 2 6 4 2" xfId="35255" xr:uid="{00000000-0005-0000-0000-000020460000}"/>
    <cellStyle name="Normal 6 3 2 2 2 2 6 5" xfId="24659" xr:uid="{00000000-0005-0000-0000-000021460000}"/>
    <cellStyle name="Normal 6 3 2 2 2 2 7" xfId="9269" xr:uid="{00000000-0005-0000-0000-000022460000}"/>
    <cellStyle name="Normal 6 3 2 2 2 2 7 2" xfId="9270" xr:uid="{00000000-0005-0000-0000-000023460000}"/>
    <cellStyle name="Normal 6 3 2 2 2 2 7 2 2" xfId="39674" xr:uid="{00000000-0005-0000-0000-000024460000}"/>
    <cellStyle name="Normal 6 3 2 2 2 2 7 3" xfId="29656" xr:uid="{00000000-0005-0000-0000-000025460000}"/>
    <cellStyle name="Normal 6 3 2 2 2 2 8" xfId="9271" xr:uid="{00000000-0005-0000-0000-000026460000}"/>
    <cellStyle name="Normal 6 3 2 2 2 2 8 2" xfId="9272" xr:uid="{00000000-0005-0000-0000-000027460000}"/>
    <cellStyle name="Normal 6 3 2 2 2 2 8 2 2" xfId="39675" xr:uid="{00000000-0005-0000-0000-000028460000}"/>
    <cellStyle name="Normal 6 3 2 2 2 2 8 3" xfId="29657" xr:uid="{00000000-0005-0000-0000-000029460000}"/>
    <cellStyle name="Normal 6 3 2 2 2 2 9" xfId="9273" xr:uid="{00000000-0005-0000-0000-00002A460000}"/>
    <cellStyle name="Normal 6 3 2 2 2 2 9 2" xfId="35238" xr:uid="{00000000-0005-0000-0000-00002B460000}"/>
    <cellStyle name="Normal 6 3 2 2 2 3" xfId="9274" xr:uid="{00000000-0005-0000-0000-00002C460000}"/>
    <cellStyle name="Normal 6 3 2 2 2 3 2" xfId="9275" xr:uid="{00000000-0005-0000-0000-00002D460000}"/>
    <cellStyle name="Normal 6 3 2 2 2 3 2 2" xfId="9276" xr:uid="{00000000-0005-0000-0000-00002E460000}"/>
    <cellStyle name="Normal 6 3 2 2 2 3 2 2 2" xfId="9277" xr:uid="{00000000-0005-0000-0000-00002F460000}"/>
    <cellStyle name="Normal 6 3 2 2 2 3 2 2 2 2" xfId="9278" xr:uid="{00000000-0005-0000-0000-000030460000}"/>
    <cellStyle name="Normal 6 3 2 2 2 3 2 2 2 2 2" xfId="39676" xr:uid="{00000000-0005-0000-0000-000031460000}"/>
    <cellStyle name="Normal 6 3 2 2 2 3 2 2 2 3" xfId="29658" xr:uid="{00000000-0005-0000-0000-000032460000}"/>
    <cellStyle name="Normal 6 3 2 2 2 3 2 2 3" xfId="9279" xr:uid="{00000000-0005-0000-0000-000033460000}"/>
    <cellStyle name="Normal 6 3 2 2 2 3 2 2 3 2" xfId="9280" xr:uid="{00000000-0005-0000-0000-000034460000}"/>
    <cellStyle name="Normal 6 3 2 2 2 3 2 2 3 2 2" xfId="39677" xr:uid="{00000000-0005-0000-0000-000035460000}"/>
    <cellStyle name="Normal 6 3 2 2 2 3 2 2 3 3" xfId="29659" xr:uid="{00000000-0005-0000-0000-000036460000}"/>
    <cellStyle name="Normal 6 3 2 2 2 3 2 2 4" xfId="9281" xr:uid="{00000000-0005-0000-0000-000037460000}"/>
    <cellStyle name="Normal 6 3 2 2 2 3 2 2 4 2" xfId="35258" xr:uid="{00000000-0005-0000-0000-000038460000}"/>
    <cellStyle name="Normal 6 3 2 2 2 3 2 2 5" xfId="24662" xr:uid="{00000000-0005-0000-0000-000039460000}"/>
    <cellStyle name="Normal 6 3 2 2 2 3 2 3" xfId="9282" xr:uid="{00000000-0005-0000-0000-00003A460000}"/>
    <cellStyle name="Normal 6 3 2 2 2 3 2 3 2" xfId="9283" xr:uid="{00000000-0005-0000-0000-00003B460000}"/>
    <cellStyle name="Normal 6 3 2 2 2 3 2 3 2 2" xfId="9284" xr:uid="{00000000-0005-0000-0000-00003C460000}"/>
    <cellStyle name="Normal 6 3 2 2 2 3 2 3 2 2 2" xfId="39678" xr:uid="{00000000-0005-0000-0000-00003D460000}"/>
    <cellStyle name="Normal 6 3 2 2 2 3 2 3 2 3" xfId="29660" xr:uid="{00000000-0005-0000-0000-00003E460000}"/>
    <cellStyle name="Normal 6 3 2 2 2 3 2 3 3" xfId="9285" xr:uid="{00000000-0005-0000-0000-00003F460000}"/>
    <cellStyle name="Normal 6 3 2 2 2 3 2 3 3 2" xfId="9286" xr:uid="{00000000-0005-0000-0000-000040460000}"/>
    <cellStyle name="Normal 6 3 2 2 2 3 2 3 3 2 2" xfId="39679" xr:uid="{00000000-0005-0000-0000-000041460000}"/>
    <cellStyle name="Normal 6 3 2 2 2 3 2 3 3 3" xfId="29661" xr:uid="{00000000-0005-0000-0000-000042460000}"/>
    <cellStyle name="Normal 6 3 2 2 2 3 2 3 4" xfId="9287" xr:uid="{00000000-0005-0000-0000-000043460000}"/>
    <cellStyle name="Normal 6 3 2 2 2 3 2 3 4 2" xfId="35259" xr:uid="{00000000-0005-0000-0000-000044460000}"/>
    <cellStyle name="Normal 6 3 2 2 2 3 2 3 5" xfId="24663" xr:uid="{00000000-0005-0000-0000-000045460000}"/>
    <cellStyle name="Normal 6 3 2 2 2 3 2 4" xfId="9288" xr:uid="{00000000-0005-0000-0000-000046460000}"/>
    <cellStyle name="Normal 6 3 2 2 2 3 2 4 2" xfId="9289" xr:uid="{00000000-0005-0000-0000-000047460000}"/>
    <cellStyle name="Normal 6 3 2 2 2 3 2 4 2 2" xfId="39680" xr:uid="{00000000-0005-0000-0000-000048460000}"/>
    <cellStyle name="Normal 6 3 2 2 2 3 2 4 3" xfId="29662" xr:uid="{00000000-0005-0000-0000-000049460000}"/>
    <cellStyle name="Normal 6 3 2 2 2 3 2 5" xfId="9290" xr:uid="{00000000-0005-0000-0000-00004A460000}"/>
    <cellStyle name="Normal 6 3 2 2 2 3 2 5 2" xfId="9291" xr:uid="{00000000-0005-0000-0000-00004B460000}"/>
    <cellStyle name="Normal 6 3 2 2 2 3 2 5 2 2" xfId="39681" xr:uid="{00000000-0005-0000-0000-00004C460000}"/>
    <cellStyle name="Normal 6 3 2 2 2 3 2 5 3" xfId="29663" xr:uid="{00000000-0005-0000-0000-00004D460000}"/>
    <cellStyle name="Normal 6 3 2 2 2 3 2 6" xfId="9292" xr:uid="{00000000-0005-0000-0000-00004E460000}"/>
    <cellStyle name="Normal 6 3 2 2 2 3 2 6 2" xfId="35257" xr:uid="{00000000-0005-0000-0000-00004F460000}"/>
    <cellStyle name="Normal 6 3 2 2 2 3 2 7" xfId="24661" xr:uid="{00000000-0005-0000-0000-000050460000}"/>
    <cellStyle name="Normal 6 3 2 2 2 3 3" xfId="9293" xr:uid="{00000000-0005-0000-0000-000051460000}"/>
    <cellStyle name="Normal 6 3 2 2 2 3 3 2" xfId="9294" xr:uid="{00000000-0005-0000-0000-000052460000}"/>
    <cellStyle name="Normal 6 3 2 2 2 3 3 2 2" xfId="9295" xr:uid="{00000000-0005-0000-0000-000053460000}"/>
    <cellStyle name="Normal 6 3 2 2 2 3 3 2 2 2" xfId="39682" xr:uid="{00000000-0005-0000-0000-000054460000}"/>
    <cellStyle name="Normal 6 3 2 2 2 3 3 2 3" xfId="29664" xr:uid="{00000000-0005-0000-0000-000055460000}"/>
    <cellStyle name="Normal 6 3 2 2 2 3 3 3" xfId="9296" xr:uid="{00000000-0005-0000-0000-000056460000}"/>
    <cellStyle name="Normal 6 3 2 2 2 3 3 3 2" xfId="9297" xr:uid="{00000000-0005-0000-0000-000057460000}"/>
    <cellStyle name="Normal 6 3 2 2 2 3 3 3 2 2" xfId="39683" xr:uid="{00000000-0005-0000-0000-000058460000}"/>
    <cellStyle name="Normal 6 3 2 2 2 3 3 3 3" xfId="29665" xr:uid="{00000000-0005-0000-0000-000059460000}"/>
    <cellStyle name="Normal 6 3 2 2 2 3 3 4" xfId="9298" xr:uid="{00000000-0005-0000-0000-00005A460000}"/>
    <cellStyle name="Normal 6 3 2 2 2 3 3 4 2" xfId="35260" xr:uid="{00000000-0005-0000-0000-00005B460000}"/>
    <cellStyle name="Normal 6 3 2 2 2 3 3 5" xfId="24664" xr:uid="{00000000-0005-0000-0000-00005C460000}"/>
    <cellStyle name="Normal 6 3 2 2 2 3 4" xfId="9299" xr:uid="{00000000-0005-0000-0000-00005D460000}"/>
    <cellStyle name="Normal 6 3 2 2 2 3 4 2" xfId="9300" xr:uid="{00000000-0005-0000-0000-00005E460000}"/>
    <cellStyle name="Normal 6 3 2 2 2 3 4 2 2" xfId="9301" xr:uid="{00000000-0005-0000-0000-00005F460000}"/>
    <cellStyle name="Normal 6 3 2 2 2 3 4 2 2 2" xfId="39684" xr:uid="{00000000-0005-0000-0000-000060460000}"/>
    <cellStyle name="Normal 6 3 2 2 2 3 4 2 3" xfId="29666" xr:uid="{00000000-0005-0000-0000-000061460000}"/>
    <cellStyle name="Normal 6 3 2 2 2 3 4 3" xfId="9302" xr:uid="{00000000-0005-0000-0000-000062460000}"/>
    <cellStyle name="Normal 6 3 2 2 2 3 4 3 2" xfId="9303" xr:uid="{00000000-0005-0000-0000-000063460000}"/>
    <cellStyle name="Normal 6 3 2 2 2 3 4 3 2 2" xfId="39685" xr:uid="{00000000-0005-0000-0000-000064460000}"/>
    <cellStyle name="Normal 6 3 2 2 2 3 4 3 3" xfId="29667" xr:uid="{00000000-0005-0000-0000-000065460000}"/>
    <cellStyle name="Normal 6 3 2 2 2 3 4 4" xfId="9304" xr:uid="{00000000-0005-0000-0000-000066460000}"/>
    <cellStyle name="Normal 6 3 2 2 2 3 4 4 2" xfId="35261" xr:uid="{00000000-0005-0000-0000-000067460000}"/>
    <cellStyle name="Normal 6 3 2 2 2 3 4 5" xfId="24665" xr:uid="{00000000-0005-0000-0000-000068460000}"/>
    <cellStyle name="Normal 6 3 2 2 2 3 5" xfId="9305" xr:uid="{00000000-0005-0000-0000-000069460000}"/>
    <cellStyle name="Normal 6 3 2 2 2 3 5 2" xfId="9306" xr:uid="{00000000-0005-0000-0000-00006A460000}"/>
    <cellStyle name="Normal 6 3 2 2 2 3 5 2 2" xfId="39686" xr:uid="{00000000-0005-0000-0000-00006B460000}"/>
    <cellStyle name="Normal 6 3 2 2 2 3 5 3" xfId="29668" xr:uid="{00000000-0005-0000-0000-00006C460000}"/>
    <cellStyle name="Normal 6 3 2 2 2 3 6" xfId="9307" xr:uid="{00000000-0005-0000-0000-00006D460000}"/>
    <cellStyle name="Normal 6 3 2 2 2 3 6 2" xfId="9308" xr:uid="{00000000-0005-0000-0000-00006E460000}"/>
    <cellStyle name="Normal 6 3 2 2 2 3 6 2 2" xfId="39687" xr:uid="{00000000-0005-0000-0000-00006F460000}"/>
    <cellStyle name="Normal 6 3 2 2 2 3 6 3" xfId="29669" xr:uid="{00000000-0005-0000-0000-000070460000}"/>
    <cellStyle name="Normal 6 3 2 2 2 3 7" xfId="9309" xr:uid="{00000000-0005-0000-0000-000071460000}"/>
    <cellStyle name="Normal 6 3 2 2 2 3 7 2" xfId="35256" xr:uid="{00000000-0005-0000-0000-000072460000}"/>
    <cellStyle name="Normal 6 3 2 2 2 3 8" xfId="24660" xr:uid="{00000000-0005-0000-0000-000073460000}"/>
    <cellStyle name="Normal 6 3 2 2 2 4" xfId="9310" xr:uid="{00000000-0005-0000-0000-000074460000}"/>
    <cellStyle name="Normal 6 3 2 2 2 4 2" xfId="9311" xr:uid="{00000000-0005-0000-0000-000075460000}"/>
    <cellStyle name="Normal 6 3 2 2 2 4 2 2" xfId="9312" xr:uid="{00000000-0005-0000-0000-000076460000}"/>
    <cellStyle name="Normal 6 3 2 2 2 4 2 2 2" xfId="9313" xr:uid="{00000000-0005-0000-0000-000077460000}"/>
    <cellStyle name="Normal 6 3 2 2 2 4 2 2 2 2" xfId="9314" xr:uid="{00000000-0005-0000-0000-000078460000}"/>
    <cellStyle name="Normal 6 3 2 2 2 4 2 2 2 2 2" xfId="39688" xr:uid="{00000000-0005-0000-0000-000079460000}"/>
    <cellStyle name="Normal 6 3 2 2 2 4 2 2 2 3" xfId="29670" xr:uid="{00000000-0005-0000-0000-00007A460000}"/>
    <cellStyle name="Normal 6 3 2 2 2 4 2 2 3" xfId="9315" xr:uid="{00000000-0005-0000-0000-00007B460000}"/>
    <cellStyle name="Normal 6 3 2 2 2 4 2 2 3 2" xfId="9316" xr:uid="{00000000-0005-0000-0000-00007C460000}"/>
    <cellStyle name="Normal 6 3 2 2 2 4 2 2 3 2 2" xfId="39689" xr:uid="{00000000-0005-0000-0000-00007D460000}"/>
    <cellStyle name="Normal 6 3 2 2 2 4 2 2 3 3" xfId="29671" xr:uid="{00000000-0005-0000-0000-00007E460000}"/>
    <cellStyle name="Normal 6 3 2 2 2 4 2 2 4" xfId="9317" xr:uid="{00000000-0005-0000-0000-00007F460000}"/>
    <cellStyle name="Normal 6 3 2 2 2 4 2 2 4 2" xfId="35264" xr:uid="{00000000-0005-0000-0000-000080460000}"/>
    <cellStyle name="Normal 6 3 2 2 2 4 2 2 5" xfId="24668" xr:uid="{00000000-0005-0000-0000-000081460000}"/>
    <cellStyle name="Normal 6 3 2 2 2 4 2 3" xfId="9318" xr:uid="{00000000-0005-0000-0000-000082460000}"/>
    <cellStyle name="Normal 6 3 2 2 2 4 2 3 2" xfId="9319" xr:uid="{00000000-0005-0000-0000-000083460000}"/>
    <cellStyle name="Normal 6 3 2 2 2 4 2 3 2 2" xfId="9320" xr:uid="{00000000-0005-0000-0000-000084460000}"/>
    <cellStyle name="Normal 6 3 2 2 2 4 2 3 2 2 2" xfId="39690" xr:uid="{00000000-0005-0000-0000-000085460000}"/>
    <cellStyle name="Normal 6 3 2 2 2 4 2 3 2 3" xfId="29672" xr:uid="{00000000-0005-0000-0000-000086460000}"/>
    <cellStyle name="Normal 6 3 2 2 2 4 2 3 3" xfId="9321" xr:uid="{00000000-0005-0000-0000-000087460000}"/>
    <cellStyle name="Normal 6 3 2 2 2 4 2 3 3 2" xfId="9322" xr:uid="{00000000-0005-0000-0000-000088460000}"/>
    <cellStyle name="Normal 6 3 2 2 2 4 2 3 3 2 2" xfId="39691" xr:uid="{00000000-0005-0000-0000-000089460000}"/>
    <cellStyle name="Normal 6 3 2 2 2 4 2 3 3 3" xfId="29673" xr:uid="{00000000-0005-0000-0000-00008A460000}"/>
    <cellStyle name="Normal 6 3 2 2 2 4 2 3 4" xfId="9323" xr:uid="{00000000-0005-0000-0000-00008B460000}"/>
    <cellStyle name="Normal 6 3 2 2 2 4 2 3 4 2" xfId="35265" xr:uid="{00000000-0005-0000-0000-00008C460000}"/>
    <cellStyle name="Normal 6 3 2 2 2 4 2 3 5" xfId="24669" xr:uid="{00000000-0005-0000-0000-00008D460000}"/>
    <cellStyle name="Normal 6 3 2 2 2 4 2 4" xfId="9324" xr:uid="{00000000-0005-0000-0000-00008E460000}"/>
    <cellStyle name="Normal 6 3 2 2 2 4 2 4 2" xfId="9325" xr:uid="{00000000-0005-0000-0000-00008F460000}"/>
    <cellStyle name="Normal 6 3 2 2 2 4 2 4 2 2" xfId="39692" xr:uid="{00000000-0005-0000-0000-000090460000}"/>
    <cellStyle name="Normal 6 3 2 2 2 4 2 4 3" xfId="29674" xr:uid="{00000000-0005-0000-0000-000091460000}"/>
    <cellStyle name="Normal 6 3 2 2 2 4 2 5" xfId="9326" xr:uid="{00000000-0005-0000-0000-000092460000}"/>
    <cellStyle name="Normal 6 3 2 2 2 4 2 5 2" xfId="9327" xr:uid="{00000000-0005-0000-0000-000093460000}"/>
    <cellStyle name="Normal 6 3 2 2 2 4 2 5 2 2" xfId="39693" xr:uid="{00000000-0005-0000-0000-000094460000}"/>
    <cellStyle name="Normal 6 3 2 2 2 4 2 5 3" xfId="29675" xr:uid="{00000000-0005-0000-0000-000095460000}"/>
    <cellStyle name="Normal 6 3 2 2 2 4 2 6" xfId="9328" xr:uid="{00000000-0005-0000-0000-000096460000}"/>
    <cellStyle name="Normal 6 3 2 2 2 4 2 6 2" xfId="35263" xr:uid="{00000000-0005-0000-0000-000097460000}"/>
    <cellStyle name="Normal 6 3 2 2 2 4 2 7" xfId="24667" xr:uid="{00000000-0005-0000-0000-000098460000}"/>
    <cellStyle name="Normal 6 3 2 2 2 4 3" xfId="9329" xr:uid="{00000000-0005-0000-0000-000099460000}"/>
    <cellStyle name="Normal 6 3 2 2 2 4 3 2" xfId="9330" xr:uid="{00000000-0005-0000-0000-00009A460000}"/>
    <cellStyle name="Normal 6 3 2 2 2 4 3 2 2" xfId="9331" xr:uid="{00000000-0005-0000-0000-00009B460000}"/>
    <cellStyle name="Normal 6 3 2 2 2 4 3 2 2 2" xfId="39694" xr:uid="{00000000-0005-0000-0000-00009C460000}"/>
    <cellStyle name="Normal 6 3 2 2 2 4 3 2 3" xfId="29676" xr:uid="{00000000-0005-0000-0000-00009D460000}"/>
    <cellStyle name="Normal 6 3 2 2 2 4 3 3" xfId="9332" xr:uid="{00000000-0005-0000-0000-00009E460000}"/>
    <cellStyle name="Normal 6 3 2 2 2 4 3 3 2" xfId="9333" xr:uid="{00000000-0005-0000-0000-00009F460000}"/>
    <cellStyle name="Normal 6 3 2 2 2 4 3 3 2 2" xfId="39695" xr:uid="{00000000-0005-0000-0000-0000A0460000}"/>
    <cellStyle name="Normal 6 3 2 2 2 4 3 3 3" xfId="29677" xr:uid="{00000000-0005-0000-0000-0000A1460000}"/>
    <cellStyle name="Normal 6 3 2 2 2 4 3 4" xfId="9334" xr:uid="{00000000-0005-0000-0000-0000A2460000}"/>
    <cellStyle name="Normal 6 3 2 2 2 4 3 4 2" xfId="35266" xr:uid="{00000000-0005-0000-0000-0000A3460000}"/>
    <cellStyle name="Normal 6 3 2 2 2 4 3 5" xfId="24670" xr:uid="{00000000-0005-0000-0000-0000A4460000}"/>
    <cellStyle name="Normal 6 3 2 2 2 4 4" xfId="9335" xr:uid="{00000000-0005-0000-0000-0000A5460000}"/>
    <cellStyle name="Normal 6 3 2 2 2 4 4 2" xfId="9336" xr:uid="{00000000-0005-0000-0000-0000A6460000}"/>
    <cellStyle name="Normal 6 3 2 2 2 4 4 2 2" xfId="9337" xr:uid="{00000000-0005-0000-0000-0000A7460000}"/>
    <cellStyle name="Normal 6 3 2 2 2 4 4 2 2 2" xfId="39696" xr:uid="{00000000-0005-0000-0000-0000A8460000}"/>
    <cellStyle name="Normal 6 3 2 2 2 4 4 2 3" xfId="29678" xr:uid="{00000000-0005-0000-0000-0000A9460000}"/>
    <cellStyle name="Normal 6 3 2 2 2 4 4 3" xfId="9338" xr:uid="{00000000-0005-0000-0000-0000AA460000}"/>
    <cellStyle name="Normal 6 3 2 2 2 4 4 3 2" xfId="9339" xr:uid="{00000000-0005-0000-0000-0000AB460000}"/>
    <cellStyle name="Normal 6 3 2 2 2 4 4 3 2 2" xfId="39697" xr:uid="{00000000-0005-0000-0000-0000AC460000}"/>
    <cellStyle name="Normal 6 3 2 2 2 4 4 3 3" xfId="29679" xr:uid="{00000000-0005-0000-0000-0000AD460000}"/>
    <cellStyle name="Normal 6 3 2 2 2 4 4 4" xfId="9340" xr:uid="{00000000-0005-0000-0000-0000AE460000}"/>
    <cellStyle name="Normal 6 3 2 2 2 4 4 4 2" xfId="35267" xr:uid="{00000000-0005-0000-0000-0000AF460000}"/>
    <cellStyle name="Normal 6 3 2 2 2 4 4 5" xfId="24671" xr:uid="{00000000-0005-0000-0000-0000B0460000}"/>
    <cellStyle name="Normal 6 3 2 2 2 4 5" xfId="9341" xr:uid="{00000000-0005-0000-0000-0000B1460000}"/>
    <cellStyle name="Normal 6 3 2 2 2 4 5 2" xfId="9342" xr:uid="{00000000-0005-0000-0000-0000B2460000}"/>
    <cellStyle name="Normal 6 3 2 2 2 4 5 2 2" xfId="39698" xr:uid="{00000000-0005-0000-0000-0000B3460000}"/>
    <cellStyle name="Normal 6 3 2 2 2 4 5 3" xfId="29680" xr:uid="{00000000-0005-0000-0000-0000B4460000}"/>
    <cellStyle name="Normal 6 3 2 2 2 4 6" xfId="9343" xr:uid="{00000000-0005-0000-0000-0000B5460000}"/>
    <cellStyle name="Normal 6 3 2 2 2 4 6 2" xfId="9344" xr:uid="{00000000-0005-0000-0000-0000B6460000}"/>
    <cellStyle name="Normal 6 3 2 2 2 4 6 2 2" xfId="39699" xr:uid="{00000000-0005-0000-0000-0000B7460000}"/>
    <cellStyle name="Normal 6 3 2 2 2 4 6 3" xfId="29681" xr:uid="{00000000-0005-0000-0000-0000B8460000}"/>
    <cellStyle name="Normal 6 3 2 2 2 4 7" xfId="9345" xr:uid="{00000000-0005-0000-0000-0000B9460000}"/>
    <cellStyle name="Normal 6 3 2 2 2 4 7 2" xfId="35262" xr:uid="{00000000-0005-0000-0000-0000BA460000}"/>
    <cellStyle name="Normal 6 3 2 2 2 4 8" xfId="24666" xr:uid="{00000000-0005-0000-0000-0000BB460000}"/>
    <cellStyle name="Normal 6 3 2 2 2 5" xfId="9346" xr:uid="{00000000-0005-0000-0000-0000BC460000}"/>
    <cellStyle name="Normal 6 3 2 2 2 5 2" xfId="9347" xr:uid="{00000000-0005-0000-0000-0000BD460000}"/>
    <cellStyle name="Normal 6 3 2 2 2 5 2 2" xfId="9348" xr:uid="{00000000-0005-0000-0000-0000BE460000}"/>
    <cellStyle name="Normal 6 3 2 2 2 5 2 2 2" xfId="9349" xr:uid="{00000000-0005-0000-0000-0000BF460000}"/>
    <cellStyle name="Normal 6 3 2 2 2 5 2 2 2 2" xfId="9350" xr:uid="{00000000-0005-0000-0000-0000C0460000}"/>
    <cellStyle name="Normal 6 3 2 2 2 5 2 2 2 2 2" xfId="39700" xr:uid="{00000000-0005-0000-0000-0000C1460000}"/>
    <cellStyle name="Normal 6 3 2 2 2 5 2 2 2 3" xfId="29682" xr:uid="{00000000-0005-0000-0000-0000C2460000}"/>
    <cellStyle name="Normal 6 3 2 2 2 5 2 2 3" xfId="9351" xr:uid="{00000000-0005-0000-0000-0000C3460000}"/>
    <cellStyle name="Normal 6 3 2 2 2 5 2 2 3 2" xfId="9352" xr:uid="{00000000-0005-0000-0000-0000C4460000}"/>
    <cellStyle name="Normal 6 3 2 2 2 5 2 2 3 2 2" xfId="39701" xr:uid="{00000000-0005-0000-0000-0000C5460000}"/>
    <cellStyle name="Normal 6 3 2 2 2 5 2 2 3 3" xfId="29683" xr:uid="{00000000-0005-0000-0000-0000C6460000}"/>
    <cellStyle name="Normal 6 3 2 2 2 5 2 2 4" xfId="9353" xr:uid="{00000000-0005-0000-0000-0000C7460000}"/>
    <cellStyle name="Normal 6 3 2 2 2 5 2 2 4 2" xfId="35270" xr:uid="{00000000-0005-0000-0000-0000C8460000}"/>
    <cellStyle name="Normal 6 3 2 2 2 5 2 2 5" xfId="24674" xr:uid="{00000000-0005-0000-0000-0000C9460000}"/>
    <cellStyle name="Normal 6 3 2 2 2 5 2 3" xfId="9354" xr:uid="{00000000-0005-0000-0000-0000CA460000}"/>
    <cellStyle name="Normal 6 3 2 2 2 5 2 3 2" xfId="9355" xr:uid="{00000000-0005-0000-0000-0000CB460000}"/>
    <cellStyle name="Normal 6 3 2 2 2 5 2 3 2 2" xfId="9356" xr:uid="{00000000-0005-0000-0000-0000CC460000}"/>
    <cellStyle name="Normal 6 3 2 2 2 5 2 3 2 2 2" xfId="39702" xr:uid="{00000000-0005-0000-0000-0000CD460000}"/>
    <cellStyle name="Normal 6 3 2 2 2 5 2 3 2 3" xfId="29684" xr:uid="{00000000-0005-0000-0000-0000CE460000}"/>
    <cellStyle name="Normal 6 3 2 2 2 5 2 3 3" xfId="9357" xr:uid="{00000000-0005-0000-0000-0000CF460000}"/>
    <cellStyle name="Normal 6 3 2 2 2 5 2 3 3 2" xfId="9358" xr:uid="{00000000-0005-0000-0000-0000D0460000}"/>
    <cellStyle name="Normal 6 3 2 2 2 5 2 3 3 2 2" xfId="39703" xr:uid="{00000000-0005-0000-0000-0000D1460000}"/>
    <cellStyle name="Normal 6 3 2 2 2 5 2 3 3 3" xfId="29685" xr:uid="{00000000-0005-0000-0000-0000D2460000}"/>
    <cellStyle name="Normal 6 3 2 2 2 5 2 3 4" xfId="9359" xr:uid="{00000000-0005-0000-0000-0000D3460000}"/>
    <cellStyle name="Normal 6 3 2 2 2 5 2 3 4 2" xfId="35271" xr:uid="{00000000-0005-0000-0000-0000D4460000}"/>
    <cellStyle name="Normal 6 3 2 2 2 5 2 3 5" xfId="24675" xr:uid="{00000000-0005-0000-0000-0000D5460000}"/>
    <cellStyle name="Normal 6 3 2 2 2 5 2 4" xfId="9360" xr:uid="{00000000-0005-0000-0000-0000D6460000}"/>
    <cellStyle name="Normal 6 3 2 2 2 5 2 4 2" xfId="9361" xr:uid="{00000000-0005-0000-0000-0000D7460000}"/>
    <cellStyle name="Normal 6 3 2 2 2 5 2 4 2 2" xfId="39704" xr:uid="{00000000-0005-0000-0000-0000D8460000}"/>
    <cellStyle name="Normal 6 3 2 2 2 5 2 4 3" xfId="29686" xr:uid="{00000000-0005-0000-0000-0000D9460000}"/>
    <cellStyle name="Normal 6 3 2 2 2 5 2 5" xfId="9362" xr:uid="{00000000-0005-0000-0000-0000DA460000}"/>
    <cellStyle name="Normal 6 3 2 2 2 5 2 5 2" xfId="9363" xr:uid="{00000000-0005-0000-0000-0000DB460000}"/>
    <cellStyle name="Normal 6 3 2 2 2 5 2 5 2 2" xfId="39705" xr:uid="{00000000-0005-0000-0000-0000DC460000}"/>
    <cellStyle name="Normal 6 3 2 2 2 5 2 5 3" xfId="29687" xr:uid="{00000000-0005-0000-0000-0000DD460000}"/>
    <cellStyle name="Normal 6 3 2 2 2 5 2 6" xfId="9364" xr:uid="{00000000-0005-0000-0000-0000DE460000}"/>
    <cellStyle name="Normal 6 3 2 2 2 5 2 6 2" xfId="35269" xr:uid="{00000000-0005-0000-0000-0000DF460000}"/>
    <cellStyle name="Normal 6 3 2 2 2 5 2 7" xfId="24673" xr:uid="{00000000-0005-0000-0000-0000E0460000}"/>
    <cellStyle name="Normal 6 3 2 2 2 5 3" xfId="9365" xr:uid="{00000000-0005-0000-0000-0000E1460000}"/>
    <cellStyle name="Normal 6 3 2 2 2 5 3 2" xfId="9366" xr:uid="{00000000-0005-0000-0000-0000E2460000}"/>
    <cellStyle name="Normal 6 3 2 2 2 5 3 2 2" xfId="9367" xr:uid="{00000000-0005-0000-0000-0000E3460000}"/>
    <cellStyle name="Normal 6 3 2 2 2 5 3 2 2 2" xfId="39706" xr:uid="{00000000-0005-0000-0000-0000E4460000}"/>
    <cellStyle name="Normal 6 3 2 2 2 5 3 2 3" xfId="29688" xr:uid="{00000000-0005-0000-0000-0000E5460000}"/>
    <cellStyle name="Normal 6 3 2 2 2 5 3 3" xfId="9368" xr:uid="{00000000-0005-0000-0000-0000E6460000}"/>
    <cellStyle name="Normal 6 3 2 2 2 5 3 3 2" xfId="9369" xr:uid="{00000000-0005-0000-0000-0000E7460000}"/>
    <cellStyle name="Normal 6 3 2 2 2 5 3 3 2 2" xfId="39707" xr:uid="{00000000-0005-0000-0000-0000E8460000}"/>
    <cellStyle name="Normal 6 3 2 2 2 5 3 3 3" xfId="29689" xr:uid="{00000000-0005-0000-0000-0000E9460000}"/>
    <cellStyle name="Normal 6 3 2 2 2 5 3 4" xfId="9370" xr:uid="{00000000-0005-0000-0000-0000EA460000}"/>
    <cellStyle name="Normal 6 3 2 2 2 5 3 4 2" xfId="35272" xr:uid="{00000000-0005-0000-0000-0000EB460000}"/>
    <cellStyle name="Normal 6 3 2 2 2 5 3 5" xfId="24676" xr:uid="{00000000-0005-0000-0000-0000EC460000}"/>
    <cellStyle name="Normal 6 3 2 2 2 5 4" xfId="9371" xr:uid="{00000000-0005-0000-0000-0000ED460000}"/>
    <cellStyle name="Normal 6 3 2 2 2 5 4 2" xfId="9372" xr:uid="{00000000-0005-0000-0000-0000EE460000}"/>
    <cellStyle name="Normal 6 3 2 2 2 5 4 2 2" xfId="9373" xr:uid="{00000000-0005-0000-0000-0000EF460000}"/>
    <cellStyle name="Normal 6 3 2 2 2 5 4 2 2 2" xfId="39708" xr:uid="{00000000-0005-0000-0000-0000F0460000}"/>
    <cellStyle name="Normal 6 3 2 2 2 5 4 2 3" xfId="29690" xr:uid="{00000000-0005-0000-0000-0000F1460000}"/>
    <cellStyle name="Normal 6 3 2 2 2 5 4 3" xfId="9374" xr:uid="{00000000-0005-0000-0000-0000F2460000}"/>
    <cellStyle name="Normal 6 3 2 2 2 5 4 3 2" xfId="9375" xr:uid="{00000000-0005-0000-0000-0000F3460000}"/>
    <cellStyle name="Normal 6 3 2 2 2 5 4 3 2 2" xfId="39709" xr:uid="{00000000-0005-0000-0000-0000F4460000}"/>
    <cellStyle name="Normal 6 3 2 2 2 5 4 3 3" xfId="29691" xr:uid="{00000000-0005-0000-0000-0000F5460000}"/>
    <cellStyle name="Normal 6 3 2 2 2 5 4 4" xfId="9376" xr:uid="{00000000-0005-0000-0000-0000F6460000}"/>
    <cellStyle name="Normal 6 3 2 2 2 5 4 4 2" xfId="35273" xr:uid="{00000000-0005-0000-0000-0000F7460000}"/>
    <cellStyle name="Normal 6 3 2 2 2 5 4 5" xfId="24677" xr:uid="{00000000-0005-0000-0000-0000F8460000}"/>
    <cellStyle name="Normal 6 3 2 2 2 5 5" xfId="9377" xr:uid="{00000000-0005-0000-0000-0000F9460000}"/>
    <cellStyle name="Normal 6 3 2 2 2 5 5 2" xfId="9378" xr:uid="{00000000-0005-0000-0000-0000FA460000}"/>
    <cellStyle name="Normal 6 3 2 2 2 5 5 2 2" xfId="39710" xr:uid="{00000000-0005-0000-0000-0000FB460000}"/>
    <cellStyle name="Normal 6 3 2 2 2 5 5 3" xfId="29692" xr:uid="{00000000-0005-0000-0000-0000FC460000}"/>
    <cellStyle name="Normal 6 3 2 2 2 5 6" xfId="9379" xr:uid="{00000000-0005-0000-0000-0000FD460000}"/>
    <cellStyle name="Normal 6 3 2 2 2 5 6 2" xfId="9380" xr:uid="{00000000-0005-0000-0000-0000FE460000}"/>
    <cellStyle name="Normal 6 3 2 2 2 5 6 2 2" xfId="39711" xr:uid="{00000000-0005-0000-0000-0000FF460000}"/>
    <cellStyle name="Normal 6 3 2 2 2 5 6 3" xfId="29693" xr:uid="{00000000-0005-0000-0000-000000470000}"/>
    <cellStyle name="Normal 6 3 2 2 2 5 7" xfId="9381" xr:uid="{00000000-0005-0000-0000-000001470000}"/>
    <cellStyle name="Normal 6 3 2 2 2 5 7 2" xfId="35268" xr:uid="{00000000-0005-0000-0000-000002470000}"/>
    <cellStyle name="Normal 6 3 2 2 2 5 8" xfId="24672" xr:uid="{00000000-0005-0000-0000-000003470000}"/>
    <cellStyle name="Normal 6 3 2 2 2 6" xfId="9382" xr:uid="{00000000-0005-0000-0000-000004470000}"/>
    <cellStyle name="Normal 6 3 2 2 2 6 2" xfId="9383" xr:uid="{00000000-0005-0000-0000-000005470000}"/>
    <cellStyle name="Normal 6 3 2 2 2 6 2 2" xfId="9384" xr:uid="{00000000-0005-0000-0000-000006470000}"/>
    <cellStyle name="Normal 6 3 2 2 2 6 2 2 2" xfId="9385" xr:uid="{00000000-0005-0000-0000-000007470000}"/>
    <cellStyle name="Normal 6 3 2 2 2 6 2 2 2 2" xfId="39712" xr:uid="{00000000-0005-0000-0000-000008470000}"/>
    <cellStyle name="Normal 6 3 2 2 2 6 2 2 3" xfId="29694" xr:uid="{00000000-0005-0000-0000-000009470000}"/>
    <cellStyle name="Normal 6 3 2 2 2 6 2 3" xfId="9386" xr:uid="{00000000-0005-0000-0000-00000A470000}"/>
    <cellStyle name="Normal 6 3 2 2 2 6 2 3 2" xfId="9387" xr:uid="{00000000-0005-0000-0000-00000B470000}"/>
    <cellStyle name="Normal 6 3 2 2 2 6 2 3 2 2" xfId="39713" xr:uid="{00000000-0005-0000-0000-00000C470000}"/>
    <cellStyle name="Normal 6 3 2 2 2 6 2 3 3" xfId="29695" xr:uid="{00000000-0005-0000-0000-00000D470000}"/>
    <cellStyle name="Normal 6 3 2 2 2 6 2 4" xfId="9388" xr:uid="{00000000-0005-0000-0000-00000E470000}"/>
    <cellStyle name="Normal 6 3 2 2 2 6 2 4 2" xfId="35275" xr:uid="{00000000-0005-0000-0000-00000F470000}"/>
    <cellStyle name="Normal 6 3 2 2 2 6 2 5" xfId="24679" xr:uid="{00000000-0005-0000-0000-000010470000}"/>
    <cellStyle name="Normal 6 3 2 2 2 6 3" xfId="9389" xr:uid="{00000000-0005-0000-0000-000011470000}"/>
    <cellStyle name="Normal 6 3 2 2 2 6 3 2" xfId="9390" xr:uid="{00000000-0005-0000-0000-000012470000}"/>
    <cellStyle name="Normal 6 3 2 2 2 6 3 2 2" xfId="9391" xr:uid="{00000000-0005-0000-0000-000013470000}"/>
    <cellStyle name="Normal 6 3 2 2 2 6 3 2 2 2" xfId="39714" xr:uid="{00000000-0005-0000-0000-000014470000}"/>
    <cellStyle name="Normal 6 3 2 2 2 6 3 2 3" xfId="29696" xr:uid="{00000000-0005-0000-0000-000015470000}"/>
    <cellStyle name="Normal 6 3 2 2 2 6 3 3" xfId="9392" xr:uid="{00000000-0005-0000-0000-000016470000}"/>
    <cellStyle name="Normal 6 3 2 2 2 6 3 3 2" xfId="9393" xr:uid="{00000000-0005-0000-0000-000017470000}"/>
    <cellStyle name="Normal 6 3 2 2 2 6 3 3 2 2" xfId="39715" xr:uid="{00000000-0005-0000-0000-000018470000}"/>
    <cellStyle name="Normal 6 3 2 2 2 6 3 3 3" xfId="29697" xr:uid="{00000000-0005-0000-0000-000019470000}"/>
    <cellStyle name="Normal 6 3 2 2 2 6 3 4" xfId="9394" xr:uid="{00000000-0005-0000-0000-00001A470000}"/>
    <cellStyle name="Normal 6 3 2 2 2 6 3 4 2" xfId="35276" xr:uid="{00000000-0005-0000-0000-00001B470000}"/>
    <cellStyle name="Normal 6 3 2 2 2 6 3 5" xfId="24680" xr:uid="{00000000-0005-0000-0000-00001C470000}"/>
    <cellStyle name="Normal 6 3 2 2 2 6 4" xfId="9395" xr:uid="{00000000-0005-0000-0000-00001D470000}"/>
    <cellStyle name="Normal 6 3 2 2 2 6 4 2" xfId="9396" xr:uid="{00000000-0005-0000-0000-00001E470000}"/>
    <cellStyle name="Normal 6 3 2 2 2 6 4 2 2" xfId="39716" xr:uid="{00000000-0005-0000-0000-00001F470000}"/>
    <cellStyle name="Normal 6 3 2 2 2 6 4 3" xfId="29698" xr:uid="{00000000-0005-0000-0000-000020470000}"/>
    <cellStyle name="Normal 6 3 2 2 2 6 5" xfId="9397" xr:uid="{00000000-0005-0000-0000-000021470000}"/>
    <cellStyle name="Normal 6 3 2 2 2 6 5 2" xfId="9398" xr:uid="{00000000-0005-0000-0000-000022470000}"/>
    <cellStyle name="Normal 6 3 2 2 2 6 5 2 2" xfId="39717" xr:uid="{00000000-0005-0000-0000-000023470000}"/>
    <cellStyle name="Normal 6 3 2 2 2 6 5 3" xfId="29699" xr:uid="{00000000-0005-0000-0000-000024470000}"/>
    <cellStyle name="Normal 6 3 2 2 2 6 6" xfId="9399" xr:uid="{00000000-0005-0000-0000-000025470000}"/>
    <cellStyle name="Normal 6 3 2 2 2 6 6 2" xfId="35274" xr:uid="{00000000-0005-0000-0000-000026470000}"/>
    <cellStyle name="Normal 6 3 2 2 2 6 7" xfId="24678" xr:uid="{00000000-0005-0000-0000-000027470000}"/>
    <cellStyle name="Normal 6 3 2 2 2 7" xfId="9400" xr:uid="{00000000-0005-0000-0000-000028470000}"/>
    <cellStyle name="Normal 6 3 2 2 2 7 2" xfId="9401" xr:uid="{00000000-0005-0000-0000-000029470000}"/>
    <cellStyle name="Normal 6 3 2 2 2 7 2 2" xfId="9402" xr:uid="{00000000-0005-0000-0000-00002A470000}"/>
    <cellStyle name="Normal 6 3 2 2 2 7 2 2 2" xfId="39718" xr:uid="{00000000-0005-0000-0000-00002B470000}"/>
    <cellStyle name="Normal 6 3 2 2 2 7 2 3" xfId="29700" xr:uid="{00000000-0005-0000-0000-00002C470000}"/>
    <cellStyle name="Normal 6 3 2 2 2 7 3" xfId="9403" xr:uid="{00000000-0005-0000-0000-00002D470000}"/>
    <cellStyle name="Normal 6 3 2 2 2 7 3 2" xfId="9404" xr:uid="{00000000-0005-0000-0000-00002E470000}"/>
    <cellStyle name="Normal 6 3 2 2 2 7 3 2 2" xfId="39719" xr:uid="{00000000-0005-0000-0000-00002F470000}"/>
    <cellStyle name="Normal 6 3 2 2 2 7 3 3" xfId="29701" xr:uid="{00000000-0005-0000-0000-000030470000}"/>
    <cellStyle name="Normal 6 3 2 2 2 7 4" xfId="9405" xr:uid="{00000000-0005-0000-0000-000031470000}"/>
    <cellStyle name="Normal 6 3 2 2 2 7 4 2" xfId="35277" xr:uid="{00000000-0005-0000-0000-000032470000}"/>
    <cellStyle name="Normal 6 3 2 2 2 7 5" xfId="24681" xr:uid="{00000000-0005-0000-0000-000033470000}"/>
    <cellStyle name="Normal 6 3 2 2 2 8" xfId="9406" xr:uid="{00000000-0005-0000-0000-000034470000}"/>
    <cellStyle name="Normal 6 3 2 2 2 8 2" xfId="9407" xr:uid="{00000000-0005-0000-0000-000035470000}"/>
    <cellStyle name="Normal 6 3 2 2 2 8 2 2" xfId="9408" xr:uid="{00000000-0005-0000-0000-000036470000}"/>
    <cellStyle name="Normal 6 3 2 2 2 8 2 2 2" xfId="39720" xr:uid="{00000000-0005-0000-0000-000037470000}"/>
    <cellStyle name="Normal 6 3 2 2 2 8 2 3" xfId="29702" xr:uid="{00000000-0005-0000-0000-000038470000}"/>
    <cellStyle name="Normal 6 3 2 2 2 8 3" xfId="9409" xr:uid="{00000000-0005-0000-0000-000039470000}"/>
    <cellStyle name="Normal 6 3 2 2 2 8 3 2" xfId="9410" xr:uid="{00000000-0005-0000-0000-00003A470000}"/>
    <cellStyle name="Normal 6 3 2 2 2 8 3 2 2" xfId="39721" xr:uid="{00000000-0005-0000-0000-00003B470000}"/>
    <cellStyle name="Normal 6 3 2 2 2 8 3 3" xfId="29703" xr:uid="{00000000-0005-0000-0000-00003C470000}"/>
    <cellStyle name="Normal 6 3 2 2 2 8 4" xfId="9411" xr:uid="{00000000-0005-0000-0000-00003D470000}"/>
    <cellStyle name="Normal 6 3 2 2 2 8 4 2" xfId="35278" xr:uid="{00000000-0005-0000-0000-00003E470000}"/>
    <cellStyle name="Normal 6 3 2 2 2 8 5" xfId="24682" xr:uid="{00000000-0005-0000-0000-00003F470000}"/>
    <cellStyle name="Normal 6 3 2 2 2 9" xfId="9412" xr:uid="{00000000-0005-0000-0000-000040470000}"/>
    <cellStyle name="Normal 6 3 2 2 2 9 2" xfId="9413" xr:uid="{00000000-0005-0000-0000-000041470000}"/>
    <cellStyle name="Normal 6 3 2 2 2 9 2 2" xfId="39722" xr:uid="{00000000-0005-0000-0000-000042470000}"/>
    <cellStyle name="Normal 6 3 2 2 2 9 3" xfId="29704" xr:uid="{00000000-0005-0000-0000-000043470000}"/>
    <cellStyle name="Normal 6 3 2 2 3" xfId="9414" xr:uid="{00000000-0005-0000-0000-000044470000}"/>
    <cellStyle name="Normal 6 3 2 2 3 10" xfId="24683" xr:uid="{00000000-0005-0000-0000-000045470000}"/>
    <cellStyle name="Normal 6 3 2 2 3 2" xfId="9415" xr:uid="{00000000-0005-0000-0000-000046470000}"/>
    <cellStyle name="Normal 6 3 2 2 3 2 2" xfId="9416" xr:uid="{00000000-0005-0000-0000-000047470000}"/>
    <cellStyle name="Normal 6 3 2 2 3 2 2 2" xfId="9417" xr:uid="{00000000-0005-0000-0000-000048470000}"/>
    <cellStyle name="Normal 6 3 2 2 3 2 2 2 2" xfId="9418" xr:uid="{00000000-0005-0000-0000-000049470000}"/>
    <cellStyle name="Normal 6 3 2 2 3 2 2 2 2 2" xfId="9419" xr:uid="{00000000-0005-0000-0000-00004A470000}"/>
    <cellStyle name="Normal 6 3 2 2 3 2 2 2 2 2 2" xfId="39723" xr:uid="{00000000-0005-0000-0000-00004B470000}"/>
    <cellStyle name="Normal 6 3 2 2 3 2 2 2 2 3" xfId="29705" xr:uid="{00000000-0005-0000-0000-00004C470000}"/>
    <cellStyle name="Normal 6 3 2 2 3 2 2 2 3" xfId="9420" xr:uid="{00000000-0005-0000-0000-00004D470000}"/>
    <cellStyle name="Normal 6 3 2 2 3 2 2 2 3 2" xfId="9421" xr:uid="{00000000-0005-0000-0000-00004E470000}"/>
    <cellStyle name="Normal 6 3 2 2 3 2 2 2 3 2 2" xfId="39724" xr:uid="{00000000-0005-0000-0000-00004F470000}"/>
    <cellStyle name="Normal 6 3 2 2 3 2 2 2 3 3" xfId="29706" xr:uid="{00000000-0005-0000-0000-000050470000}"/>
    <cellStyle name="Normal 6 3 2 2 3 2 2 2 4" xfId="9422" xr:uid="{00000000-0005-0000-0000-000051470000}"/>
    <cellStyle name="Normal 6 3 2 2 3 2 2 2 4 2" xfId="35282" xr:uid="{00000000-0005-0000-0000-000052470000}"/>
    <cellStyle name="Normal 6 3 2 2 3 2 2 2 5" xfId="24686" xr:uid="{00000000-0005-0000-0000-000053470000}"/>
    <cellStyle name="Normal 6 3 2 2 3 2 2 3" xfId="9423" xr:uid="{00000000-0005-0000-0000-000054470000}"/>
    <cellStyle name="Normal 6 3 2 2 3 2 2 3 2" xfId="9424" xr:uid="{00000000-0005-0000-0000-000055470000}"/>
    <cellStyle name="Normal 6 3 2 2 3 2 2 3 2 2" xfId="9425" xr:uid="{00000000-0005-0000-0000-000056470000}"/>
    <cellStyle name="Normal 6 3 2 2 3 2 2 3 2 2 2" xfId="39725" xr:uid="{00000000-0005-0000-0000-000057470000}"/>
    <cellStyle name="Normal 6 3 2 2 3 2 2 3 2 3" xfId="29707" xr:uid="{00000000-0005-0000-0000-000058470000}"/>
    <cellStyle name="Normal 6 3 2 2 3 2 2 3 3" xfId="9426" xr:uid="{00000000-0005-0000-0000-000059470000}"/>
    <cellStyle name="Normal 6 3 2 2 3 2 2 3 3 2" xfId="9427" xr:uid="{00000000-0005-0000-0000-00005A470000}"/>
    <cellStyle name="Normal 6 3 2 2 3 2 2 3 3 2 2" xfId="39726" xr:uid="{00000000-0005-0000-0000-00005B470000}"/>
    <cellStyle name="Normal 6 3 2 2 3 2 2 3 3 3" xfId="29708" xr:uid="{00000000-0005-0000-0000-00005C470000}"/>
    <cellStyle name="Normal 6 3 2 2 3 2 2 3 4" xfId="9428" xr:uid="{00000000-0005-0000-0000-00005D470000}"/>
    <cellStyle name="Normal 6 3 2 2 3 2 2 3 4 2" xfId="35283" xr:uid="{00000000-0005-0000-0000-00005E470000}"/>
    <cellStyle name="Normal 6 3 2 2 3 2 2 3 5" xfId="24687" xr:uid="{00000000-0005-0000-0000-00005F470000}"/>
    <cellStyle name="Normal 6 3 2 2 3 2 2 4" xfId="9429" xr:uid="{00000000-0005-0000-0000-000060470000}"/>
    <cellStyle name="Normal 6 3 2 2 3 2 2 4 2" xfId="9430" xr:uid="{00000000-0005-0000-0000-000061470000}"/>
    <cellStyle name="Normal 6 3 2 2 3 2 2 4 2 2" xfId="39727" xr:uid="{00000000-0005-0000-0000-000062470000}"/>
    <cellStyle name="Normal 6 3 2 2 3 2 2 4 3" xfId="29709" xr:uid="{00000000-0005-0000-0000-000063470000}"/>
    <cellStyle name="Normal 6 3 2 2 3 2 2 5" xfId="9431" xr:uid="{00000000-0005-0000-0000-000064470000}"/>
    <cellStyle name="Normal 6 3 2 2 3 2 2 5 2" xfId="9432" xr:uid="{00000000-0005-0000-0000-000065470000}"/>
    <cellStyle name="Normal 6 3 2 2 3 2 2 5 2 2" xfId="39728" xr:uid="{00000000-0005-0000-0000-000066470000}"/>
    <cellStyle name="Normal 6 3 2 2 3 2 2 5 3" xfId="29710" xr:uid="{00000000-0005-0000-0000-000067470000}"/>
    <cellStyle name="Normal 6 3 2 2 3 2 2 6" xfId="9433" xr:uid="{00000000-0005-0000-0000-000068470000}"/>
    <cellStyle name="Normal 6 3 2 2 3 2 2 6 2" xfId="35281" xr:uid="{00000000-0005-0000-0000-000069470000}"/>
    <cellStyle name="Normal 6 3 2 2 3 2 2 7" xfId="24685" xr:uid="{00000000-0005-0000-0000-00006A470000}"/>
    <cellStyle name="Normal 6 3 2 2 3 2 3" xfId="9434" xr:uid="{00000000-0005-0000-0000-00006B470000}"/>
    <cellStyle name="Normal 6 3 2 2 3 2 3 2" xfId="9435" xr:uid="{00000000-0005-0000-0000-00006C470000}"/>
    <cellStyle name="Normal 6 3 2 2 3 2 3 2 2" xfId="9436" xr:uid="{00000000-0005-0000-0000-00006D470000}"/>
    <cellStyle name="Normal 6 3 2 2 3 2 3 2 2 2" xfId="39729" xr:uid="{00000000-0005-0000-0000-00006E470000}"/>
    <cellStyle name="Normal 6 3 2 2 3 2 3 2 3" xfId="29711" xr:uid="{00000000-0005-0000-0000-00006F470000}"/>
    <cellStyle name="Normal 6 3 2 2 3 2 3 3" xfId="9437" xr:uid="{00000000-0005-0000-0000-000070470000}"/>
    <cellStyle name="Normal 6 3 2 2 3 2 3 3 2" xfId="9438" xr:uid="{00000000-0005-0000-0000-000071470000}"/>
    <cellStyle name="Normal 6 3 2 2 3 2 3 3 2 2" xfId="39730" xr:uid="{00000000-0005-0000-0000-000072470000}"/>
    <cellStyle name="Normal 6 3 2 2 3 2 3 3 3" xfId="29712" xr:uid="{00000000-0005-0000-0000-000073470000}"/>
    <cellStyle name="Normal 6 3 2 2 3 2 3 4" xfId="9439" xr:uid="{00000000-0005-0000-0000-000074470000}"/>
    <cellStyle name="Normal 6 3 2 2 3 2 3 4 2" xfId="35284" xr:uid="{00000000-0005-0000-0000-000075470000}"/>
    <cellStyle name="Normal 6 3 2 2 3 2 3 5" xfId="24688" xr:uid="{00000000-0005-0000-0000-000076470000}"/>
    <cellStyle name="Normal 6 3 2 2 3 2 4" xfId="9440" xr:uid="{00000000-0005-0000-0000-000077470000}"/>
    <cellStyle name="Normal 6 3 2 2 3 2 4 2" xfId="9441" xr:uid="{00000000-0005-0000-0000-000078470000}"/>
    <cellStyle name="Normal 6 3 2 2 3 2 4 2 2" xfId="9442" xr:uid="{00000000-0005-0000-0000-000079470000}"/>
    <cellStyle name="Normal 6 3 2 2 3 2 4 2 2 2" xfId="39731" xr:uid="{00000000-0005-0000-0000-00007A470000}"/>
    <cellStyle name="Normal 6 3 2 2 3 2 4 2 3" xfId="29713" xr:uid="{00000000-0005-0000-0000-00007B470000}"/>
    <cellStyle name="Normal 6 3 2 2 3 2 4 3" xfId="9443" xr:uid="{00000000-0005-0000-0000-00007C470000}"/>
    <cellStyle name="Normal 6 3 2 2 3 2 4 3 2" xfId="9444" xr:uid="{00000000-0005-0000-0000-00007D470000}"/>
    <cellStyle name="Normal 6 3 2 2 3 2 4 3 2 2" xfId="39732" xr:uid="{00000000-0005-0000-0000-00007E470000}"/>
    <cellStyle name="Normal 6 3 2 2 3 2 4 3 3" xfId="29714" xr:uid="{00000000-0005-0000-0000-00007F470000}"/>
    <cellStyle name="Normal 6 3 2 2 3 2 4 4" xfId="9445" xr:uid="{00000000-0005-0000-0000-000080470000}"/>
    <cellStyle name="Normal 6 3 2 2 3 2 4 4 2" xfId="35285" xr:uid="{00000000-0005-0000-0000-000081470000}"/>
    <cellStyle name="Normal 6 3 2 2 3 2 4 5" xfId="24689" xr:uid="{00000000-0005-0000-0000-000082470000}"/>
    <cellStyle name="Normal 6 3 2 2 3 2 5" xfId="9446" xr:uid="{00000000-0005-0000-0000-000083470000}"/>
    <cellStyle name="Normal 6 3 2 2 3 2 5 2" xfId="9447" xr:uid="{00000000-0005-0000-0000-000084470000}"/>
    <cellStyle name="Normal 6 3 2 2 3 2 5 2 2" xfId="39733" xr:uid="{00000000-0005-0000-0000-000085470000}"/>
    <cellStyle name="Normal 6 3 2 2 3 2 5 3" xfId="29715" xr:uid="{00000000-0005-0000-0000-000086470000}"/>
    <cellStyle name="Normal 6 3 2 2 3 2 6" xfId="9448" xr:uid="{00000000-0005-0000-0000-000087470000}"/>
    <cellStyle name="Normal 6 3 2 2 3 2 6 2" xfId="9449" xr:uid="{00000000-0005-0000-0000-000088470000}"/>
    <cellStyle name="Normal 6 3 2 2 3 2 6 2 2" xfId="39734" xr:uid="{00000000-0005-0000-0000-000089470000}"/>
    <cellStyle name="Normal 6 3 2 2 3 2 6 3" xfId="29716" xr:uid="{00000000-0005-0000-0000-00008A470000}"/>
    <cellStyle name="Normal 6 3 2 2 3 2 7" xfId="9450" xr:uid="{00000000-0005-0000-0000-00008B470000}"/>
    <cellStyle name="Normal 6 3 2 2 3 2 7 2" xfId="35280" xr:uid="{00000000-0005-0000-0000-00008C470000}"/>
    <cellStyle name="Normal 6 3 2 2 3 2 8" xfId="24684" xr:uid="{00000000-0005-0000-0000-00008D470000}"/>
    <cellStyle name="Normal 6 3 2 2 3 3" xfId="9451" xr:uid="{00000000-0005-0000-0000-00008E470000}"/>
    <cellStyle name="Normal 6 3 2 2 3 3 2" xfId="9452" xr:uid="{00000000-0005-0000-0000-00008F470000}"/>
    <cellStyle name="Normal 6 3 2 2 3 3 2 2" xfId="9453" xr:uid="{00000000-0005-0000-0000-000090470000}"/>
    <cellStyle name="Normal 6 3 2 2 3 3 2 2 2" xfId="9454" xr:uid="{00000000-0005-0000-0000-000091470000}"/>
    <cellStyle name="Normal 6 3 2 2 3 3 2 2 2 2" xfId="9455" xr:uid="{00000000-0005-0000-0000-000092470000}"/>
    <cellStyle name="Normal 6 3 2 2 3 3 2 2 2 2 2" xfId="39735" xr:uid="{00000000-0005-0000-0000-000093470000}"/>
    <cellStyle name="Normal 6 3 2 2 3 3 2 2 2 3" xfId="29717" xr:uid="{00000000-0005-0000-0000-000094470000}"/>
    <cellStyle name="Normal 6 3 2 2 3 3 2 2 3" xfId="9456" xr:uid="{00000000-0005-0000-0000-000095470000}"/>
    <cellStyle name="Normal 6 3 2 2 3 3 2 2 3 2" xfId="9457" xr:uid="{00000000-0005-0000-0000-000096470000}"/>
    <cellStyle name="Normal 6 3 2 2 3 3 2 2 3 2 2" xfId="39736" xr:uid="{00000000-0005-0000-0000-000097470000}"/>
    <cellStyle name="Normal 6 3 2 2 3 3 2 2 3 3" xfId="29718" xr:uid="{00000000-0005-0000-0000-000098470000}"/>
    <cellStyle name="Normal 6 3 2 2 3 3 2 2 4" xfId="9458" xr:uid="{00000000-0005-0000-0000-000099470000}"/>
    <cellStyle name="Normal 6 3 2 2 3 3 2 2 4 2" xfId="35288" xr:uid="{00000000-0005-0000-0000-00009A470000}"/>
    <cellStyle name="Normal 6 3 2 2 3 3 2 2 5" xfId="24692" xr:uid="{00000000-0005-0000-0000-00009B470000}"/>
    <cellStyle name="Normal 6 3 2 2 3 3 2 3" xfId="9459" xr:uid="{00000000-0005-0000-0000-00009C470000}"/>
    <cellStyle name="Normal 6 3 2 2 3 3 2 3 2" xfId="9460" xr:uid="{00000000-0005-0000-0000-00009D470000}"/>
    <cellStyle name="Normal 6 3 2 2 3 3 2 3 2 2" xfId="9461" xr:uid="{00000000-0005-0000-0000-00009E470000}"/>
    <cellStyle name="Normal 6 3 2 2 3 3 2 3 2 2 2" xfId="39737" xr:uid="{00000000-0005-0000-0000-00009F470000}"/>
    <cellStyle name="Normal 6 3 2 2 3 3 2 3 2 3" xfId="29719" xr:uid="{00000000-0005-0000-0000-0000A0470000}"/>
    <cellStyle name="Normal 6 3 2 2 3 3 2 3 3" xfId="9462" xr:uid="{00000000-0005-0000-0000-0000A1470000}"/>
    <cellStyle name="Normal 6 3 2 2 3 3 2 3 3 2" xfId="9463" xr:uid="{00000000-0005-0000-0000-0000A2470000}"/>
    <cellStyle name="Normal 6 3 2 2 3 3 2 3 3 2 2" xfId="39738" xr:uid="{00000000-0005-0000-0000-0000A3470000}"/>
    <cellStyle name="Normal 6 3 2 2 3 3 2 3 3 3" xfId="29720" xr:uid="{00000000-0005-0000-0000-0000A4470000}"/>
    <cellStyle name="Normal 6 3 2 2 3 3 2 3 4" xfId="9464" xr:uid="{00000000-0005-0000-0000-0000A5470000}"/>
    <cellStyle name="Normal 6 3 2 2 3 3 2 3 4 2" xfId="35289" xr:uid="{00000000-0005-0000-0000-0000A6470000}"/>
    <cellStyle name="Normal 6 3 2 2 3 3 2 3 5" xfId="24693" xr:uid="{00000000-0005-0000-0000-0000A7470000}"/>
    <cellStyle name="Normal 6 3 2 2 3 3 2 4" xfId="9465" xr:uid="{00000000-0005-0000-0000-0000A8470000}"/>
    <cellStyle name="Normal 6 3 2 2 3 3 2 4 2" xfId="9466" xr:uid="{00000000-0005-0000-0000-0000A9470000}"/>
    <cellStyle name="Normal 6 3 2 2 3 3 2 4 2 2" xfId="39739" xr:uid="{00000000-0005-0000-0000-0000AA470000}"/>
    <cellStyle name="Normal 6 3 2 2 3 3 2 4 3" xfId="29721" xr:uid="{00000000-0005-0000-0000-0000AB470000}"/>
    <cellStyle name="Normal 6 3 2 2 3 3 2 5" xfId="9467" xr:uid="{00000000-0005-0000-0000-0000AC470000}"/>
    <cellStyle name="Normal 6 3 2 2 3 3 2 5 2" xfId="9468" xr:uid="{00000000-0005-0000-0000-0000AD470000}"/>
    <cellStyle name="Normal 6 3 2 2 3 3 2 5 2 2" xfId="39740" xr:uid="{00000000-0005-0000-0000-0000AE470000}"/>
    <cellStyle name="Normal 6 3 2 2 3 3 2 5 3" xfId="29722" xr:uid="{00000000-0005-0000-0000-0000AF470000}"/>
    <cellStyle name="Normal 6 3 2 2 3 3 2 6" xfId="9469" xr:uid="{00000000-0005-0000-0000-0000B0470000}"/>
    <cellStyle name="Normal 6 3 2 2 3 3 2 6 2" xfId="35287" xr:uid="{00000000-0005-0000-0000-0000B1470000}"/>
    <cellStyle name="Normal 6 3 2 2 3 3 2 7" xfId="24691" xr:uid="{00000000-0005-0000-0000-0000B2470000}"/>
    <cellStyle name="Normal 6 3 2 2 3 3 3" xfId="9470" xr:uid="{00000000-0005-0000-0000-0000B3470000}"/>
    <cellStyle name="Normal 6 3 2 2 3 3 3 2" xfId="9471" xr:uid="{00000000-0005-0000-0000-0000B4470000}"/>
    <cellStyle name="Normal 6 3 2 2 3 3 3 2 2" xfId="9472" xr:uid="{00000000-0005-0000-0000-0000B5470000}"/>
    <cellStyle name="Normal 6 3 2 2 3 3 3 2 2 2" xfId="39741" xr:uid="{00000000-0005-0000-0000-0000B6470000}"/>
    <cellStyle name="Normal 6 3 2 2 3 3 3 2 3" xfId="29723" xr:uid="{00000000-0005-0000-0000-0000B7470000}"/>
    <cellStyle name="Normal 6 3 2 2 3 3 3 3" xfId="9473" xr:uid="{00000000-0005-0000-0000-0000B8470000}"/>
    <cellStyle name="Normal 6 3 2 2 3 3 3 3 2" xfId="9474" xr:uid="{00000000-0005-0000-0000-0000B9470000}"/>
    <cellStyle name="Normal 6 3 2 2 3 3 3 3 2 2" xfId="39742" xr:uid="{00000000-0005-0000-0000-0000BA470000}"/>
    <cellStyle name="Normal 6 3 2 2 3 3 3 3 3" xfId="29724" xr:uid="{00000000-0005-0000-0000-0000BB470000}"/>
    <cellStyle name="Normal 6 3 2 2 3 3 3 4" xfId="9475" xr:uid="{00000000-0005-0000-0000-0000BC470000}"/>
    <cellStyle name="Normal 6 3 2 2 3 3 3 4 2" xfId="35290" xr:uid="{00000000-0005-0000-0000-0000BD470000}"/>
    <cellStyle name="Normal 6 3 2 2 3 3 3 5" xfId="24694" xr:uid="{00000000-0005-0000-0000-0000BE470000}"/>
    <cellStyle name="Normal 6 3 2 2 3 3 4" xfId="9476" xr:uid="{00000000-0005-0000-0000-0000BF470000}"/>
    <cellStyle name="Normal 6 3 2 2 3 3 4 2" xfId="9477" xr:uid="{00000000-0005-0000-0000-0000C0470000}"/>
    <cellStyle name="Normal 6 3 2 2 3 3 4 2 2" xfId="9478" xr:uid="{00000000-0005-0000-0000-0000C1470000}"/>
    <cellStyle name="Normal 6 3 2 2 3 3 4 2 2 2" xfId="39743" xr:uid="{00000000-0005-0000-0000-0000C2470000}"/>
    <cellStyle name="Normal 6 3 2 2 3 3 4 2 3" xfId="29725" xr:uid="{00000000-0005-0000-0000-0000C3470000}"/>
    <cellStyle name="Normal 6 3 2 2 3 3 4 3" xfId="9479" xr:uid="{00000000-0005-0000-0000-0000C4470000}"/>
    <cellStyle name="Normal 6 3 2 2 3 3 4 3 2" xfId="9480" xr:uid="{00000000-0005-0000-0000-0000C5470000}"/>
    <cellStyle name="Normal 6 3 2 2 3 3 4 3 2 2" xfId="39744" xr:uid="{00000000-0005-0000-0000-0000C6470000}"/>
    <cellStyle name="Normal 6 3 2 2 3 3 4 3 3" xfId="29726" xr:uid="{00000000-0005-0000-0000-0000C7470000}"/>
    <cellStyle name="Normal 6 3 2 2 3 3 4 4" xfId="9481" xr:uid="{00000000-0005-0000-0000-0000C8470000}"/>
    <cellStyle name="Normal 6 3 2 2 3 3 4 4 2" xfId="35291" xr:uid="{00000000-0005-0000-0000-0000C9470000}"/>
    <cellStyle name="Normal 6 3 2 2 3 3 4 5" xfId="24695" xr:uid="{00000000-0005-0000-0000-0000CA470000}"/>
    <cellStyle name="Normal 6 3 2 2 3 3 5" xfId="9482" xr:uid="{00000000-0005-0000-0000-0000CB470000}"/>
    <cellStyle name="Normal 6 3 2 2 3 3 5 2" xfId="9483" xr:uid="{00000000-0005-0000-0000-0000CC470000}"/>
    <cellStyle name="Normal 6 3 2 2 3 3 5 2 2" xfId="39745" xr:uid="{00000000-0005-0000-0000-0000CD470000}"/>
    <cellStyle name="Normal 6 3 2 2 3 3 5 3" xfId="29727" xr:uid="{00000000-0005-0000-0000-0000CE470000}"/>
    <cellStyle name="Normal 6 3 2 2 3 3 6" xfId="9484" xr:uid="{00000000-0005-0000-0000-0000CF470000}"/>
    <cellStyle name="Normal 6 3 2 2 3 3 6 2" xfId="9485" xr:uid="{00000000-0005-0000-0000-0000D0470000}"/>
    <cellStyle name="Normal 6 3 2 2 3 3 6 2 2" xfId="39746" xr:uid="{00000000-0005-0000-0000-0000D1470000}"/>
    <cellStyle name="Normal 6 3 2 2 3 3 6 3" xfId="29728" xr:uid="{00000000-0005-0000-0000-0000D2470000}"/>
    <cellStyle name="Normal 6 3 2 2 3 3 7" xfId="9486" xr:uid="{00000000-0005-0000-0000-0000D3470000}"/>
    <cellStyle name="Normal 6 3 2 2 3 3 7 2" xfId="35286" xr:uid="{00000000-0005-0000-0000-0000D4470000}"/>
    <cellStyle name="Normal 6 3 2 2 3 3 8" xfId="24690" xr:uid="{00000000-0005-0000-0000-0000D5470000}"/>
    <cellStyle name="Normal 6 3 2 2 3 4" xfId="9487" xr:uid="{00000000-0005-0000-0000-0000D6470000}"/>
    <cellStyle name="Normal 6 3 2 2 3 4 2" xfId="9488" xr:uid="{00000000-0005-0000-0000-0000D7470000}"/>
    <cellStyle name="Normal 6 3 2 2 3 4 2 2" xfId="9489" xr:uid="{00000000-0005-0000-0000-0000D8470000}"/>
    <cellStyle name="Normal 6 3 2 2 3 4 2 2 2" xfId="9490" xr:uid="{00000000-0005-0000-0000-0000D9470000}"/>
    <cellStyle name="Normal 6 3 2 2 3 4 2 2 2 2" xfId="39747" xr:uid="{00000000-0005-0000-0000-0000DA470000}"/>
    <cellStyle name="Normal 6 3 2 2 3 4 2 2 3" xfId="29729" xr:uid="{00000000-0005-0000-0000-0000DB470000}"/>
    <cellStyle name="Normal 6 3 2 2 3 4 2 3" xfId="9491" xr:uid="{00000000-0005-0000-0000-0000DC470000}"/>
    <cellStyle name="Normal 6 3 2 2 3 4 2 3 2" xfId="9492" xr:uid="{00000000-0005-0000-0000-0000DD470000}"/>
    <cellStyle name="Normal 6 3 2 2 3 4 2 3 2 2" xfId="39748" xr:uid="{00000000-0005-0000-0000-0000DE470000}"/>
    <cellStyle name="Normal 6 3 2 2 3 4 2 3 3" xfId="29730" xr:uid="{00000000-0005-0000-0000-0000DF470000}"/>
    <cellStyle name="Normal 6 3 2 2 3 4 2 4" xfId="9493" xr:uid="{00000000-0005-0000-0000-0000E0470000}"/>
    <cellStyle name="Normal 6 3 2 2 3 4 2 4 2" xfId="35293" xr:uid="{00000000-0005-0000-0000-0000E1470000}"/>
    <cellStyle name="Normal 6 3 2 2 3 4 2 5" xfId="24697" xr:uid="{00000000-0005-0000-0000-0000E2470000}"/>
    <cellStyle name="Normal 6 3 2 2 3 4 3" xfId="9494" xr:uid="{00000000-0005-0000-0000-0000E3470000}"/>
    <cellStyle name="Normal 6 3 2 2 3 4 3 2" xfId="9495" xr:uid="{00000000-0005-0000-0000-0000E4470000}"/>
    <cellStyle name="Normal 6 3 2 2 3 4 3 2 2" xfId="9496" xr:uid="{00000000-0005-0000-0000-0000E5470000}"/>
    <cellStyle name="Normal 6 3 2 2 3 4 3 2 2 2" xfId="39749" xr:uid="{00000000-0005-0000-0000-0000E6470000}"/>
    <cellStyle name="Normal 6 3 2 2 3 4 3 2 3" xfId="29731" xr:uid="{00000000-0005-0000-0000-0000E7470000}"/>
    <cellStyle name="Normal 6 3 2 2 3 4 3 3" xfId="9497" xr:uid="{00000000-0005-0000-0000-0000E8470000}"/>
    <cellStyle name="Normal 6 3 2 2 3 4 3 3 2" xfId="9498" xr:uid="{00000000-0005-0000-0000-0000E9470000}"/>
    <cellStyle name="Normal 6 3 2 2 3 4 3 3 2 2" xfId="39750" xr:uid="{00000000-0005-0000-0000-0000EA470000}"/>
    <cellStyle name="Normal 6 3 2 2 3 4 3 3 3" xfId="29732" xr:uid="{00000000-0005-0000-0000-0000EB470000}"/>
    <cellStyle name="Normal 6 3 2 2 3 4 3 4" xfId="9499" xr:uid="{00000000-0005-0000-0000-0000EC470000}"/>
    <cellStyle name="Normal 6 3 2 2 3 4 3 4 2" xfId="35294" xr:uid="{00000000-0005-0000-0000-0000ED470000}"/>
    <cellStyle name="Normal 6 3 2 2 3 4 3 5" xfId="24698" xr:uid="{00000000-0005-0000-0000-0000EE470000}"/>
    <cellStyle name="Normal 6 3 2 2 3 4 4" xfId="9500" xr:uid="{00000000-0005-0000-0000-0000EF470000}"/>
    <cellStyle name="Normal 6 3 2 2 3 4 4 2" xfId="9501" xr:uid="{00000000-0005-0000-0000-0000F0470000}"/>
    <cellStyle name="Normal 6 3 2 2 3 4 4 2 2" xfId="39751" xr:uid="{00000000-0005-0000-0000-0000F1470000}"/>
    <cellStyle name="Normal 6 3 2 2 3 4 4 3" xfId="29733" xr:uid="{00000000-0005-0000-0000-0000F2470000}"/>
    <cellStyle name="Normal 6 3 2 2 3 4 5" xfId="9502" xr:uid="{00000000-0005-0000-0000-0000F3470000}"/>
    <cellStyle name="Normal 6 3 2 2 3 4 5 2" xfId="9503" xr:uid="{00000000-0005-0000-0000-0000F4470000}"/>
    <cellStyle name="Normal 6 3 2 2 3 4 5 2 2" xfId="39752" xr:uid="{00000000-0005-0000-0000-0000F5470000}"/>
    <cellStyle name="Normal 6 3 2 2 3 4 5 3" xfId="29734" xr:uid="{00000000-0005-0000-0000-0000F6470000}"/>
    <cellStyle name="Normal 6 3 2 2 3 4 6" xfId="9504" xr:uid="{00000000-0005-0000-0000-0000F7470000}"/>
    <cellStyle name="Normal 6 3 2 2 3 4 6 2" xfId="35292" xr:uid="{00000000-0005-0000-0000-0000F8470000}"/>
    <cellStyle name="Normal 6 3 2 2 3 4 7" xfId="24696" xr:uid="{00000000-0005-0000-0000-0000F9470000}"/>
    <cellStyle name="Normal 6 3 2 2 3 5" xfId="9505" xr:uid="{00000000-0005-0000-0000-0000FA470000}"/>
    <cellStyle name="Normal 6 3 2 2 3 5 2" xfId="9506" xr:uid="{00000000-0005-0000-0000-0000FB470000}"/>
    <cellStyle name="Normal 6 3 2 2 3 5 2 2" xfId="9507" xr:uid="{00000000-0005-0000-0000-0000FC470000}"/>
    <cellStyle name="Normal 6 3 2 2 3 5 2 2 2" xfId="39753" xr:uid="{00000000-0005-0000-0000-0000FD470000}"/>
    <cellStyle name="Normal 6 3 2 2 3 5 2 3" xfId="29735" xr:uid="{00000000-0005-0000-0000-0000FE470000}"/>
    <cellStyle name="Normal 6 3 2 2 3 5 3" xfId="9508" xr:uid="{00000000-0005-0000-0000-0000FF470000}"/>
    <cellStyle name="Normal 6 3 2 2 3 5 3 2" xfId="9509" xr:uid="{00000000-0005-0000-0000-000000480000}"/>
    <cellStyle name="Normal 6 3 2 2 3 5 3 2 2" xfId="39754" xr:uid="{00000000-0005-0000-0000-000001480000}"/>
    <cellStyle name="Normal 6 3 2 2 3 5 3 3" xfId="29736" xr:uid="{00000000-0005-0000-0000-000002480000}"/>
    <cellStyle name="Normal 6 3 2 2 3 5 4" xfId="9510" xr:uid="{00000000-0005-0000-0000-000003480000}"/>
    <cellStyle name="Normal 6 3 2 2 3 5 4 2" xfId="35295" xr:uid="{00000000-0005-0000-0000-000004480000}"/>
    <cellStyle name="Normal 6 3 2 2 3 5 5" xfId="24699" xr:uid="{00000000-0005-0000-0000-000005480000}"/>
    <cellStyle name="Normal 6 3 2 2 3 6" xfId="9511" xr:uid="{00000000-0005-0000-0000-000006480000}"/>
    <cellStyle name="Normal 6 3 2 2 3 6 2" xfId="9512" xr:uid="{00000000-0005-0000-0000-000007480000}"/>
    <cellStyle name="Normal 6 3 2 2 3 6 2 2" xfId="9513" xr:uid="{00000000-0005-0000-0000-000008480000}"/>
    <cellStyle name="Normal 6 3 2 2 3 6 2 2 2" xfId="39755" xr:uid="{00000000-0005-0000-0000-000009480000}"/>
    <cellStyle name="Normal 6 3 2 2 3 6 2 3" xfId="29737" xr:uid="{00000000-0005-0000-0000-00000A480000}"/>
    <cellStyle name="Normal 6 3 2 2 3 6 3" xfId="9514" xr:uid="{00000000-0005-0000-0000-00000B480000}"/>
    <cellStyle name="Normal 6 3 2 2 3 6 3 2" xfId="9515" xr:uid="{00000000-0005-0000-0000-00000C480000}"/>
    <cellStyle name="Normal 6 3 2 2 3 6 3 2 2" xfId="39756" xr:uid="{00000000-0005-0000-0000-00000D480000}"/>
    <cellStyle name="Normal 6 3 2 2 3 6 3 3" xfId="29738" xr:uid="{00000000-0005-0000-0000-00000E480000}"/>
    <cellStyle name="Normal 6 3 2 2 3 6 4" xfId="9516" xr:uid="{00000000-0005-0000-0000-00000F480000}"/>
    <cellStyle name="Normal 6 3 2 2 3 6 4 2" xfId="35296" xr:uid="{00000000-0005-0000-0000-000010480000}"/>
    <cellStyle name="Normal 6 3 2 2 3 6 5" xfId="24700" xr:uid="{00000000-0005-0000-0000-000011480000}"/>
    <cellStyle name="Normal 6 3 2 2 3 7" xfId="9517" xr:uid="{00000000-0005-0000-0000-000012480000}"/>
    <cellStyle name="Normal 6 3 2 2 3 7 2" xfId="9518" xr:uid="{00000000-0005-0000-0000-000013480000}"/>
    <cellStyle name="Normal 6 3 2 2 3 7 2 2" xfId="39757" xr:uid="{00000000-0005-0000-0000-000014480000}"/>
    <cellStyle name="Normal 6 3 2 2 3 7 3" xfId="29739" xr:uid="{00000000-0005-0000-0000-000015480000}"/>
    <cellStyle name="Normal 6 3 2 2 3 8" xfId="9519" xr:uid="{00000000-0005-0000-0000-000016480000}"/>
    <cellStyle name="Normal 6 3 2 2 3 8 2" xfId="9520" xr:uid="{00000000-0005-0000-0000-000017480000}"/>
    <cellStyle name="Normal 6 3 2 2 3 8 2 2" xfId="39758" xr:uid="{00000000-0005-0000-0000-000018480000}"/>
    <cellStyle name="Normal 6 3 2 2 3 8 3" xfId="29740" xr:uid="{00000000-0005-0000-0000-000019480000}"/>
    <cellStyle name="Normal 6 3 2 2 3 9" xfId="9521" xr:uid="{00000000-0005-0000-0000-00001A480000}"/>
    <cellStyle name="Normal 6 3 2 2 3 9 2" xfId="35279" xr:uid="{00000000-0005-0000-0000-00001B480000}"/>
    <cellStyle name="Normal 6 3 2 2 4" xfId="9522" xr:uid="{00000000-0005-0000-0000-00001C480000}"/>
    <cellStyle name="Normal 6 3 2 2 4 10" xfId="24701" xr:uid="{00000000-0005-0000-0000-00001D480000}"/>
    <cellStyle name="Normal 6 3 2 2 4 2" xfId="9523" xr:uid="{00000000-0005-0000-0000-00001E480000}"/>
    <cellStyle name="Normal 6 3 2 2 4 2 2" xfId="9524" xr:uid="{00000000-0005-0000-0000-00001F480000}"/>
    <cellStyle name="Normal 6 3 2 2 4 2 2 2" xfId="9525" xr:uid="{00000000-0005-0000-0000-000020480000}"/>
    <cellStyle name="Normal 6 3 2 2 4 2 2 2 2" xfId="9526" xr:uid="{00000000-0005-0000-0000-000021480000}"/>
    <cellStyle name="Normal 6 3 2 2 4 2 2 2 2 2" xfId="9527" xr:uid="{00000000-0005-0000-0000-000022480000}"/>
    <cellStyle name="Normal 6 3 2 2 4 2 2 2 2 2 2" xfId="39759" xr:uid="{00000000-0005-0000-0000-000023480000}"/>
    <cellStyle name="Normal 6 3 2 2 4 2 2 2 2 3" xfId="29741" xr:uid="{00000000-0005-0000-0000-000024480000}"/>
    <cellStyle name="Normal 6 3 2 2 4 2 2 2 3" xfId="9528" xr:uid="{00000000-0005-0000-0000-000025480000}"/>
    <cellStyle name="Normal 6 3 2 2 4 2 2 2 3 2" xfId="9529" xr:uid="{00000000-0005-0000-0000-000026480000}"/>
    <cellStyle name="Normal 6 3 2 2 4 2 2 2 3 2 2" xfId="39760" xr:uid="{00000000-0005-0000-0000-000027480000}"/>
    <cellStyle name="Normal 6 3 2 2 4 2 2 2 3 3" xfId="29742" xr:uid="{00000000-0005-0000-0000-000028480000}"/>
    <cellStyle name="Normal 6 3 2 2 4 2 2 2 4" xfId="9530" xr:uid="{00000000-0005-0000-0000-000029480000}"/>
    <cellStyle name="Normal 6 3 2 2 4 2 2 2 4 2" xfId="35300" xr:uid="{00000000-0005-0000-0000-00002A480000}"/>
    <cellStyle name="Normal 6 3 2 2 4 2 2 2 5" xfId="24704" xr:uid="{00000000-0005-0000-0000-00002B480000}"/>
    <cellStyle name="Normal 6 3 2 2 4 2 2 3" xfId="9531" xr:uid="{00000000-0005-0000-0000-00002C480000}"/>
    <cellStyle name="Normal 6 3 2 2 4 2 2 3 2" xfId="9532" xr:uid="{00000000-0005-0000-0000-00002D480000}"/>
    <cellStyle name="Normal 6 3 2 2 4 2 2 3 2 2" xfId="9533" xr:uid="{00000000-0005-0000-0000-00002E480000}"/>
    <cellStyle name="Normal 6 3 2 2 4 2 2 3 2 2 2" xfId="39761" xr:uid="{00000000-0005-0000-0000-00002F480000}"/>
    <cellStyle name="Normal 6 3 2 2 4 2 2 3 2 3" xfId="29743" xr:uid="{00000000-0005-0000-0000-000030480000}"/>
    <cellStyle name="Normal 6 3 2 2 4 2 2 3 3" xfId="9534" xr:uid="{00000000-0005-0000-0000-000031480000}"/>
    <cellStyle name="Normal 6 3 2 2 4 2 2 3 3 2" xfId="9535" xr:uid="{00000000-0005-0000-0000-000032480000}"/>
    <cellStyle name="Normal 6 3 2 2 4 2 2 3 3 2 2" xfId="39762" xr:uid="{00000000-0005-0000-0000-000033480000}"/>
    <cellStyle name="Normal 6 3 2 2 4 2 2 3 3 3" xfId="29744" xr:uid="{00000000-0005-0000-0000-000034480000}"/>
    <cellStyle name="Normal 6 3 2 2 4 2 2 3 4" xfId="9536" xr:uid="{00000000-0005-0000-0000-000035480000}"/>
    <cellStyle name="Normal 6 3 2 2 4 2 2 3 4 2" xfId="35301" xr:uid="{00000000-0005-0000-0000-000036480000}"/>
    <cellStyle name="Normal 6 3 2 2 4 2 2 3 5" xfId="24705" xr:uid="{00000000-0005-0000-0000-000037480000}"/>
    <cellStyle name="Normal 6 3 2 2 4 2 2 4" xfId="9537" xr:uid="{00000000-0005-0000-0000-000038480000}"/>
    <cellStyle name="Normal 6 3 2 2 4 2 2 4 2" xfId="9538" xr:uid="{00000000-0005-0000-0000-000039480000}"/>
    <cellStyle name="Normal 6 3 2 2 4 2 2 4 2 2" xfId="39763" xr:uid="{00000000-0005-0000-0000-00003A480000}"/>
    <cellStyle name="Normal 6 3 2 2 4 2 2 4 3" xfId="29745" xr:uid="{00000000-0005-0000-0000-00003B480000}"/>
    <cellStyle name="Normal 6 3 2 2 4 2 2 5" xfId="9539" xr:uid="{00000000-0005-0000-0000-00003C480000}"/>
    <cellStyle name="Normal 6 3 2 2 4 2 2 5 2" xfId="9540" xr:uid="{00000000-0005-0000-0000-00003D480000}"/>
    <cellStyle name="Normal 6 3 2 2 4 2 2 5 2 2" xfId="39764" xr:uid="{00000000-0005-0000-0000-00003E480000}"/>
    <cellStyle name="Normal 6 3 2 2 4 2 2 5 3" xfId="29746" xr:uid="{00000000-0005-0000-0000-00003F480000}"/>
    <cellStyle name="Normal 6 3 2 2 4 2 2 6" xfId="9541" xr:uid="{00000000-0005-0000-0000-000040480000}"/>
    <cellStyle name="Normal 6 3 2 2 4 2 2 6 2" xfId="35299" xr:uid="{00000000-0005-0000-0000-000041480000}"/>
    <cellStyle name="Normal 6 3 2 2 4 2 2 7" xfId="24703" xr:uid="{00000000-0005-0000-0000-000042480000}"/>
    <cellStyle name="Normal 6 3 2 2 4 2 3" xfId="9542" xr:uid="{00000000-0005-0000-0000-000043480000}"/>
    <cellStyle name="Normal 6 3 2 2 4 2 3 2" xfId="9543" xr:uid="{00000000-0005-0000-0000-000044480000}"/>
    <cellStyle name="Normal 6 3 2 2 4 2 3 2 2" xfId="9544" xr:uid="{00000000-0005-0000-0000-000045480000}"/>
    <cellStyle name="Normal 6 3 2 2 4 2 3 2 2 2" xfId="39765" xr:uid="{00000000-0005-0000-0000-000046480000}"/>
    <cellStyle name="Normal 6 3 2 2 4 2 3 2 3" xfId="29747" xr:uid="{00000000-0005-0000-0000-000047480000}"/>
    <cellStyle name="Normal 6 3 2 2 4 2 3 3" xfId="9545" xr:uid="{00000000-0005-0000-0000-000048480000}"/>
    <cellStyle name="Normal 6 3 2 2 4 2 3 3 2" xfId="9546" xr:uid="{00000000-0005-0000-0000-000049480000}"/>
    <cellStyle name="Normal 6 3 2 2 4 2 3 3 2 2" xfId="39766" xr:uid="{00000000-0005-0000-0000-00004A480000}"/>
    <cellStyle name="Normal 6 3 2 2 4 2 3 3 3" xfId="29748" xr:uid="{00000000-0005-0000-0000-00004B480000}"/>
    <cellStyle name="Normal 6 3 2 2 4 2 3 4" xfId="9547" xr:uid="{00000000-0005-0000-0000-00004C480000}"/>
    <cellStyle name="Normal 6 3 2 2 4 2 3 4 2" xfId="35302" xr:uid="{00000000-0005-0000-0000-00004D480000}"/>
    <cellStyle name="Normal 6 3 2 2 4 2 3 5" xfId="24706" xr:uid="{00000000-0005-0000-0000-00004E480000}"/>
    <cellStyle name="Normal 6 3 2 2 4 2 4" xfId="9548" xr:uid="{00000000-0005-0000-0000-00004F480000}"/>
    <cellStyle name="Normal 6 3 2 2 4 2 4 2" xfId="9549" xr:uid="{00000000-0005-0000-0000-000050480000}"/>
    <cellStyle name="Normal 6 3 2 2 4 2 4 2 2" xfId="9550" xr:uid="{00000000-0005-0000-0000-000051480000}"/>
    <cellStyle name="Normal 6 3 2 2 4 2 4 2 2 2" xfId="39767" xr:uid="{00000000-0005-0000-0000-000052480000}"/>
    <cellStyle name="Normal 6 3 2 2 4 2 4 2 3" xfId="29749" xr:uid="{00000000-0005-0000-0000-000053480000}"/>
    <cellStyle name="Normal 6 3 2 2 4 2 4 3" xfId="9551" xr:uid="{00000000-0005-0000-0000-000054480000}"/>
    <cellStyle name="Normal 6 3 2 2 4 2 4 3 2" xfId="9552" xr:uid="{00000000-0005-0000-0000-000055480000}"/>
    <cellStyle name="Normal 6 3 2 2 4 2 4 3 2 2" xfId="39768" xr:uid="{00000000-0005-0000-0000-000056480000}"/>
    <cellStyle name="Normal 6 3 2 2 4 2 4 3 3" xfId="29750" xr:uid="{00000000-0005-0000-0000-000057480000}"/>
    <cellStyle name="Normal 6 3 2 2 4 2 4 4" xfId="9553" xr:uid="{00000000-0005-0000-0000-000058480000}"/>
    <cellStyle name="Normal 6 3 2 2 4 2 4 4 2" xfId="35303" xr:uid="{00000000-0005-0000-0000-000059480000}"/>
    <cellStyle name="Normal 6 3 2 2 4 2 4 5" xfId="24707" xr:uid="{00000000-0005-0000-0000-00005A480000}"/>
    <cellStyle name="Normal 6 3 2 2 4 2 5" xfId="9554" xr:uid="{00000000-0005-0000-0000-00005B480000}"/>
    <cellStyle name="Normal 6 3 2 2 4 2 5 2" xfId="9555" xr:uid="{00000000-0005-0000-0000-00005C480000}"/>
    <cellStyle name="Normal 6 3 2 2 4 2 5 2 2" xfId="39769" xr:uid="{00000000-0005-0000-0000-00005D480000}"/>
    <cellStyle name="Normal 6 3 2 2 4 2 5 3" xfId="29751" xr:uid="{00000000-0005-0000-0000-00005E480000}"/>
    <cellStyle name="Normal 6 3 2 2 4 2 6" xfId="9556" xr:uid="{00000000-0005-0000-0000-00005F480000}"/>
    <cellStyle name="Normal 6 3 2 2 4 2 6 2" xfId="9557" xr:uid="{00000000-0005-0000-0000-000060480000}"/>
    <cellStyle name="Normal 6 3 2 2 4 2 6 2 2" xfId="39770" xr:uid="{00000000-0005-0000-0000-000061480000}"/>
    <cellStyle name="Normal 6 3 2 2 4 2 6 3" xfId="29752" xr:uid="{00000000-0005-0000-0000-000062480000}"/>
    <cellStyle name="Normal 6 3 2 2 4 2 7" xfId="9558" xr:uid="{00000000-0005-0000-0000-000063480000}"/>
    <cellStyle name="Normal 6 3 2 2 4 2 7 2" xfId="35298" xr:uid="{00000000-0005-0000-0000-000064480000}"/>
    <cellStyle name="Normal 6 3 2 2 4 2 8" xfId="24702" xr:uid="{00000000-0005-0000-0000-000065480000}"/>
    <cellStyle name="Normal 6 3 2 2 4 3" xfId="9559" xr:uid="{00000000-0005-0000-0000-000066480000}"/>
    <cellStyle name="Normal 6 3 2 2 4 3 2" xfId="9560" xr:uid="{00000000-0005-0000-0000-000067480000}"/>
    <cellStyle name="Normal 6 3 2 2 4 3 2 2" xfId="9561" xr:uid="{00000000-0005-0000-0000-000068480000}"/>
    <cellStyle name="Normal 6 3 2 2 4 3 2 2 2" xfId="9562" xr:uid="{00000000-0005-0000-0000-000069480000}"/>
    <cellStyle name="Normal 6 3 2 2 4 3 2 2 2 2" xfId="9563" xr:uid="{00000000-0005-0000-0000-00006A480000}"/>
    <cellStyle name="Normal 6 3 2 2 4 3 2 2 2 2 2" xfId="39771" xr:uid="{00000000-0005-0000-0000-00006B480000}"/>
    <cellStyle name="Normal 6 3 2 2 4 3 2 2 2 3" xfId="29753" xr:uid="{00000000-0005-0000-0000-00006C480000}"/>
    <cellStyle name="Normal 6 3 2 2 4 3 2 2 3" xfId="9564" xr:uid="{00000000-0005-0000-0000-00006D480000}"/>
    <cellStyle name="Normal 6 3 2 2 4 3 2 2 3 2" xfId="9565" xr:uid="{00000000-0005-0000-0000-00006E480000}"/>
    <cellStyle name="Normal 6 3 2 2 4 3 2 2 3 2 2" xfId="39772" xr:uid="{00000000-0005-0000-0000-00006F480000}"/>
    <cellStyle name="Normal 6 3 2 2 4 3 2 2 3 3" xfId="29754" xr:uid="{00000000-0005-0000-0000-000070480000}"/>
    <cellStyle name="Normal 6 3 2 2 4 3 2 2 4" xfId="9566" xr:uid="{00000000-0005-0000-0000-000071480000}"/>
    <cellStyle name="Normal 6 3 2 2 4 3 2 2 4 2" xfId="35306" xr:uid="{00000000-0005-0000-0000-000072480000}"/>
    <cellStyle name="Normal 6 3 2 2 4 3 2 2 5" xfId="24710" xr:uid="{00000000-0005-0000-0000-000073480000}"/>
    <cellStyle name="Normal 6 3 2 2 4 3 2 3" xfId="9567" xr:uid="{00000000-0005-0000-0000-000074480000}"/>
    <cellStyle name="Normal 6 3 2 2 4 3 2 3 2" xfId="9568" xr:uid="{00000000-0005-0000-0000-000075480000}"/>
    <cellStyle name="Normal 6 3 2 2 4 3 2 3 2 2" xfId="9569" xr:uid="{00000000-0005-0000-0000-000076480000}"/>
    <cellStyle name="Normal 6 3 2 2 4 3 2 3 2 2 2" xfId="39773" xr:uid="{00000000-0005-0000-0000-000077480000}"/>
    <cellStyle name="Normal 6 3 2 2 4 3 2 3 2 3" xfId="29755" xr:uid="{00000000-0005-0000-0000-000078480000}"/>
    <cellStyle name="Normal 6 3 2 2 4 3 2 3 3" xfId="9570" xr:uid="{00000000-0005-0000-0000-000079480000}"/>
    <cellStyle name="Normal 6 3 2 2 4 3 2 3 3 2" xfId="9571" xr:uid="{00000000-0005-0000-0000-00007A480000}"/>
    <cellStyle name="Normal 6 3 2 2 4 3 2 3 3 2 2" xfId="39774" xr:uid="{00000000-0005-0000-0000-00007B480000}"/>
    <cellStyle name="Normal 6 3 2 2 4 3 2 3 3 3" xfId="29756" xr:uid="{00000000-0005-0000-0000-00007C480000}"/>
    <cellStyle name="Normal 6 3 2 2 4 3 2 3 4" xfId="9572" xr:uid="{00000000-0005-0000-0000-00007D480000}"/>
    <cellStyle name="Normal 6 3 2 2 4 3 2 3 4 2" xfId="35307" xr:uid="{00000000-0005-0000-0000-00007E480000}"/>
    <cellStyle name="Normal 6 3 2 2 4 3 2 3 5" xfId="24711" xr:uid="{00000000-0005-0000-0000-00007F480000}"/>
    <cellStyle name="Normal 6 3 2 2 4 3 2 4" xfId="9573" xr:uid="{00000000-0005-0000-0000-000080480000}"/>
    <cellStyle name="Normal 6 3 2 2 4 3 2 4 2" xfId="9574" xr:uid="{00000000-0005-0000-0000-000081480000}"/>
    <cellStyle name="Normal 6 3 2 2 4 3 2 4 2 2" xfId="39775" xr:uid="{00000000-0005-0000-0000-000082480000}"/>
    <cellStyle name="Normal 6 3 2 2 4 3 2 4 3" xfId="29757" xr:uid="{00000000-0005-0000-0000-000083480000}"/>
    <cellStyle name="Normal 6 3 2 2 4 3 2 5" xfId="9575" xr:uid="{00000000-0005-0000-0000-000084480000}"/>
    <cellStyle name="Normal 6 3 2 2 4 3 2 5 2" xfId="9576" xr:uid="{00000000-0005-0000-0000-000085480000}"/>
    <cellStyle name="Normal 6 3 2 2 4 3 2 5 2 2" xfId="39776" xr:uid="{00000000-0005-0000-0000-000086480000}"/>
    <cellStyle name="Normal 6 3 2 2 4 3 2 5 3" xfId="29758" xr:uid="{00000000-0005-0000-0000-000087480000}"/>
    <cellStyle name="Normal 6 3 2 2 4 3 2 6" xfId="9577" xr:uid="{00000000-0005-0000-0000-000088480000}"/>
    <cellStyle name="Normal 6 3 2 2 4 3 2 6 2" xfId="35305" xr:uid="{00000000-0005-0000-0000-000089480000}"/>
    <cellStyle name="Normal 6 3 2 2 4 3 2 7" xfId="24709" xr:uid="{00000000-0005-0000-0000-00008A480000}"/>
    <cellStyle name="Normal 6 3 2 2 4 3 3" xfId="9578" xr:uid="{00000000-0005-0000-0000-00008B480000}"/>
    <cellStyle name="Normal 6 3 2 2 4 3 3 2" xfId="9579" xr:uid="{00000000-0005-0000-0000-00008C480000}"/>
    <cellStyle name="Normal 6 3 2 2 4 3 3 2 2" xfId="9580" xr:uid="{00000000-0005-0000-0000-00008D480000}"/>
    <cellStyle name="Normal 6 3 2 2 4 3 3 2 2 2" xfId="39777" xr:uid="{00000000-0005-0000-0000-00008E480000}"/>
    <cellStyle name="Normal 6 3 2 2 4 3 3 2 3" xfId="29759" xr:uid="{00000000-0005-0000-0000-00008F480000}"/>
    <cellStyle name="Normal 6 3 2 2 4 3 3 3" xfId="9581" xr:uid="{00000000-0005-0000-0000-000090480000}"/>
    <cellStyle name="Normal 6 3 2 2 4 3 3 3 2" xfId="9582" xr:uid="{00000000-0005-0000-0000-000091480000}"/>
    <cellStyle name="Normal 6 3 2 2 4 3 3 3 2 2" xfId="39778" xr:uid="{00000000-0005-0000-0000-000092480000}"/>
    <cellStyle name="Normal 6 3 2 2 4 3 3 3 3" xfId="29760" xr:uid="{00000000-0005-0000-0000-000093480000}"/>
    <cellStyle name="Normal 6 3 2 2 4 3 3 4" xfId="9583" xr:uid="{00000000-0005-0000-0000-000094480000}"/>
    <cellStyle name="Normal 6 3 2 2 4 3 3 4 2" xfId="35308" xr:uid="{00000000-0005-0000-0000-000095480000}"/>
    <cellStyle name="Normal 6 3 2 2 4 3 3 5" xfId="24712" xr:uid="{00000000-0005-0000-0000-000096480000}"/>
    <cellStyle name="Normal 6 3 2 2 4 3 4" xfId="9584" xr:uid="{00000000-0005-0000-0000-000097480000}"/>
    <cellStyle name="Normal 6 3 2 2 4 3 4 2" xfId="9585" xr:uid="{00000000-0005-0000-0000-000098480000}"/>
    <cellStyle name="Normal 6 3 2 2 4 3 4 2 2" xfId="9586" xr:uid="{00000000-0005-0000-0000-000099480000}"/>
    <cellStyle name="Normal 6 3 2 2 4 3 4 2 2 2" xfId="39779" xr:uid="{00000000-0005-0000-0000-00009A480000}"/>
    <cellStyle name="Normal 6 3 2 2 4 3 4 2 3" xfId="29761" xr:uid="{00000000-0005-0000-0000-00009B480000}"/>
    <cellStyle name="Normal 6 3 2 2 4 3 4 3" xfId="9587" xr:uid="{00000000-0005-0000-0000-00009C480000}"/>
    <cellStyle name="Normal 6 3 2 2 4 3 4 3 2" xfId="9588" xr:uid="{00000000-0005-0000-0000-00009D480000}"/>
    <cellStyle name="Normal 6 3 2 2 4 3 4 3 2 2" xfId="39780" xr:uid="{00000000-0005-0000-0000-00009E480000}"/>
    <cellStyle name="Normal 6 3 2 2 4 3 4 3 3" xfId="29762" xr:uid="{00000000-0005-0000-0000-00009F480000}"/>
    <cellStyle name="Normal 6 3 2 2 4 3 4 4" xfId="9589" xr:uid="{00000000-0005-0000-0000-0000A0480000}"/>
    <cellStyle name="Normal 6 3 2 2 4 3 4 4 2" xfId="35309" xr:uid="{00000000-0005-0000-0000-0000A1480000}"/>
    <cellStyle name="Normal 6 3 2 2 4 3 4 5" xfId="24713" xr:uid="{00000000-0005-0000-0000-0000A2480000}"/>
    <cellStyle name="Normal 6 3 2 2 4 3 5" xfId="9590" xr:uid="{00000000-0005-0000-0000-0000A3480000}"/>
    <cellStyle name="Normal 6 3 2 2 4 3 5 2" xfId="9591" xr:uid="{00000000-0005-0000-0000-0000A4480000}"/>
    <cellStyle name="Normal 6 3 2 2 4 3 5 2 2" xfId="39781" xr:uid="{00000000-0005-0000-0000-0000A5480000}"/>
    <cellStyle name="Normal 6 3 2 2 4 3 5 3" xfId="29763" xr:uid="{00000000-0005-0000-0000-0000A6480000}"/>
    <cellStyle name="Normal 6 3 2 2 4 3 6" xfId="9592" xr:uid="{00000000-0005-0000-0000-0000A7480000}"/>
    <cellStyle name="Normal 6 3 2 2 4 3 6 2" xfId="9593" xr:uid="{00000000-0005-0000-0000-0000A8480000}"/>
    <cellStyle name="Normal 6 3 2 2 4 3 6 2 2" xfId="39782" xr:uid="{00000000-0005-0000-0000-0000A9480000}"/>
    <cellStyle name="Normal 6 3 2 2 4 3 6 3" xfId="29764" xr:uid="{00000000-0005-0000-0000-0000AA480000}"/>
    <cellStyle name="Normal 6 3 2 2 4 3 7" xfId="9594" xr:uid="{00000000-0005-0000-0000-0000AB480000}"/>
    <cellStyle name="Normal 6 3 2 2 4 3 7 2" xfId="35304" xr:uid="{00000000-0005-0000-0000-0000AC480000}"/>
    <cellStyle name="Normal 6 3 2 2 4 3 8" xfId="24708" xr:uid="{00000000-0005-0000-0000-0000AD480000}"/>
    <cellStyle name="Normal 6 3 2 2 4 4" xfId="9595" xr:uid="{00000000-0005-0000-0000-0000AE480000}"/>
    <cellStyle name="Normal 6 3 2 2 4 4 2" xfId="9596" xr:uid="{00000000-0005-0000-0000-0000AF480000}"/>
    <cellStyle name="Normal 6 3 2 2 4 4 2 2" xfId="9597" xr:uid="{00000000-0005-0000-0000-0000B0480000}"/>
    <cellStyle name="Normal 6 3 2 2 4 4 2 2 2" xfId="9598" xr:uid="{00000000-0005-0000-0000-0000B1480000}"/>
    <cellStyle name="Normal 6 3 2 2 4 4 2 2 2 2" xfId="39783" xr:uid="{00000000-0005-0000-0000-0000B2480000}"/>
    <cellStyle name="Normal 6 3 2 2 4 4 2 2 3" xfId="29765" xr:uid="{00000000-0005-0000-0000-0000B3480000}"/>
    <cellStyle name="Normal 6 3 2 2 4 4 2 3" xfId="9599" xr:uid="{00000000-0005-0000-0000-0000B4480000}"/>
    <cellStyle name="Normal 6 3 2 2 4 4 2 3 2" xfId="9600" xr:uid="{00000000-0005-0000-0000-0000B5480000}"/>
    <cellStyle name="Normal 6 3 2 2 4 4 2 3 2 2" xfId="39784" xr:uid="{00000000-0005-0000-0000-0000B6480000}"/>
    <cellStyle name="Normal 6 3 2 2 4 4 2 3 3" xfId="29766" xr:uid="{00000000-0005-0000-0000-0000B7480000}"/>
    <cellStyle name="Normal 6 3 2 2 4 4 2 4" xfId="9601" xr:uid="{00000000-0005-0000-0000-0000B8480000}"/>
    <cellStyle name="Normal 6 3 2 2 4 4 2 4 2" xfId="35311" xr:uid="{00000000-0005-0000-0000-0000B9480000}"/>
    <cellStyle name="Normal 6 3 2 2 4 4 2 5" xfId="24715" xr:uid="{00000000-0005-0000-0000-0000BA480000}"/>
    <cellStyle name="Normal 6 3 2 2 4 4 3" xfId="9602" xr:uid="{00000000-0005-0000-0000-0000BB480000}"/>
    <cellStyle name="Normal 6 3 2 2 4 4 3 2" xfId="9603" xr:uid="{00000000-0005-0000-0000-0000BC480000}"/>
    <cellStyle name="Normal 6 3 2 2 4 4 3 2 2" xfId="9604" xr:uid="{00000000-0005-0000-0000-0000BD480000}"/>
    <cellStyle name="Normal 6 3 2 2 4 4 3 2 2 2" xfId="39785" xr:uid="{00000000-0005-0000-0000-0000BE480000}"/>
    <cellStyle name="Normal 6 3 2 2 4 4 3 2 3" xfId="29767" xr:uid="{00000000-0005-0000-0000-0000BF480000}"/>
    <cellStyle name="Normal 6 3 2 2 4 4 3 3" xfId="9605" xr:uid="{00000000-0005-0000-0000-0000C0480000}"/>
    <cellStyle name="Normal 6 3 2 2 4 4 3 3 2" xfId="9606" xr:uid="{00000000-0005-0000-0000-0000C1480000}"/>
    <cellStyle name="Normal 6 3 2 2 4 4 3 3 2 2" xfId="39786" xr:uid="{00000000-0005-0000-0000-0000C2480000}"/>
    <cellStyle name="Normal 6 3 2 2 4 4 3 3 3" xfId="29768" xr:uid="{00000000-0005-0000-0000-0000C3480000}"/>
    <cellStyle name="Normal 6 3 2 2 4 4 3 4" xfId="9607" xr:uid="{00000000-0005-0000-0000-0000C4480000}"/>
    <cellStyle name="Normal 6 3 2 2 4 4 3 4 2" xfId="35312" xr:uid="{00000000-0005-0000-0000-0000C5480000}"/>
    <cellStyle name="Normal 6 3 2 2 4 4 3 5" xfId="24716" xr:uid="{00000000-0005-0000-0000-0000C6480000}"/>
    <cellStyle name="Normal 6 3 2 2 4 4 4" xfId="9608" xr:uid="{00000000-0005-0000-0000-0000C7480000}"/>
    <cellStyle name="Normal 6 3 2 2 4 4 4 2" xfId="9609" xr:uid="{00000000-0005-0000-0000-0000C8480000}"/>
    <cellStyle name="Normal 6 3 2 2 4 4 4 2 2" xfId="39787" xr:uid="{00000000-0005-0000-0000-0000C9480000}"/>
    <cellStyle name="Normal 6 3 2 2 4 4 4 3" xfId="29769" xr:uid="{00000000-0005-0000-0000-0000CA480000}"/>
    <cellStyle name="Normal 6 3 2 2 4 4 5" xfId="9610" xr:uid="{00000000-0005-0000-0000-0000CB480000}"/>
    <cellStyle name="Normal 6 3 2 2 4 4 5 2" xfId="9611" xr:uid="{00000000-0005-0000-0000-0000CC480000}"/>
    <cellStyle name="Normal 6 3 2 2 4 4 5 2 2" xfId="39788" xr:uid="{00000000-0005-0000-0000-0000CD480000}"/>
    <cellStyle name="Normal 6 3 2 2 4 4 5 3" xfId="29770" xr:uid="{00000000-0005-0000-0000-0000CE480000}"/>
    <cellStyle name="Normal 6 3 2 2 4 4 6" xfId="9612" xr:uid="{00000000-0005-0000-0000-0000CF480000}"/>
    <cellStyle name="Normal 6 3 2 2 4 4 6 2" xfId="35310" xr:uid="{00000000-0005-0000-0000-0000D0480000}"/>
    <cellStyle name="Normal 6 3 2 2 4 4 7" xfId="24714" xr:uid="{00000000-0005-0000-0000-0000D1480000}"/>
    <cellStyle name="Normal 6 3 2 2 4 5" xfId="9613" xr:uid="{00000000-0005-0000-0000-0000D2480000}"/>
    <cellStyle name="Normal 6 3 2 2 4 5 2" xfId="9614" xr:uid="{00000000-0005-0000-0000-0000D3480000}"/>
    <cellStyle name="Normal 6 3 2 2 4 5 2 2" xfId="9615" xr:uid="{00000000-0005-0000-0000-0000D4480000}"/>
    <cellStyle name="Normal 6 3 2 2 4 5 2 2 2" xfId="39789" xr:uid="{00000000-0005-0000-0000-0000D5480000}"/>
    <cellStyle name="Normal 6 3 2 2 4 5 2 3" xfId="29771" xr:uid="{00000000-0005-0000-0000-0000D6480000}"/>
    <cellStyle name="Normal 6 3 2 2 4 5 3" xfId="9616" xr:uid="{00000000-0005-0000-0000-0000D7480000}"/>
    <cellStyle name="Normal 6 3 2 2 4 5 3 2" xfId="9617" xr:uid="{00000000-0005-0000-0000-0000D8480000}"/>
    <cellStyle name="Normal 6 3 2 2 4 5 3 2 2" xfId="39790" xr:uid="{00000000-0005-0000-0000-0000D9480000}"/>
    <cellStyle name="Normal 6 3 2 2 4 5 3 3" xfId="29772" xr:uid="{00000000-0005-0000-0000-0000DA480000}"/>
    <cellStyle name="Normal 6 3 2 2 4 5 4" xfId="9618" xr:uid="{00000000-0005-0000-0000-0000DB480000}"/>
    <cellStyle name="Normal 6 3 2 2 4 5 4 2" xfId="35313" xr:uid="{00000000-0005-0000-0000-0000DC480000}"/>
    <cellStyle name="Normal 6 3 2 2 4 5 5" xfId="24717" xr:uid="{00000000-0005-0000-0000-0000DD480000}"/>
    <cellStyle name="Normal 6 3 2 2 4 6" xfId="9619" xr:uid="{00000000-0005-0000-0000-0000DE480000}"/>
    <cellStyle name="Normal 6 3 2 2 4 6 2" xfId="9620" xr:uid="{00000000-0005-0000-0000-0000DF480000}"/>
    <cellStyle name="Normal 6 3 2 2 4 6 2 2" xfId="9621" xr:uid="{00000000-0005-0000-0000-0000E0480000}"/>
    <cellStyle name="Normal 6 3 2 2 4 6 2 2 2" xfId="39791" xr:uid="{00000000-0005-0000-0000-0000E1480000}"/>
    <cellStyle name="Normal 6 3 2 2 4 6 2 3" xfId="29773" xr:uid="{00000000-0005-0000-0000-0000E2480000}"/>
    <cellStyle name="Normal 6 3 2 2 4 6 3" xfId="9622" xr:uid="{00000000-0005-0000-0000-0000E3480000}"/>
    <cellStyle name="Normal 6 3 2 2 4 6 3 2" xfId="9623" xr:uid="{00000000-0005-0000-0000-0000E4480000}"/>
    <cellStyle name="Normal 6 3 2 2 4 6 3 2 2" xfId="39792" xr:uid="{00000000-0005-0000-0000-0000E5480000}"/>
    <cellStyle name="Normal 6 3 2 2 4 6 3 3" xfId="29774" xr:uid="{00000000-0005-0000-0000-0000E6480000}"/>
    <cellStyle name="Normal 6 3 2 2 4 6 4" xfId="9624" xr:uid="{00000000-0005-0000-0000-0000E7480000}"/>
    <cellStyle name="Normal 6 3 2 2 4 6 4 2" xfId="35314" xr:uid="{00000000-0005-0000-0000-0000E8480000}"/>
    <cellStyle name="Normal 6 3 2 2 4 6 5" xfId="24718" xr:uid="{00000000-0005-0000-0000-0000E9480000}"/>
    <cellStyle name="Normal 6 3 2 2 4 7" xfId="9625" xr:uid="{00000000-0005-0000-0000-0000EA480000}"/>
    <cellStyle name="Normal 6 3 2 2 4 7 2" xfId="9626" xr:uid="{00000000-0005-0000-0000-0000EB480000}"/>
    <cellStyle name="Normal 6 3 2 2 4 7 2 2" xfId="39793" xr:uid="{00000000-0005-0000-0000-0000EC480000}"/>
    <cellStyle name="Normal 6 3 2 2 4 7 3" xfId="29775" xr:uid="{00000000-0005-0000-0000-0000ED480000}"/>
    <cellStyle name="Normal 6 3 2 2 4 8" xfId="9627" xr:uid="{00000000-0005-0000-0000-0000EE480000}"/>
    <cellStyle name="Normal 6 3 2 2 4 8 2" xfId="9628" xr:uid="{00000000-0005-0000-0000-0000EF480000}"/>
    <cellStyle name="Normal 6 3 2 2 4 8 2 2" xfId="39794" xr:uid="{00000000-0005-0000-0000-0000F0480000}"/>
    <cellStyle name="Normal 6 3 2 2 4 8 3" xfId="29776" xr:uid="{00000000-0005-0000-0000-0000F1480000}"/>
    <cellStyle name="Normal 6 3 2 2 4 9" xfId="9629" xr:uid="{00000000-0005-0000-0000-0000F2480000}"/>
    <cellStyle name="Normal 6 3 2 2 4 9 2" xfId="35297" xr:uid="{00000000-0005-0000-0000-0000F3480000}"/>
    <cellStyle name="Normal 6 3 2 2 5" xfId="9630" xr:uid="{00000000-0005-0000-0000-0000F4480000}"/>
    <cellStyle name="Normal 6 3 2 2 5 2" xfId="9631" xr:uid="{00000000-0005-0000-0000-0000F5480000}"/>
    <cellStyle name="Normal 6 3 2 2 5 2 2" xfId="9632" xr:uid="{00000000-0005-0000-0000-0000F6480000}"/>
    <cellStyle name="Normal 6 3 2 2 5 2 2 2" xfId="9633" xr:uid="{00000000-0005-0000-0000-0000F7480000}"/>
    <cellStyle name="Normal 6 3 2 2 5 2 2 2 2" xfId="9634" xr:uid="{00000000-0005-0000-0000-0000F8480000}"/>
    <cellStyle name="Normal 6 3 2 2 5 2 2 2 2 2" xfId="39795" xr:uid="{00000000-0005-0000-0000-0000F9480000}"/>
    <cellStyle name="Normal 6 3 2 2 5 2 2 2 3" xfId="29777" xr:uid="{00000000-0005-0000-0000-0000FA480000}"/>
    <cellStyle name="Normal 6 3 2 2 5 2 2 3" xfId="9635" xr:uid="{00000000-0005-0000-0000-0000FB480000}"/>
    <cellStyle name="Normal 6 3 2 2 5 2 2 3 2" xfId="9636" xr:uid="{00000000-0005-0000-0000-0000FC480000}"/>
    <cellStyle name="Normal 6 3 2 2 5 2 2 3 2 2" xfId="39796" xr:uid="{00000000-0005-0000-0000-0000FD480000}"/>
    <cellStyle name="Normal 6 3 2 2 5 2 2 3 3" xfId="29778" xr:uid="{00000000-0005-0000-0000-0000FE480000}"/>
    <cellStyle name="Normal 6 3 2 2 5 2 2 4" xfId="9637" xr:uid="{00000000-0005-0000-0000-0000FF480000}"/>
    <cellStyle name="Normal 6 3 2 2 5 2 2 4 2" xfId="35317" xr:uid="{00000000-0005-0000-0000-000000490000}"/>
    <cellStyle name="Normal 6 3 2 2 5 2 2 5" xfId="24721" xr:uid="{00000000-0005-0000-0000-000001490000}"/>
    <cellStyle name="Normal 6 3 2 2 5 2 3" xfId="9638" xr:uid="{00000000-0005-0000-0000-000002490000}"/>
    <cellStyle name="Normal 6 3 2 2 5 2 3 2" xfId="9639" xr:uid="{00000000-0005-0000-0000-000003490000}"/>
    <cellStyle name="Normal 6 3 2 2 5 2 3 2 2" xfId="9640" xr:uid="{00000000-0005-0000-0000-000004490000}"/>
    <cellStyle name="Normal 6 3 2 2 5 2 3 2 2 2" xfId="39797" xr:uid="{00000000-0005-0000-0000-000005490000}"/>
    <cellStyle name="Normal 6 3 2 2 5 2 3 2 3" xfId="29779" xr:uid="{00000000-0005-0000-0000-000006490000}"/>
    <cellStyle name="Normal 6 3 2 2 5 2 3 3" xfId="9641" xr:uid="{00000000-0005-0000-0000-000007490000}"/>
    <cellStyle name="Normal 6 3 2 2 5 2 3 3 2" xfId="9642" xr:uid="{00000000-0005-0000-0000-000008490000}"/>
    <cellStyle name="Normal 6 3 2 2 5 2 3 3 2 2" xfId="39798" xr:uid="{00000000-0005-0000-0000-000009490000}"/>
    <cellStyle name="Normal 6 3 2 2 5 2 3 3 3" xfId="29780" xr:uid="{00000000-0005-0000-0000-00000A490000}"/>
    <cellStyle name="Normal 6 3 2 2 5 2 3 4" xfId="9643" xr:uid="{00000000-0005-0000-0000-00000B490000}"/>
    <cellStyle name="Normal 6 3 2 2 5 2 3 4 2" xfId="35318" xr:uid="{00000000-0005-0000-0000-00000C490000}"/>
    <cellStyle name="Normal 6 3 2 2 5 2 3 5" xfId="24722" xr:uid="{00000000-0005-0000-0000-00000D490000}"/>
    <cellStyle name="Normal 6 3 2 2 5 2 4" xfId="9644" xr:uid="{00000000-0005-0000-0000-00000E490000}"/>
    <cellStyle name="Normal 6 3 2 2 5 2 4 2" xfId="9645" xr:uid="{00000000-0005-0000-0000-00000F490000}"/>
    <cellStyle name="Normal 6 3 2 2 5 2 4 2 2" xfId="39799" xr:uid="{00000000-0005-0000-0000-000010490000}"/>
    <cellStyle name="Normal 6 3 2 2 5 2 4 3" xfId="29781" xr:uid="{00000000-0005-0000-0000-000011490000}"/>
    <cellStyle name="Normal 6 3 2 2 5 2 5" xfId="9646" xr:uid="{00000000-0005-0000-0000-000012490000}"/>
    <cellStyle name="Normal 6 3 2 2 5 2 5 2" xfId="9647" xr:uid="{00000000-0005-0000-0000-000013490000}"/>
    <cellStyle name="Normal 6 3 2 2 5 2 5 2 2" xfId="39800" xr:uid="{00000000-0005-0000-0000-000014490000}"/>
    <cellStyle name="Normal 6 3 2 2 5 2 5 3" xfId="29782" xr:uid="{00000000-0005-0000-0000-000015490000}"/>
    <cellStyle name="Normal 6 3 2 2 5 2 6" xfId="9648" xr:uid="{00000000-0005-0000-0000-000016490000}"/>
    <cellStyle name="Normal 6 3 2 2 5 2 6 2" xfId="35316" xr:uid="{00000000-0005-0000-0000-000017490000}"/>
    <cellStyle name="Normal 6 3 2 2 5 2 7" xfId="24720" xr:uid="{00000000-0005-0000-0000-000018490000}"/>
    <cellStyle name="Normal 6 3 2 2 5 3" xfId="9649" xr:uid="{00000000-0005-0000-0000-000019490000}"/>
    <cellStyle name="Normal 6 3 2 2 5 3 2" xfId="9650" xr:uid="{00000000-0005-0000-0000-00001A490000}"/>
    <cellStyle name="Normal 6 3 2 2 5 3 2 2" xfId="9651" xr:uid="{00000000-0005-0000-0000-00001B490000}"/>
    <cellStyle name="Normal 6 3 2 2 5 3 2 2 2" xfId="39801" xr:uid="{00000000-0005-0000-0000-00001C490000}"/>
    <cellStyle name="Normal 6 3 2 2 5 3 2 3" xfId="29783" xr:uid="{00000000-0005-0000-0000-00001D490000}"/>
    <cellStyle name="Normal 6 3 2 2 5 3 3" xfId="9652" xr:uid="{00000000-0005-0000-0000-00001E490000}"/>
    <cellStyle name="Normal 6 3 2 2 5 3 3 2" xfId="9653" xr:uid="{00000000-0005-0000-0000-00001F490000}"/>
    <cellStyle name="Normal 6 3 2 2 5 3 3 2 2" xfId="39802" xr:uid="{00000000-0005-0000-0000-000020490000}"/>
    <cellStyle name="Normal 6 3 2 2 5 3 3 3" xfId="29784" xr:uid="{00000000-0005-0000-0000-000021490000}"/>
    <cellStyle name="Normal 6 3 2 2 5 3 4" xfId="9654" xr:uid="{00000000-0005-0000-0000-000022490000}"/>
    <cellStyle name="Normal 6 3 2 2 5 3 4 2" xfId="35319" xr:uid="{00000000-0005-0000-0000-000023490000}"/>
    <cellStyle name="Normal 6 3 2 2 5 3 5" xfId="24723" xr:uid="{00000000-0005-0000-0000-000024490000}"/>
    <cellStyle name="Normal 6 3 2 2 5 4" xfId="9655" xr:uid="{00000000-0005-0000-0000-000025490000}"/>
    <cellStyle name="Normal 6 3 2 2 5 4 2" xfId="9656" xr:uid="{00000000-0005-0000-0000-000026490000}"/>
    <cellStyle name="Normal 6 3 2 2 5 4 2 2" xfId="9657" xr:uid="{00000000-0005-0000-0000-000027490000}"/>
    <cellStyle name="Normal 6 3 2 2 5 4 2 2 2" xfId="39803" xr:uid="{00000000-0005-0000-0000-000028490000}"/>
    <cellStyle name="Normal 6 3 2 2 5 4 2 3" xfId="29785" xr:uid="{00000000-0005-0000-0000-000029490000}"/>
    <cellStyle name="Normal 6 3 2 2 5 4 3" xfId="9658" xr:uid="{00000000-0005-0000-0000-00002A490000}"/>
    <cellStyle name="Normal 6 3 2 2 5 4 3 2" xfId="9659" xr:uid="{00000000-0005-0000-0000-00002B490000}"/>
    <cellStyle name="Normal 6 3 2 2 5 4 3 2 2" xfId="39804" xr:uid="{00000000-0005-0000-0000-00002C490000}"/>
    <cellStyle name="Normal 6 3 2 2 5 4 3 3" xfId="29786" xr:uid="{00000000-0005-0000-0000-00002D490000}"/>
    <cellStyle name="Normal 6 3 2 2 5 4 4" xfId="9660" xr:uid="{00000000-0005-0000-0000-00002E490000}"/>
    <cellStyle name="Normal 6 3 2 2 5 4 4 2" xfId="35320" xr:uid="{00000000-0005-0000-0000-00002F490000}"/>
    <cellStyle name="Normal 6 3 2 2 5 4 5" xfId="24724" xr:uid="{00000000-0005-0000-0000-000030490000}"/>
    <cellStyle name="Normal 6 3 2 2 5 5" xfId="9661" xr:uid="{00000000-0005-0000-0000-000031490000}"/>
    <cellStyle name="Normal 6 3 2 2 5 5 2" xfId="9662" xr:uid="{00000000-0005-0000-0000-000032490000}"/>
    <cellStyle name="Normal 6 3 2 2 5 5 2 2" xfId="39805" xr:uid="{00000000-0005-0000-0000-000033490000}"/>
    <cellStyle name="Normal 6 3 2 2 5 5 3" xfId="29787" xr:uid="{00000000-0005-0000-0000-000034490000}"/>
    <cellStyle name="Normal 6 3 2 2 5 6" xfId="9663" xr:uid="{00000000-0005-0000-0000-000035490000}"/>
    <cellStyle name="Normal 6 3 2 2 5 6 2" xfId="9664" xr:uid="{00000000-0005-0000-0000-000036490000}"/>
    <cellStyle name="Normal 6 3 2 2 5 6 2 2" xfId="39806" xr:uid="{00000000-0005-0000-0000-000037490000}"/>
    <cellStyle name="Normal 6 3 2 2 5 6 3" xfId="29788" xr:uid="{00000000-0005-0000-0000-000038490000}"/>
    <cellStyle name="Normal 6 3 2 2 5 7" xfId="9665" xr:uid="{00000000-0005-0000-0000-000039490000}"/>
    <cellStyle name="Normal 6 3 2 2 5 7 2" xfId="35315" xr:uid="{00000000-0005-0000-0000-00003A490000}"/>
    <cellStyle name="Normal 6 3 2 2 5 8" xfId="24719" xr:uid="{00000000-0005-0000-0000-00003B490000}"/>
    <cellStyle name="Normal 6 3 2 2 6" xfId="9666" xr:uid="{00000000-0005-0000-0000-00003C490000}"/>
    <cellStyle name="Normal 6 3 2 2 6 2" xfId="9667" xr:uid="{00000000-0005-0000-0000-00003D490000}"/>
    <cellStyle name="Normal 6 3 2 2 6 2 2" xfId="9668" xr:uid="{00000000-0005-0000-0000-00003E490000}"/>
    <cellStyle name="Normal 6 3 2 2 6 2 2 2" xfId="9669" xr:uid="{00000000-0005-0000-0000-00003F490000}"/>
    <cellStyle name="Normal 6 3 2 2 6 2 2 2 2" xfId="9670" xr:uid="{00000000-0005-0000-0000-000040490000}"/>
    <cellStyle name="Normal 6 3 2 2 6 2 2 2 2 2" xfId="39807" xr:uid="{00000000-0005-0000-0000-000041490000}"/>
    <cellStyle name="Normal 6 3 2 2 6 2 2 2 3" xfId="29789" xr:uid="{00000000-0005-0000-0000-000042490000}"/>
    <cellStyle name="Normal 6 3 2 2 6 2 2 3" xfId="9671" xr:uid="{00000000-0005-0000-0000-000043490000}"/>
    <cellStyle name="Normal 6 3 2 2 6 2 2 3 2" xfId="9672" xr:uid="{00000000-0005-0000-0000-000044490000}"/>
    <cellStyle name="Normal 6 3 2 2 6 2 2 3 2 2" xfId="39808" xr:uid="{00000000-0005-0000-0000-000045490000}"/>
    <cellStyle name="Normal 6 3 2 2 6 2 2 3 3" xfId="29790" xr:uid="{00000000-0005-0000-0000-000046490000}"/>
    <cellStyle name="Normal 6 3 2 2 6 2 2 4" xfId="9673" xr:uid="{00000000-0005-0000-0000-000047490000}"/>
    <cellStyle name="Normal 6 3 2 2 6 2 2 4 2" xfId="35323" xr:uid="{00000000-0005-0000-0000-000048490000}"/>
    <cellStyle name="Normal 6 3 2 2 6 2 2 5" xfId="24727" xr:uid="{00000000-0005-0000-0000-000049490000}"/>
    <cellStyle name="Normal 6 3 2 2 6 2 3" xfId="9674" xr:uid="{00000000-0005-0000-0000-00004A490000}"/>
    <cellStyle name="Normal 6 3 2 2 6 2 3 2" xfId="9675" xr:uid="{00000000-0005-0000-0000-00004B490000}"/>
    <cellStyle name="Normal 6 3 2 2 6 2 3 2 2" xfId="9676" xr:uid="{00000000-0005-0000-0000-00004C490000}"/>
    <cellStyle name="Normal 6 3 2 2 6 2 3 2 2 2" xfId="39809" xr:uid="{00000000-0005-0000-0000-00004D490000}"/>
    <cellStyle name="Normal 6 3 2 2 6 2 3 2 3" xfId="29791" xr:uid="{00000000-0005-0000-0000-00004E490000}"/>
    <cellStyle name="Normal 6 3 2 2 6 2 3 3" xfId="9677" xr:uid="{00000000-0005-0000-0000-00004F490000}"/>
    <cellStyle name="Normal 6 3 2 2 6 2 3 3 2" xfId="9678" xr:uid="{00000000-0005-0000-0000-000050490000}"/>
    <cellStyle name="Normal 6 3 2 2 6 2 3 3 2 2" xfId="39810" xr:uid="{00000000-0005-0000-0000-000051490000}"/>
    <cellStyle name="Normal 6 3 2 2 6 2 3 3 3" xfId="29792" xr:uid="{00000000-0005-0000-0000-000052490000}"/>
    <cellStyle name="Normal 6 3 2 2 6 2 3 4" xfId="9679" xr:uid="{00000000-0005-0000-0000-000053490000}"/>
    <cellStyle name="Normal 6 3 2 2 6 2 3 4 2" xfId="35324" xr:uid="{00000000-0005-0000-0000-000054490000}"/>
    <cellStyle name="Normal 6 3 2 2 6 2 3 5" xfId="24728" xr:uid="{00000000-0005-0000-0000-000055490000}"/>
    <cellStyle name="Normal 6 3 2 2 6 2 4" xfId="9680" xr:uid="{00000000-0005-0000-0000-000056490000}"/>
    <cellStyle name="Normal 6 3 2 2 6 2 4 2" xfId="9681" xr:uid="{00000000-0005-0000-0000-000057490000}"/>
    <cellStyle name="Normal 6 3 2 2 6 2 4 2 2" xfId="39811" xr:uid="{00000000-0005-0000-0000-000058490000}"/>
    <cellStyle name="Normal 6 3 2 2 6 2 4 3" xfId="29793" xr:uid="{00000000-0005-0000-0000-000059490000}"/>
    <cellStyle name="Normal 6 3 2 2 6 2 5" xfId="9682" xr:uid="{00000000-0005-0000-0000-00005A490000}"/>
    <cellStyle name="Normal 6 3 2 2 6 2 5 2" xfId="9683" xr:uid="{00000000-0005-0000-0000-00005B490000}"/>
    <cellStyle name="Normal 6 3 2 2 6 2 5 2 2" xfId="39812" xr:uid="{00000000-0005-0000-0000-00005C490000}"/>
    <cellStyle name="Normal 6 3 2 2 6 2 5 3" xfId="29794" xr:uid="{00000000-0005-0000-0000-00005D490000}"/>
    <cellStyle name="Normal 6 3 2 2 6 2 6" xfId="9684" xr:uid="{00000000-0005-0000-0000-00005E490000}"/>
    <cellStyle name="Normal 6 3 2 2 6 2 6 2" xfId="35322" xr:uid="{00000000-0005-0000-0000-00005F490000}"/>
    <cellStyle name="Normal 6 3 2 2 6 2 7" xfId="24726" xr:uid="{00000000-0005-0000-0000-000060490000}"/>
    <cellStyle name="Normal 6 3 2 2 6 3" xfId="9685" xr:uid="{00000000-0005-0000-0000-000061490000}"/>
    <cellStyle name="Normal 6 3 2 2 6 3 2" xfId="9686" xr:uid="{00000000-0005-0000-0000-000062490000}"/>
    <cellStyle name="Normal 6 3 2 2 6 3 2 2" xfId="9687" xr:uid="{00000000-0005-0000-0000-000063490000}"/>
    <cellStyle name="Normal 6 3 2 2 6 3 2 2 2" xfId="39813" xr:uid="{00000000-0005-0000-0000-000064490000}"/>
    <cellStyle name="Normal 6 3 2 2 6 3 2 3" xfId="29795" xr:uid="{00000000-0005-0000-0000-000065490000}"/>
    <cellStyle name="Normal 6 3 2 2 6 3 3" xfId="9688" xr:uid="{00000000-0005-0000-0000-000066490000}"/>
    <cellStyle name="Normal 6 3 2 2 6 3 3 2" xfId="9689" xr:uid="{00000000-0005-0000-0000-000067490000}"/>
    <cellStyle name="Normal 6 3 2 2 6 3 3 2 2" xfId="39814" xr:uid="{00000000-0005-0000-0000-000068490000}"/>
    <cellStyle name="Normal 6 3 2 2 6 3 3 3" xfId="29796" xr:uid="{00000000-0005-0000-0000-000069490000}"/>
    <cellStyle name="Normal 6 3 2 2 6 3 4" xfId="9690" xr:uid="{00000000-0005-0000-0000-00006A490000}"/>
    <cellStyle name="Normal 6 3 2 2 6 3 4 2" xfId="35325" xr:uid="{00000000-0005-0000-0000-00006B490000}"/>
    <cellStyle name="Normal 6 3 2 2 6 3 5" xfId="24729" xr:uid="{00000000-0005-0000-0000-00006C490000}"/>
    <cellStyle name="Normal 6 3 2 2 6 4" xfId="9691" xr:uid="{00000000-0005-0000-0000-00006D490000}"/>
    <cellStyle name="Normal 6 3 2 2 6 4 2" xfId="9692" xr:uid="{00000000-0005-0000-0000-00006E490000}"/>
    <cellStyle name="Normal 6 3 2 2 6 4 2 2" xfId="9693" xr:uid="{00000000-0005-0000-0000-00006F490000}"/>
    <cellStyle name="Normal 6 3 2 2 6 4 2 2 2" xfId="39815" xr:uid="{00000000-0005-0000-0000-000070490000}"/>
    <cellStyle name="Normal 6 3 2 2 6 4 2 3" xfId="29797" xr:uid="{00000000-0005-0000-0000-000071490000}"/>
    <cellStyle name="Normal 6 3 2 2 6 4 3" xfId="9694" xr:uid="{00000000-0005-0000-0000-000072490000}"/>
    <cellStyle name="Normal 6 3 2 2 6 4 3 2" xfId="9695" xr:uid="{00000000-0005-0000-0000-000073490000}"/>
    <cellStyle name="Normal 6 3 2 2 6 4 3 2 2" xfId="39816" xr:uid="{00000000-0005-0000-0000-000074490000}"/>
    <cellStyle name="Normal 6 3 2 2 6 4 3 3" xfId="29798" xr:uid="{00000000-0005-0000-0000-000075490000}"/>
    <cellStyle name="Normal 6 3 2 2 6 4 4" xfId="9696" xr:uid="{00000000-0005-0000-0000-000076490000}"/>
    <cellStyle name="Normal 6 3 2 2 6 4 4 2" xfId="35326" xr:uid="{00000000-0005-0000-0000-000077490000}"/>
    <cellStyle name="Normal 6 3 2 2 6 4 5" xfId="24730" xr:uid="{00000000-0005-0000-0000-000078490000}"/>
    <cellStyle name="Normal 6 3 2 2 6 5" xfId="9697" xr:uid="{00000000-0005-0000-0000-000079490000}"/>
    <cellStyle name="Normal 6 3 2 2 6 5 2" xfId="9698" xr:uid="{00000000-0005-0000-0000-00007A490000}"/>
    <cellStyle name="Normal 6 3 2 2 6 5 2 2" xfId="39817" xr:uid="{00000000-0005-0000-0000-00007B490000}"/>
    <cellStyle name="Normal 6 3 2 2 6 5 3" xfId="29799" xr:uid="{00000000-0005-0000-0000-00007C490000}"/>
    <cellStyle name="Normal 6 3 2 2 6 6" xfId="9699" xr:uid="{00000000-0005-0000-0000-00007D490000}"/>
    <cellStyle name="Normal 6 3 2 2 6 6 2" xfId="9700" xr:uid="{00000000-0005-0000-0000-00007E490000}"/>
    <cellStyle name="Normal 6 3 2 2 6 6 2 2" xfId="39818" xr:uid="{00000000-0005-0000-0000-00007F490000}"/>
    <cellStyle name="Normal 6 3 2 2 6 6 3" xfId="29800" xr:uid="{00000000-0005-0000-0000-000080490000}"/>
    <cellStyle name="Normal 6 3 2 2 6 7" xfId="9701" xr:uid="{00000000-0005-0000-0000-000081490000}"/>
    <cellStyle name="Normal 6 3 2 2 6 7 2" xfId="35321" xr:uid="{00000000-0005-0000-0000-000082490000}"/>
    <cellStyle name="Normal 6 3 2 2 6 8" xfId="24725" xr:uid="{00000000-0005-0000-0000-000083490000}"/>
    <cellStyle name="Normal 6 3 2 2 7" xfId="9702" xr:uid="{00000000-0005-0000-0000-000084490000}"/>
    <cellStyle name="Normal 6 3 2 2 7 2" xfId="9703" xr:uid="{00000000-0005-0000-0000-000085490000}"/>
    <cellStyle name="Normal 6 3 2 2 7 2 2" xfId="9704" xr:uid="{00000000-0005-0000-0000-000086490000}"/>
    <cellStyle name="Normal 6 3 2 2 7 2 2 2" xfId="9705" xr:uid="{00000000-0005-0000-0000-000087490000}"/>
    <cellStyle name="Normal 6 3 2 2 7 2 2 2 2" xfId="39819" xr:uid="{00000000-0005-0000-0000-000088490000}"/>
    <cellStyle name="Normal 6 3 2 2 7 2 2 3" xfId="29801" xr:uid="{00000000-0005-0000-0000-000089490000}"/>
    <cellStyle name="Normal 6 3 2 2 7 2 3" xfId="9706" xr:uid="{00000000-0005-0000-0000-00008A490000}"/>
    <cellStyle name="Normal 6 3 2 2 7 2 3 2" xfId="9707" xr:uid="{00000000-0005-0000-0000-00008B490000}"/>
    <cellStyle name="Normal 6 3 2 2 7 2 3 2 2" xfId="39820" xr:uid="{00000000-0005-0000-0000-00008C490000}"/>
    <cellStyle name="Normal 6 3 2 2 7 2 3 3" xfId="29802" xr:uid="{00000000-0005-0000-0000-00008D490000}"/>
    <cellStyle name="Normal 6 3 2 2 7 2 4" xfId="9708" xr:uid="{00000000-0005-0000-0000-00008E490000}"/>
    <cellStyle name="Normal 6 3 2 2 7 2 4 2" xfId="35328" xr:uid="{00000000-0005-0000-0000-00008F490000}"/>
    <cellStyle name="Normal 6 3 2 2 7 2 5" xfId="24732" xr:uid="{00000000-0005-0000-0000-000090490000}"/>
    <cellStyle name="Normal 6 3 2 2 7 3" xfId="9709" xr:uid="{00000000-0005-0000-0000-000091490000}"/>
    <cellStyle name="Normal 6 3 2 2 7 3 2" xfId="9710" xr:uid="{00000000-0005-0000-0000-000092490000}"/>
    <cellStyle name="Normal 6 3 2 2 7 3 2 2" xfId="9711" xr:uid="{00000000-0005-0000-0000-000093490000}"/>
    <cellStyle name="Normal 6 3 2 2 7 3 2 2 2" xfId="39821" xr:uid="{00000000-0005-0000-0000-000094490000}"/>
    <cellStyle name="Normal 6 3 2 2 7 3 2 3" xfId="29803" xr:uid="{00000000-0005-0000-0000-000095490000}"/>
    <cellStyle name="Normal 6 3 2 2 7 3 3" xfId="9712" xr:uid="{00000000-0005-0000-0000-000096490000}"/>
    <cellStyle name="Normal 6 3 2 2 7 3 3 2" xfId="9713" xr:uid="{00000000-0005-0000-0000-000097490000}"/>
    <cellStyle name="Normal 6 3 2 2 7 3 3 2 2" xfId="39822" xr:uid="{00000000-0005-0000-0000-000098490000}"/>
    <cellStyle name="Normal 6 3 2 2 7 3 3 3" xfId="29804" xr:uid="{00000000-0005-0000-0000-000099490000}"/>
    <cellStyle name="Normal 6 3 2 2 7 3 4" xfId="9714" xr:uid="{00000000-0005-0000-0000-00009A490000}"/>
    <cellStyle name="Normal 6 3 2 2 7 3 4 2" xfId="35329" xr:uid="{00000000-0005-0000-0000-00009B490000}"/>
    <cellStyle name="Normal 6 3 2 2 7 3 5" xfId="24733" xr:uid="{00000000-0005-0000-0000-00009C490000}"/>
    <cellStyle name="Normal 6 3 2 2 7 4" xfId="9715" xr:uid="{00000000-0005-0000-0000-00009D490000}"/>
    <cellStyle name="Normal 6 3 2 2 7 4 2" xfId="9716" xr:uid="{00000000-0005-0000-0000-00009E490000}"/>
    <cellStyle name="Normal 6 3 2 2 7 4 2 2" xfId="39823" xr:uid="{00000000-0005-0000-0000-00009F490000}"/>
    <cellStyle name="Normal 6 3 2 2 7 4 3" xfId="29805" xr:uid="{00000000-0005-0000-0000-0000A0490000}"/>
    <cellStyle name="Normal 6 3 2 2 7 5" xfId="9717" xr:uid="{00000000-0005-0000-0000-0000A1490000}"/>
    <cellStyle name="Normal 6 3 2 2 7 5 2" xfId="9718" xr:uid="{00000000-0005-0000-0000-0000A2490000}"/>
    <cellStyle name="Normal 6 3 2 2 7 5 2 2" xfId="39824" xr:uid="{00000000-0005-0000-0000-0000A3490000}"/>
    <cellStyle name="Normal 6 3 2 2 7 5 3" xfId="29806" xr:uid="{00000000-0005-0000-0000-0000A4490000}"/>
    <cellStyle name="Normal 6 3 2 2 7 6" xfId="9719" xr:uid="{00000000-0005-0000-0000-0000A5490000}"/>
    <cellStyle name="Normal 6 3 2 2 7 6 2" xfId="35327" xr:uid="{00000000-0005-0000-0000-0000A6490000}"/>
    <cellStyle name="Normal 6 3 2 2 7 7" xfId="24731" xr:uid="{00000000-0005-0000-0000-0000A7490000}"/>
    <cellStyle name="Normal 6 3 2 2 8" xfId="9720" xr:uid="{00000000-0005-0000-0000-0000A8490000}"/>
    <cellStyle name="Normal 6 3 2 2 8 2" xfId="9721" xr:uid="{00000000-0005-0000-0000-0000A9490000}"/>
    <cellStyle name="Normal 6 3 2 2 8 2 2" xfId="9722" xr:uid="{00000000-0005-0000-0000-0000AA490000}"/>
    <cellStyle name="Normal 6 3 2 2 8 2 2 2" xfId="39825" xr:uid="{00000000-0005-0000-0000-0000AB490000}"/>
    <cellStyle name="Normal 6 3 2 2 8 2 3" xfId="29807" xr:uid="{00000000-0005-0000-0000-0000AC490000}"/>
    <cellStyle name="Normal 6 3 2 2 8 3" xfId="9723" xr:uid="{00000000-0005-0000-0000-0000AD490000}"/>
    <cellStyle name="Normal 6 3 2 2 8 3 2" xfId="9724" xr:uid="{00000000-0005-0000-0000-0000AE490000}"/>
    <cellStyle name="Normal 6 3 2 2 8 3 2 2" xfId="39826" xr:uid="{00000000-0005-0000-0000-0000AF490000}"/>
    <cellStyle name="Normal 6 3 2 2 8 3 3" xfId="29808" xr:uid="{00000000-0005-0000-0000-0000B0490000}"/>
    <cellStyle name="Normal 6 3 2 2 8 4" xfId="9725" xr:uid="{00000000-0005-0000-0000-0000B1490000}"/>
    <cellStyle name="Normal 6 3 2 2 8 4 2" xfId="35330" xr:uid="{00000000-0005-0000-0000-0000B2490000}"/>
    <cellStyle name="Normal 6 3 2 2 8 5" xfId="24734" xr:uid="{00000000-0005-0000-0000-0000B3490000}"/>
    <cellStyle name="Normal 6 3 2 2 9" xfId="9726" xr:uid="{00000000-0005-0000-0000-0000B4490000}"/>
    <cellStyle name="Normal 6 3 2 2 9 2" xfId="9727" xr:uid="{00000000-0005-0000-0000-0000B5490000}"/>
    <cellStyle name="Normal 6 3 2 2 9 2 2" xfId="9728" xr:uid="{00000000-0005-0000-0000-0000B6490000}"/>
    <cellStyle name="Normal 6 3 2 2 9 2 2 2" xfId="39827" xr:uid="{00000000-0005-0000-0000-0000B7490000}"/>
    <cellStyle name="Normal 6 3 2 2 9 2 3" xfId="29809" xr:uid="{00000000-0005-0000-0000-0000B8490000}"/>
    <cellStyle name="Normal 6 3 2 2 9 3" xfId="9729" xr:uid="{00000000-0005-0000-0000-0000B9490000}"/>
    <cellStyle name="Normal 6 3 2 2 9 3 2" xfId="9730" xr:uid="{00000000-0005-0000-0000-0000BA490000}"/>
    <cellStyle name="Normal 6 3 2 2 9 3 2 2" xfId="39828" xr:uid="{00000000-0005-0000-0000-0000BB490000}"/>
    <cellStyle name="Normal 6 3 2 2 9 3 3" xfId="29810" xr:uid="{00000000-0005-0000-0000-0000BC490000}"/>
    <cellStyle name="Normal 6 3 2 2 9 4" xfId="9731" xr:uid="{00000000-0005-0000-0000-0000BD490000}"/>
    <cellStyle name="Normal 6 3 2 2 9 4 2" xfId="35331" xr:uid="{00000000-0005-0000-0000-0000BE490000}"/>
    <cellStyle name="Normal 6 3 2 2 9 5" xfId="24735" xr:uid="{00000000-0005-0000-0000-0000BF490000}"/>
    <cellStyle name="Normal 6 3 2 20" xfId="23267" xr:uid="{00000000-0005-0000-0000-0000C0490000}"/>
    <cellStyle name="Normal 6 3 2 21" xfId="44076" xr:uid="{00000000-0005-0000-0000-0000C1490000}"/>
    <cellStyle name="Normal 6 3 2 3" xfId="9732" xr:uid="{00000000-0005-0000-0000-0000C2490000}"/>
    <cellStyle name="Normal 6 3 2 3 10" xfId="9733" xr:uid="{00000000-0005-0000-0000-0000C3490000}"/>
    <cellStyle name="Normal 6 3 2 3 10 2" xfId="9734" xr:uid="{00000000-0005-0000-0000-0000C4490000}"/>
    <cellStyle name="Normal 6 3 2 3 10 2 2" xfId="39829" xr:uid="{00000000-0005-0000-0000-0000C5490000}"/>
    <cellStyle name="Normal 6 3 2 3 10 3" xfId="29811" xr:uid="{00000000-0005-0000-0000-0000C6490000}"/>
    <cellStyle name="Normal 6 3 2 3 11" xfId="9735" xr:uid="{00000000-0005-0000-0000-0000C7490000}"/>
    <cellStyle name="Normal 6 3 2 3 11 2" xfId="9736" xr:uid="{00000000-0005-0000-0000-0000C8490000}"/>
    <cellStyle name="Normal 6 3 2 3 11 2 2" xfId="39830" xr:uid="{00000000-0005-0000-0000-0000C9490000}"/>
    <cellStyle name="Normal 6 3 2 3 11 3" xfId="29812" xr:uid="{00000000-0005-0000-0000-0000CA490000}"/>
    <cellStyle name="Normal 6 3 2 3 12" xfId="9737" xr:uid="{00000000-0005-0000-0000-0000CB490000}"/>
    <cellStyle name="Normal 6 3 2 3 12 2" xfId="35332" xr:uid="{00000000-0005-0000-0000-0000CC490000}"/>
    <cellStyle name="Normal 6 3 2 3 13" xfId="24736" xr:uid="{00000000-0005-0000-0000-0000CD490000}"/>
    <cellStyle name="Normal 6 3 2 3 14" xfId="45288" xr:uid="{00000000-0005-0000-0000-0000CE490000}"/>
    <cellStyle name="Normal 6 3 2 3 2" xfId="9738" xr:uid="{00000000-0005-0000-0000-0000CF490000}"/>
    <cellStyle name="Normal 6 3 2 3 2 10" xfId="9739" xr:uid="{00000000-0005-0000-0000-0000D0490000}"/>
    <cellStyle name="Normal 6 3 2 3 2 10 2" xfId="9740" xr:uid="{00000000-0005-0000-0000-0000D1490000}"/>
    <cellStyle name="Normal 6 3 2 3 2 10 2 2" xfId="39831" xr:uid="{00000000-0005-0000-0000-0000D2490000}"/>
    <cellStyle name="Normal 6 3 2 3 2 10 3" xfId="29813" xr:uid="{00000000-0005-0000-0000-0000D3490000}"/>
    <cellStyle name="Normal 6 3 2 3 2 11" xfId="9741" xr:uid="{00000000-0005-0000-0000-0000D4490000}"/>
    <cellStyle name="Normal 6 3 2 3 2 11 2" xfId="35333" xr:uid="{00000000-0005-0000-0000-0000D5490000}"/>
    <cellStyle name="Normal 6 3 2 3 2 12" xfId="24737" xr:uid="{00000000-0005-0000-0000-0000D6490000}"/>
    <cellStyle name="Normal 6 3 2 3 2 2" xfId="9742" xr:uid="{00000000-0005-0000-0000-0000D7490000}"/>
    <cellStyle name="Normal 6 3 2 3 2 2 10" xfId="24738" xr:uid="{00000000-0005-0000-0000-0000D8490000}"/>
    <cellStyle name="Normal 6 3 2 3 2 2 2" xfId="9743" xr:uid="{00000000-0005-0000-0000-0000D9490000}"/>
    <cellStyle name="Normal 6 3 2 3 2 2 2 2" xfId="9744" xr:uid="{00000000-0005-0000-0000-0000DA490000}"/>
    <cellStyle name="Normal 6 3 2 3 2 2 2 2 2" xfId="9745" xr:uid="{00000000-0005-0000-0000-0000DB490000}"/>
    <cellStyle name="Normal 6 3 2 3 2 2 2 2 2 2" xfId="9746" xr:uid="{00000000-0005-0000-0000-0000DC490000}"/>
    <cellStyle name="Normal 6 3 2 3 2 2 2 2 2 2 2" xfId="9747" xr:uid="{00000000-0005-0000-0000-0000DD490000}"/>
    <cellStyle name="Normal 6 3 2 3 2 2 2 2 2 2 2 2" xfId="39832" xr:uid="{00000000-0005-0000-0000-0000DE490000}"/>
    <cellStyle name="Normal 6 3 2 3 2 2 2 2 2 2 3" xfId="29814" xr:uid="{00000000-0005-0000-0000-0000DF490000}"/>
    <cellStyle name="Normal 6 3 2 3 2 2 2 2 2 3" xfId="9748" xr:uid="{00000000-0005-0000-0000-0000E0490000}"/>
    <cellStyle name="Normal 6 3 2 3 2 2 2 2 2 3 2" xfId="9749" xr:uid="{00000000-0005-0000-0000-0000E1490000}"/>
    <cellStyle name="Normal 6 3 2 3 2 2 2 2 2 3 2 2" xfId="39833" xr:uid="{00000000-0005-0000-0000-0000E2490000}"/>
    <cellStyle name="Normal 6 3 2 3 2 2 2 2 2 3 3" xfId="29815" xr:uid="{00000000-0005-0000-0000-0000E3490000}"/>
    <cellStyle name="Normal 6 3 2 3 2 2 2 2 2 4" xfId="9750" xr:uid="{00000000-0005-0000-0000-0000E4490000}"/>
    <cellStyle name="Normal 6 3 2 3 2 2 2 2 2 4 2" xfId="35337" xr:uid="{00000000-0005-0000-0000-0000E5490000}"/>
    <cellStyle name="Normal 6 3 2 3 2 2 2 2 2 5" xfId="24741" xr:uid="{00000000-0005-0000-0000-0000E6490000}"/>
    <cellStyle name="Normal 6 3 2 3 2 2 2 2 3" xfId="9751" xr:uid="{00000000-0005-0000-0000-0000E7490000}"/>
    <cellStyle name="Normal 6 3 2 3 2 2 2 2 3 2" xfId="9752" xr:uid="{00000000-0005-0000-0000-0000E8490000}"/>
    <cellStyle name="Normal 6 3 2 3 2 2 2 2 3 2 2" xfId="9753" xr:uid="{00000000-0005-0000-0000-0000E9490000}"/>
    <cellStyle name="Normal 6 3 2 3 2 2 2 2 3 2 2 2" xfId="39834" xr:uid="{00000000-0005-0000-0000-0000EA490000}"/>
    <cellStyle name="Normal 6 3 2 3 2 2 2 2 3 2 3" xfId="29816" xr:uid="{00000000-0005-0000-0000-0000EB490000}"/>
    <cellStyle name="Normal 6 3 2 3 2 2 2 2 3 3" xfId="9754" xr:uid="{00000000-0005-0000-0000-0000EC490000}"/>
    <cellStyle name="Normal 6 3 2 3 2 2 2 2 3 3 2" xfId="9755" xr:uid="{00000000-0005-0000-0000-0000ED490000}"/>
    <cellStyle name="Normal 6 3 2 3 2 2 2 2 3 3 2 2" xfId="39835" xr:uid="{00000000-0005-0000-0000-0000EE490000}"/>
    <cellStyle name="Normal 6 3 2 3 2 2 2 2 3 3 3" xfId="29817" xr:uid="{00000000-0005-0000-0000-0000EF490000}"/>
    <cellStyle name="Normal 6 3 2 3 2 2 2 2 3 4" xfId="9756" xr:uid="{00000000-0005-0000-0000-0000F0490000}"/>
    <cellStyle name="Normal 6 3 2 3 2 2 2 2 3 4 2" xfId="35338" xr:uid="{00000000-0005-0000-0000-0000F1490000}"/>
    <cellStyle name="Normal 6 3 2 3 2 2 2 2 3 5" xfId="24742" xr:uid="{00000000-0005-0000-0000-0000F2490000}"/>
    <cellStyle name="Normal 6 3 2 3 2 2 2 2 4" xfId="9757" xr:uid="{00000000-0005-0000-0000-0000F3490000}"/>
    <cellStyle name="Normal 6 3 2 3 2 2 2 2 4 2" xfId="9758" xr:uid="{00000000-0005-0000-0000-0000F4490000}"/>
    <cellStyle name="Normal 6 3 2 3 2 2 2 2 4 2 2" xfId="39836" xr:uid="{00000000-0005-0000-0000-0000F5490000}"/>
    <cellStyle name="Normal 6 3 2 3 2 2 2 2 4 3" xfId="29818" xr:uid="{00000000-0005-0000-0000-0000F6490000}"/>
    <cellStyle name="Normal 6 3 2 3 2 2 2 2 5" xfId="9759" xr:uid="{00000000-0005-0000-0000-0000F7490000}"/>
    <cellStyle name="Normal 6 3 2 3 2 2 2 2 5 2" xfId="9760" xr:uid="{00000000-0005-0000-0000-0000F8490000}"/>
    <cellStyle name="Normal 6 3 2 3 2 2 2 2 5 2 2" xfId="39837" xr:uid="{00000000-0005-0000-0000-0000F9490000}"/>
    <cellStyle name="Normal 6 3 2 3 2 2 2 2 5 3" xfId="29819" xr:uid="{00000000-0005-0000-0000-0000FA490000}"/>
    <cellStyle name="Normal 6 3 2 3 2 2 2 2 6" xfId="9761" xr:uid="{00000000-0005-0000-0000-0000FB490000}"/>
    <cellStyle name="Normal 6 3 2 3 2 2 2 2 6 2" xfId="35336" xr:uid="{00000000-0005-0000-0000-0000FC490000}"/>
    <cellStyle name="Normal 6 3 2 3 2 2 2 2 7" xfId="24740" xr:uid="{00000000-0005-0000-0000-0000FD490000}"/>
    <cellStyle name="Normal 6 3 2 3 2 2 2 3" xfId="9762" xr:uid="{00000000-0005-0000-0000-0000FE490000}"/>
    <cellStyle name="Normal 6 3 2 3 2 2 2 3 2" xfId="9763" xr:uid="{00000000-0005-0000-0000-0000FF490000}"/>
    <cellStyle name="Normal 6 3 2 3 2 2 2 3 2 2" xfId="9764" xr:uid="{00000000-0005-0000-0000-0000004A0000}"/>
    <cellStyle name="Normal 6 3 2 3 2 2 2 3 2 2 2" xfId="39838" xr:uid="{00000000-0005-0000-0000-0000014A0000}"/>
    <cellStyle name="Normal 6 3 2 3 2 2 2 3 2 3" xfId="29820" xr:uid="{00000000-0005-0000-0000-0000024A0000}"/>
    <cellStyle name="Normal 6 3 2 3 2 2 2 3 3" xfId="9765" xr:uid="{00000000-0005-0000-0000-0000034A0000}"/>
    <cellStyle name="Normal 6 3 2 3 2 2 2 3 3 2" xfId="9766" xr:uid="{00000000-0005-0000-0000-0000044A0000}"/>
    <cellStyle name="Normal 6 3 2 3 2 2 2 3 3 2 2" xfId="39839" xr:uid="{00000000-0005-0000-0000-0000054A0000}"/>
    <cellStyle name="Normal 6 3 2 3 2 2 2 3 3 3" xfId="29821" xr:uid="{00000000-0005-0000-0000-0000064A0000}"/>
    <cellStyle name="Normal 6 3 2 3 2 2 2 3 4" xfId="9767" xr:uid="{00000000-0005-0000-0000-0000074A0000}"/>
    <cellStyle name="Normal 6 3 2 3 2 2 2 3 4 2" xfId="35339" xr:uid="{00000000-0005-0000-0000-0000084A0000}"/>
    <cellStyle name="Normal 6 3 2 3 2 2 2 3 5" xfId="24743" xr:uid="{00000000-0005-0000-0000-0000094A0000}"/>
    <cellStyle name="Normal 6 3 2 3 2 2 2 4" xfId="9768" xr:uid="{00000000-0005-0000-0000-00000A4A0000}"/>
    <cellStyle name="Normal 6 3 2 3 2 2 2 4 2" xfId="9769" xr:uid="{00000000-0005-0000-0000-00000B4A0000}"/>
    <cellStyle name="Normal 6 3 2 3 2 2 2 4 2 2" xfId="9770" xr:uid="{00000000-0005-0000-0000-00000C4A0000}"/>
    <cellStyle name="Normal 6 3 2 3 2 2 2 4 2 2 2" xfId="39840" xr:uid="{00000000-0005-0000-0000-00000D4A0000}"/>
    <cellStyle name="Normal 6 3 2 3 2 2 2 4 2 3" xfId="29822" xr:uid="{00000000-0005-0000-0000-00000E4A0000}"/>
    <cellStyle name="Normal 6 3 2 3 2 2 2 4 3" xfId="9771" xr:uid="{00000000-0005-0000-0000-00000F4A0000}"/>
    <cellStyle name="Normal 6 3 2 3 2 2 2 4 3 2" xfId="9772" xr:uid="{00000000-0005-0000-0000-0000104A0000}"/>
    <cellStyle name="Normal 6 3 2 3 2 2 2 4 3 2 2" xfId="39841" xr:uid="{00000000-0005-0000-0000-0000114A0000}"/>
    <cellStyle name="Normal 6 3 2 3 2 2 2 4 3 3" xfId="29823" xr:uid="{00000000-0005-0000-0000-0000124A0000}"/>
    <cellStyle name="Normal 6 3 2 3 2 2 2 4 4" xfId="9773" xr:uid="{00000000-0005-0000-0000-0000134A0000}"/>
    <cellStyle name="Normal 6 3 2 3 2 2 2 4 4 2" xfId="35340" xr:uid="{00000000-0005-0000-0000-0000144A0000}"/>
    <cellStyle name="Normal 6 3 2 3 2 2 2 4 5" xfId="24744" xr:uid="{00000000-0005-0000-0000-0000154A0000}"/>
    <cellStyle name="Normal 6 3 2 3 2 2 2 5" xfId="9774" xr:uid="{00000000-0005-0000-0000-0000164A0000}"/>
    <cellStyle name="Normal 6 3 2 3 2 2 2 5 2" xfId="9775" xr:uid="{00000000-0005-0000-0000-0000174A0000}"/>
    <cellStyle name="Normal 6 3 2 3 2 2 2 5 2 2" xfId="39842" xr:uid="{00000000-0005-0000-0000-0000184A0000}"/>
    <cellStyle name="Normal 6 3 2 3 2 2 2 5 3" xfId="29824" xr:uid="{00000000-0005-0000-0000-0000194A0000}"/>
    <cellStyle name="Normal 6 3 2 3 2 2 2 6" xfId="9776" xr:uid="{00000000-0005-0000-0000-00001A4A0000}"/>
    <cellStyle name="Normal 6 3 2 3 2 2 2 6 2" xfId="9777" xr:uid="{00000000-0005-0000-0000-00001B4A0000}"/>
    <cellStyle name="Normal 6 3 2 3 2 2 2 6 2 2" xfId="39843" xr:uid="{00000000-0005-0000-0000-00001C4A0000}"/>
    <cellStyle name="Normal 6 3 2 3 2 2 2 6 3" xfId="29825" xr:uid="{00000000-0005-0000-0000-00001D4A0000}"/>
    <cellStyle name="Normal 6 3 2 3 2 2 2 7" xfId="9778" xr:uid="{00000000-0005-0000-0000-00001E4A0000}"/>
    <cellStyle name="Normal 6 3 2 3 2 2 2 7 2" xfId="35335" xr:uid="{00000000-0005-0000-0000-00001F4A0000}"/>
    <cellStyle name="Normal 6 3 2 3 2 2 2 8" xfId="24739" xr:uid="{00000000-0005-0000-0000-0000204A0000}"/>
    <cellStyle name="Normal 6 3 2 3 2 2 3" xfId="9779" xr:uid="{00000000-0005-0000-0000-0000214A0000}"/>
    <cellStyle name="Normal 6 3 2 3 2 2 3 2" xfId="9780" xr:uid="{00000000-0005-0000-0000-0000224A0000}"/>
    <cellStyle name="Normal 6 3 2 3 2 2 3 2 2" xfId="9781" xr:uid="{00000000-0005-0000-0000-0000234A0000}"/>
    <cellStyle name="Normal 6 3 2 3 2 2 3 2 2 2" xfId="9782" xr:uid="{00000000-0005-0000-0000-0000244A0000}"/>
    <cellStyle name="Normal 6 3 2 3 2 2 3 2 2 2 2" xfId="9783" xr:uid="{00000000-0005-0000-0000-0000254A0000}"/>
    <cellStyle name="Normal 6 3 2 3 2 2 3 2 2 2 2 2" xfId="39844" xr:uid="{00000000-0005-0000-0000-0000264A0000}"/>
    <cellStyle name="Normal 6 3 2 3 2 2 3 2 2 2 3" xfId="29826" xr:uid="{00000000-0005-0000-0000-0000274A0000}"/>
    <cellStyle name="Normal 6 3 2 3 2 2 3 2 2 3" xfId="9784" xr:uid="{00000000-0005-0000-0000-0000284A0000}"/>
    <cellStyle name="Normal 6 3 2 3 2 2 3 2 2 3 2" xfId="9785" xr:uid="{00000000-0005-0000-0000-0000294A0000}"/>
    <cellStyle name="Normal 6 3 2 3 2 2 3 2 2 3 2 2" xfId="39845" xr:uid="{00000000-0005-0000-0000-00002A4A0000}"/>
    <cellStyle name="Normal 6 3 2 3 2 2 3 2 2 3 3" xfId="29827" xr:uid="{00000000-0005-0000-0000-00002B4A0000}"/>
    <cellStyle name="Normal 6 3 2 3 2 2 3 2 2 4" xfId="9786" xr:uid="{00000000-0005-0000-0000-00002C4A0000}"/>
    <cellStyle name="Normal 6 3 2 3 2 2 3 2 2 4 2" xfId="35343" xr:uid="{00000000-0005-0000-0000-00002D4A0000}"/>
    <cellStyle name="Normal 6 3 2 3 2 2 3 2 2 5" xfId="24747" xr:uid="{00000000-0005-0000-0000-00002E4A0000}"/>
    <cellStyle name="Normal 6 3 2 3 2 2 3 2 3" xfId="9787" xr:uid="{00000000-0005-0000-0000-00002F4A0000}"/>
    <cellStyle name="Normal 6 3 2 3 2 2 3 2 3 2" xfId="9788" xr:uid="{00000000-0005-0000-0000-0000304A0000}"/>
    <cellStyle name="Normal 6 3 2 3 2 2 3 2 3 2 2" xfId="9789" xr:uid="{00000000-0005-0000-0000-0000314A0000}"/>
    <cellStyle name="Normal 6 3 2 3 2 2 3 2 3 2 2 2" xfId="39846" xr:uid="{00000000-0005-0000-0000-0000324A0000}"/>
    <cellStyle name="Normal 6 3 2 3 2 2 3 2 3 2 3" xfId="29828" xr:uid="{00000000-0005-0000-0000-0000334A0000}"/>
    <cellStyle name="Normal 6 3 2 3 2 2 3 2 3 3" xfId="9790" xr:uid="{00000000-0005-0000-0000-0000344A0000}"/>
    <cellStyle name="Normal 6 3 2 3 2 2 3 2 3 3 2" xfId="9791" xr:uid="{00000000-0005-0000-0000-0000354A0000}"/>
    <cellStyle name="Normal 6 3 2 3 2 2 3 2 3 3 2 2" xfId="39847" xr:uid="{00000000-0005-0000-0000-0000364A0000}"/>
    <cellStyle name="Normal 6 3 2 3 2 2 3 2 3 3 3" xfId="29829" xr:uid="{00000000-0005-0000-0000-0000374A0000}"/>
    <cellStyle name="Normal 6 3 2 3 2 2 3 2 3 4" xfId="9792" xr:uid="{00000000-0005-0000-0000-0000384A0000}"/>
    <cellStyle name="Normal 6 3 2 3 2 2 3 2 3 4 2" xfId="35344" xr:uid="{00000000-0005-0000-0000-0000394A0000}"/>
    <cellStyle name="Normal 6 3 2 3 2 2 3 2 3 5" xfId="24748" xr:uid="{00000000-0005-0000-0000-00003A4A0000}"/>
    <cellStyle name="Normal 6 3 2 3 2 2 3 2 4" xfId="9793" xr:uid="{00000000-0005-0000-0000-00003B4A0000}"/>
    <cellStyle name="Normal 6 3 2 3 2 2 3 2 4 2" xfId="9794" xr:uid="{00000000-0005-0000-0000-00003C4A0000}"/>
    <cellStyle name="Normal 6 3 2 3 2 2 3 2 4 2 2" xfId="39848" xr:uid="{00000000-0005-0000-0000-00003D4A0000}"/>
    <cellStyle name="Normal 6 3 2 3 2 2 3 2 4 3" xfId="29830" xr:uid="{00000000-0005-0000-0000-00003E4A0000}"/>
    <cellStyle name="Normal 6 3 2 3 2 2 3 2 5" xfId="9795" xr:uid="{00000000-0005-0000-0000-00003F4A0000}"/>
    <cellStyle name="Normal 6 3 2 3 2 2 3 2 5 2" xfId="9796" xr:uid="{00000000-0005-0000-0000-0000404A0000}"/>
    <cellStyle name="Normal 6 3 2 3 2 2 3 2 5 2 2" xfId="39849" xr:uid="{00000000-0005-0000-0000-0000414A0000}"/>
    <cellStyle name="Normal 6 3 2 3 2 2 3 2 5 3" xfId="29831" xr:uid="{00000000-0005-0000-0000-0000424A0000}"/>
    <cellStyle name="Normal 6 3 2 3 2 2 3 2 6" xfId="9797" xr:uid="{00000000-0005-0000-0000-0000434A0000}"/>
    <cellStyle name="Normal 6 3 2 3 2 2 3 2 6 2" xfId="35342" xr:uid="{00000000-0005-0000-0000-0000444A0000}"/>
    <cellStyle name="Normal 6 3 2 3 2 2 3 2 7" xfId="24746" xr:uid="{00000000-0005-0000-0000-0000454A0000}"/>
    <cellStyle name="Normal 6 3 2 3 2 2 3 3" xfId="9798" xr:uid="{00000000-0005-0000-0000-0000464A0000}"/>
    <cellStyle name="Normal 6 3 2 3 2 2 3 3 2" xfId="9799" xr:uid="{00000000-0005-0000-0000-0000474A0000}"/>
    <cellStyle name="Normal 6 3 2 3 2 2 3 3 2 2" xfId="9800" xr:uid="{00000000-0005-0000-0000-0000484A0000}"/>
    <cellStyle name="Normal 6 3 2 3 2 2 3 3 2 2 2" xfId="39850" xr:uid="{00000000-0005-0000-0000-0000494A0000}"/>
    <cellStyle name="Normal 6 3 2 3 2 2 3 3 2 3" xfId="29832" xr:uid="{00000000-0005-0000-0000-00004A4A0000}"/>
    <cellStyle name="Normal 6 3 2 3 2 2 3 3 3" xfId="9801" xr:uid="{00000000-0005-0000-0000-00004B4A0000}"/>
    <cellStyle name="Normal 6 3 2 3 2 2 3 3 3 2" xfId="9802" xr:uid="{00000000-0005-0000-0000-00004C4A0000}"/>
    <cellStyle name="Normal 6 3 2 3 2 2 3 3 3 2 2" xfId="39851" xr:uid="{00000000-0005-0000-0000-00004D4A0000}"/>
    <cellStyle name="Normal 6 3 2 3 2 2 3 3 3 3" xfId="29833" xr:uid="{00000000-0005-0000-0000-00004E4A0000}"/>
    <cellStyle name="Normal 6 3 2 3 2 2 3 3 4" xfId="9803" xr:uid="{00000000-0005-0000-0000-00004F4A0000}"/>
    <cellStyle name="Normal 6 3 2 3 2 2 3 3 4 2" xfId="35345" xr:uid="{00000000-0005-0000-0000-0000504A0000}"/>
    <cellStyle name="Normal 6 3 2 3 2 2 3 3 5" xfId="24749" xr:uid="{00000000-0005-0000-0000-0000514A0000}"/>
    <cellStyle name="Normal 6 3 2 3 2 2 3 4" xfId="9804" xr:uid="{00000000-0005-0000-0000-0000524A0000}"/>
    <cellStyle name="Normal 6 3 2 3 2 2 3 4 2" xfId="9805" xr:uid="{00000000-0005-0000-0000-0000534A0000}"/>
    <cellStyle name="Normal 6 3 2 3 2 2 3 4 2 2" xfId="9806" xr:uid="{00000000-0005-0000-0000-0000544A0000}"/>
    <cellStyle name="Normal 6 3 2 3 2 2 3 4 2 2 2" xfId="39852" xr:uid="{00000000-0005-0000-0000-0000554A0000}"/>
    <cellStyle name="Normal 6 3 2 3 2 2 3 4 2 3" xfId="29834" xr:uid="{00000000-0005-0000-0000-0000564A0000}"/>
    <cellStyle name="Normal 6 3 2 3 2 2 3 4 3" xfId="9807" xr:uid="{00000000-0005-0000-0000-0000574A0000}"/>
    <cellStyle name="Normal 6 3 2 3 2 2 3 4 3 2" xfId="9808" xr:uid="{00000000-0005-0000-0000-0000584A0000}"/>
    <cellStyle name="Normal 6 3 2 3 2 2 3 4 3 2 2" xfId="39853" xr:uid="{00000000-0005-0000-0000-0000594A0000}"/>
    <cellStyle name="Normal 6 3 2 3 2 2 3 4 3 3" xfId="29835" xr:uid="{00000000-0005-0000-0000-00005A4A0000}"/>
    <cellStyle name="Normal 6 3 2 3 2 2 3 4 4" xfId="9809" xr:uid="{00000000-0005-0000-0000-00005B4A0000}"/>
    <cellStyle name="Normal 6 3 2 3 2 2 3 4 4 2" xfId="35346" xr:uid="{00000000-0005-0000-0000-00005C4A0000}"/>
    <cellStyle name="Normal 6 3 2 3 2 2 3 4 5" xfId="24750" xr:uid="{00000000-0005-0000-0000-00005D4A0000}"/>
    <cellStyle name="Normal 6 3 2 3 2 2 3 5" xfId="9810" xr:uid="{00000000-0005-0000-0000-00005E4A0000}"/>
    <cellStyle name="Normal 6 3 2 3 2 2 3 5 2" xfId="9811" xr:uid="{00000000-0005-0000-0000-00005F4A0000}"/>
    <cellStyle name="Normal 6 3 2 3 2 2 3 5 2 2" xfId="39854" xr:uid="{00000000-0005-0000-0000-0000604A0000}"/>
    <cellStyle name="Normal 6 3 2 3 2 2 3 5 3" xfId="29836" xr:uid="{00000000-0005-0000-0000-0000614A0000}"/>
    <cellStyle name="Normal 6 3 2 3 2 2 3 6" xfId="9812" xr:uid="{00000000-0005-0000-0000-0000624A0000}"/>
    <cellStyle name="Normal 6 3 2 3 2 2 3 6 2" xfId="9813" xr:uid="{00000000-0005-0000-0000-0000634A0000}"/>
    <cellStyle name="Normal 6 3 2 3 2 2 3 6 2 2" xfId="39855" xr:uid="{00000000-0005-0000-0000-0000644A0000}"/>
    <cellStyle name="Normal 6 3 2 3 2 2 3 6 3" xfId="29837" xr:uid="{00000000-0005-0000-0000-0000654A0000}"/>
    <cellStyle name="Normal 6 3 2 3 2 2 3 7" xfId="9814" xr:uid="{00000000-0005-0000-0000-0000664A0000}"/>
    <cellStyle name="Normal 6 3 2 3 2 2 3 7 2" xfId="35341" xr:uid="{00000000-0005-0000-0000-0000674A0000}"/>
    <cellStyle name="Normal 6 3 2 3 2 2 3 8" xfId="24745" xr:uid="{00000000-0005-0000-0000-0000684A0000}"/>
    <cellStyle name="Normal 6 3 2 3 2 2 4" xfId="9815" xr:uid="{00000000-0005-0000-0000-0000694A0000}"/>
    <cellStyle name="Normal 6 3 2 3 2 2 4 2" xfId="9816" xr:uid="{00000000-0005-0000-0000-00006A4A0000}"/>
    <cellStyle name="Normal 6 3 2 3 2 2 4 2 2" xfId="9817" xr:uid="{00000000-0005-0000-0000-00006B4A0000}"/>
    <cellStyle name="Normal 6 3 2 3 2 2 4 2 2 2" xfId="9818" xr:uid="{00000000-0005-0000-0000-00006C4A0000}"/>
    <cellStyle name="Normal 6 3 2 3 2 2 4 2 2 2 2" xfId="39856" xr:uid="{00000000-0005-0000-0000-00006D4A0000}"/>
    <cellStyle name="Normal 6 3 2 3 2 2 4 2 2 3" xfId="29838" xr:uid="{00000000-0005-0000-0000-00006E4A0000}"/>
    <cellStyle name="Normal 6 3 2 3 2 2 4 2 3" xfId="9819" xr:uid="{00000000-0005-0000-0000-00006F4A0000}"/>
    <cellStyle name="Normal 6 3 2 3 2 2 4 2 3 2" xfId="9820" xr:uid="{00000000-0005-0000-0000-0000704A0000}"/>
    <cellStyle name="Normal 6 3 2 3 2 2 4 2 3 2 2" xfId="39857" xr:uid="{00000000-0005-0000-0000-0000714A0000}"/>
    <cellStyle name="Normal 6 3 2 3 2 2 4 2 3 3" xfId="29839" xr:uid="{00000000-0005-0000-0000-0000724A0000}"/>
    <cellStyle name="Normal 6 3 2 3 2 2 4 2 4" xfId="9821" xr:uid="{00000000-0005-0000-0000-0000734A0000}"/>
    <cellStyle name="Normal 6 3 2 3 2 2 4 2 4 2" xfId="35348" xr:uid="{00000000-0005-0000-0000-0000744A0000}"/>
    <cellStyle name="Normal 6 3 2 3 2 2 4 2 5" xfId="24752" xr:uid="{00000000-0005-0000-0000-0000754A0000}"/>
    <cellStyle name="Normal 6 3 2 3 2 2 4 3" xfId="9822" xr:uid="{00000000-0005-0000-0000-0000764A0000}"/>
    <cellStyle name="Normal 6 3 2 3 2 2 4 3 2" xfId="9823" xr:uid="{00000000-0005-0000-0000-0000774A0000}"/>
    <cellStyle name="Normal 6 3 2 3 2 2 4 3 2 2" xfId="9824" xr:uid="{00000000-0005-0000-0000-0000784A0000}"/>
    <cellStyle name="Normal 6 3 2 3 2 2 4 3 2 2 2" xfId="39858" xr:uid="{00000000-0005-0000-0000-0000794A0000}"/>
    <cellStyle name="Normal 6 3 2 3 2 2 4 3 2 3" xfId="29840" xr:uid="{00000000-0005-0000-0000-00007A4A0000}"/>
    <cellStyle name="Normal 6 3 2 3 2 2 4 3 3" xfId="9825" xr:uid="{00000000-0005-0000-0000-00007B4A0000}"/>
    <cellStyle name="Normal 6 3 2 3 2 2 4 3 3 2" xfId="9826" xr:uid="{00000000-0005-0000-0000-00007C4A0000}"/>
    <cellStyle name="Normal 6 3 2 3 2 2 4 3 3 2 2" xfId="39859" xr:uid="{00000000-0005-0000-0000-00007D4A0000}"/>
    <cellStyle name="Normal 6 3 2 3 2 2 4 3 3 3" xfId="29841" xr:uid="{00000000-0005-0000-0000-00007E4A0000}"/>
    <cellStyle name="Normal 6 3 2 3 2 2 4 3 4" xfId="9827" xr:uid="{00000000-0005-0000-0000-00007F4A0000}"/>
    <cellStyle name="Normal 6 3 2 3 2 2 4 3 4 2" xfId="35349" xr:uid="{00000000-0005-0000-0000-0000804A0000}"/>
    <cellStyle name="Normal 6 3 2 3 2 2 4 3 5" xfId="24753" xr:uid="{00000000-0005-0000-0000-0000814A0000}"/>
    <cellStyle name="Normal 6 3 2 3 2 2 4 4" xfId="9828" xr:uid="{00000000-0005-0000-0000-0000824A0000}"/>
    <cellStyle name="Normal 6 3 2 3 2 2 4 4 2" xfId="9829" xr:uid="{00000000-0005-0000-0000-0000834A0000}"/>
    <cellStyle name="Normal 6 3 2 3 2 2 4 4 2 2" xfId="39860" xr:uid="{00000000-0005-0000-0000-0000844A0000}"/>
    <cellStyle name="Normal 6 3 2 3 2 2 4 4 3" xfId="29842" xr:uid="{00000000-0005-0000-0000-0000854A0000}"/>
    <cellStyle name="Normal 6 3 2 3 2 2 4 5" xfId="9830" xr:uid="{00000000-0005-0000-0000-0000864A0000}"/>
    <cellStyle name="Normal 6 3 2 3 2 2 4 5 2" xfId="9831" xr:uid="{00000000-0005-0000-0000-0000874A0000}"/>
    <cellStyle name="Normal 6 3 2 3 2 2 4 5 2 2" xfId="39861" xr:uid="{00000000-0005-0000-0000-0000884A0000}"/>
    <cellStyle name="Normal 6 3 2 3 2 2 4 5 3" xfId="29843" xr:uid="{00000000-0005-0000-0000-0000894A0000}"/>
    <cellStyle name="Normal 6 3 2 3 2 2 4 6" xfId="9832" xr:uid="{00000000-0005-0000-0000-00008A4A0000}"/>
    <cellStyle name="Normal 6 3 2 3 2 2 4 6 2" xfId="35347" xr:uid="{00000000-0005-0000-0000-00008B4A0000}"/>
    <cellStyle name="Normal 6 3 2 3 2 2 4 7" xfId="24751" xr:uid="{00000000-0005-0000-0000-00008C4A0000}"/>
    <cellStyle name="Normal 6 3 2 3 2 2 5" xfId="9833" xr:uid="{00000000-0005-0000-0000-00008D4A0000}"/>
    <cellStyle name="Normal 6 3 2 3 2 2 5 2" xfId="9834" xr:uid="{00000000-0005-0000-0000-00008E4A0000}"/>
    <cellStyle name="Normal 6 3 2 3 2 2 5 2 2" xfId="9835" xr:uid="{00000000-0005-0000-0000-00008F4A0000}"/>
    <cellStyle name="Normal 6 3 2 3 2 2 5 2 2 2" xfId="39862" xr:uid="{00000000-0005-0000-0000-0000904A0000}"/>
    <cellStyle name="Normal 6 3 2 3 2 2 5 2 3" xfId="29844" xr:uid="{00000000-0005-0000-0000-0000914A0000}"/>
    <cellStyle name="Normal 6 3 2 3 2 2 5 3" xfId="9836" xr:uid="{00000000-0005-0000-0000-0000924A0000}"/>
    <cellStyle name="Normal 6 3 2 3 2 2 5 3 2" xfId="9837" xr:uid="{00000000-0005-0000-0000-0000934A0000}"/>
    <cellStyle name="Normal 6 3 2 3 2 2 5 3 2 2" xfId="39863" xr:uid="{00000000-0005-0000-0000-0000944A0000}"/>
    <cellStyle name="Normal 6 3 2 3 2 2 5 3 3" xfId="29845" xr:uid="{00000000-0005-0000-0000-0000954A0000}"/>
    <cellStyle name="Normal 6 3 2 3 2 2 5 4" xfId="9838" xr:uid="{00000000-0005-0000-0000-0000964A0000}"/>
    <cellStyle name="Normal 6 3 2 3 2 2 5 4 2" xfId="35350" xr:uid="{00000000-0005-0000-0000-0000974A0000}"/>
    <cellStyle name="Normal 6 3 2 3 2 2 5 5" xfId="24754" xr:uid="{00000000-0005-0000-0000-0000984A0000}"/>
    <cellStyle name="Normal 6 3 2 3 2 2 6" xfId="9839" xr:uid="{00000000-0005-0000-0000-0000994A0000}"/>
    <cellStyle name="Normal 6 3 2 3 2 2 6 2" xfId="9840" xr:uid="{00000000-0005-0000-0000-00009A4A0000}"/>
    <cellStyle name="Normal 6 3 2 3 2 2 6 2 2" xfId="9841" xr:uid="{00000000-0005-0000-0000-00009B4A0000}"/>
    <cellStyle name="Normal 6 3 2 3 2 2 6 2 2 2" xfId="39864" xr:uid="{00000000-0005-0000-0000-00009C4A0000}"/>
    <cellStyle name="Normal 6 3 2 3 2 2 6 2 3" xfId="29846" xr:uid="{00000000-0005-0000-0000-00009D4A0000}"/>
    <cellStyle name="Normal 6 3 2 3 2 2 6 3" xfId="9842" xr:uid="{00000000-0005-0000-0000-00009E4A0000}"/>
    <cellStyle name="Normal 6 3 2 3 2 2 6 3 2" xfId="9843" xr:uid="{00000000-0005-0000-0000-00009F4A0000}"/>
    <cellStyle name="Normal 6 3 2 3 2 2 6 3 2 2" xfId="39865" xr:uid="{00000000-0005-0000-0000-0000A04A0000}"/>
    <cellStyle name="Normal 6 3 2 3 2 2 6 3 3" xfId="29847" xr:uid="{00000000-0005-0000-0000-0000A14A0000}"/>
    <cellStyle name="Normal 6 3 2 3 2 2 6 4" xfId="9844" xr:uid="{00000000-0005-0000-0000-0000A24A0000}"/>
    <cellStyle name="Normal 6 3 2 3 2 2 6 4 2" xfId="35351" xr:uid="{00000000-0005-0000-0000-0000A34A0000}"/>
    <cellStyle name="Normal 6 3 2 3 2 2 6 5" xfId="24755" xr:uid="{00000000-0005-0000-0000-0000A44A0000}"/>
    <cellStyle name="Normal 6 3 2 3 2 2 7" xfId="9845" xr:uid="{00000000-0005-0000-0000-0000A54A0000}"/>
    <cellStyle name="Normal 6 3 2 3 2 2 7 2" xfId="9846" xr:uid="{00000000-0005-0000-0000-0000A64A0000}"/>
    <cellStyle name="Normal 6 3 2 3 2 2 7 2 2" xfId="39866" xr:uid="{00000000-0005-0000-0000-0000A74A0000}"/>
    <cellStyle name="Normal 6 3 2 3 2 2 7 3" xfId="29848" xr:uid="{00000000-0005-0000-0000-0000A84A0000}"/>
    <cellStyle name="Normal 6 3 2 3 2 2 8" xfId="9847" xr:uid="{00000000-0005-0000-0000-0000A94A0000}"/>
    <cellStyle name="Normal 6 3 2 3 2 2 8 2" xfId="9848" xr:uid="{00000000-0005-0000-0000-0000AA4A0000}"/>
    <cellStyle name="Normal 6 3 2 3 2 2 8 2 2" xfId="39867" xr:uid="{00000000-0005-0000-0000-0000AB4A0000}"/>
    <cellStyle name="Normal 6 3 2 3 2 2 8 3" xfId="29849" xr:uid="{00000000-0005-0000-0000-0000AC4A0000}"/>
    <cellStyle name="Normal 6 3 2 3 2 2 9" xfId="9849" xr:uid="{00000000-0005-0000-0000-0000AD4A0000}"/>
    <cellStyle name="Normal 6 3 2 3 2 2 9 2" xfId="35334" xr:uid="{00000000-0005-0000-0000-0000AE4A0000}"/>
    <cellStyle name="Normal 6 3 2 3 2 3" xfId="9850" xr:uid="{00000000-0005-0000-0000-0000AF4A0000}"/>
    <cellStyle name="Normal 6 3 2 3 2 3 2" xfId="9851" xr:uid="{00000000-0005-0000-0000-0000B04A0000}"/>
    <cellStyle name="Normal 6 3 2 3 2 3 2 2" xfId="9852" xr:uid="{00000000-0005-0000-0000-0000B14A0000}"/>
    <cellStyle name="Normal 6 3 2 3 2 3 2 2 2" xfId="9853" xr:uid="{00000000-0005-0000-0000-0000B24A0000}"/>
    <cellStyle name="Normal 6 3 2 3 2 3 2 2 2 2" xfId="9854" xr:uid="{00000000-0005-0000-0000-0000B34A0000}"/>
    <cellStyle name="Normal 6 3 2 3 2 3 2 2 2 2 2" xfId="39868" xr:uid="{00000000-0005-0000-0000-0000B44A0000}"/>
    <cellStyle name="Normal 6 3 2 3 2 3 2 2 2 3" xfId="29850" xr:uid="{00000000-0005-0000-0000-0000B54A0000}"/>
    <cellStyle name="Normal 6 3 2 3 2 3 2 2 3" xfId="9855" xr:uid="{00000000-0005-0000-0000-0000B64A0000}"/>
    <cellStyle name="Normal 6 3 2 3 2 3 2 2 3 2" xfId="9856" xr:uid="{00000000-0005-0000-0000-0000B74A0000}"/>
    <cellStyle name="Normal 6 3 2 3 2 3 2 2 3 2 2" xfId="39869" xr:uid="{00000000-0005-0000-0000-0000B84A0000}"/>
    <cellStyle name="Normal 6 3 2 3 2 3 2 2 3 3" xfId="29851" xr:uid="{00000000-0005-0000-0000-0000B94A0000}"/>
    <cellStyle name="Normal 6 3 2 3 2 3 2 2 4" xfId="9857" xr:uid="{00000000-0005-0000-0000-0000BA4A0000}"/>
    <cellStyle name="Normal 6 3 2 3 2 3 2 2 4 2" xfId="35354" xr:uid="{00000000-0005-0000-0000-0000BB4A0000}"/>
    <cellStyle name="Normal 6 3 2 3 2 3 2 2 5" xfId="24758" xr:uid="{00000000-0005-0000-0000-0000BC4A0000}"/>
    <cellStyle name="Normal 6 3 2 3 2 3 2 3" xfId="9858" xr:uid="{00000000-0005-0000-0000-0000BD4A0000}"/>
    <cellStyle name="Normal 6 3 2 3 2 3 2 3 2" xfId="9859" xr:uid="{00000000-0005-0000-0000-0000BE4A0000}"/>
    <cellStyle name="Normal 6 3 2 3 2 3 2 3 2 2" xfId="9860" xr:uid="{00000000-0005-0000-0000-0000BF4A0000}"/>
    <cellStyle name="Normal 6 3 2 3 2 3 2 3 2 2 2" xfId="39870" xr:uid="{00000000-0005-0000-0000-0000C04A0000}"/>
    <cellStyle name="Normal 6 3 2 3 2 3 2 3 2 3" xfId="29852" xr:uid="{00000000-0005-0000-0000-0000C14A0000}"/>
    <cellStyle name="Normal 6 3 2 3 2 3 2 3 3" xfId="9861" xr:uid="{00000000-0005-0000-0000-0000C24A0000}"/>
    <cellStyle name="Normal 6 3 2 3 2 3 2 3 3 2" xfId="9862" xr:uid="{00000000-0005-0000-0000-0000C34A0000}"/>
    <cellStyle name="Normal 6 3 2 3 2 3 2 3 3 2 2" xfId="39871" xr:uid="{00000000-0005-0000-0000-0000C44A0000}"/>
    <cellStyle name="Normal 6 3 2 3 2 3 2 3 3 3" xfId="29853" xr:uid="{00000000-0005-0000-0000-0000C54A0000}"/>
    <cellStyle name="Normal 6 3 2 3 2 3 2 3 4" xfId="9863" xr:uid="{00000000-0005-0000-0000-0000C64A0000}"/>
    <cellStyle name="Normal 6 3 2 3 2 3 2 3 4 2" xfId="35355" xr:uid="{00000000-0005-0000-0000-0000C74A0000}"/>
    <cellStyle name="Normal 6 3 2 3 2 3 2 3 5" xfId="24759" xr:uid="{00000000-0005-0000-0000-0000C84A0000}"/>
    <cellStyle name="Normal 6 3 2 3 2 3 2 4" xfId="9864" xr:uid="{00000000-0005-0000-0000-0000C94A0000}"/>
    <cellStyle name="Normal 6 3 2 3 2 3 2 4 2" xfId="9865" xr:uid="{00000000-0005-0000-0000-0000CA4A0000}"/>
    <cellStyle name="Normal 6 3 2 3 2 3 2 4 2 2" xfId="39872" xr:uid="{00000000-0005-0000-0000-0000CB4A0000}"/>
    <cellStyle name="Normal 6 3 2 3 2 3 2 4 3" xfId="29854" xr:uid="{00000000-0005-0000-0000-0000CC4A0000}"/>
    <cellStyle name="Normal 6 3 2 3 2 3 2 5" xfId="9866" xr:uid="{00000000-0005-0000-0000-0000CD4A0000}"/>
    <cellStyle name="Normal 6 3 2 3 2 3 2 5 2" xfId="9867" xr:uid="{00000000-0005-0000-0000-0000CE4A0000}"/>
    <cellStyle name="Normal 6 3 2 3 2 3 2 5 2 2" xfId="39873" xr:uid="{00000000-0005-0000-0000-0000CF4A0000}"/>
    <cellStyle name="Normal 6 3 2 3 2 3 2 5 3" xfId="29855" xr:uid="{00000000-0005-0000-0000-0000D04A0000}"/>
    <cellStyle name="Normal 6 3 2 3 2 3 2 6" xfId="9868" xr:uid="{00000000-0005-0000-0000-0000D14A0000}"/>
    <cellStyle name="Normal 6 3 2 3 2 3 2 6 2" xfId="35353" xr:uid="{00000000-0005-0000-0000-0000D24A0000}"/>
    <cellStyle name="Normal 6 3 2 3 2 3 2 7" xfId="24757" xr:uid="{00000000-0005-0000-0000-0000D34A0000}"/>
    <cellStyle name="Normal 6 3 2 3 2 3 3" xfId="9869" xr:uid="{00000000-0005-0000-0000-0000D44A0000}"/>
    <cellStyle name="Normal 6 3 2 3 2 3 3 2" xfId="9870" xr:uid="{00000000-0005-0000-0000-0000D54A0000}"/>
    <cellStyle name="Normal 6 3 2 3 2 3 3 2 2" xfId="9871" xr:uid="{00000000-0005-0000-0000-0000D64A0000}"/>
    <cellStyle name="Normal 6 3 2 3 2 3 3 2 2 2" xfId="39874" xr:uid="{00000000-0005-0000-0000-0000D74A0000}"/>
    <cellStyle name="Normal 6 3 2 3 2 3 3 2 3" xfId="29856" xr:uid="{00000000-0005-0000-0000-0000D84A0000}"/>
    <cellStyle name="Normal 6 3 2 3 2 3 3 3" xfId="9872" xr:uid="{00000000-0005-0000-0000-0000D94A0000}"/>
    <cellStyle name="Normal 6 3 2 3 2 3 3 3 2" xfId="9873" xr:uid="{00000000-0005-0000-0000-0000DA4A0000}"/>
    <cellStyle name="Normal 6 3 2 3 2 3 3 3 2 2" xfId="39875" xr:uid="{00000000-0005-0000-0000-0000DB4A0000}"/>
    <cellStyle name="Normal 6 3 2 3 2 3 3 3 3" xfId="29857" xr:uid="{00000000-0005-0000-0000-0000DC4A0000}"/>
    <cellStyle name="Normal 6 3 2 3 2 3 3 4" xfId="9874" xr:uid="{00000000-0005-0000-0000-0000DD4A0000}"/>
    <cellStyle name="Normal 6 3 2 3 2 3 3 4 2" xfId="35356" xr:uid="{00000000-0005-0000-0000-0000DE4A0000}"/>
    <cellStyle name="Normal 6 3 2 3 2 3 3 5" xfId="24760" xr:uid="{00000000-0005-0000-0000-0000DF4A0000}"/>
    <cellStyle name="Normal 6 3 2 3 2 3 4" xfId="9875" xr:uid="{00000000-0005-0000-0000-0000E04A0000}"/>
    <cellStyle name="Normal 6 3 2 3 2 3 4 2" xfId="9876" xr:uid="{00000000-0005-0000-0000-0000E14A0000}"/>
    <cellStyle name="Normal 6 3 2 3 2 3 4 2 2" xfId="9877" xr:uid="{00000000-0005-0000-0000-0000E24A0000}"/>
    <cellStyle name="Normal 6 3 2 3 2 3 4 2 2 2" xfId="39876" xr:uid="{00000000-0005-0000-0000-0000E34A0000}"/>
    <cellStyle name="Normal 6 3 2 3 2 3 4 2 3" xfId="29858" xr:uid="{00000000-0005-0000-0000-0000E44A0000}"/>
    <cellStyle name="Normal 6 3 2 3 2 3 4 3" xfId="9878" xr:uid="{00000000-0005-0000-0000-0000E54A0000}"/>
    <cellStyle name="Normal 6 3 2 3 2 3 4 3 2" xfId="9879" xr:uid="{00000000-0005-0000-0000-0000E64A0000}"/>
    <cellStyle name="Normal 6 3 2 3 2 3 4 3 2 2" xfId="39877" xr:uid="{00000000-0005-0000-0000-0000E74A0000}"/>
    <cellStyle name="Normal 6 3 2 3 2 3 4 3 3" xfId="29859" xr:uid="{00000000-0005-0000-0000-0000E84A0000}"/>
    <cellStyle name="Normal 6 3 2 3 2 3 4 4" xfId="9880" xr:uid="{00000000-0005-0000-0000-0000E94A0000}"/>
    <cellStyle name="Normal 6 3 2 3 2 3 4 4 2" xfId="35357" xr:uid="{00000000-0005-0000-0000-0000EA4A0000}"/>
    <cellStyle name="Normal 6 3 2 3 2 3 4 5" xfId="24761" xr:uid="{00000000-0005-0000-0000-0000EB4A0000}"/>
    <cellStyle name="Normal 6 3 2 3 2 3 5" xfId="9881" xr:uid="{00000000-0005-0000-0000-0000EC4A0000}"/>
    <cellStyle name="Normal 6 3 2 3 2 3 5 2" xfId="9882" xr:uid="{00000000-0005-0000-0000-0000ED4A0000}"/>
    <cellStyle name="Normal 6 3 2 3 2 3 5 2 2" xfId="39878" xr:uid="{00000000-0005-0000-0000-0000EE4A0000}"/>
    <cellStyle name="Normal 6 3 2 3 2 3 5 3" xfId="29860" xr:uid="{00000000-0005-0000-0000-0000EF4A0000}"/>
    <cellStyle name="Normal 6 3 2 3 2 3 6" xfId="9883" xr:uid="{00000000-0005-0000-0000-0000F04A0000}"/>
    <cellStyle name="Normal 6 3 2 3 2 3 6 2" xfId="9884" xr:uid="{00000000-0005-0000-0000-0000F14A0000}"/>
    <cellStyle name="Normal 6 3 2 3 2 3 6 2 2" xfId="39879" xr:uid="{00000000-0005-0000-0000-0000F24A0000}"/>
    <cellStyle name="Normal 6 3 2 3 2 3 6 3" xfId="29861" xr:uid="{00000000-0005-0000-0000-0000F34A0000}"/>
    <cellStyle name="Normal 6 3 2 3 2 3 7" xfId="9885" xr:uid="{00000000-0005-0000-0000-0000F44A0000}"/>
    <cellStyle name="Normal 6 3 2 3 2 3 7 2" xfId="35352" xr:uid="{00000000-0005-0000-0000-0000F54A0000}"/>
    <cellStyle name="Normal 6 3 2 3 2 3 8" xfId="24756" xr:uid="{00000000-0005-0000-0000-0000F64A0000}"/>
    <cellStyle name="Normal 6 3 2 3 2 4" xfId="9886" xr:uid="{00000000-0005-0000-0000-0000F74A0000}"/>
    <cellStyle name="Normal 6 3 2 3 2 4 2" xfId="9887" xr:uid="{00000000-0005-0000-0000-0000F84A0000}"/>
    <cellStyle name="Normal 6 3 2 3 2 4 2 2" xfId="9888" xr:uid="{00000000-0005-0000-0000-0000F94A0000}"/>
    <cellStyle name="Normal 6 3 2 3 2 4 2 2 2" xfId="9889" xr:uid="{00000000-0005-0000-0000-0000FA4A0000}"/>
    <cellStyle name="Normal 6 3 2 3 2 4 2 2 2 2" xfId="9890" xr:uid="{00000000-0005-0000-0000-0000FB4A0000}"/>
    <cellStyle name="Normal 6 3 2 3 2 4 2 2 2 2 2" xfId="39880" xr:uid="{00000000-0005-0000-0000-0000FC4A0000}"/>
    <cellStyle name="Normal 6 3 2 3 2 4 2 2 2 3" xfId="29862" xr:uid="{00000000-0005-0000-0000-0000FD4A0000}"/>
    <cellStyle name="Normal 6 3 2 3 2 4 2 2 3" xfId="9891" xr:uid="{00000000-0005-0000-0000-0000FE4A0000}"/>
    <cellStyle name="Normal 6 3 2 3 2 4 2 2 3 2" xfId="9892" xr:uid="{00000000-0005-0000-0000-0000FF4A0000}"/>
    <cellStyle name="Normal 6 3 2 3 2 4 2 2 3 2 2" xfId="39881" xr:uid="{00000000-0005-0000-0000-0000004B0000}"/>
    <cellStyle name="Normal 6 3 2 3 2 4 2 2 3 3" xfId="29863" xr:uid="{00000000-0005-0000-0000-0000014B0000}"/>
    <cellStyle name="Normal 6 3 2 3 2 4 2 2 4" xfId="9893" xr:uid="{00000000-0005-0000-0000-0000024B0000}"/>
    <cellStyle name="Normal 6 3 2 3 2 4 2 2 4 2" xfId="35360" xr:uid="{00000000-0005-0000-0000-0000034B0000}"/>
    <cellStyle name="Normal 6 3 2 3 2 4 2 2 5" xfId="24764" xr:uid="{00000000-0005-0000-0000-0000044B0000}"/>
    <cellStyle name="Normal 6 3 2 3 2 4 2 3" xfId="9894" xr:uid="{00000000-0005-0000-0000-0000054B0000}"/>
    <cellStyle name="Normal 6 3 2 3 2 4 2 3 2" xfId="9895" xr:uid="{00000000-0005-0000-0000-0000064B0000}"/>
    <cellStyle name="Normal 6 3 2 3 2 4 2 3 2 2" xfId="9896" xr:uid="{00000000-0005-0000-0000-0000074B0000}"/>
    <cellStyle name="Normal 6 3 2 3 2 4 2 3 2 2 2" xfId="39882" xr:uid="{00000000-0005-0000-0000-0000084B0000}"/>
    <cellStyle name="Normal 6 3 2 3 2 4 2 3 2 3" xfId="29864" xr:uid="{00000000-0005-0000-0000-0000094B0000}"/>
    <cellStyle name="Normal 6 3 2 3 2 4 2 3 3" xfId="9897" xr:uid="{00000000-0005-0000-0000-00000A4B0000}"/>
    <cellStyle name="Normal 6 3 2 3 2 4 2 3 3 2" xfId="9898" xr:uid="{00000000-0005-0000-0000-00000B4B0000}"/>
    <cellStyle name="Normal 6 3 2 3 2 4 2 3 3 2 2" xfId="39883" xr:uid="{00000000-0005-0000-0000-00000C4B0000}"/>
    <cellStyle name="Normal 6 3 2 3 2 4 2 3 3 3" xfId="29865" xr:uid="{00000000-0005-0000-0000-00000D4B0000}"/>
    <cellStyle name="Normal 6 3 2 3 2 4 2 3 4" xfId="9899" xr:uid="{00000000-0005-0000-0000-00000E4B0000}"/>
    <cellStyle name="Normal 6 3 2 3 2 4 2 3 4 2" xfId="35361" xr:uid="{00000000-0005-0000-0000-00000F4B0000}"/>
    <cellStyle name="Normal 6 3 2 3 2 4 2 3 5" xfId="24765" xr:uid="{00000000-0005-0000-0000-0000104B0000}"/>
    <cellStyle name="Normal 6 3 2 3 2 4 2 4" xfId="9900" xr:uid="{00000000-0005-0000-0000-0000114B0000}"/>
    <cellStyle name="Normal 6 3 2 3 2 4 2 4 2" xfId="9901" xr:uid="{00000000-0005-0000-0000-0000124B0000}"/>
    <cellStyle name="Normal 6 3 2 3 2 4 2 4 2 2" xfId="39884" xr:uid="{00000000-0005-0000-0000-0000134B0000}"/>
    <cellStyle name="Normal 6 3 2 3 2 4 2 4 3" xfId="29866" xr:uid="{00000000-0005-0000-0000-0000144B0000}"/>
    <cellStyle name="Normal 6 3 2 3 2 4 2 5" xfId="9902" xr:uid="{00000000-0005-0000-0000-0000154B0000}"/>
    <cellStyle name="Normal 6 3 2 3 2 4 2 5 2" xfId="9903" xr:uid="{00000000-0005-0000-0000-0000164B0000}"/>
    <cellStyle name="Normal 6 3 2 3 2 4 2 5 2 2" xfId="39885" xr:uid="{00000000-0005-0000-0000-0000174B0000}"/>
    <cellStyle name="Normal 6 3 2 3 2 4 2 5 3" xfId="29867" xr:uid="{00000000-0005-0000-0000-0000184B0000}"/>
    <cellStyle name="Normal 6 3 2 3 2 4 2 6" xfId="9904" xr:uid="{00000000-0005-0000-0000-0000194B0000}"/>
    <cellStyle name="Normal 6 3 2 3 2 4 2 6 2" xfId="35359" xr:uid="{00000000-0005-0000-0000-00001A4B0000}"/>
    <cellStyle name="Normal 6 3 2 3 2 4 2 7" xfId="24763" xr:uid="{00000000-0005-0000-0000-00001B4B0000}"/>
    <cellStyle name="Normal 6 3 2 3 2 4 3" xfId="9905" xr:uid="{00000000-0005-0000-0000-00001C4B0000}"/>
    <cellStyle name="Normal 6 3 2 3 2 4 3 2" xfId="9906" xr:uid="{00000000-0005-0000-0000-00001D4B0000}"/>
    <cellStyle name="Normal 6 3 2 3 2 4 3 2 2" xfId="9907" xr:uid="{00000000-0005-0000-0000-00001E4B0000}"/>
    <cellStyle name="Normal 6 3 2 3 2 4 3 2 2 2" xfId="39886" xr:uid="{00000000-0005-0000-0000-00001F4B0000}"/>
    <cellStyle name="Normal 6 3 2 3 2 4 3 2 3" xfId="29868" xr:uid="{00000000-0005-0000-0000-0000204B0000}"/>
    <cellStyle name="Normal 6 3 2 3 2 4 3 3" xfId="9908" xr:uid="{00000000-0005-0000-0000-0000214B0000}"/>
    <cellStyle name="Normal 6 3 2 3 2 4 3 3 2" xfId="9909" xr:uid="{00000000-0005-0000-0000-0000224B0000}"/>
    <cellStyle name="Normal 6 3 2 3 2 4 3 3 2 2" xfId="39887" xr:uid="{00000000-0005-0000-0000-0000234B0000}"/>
    <cellStyle name="Normal 6 3 2 3 2 4 3 3 3" xfId="29869" xr:uid="{00000000-0005-0000-0000-0000244B0000}"/>
    <cellStyle name="Normal 6 3 2 3 2 4 3 4" xfId="9910" xr:uid="{00000000-0005-0000-0000-0000254B0000}"/>
    <cellStyle name="Normal 6 3 2 3 2 4 3 4 2" xfId="35362" xr:uid="{00000000-0005-0000-0000-0000264B0000}"/>
    <cellStyle name="Normal 6 3 2 3 2 4 3 5" xfId="24766" xr:uid="{00000000-0005-0000-0000-0000274B0000}"/>
    <cellStyle name="Normal 6 3 2 3 2 4 4" xfId="9911" xr:uid="{00000000-0005-0000-0000-0000284B0000}"/>
    <cellStyle name="Normal 6 3 2 3 2 4 4 2" xfId="9912" xr:uid="{00000000-0005-0000-0000-0000294B0000}"/>
    <cellStyle name="Normal 6 3 2 3 2 4 4 2 2" xfId="9913" xr:uid="{00000000-0005-0000-0000-00002A4B0000}"/>
    <cellStyle name="Normal 6 3 2 3 2 4 4 2 2 2" xfId="39888" xr:uid="{00000000-0005-0000-0000-00002B4B0000}"/>
    <cellStyle name="Normal 6 3 2 3 2 4 4 2 3" xfId="29870" xr:uid="{00000000-0005-0000-0000-00002C4B0000}"/>
    <cellStyle name="Normal 6 3 2 3 2 4 4 3" xfId="9914" xr:uid="{00000000-0005-0000-0000-00002D4B0000}"/>
    <cellStyle name="Normal 6 3 2 3 2 4 4 3 2" xfId="9915" xr:uid="{00000000-0005-0000-0000-00002E4B0000}"/>
    <cellStyle name="Normal 6 3 2 3 2 4 4 3 2 2" xfId="39889" xr:uid="{00000000-0005-0000-0000-00002F4B0000}"/>
    <cellStyle name="Normal 6 3 2 3 2 4 4 3 3" xfId="29871" xr:uid="{00000000-0005-0000-0000-0000304B0000}"/>
    <cellStyle name="Normal 6 3 2 3 2 4 4 4" xfId="9916" xr:uid="{00000000-0005-0000-0000-0000314B0000}"/>
    <cellStyle name="Normal 6 3 2 3 2 4 4 4 2" xfId="35363" xr:uid="{00000000-0005-0000-0000-0000324B0000}"/>
    <cellStyle name="Normal 6 3 2 3 2 4 4 5" xfId="24767" xr:uid="{00000000-0005-0000-0000-0000334B0000}"/>
    <cellStyle name="Normal 6 3 2 3 2 4 5" xfId="9917" xr:uid="{00000000-0005-0000-0000-0000344B0000}"/>
    <cellStyle name="Normal 6 3 2 3 2 4 5 2" xfId="9918" xr:uid="{00000000-0005-0000-0000-0000354B0000}"/>
    <cellStyle name="Normal 6 3 2 3 2 4 5 2 2" xfId="39890" xr:uid="{00000000-0005-0000-0000-0000364B0000}"/>
    <cellStyle name="Normal 6 3 2 3 2 4 5 3" xfId="29872" xr:uid="{00000000-0005-0000-0000-0000374B0000}"/>
    <cellStyle name="Normal 6 3 2 3 2 4 6" xfId="9919" xr:uid="{00000000-0005-0000-0000-0000384B0000}"/>
    <cellStyle name="Normal 6 3 2 3 2 4 6 2" xfId="9920" xr:uid="{00000000-0005-0000-0000-0000394B0000}"/>
    <cellStyle name="Normal 6 3 2 3 2 4 6 2 2" xfId="39891" xr:uid="{00000000-0005-0000-0000-00003A4B0000}"/>
    <cellStyle name="Normal 6 3 2 3 2 4 6 3" xfId="29873" xr:uid="{00000000-0005-0000-0000-00003B4B0000}"/>
    <cellStyle name="Normal 6 3 2 3 2 4 7" xfId="9921" xr:uid="{00000000-0005-0000-0000-00003C4B0000}"/>
    <cellStyle name="Normal 6 3 2 3 2 4 7 2" xfId="35358" xr:uid="{00000000-0005-0000-0000-00003D4B0000}"/>
    <cellStyle name="Normal 6 3 2 3 2 4 8" xfId="24762" xr:uid="{00000000-0005-0000-0000-00003E4B0000}"/>
    <cellStyle name="Normal 6 3 2 3 2 5" xfId="9922" xr:uid="{00000000-0005-0000-0000-00003F4B0000}"/>
    <cellStyle name="Normal 6 3 2 3 2 5 2" xfId="9923" xr:uid="{00000000-0005-0000-0000-0000404B0000}"/>
    <cellStyle name="Normal 6 3 2 3 2 5 2 2" xfId="9924" xr:uid="{00000000-0005-0000-0000-0000414B0000}"/>
    <cellStyle name="Normal 6 3 2 3 2 5 2 2 2" xfId="9925" xr:uid="{00000000-0005-0000-0000-0000424B0000}"/>
    <cellStyle name="Normal 6 3 2 3 2 5 2 2 2 2" xfId="9926" xr:uid="{00000000-0005-0000-0000-0000434B0000}"/>
    <cellStyle name="Normal 6 3 2 3 2 5 2 2 2 2 2" xfId="39892" xr:uid="{00000000-0005-0000-0000-0000444B0000}"/>
    <cellStyle name="Normal 6 3 2 3 2 5 2 2 2 3" xfId="29874" xr:uid="{00000000-0005-0000-0000-0000454B0000}"/>
    <cellStyle name="Normal 6 3 2 3 2 5 2 2 3" xfId="9927" xr:uid="{00000000-0005-0000-0000-0000464B0000}"/>
    <cellStyle name="Normal 6 3 2 3 2 5 2 2 3 2" xfId="9928" xr:uid="{00000000-0005-0000-0000-0000474B0000}"/>
    <cellStyle name="Normal 6 3 2 3 2 5 2 2 3 2 2" xfId="39893" xr:uid="{00000000-0005-0000-0000-0000484B0000}"/>
    <cellStyle name="Normal 6 3 2 3 2 5 2 2 3 3" xfId="29875" xr:uid="{00000000-0005-0000-0000-0000494B0000}"/>
    <cellStyle name="Normal 6 3 2 3 2 5 2 2 4" xfId="9929" xr:uid="{00000000-0005-0000-0000-00004A4B0000}"/>
    <cellStyle name="Normal 6 3 2 3 2 5 2 2 4 2" xfId="35366" xr:uid="{00000000-0005-0000-0000-00004B4B0000}"/>
    <cellStyle name="Normal 6 3 2 3 2 5 2 2 5" xfId="24770" xr:uid="{00000000-0005-0000-0000-00004C4B0000}"/>
    <cellStyle name="Normal 6 3 2 3 2 5 2 3" xfId="9930" xr:uid="{00000000-0005-0000-0000-00004D4B0000}"/>
    <cellStyle name="Normal 6 3 2 3 2 5 2 3 2" xfId="9931" xr:uid="{00000000-0005-0000-0000-00004E4B0000}"/>
    <cellStyle name="Normal 6 3 2 3 2 5 2 3 2 2" xfId="9932" xr:uid="{00000000-0005-0000-0000-00004F4B0000}"/>
    <cellStyle name="Normal 6 3 2 3 2 5 2 3 2 2 2" xfId="39894" xr:uid="{00000000-0005-0000-0000-0000504B0000}"/>
    <cellStyle name="Normal 6 3 2 3 2 5 2 3 2 3" xfId="29876" xr:uid="{00000000-0005-0000-0000-0000514B0000}"/>
    <cellStyle name="Normal 6 3 2 3 2 5 2 3 3" xfId="9933" xr:uid="{00000000-0005-0000-0000-0000524B0000}"/>
    <cellStyle name="Normal 6 3 2 3 2 5 2 3 3 2" xfId="9934" xr:uid="{00000000-0005-0000-0000-0000534B0000}"/>
    <cellStyle name="Normal 6 3 2 3 2 5 2 3 3 2 2" xfId="39895" xr:uid="{00000000-0005-0000-0000-0000544B0000}"/>
    <cellStyle name="Normal 6 3 2 3 2 5 2 3 3 3" xfId="29877" xr:uid="{00000000-0005-0000-0000-0000554B0000}"/>
    <cellStyle name="Normal 6 3 2 3 2 5 2 3 4" xfId="9935" xr:uid="{00000000-0005-0000-0000-0000564B0000}"/>
    <cellStyle name="Normal 6 3 2 3 2 5 2 3 4 2" xfId="35367" xr:uid="{00000000-0005-0000-0000-0000574B0000}"/>
    <cellStyle name="Normal 6 3 2 3 2 5 2 3 5" xfId="24771" xr:uid="{00000000-0005-0000-0000-0000584B0000}"/>
    <cellStyle name="Normal 6 3 2 3 2 5 2 4" xfId="9936" xr:uid="{00000000-0005-0000-0000-0000594B0000}"/>
    <cellStyle name="Normal 6 3 2 3 2 5 2 4 2" xfId="9937" xr:uid="{00000000-0005-0000-0000-00005A4B0000}"/>
    <cellStyle name="Normal 6 3 2 3 2 5 2 4 2 2" xfId="39896" xr:uid="{00000000-0005-0000-0000-00005B4B0000}"/>
    <cellStyle name="Normal 6 3 2 3 2 5 2 4 3" xfId="29878" xr:uid="{00000000-0005-0000-0000-00005C4B0000}"/>
    <cellStyle name="Normal 6 3 2 3 2 5 2 5" xfId="9938" xr:uid="{00000000-0005-0000-0000-00005D4B0000}"/>
    <cellStyle name="Normal 6 3 2 3 2 5 2 5 2" xfId="9939" xr:uid="{00000000-0005-0000-0000-00005E4B0000}"/>
    <cellStyle name="Normal 6 3 2 3 2 5 2 5 2 2" xfId="39897" xr:uid="{00000000-0005-0000-0000-00005F4B0000}"/>
    <cellStyle name="Normal 6 3 2 3 2 5 2 5 3" xfId="29879" xr:uid="{00000000-0005-0000-0000-0000604B0000}"/>
    <cellStyle name="Normal 6 3 2 3 2 5 2 6" xfId="9940" xr:uid="{00000000-0005-0000-0000-0000614B0000}"/>
    <cellStyle name="Normal 6 3 2 3 2 5 2 6 2" xfId="35365" xr:uid="{00000000-0005-0000-0000-0000624B0000}"/>
    <cellStyle name="Normal 6 3 2 3 2 5 2 7" xfId="24769" xr:uid="{00000000-0005-0000-0000-0000634B0000}"/>
    <cellStyle name="Normal 6 3 2 3 2 5 3" xfId="9941" xr:uid="{00000000-0005-0000-0000-0000644B0000}"/>
    <cellStyle name="Normal 6 3 2 3 2 5 3 2" xfId="9942" xr:uid="{00000000-0005-0000-0000-0000654B0000}"/>
    <cellStyle name="Normal 6 3 2 3 2 5 3 2 2" xfId="9943" xr:uid="{00000000-0005-0000-0000-0000664B0000}"/>
    <cellStyle name="Normal 6 3 2 3 2 5 3 2 2 2" xfId="39898" xr:uid="{00000000-0005-0000-0000-0000674B0000}"/>
    <cellStyle name="Normal 6 3 2 3 2 5 3 2 3" xfId="29880" xr:uid="{00000000-0005-0000-0000-0000684B0000}"/>
    <cellStyle name="Normal 6 3 2 3 2 5 3 3" xfId="9944" xr:uid="{00000000-0005-0000-0000-0000694B0000}"/>
    <cellStyle name="Normal 6 3 2 3 2 5 3 3 2" xfId="9945" xr:uid="{00000000-0005-0000-0000-00006A4B0000}"/>
    <cellStyle name="Normal 6 3 2 3 2 5 3 3 2 2" xfId="39899" xr:uid="{00000000-0005-0000-0000-00006B4B0000}"/>
    <cellStyle name="Normal 6 3 2 3 2 5 3 3 3" xfId="29881" xr:uid="{00000000-0005-0000-0000-00006C4B0000}"/>
    <cellStyle name="Normal 6 3 2 3 2 5 3 4" xfId="9946" xr:uid="{00000000-0005-0000-0000-00006D4B0000}"/>
    <cellStyle name="Normal 6 3 2 3 2 5 3 4 2" xfId="35368" xr:uid="{00000000-0005-0000-0000-00006E4B0000}"/>
    <cellStyle name="Normal 6 3 2 3 2 5 3 5" xfId="24772" xr:uid="{00000000-0005-0000-0000-00006F4B0000}"/>
    <cellStyle name="Normal 6 3 2 3 2 5 4" xfId="9947" xr:uid="{00000000-0005-0000-0000-0000704B0000}"/>
    <cellStyle name="Normal 6 3 2 3 2 5 4 2" xfId="9948" xr:uid="{00000000-0005-0000-0000-0000714B0000}"/>
    <cellStyle name="Normal 6 3 2 3 2 5 4 2 2" xfId="9949" xr:uid="{00000000-0005-0000-0000-0000724B0000}"/>
    <cellStyle name="Normal 6 3 2 3 2 5 4 2 2 2" xfId="39900" xr:uid="{00000000-0005-0000-0000-0000734B0000}"/>
    <cellStyle name="Normal 6 3 2 3 2 5 4 2 3" xfId="29882" xr:uid="{00000000-0005-0000-0000-0000744B0000}"/>
    <cellStyle name="Normal 6 3 2 3 2 5 4 3" xfId="9950" xr:uid="{00000000-0005-0000-0000-0000754B0000}"/>
    <cellStyle name="Normal 6 3 2 3 2 5 4 3 2" xfId="9951" xr:uid="{00000000-0005-0000-0000-0000764B0000}"/>
    <cellStyle name="Normal 6 3 2 3 2 5 4 3 2 2" xfId="39901" xr:uid="{00000000-0005-0000-0000-0000774B0000}"/>
    <cellStyle name="Normal 6 3 2 3 2 5 4 3 3" xfId="29883" xr:uid="{00000000-0005-0000-0000-0000784B0000}"/>
    <cellStyle name="Normal 6 3 2 3 2 5 4 4" xfId="9952" xr:uid="{00000000-0005-0000-0000-0000794B0000}"/>
    <cellStyle name="Normal 6 3 2 3 2 5 4 4 2" xfId="35369" xr:uid="{00000000-0005-0000-0000-00007A4B0000}"/>
    <cellStyle name="Normal 6 3 2 3 2 5 4 5" xfId="24773" xr:uid="{00000000-0005-0000-0000-00007B4B0000}"/>
    <cellStyle name="Normal 6 3 2 3 2 5 5" xfId="9953" xr:uid="{00000000-0005-0000-0000-00007C4B0000}"/>
    <cellStyle name="Normal 6 3 2 3 2 5 5 2" xfId="9954" xr:uid="{00000000-0005-0000-0000-00007D4B0000}"/>
    <cellStyle name="Normal 6 3 2 3 2 5 5 2 2" xfId="39902" xr:uid="{00000000-0005-0000-0000-00007E4B0000}"/>
    <cellStyle name="Normal 6 3 2 3 2 5 5 3" xfId="29884" xr:uid="{00000000-0005-0000-0000-00007F4B0000}"/>
    <cellStyle name="Normal 6 3 2 3 2 5 6" xfId="9955" xr:uid="{00000000-0005-0000-0000-0000804B0000}"/>
    <cellStyle name="Normal 6 3 2 3 2 5 6 2" xfId="9956" xr:uid="{00000000-0005-0000-0000-0000814B0000}"/>
    <cellStyle name="Normal 6 3 2 3 2 5 6 2 2" xfId="39903" xr:uid="{00000000-0005-0000-0000-0000824B0000}"/>
    <cellStyle name="Normal 6 3 2 3 2 5 6 3" xfId="29885" xr:uid="{00000000-0005-0000-0000-0000834B0000}"/>
    <cellStyle name="Normal 6 3 2 3 2 5 7" xfId="9957" xr:uid="{00000000-0005-0000-0000-0000844B0000}"/>
    <cellStyle name="Normal 6 3 2 3 2 5 7 2" xfId="35364" xr:uid="{00000000-0005-0000-0000-0000854B0000}"/>
    <cellStyle name="Normal 6 3 2 3 2 5 8" xfId="24768" xr:uid="{00000000-0005-0000-0000-0000864B0000}"/>
    <cellStyle name="Normal 6 3 2 3 2 6" xfId="9958" xr:uid="{00000000-0005-0000-0000-0000874B0000}"/>
    <cellStyle name="Normal 6 3 2 3 2 6 2" xfId="9959" xr:uid="{00000000-0005-0000-0000-0000884B0000}"/>
    <cellStyle name="Normal 6 3 2 3 2 6 2 2" xfId="9960" xr:uid="{00000000-0005-0000-0000-0000894B0000}"/>
    <cellStyle name="Normal 6 3 2 3 2 6 2 2 2" xfId="9961" xr:uid="{00000000-0005-0000-0000-00008A4B0000}"/>
    <cellStyle name="Normal 6 3 2 3 2 6 2 2 2 2" xfId="39904" xr:uid="{00000000-0005-0000-0000-00008B4B0000}"/>
    <cellStyle name="Normal 6 3 2 3 2 6 2 2 3" xfId="29886" xr:uid="{00000000-0005-0000-0000-00008C4B0000}"/>
    <cellStyle name="Normal 6 3 2 3 2 6 2 3" xfId="9962" xr:uid="{00000000-0005-0000-0000-00008D4B0000}"/>
    <cellStyle name="Normal 6 3 2 3 2 6 2 3 2" xfId="9963" xr:uid="{00000000-0005-0000-0000-00008E4B0000}"/>
    <cellStyle name="Normal 6 3 2 3 2 6 2 3 2 2" xfId="39905" xr:uid="{00000000-0005-0000-0000-00008F4B0000}"/>
    <cellStyle name="Normal 6 3 2 3 2 6 2 3 3" xfId="29887" xr:uid="{00000000-0005-0000-0000-0000904B0000}"/>
    <cellStyle name="Normal 6 3 2 3 2 6 2 4" xfId="9964" xr:uid="{00000000-0005-0000-0000-0000914B0000}"/>
    <cellStyle name="Normal 6 3 2 3 2 6 2 4 2" xfId="35371" xr:uid="{00000000-0005-0000-0000-0000924B0000}"/>
    <cellStyle name="Normal 6 3 2 3 2 6 2 5" xfId="24775" xr:uid="{00000000-0005-0000-0000-0000934B0000}"/>
    <cellStyle name="Normal 6 3 2 3 2 6 3" xfId="9965" xr:uid="{00000000-0005-0000-0000-0000944B0000}"/>
    <cellStyle name="Normal 6 3 2 3 2 6 3 2" xfId="9966" xr:uid="{00000000-0005-0000-0000-0000954B0000}"/>
    <cellStyle name="Normal 6 3 2 3 2 6 3 2 2" xfId="9967" xr:uid="{00000000-0005-0000-0000-0000964B0000}"/>
    <cellStyle name="Normal 6 3 2 3 2 6 3 2 2 2" xfId="39906" xr:uid="{00000000-0005-0000-0000-0000974B0000}"/>
    <cellStyle name="Normal 6 3 2 3 2 6 3 2 3" xfId="29888" xr:uid="{00000000-0005-0000-0000-0000984B0000}"/>
    <cellStyle name="Normal 6 3 2 3 2 6 3 3" xfId="9968" xr:uid="{00000000-0005-0000-0000-0000994B0000}"/>
    <cellStyle name="Normal 6 3 2 3 2 6 3 3 2" xfId="9969" xr:uid="{00000000-0005-0000-0000-00009A4B0000}"/>
    <cellStyle name="Normal 6 3 2 3 2 6 3 3 2 2" xfId="39907" xr:uid="{00000000-0005-0000-0000-00009B4B0000}"/>
    <cellStyle name="Normal 6 3 2 3 2 6 3 3 3" xfId="29889" xr:uid="{00000000-0005-0000-0000-00009C4B0000}"/>
    <cellStyle name="Normal 6 3 2 3 2 6 3 4" xfId="9970" xr:uid="{00000000-0005-0000-0000-00009D4B0000}"/>
    <cellStyle name="Normal 6 3 2 3 2 6 3 4 2" xfId="35372" xr:uid="{00000000-0005-0000-0000-00009E4B0000}"/>
    <cellStyle name="Normal 6 3 2 3 2 6 3 5" xfId="24776" xr:uid="{00000000-0005-0000-0000-00009F4B0000}"/>
    <cellStyle name="Normal 6 3 2 3 2 6 4" xfId="9971" xr:uid="{00000000-0005-0000-0000-0000A04B0000}"/>
    <cellStyle name="Normal 6 3 2 3 2 6 4 2" xfId="9972" xr:uid="{00000000-0005-0000-0000-0000A14B0000}"/>
    <cellStyle name="Normal 6 3 2 3 2 6 4 2 2" xfId="39908" xr:uid="{00000000-0005-0000-0000-0000A24B0000}"/>
    <cellStyle name="Normal 6 3 2 3 2 6 4 3" xfId="29890" xr:uid="{00000000-0005-0000-0000-0000A34B0000}"/>
    <cellStyle name="Normal 6 3 2 3 2 6 5" xfId="9973" xr:uid="{00000000-0005-0000-0000-0000A44B0000}"/>
    <cellStyle name="Normal 6 3 2 3 2 6 5 2" xfId="9974" xr:uid="{00000000-0005-0000-0000-0000A54B0000}"/>
    <cellStyle name="Normal 6 3 2 3 2 6 5 2 2" xfId="39909" xr:uid="{00000000-0005-0000-0000-0000A64B0000}"/>
    <cellStyle name="Normal 6 3 2 3 2 6 5 3" xfId="29891" xr:uid="{00000000-0005-0000-0000-0000A74B0000}"/>
    <cellStyle name="Normal 6 3 2 3 2 6 6" xfId="9975" xr:uid="{00000000-0005-0000-0000-0000A84B0000}"/>
    <cellStyle name="Normal 6 3 2 3 2 6 6 2" xfId="35370" xr:uid="{00000000-0005-0000-0000-0000A94B0000}"/>
    <cellStyle name="Normal 6 3 2 3 2 6 7" xfId="24774" xr:uid="{00000000-0005-0000-0000-0000AA4B0000}"/>
    <cellStyle name="Normal 6 3 2 3 2 7" xfId="9976" xr:uid="{00000000-0005-0000-0000-0000AB4B0000}"/>
    <cellStyle name="Normal 6 3 2 3 2 7 2" xfId="9977" xr:uid="{00000000-0005-0000-0000-0000AC4B0000}"/>
    <cellStyle name="Normal 6 3 2 3 2 7 2 2" xfId="9978" xr:uid="{00000000-0005-0000-0000-0000AD4B0000}"/>
    <cellStyle name="Normal 6 3 2 3 2 7 2 2 2" xfId="39910" xr:uid="{00000000-0005-0000-0000-0000AE4B0000}"/>
    <cellStyle name="Normal 6 3 2 3 2 7 2 3" xfId="29892" xr:uid="{00000000-0005-0000-0000-0000AF4B0000}"/>
    <cellStyle name="Normal 6 3 2 3 2 7 3" xfId="9979" xr:uid="{00000000-0005-0000-0000-0000B04B0000}"/>
    <cellStyle name="Normal 6 3 2 3 2 7 3 2" xfId="9980" xr:uid="{00000000-0005-0000-0000-0000B14B0000}"/>
    <cellStyle name="Normal 6 3 2 3 2 7 3 2 2" xfId="39911" xr:uid="{00000000-0005-0000-0000-0000B24B0000}"/>
    <cellStyle name="Normal 6 3 2 3 2 7 3 3" xfId="29893" xr:uid="{00000000-0005-0000-0000-0000B34B0000}"/>
    <cellStyle name="Normal 6 3 2 3 2 7 4" xfId="9981" xr:uid="{00000000-0005-0000-0000-0000B44B0000}"/>
    <cellStyle name="Normal 6 3 2 3 2 7 4 2" xfId="35373" xr:uid="{00000000-0005-0000-0000-0000B54B0000}"/>
    <cellStyle name="Normal 6 3 2 3 2 7 5" xfId="24777" xr:uid="{00000000-0005-0000-0000-0000B64B0000}"/>
    <cellStyle name="Normal 6 3 2 3 2 8" xfId="9982" xr:uid="{00000000-0005-0000-0000-0000B74B0000}"/>
    <cellStyle name="Normal 6 3 2 3 2 8 2" xfId="9983" xr:uid="{00000000-0005-0000-0000-0000B84B0000}"/>
    <cellStyle name="Normal 6 3 2 3 2 8 2 2" xfId="9984" xr:uid="{00000000-0005-0000-0000-0000B94B0000}"/>
    <cellStyle name="Normal 6 3 2 3 2 8 2 2 2" xfId="39912" xr:uid="{00000000-0005-0000-0000-0000BA4B0000}"/>
    <cellStyle name="Normal 6 3 2 3 2 8 2 3" xfId="29894" xr:uid="{00000000-0005-0000-0000-0000BB4B0000}"/>
    <cellStyle name="Normal 6 3 2 3 2 8 3" xfId="9985" xr:uid="{00000000-0005-0000-0000-0000BC4B0000}"/>
    <cellStyle name="Normal 6 3 2 3 2 8 3 2" xfId="9986" xr:uid="{00000000-0005-0000-0000-0000BD4B0000}"/>
    <cellStyle name="Normal 6 3 2 3 2 8 3 2 2" xfId="39913" xr:uid="{00000000-0005-0000-0000-0000BE4B0000}"/>
    <cellStyle name="Normal 6 3 2 3 2 8 3 3" xfId="29895" xr:uid="{00000000-0005-0000-0000-0000BF4B0000}"/>
    <cellStyle name="Normal 6 3 2 3 2 8 4" xfId="9987" xr:uid="{00000000-0005-0000-0000-0000C04B0000}"/>
    <cellStyle name="Normal 6 3 2 3 2 8 4 2" xfId="35374" xr:uid="{00000000-0005-0000-0000-0000C14B0000}"/>
    <cellStyle name="Normal 6 3 2 3 2 8 5" xfId="24778" xr:uid="{00000000-0005-0000-0000-0000C24B0000}"/>
    <cellStyle name="Normal 6 3 2 3 2 9" xfId="9988" xr:uid="{00000000-0005-0000-0000-0000C34B0000}"/>
    <cellStyle name="Normal 6 3 2 3 2 9 2" xfId="9989" xr:uid="{00000000-0005-0000-0000-0000C44B0000}"/>
    <cellStyle name="Normal 6 3 2 3 2 9 2 2" xfId="39914" xr:uid="{00000000-0005-0000-0000-0000C54B0000}"/>
    <cellStyle name="Normal 6 3 2 3 2 9 3" xfId="29896" xr:uid="{00000000-0005-0000-0000-0000C64B0000}"/>
    <cellStyle name="Normal 6 3 2 3 3" xfId="9990" xr:uid="{00000000-0005-0000-0000-0000C74B0000}"/>
    <cellStyle name="Normal 6 3 2 3 3 10" xfId="24779" xr:uid="{00000000-0005-0000-0000-0000C84B0000}"/>
    <cellStyle name="Normal 6 3 2 3 3 2" xfId="9991" xr:uid="{00000000-0005-0000-0000-0000C94B0000}"/>
    <cellStyle name="Normal 6 3 2 3 3 2 2" xfId="9992" xr:uid="{00000000-0005-0000-0000-0000CA4B0000}"/>
    <cellStyle name="Normal 6 3 2 3 3 2 2 2" xfId="9993" xr:uid="{00000000-0005-0000-0000-0000CB4B0000}"/>
    <cellStyle name="Normal 6 3 2 3 3 2 2 2 2" xfId="9994" xr:uid="{00000000-0005-0000-0000-0000CC4B0000}"/>
    <cellStyle name="Normal 6 3 2 3 3 2 2 2 2 2" xfId="9995" xr:uid="{00000000-0005-0000-0000-0000CD4B0000}"/>
    <cellStyle name="Normal 6 3 2 3 3 2 2 2 2 2 2" xfId="39915" xr:uid="{00000000-0005-0000-0000-0000CE4B0000}"/>
    <cellStyle name="Normal 6 3 2 3 3 2 2 2 2 3" xfId="29897" xr:uid="{00000000-0005-0000-0000-0000CF4B0000}"/>
    <cellStyle name="Normal 6 3 2 3 3 2 2 2 3" xfId="9996" xr:uid="{00000000-0005-0000-0000-0000D04B0000}"/>
    <cellStyle name="Normal 6 3 2 3 3 2 2 2 3 2" xfId="9997" xr:uid="{00000000-0005-0000-0000-0000D14B0000}"/>
    <cellStyle name="Normal 6 3 2 3 3 2 2 2 3 2 2" xfId="39916" xr:uid="{00000000-0005-0000-0000-0000D24B0000}"/>
    <cellStyle name="Normal 6 3 2 3 3 2 2 2 3 3" xfId="29898" xr:uid="{00000000-0005-0000-0000-0000D34B0000}"/>
    <cellStyle name="Normal 6 3 2 3 3 2 2 2 4" xfId="9998" xr:uid="{00000000-0005-0000-0000-0000D44B0000}"/>
    <cellStyle name="Normal 6 3 2 3 3 2 2 2 4 2" xfId="35378" xr:uid="{00000000-0005-0000-0000-0000D54B0000}"/>
    <cellStyle name="Normal 6 3 2 3 3 2 2 2 5" xfId="24782" xr:uid="{00000000-0005-0000-0000-0000D64B0000}"/>
    <cellStyle name="Normal 6 3 2 3 3 2 2 3" xfId="9999" xr:uid="{00000000-0005-0000-0000-0000D74B0000}"/>
    <cellStyle name="Normal 6 3 2 3 3 2 2 3 2" xfId="10000" xr:uid="{00000000-0005-0000-0000-0000D84B0000}"/>
    <cellStyle name="Normal 6 3 2 3 3 2 2 3 2 2" xfId="10001" xr:uid="{00000000-0005-0000-0000-0000D94B0000}"/>
    <cellStyle name="Normal 6 3 2 3 3 2 2 3 2 2 2" xfId="39917" xr:uid="{00000000-0005-0000-0000-0000DA4B0000}"/>
    <cellStyle name="Normal 6 3 2 3 3 2 2 3 2 3" xfId="29899" xr:uid="{00000000-0005-0000-0000-0000DB4B0000}"/>
    <cellStyle name="Normal 6 3 2 3 3 2 2 3 3" xfId="10002" xr:uid="{00000000-0005-0000-0000-0000DC4B0000}"/>
    <cellStyle name="Normal 6 3 2 3 3 2 2 3 3 2" xfId="10003" xr:uid="{00000000-0005-0000-0000-0000DD4B0000}"/>
    <cellStyle name="Normal 6 3 2 3 3 2 2 3 3 2 2" xfId="39918" xr:uid="{00000000-0005-0000-0000-0000DE4B0000}"/>
    <cellStyle name="Normal 6 3 2 3 3 2 2 3 3 3" xfId="29900" xr:uid="{00000000-0005-0000-0000-0000DF4B0000}"/>
    <cellStyle name="Normal 6 3 2 3 3 2 2 3 4" xfId="10004" xr:uid="{00000000-0005-0000-0000-0000E04B0000}"/>
    <cellStyle name="Normal 6 3 2 3 3 2 2 3 4 2" xfId="35379" xr:uid="{00000000-0005-0000-0000-0000E14B0000}"/>
    <cellStyle name="Normal 6 3 2 3 3 2 2 3 5" xfId="24783" xr:uid="{00000000-0005-0000-0000-0000E24B0000}"/>
    <cellStyle name="Normal 6 3 2 3 3 2 2 4" xfId="10005" xr:uid="{00000000-0005-0000-0000-0000E34B0000}"/>
    <cellStyle name="Normal 6 3 2 3 3 2 2 4 2" xfId="10006" xr:uid="{00000000-0005-0000-0000-0000E44B0000}"/>
    <cellStyle name="Normal 6 3 2 3 3 2 2 4 2 2" xfId="39919" xr:uid="{00000000-0005-0000-0000-0000E54B0000}"/>
    <cellStyle name="Normal 6 3 2 3 3 2 2 4 3" xfId="29901" xr:uid="{00000000-0005-0000-0000-0000E64B0000}"/>
    <cellStyle name="Normal 6 3 2 3 3 2 2 5" xfId="10007" xr:uid="{00000000-0005-0000-0000-0000E74B0000}"/>
    <cellStyle name="Normal 6 3 2 3 3 2 2 5 2" xfId="10008" xr:uid="{00000000-0005-0000-0000-0000E84B0000}"/>
    <cellStyle name="Normal 6 3 2 3 3 2 2 5 2 2" xfId="39920" xr:uid="{00000000-0005-0000-0000-0000E94B0000}"/>
    <cellStyle name="Normal 6 3 2 3 3 2 2 5 3" xfId="29902" xr:uid="{00000000-0005-0000-0000-0000EA4B0000}"/>
    <cellStyle name="Normal 6 3 2 3 3 2 2 6" xfId="10009" xr:uid="{00000000-0005-0000-0000-0000EB4B0000}"/>
    <cellStyle name="Normal 6 3 2 3 3 2 2 6 2" xfId="35377" xr:uid="{00000000-0005-0000-0000-0000EC4B0000}"/>
    <cellStyle name="Normal 6 3 2 3 3 2 2 7" xfId="24781" xr:uid="{00000000-0005-0000-0000-0000ED4B0000}"/>
    <cellStyle name="Normal 6 3 2 3 3 2 3" xfId="10010" xr:uid="{00000000-0005-0000-0000-0000EE4B0000}"/>
    <cellStyle name="Normal 6 3 2 3 3 2 3 2" xfId="10011" xr:uid="{00000000-0005-0000-0000-0000EF4B0000}"/>
    <cellStyle name="Normal 6 3 2 3 3 2 3 2 2" xfId="10012" xr:uid="{00000000-0005-0000-0000-0000F04B0000}"/>
    <cellStyle name="Normal 6 3 2 3 3 2 3 2 2 2" xfId="39921" xr:uid="{00000000-0005-0000-0000-0000F14B0000}"/>
    <cellStyle name="Normal 6 3 2 3 3 2 3 2 3" xfId="29903" xr:uid="{00000000-0005-0000-0000-0000F24B0000}"/>
    <cellStyle name="Normal 6 3 2 3 3 2 3 3" xfId="10013" xr:uid="{00000000-0005-0000-0000-0000F34B0000}"/>
    <cellStyle name="Normal 6 3 2 3 3 2 3 3 2" xfId="10014" xr:uid="{00000000-0005-0000-0000-0000F44B0000}"/>
    <cellStyle name="Normal 6 3 2 3 3 2 3 3 2 2" xfId="39922" xr:uid="{00000000-0005-0000-0000-0000F54B0000}"/>
    <cellStyle name="Normal 6 3 2 3 3 2 3 3 3" xfId="29904" xr:uid="{00000000-0005-0000-0000-0000F64B0000}"/>
    <cellStyle name="Normal 6 3 2 3 3 2 3 4" xfId="10015" xr:uid="{00000000-0005-0000-0000-0000F74B0000}"/>
    <cellStyle name="Normal 6 3 2 3 3 2 3 4 2" xfId="35380" xr:uid="{00000000-0005-0000-0000-0000F84B0000}"/>
    <cellStyle name="Normal 6 3 2 3 3 2 3 5" xfId="24784" xr:uid="{00000000-0005-0000-0000-0000F94B0000}"/>
    <cellStyle name="Normal 6 3 2 3 3 2 4" xfId="10016" xr:uid="{00000000-0005-0000-0000-0000FA4B0000}"/>
    <cellStyle name="Normal 6 3 2 3 3 2 4 2" xfId="10017" xr:uid="{00000000-0005-0000-0000-0000FB4B0000}"/>
    <cellStyle name="Normal 6 3 2 3 3 2 4 2 2" xfId="10018" xr:uid="{00000000-0005-0000-0000-0000FC4B0000}"/>
    <cellStyle name="Normal 6 3 2 3 3 2 4 2 2 2" xfId="39923" xr:uid="{00000000-0005-0000-0000-0000FD4B0000}"/>
    <cellStyle name="Normal 6 3 2 3 3 2 4 2 3" xfId="29905" xr:uid="{00000000-0005-0000-0000-0000FE4B0000}"/>
    <cellStyle name="Normal 6 3 2 3 3 2 4 3" xfId="10019" xr:uid="{00000000-0005-0000-0000-0000FF4B0000}"/>
    <cellStyle name="Normal 6 3 2 3 3 2 4 3 2" xfId="10020" xr:uid="{00000000-0005-0000-0000-0000004C0000}"/>
    <cellStyle name="Normal 6 3 2 3 3 2 4 3 2 2" xfId="39924" xr:uid="{00000000-0005-0000-0000-0000014C0000}"/>
    <cellStyle name="Normal 6 3 2 3 3 2 4 3 3" xfId="29906" xr:uid="{00000000-0005-0000-0000-0000024C0000}"/>
    <cellStyle name="Normal 6 3 2 3 3 2 4 4" xfId="10021" xr:uid="{00000000-0005-0000-0000-0000034C0000}"/>
    <cellStyle name="Normal 6 3 2 3 3 2 4 4 2" xfId="35381" xr:uid="{00000000-0005-0000-0000-0000044C0000}"/>
    <cellStyle name="Normal 6 3 2 3 3 2 4 5" xfId="24785" xr:uid="{00000000-0005-0000-0000-0000054C0000}"/>
    <cellStyle name="Normal 6 3 2 3 3 2 5" xfId="10022" xr:uid="{00000000-0005-0000-0000-0000064C0000}"/>
    <cellStyle name="Normal 6 3 2 3 3 2 5 2" xfId="10023" xr:uid="{00000000-0005-0000-0000-0000074C0000}"/>
    <cellStyle name="Normal 6 3 2 3 3 2 5 2 2" xfId="39925" xr:uid="{00000000-0005-0000-0000-0000084C0000}"/>
    <cellStyle name="Normal 6 3 2 3 3 2 5 3" xfId="29907" xr:uid="{00000000-0005-0000-0000-0000094C0000}"/>
    <cellStyle name="Normal 6 3 2 3 3 2 6" xfId="10024" xr:uid="{00000000-0005-0000-0000-00000A4C0000}"/>
    <cellStyle name="Normal 6 3 2 3 3 2 6 2" xfId="10025" xr:uid="{00000000-0005-0000-0000-00000B4C0000}"/>
    <cellStyle name="Normal 6 3 2 3 3 2 6 2 2" xfId="39926" xr:uid="{00000000-0005-0000-0000-00000C4C0000}"/>
    <cellStyle name="Normal 6 3 2 3 3 2 6 3" xfId="29908" xr:uid="{00000000-0005-0000-0000-00000D4C0000}"/>
    <cellStyle name="Normal 6 3 2 3 3 2 7" xfId="10026" xr:uid="{00000000-0005-0000-0000-00000E4C0000}"/>
    <cellStyle name="Normal 6 3 2 3 3 2 7 2" xfId="35376" xr:uid="{00000000-0005-0000-0000-00000F4C0000}"/>
    <cellStyle name="Normal 6 3 2 3 3 2 8" xfId="24780" xr:uid="{00000000-0005-0000-0000-0000104C0000}"/>
    <cellStyle name="Normal 6 3 2 3 3 3" xfId="10027" xr:uid="{00000000-0005-0000-0000-0000114C0000}"/>
    <cellStyle name="Normal 6 3 2 3 3 3 2" xfId="10028" xr:uid="{00000000-0005-0000-0000-0000124C0000}"/>
    <cellStyle name="Normal 6 3 2 3 3 3 2 2" xfId="10029" xr:uid="{00000000-0005-0000-0000-0000134C0000}"/>
    <cellStyle name="Normal 6 3 2 3 3 3 2 2 2" xfId="10030" xr:uid="{00000000-0005-0000-0000-0000144C0000}"/>
    <cellStyle name="Normal 6 3 2 3 3 3 2 2 2 2" xfId="10031" xr:uid="{00000000-0005-0000-0000-0000154C0000}"/>
    <cellStyle name="Normal 6 3 2 3 3 3 2 2 2 2 2" xfId="39927" xr:uid="{00000000-0005-0000-0000-0000164C0000}"/>
    <cellStyle name="Normal 6 3 2 3 3 3 2 2 2 3" xfId="29909" xr:uid="{00000000-0005-0000-0000-0000174C0000}"/>
    <cellStyle name="Normal 6 3 2 3 3 3 2 2 3" xfId="10032" xr:uid="{00000000-0005-0000-0000-0000184C0000}"/>
    <cellStyle name="Normal 6 3 2 3 3 3 2 2 3 2" xfId="10033" xr:uid="{00000000-0005-0000-0000-0000194C0000}"/>
    <cellStyle name="Normal 6 3 2 3 3 3 2 2 3 2 2" xfId="39928" xr:uid="{00000000-0005-0000-0000-00001A4C0000}"/>
    <cellStyle name="Normal 6 3 2 3 3 3 2 2 3 3" xfId="29910" xr:uid="{00000000-0005-0000-0000-00001B4C0000}"/>
    <cellStyle name="Normal 6 3 2 3 3 3 2 2 4" xfId="10034" xr:uid="{00000000-0005-0000-0000-00001C4C0000}"/>
    <cellStyle name="Normal 6 3 2 3 3 3 2 2 4 2" xfId="35384" xr:uid="{00000000-0005-0000-0000-00001D4C0000}"/>
    <cellStyle name="Normal 6 3 2 3 3 3 2 2 5" xfId="24788" xr:uid="{00000000-0005-0000-0000-00001E4C0000}"/>
    <cellStyle name="Normal 6 3 2 3 3 3 2 3" xfId="10035" xr:uid="{00000000-0005-0000-0000-00001F4C0000}"/>
    <cellStyle name="Normal 6 3 2 3 3 3 2 3 2" xfId="10036" xr:uid="{00000000-0005-0000-0000-0000204C0000}"/>
    <cellStyle name="Normal 6 3 2 3 3 3 2 3 2 2" xfId="10037" xr:uid="{00000000-0005-0000-0000-0000214C0000}"/>
    <cellStyle name="Normal 6 3 2 3 3 3 2 3 2 2 2" xfId="39929" xr:uid="{00000000-0005-0000-0000-0000224C0000}"/>
    <cellStyle name="Normal 6 3 2 3 3 3 2 3 2 3" xfId="29911" xr:uid="{00000000-0005-0000-0000-0000234C0000}"/>
    <cellStyle name="Normal 6 3 2 3 3 3 2 3 3" xfId="10038" xr:uid="{00000000-0005-0000-0000-0000244C0000}"/>
    <cellStyle name="Normal 6 3 2 3 3 3 2 3 3 2" xfId="10039" xr:uid="{00000000-0005-0000-0000-0000254C0000}"/>
    <cellStyle name="Normal 6 3 2 3 3 3 2 3 3 2 2" xfId="39930" xr:uid="{00000000-0005-0000-0000-0000264C0000}"/>
    <cellStyle name="Normal 6 3 2 3 3 3 2 3 3 3" xfId="29912" xr:uid="{00000000-0005-0000-0000-0000274C0000}"/>
    <cellStyle name="Normal 6 3 2 3 3 3 2 3 4" xfId="10040" xr:uid="{00000000-0005-0000-0000-0000284C0000}"/>
    <cellStyle name="Normal 6 3 2 3 3 3 2 3 4 2" xfId="35385" xr:uid="{00000000-0005-0000-0000-0000294C0000}"/>
    <cellStyle name="Normal 6 3 2 3 3 3 2 3 5" xfId="24789" xr:uid="{00000000-0005-0000-0000-00002A4C0000}"/>
    <cellStyle name="Normal 6 3 2 3 3 3 2 4" xfId="10041" xr:uid="{00000000-0005-0000-0000-00002B4C0000}"/>
    <cellStyle name="Normal 6 3 2 3 3 3 2 4 2" xfId="10042" xr:uid="{00000000-0005-0000-0000-00002C4C0000}"/>
    <cellStyle name="Normal 6 3 2 3 3 3 2 4 2 2" xfId="39931" xr:uid="{00000000-0005-0000-0000-00002D4C0000}"/>
    <cellStyle name="Normal 6 3 2 3 3 3 2 4 3" xfId="29913" xr:uid="{00000000-0005-0000-0000-00002E4C0000}"/>
    <cellStyle name="Normal 6 3 2 3 3 3 2 5" xfId="10043" xr:uid="{00000000-0005-0000-0000-00002F4C0000}"/>
    <cellStyle name="Normal 6 3 2 3 3 3 2 5 2" xfId="10044" xr:uid="{00000000-0005-0000-0000-0000304C0000}"/>
    <cellStyle name="Normal 6 3 2 3 3 3 2 5 2 2" xfId="39932" xr:uid="{00000000-0005-0000-0000-0000314C0000}"/>
    <cellStyle name="Normal 6 3 2 3 3 3 2 5 3" xfId="29914" xr:uid="{00000000-0005-0000-0000-0000324C0000}"/>
    <cellStyle name="Normal 6 3 2 3 3 3 2 6" xfId="10045" xr:uid="{00000000-0005-0000-0000-0000334C0000}"/>
    <cellStyle name="Normal 6 3 2 3 3 3 2 6 2" xfId="35383" xr:uid="{00000000-0005-0000-0000-0000344C0000}"/>
    <cellStyle name="Normal 6 3 2 3 3 3 2 7" xfId="24787" xr:uid="{00000000-0005-0000-0000-0000354C0000}"/>
    <cellStyle name="Normal 6 3 2 3 3 3 3" xfId="10046" xr:uid="{00000000-0005-0000-0000-0000364C0000}"/>
    <cellStyle name="Normal 6 3 2 3 3 3 3 2" xfId="10047" xr:uid="{00000000-0005-0000-0000-0000374C0000}"/>
    <cellStyle name="Normal 6 3 2 3 3 3 3 2 2" xfId="10048" xr:uid="{00000000-0005-0000-0000-0000384C0000}"/>
    <cellStyle name="Normal 6 3 2 3 3 3 3 2 2 2" xfId="39933" xr:uid="{00000000-0005-0000-0000-0000394C0000}"/>
    <cellStyle name="Normal 6 3 2 3 3 3 3 2 3" xfId="29915" xr:uid="{00000000-0005-0000-0000-00003A4C0000}"/>
    <cellStyle name="Normal 6 3 2 3 3 3 3 3" xfId="10049" xr:uid="{00000000-0005-0000-0000-00003B4C0000}"/>
    <cellStyle name="Normal 6 3 2 3 3 3 3 3 2" xfId="10050" xr:uid="{00000000-0005-0000-0000-00003C4C0000}"/>
    <cellStyle name="Normal 6 3 2 3 3 3 3 3 2 2" xfId="39934" xr:uid="{00000000-0005-0000-0000-00003D4C0000}"/>
    <cellStyle name="Normal 6 3 2 3 3 3 3 3 3" xfId="29916" xr:uid="{00000000-0005-0000-0000-00003E4C0000}"/>
    <cellStyle name="Normal 6 3 2 3 3 3 3 4" xfId="10051" xr:uid="{00000000-0005-0000-0000-00003F4C0000}"/>
    <cellStyle name="Normal 6 3 2 3 3 3 3 4 2" xfId="35386" xr:uid="{00000000-0005-0000-0000-0000404C0000}"/>
    <cellStyle name="Normal 6 3 2 3 3 3 3 5" xfId="24790" xr:uid="{00000000-0005-0000-0000-0000414C0000}"/>
    <cellStyle name="Normal 6 3 2 3 3 3 4" xfId="10052" xr:uid="{00000000-0005-0000-0000-0000424C0000}"/>
    <cellStyle name="Normal 6 3 2 3 3 3 4 2" xfId="10053" xr:uid="{00000000-0005-0000-0000-0000434C0000}"/>
    <cellStyle name="Normal 6 3 2 3 3 3 4 2 2" xfId="10054" xr:uid="{00000000-0005-0000-0000-0000444C0000}"/>
    <cellStyle name="Normal 6 3 2 3 3 3 4 2 2 2" xfId="39935" xr:uid="{00000000-0005-0000-0000-0000454C0000}"/>
    <cellStyle name="Normal 6 3 2 3 3 3 4 2 3" xfId="29917" xr:uid="{00000000-0005-0000-0000-0000464C0000}"/>
    <cellStyle name="Normal 6 3 2 3 3 3 4 3" xfId="10055" xr:uid="{00000000-0005-0000-0000-0000474C0000}"/>
    <cellStyle name="Normal 6 3 2 3 3 3 4 3 2" xfId="10056" xr:uid="{00000000-0005-0000-0000-0000484C0000}"/>
    <cellStyle name="Normal 6 3 2 3 3 3 4 3 2 2" xfId="39936" xr:uid="{00000000-0005-0000-0000-0000494C0000}"/>
    <cellStyle name="Normal 6 3 2 3 3 3 4 3 3" xfId="29918" xr:uid="{00000000-0005-0000-0000-00004A4C0000}"/>
    <cellStyle name="Normal 6 3 2 3 3 3 4 4" xfId="10057" xr:uid="{00000000-0005-0000-0000-00004B4C0000}"/>
    <cellStyle name="Normal 6 3 2 3 3 3 4 4 2" xfId="35387" xr:uid="{00000000-0005-0000-0000-00004C4C0000}"/>
    <cellStyle name="Normal 6 3 2 3 3 3 4 5" xfId="24791" xr:uid="{00000000-0005-0000-0000-00004D4C0000}"/>
    <cellStyle name="Normal 6 3 2 3 3 3 5" xfId="10058" xr:uid="{00000000-0005-0000-0000-00004E4C0000}"/>
    <cellStyle name="Normal 6 3 2 3 3 3 5 2" xfId="10059" xr:uid="{00000000-0005-0000-0000-00004F4C0000}"/>
    <cellStyle name="Normal 6 3 2 3 3 3 5 2 2" xfId="39937" xr:uid="{00000000-0005-0000-0000-0000504C0000}"/>
    <cellStyle name="Normal 6 3 2 3 3 3 5 3" xfId="29919" xr:uid="{00000000-0005-0000-0000-0000514C0000}"/>
    <cellStyle name="Normal 6 3 2 3 3 3 6" xfId="10060" xr:uid="{00000000-0005-0000-0000-0000524C0000}"/>
    <cellStyle name="Normal 6 3 2 3 3 3 6 2" xfId="10061" xr:uid="{00000000-0005-0000-0000-0000534C0000}"/>
    <cellStyle name="Normal 6 3 2 3 3 3 6 2 2" xfId="39938" xr:uid="{00000000-0005-0000-0000-0000544C0000}"/>
    <cellStyle name="Normal 6 3 2 3 3 3 6 3" xfId="29920" xr:uid="{00000000-0005-0000-0000-0000554C0000}"/>
    <cellStyle name="Normal 6 3 2 3 3 3 7" xfId="10062" xr:uid="{00000000-0005-0000-0000-0000564C0000}"/>
    <cellStyle name="Normal 6 3 2 3 3 3 7 2" xfId="35382" xr:uid="{00000000-0005-0000-0000-0000574C0000}"/>
    <cellStyle name="Normal 6 3 2 3 3 3 8" xfId="24786" xr:uid="{00000000-0005-0000-0000-0000584C0000}"/>
    <cellStyle name="Normal 6 3 2 3 3 4" xfId="10063" xr:uid="{00000000-0005-0000-0000-0000594C0000}"/>
    <cellStyle name="Normal 6 3 2 3 3 4 2" xfId="10064" xr:uid="{00000000-0005-0000-0000-00005A4C0000}"/>
    <cellStyle name="Normal 6 3 2 3 3 4 2 2" xfId="10065" xr:uid="{00000000-0005-0000-0000-00005B4C0000}"/>
    <cellStyle name="Normal 6 3 2 3 3 4 2 2 2" xfId="10066" xr:uid="{00000000-0005-0000-0000-00005C4C0000}"/>
    <cellStyle name="Normal 6 3 2 3 3 4 2 2 2 2" xfId="39939" xr:uid="{00000000-0005-0000-0000-00005D4C0000}"/>
    <cellStyle name="Normal 6 3 2 3 3 4 2 2 3" xfId="29921" xr:uid="{00000000-0005-0000-0000-00005E4C0000}"/>
    <cellStyle name="Normal 6 3 2 3 3 4 2 3" xfId="10067" xr:uid="{00000000-0005-0000-0000-00005F4C0000}"/>
    <cellStyle name="Normal 6 3 2 3 3 4 2 3 2" xfId="10068" xr:uid="{00000000-0005-0000-0000-0000604C0000}"/>
    <cellStyle name="Normal 6 3 2 3 3 4 2 3 2 2" xfId="39940" xr:uid="{00000000-0005-0000-0000-0000614C0000}"/>
    <cellStyle name="Normal 6 3 2 3 3 4 2 3 3" xfId="29922" xr:uid="{00000000-0005-0000-0000-0000624C0000}"/>
    <cellStyle name="Normal 6 3 2 3 3 4 2 4" xfId="10069" xr:uid="{00000000-0005-0000-0000-0000634C0000}"/>
    <cellStyle name="Normal 6 3 2 3 3 4 2 4 2" xfId="35389" xr:uid="{00000000-0005-0000-0000-0000644C0000}"/>
    <cellStyle name="Normal 6 3 2 3 3 4 2 5" xfId="24793" xr:uid="{00000000-0005-0000-0000-0000654C0000}"/>
    <cellStyle name="Normal 6 3 2 3 3 4 3" xfId="10070" xr:uid="{00000000-0005-0000-0000-0000664C0000}"/>
    <cellStyle name="Normal 6 3 2 3 3 4 3 2" xfId="10071" xr:uid="{00000000-0005-0000-0000-0000674C0000}"/>
    <cellStyle name="Normal 6 3 2 3 3 4 3 2 2" xfId="10072" xr:uid="{00000000-0005-0000-0000-0000684C0000}"/>
    <cellStyle name="Normal 6 3 2 3 3 4 3 2 2 2" xfId="39941" xr:uid="{00000000-0005-0000-0000-0000694C0000}"/>
    <cellStyle name="Normal 6 3 2 3 3 4 3 2 3" xfId="29923" xr:uid="{00000000-0005-0000-0000-00006A4C0000}"/>
    <cellStyle name="Normal 6 3 2 3 3 4 3 3" xfId="10073" xr:uid="{00000000-0005-0000-0000-00006B4C0000}"/>
    <cellStyle name="Normal 6 3 2 3 3 4 3 3 2" xfId="10074" xr:uid="{00000000-0005-0000-0000-00006C4C0000}"/>
    <cellStyle name="Normal 6 3 2 3 3 4 3 3 2 2" xfId="39942" xr:uid="{00000000-0005-0000-0000-00006D4C0000}"/>
    <cellStyle name="Normal 6 3 2 3 3 4 3 3 3" xfId="29924" xr:uid="{00000000-0005-0000-0000-00006E4C0000}"/>
    <cellStyle name="Normal 6 3 2 3 3 4 3 4" xfId="10075" xr:uid="{00000000-0005-0000-0000-00006F4C0000}"/>
    <cellStyle name="Normal 6 3 2 3 3 4 3 4 2" xfId="35390" xr:uid="{00000000-0005-0000-0000-0000704C0000}"/>
    <cellStyle name="Normal 6 3 2 3 3 4 3 5" xfId="24794" xr:uid="{00000000-0005-0000-0000-0000714C0000}"/>
    <cellStyle name="Normal 6 3 2 3 3 4 4" xfId="10076" xr:uid="{00000000-0005-0000-0000-0000724C0000}"/>
    <cellStyle name="Normal 6 3 2 3 3 4 4 2" xfId="10077" xr:uid="{00000000-0005-0000-0000-0000734C0000}"/>
    <cellStyle name="Normal 6 3 2 3 3 4 4 2 2" xfId="39943" xr:uid="{00000000-0005-0000-0000-0000744C0000}"/>
    <cellStyle name="Normal 6 3 2 3 3 4 4 3" xfId="29925" xr:uid="{00000000-0005-0000-0000-0000754C0000}"/>
    <cellStyle name="Normal 6 3 2 3 3 4 5" xfId="10078" xr:uid="{00000000-0005-0000-0000-0000764C0000}"/>
    <cellStyle name="Normal 6 3 2 3 3 4 5 2" xfId="10079" xr:uid="{00000000-0005-0000-0000-0000774C0000}"/>
    <cellStyle name="Normal 6 3 2 3 3 4 5 2 2" xfId="39944" xr:uid="{00000000-0005-0000-0000-0000784C0000}"/>
    <cellStyle name="Normal 6 3 2 3 3 4 5 3" xfId="29926" xr:uid="{00000000-0005-0000-0000-0000794C0000}"/>
    <cellStyle name="Normal 6 3 2 3 3 4 6" xfId="10080" xr:uid="{00000000-0005-0000-0000-00007A4C0000}"/>
    <cellStyle name="Normal 6 3 2 3 3 4 6 2" xfId="35388" xr:uid="{00000000-0005-0000-0000-00007B4C0000}"/>
    <cellStyle name="Normal 6 3 2 3 3 4 7" xfId="24792" xr:uid="{00000000-0005-0000-0000-00007C4C0000}"/>
    <cellStyle name="Normal 6 3 2 3 3 5" xfId="10081" xr:uid="{00000000-0005-0000-0000-00007D4C0000}"/>
    <cellStyle name="Normal 6 3 2 3 3 5 2" xfId="10082" xr:uid="{00000000-0005-0000-0000-00007E4C0000}"/>
    <cellStyle name="Normal 6 3 2 3 3 5 2 2" xfId="10083" xr:uid="{00000000-0005-0000-0000-00007F4C0000}"/>
    <cellStyle name="Normal 6 3 2 3 3 5 2 2 2" xfId="39945" xr:uid="{00000000-0005-0000-0000-0000804C0000}"/>
    <cellStyle name="Normal 6 3 2 3 3 5 2 3" xfId="29927" xr:uid="{00000000-0005-0000-0000-0000814C0000}"/>
    <cellStyle name="Normal 6 3 2 3 3 5 3" xfId="10084" xr:uid="{00000000-0005-0000-0000-0000824C0000}"/>
    <cellStyle name="Normal 6 3 2 3 3 5 3 2" xfId="10085" xr:uid="{00000000-0005-0000-0000-0000834C0000}"/>
    <cellStyle name="Normal 6 3 2 3 3 5 3 2 2" xfId="39946" xr:uid="{00000000-0005-0000-0000-0000844C0000}"/>
    <cellStyle name="Normal 6 3 2 3 3 5 3 3" xfId="29928" xr:uid="{00000000-0005-0000-0000-0000854C0000}"/>
    <cellStyle name="Normal 6 3 2 3 3 5 4" xfId="10086" xr:uid="{00000000-0005-0000-0000-0000864C0000}"/>
    <cellStyle name="Normal 6 3 2 3 3 5 4 2" xfId="35391" xr:uid="{00000000-0005-0000-0000-0000874C0000}"/>
    <cellStyle name="Normal 6 3 2 3 3 5 5" xfId="24795" xr:uid="{00000000-0005-0000-0000-0000884C0000}"/>
    <cellStyle name="Normal 6 3 2 3 3 6" xfId="10087" xr:uid="{00000000-0005-0000-0000-0000894C0000}"/>
    <cellStyle name="Normal 6 3 2 3 3 6 2" xfId="10088" xr:uid="{00000000-0005-0000-0000-00008A4C0000}"/>
    <cellStyle name="Normal 6 3 2 3 3 6 2 2" xfId="10089" xr:uid="{00000000-0005-0000-0000-00008B4C0000}"/>
    <cellStyle name="Normal 6 3 2 3 3 6 2 2 2" xfId="39947" xr:uid="{00000000-0005-0000-0000-00008C4C0000}"/>
    <cellStyle name="Normal 6 3 2 3 3 6 2 3" xfId="29929" xr:uid="{00000000-0005-0000-0000-00008D4C0000}"/>
    <cellStyle name="Normal 6 3 2 3 3 6 3" xfId="10090" xr:uid="{00000000-0005-0000-0000-00008E4C0000}"/>
    <cellStyle name="Normal 6 3 2 3 3 6 3 2" xfId="10091" xr:uid="{00000000-0005-0000-0000-00008F4C0000}"/>
    <cellStyle name="Normal 6 3 2 3 3 6 3 2 2" xfId="39948" xr:uid="{00000000-0005-0000-0000-0000904C0000}"/>
    <cellStyle name="Normal 6 3 2 3 3 6 3 3" xfId="29930" xr:uid="{00000000-0005-0000-0000-0000914C0000}"/>
    <cellStyle name="Normal 6 3 2 3 3 6 4" xfId="10092" xr:uid="{00000000-0005-0000-0000-0000924C0000}"/>
    <cellStyle name="Normal 6 3 2 3 3 6 4 2" xfId="35392" xr:uid="{00000000-0005-0000-0000-0000934C0000}"/>
    <cellStyle name="Normal 6 3 2 3 3 6 5" xfId="24796" xr:uid="{00000000-0005-0000-0000-0000944C0000}"/>
    <cellStyle name="Normal 6 3 2 3 3 7" xfId="10093" xr:uid="{00000000-0005-0000-0000-0000954C0000}"/>
    <cellStyle name="Normal 6 3 2 3 3 7 2" xfId="10094" xr:uid="{00000000-0005-0000-0000-0000964C0000}"/>
    <cellStyle name="Normal 6 3 2 3 3 7 2 2" xfId="39949" xr:uid="{00000000-0005-0000-0000-0000974C0000}"/>
    <cellStyle name="Normal 6 3 2 3 3 7 3" xfId="29931" xr:uid="{00000000-0005-0000-0000-0000984C0000}"/>
    <cellStyle name="Normal 6 3 2 3 3 8" xfId="10095" xr:uid="{00000000-0005-0000-0000-0000994C0000}"/>
    <cellStyle name="Normal 6 3 2 3 3 8 2" xfId="10096" xr:uid="{00000000-0005-0000-0000-00009A4C0000}"/>
    <cellStyle name="Normal 6 3 2 3 3 8 2 2" xfId="39950" xr:uid="{00000000-0005-0000-0000-00009B4C0000}"/>
    <cellStyle name="Normal 6 3 2 3 3 8 3" xfId="29932" xr:uid="{00000000-0005-0000-0000-00009C4C0000}"/>
    <cellStyle name="Normal 6 3 2 3 3 9" xfId="10097" xr:uid="{00000000-0005-0000-0000-00009D4C0000}"/>
    <cellStyle name="Normal 6 3 2 3 3 9 2" xfId="35375" xr:uid="{00000000-0005-0000-0000-00009E4C0000}"/>
    <cellStyle name="Normal 6 3 2 3 4" xfId="10098" xr:uid="{00000000-0005-0000-0000-00009F4C0000}"/>
    <cellStyle name="Normal 6 3 2 3 4 2" xfId="10099" xr:uid="{00000000-0005-0000-0000-0000A04C0000}"/>
    <cellStyle name="Normal 6 3 2 3 4 2 2" xfId="10100" xr:uid="{00000000-0005-0000-0000-0000A14C0000}"/>
    <cellStyle name="Normal 6 3 2 3 4 2 2 2" xfId="10101" xr:uid="{00000000-0005-0000-0000-0000A24C0000}"/>
    <cellStyle name="Normal 6 3 2 3 4 2 2 2 2" xfId="10102" xr:uid="{00000000-0005-0000-0000-0000A34C0000}"/>
    <cellStyle name="Normal 6 3 2 3 4 2 2 2 2 2" xfId="39951" xr:uid="{00000000-0005-0000-0000-0000A44C0000}"/>
    <cellStyle name="Normal 6 3 2 3 4 2 2 2 3" xfId="29933" xr:uid="{00000000-0005-0000-0000-0000A54C0000}"/>
    <cellStyle name="Normal 6 3 2 3 4 2 2 3" xfId="10103" xr:uid="{00000000-0005-0000-0000-0000A64C0000}"/>
    <cellStyle name="Normal 6 3 2 3 4 2 2 3 2" xfId="10104" xr:uid="{00000000-0005-0000-0000-0000A74C0000}"/>
    <cellStyle name="Normal 6 3 2 3 4 2 2 3 2 2" xfId="39952" xr:uid="{00000000-0005-0000-0000-0000A84C0000}"/>
    <cellStyle name="Normal 6 3 2 3 4 2 2 3 3" xfId="29934" xr:uid="{00000000-0005-0000-0000-0000A94C0000}"/>
    <cellStyle name="Normal 6 3 2 3 4 2 2 4" xfId="10105" xr:uid="{00000000-0005-0000-0000-0000AA4C0000}"/>
    <cellStyle name="Normal 6 3 2 3 4 2 2 4 2" xfId="35395" xr:uid="{00000000-0005-0000-0000-0000AB4C0000}"/>
    <cellStyle name="Normal 6 3 2 3 4 2 2 5" xfId="24799" xr:uid="{00000000-0005-0000-0000-0000AC4C0000}"/>
    <cellStyle name="Normal 6 3 2 3 4 2 3" xfId="10106" xr:uid="{00000000-0005-0000-0000-0000AD4C0000}"/>
    <cellStyle name="Normal 6 3 2 3 4 2 3 2" xfId="10107" xr:uid="{00000000-0005-0000-0000-0000AE4C0000}"/>
    <cellStyle name="Normal 6 3 2 3 4 2 3 2 2" xfId="10108" xr:uid="{00000000-0005-0000-0000-0000AF4C0000}"/>
    <cellStyle name="Normal 6 3 2 3 4 2 3 2 2 2" xfId="39953" xr:uid="{00000000-0005-0000-0000-0000B04C0000}"/>
    <cellStyle name="Normal 6 3 2 3 4 2 3 2 3" xfId="29935" xr:uid="{00000000-0005-0000-0000-0000B14C0000}"/>
    <cellStyle name="Normal 6 3 2 3 4 2 3 3" xfId="10109" xr:uid="{00000000-0005-0000-0000-0000B24C0000}"/>
    <cellStyle name="Normal 6 3 2 3 4 2 3 3 2" xfId="10110" xr:uid="{00000000-0005-0000-0000-0000B34C0000}"/>
    <cellStyle name="Normal 6 3 2 3 4 2 3 3 2 2" xfId="39954" xr:uid="{00000000-0005-0000-0000-0000B44C0000}"/>
    <cellStyle name="Normal 6 3 2 3 4 2 3 3 3" xfId="29936" xr:uid="{00000000-0005-0000-0000-0000B54C0000}"/>
    <cellStyle name="Normal 6 3 2 3 4 2 3 4" xfId="10111" xr:uid="{00000000-0005-0000-0000-0000B64C0000}"/>
    <cellStyle name="Normal 6 3 2 3 4 2 3 4 2" xfId="35396" xr:uid="{00000000-0005-0000-0000-0000B74C0000}"/>
    <cellStyle name="Normal 6 3 2 3 4 2 3 5" xfId="24800" xr:uid="{00000000-0005-0000-0000-0000B84C0000}"/>
    <cellStyle name="Normal 6 3 2 3 4 2 4" xfId="10112" xr:uid="{00000000-0005-0000-0000-0000B94C0000}"/>
    <cellStyle name="Normal 6 3 2 3 4 2 4 2" xfId="10113" xr:uid="{00000000-0005-0000-0000-0000BA4C0000}"/>
    <cellStyle name="Normal 6 3 2 3 4 2 4 2 2" xfId="39955" xr:uid="{00000000-0005-0000-0000-0000BB4C0000}"/>
    <cellStyle name="Normal 6 3 2 3 4 2 4 3" xfId="29937" xr:uid="{00000000-0005-0000-0000-0000BC4C0000}"/>
    <cellStyle name="Normal 6 3 2 3 4 2 5" xfId="10114" xr:uid="{00000000-0005-0000-0000-0000BD4C0000}"/>
    <cellStyle name="Normal 6 3 2 3 4 2 5 2" xfId="10115" xr:uid="{00000000-0005-0000-0000-0000BE4C0000}"/>
    <cellStyle name="Normal 6 3 2 3 4 2 5 2 2" xfId="39956" xr:uid="{00000000-0005-0000-0000-0000BF4C0000}"/>
    <cellStyle name="Normal 6 3 2 3 4 2 5 3" xfId="29938" xr:uid="{00000000-0005-0000-0000-0000C04C0000}"/>
    <cellStyle name="Normal 6 3 2 3 4 2 6" xfId="10116" xr:uid="{00000000-0005-0000-0000-0000C14C0000}"/>
    <cellStyle name="Normal 6 3 2 3 4 2 6 2" xfId="35394" xr:uid="{00000000-0005-0000-0000-0000C24C0000}"/>
    <cellStyle name="Normal 6 3 2 3 4 2 7" xfId="24798" xr:uid="{00000000-0005-0000-0000-0000C34C0000}"/>
    <cellStyle name="Normal 6 3 2 3 4 3" xfId="10117" xr:uid="{00000000-0005-0000-0000-0000C44C0000}"/>
    <cellStyle name="Normal 6 3 2 3 4 3 2" xfId="10118" xr:uid="{00000000-0005-0000-0000-0000C54C0000}"/>
    <cellStyle name="Normal 6 3 2 3 4 3 2 2" xfId="10119" xr:uid="{00000000-0005-0000-0000-0000C64C0000}"/>
    <cellStyle name="Normal 6 3 2 3 4 3 2 2 2" xfId="39957" xr:uid="{00000000-0005-0000-0000-0000C74C0000}"/>
    <cellStyle name="Normal 6 3 2 3 4 3 2 3" xfId="29939" xr:uid="{00000000-0005-0000-0000-0000C84C0000}"/>
    <cellStyle name="Normal 6 3 2 3 4 3 3" xfId="10120" xr:uid="{00000000-0005-0000-0000-0000C94C0000}"/>
    <cellStyle name="Normal 6 3 2 3 4 3 3 2" xfId="10121" xr:uid="{00000000-0005-0000-0000-0000CA4C0000}"/>
    <cellStyle name="Normal 6 3 2 3 4 3 3 2 2" xfId="39958" xr:uid="{00000000-0005-0000-0000-0000CB4C0000}"/>
    <cellStyle name="Normal 6 3 2 3 4 3 3 3" xfId="29940" xr:uid="{00000000-0005-0000-0000-0000CC4C0000}"/>
    <cellStyle name="Normal 6 3 2 3 4 3 4" xfId="10122" xr:uid="{00000000-0005-0000-0000-0000CD4C0000}"/>
    <cellStyle name="Normal 6 3 2 3 4 3 4 2" xfId="35397" xr:uid="{00000000-0005-0000-0000-0000CE4C0000}"/>
    <cellStyle name="Normal 6 3 2 3 4 3 5" xfId="24801" xr:uid="{00000000-0005-0000-0000-0000CF4C0000}"/>
    <cellStyle name="Normal 6 3 2 3 4 4" xfId="10123" xr:uid="{00000000-0005-0000-0000-0000D04C0000}"/>
    <cellStyle name="Normal 6 3 2 3 4 4 2" xfId="10124" xr:uid="{00000000-0005-0000-0000-0000D14C0000}"/>
    <cellStyle name="Normal 6 3 2 3 4 4 2 2" xfId="10125" xr:uid="{00000000-0005-0000-0000-0000D24C0000}"/>
    <cellStyle name="Normal 6 3 2 3 4 4 2 2 2" xfId="39959" xr:uid="{00000000-0005-0000-0000-0000D34C0000}"/>
    <cellStyle name="Normal 6 3 2 3 4 4 2 3" xfId="29941" xr:uid="{00000000-0005-0000-0000-0000D44C0000}"/>
    <cellStyle name="Normal 6 3 2 3 4 4 3" xfId="10126" xr:uid="{00000000-0005-0000-0000-0000D54C0000}"/>
    <cellStyle name="Normal 6 3 2 3 4 4 3 2" xfId="10127" xr:uid="{00000000-0005-0000-0000-0000D64C0000}"/>
    <cellStyle name="Normal 6 3 2 3 4 4 3 2 2" xfId="39960" xr:uid="{00000000-0005-0000-0000-0000D74C0000}"/>
    <cellStyle name="Normal 6 3 2 3 4 4 3 3" xfId="29942" xr:uid="{00000000-0005-0000-0000-0000D84C0000}"/>
    <cellStyle name="Normal 6 3 2 3 4 4 4" xfId="10128" xr:uid="{00000000-0005-0000-0000-0000D94C0000}"/>
    <cellStyle name="Normal 6 3 2 3 4 4 4 2" xfId="35398" xr:uid="{00000000-0005-0000-0000-0000DA4C0000}"/>
    <cellStyle name="Normal 6 3 2 3 4 4 5" xfId="24802" xr:uid="{00000000-0005-0000-0000-0000DB4C0000}"/>
    <cellStyle name="Normal 6 3 2 3 4 5" xfId="10129" xr:uid="{00000000-0005-0000-0000-0000DC4C0000}"/>
    <cellStyle name="Normal 6 3 2 3 4 5 2" xfId="10130" xr:uid="{00000000-0005-0000-0000-0000DD4C0000}"/>
    <cellStyle name="Normal 6 3 2 3 4 5 2 2" xfId="39961" xr:uid="{00000000-0005-0000-0000-0000DE4C0000}"/>
    <cellStyle name="Normal 6 3 2 3 4 5 3" xfId="29943" xr:uid="{00000000-0005-0000-0000-0000DF4C0000}"/>
    <cellStyle name="Normal 6 3 2 3 4 6" xfId="10131" xr:uid="{00000000-0005-0000-0000-0000E04C0000}"/>
    <cellStyle name="Normal 6 3 2 3 4 6 2" xfId="10132" xr:uid="{00000000-0005-0000-0000-0000E14C0000}"/>
    <cellStyle name="Normal 6 3 2 3 4 6 2 2" xfId="39962" xr:uid="{00000000-0005-0000-0000-0000E24C0000}"/>
    <cellStyle name="Normal 6 3 2 3 4 6 3" xfId="29944" xr:uid="{00000000-0005-0000-0000-0000E34C0000}"/>
    <cellStyle name="Normal 6 3 2 3 4 7" xfId="10133" xr:uid="{00000000-0005-0000-0000-0000E44C0000}"/>
    <cellStyle name="Normal 6 3 2 3 4 7 2" xfId="35393" xr:uid="{00000000-0005-0000-0000-0000E54C0000}"/>
    <cellStyle name="Normal 6 3 2 3 4 8" xfId="24797" xr:uid="{00000000-0005-0000-0000-0000E64C0000}"/>
    <cellStyle name="Normal 6 3 2 3 5" xfId="10134" xr:uid="{00000000-0005-0000-0000-0000E74C0000}"/>
    <cellStyle name="Normal 6 3 2 3 5 2" xfId="10135" xr:uid="{00000000-0005-0000-0000-0000E84C0000}"/>
    <cellStyle name="Normal 6 3 2 3 5 2 2" xfId="10136" xr:uid="{00000000-0005-0000-0000-0000E94C0000}"/>
    <cellStyle name="Normal 6 3 2 3 5 2 2 2" xfId="10137" xr:uid="{00000000-0005-0000-0000-0000EA4C0000}"/>
    <cellStyle name="Normal 6 3 2 3 5 2 2 2 2" xfId="10138" xr:uid="{00000000-0005-0000-0000-0000EB4C0000}"/>
    <cellStyle name="Normal 6 3 2 3 5 2 2 2 2 2" xfId="39963" xr:uid="{00000000-0005-0000-0000-0000EC4C0000}"/>
    <cellStyle name="Normal 6 3 2 3 5 2 2 2 3" xfId="29945" xr:uid="{00000000-0005-0000-0000-0000ED4C0000}"/>
    <cellStyle name="Normal 6 3 2 3 5 2 2 3" xfId="10139" xr:uid="{00000000-0005-0000-0000-0000EE4C0000}"/>
    <cellStyle name="Normal 6 3 2 3 5 2 2 3 2" xfId="10140" xr:uid="{00000000-0005-0000-0000-0000EF4C0000}"/>
    <cellStyle name="Normal 6 3 2 3 5 2 2 3 2 2" xfId="39964" xr:uid="{00000000-0005-0000-0000-0000F04C0000}"/>
    <cellStyle name="Normal 6 3 2 3 5 2 2 3 3" xfId="29946" xr:uid="{00000000-0005-0000-0000-0000F14C0000}"/>
    <cellStyle name="Normal 6 3 2 3 5 2 2 4" xfId="10141" xr:uid="{00000000-0005-0000-0000-0000F24C0000}"/>
    <cellStyle name="Normal 6 3 2 3 5 2 2 4 2" xfId="35401" xr:uid="{00000000-0005-0000-0000-0000F34C0000}"/>
    <cellStyle name="Normal 6 3 2 3 5 2 2 5" xfId="24805" xr:uid="{00000000-0005-0000-0000-0000F44C0000}"/>
    <cellStyle name="Normal 6 3 2 3 5 2 3" xfId="10142" xr:uid="{00000000-0005-0000-0000-0000F54C0000}"/>
    <cellStyle name="Normal 6 3 2 3 5 2 3 2" xfId="10143" xr:uid="{00000000-0005-0000-0000-0000F64C0000}"/>
    <cellStyle name="Normal 6 3 2 3 5 2 3 2 2" xfId="10144" xr:uid="{00000000-0005-0000-0000-0000F74C0000}"/>
    <cellStyle name="Normal 6 3 2 3 5 2 3 2 2 2" xfId="39965" xr:uid="{00000000-0005-0000-0000-0000F84C0000}"/>
    <cellStyle name="Normal 6 3 2 3 5 2 3 2 3" xfId="29947" xr:uid="{00000000-0005-0000-0000-0000F94C0000}"/>
    <cellStyle name="Normal 6 3 2 3 5 2 3 3" xfId="10145" xr:uid="{00000000-0005-0000-0000-0000FA4C0000}"/>
    <cellStyle name="Normal 6 3 2 3 5 2 3 3 2" xfId="10146" xr:uid="{00000000-0005-0000-0000-0000FB4C0000}"/>
    <cellStyle name="Normal 6 3 2 3 5 2 3 3 2 2" xfId="39966" xr:uid="{00000000-0005-0000-0000-0000FC4C0000}"/>
    <cellStyle name="Normal 6 3 2 3 5 2 3 3 3" xfId="29948" xr:uid="{00000000-0005-0000-0000-0000FD4C0000}"/>
    <cellStyle name="Normal 6 3 2 3 5 2 3 4" xfId="10147" xr:uid="{00000000-0005-0000-0000-0000FE4C0000}"/>
    <cellStyle name="Normal 6 3 2 3 5 2 3 4 2" xfId="35402" xr:uid="{00000000-0005-0000-0000-0000FF4C0000}"/>
    <cellStyle name="Normal 6 3 2 3 5 2 3 5" xfId="24806" xr:uid="{00000000-0005-0000-0000-0000004D0000}"/>
    <cellStyle name="Normal 6 3 2 3 5 2 4" xfId="10148" xr:uid="{00000000-0005-0000-0000-0000014D0000}"/>
    <cellStyle name="Normal 6 3 2 3 5 2 4 2" xfId="10149" xr:uid="{00000000-0005-0000-0000-0000024D0000}"/>
    <cellStyle name="Normal 6 3 2 3 5 2 4 2 2" xfId="39967" xr:uid="{00000000-0005-0000-0000-0000034D0000}"/>
    <cellStyle name="Normal 6 3 2 3 5 2 4 3" xfId="29949" xr:uid="{00000000-0005-0000-0000-0000044D0000}"/>
    <cellStyle name="Normal 6 3 2 3 5 2 5" xfId="10150" xr:uid="{00000000-0005-0000-0000-0000054D0000}"/>
    <cellStyle name="Normal 6 3 2 3 5 2 5 2" xfId="10151" xr:uid="{00000000-0005-0000-0000-0000064D0000}"/>
    <cellStyle name="Normal 6 3 2 3 5 2 5 2 2" xfId="39968" xr:uid="{00000000-0005-0000-0000-0000074D0000}"/>
    <cellStyle name="Normal 6 3 2 3 5 2 5 3" xfId="29950" xr:uid="{00000000-0005-0000-0000-0000084D0000}"/>
    <cellStyle name="Normal 6 3 2 3 5 2 6" xfId="10152" xr:uid="{00000000-0005-0000-0000-0000094D0000}"/>
    <cellStyle name="Normal 6 3 2 3 5 2 6 2" xfId="35400" xr:uid="{00000000-0005-0000-0000-00000A4D0000}"/>
    <cellStyle name="Normal 6 3 2 3 5 2 7" xfId="24804" xr:uid="{00000000-0005-0000-0000-00000B4D0000}"/>
    <cellStyle name="Normal 6 3 2 3 5 3" xfId="10153" xr:uid="{00000000-0005-0000-0000-00000C4D0000}"/>
    <cellStyle name="Normal 6 3 2 3 5 3 2" xfId="10154" xr:uid="{00000000-0005-0000-0000-00000D4D0000}"/>
    <cellStyle name="Normal 6 3 2 3 5 3 2 2" xfId="10155" xr:uid="{00000000-0005-0000-0000-00000E4D0000}"/>
    <cellStyle name="Normal 6 3 2 3 5 3 2 2 2" xfId="39969" xr:uid="{00000000-0005-0000-0000-00000F4D0000}"/>
    <cellStyle name="Normal 6 3 2 3 5 3 2 3" xfId="29951" xr:uid="{00000000-0005-0000-0000-0000104D0000}"/>
    <cellStyle name="Normal 6 3 2 3 5 3 3" xfId="10156" xr:uid="{00000000-0005-0000-0000-0000114D0000}"/>
    <cellStyle name="Normal 6 3 2 3 5 3 3 2" xfId="10157" xr:uid="{00000000-0005-0000-0000-0000124D0000}"/>
    <cellStyle name="Normal 6 3 2 3 5 3 3 2 2" xfId="39970" xr:uid="{00000000-0005-0000-0000-0000134D0000}"/>
    <cellStyle name="Normal 6 3 2 3 5 3 3 3" xfId="29952" xr:uid="{00000000-0005-0000-0000-0000144D0000}"/>
    <cellStyle name="Normal 6 3 2 3 5 3 4" xfId="10158" xr:uid="{00000000-0005-0000-0000-0000154D0000}"/>
    <cellStyle name="Normal 6 3 2 3 5 3 4 2" xfId="35403" xr:uid="{00000000-0005-0000-0000-0000164D0000}"/>
    <cellStyle name="Normal 6 3 2 3 5 3 5" xfId="24807" xr:uid="{00000000-0005-0000-0000-0000174D0000}"/>
    <cellStyle name="Normal 6 3 2 3 5 4" xfId="10159" xr:uid="{00000000-0005-0000-0000-0000184D0000}"/>
    <cellStyle name="Normal 6 3 2 3 5 4 2" xfId="10160" xr:uid="{00000000-0005-0000-0000-0000194D0000}"/>
    <cellStyle name="Normal 6 3 2 3 5 4 2 2" xfId="10161" xr:uid="{00000000-0005-0000-0000-00001A4D0000}"/>
    <cellStyle name="Normal 6 3 2 3 5 4 2 2 2" xfId="39971" xr:uid="{00000000-0005-0000-0000-00001B4D0000}"/>
    <cellStyle name="Normal 6 3 2 3 5 4 2 3" xfId="29953" xr:uid="{00000000-0005-0000-0000-00001C4D0000}"/>
    <cellStyle name="Normal 6 3 2 3 5 4 3" xfId="10162" xr:uid="{00000000-0005-0000-0000-00001D4D0000}"/>
    <cellStyle name="Normal 6 3 2 3 5 4 3 2" xfId="10163" xr:uid="{00000000-0005-0000-0000-00001E4D0000}"/>
    <cellStyle name="Normal 6 3 2 3 5 4 3 2 2" xfId="39972" xr:uid="{00000000-0005-0000-0000-00001F4D0000}"/>
    <cellStyle name="Normal 6 3 2 3 5 4 3 3" xfId="29954" xr:uid="{00000000-0005-0000-0000-0000204D0000}"/>
    <cellStyle name="Normal 6 3 2 3 5 4 4" xfId="10164" xr:uid="{00000000-0005-0000-0000-0000214D0000}"/>
    <cellStyle name="Normal 6 3 2 3 5 4 4 2" xfId="35404" xr:uid="{00000000-0005-0000-0000-0000224D0000}"/>
    <cellStyle name="Normal 6 3 2 3 5 4 5" xfId="24808" xr:uid="{00000000-0005-0000-0000-0000234D0000}"/>
    <cellStyle name="Normal 6 3 2 3 5 5" xfId="10165" xr:uid="{00000000-0005-0000-0000-0000244D0000}"/>
    <cellStyle name="Normal 6 3 2 3 5 5 2" xfId="10166" xr:uid="{00000000-0005-0000-0000-0000254D0000}"/>
    <cellStyle name="Normal 6 3 2 3 5 5 2 2" xfId="39973" xr:uid="{00000000-0005-0000-0000-0000264D0000}"/>
    <cellStyle name="Normal 6 3 2 3 5 5 3" xfId="29955" xr:uid="{00000000-0005-0000-0000-0000274D0000}"/>
    <cellStyle name="Normal 6 3 2 3 5 6" xfId="10167" xr:uid="{00000000-0005-0000-0000-0000284D0000}"/>
    <cellStyle name="Normal 6 3 2 3 5 6 2" xfId="10168" xr:uid="{00000000-0005-0000-0000-0000294D0000}"/>
    <cellStyle name="Normal 6 3 2 3 5 6 2 2" xfId="39974" xr:uid="{00000000-0005-0000-0000-00002A4D0000}"/>
    <cellStyle name="Normal 6 3 2 3 5 6 3" xfId="29956" xr:uid="{00000000-0005-0000-0000-00002B4D0000}"/>
    <cellStyle name="Normal 6 3 2 3 5 7" xfId="10169" xr:uid="{00000000-0005-0000-0000-00002C4D0000}"/>
    <cellStyle name="Normal 6 3 2 3 5 7 2" xfId="35399" xr:uid="{00000000-0005-0000-0000-00002D4D0000}"/>
    <cellStyle name="Normal 6 3 2 3 5 8" xfId="24803" xr:uid="{00000000-0005-0000-0000-00002E4D0000}"/>
    <cellStyle name="Normal 6 3 2 3 6" xfId="10170" xr:uid="{00000000-0005-0000-0000-00002F4D0000}"/>
    <cellStyle name="Normal 6 3 2 3 6 2" xfId="10171" xr:uid="{00000000-0005-0000-0000-0000304D0000}"/>
    <cellStyle name="Normal 6 3 2 3 6 2 2" xfId="10172" xr:uid="{00000000-0005-0000-0000-0000314D0000}"/>
    <cellStyle name="Normal 6 3 2 3 6 2 2 2" xfId="10173" xr:uid="{00000000-0005-0000-0000-0000324D0000}"/>
    <cellStyle name="Normal 6 3 2 3 6 2 2 2 2" xfId="10174" xr:uid="{00000000-0005-0000-0000-0000334D0000}"/>
    <cellStyle name="Normal 6 3 2 3 6 2 2 2 2 2" xfId="39975" xr:uid="{00000000-0005-0000-0000-0000344D0000}"/>
    <cellStyle name="Normal 6 3 2 3 6 2 2 2 3" xfId="29957" xr:uid="{00000000-0005-0000-0000-0000354D0000}"/>
    <cellStyle name="Normal 6 3 2 3 6 2 2 3" xfId="10175" xr:uid="{00000000-0005-0000-0000-0000364D0000}"/>
    <cellStyle name="Normal 6 3 2 3 6 2 2 3 2" xfId="10176" xr:uid="{00000000-0005-0000-0000-0000374D0000}"/>
    <cellStyle name="Normal 6 3 2 3 6 2 2 3 2 2" xfId="39976" xr:uid="{00000000-0005-0000-0000-0000384D0000}"/>
    <cellStyle name="Normal 6 3 2 3 6 2 2 3 3" xfId="29958" xr:uid="{00000000-0005-0000-0000-0000394D0000}"/>
    <cellStyle name="Normal 6 3 2 3 6 2 2 4" xfId="10177" xr:uid="{00000000-0005-0000-0000-00003A4D0000}"/>
    <cellStyle name="Normal 6 3 2 3 6 2 2 4 2" xfId="35407" xr:uid="{00000000-0005-0000-0000-00003B4D0000}"/>
    <cellStyle name="Normal 6 3 2 3 6 2 2 5" xfId="24811" xr:uid="{00000000-0005-0000-0000-00003C4D0000}"/>
    <cellStyle name="Normal 6 3 2 3 6 2 3" xfId="10178" xr:uid="{00000000-0005-0000-0000-00003D4D0000}"/>
    <cellStyle name="Normal 6 3 2 3 6 2 3 2" xfId="10179" xr:uid="{00000000-0005-0000-0000-00003E4D0000}"/>
    <cellStyle name="Normal 6 3 2 3 6 2 3 2 2" xfId="10180" xr:uid="{00000000-0005-0000-0000-00003F4D0000}"/>
    <cellStyle name="Normal 6 3 2 3 6 2 3 2 2 2" xfId="39977" xr:uid="{00000000-0005-0000-0000-0000404D0000}"/>
    <cellStyle name="Normal 6 3 2 3 6 2 3 2 3" xfId="29959" xr:uid="{00000000-0005-0000-0000-0000414D0000}"/>
    <cellStyle name="Normal 6 3 2 3 6 2 3 3" xfId="10181" xr:uid="{00000000-0005-0000-0000-0000424D0000}"/>
    <cellStyle name="Normal 6 3 2 3 6 2 3 3 2" xfId="10182" xr:uid="{00000000-0005-0000-0000-0000434D0000}"/>
    <cellStyle name="Normal 6 3 2 3 6 2 3 3 2 2" xfId="39978" xr:uid="{00000000-0005-0000-0000-0000444D0000}"/>
    <cellStyle name="Normal 6 3 2 3 6 2 3 3 3" xfId="29960" xr:uid="{00000000-0005-0000-0000-0000454D0000}"/>
    <cellStyle name="Normal 6 3 2 3 6 2 3 4" xfId="10183" xr:uid="{00000000-0005-0000-0000-0000464D0000}"/>
    <cellStyle name="Normal 6 3 2 3 6 2 3 4 2" xfId="35408" xr:uid="{00000000-0005-0000-0000-0000474D0000}"/>
    <cellStyle name="Normal 6 3 2 3 6 2 3 5" xfId="24812" xr:uid="{00000000-0005-0000-0000-0000484D0000}"/>
    <cellStyle name="Normal 6 3 2 3 6 2 4" xfId="10184" xr:uid="{00000000-0005-0000-0000-0000494D0000}"/>
    <cellStyle name="Normal 6 3 2 3 6 2 4 2" xfId="10185" xr:uid="{00000000-0005-0000-0000-00004A4D0000}"/>
    <cellStyle name="Normal 6 3 2 3 6 2 4 2 2" xfId="39979" xr:uid="{00000000-0005-0000-0000-00004B4D0000}"/>
    <cellStyle name="Normal 6 3 2 3 6 2 4 3" xfId="29961" xr:uid="{00000000-0005-0000-0000-00004C4D0000}"/>
    <cellStyle name="Normal 6 3 2 3 6 2 5" xfId="10186" xr:uid="{00000000-0005-0000-0000-00004D4D0000}"/>
    <cellStyle name="Normal 6 3 2 3 6 2 5 2" xfId="10187" xr:uid="{00000000-0005-0000-0000-00004E4D0000}"/>
    <cellStyle name="Normal 6 3 2 3 6 2 5 2 2" xfId="39980" xr:uid="{00000000-0005-0000-0000-00004F4D0000}"/>
    <cellStyle name="Normal 6 3 2 3 6 2 5 3" xfId="29962" xr:uid="{00000000-0005-0000-0000-0000504D0000}"/>
    <cellStyle name="Normal 6 3 2 3 6 2 6" xfId="10188" xr:uid="{00000000-0005-0000-0000-0000514D0000}"/>
    <cellStyle name="Normal 6 3 2 3 6 2 6 2" xfId="35406" xr:uid="{00000000-0005-0000-0000-0000524D0000}"/>
    <cellStyle name="Normal 6 3 2 3 6 2 7" xfId="24810" xr:uid="{00000000-0005-0000-0000-0000534D0000}"/>
    <cellStyle name="Normal 6 3 2 3 6 3" xfId="10189" xr:uid="{00000000-0005-0000-0000-0000544D0000}"/>
    <cellStyle name="Normal 6 3 2 3 6 3 2" xfId="10190" xr:uid="{00000000-0005-0000-0000-0000554D0000}"/>
    <cellStyle name="Normal 6 3 2 3 6 3 2 2" xfId="10191" xr:uid="{00000000-0005-0000-0000-0000564D0000}"/>
    <cellStyle name="Normal 6 3 2 3 6 3 2 2 2" xfId="39981" xr:uid="{00000000-0005-0000-0000-0000574D0000}"/>
    <cellStyle name="Normal 6 3 2 3 6 3 2 3" xfId="29963" xr:uid="{00000000-0005-0000-0000-0000584D0000}"/>
    <cellStyle name="Normal 6 3 2 3 6 3 3" xfId="10192" xr:uid="{00000000-0005-0000-0000-0000594D0000}"/>
    <cellStyle name="Normal 6 3 2 3 6 3 3 2" xfId="10193" xr:uid="{00000000-0005-0000-0000-00005A4D0000}"/>
    <cellStyle name="Normal 6 3 2 3 6 3 3 2 2" xfId="39982" xr:uid="{00000000-0005-0000-0000-00005B4D0000}"/>
    <cellStyle name="Normal 6 3 2 3 6 3 3 3" xfId="29964" xr:uid="{00000000-0005-0000-0000-00005C4D0000}"/>
    <cellStyle name="Normal 6 3 2 3 6 3 4" xfId="10194" xr:uid="{00000000-0005-0000-0000-00005D4D0000}"/>
    <cellStyle name="Normal 6 3 2 3 6 3 4 2" xfId="35409" xr:uid="{00000000-0005-0000-0000-00005E4D0000}"/>
    <cellStyle name="Normal 6 3 2 3 6 3 5" xfId="24813" xr:uid="{00000000-0005-0000-0000-00005F4D0000}"/>
    <cellStyle name="Normal 6 3 2 3 6 4" xfId="10195" xr:uid="{00000000-0005-0000-0000-0000604D0000}"/>
    <cellStyle name="Normal 6 3 2 3 6 4 2" xfId="10196" xr:uid="{00000000-0005-0000-0000-0000614D0000}"/>
    <cellStyle name="Normal 6 3 2 3 6 4 2 2" xfId="10197" xr:uid="{00000000-0005-0000-0000-0000624D0000}"/>
    <cellStyle name="Normal 6 3 2 3 6 4 2 2 2" xfId="39983" xr:uid="{00000000-0005-0000-0000-0000634D0000}"/>
    <cellStyle name="Normal 6 3 2 3 6 4 2 3" xfId="29965" xr:uid="{00000000-0005-0000-0000-0000644D0000}"/>
    <cellStyle name="Normal 6 3 2 3 6 4 3" xfId="10198" xr:uid="{00000000-0005-0000-0000-0000654D0000}"/>
    <cellStyle name="Normal 6 3 2 3 6 4 3 2" xfId="10199" xr:uid="{00000000-0005-0000-0000-0000664D0000}"/>
    <cellStyle name="Normal 6 3 2 3 6 4 3 2 2" xfId="39984" xr:uid="{00000000-0005-0000-0000-0000674D0000}"/>
    <cellStyle name="Normal 6 3 2 3 6 4 3 3" xfId="29966" xr:uid="{00000000-0005-0000-0000-0000684D0000}"/>
    <cellStyle name="Normal 6 3 2 3 6 4 4" xfId="10200" xr:uid="{00000000-0005-0000-0000-0000694D0000}"/>
    <cellStyle name="Normal 6 3 2 3 6 4 4 2" xfId="35410" xr:uid="{00000000-0005-0000-0000-00006A4D0000}"/>
    <cellStyle name="Normal 6 3 2 3 6 4 5" xfId="24814" xr:uid="{00000000-0005-0000-0000-00006B4D0000}"/>
    <cellStyle name="Normal 6 3 2 3 6 5" xfId="10201" xr:uid="{00000000-0005-0000-0000-00006C4D0000}"/>
    <cellStyle name="Normal 6 3 2 3 6 5 2" xfId="10202" xr:uid="{00000000-0005-0000-0000-00006D4D0000}"/>
    <cellStyle name="Normal 6 3 2 3 6 5 2 2" xfId="39985" xr:uid="{00000000-0005-0000-0000-00006E4D0000}"/>
    <cellStyle name="Normal 6 3 2 3 6 5 3" xfId="29967" xr:uid="{00000000-0005-0000-0000-00006F4D0000}"/>
    <cellStyle name="Normal 6 3 2 3 6 6" xfId="10203" xr:uid="{00000000-0005-0000-0000-0000704D0000}"/>
    <cellStyle name="Normal 6 3 2 3 6 6 2" xfId="10204" xr:uid="{00000000-0005-0000-0000-0000714D0000}"/>
    <cellStyle name="Normal 6 3 2 3 6 6 2 2" xfId="39986" xr:uid="{00000000-0005-0000-0000-0000724D0000}"/>
    <cellStyle name="Normal 6 3 2 3 6 6 3" xfId="29968" xr:uid="{00000000-0005-0000-0000-0000734D0000}"/>
    <cellStyle name="Normal 6 3 2 3 6 7" xfId="10205" xr:uid="{00000000-0005-0000-0000-0000744D0000}"/>
    <cellStyle name="Normal 6 3 2 3 6 7 2" xfId="35405" xr:uid="{00000000-0005-0000-0000-0000754D0000}"/>
    <cellStyle name="Normal 6 3 2 3 6 8" xfId="24809" xr:uid="{00000000-0005-0000-0000-0000764D0000}"/>
    <cellStyle name="Normal 6 3 2 3 7" xfId="10206" xr:uid="{00000000-0005-0000-0000-0000774D0000}"/>
    <cellStyle name="Normal 6 3 2 3 7 2" xfId="10207" xr:uid="{00000000-0005-0000-0000-0000784D0000}"/>
    <cellStyle name="Normal 6 3 2 3 7 2 2" xfId="10208" xr:uid="{00000000-0005-0000-0000-0000794D0000}"/>
    <cellStyle name="Normal 6 3 2 3 7 2 2 2" xfId="10209" xr:uid="{00000000-0005-0000-0000-00007A4D0000}"/>
    <cellStyle name="Normal 6 3 2 3 7 2 2 2 2" xfId="39987" xr:uid="{00000000-0005-0000-0000-00007B4D0000}"/>
    <cellStyle name="Normal 6 3 2 3 7 2 2 3" xfId="29969" xr:uid="{00000000-0005-0000-0000-00007C4D0000}"/>
    <cellStyle name="Normal 6 3 2 3 7 2 3" xfId="10210" xr:uid="{00000000-0005-0000-0000-00007D4D0000}"/>
    <cellStyle name="Normal 6 3 2 3 7 2 3 2" xfId="10211" xr:uid="{00000000-0005-0000-0000-00007E4D0000}"/>
    <cellStyle name="Normal 6 3 2 3 7 2 3 2 2" xfId="39988" xr:uid="{00000000-0005-0000-0000-00007F4D0000}"/>
    <cellStyle name="Normal 6 3 2 3 7 2 3 3" xfId="29970" xr:uid="{00000000-0005-0000-0000-0000804D0000}"/>
    <cellStyle name="Normal 6 3 2 3 7 2 4" xfId="10212" xr:uid="{00000000-0005-0000-0000-0000814D0000}"/>
    <cellStyle name="Normal 6 3 2 3 7 2 4 2" xfId="35412" xr:uid="{00000000-0005-0000-0000-0000824D0000}"/>
    <cellStyle name="Normal 6 3 2 3 7 2 5" xfId="24816" xr:uid="{00000000-0005-0000-0000-0000834D0000}"/>
    <cellStyle name="Normal 6 3 2 3 7 3" xfId="10213" xr:uid="{00000000-0005-0000-0000-0000844D0000}"/>
    <cellStyle name="Normal 6 3 2 3 7 3 2" xfId="10214" xr:uid="{00000000-0005-0000-0000-0000854D0000}"/>
    <cellStyle name="Normal 6 3 2 3 7 3 2 2" xfId="10215" xr:uid="{00000000-0005-0000-0000-0000864D0000}"/>
    <cellStyle name="Normal 6 3 2 3 7 3 2 2 2" xfId="39989" xr:uid="{00000000-0005-0000-0000-0000874D0000}"/>
    <cellStyle name="Normal 6 3 2 3 7 3 2 3" xfId="29971" xr:uid="{00000000-0005-0000-0000-0000884D0000}"/>
    <cellStyle name="Normal 6 3 2 3 7 3 3" xfId="10216" xr:uid="{00000000-0005-0000-0000-0000894D0000}"/>
    <cellStyle name="Normal 6 3 2 3 7 3 3 2" xfId="10217" xr:uid="{00000000-0005-0000-0000-00008A4D0000}"/>
    <cellStyle name="Normal 6 3 2 3 7 3 3 2 2" xfId="39990" xr:uid="{00000000-0005-0000-0000-00008B4D0000}"/>
    <cellStyle name="Normal 6 3 2 3 7 3 3 3" xfId="29972" xr:uid="{00000000-0005-0000-0000-00008C4D0000}"/>
    <cellStyle name="Normal 6 3 2 3 7 3 4" xfId="10218" xr:uid="{00000000-0005-0000-0000-00008D4D0000}"/>
    <cellStyle name="Normal 6 3 2 3 7 3 4 2" xfId="35413" xr:uid="{00000000-0005-0000-0000-00008E4D0000}"/>
    <cellStyle name="Normal 6 3 2 3 7 3 5" xfId="24817" xr:uid="{00000000-0005-0000-0000-00008F4D0000}"/>
    <cellStyle name="Normal 6 3 2 3 7 4" xfId="10219" xr:uid="{00000000-0005-0000-0000-0000904D0000}"/>
    <cellStyle name="Normal 6 3 2 3 7 4 2" xfId="10220" xr:uid="{00000000-0005-0000-0000-0000914D0000}"/>
    <cellStyle name="Normal 6 3 2 3 7 4 2 2" xfId="39991" xr:uid="{00000000-0005-0000-0000-0000924D0000}"/>
    <cellStyle name="Normal 6 3 2 3 7 4 3" xfId="29973" xr:uid="{00000000-0005-0000-0000-0000934D0000}"/>
    <cellStyle name="Normal 6 3 2 3 7 5" xfId="10221" xr:uid="{00000000-0005-0000-0000-0000944D0000}"/>
    <cellStyle name="Normal 6 3 2 3 7 5 2" xfId="10222" xr:uid="{00000000-0005-0000-0000-0000954D0000}"/>
    <cellStyle name="Normal 6 3 2 3 7 5 2 2" xfId="39992" xr:uid="{00000000-0005-0000-0000-0000964D0000}"/>
    <cellStyle name="Normal 6 3 2 3 7 5 3" xfId="29974" xr:uid="{00000000-0005-0000-0000-0000974D0000}"/>
    <cellStyle name="Normal 6 3 2 3 7 6" xfId="10223" xr:uid="{00000000-0005-0000-0000-0000984D0000}"/>
    <cellStyle name="Normal 6 3 2 3 7 6 2" xfId="35411" xr:uid="{00000000-0005-0000-0000-0000994D0000}"/>
    <cellStyle name="Normal 6 3 2 3 7 7" xfId="24815" xr:uid="{00000000-0005-0000-0000-00009A4D0000}"/>
    <cellStyle name="Normal 6 3 2 3 8" xfId="10224" xr:uid="{00000000-0005-0000-0000-00009B4D0000}"/>
    <cellStyle name="Normal 6 3 2 3 8 2" xfId="10225" xr:uid="{00000000-0005-0000-0000-00009C4D0000}"/>
    <cellStyle name="Normal 6 3 2 3 8 2 2" xfId="10226" xr:uid="{00000000-0005-0000-0000-00009D4D0000}"/>
    <cellStyle name="Normal 6 3 2 3 8 2 2 2" xfId="39993" xr:uid="{00000000-0005-0000-0000-00009E4D0000}"/>
    <cellStyle name="Normal 6 3 2 3 8 2 3" xfId="29975" xr:uid="{00000000-0005-0000-0000-00009F4D0000}"/>
    <cellStyle name="Normal 6 3 2 3 8 3" xfId="10227" xr:uid="{00000000-0005-0000-0000-0000A04D0000}"/>
    <cellStyle name="Normal 6 3 2 3 8 3 2" xfId="10228" xr:uid="{00000000-0005-0000-0000-0000A14D0000}"/>
    <cellStyle name="Normal 6 3 2 3 8 3 2 2" xfId="39994" xr:uid="{00000000-0005-0000-0000-0000A24D0000}"/>
    <cellStyle name="Normal 6 3 2 3 8 3 3" xfId="29976" xr:uid="{00000000-0005-0000-0000-0000A34D0000}"/>
    <cellStyle name="Normal 6 3 2 3 8 4" xfId="10229" xr:uid="{00000000-0005-0000-0000-0000A44D0000}"/>
    <cellStyle name="Normal 6 3 2 3 8 4 2" xfId="35414" xr:uid="{00000000-0005-0000-0000-0000A54D0000}"/>
    <cellStyle name="Normal 6 3 2 3 8 5" xfId="24818" xr:uid="{00000000-0005-0000-0000-0000A64D0000}"/>
    <cellStyle name="Normal 6 3 2 3 9" xfId="10230" xr:uid="{00000000-0005-0000-0000-0000A74D0000}"/>
    <cellStyle name="Normal 6 3 2 3 9 2" xfId="10231" xr:uid="{00000000-0005-0000-0000-0000A84D0000}"/>
    <cellStyle name="Normal 6 3 2 3 9 2 2" xfId="10232" xr:uid="{00000000-0005-0000-0000-0000A94D0000}"/>
    <cellStyle name="Normal 6 3 2 3 9 2 2 2" xfId="39995" xr:uid="{00000000-0005-0000-0000-0000AA4D0000}"/>
    <cellStyle name="Normal 6 3 2 3 9 2 3" xfId="29977" xr:uid="{00000000-0005-0000-0000-0000AB4D0000}"/>
    <cellStyle name="Normal 6 3 2 3 9 3" xfId="10233" xr:uid="{00000000-0005-0000-0000-0000AC4D0000}"/>
    <cellStyle name="Normal 6 3 2 3 9 3 2" xfId="10234" xr:uid="{00000000-0005-0000-0000-0000AD4D0000}"/>
    <cellStyle name="Normal 6 3 2 3 9 3 2 2" xfId="39996" xr:uid="{00000000-0005-0000-0000-0000AE4D0000}"/>
    <cellStyle name="Normal 6 3 2 3 9 3 3" xfId="29978" xr:uid="{00000000-0005-0000-0000-0000AF4D0000}"/>
    <cellStyle name="Normal 6 3 2 3 9 4" xfId="10235" xr:uid="{00000000-0005-0000-0000-0000B04D0000}"/>
    <cellStyle name="Normal 6 3 2 3 9 4 2" xfId="35415" xr:uid="{00000000-0005-0000-0000-0000B14D0000}"/>
    <cellStyle name="Normal 6 3 2 3 9 5" xfId="24819" xr:uid="{00000000-0005-0000-0000-0000B24D0000}"/>
    <cellStyle name="Normal 6 3 2 4" xfId="10236" xr:uid="{00000000-0005-0000-0000-0000B34D0000}"/>
    <cellStyle name="Normal 6 3 2 4 10" xfId="10237" xr:uid="{00000000-0005-0000-0000-0000B44D0000}"/>
    <cellStyle name="Normal 6 3 2 4 10 2" xfId="10238" xr:uid="{00000000-0005-0000-0000-0000B54D0000}"/>
    <cellStyle name="Normal 6 3 2 4 10 2 2" xfId="39997" xr:uid="{00000000-0005-0000-0000-0000B64D0000}"/>
    <cellStyle name="Normal 6 3 2 4 10 3" xfId="29979" xr:uid="{00000000-0005-0000-0000-0000B74D0000}"/>
    <cellStyle name="Normal 6 3 2 4 11" xfId="10239" xr:uid="{00000000-0005-0000-0000-0000B84D0000}"/>
    <cellStyle name="Normal 6 3 2 4 11 2" xfId="10240" xr:uid="{00000000-0005-0000-0000-0000B94D0000}"/>
    <cellStyle name="Normal 6 3 2 4 11 2 2" xfId="39998" xr:uid="{00000000-0005-0000-0000-0000BA4D0000}"/>
    <cellStyle name="Normal 6 3 2 4 11 3" xfId="29980" xr:uid="{00000000-0005-0000-0000-0000BB4D0000}"/>
    <cellStyle name="Normal 6 3 2 4 12" xfId="10241" xr:uid="{00000000-0005-0000-0000-0000BC4D0000}"/>
    <cellStyle name="Normal 6 3 2 4 12 2" xfId="35416" xr:uid="{00000000-0005-0000-0000-0000BD4D0000}"/>
    <cellStyle name="Normal 6 3 2 4 13" xfId="24820" xr:uid="{00000000-0005-0000-0000-0000BE4D0000}"/>
    <cellStyle name="Normal 6 3 2 4 14" xfId="46414" xr:uid="{00000000-0005-0000-0000-0000BF4D0000}"/>
    <cellStyle name="Normal 6 3 2 4 2" xfId="10242" xr:uid="{00000000-0005-0000-0000-0000C04D0000}"/>
    <cellStyle name="Normal 6 3 2 4 2 10" xfId="10243" xr:uid="{00000000-0005-0000-0000-0000C14D0000}"/>
    <cellStyle name="Normal 6 3 2 4 2 10 2" xfId="10244" xr:uid="{00000000-0005-0000-0000-0000C24D0000}"/>
    <cellStyle name="Normal 6 3 2 4 2 10 2 2" xfId="39999" xr:uid="{00000000-0005-0000-0000-0000C34D0000}"/>
    <cellStyle name="Normal 6 3 2 4 2 10 3" xfId="29981" xr:uid="{00000000-0005-0000-0000-0000C44D0000}"/>
    <cellStyle name="Normal 6 3 2 4 2 11" xfId="10245" xr:uid="{00000000-0005-0000-0000-0000C54D0000}"/>
    <cellStyle name="Normal 6 3 2 4 2 11 2" xfId="35417" xr:uid="{00000000-0005-0000-0000-0000C64D0000}"/>
    <cellStyle name="Normal 6 3 2 4 2 12" xfId="24821" xr:uid="{00000000-0005-0000-0000-0000C74D0000}"/>
    <cellStyle name="Normal 6 3 2 4 2 2" xfId="10246" xr:uid="{00000000-0005-0000-0000-0000C84D0000}"/>
    <cellStyle name="Normal 6 3 2 4 2 2 10" xfId="24822" xr:uid="{00000000-0005-0000-0000-0000C94D0000}"/>
    <cellStyle name="Normal 6 3 2 4 2 2 2" xfId="10247" xr:uid="{00000000-0005-0000-0000-0000CA4D0000}"/>
    <cellStyle name="Normal 6 3 2 4 2 2 2 2" xfId="10248" xr:uid="{00000000-0005-0000-0000-0000CB4D0000}"/>
    <cellStyle name="Normal 6 3 2 4 2 2 2 2 2" xfId="10249" xr:uid="{00000000-0005-0000-0000-0000CC4D0000}"/>
    <cellStyle name="Normal 6 3 2 4 2 2 2 2 2 2" xfId="10250" xr:uid="{00000000-0005-0000-0000-0000CD4D0000}"/>
    <cellStyle name="Normal 6 3 2 4 2 2 2 2 2 2 2" xfId="10251" xr:uid="{00000000-0005-0000-0000-0000CE4D0000}"/>
    <cellStyle name="Normal 6 3 2 4 2 2 2 2 2 2 2 2" xfId="40000" xr:uid="{00000000-0005-0000-0000-0000CF4D0000}"/>
    <cellStyle name="Normal 6 3 2 4 2 2 2 2 2 2 3" xfId="29982" xr:uid="{00000000-0005-0000-0000-0000D04D0000}"/>
    <cellStyle name="Normal 6 3 2 4 2 2 2 2 2 3" xfId="10252" xr:uid="{00000000-0005-0000-0000-0000D14D0000}"/>
    <cellStyle name="Normal 6 3 2 4 2 2 2 2 2 3 2" xfId="10253" xr:uid="{00000000-0005-0000-0000-0000D24D0000}"/>
    <cellStyle name="Normal 6 3 2 4 2 2 2 2 2 3 2 2" xfId="40001" xr:uid="{00000000-0005-0000-0000-0000D34D0000}"/>
    <cellStyle name="Normal 6 3 2 4 2 2 2 2 2 3 3" xfId="29983" xr:uid="{00000000-0005-0000-0000-0000D44D0000}"/>
    <cellStyle name="Normal 6 3 2 4 2 2 2 2 2 4" xfId="10254" xr:uid="{00000000-0005-0000-0000-0000D54D0000}"/>
    <cellStyle name="Normal 6 3 2 4 2 2 2 2 2 4 2" xfId="35421" xr:uid="{00000000-0005-0000-0000-0000D64D0000}"/>
    <cellStyle name="Normal 6 3 2 4 2 2 2 2 2 5" xfId="24825" xr:uid="{00000000-0005-0000-0000-0000D74D0000}"/>
    <cellStyle name="Normal 6 3 2 4 2 2 2 2 3" xfId="10255" xr:uid="{00000000-0005-0000-0000-0000D84D0000}"/>
    <cellStyle name="Normal 6 3 2 4 2 2 2 2 3 2" xfId="10256" xr:uid="{00000000-0005-0000-0000-0000D94D0000}"/>
    <cellStyle name="Normal 6 3 2 4 2 2 2 2 3 2 2" xfId="10257" xr:uid="{00000000-0005-0000-0000-0000DA4D0000}"/>
    <cellStyle name="Normal 6 3 2 4 2 2 2 2 3 2 2 2" xfId="40002" xr:uid="{00000000-0005-0000-0000-0000DB4D0000}"/>
    <cellStyle name="Normal 6 3 2 4 2 2 2 2 3 2 3" xfId="29984" xr:uid="{00000000-0005-0000-0000-0000DC4D0000}"/>
    <cellStyle name="Normal 6 3 2 4 2 2 2 2 3 3" xfId="10258" xr:uid="{00000000-0005-0000-0000-0000DD4D0000}"/>
    <cellStyle name="Normal 6 3 2 4 2 2 2 2 3 3 2" xfId="10259" xr:uid="{00000000-0005-0000-0000-0000DE4D0000}"/>
    <cellStyle name="Normal 6 3 2 4 2 2 2 2 3 3 2 2" xfId="40003" xr:uid="{00000000-0005-0000-0000-0000DF4D0000}"/>
    <cellStyle name="Normal 6 3 2 4 2 2 2 2 3 3 3" xfId="29985" xr:uid="{00000000-0005-0000-0000-0000E04D0000}"/>
    <cellStyle name="Normal 6 3 2 4 2 2 2 2 3 4" xfId="10260" xr:uid="{00000000-0005-0000-0000-0000E14D0000}"/>
    <cellStyle name="Normal 6 3 2 4 2 2 2 2 3 4 2" xfId="35422" xr:uid="{00000000-0005-0000-0000-0000E24D0000}"/>
    <cellStyle name="Normal 6 3 2 4 2 2 2 2 3 5" xfId="24826" xr:uid="{00000000-0005-0000-0000-0000E34D0000}"/>
    <cellStyle name="Normal 6 3 2 4 2 2 2 2 4" xfId="10261" xr:uid="{00000000-0005-0000-0000-0000E44D0000}"/>
    <cellStyle name="Normal 6 3 2 4 2 2 2 2 4 2" xfId="10262" xr:uid="{00000000-0005-0000-0000-0000E54D0000}"/>
    <cellStyle name="Normal 6 3 2 4 2 2 2 2 4 2 2" xfId="40004" xr:uid="{00000000-0005-0000-0000-0000E64D0000}"/>
    <cellStyle name="Normal 6 3 2 4 2 2 2 2 4 3" xfId="29986" xr:uid="{00000000-0005-0000-0000-0000E74D0000}"/>
    <cellStyle name="Normal 6 3 2 4 2 2 2 2 5" xfId="10263" xr:uid="{00000000-0005-0000-0000-0000E84D0000}"/>
    <cellStyle name="Normal 6 3 2 4 2 2 2 2 5 2" xfId="10264" xr:uid="{00000000-0005-0000-0000-0000E94D0000}"/>
    <cellStyle name="Normal 6 3 2 4 2 2 2 2 5 2 2" xfId="40005" xr:uid="{00000000-0005-0000-0000-0000EA4D0000}"/>
    <cellStyle name="Normal 6 3 2 4 2 2 2 2 5 3" xfId="29987" xr:uid="{00000000-0005-0000-0000-0000EB4D0000}"/>
    <cellStyle name="Normal 6 3 2 4 2 2 2 2 6" xfId="10265" xr:uid="{00000000-0005-0000-0000-0000EC4D0000}"/>
    <cellStyle name="Normal 6 3 2 4 2 2 2 2 6 2" xfId="35420" xr:uid="{00000000-0005-0000-0000-0000ED4D0000}"/>
    <cellStyle name="Normal 6 3 2 4 2 2 2 2 7" xfId="24824" xr:uid="{00000000-0005-0000-0000-0000EE4D0000}"/>
    <cellStyle name="Normal 6 3 2 4 2 2 2 3" xfId="10266" xr:uid="{00000000-0005-0000-0000-0000EF4D0000}"/>
    <cellStyle name="Normal 6 3 2 4 2 2 2 3 2" xfId="10267" xr:uid="{00000000-0005-0000-0000-0000F04D0000}"/>
    <cellStyle name="Normal 6 3 2 4 2 2 2 3 2 2" xfId="10268" xr:uid="{00000000-0005-0000-0000-0000F14D0000}"/>
    <cellStyle name="Normal 6 3 2 4 2 2 2 3 2 2 2" xfId="40006" xr:uid="{00000000-0005-0000-0000-0000F24D0000}"/>
    <cellStyle name="Normal 6 3 2 4 2 2 2 3 2 3" xfId="29988" xr:uid="{00000000-0005-0000-0000-0000F34D0000}"/>
    <cellStyle name="Normal 6 3 2 4 2 2 2 3 3" xfId="10269" xr:uid="{00000000-0005-0000-0000-0000F44D0000}"/>
    <cellStyle name="Normal 6 3 2 4 2 2 2 3 3 2" xfId="10270" xr:uid="{00000000-0005-0000-0000-0000F54D0000}"/>
    <cellStyle name="Normal 6 3 2 4 2 2 2 3 3 2 2" xfId="40007" xr:uid="{00000000-0005-0000-0000-0000F64D0000}"/>
    <cellStyle name="Normal 6 3 2 4 2 2 2 3 3 3" xfId="29989" xr:uid="{00000000-0005-0000-0000-0000F74D0000}"/>
    <cellStyle name="Normal 6 3 2 4 2 2 2 3 4" xfId="10271" xr:uid="{00000000-0005-0000-0000-0000F84D0000}"/>
    <cellStyle name="Normal 6 3 2 4 2 2 2 3 4 2" xfId="35423" xr:uid="{00000000-0005-0000-0000-0000F94D0000}"/>
    <cellStyle name="Normal 6 3 2 4 2 2 2 3 5" xfId="24827" xr:uid="{00000000-0005-0000-0000-0000FA4D0000}"/>
    <cellStyle name="Normal 6 3 2 4 2 2 2 4" xfId="10272" xr:uid="{00000000-0005-0000-0000-0000FB4D0000}"/>
    <cellStyle name="Normal 6 3 2 4 2 2 2 4 2" xfId="10273" xr:uid="{00000000-0005-0000-0000-0000FC4D0000}"/>
    <cellStyle name="Normal 6 3 2 4 2 2 2 4 2 2" xfId="10274" xr:uid="{00000000-0005-0000-0000-0000FD4D0000}"/>
    <cellStyle name="Normal 6 3 2 4 2 2 2 4 2 2 2" xfId="40008" xr:uid="{00000000-0005-0000-0000-0000FE4D0000}"/>
    <cellStyle name="Normal 6 3 2 4 2 2 2 4 2 3" xfId="29990" xr:uid="{00000000-0005-0000-0000-0000FF4D0000}"/>
    <cellStyle name="Normal 6 3 2 4 2 2 2 4 3" xfId="10275" xr:uid="{00000000-0005-0000-0000-0000004E0000}"/>
    <cellStyle name="Normal 6 3 2 4 2 2 2 4 3 2" xfId="10276" xr:uid="{00000000-0005-0000-0000-0000014E0000}"/>
    <cellStyle name="Normal 6 3 2 4 2 2 2 4 3 2 2" xfId="40009" xr:uid="{00000000-0005-0000-0000-0000024E0000}"/>
    <cellStyle name="Normal 6 3 2 4 2 2 2 4 3 3" xfId="29991" xr:uid="{00000000-0005-0000-0000-0000034E0000}"/>
    <cellStyle name="Normal 6 3 2 4 2 2 2 4 4" xfId="10277" xr:uid="{00000000-0005-0000-0000-0000044E0000}"/>
    <cellStyle name="Normal 6 3 2 4 2 2 2 4 4 2" xfId="35424" xr:uid="{00000000-0005-0000-0000-0000054E0000}"/>
    <cellStyle name="Normal 6 3 2 4 2 2 2 4 5" xfId="24828" xr:uid="{00000000-0005-0000-0000-0000064E0000}"/>
    <cellStyle name="Normal 6 3 2 4 2 2 2 5" xfId="10278" xr:uid="{00000000-0005-0000-0000-0000074E0000}"/>
    <cellStyle name="Normal 6 3 2 4 2 2 2 5 2" xfId="10279" xr:uid="{00000000-0005-0000-0000-0000084E0000}"/>
    <cellStyle name="Normal 6 3 2 4 2 2 2 5 2 2" xfId="40010" xr:uid="{00000000-0005-0000-0000-0000094E0000}"/>
    <cellStyle name="Normal 6 3 2 4 2 2 2 5 3" xfId="29992" xr:uid="{00000000-0005-0000-0000-00000A4E0000}"/>
    <cellStyle name="Normal 6 3 2 4 2 2 2 6" xfId="10280" xr:uid="{00000000-0005-0000-0000-00000B4E0000}"/>
    <cellStyle name="Normal 6 3 2 4 2 2 2 6 2" xfId="10281" xr:uid="{00000000-0005-0000-0000-00000C4E0000}"/>
    <cellStyle name="Normal 6 3 2 4 2 2 2 6 2 2" xfId="40011" xr:uid="{00000000-0005-0000-0000-00000D4E0000}"/>
    <cellStyle name="Normal 6 3 2 4 2 2 2 6 3" xfId="29993" xr:uid="{00000000-0005-0000-0000-00000E4E0000}"/>
    <cellStyle name="Normal 6 3 2 4 2 2 2 7" xfId="10282" xr:uid="{00000000-0005-0000-0000-00000F4E0000}"/>
    <cellStyle name="Normal 6 3 2 4 2 2 2 7 2" xfId="35419" xr:uid="{00000000-0005-0000-0000-0000104E0000}"/>
    <cellStyle name="Normal 6 3 2 4 2 2 2 8" xfId="24823" xr:uid="{00000000-0005-0000-0000-0000114E0000}"/>
    <cellStyle name="Normal 6 3 2 4 2 2 3" xfId="10283" xr:uid="{00000000-0005-0000-0000-0000124E0000}"/>
    <cellStyle name="Normal 6 3 2 4 2 2 3 2" xfId="10284" xr:uid="{00000000-0005-0000-0000-0000134E0000}"/>
    <cellStyle name="Normal 6 3 2 4 2 2 3 2 2" xfId="10285" xr:uid="{00000000-0005-0000-0000-0000144E0000}"/>
    <cellStyle name="Normal 6 3 2 4 2 2 3 2 2 2" xfId="10286" xr:uid="{00000000-0005-0000-0000-0000154E0000}"/>
    <cellStyle name="Normal 6 3 2 4 2 2 3 2 2 2 2" xfId="10287" xr:uid="{00000000-0005-0000-0000-0000164E0000}"/>
    <cellStyle name="Normal 6 3 2 4 2 2 3 2 2 2 2 2" xfId="40012" xr:uid="{00000000-0005-0000-0000-0000174E0000}"/>
    <cellStyle name="Normal 6 3 2 4 2 2 3 2 2 2 3" xfId="29994" xr:uid="{00000000-0005-0000-0000-0000184E0000}"/>
    <cellStyle name="Normal 6 3 2 4 2 2 3 2 2 3" xfId="10288" xr:uid="{00000000-0005-0000-0000-0000194E0000}"/>
    <cellStyle name="Normal 6 3 2 4 2 2 3 2 2 3 2" xfId="10289" xr:uid="{00000000-0005-0000-0000-00001A4E0000}"/>
    <cellStyle name="Normal 6 3 2 4 2 2 3 2 2 3 2 2" xfId="40013" xr:uid="{00000000-0005-0000-0000-00001B4E0000}"/>
    <cellStyle name="Normal 6 3 2 4 2 2 3 2 2 3 3" xfId="29995" xr:uid="{00000000-0005-0000-0000-00001C4E0000}"/>
    <cellStyle name="Normal 6 3 2 4 2 2 3 2 2 4" xfId="10290" xr:uid="{00000000-0005-0000-0000-00001D4E0000}"/>
    <cellStyle name="Normal 6 3 2 4 2 2 3 2 2 4 2" xfId="35427" xr:uid="{00000000-0005-0000-0000-00001E4E0000}"/>
    <cellStyle name="Normal 6 3 2 4 2 2 3 2 2 5" xfId="24831" xr:uid="{00000000-0005-0000-0000-00001F4E0000}"/>
    <cellStyle name="Normal 6 3 2 4 2 2 3 2 3" xfId="10291" xr:uid="{00000000-0005-0000-0000-0000204E0000}"/>
    <cellStyle name="Normal 6 3 2 4 2 2 3 2 3 2" xfId="10292" xr:uid="{00000000-0005-0000-0000-0000214E0000}"/>
    <cellStyle name="Normal 6 3 2 4 2 2 3 2 3 2 2" xfId="10293" xr:uid="{00000000-0005-0000-0000-0000224E0000}"/>
    <cellStyle name="Normal 6 3 2 4 2 2 3 2 3 2 2 2" xfId="40014" xr:uid="{00000000-0005-0000-0000-0000234E0000}"/>
    <cellStyle name="Normal 6 3 2 4 2 2 3 2 3 2 3" xfId="29996" xr:uid="{00000000-0005-0000-0000-0000244E0000}"/>
    <cellStyle name="Normal 6 3 2 4 2 2 3 2 3 3" xfId="10294" xr:uid="{00000000-0005-0000-0000-0000254E0000}"/>
    <cellStyle name="Normal 6 3 2 4 2 2 3 2 3 3 2" xfId="10295" xr:uid="{00000000-0005-0000-0000-0000264E0000}"/>
    <cellStyle name="Normal 6 3 2 4 2 2 3 2 3 3 2 2" xfId="40015" xr:uid="{00000000-0005-0000-0000-0000274E0000}"/>
    <cellStyle name="Normal 6 3 2 4 2 2 3 2 3 3 3" xfId="29997" xr:uid="{00000000-0005-0000-0000-0000284E0000}"/>
    <cellStyle name="Normal 6 3 2 4 2 2 3 2 3 4" xfId="10296" xr:uid="{00000000-0005-0000-0000-0000294E0000}"/>
    <cellStyle name="Normal 6 3 2 4 2 2 3 2 3 4 2" xfId="35428" xr:uid="{00000000-0005-0000-0000-00002A4E0000}"/>
    <cellStyle name="Normal 6 3 2 4 2 2 3 2 3 5" xfId="24832" xr:uid="{00000000-0005-0000-0000-00002B4E0000}"/>
    <cellStyle name="Normal 6 3 2 4 2 2 3 2 4" xfId="10297" xr:uid="{00000000-0005-0000-0000-00002C4E0000}"/>
    <cellStyle name="Normal 6 3 2 4 2 2 3 2 4 2" xfId="10298" xr:uid="{00000000-0005-0000-0000-00002D4E0000}"/>
    <cellStyle name="Normal 6 3 2 4 2 2 3 2 4 2 2" xfId="40016" xr:uid="{00000000-0005-0000-0000-00002E4E0000}"/>
    <cellStyle name="Normal 6 3 2 4 2 2 3 2 4 3" xfId="29998" xr:uid="{00000000-0005-0000-0000-00002F4E0000}"/>
    <cellStyle name="Normal 6 3 2 4 2 2 3 2 5" xfId="10299" xr:uid="{00000000-0005-0000-0000-0000304E0000}"/>
    <cellStyle name="Normal 6 3 2 4 2 2 3 2 5 2" xfId="10300" xr:uid="{00000000-0005-0000-0000-0000314E0000}"/>
    <cellStyle name="Normal 6 3 2 4 2 2 3 2 5 2 2" xfId="40017" xr:uid="{00000000-0005-0000-0000-0000324E0000}"/>
    <cellStyle name="Normal 6 3 2 4 2 2 3 2 5 3" xfId="29999" xr:uid="{00000000-0005-0000-0000-0000334E0000}"/>
    <cellStyle name="Normal 6 3 2 4 2 2 3 2 6" xfId="10301" xr:uid="{00000000-0005-0000-0000-0000344E0000}"/>
    <cellStyle name="Normal 6 3 2 4 2 2 3 2 6 2" xfId="35426" xr:uid="{00000000-0005-0000-0000-0000354E0000}"/>
    <cellStyle name="Normal 6 3 2 4 2 2 3 2 7" xfId="24830" xr:uid="{00000000-0005-0000-0000-0000364E0000}"/>
    <cellStyle name="Normal 6 3 2 4 2 2 3 3" xfId="10302" xr:uid="{00000000-0005-0000-0000-0000374E0000}"/>
    <cellStyle name="Normal 6 3 2 4 2 2 3 3 2" xfId="10303" xr:uid="{00000000-0005-0000-0000-0000384E0000}"/>
    <cellStyle name="Normal 6 3 2 4 2 2 3 3 2 2" xfId="10304" xr:uid="{00000000-0005-0000-0000-0000394E0000}"/>
    <cellStyle name="Normal 6 3 2 4 2 2 3 3 2 2 2" xfId="40018" xr:uid="{00000000-0005-0000-0000-00003A4E0000}"/>
    <cellStyle name="Normal 6 3 2 4 2 2 3 3 2 3" xfId="30000" xr:uid="{00000000-0005-0000-0000-00003B4E0000}"/>
    <cellStyle name="Normal 6 3 2 4 2 2 3 3 3" xfId="10305" xr:uid="{00000000-0005-0000-0000-00003C4E0000}"/>
    <cellStyle name="Normal 6 3 2 4 2 2 3 3 3 2" xfId="10306" xr:uid="{00000000-0005-0000-0000-00003D4E0000}"/>
    <cellStyle name="Normal 6 3 2 4 2 2 3 3 3 2 2" xfId="40019" xr:uid="{00000000-0005-0000-0000-00003E4E0000}"/>
    <cellStyle name="Normal 6 3 2 4 2 2 3 3 3 3" xfId="30001" xr:uid="{00000000-0005-0000-0000-00003F4E0000}"/>
    <cellStyle name="Normal 6 3 2 4 2 2 3 3 4" xfId="10307" xr:uid="{00000000-0005-0000-0000-0000404E0000}"/>
    <cellStyle name="Normal 6 3 2 4 2 2 3 3 4 2" xfId="35429" xr:uid="{00000000-0005-0000-0000-0000414E0000}"/>
    <cellStyle name="Normal 6 3 2 4 2 2 3 3 5" xfId="24833" xr:uid="{00000000-0005-0000-0000-0000424E0000}"/>
    <cellStyle name="Normal 6 3 2 4 2 2 3 4" xfId="10308" xr:uid="{00000000-0005-0000-0000-0000434E0000}"/>
    <cellStyle name="Normal 6 3 2 4 2 2 3 4 2" xfId="10309" xr:uid="{00000000-0005-0000-0000-0000444E0000}"/>
    <cellStyle name="Normal 6 3 2 4 2 2 3 4 2 2" xfId="10310" xr:uid="{00000000-0005-0000-0000-0000454E0000}"/>
    <cellStyle name="Normal 6 3 2 4 2 2 3 4 2 2 2" xfId="40020" xr:uid="{00000000-0005-0000-0000-0000464E0000}"/>
    <cellStyle name="Normal 6 3 2 4 2 2 3 4 2 3" xfId="30002" xr:uid="{00000000-0005-0000-0000-0000474E0000}"/>
    <cellStyle name="Normal 6 3 2 4 2 2 3 4 3" xfId="10311" xr:uid="{00000000-0005-0000-0000-0000484E0000}"/>
    <cellStyle name="Normal 6 3 2 4 2 2 3 4 3 2" xfId="10312" xr:uid="{00000000-0005-0000-0000-0000494E0000}"/>
    <cellStyle name="Normal 6 3 2 4 2 2 3 4 3 2 2" xfId="40021" xr:uid="{00000000-0005-0000-0000-00004A4E0000}"/>
    <cellStyle name="Normal 6 3 2 4 2 2 3 4 3 3" xfId="30003" xr:uid="{00000000-0005-0000-0000-00004B4E0000}"/>
    <cellStyle name="Normal 6 3 2 4 2 2 3 4 4" xfId="10313" xr:uid="{00000000-0005-0000-0000-00004C4E0000}"/>
    <cellStyle name="Normal 6 3 2 4 2 2 3 4 4 2" xfId="35430" xr:uid="{00000000-0005-0000-0000-00004D4E0000}"/>
    <cellStyle name="Normal 6 3 2 4 2 2 3 4 5" xfId="24834" xr:uid="{00000000-0005-0000-0000-00004E4E0000}"/>
    <cellStyle name="Normal 6 3 2 4 2 2 3 5" xfId="10314" xr:uid="{00000000-0005-0000-0000-00004F4E0000}"/>
    <cellStyle name="Normal 6 3 2 4 2 2 3 5 2" xfId="10315" xr:uid="{00000000-0005-0000-0000-0000504E0000}"/>
    <cellStyle name="Normal 6 3 2 4 2 2 3 5 2 2" xfId="40022" xr:uid="{00000000-0005-0000-0000-0000514E0000}"/>
    <cellStyle name="Normal 6 3 2 4 2 2 3 5 3" xfId="30004" xr:uid="{00000000-0005-0000-0000-0000524E0000}"/>
    <cellStyle name="Normal 6 3 2 4 2 2 3 6" xfId="10316" xr:uid="{00000000-0005-0000-0000-0000534E0000}"/>
    <cellStyle name="Normal 6 3 2 4 2 2 3 6 2" xfId="10317" xr:uid="{00000000-0005-0000-0000-0000544E0000}"/>
    <cellStyle name="Normal 6 3 2 4 2 2 3 6 2 2" xfId="40023" xr:uid="{00000000-0005-0000-0000-0000554E0000}"/>
    <cellStyle name="Normal 6 3 2 4 2 2 3 6 3" xfId="30005" xr:uid="{00000000-0005-0000-0000-0000564E0000}"/>
    <cellStyle name="Normal 6 3 2 4 2 2 3 7" xfId="10318" xr:uid="{00000000-0005-0000-0000-0000574E0000}"/>
    <cellStyle name="Normal 6 3 2 4 2 2 3 7 2" xfId="35425" xr:uid="{00000000-0005-0000-0000-0000584E0000}"/>
    <cellStyle name="Normal 6 3 2 4 2 2 3 8" xfId="24829" xr:uid="{00000000-0005-0000-0000-0000594E0000}"/>
    <cellStyle name="Normal 6 3 2 4 2 2 4" xfId="10319" xr:uid="{00000000-0005-0000-0000-00005A4E0000}"/>
    <cellStyle name="Normal 6 3 2 4 2 2 4 2" xfId="10320" xr:uid="{00000000-0005-0000-0000-00005B4E0000}"/>
    <cellStyle name="Normal 6 3 2 4 2 2 4 2 2" xfId="10321" xr:uid="{00000000-0005-0000-0000-00005C4E0000}"/>
    <cellStyle name="Normal 6 3 2 4 2 2 4 2 2 2" xfId="10322" xr:uid="{00000000-0005-0000-0000-00005D4E0000}"/>
    <cellStyle name="Normal 6 3 2 4 2 2 4 2 2 2 2" xfId="40024" xr:uid="{00000000-0005-0000-0000-00005E4E0000}"/>
    <cellStyle name="Normal 6 3 2 4 2 2 4 2 2 3" xfId="30006" xr:uid="{00000000-0005-0000-0000-00005F4E0000}"/>
    <cellStyle name="Normal 6 3 2 4 2 2 4 2 3" xfId="10323" xr:uid="{00000000-0005-0000-0000-0000604E0000}"/>
    <cellStyle name="Normal 6 3 2 4 2 2 4 2 3 2" xfId="10324" xr:uid="{00000000-0005-0000-0000-0000614E0000}"/>
    <cellStyle name="Normal 6 3 2 4 2 2 4 2 3 2 2" xfId="40025" xr:uid="{00000000-0005-0000-0000-0000624E0000}"/>
    <cellStyle name="Normal 6 3 2 4 2 2 4 2 3 3" xfId="30007" xr:uid="{00000000-0005-0000-0000-0000634E0000}"/>
    <cellStyle name="Normal 6 3 2 4 2 2 4 2 4" xfId="10325" xr:uid="{00000000-0005-0000-0000-0000644E0000}"/>
    <cellStyle name="Normal 6 3 2 4 2 2 4 2 4 2" xfId="35432" xr:uid="{00000000-0005-0000-0000-0000654E0000}"/>
    <cellStyle name="Normal 6 3 2 4 2 2 4 2 5" xfId="24836" xr:uid="{00000000-0005-0000-0000-0000664E0000}"/>
    <cellStyle name="Normal 6 3 2 4 2 2 4 3" xfId="10326" xr:uid="{00000000-0005-0000-0000-0000674E0000}"/>
    <cellStyle name="Normal 6 3 2 4 2 2 4 3 2" xfId="10327" xr:uid="{00000000-0005-0000-0000-0000684E0000}"/>
    <cellStyle name="Normal 6 3 2 4 2 2 4 3 2 2" xfId="10328" xr:uid="{00000000-0005-0000-0000-0000694E0000}"/>
    <cellStyle name="Normal 6 3 2 4 2 2 4 3 2 2 2" xfId="40026" xr:uid="{00000000-0005-0000-0000-00006A4E0000}"/>
    <cellStyle name="Normal 6 3 2 4 2 2 4 3 2 3" xfId="30008" xr:uid="{00000000-0005-0000-0000-00006B4E0000}"/>
    <cellStyle name="Normal 6 3 2 4 2 2 4 3 3" xfId="10329" xr:uid="{00000000-0005-0000-0000-00006C4E0000}"/>
    <cellStyle name="Normal 6 3 2 4 2 2 4 3 3 2" xfId="10330" xr:uid="{00000000-0005-0000-0000-00006D4E0000}"/>
    <cellStyle name="Normal 6 3 2 4 2 2 4 3 3 2 2" xfId="40027" xr:uid="{00000000-0005-0000-0000-00006E4E0000}"/>
    <cellStyle name="Normal 6 3 2 4 2 2 4 3 3 3" xfId="30009" xr:uid="{00000000-0005-0000-0000-00006F4E0000}"/>
    <cellStyle name="Normal 6 3 2 4 2 2 4 3 4" xfId="10331" xr:uid="{00000000-0005-0000-0000-0000704E0000}"/>
    <cellStyle name="Normal 6 3 2 4 2 2 4 3 4 2" xfId="35433" xr:uid="{00000000-0005-0000-0000-0000714E0000}"/>
    <cellStyle name="Normal 6 3 2 4 2 2 4 3 5" xfId="24837" xr:uid="{00000000-0005-0000-0000-0000724E0000}"/>
    <cellStyle name="Normal 6 3 2 4 2 2 4 4" xfId="10332" xr:uid="{00000000-0005-0000-0000-0000734E0000}"/>
    <cellStyle name="Normal 6 3 2 4 2 2 4 4 2" xfId="10333" xr:uid="{00000000-0005-0000-0000-0000744E0000}"/>
    <cellStyle name="Normal 6 3 2 4 2 2 4 4 2 2" xfId="40028" xr:uid="{00000000-0005-0000-0000-0000754E0000}"/>
    <cellStyle name="Normal 6 3 2 4 2 2 4 4 3" xfId="30010" xr:uid="{00000000-0005-0000-0000-0000764E0000}"/>
    <cellStyle name="Normal 6 3 2 4 2 2 4 5" xfId="10334" xr:uid="{00000000-0005-0000-0000-0000774E0000}"/>
    <cellStyle name="Normal 6 3 2 4 2 2 4 5 2" xfId="10335" xr:uid="{00000000-0005-0000-0000-0000784E0000}"/>
    <cellStyle name="Normal 6 3 2 4 2 2 4 5 2 2" xfId="40029" xr:uid="{00000000-0005-0000-0000-0000794E0000}"/>
    <cellStyle name="Normal 6 3 2 4 2 2 4 5 3" xfId="30011" xr:uid="{00000000-0005-0000-0000-00007A4E0000}"/>
    <cellStyle name="Normal 6 3 2 4 2 2 4 6" xfId="10336" xr:uid="{00000000-0005-0000-0000-00007B4E0000}"/>
    <cellStyle name="Normal 6 3 2 4 2 2 4 6 2" xfId="35431" xr:uid="{00000000-0005-0000-0000-00007C4E0000}"/>
    <cellStyle name="Normal 6 3 2 4 2 2 4 7" xfId="24835" xr:uid="{00000000-0005-0000-0000-00007D4E0000}"/>
    <cellStyle name="Normal 6 3 2 4 2 2 5" xfId="10337" xr:uid="{00000000-0005-0000-0000-00007E4E0000}"/>
    <cellStyle name="Normal 6 3 2 4 2 2 5 2" xfId="10338" xr:uid="{00000000-0005-0000-0000-00007F4E0000}"/>
    <cellStyle name="Normal 6 3 2 4 2 2 5 2 2" xfId="10339" xr:uid="{00000000-0005-0000-0000-0000804E0000}"/>
    <cellStyle name="Normal 6 3 2 4 2 2 5 2 2 2" xfId="40030" xr:uid="{00000000-0005-0000-0000-0000814E0000}"/>
    <cellStyle name="Normal 6 3 2 4 2 2 5 2 3" xfId="30012" xr:uid="{00000000-0005-0000-0000-0000824E0000}"/>
    <cellStyle name="Normal 6 3 2 4 2 2 5 3" xfId="10340" xr:uid="{00000000-0005-0000-0000-0000834E0000}"/>
    <cellStyle name="Normal 6 3 2 4 2 2 5 3 2" xfId="10341" xr:uid="{00000000-0005-0000-0000-0000844E0000}"/>
    <cellStyle name="Normal 6 3 2 4 2 2 5 3 2 2" xfId="40031" xr:uid="{00000000-0005-0000-0000-0000854E0000}"/>
    <cellStyle name="Normal 6 3 2 4 2 2 5 3 3" xfId="30013" xr:uid="{00000000-0005-0000-0000-0000864E0000}"/>
    <cellStyle name="Normal 6 3 2 4 2 2 5 4" xfId="10342" xr:uid="{00000000-0005-0000-0000-0000874E0000}"/>
    <cellStyle name="Normal 6 3 2 4 2 2 5 4 2" xfId="35434" xr:uid="{00000000-0005-0000-0000-0000884E0000}"/>
    <cellStyle name="Normal 6 3 2 4 2 2 5 5" xfId="24838" xr:uid="{00000000-0005-0000-0000-0000894E0000}"/>
    <cellStyle name="Normal 6 3 2 4 2 2 6" xfId="10343" xr:uid="{00000000-0005-0000-0000-00008A4E0000}"/>
    <cellStyle name="Normal 6 3 2 4 2 2 6 2" xfId="10344" xr:uid="{00000000-0005-0000-0000-00008B4E0000}"/>
    <cellStyle name="Normal 6 3 2 4 2 2 6 2 2" xfId="10345" xr:uid="{00000000-0005-0000-0000-00008C4E0000}"/>
    <cellStyle name="Normal 6 3 2 4 2 2 6 2 2 2" xfId="40032" xr:uid="{00000000-0005-0000-0000-00008D4E0000}"/>
    <cellStyle name="Normal 6 3 2 4 2 2 6 2 3" xfId="30014" xr:uid="{00000000-0005-0000-0000-00008E4E0000}"/>
    <cellStyle name="Normal 6 3 2 4 2 2 6 3" xfId="10346" xr:uid="{00000000-0005-0000-0000-00008F4E0000}"/>
    <cellStyle name="Normal 6 3 2 4 2 2 6 3 2" xfId="10347" xr:uid="{00000000-0005-0000-0000-0000904E0000}"/>
    <cellStyle name="Normal 6 3 2 4 2 2 6 3 2 2" xfId="40033" xr:uid="{00000000-0005-0000-0000-0000914E0000}"/>
    <cellStyle name="Normal 6 3 2 4 2 2 6 3 3" xfId="30015" xr:uid="{00000000-0005-0000-0000-0000924E0000}"/>
    <cellStyle name="Normal 6 3 2 4 2 2 6 4" xfId="10348" xr:uid="{00000000-0005-0000-0000-0000934E0000}"/>
    <cellStyle name="Normal 6 3 2 4 2 2 6 4 2" xfId="35435" xr:uid="{00000000-0005-0000-0000-0000944E0000}"/>
    <cellStyle name="Normal 6 3 2 4 2 2 6 5" xfId="24839" xr:uid="{00000000-0005-0000-0000-0000954E0000}"/>
    <cellStyle name="Normal 6 3 2 4 2 2 7" xfId="10349" xr:uid="{00000000-0005-0000-0000-0000964E0000}"/>
    <cellStyle name="Normal 6 3 2 4 2 2 7 2" xfId="10350" xr:uid="{00000000-0005-0000-0000-0000974E0000}"/>
    <cellStyle name="Normal 6 3 2 4 2 2 7 2 2" xfId="40034" xr:uid="{00000000-0005-0000-0000-0000984E0000}"/>
    <cellStyle name="Normal 6 3 2 4 2 2 7 3" xfId="30016" xr:uid="{00000000-0005-0000-0000-0000994E0000}"/>
    <cellStyle name="Normal 6 3 2 4 2 2 8" xfId="10351" xr:uid="{00000000-0005-0000-0000-00009A4E0000}"/>
    <cellStyle name="Normal 6 3 2 4 2 2 8 2" xfId="10352" xr:uid="{00000000-0005-0000-0000-00009B4E0000}"/>
    <cellStyle name="Normal 6 3 2 4 2 2 8 2 2" xfId="40035" xr:uid="{00000000-0005-0000-0000-00009C4E0000}"/>
    <cellStyle name="Normal 6 3 2 4 2 2 8 3" xfId="30017" xr:uid="{00000000-0005-0000-0000-00009D4E0000}"/>
    <cellStyle name="Normal 6 3 2 4 2 2 9" xfId="10353" xr:uid="{00000000-0005-0000-0000-00009E4E0000}"/>
    <cellStyle name="Normal 6 3 2 4 2 2 9 2" xfId="35418" xr:uid="{00000000-0005-0000-0000-00009F4E0000}"/>
    <cellStyle name="Normal 6 3 2 4 2 3" xfId="10354" xr:uid="{00000000-0005-0000-0000-0000A04E0000}"/>
    <cellStyle name="Normal 6 3 2 4 2 3 2" xfId="10355" xr:uid="{00000000-0005-0000-0000-0000A14E0000}"/>
    <cellStyle name="Normal 6 3 2 4 2 3 2 2" xfId="10356" xr:uid="{00000000-0005-0000-0000-0000A24E0000}"/>
    <cellStyle name="Normal 6 3 2 4 2 3 2 2 2" xfId="10357" xr:uid="{00000000-0005-0000-0000-0000A34E0000}"/>
    <cellStyle name="Normal 6 3 2 4 2 3 2 2 2 2" xfId="10358" xr:uid="{00000000-0005-0000-0000-0000A44E0000}"/>
    <cellStyle name="Normal 6 3 2 4 2 3 2 2 2 2 2" xfId="40036" xr:uid="{00000000-0005-0000-0000-0000A54E0000}"/>
    <cellStyle name="Normal 6 3 2 4 2 3 2 2 2 3" xfId="30018" xr:uid="{00000000-0005-0000-0000-0000A64E0000}"/>
    <cellStyle name="Normal 6 3 2 4 2 3 2 2 3" xfId="10359" xr:uid="{00000000-0005-0000-0000-0000A74E0000}"/>
    <cellStyle name="Normal 6 3 2 4 2 3 2 2 3 2" xfId="10360" xr:uid="{00000000-0005-0000-0000-0000A84E0000}"/>
    <cellStyle name="Normal 6 3 2 4 2 3 2 2 3 2 2" xfId="40037" xr:uid="{00000000-0005-0000-0000-0000A94E0000}"/>
    <cellStyle name="Normal 6 3 2 4 2 3 2 2 3 3" xfId="30019" xr:uid="{00000000-0005-0000-0000-0000AA4E0000}"/>
    <cellStyle name="Normal 6 3 2 4 2 3 2 2 4" xfId="10361" xr:uid="{00000000-0005-0000-0000-0000AB4E0000}"/>
    <cellStyle name="Normal 6 3 2 4 2 3 2 2 4 2" xfId="35438" xr:uid="{00000000-0005-0000-0000-0000AC4E0000}"/>
    <cellStyle name="Normal 6 3 2 4 2 3 2 2 5" xfId="24842" xr:uid="{00000000-0005-0000-0000-0000AD4E0000}"/>
    <cellStyle name="Normal 6 3 2 4 2 3 2 3" xfId="10362" xr:uid="{00000000-0005-0000-0000-0000AE4E0000}"/>
    <cellStyle name="Normal 6 3 2 4 2 3 2 3 2" xfId="10363" xr:uid="{00000000-0005-0000-0000-0000AF4E0000}"/>
    <cellStyle name="Normal 6 3 2 4 2 3 2 3 2 2" xfId="10364" xr:uid="{00000000-0005-0000-0000-0000B04E0000}"/>
    <cellStyle name="Normal 6 3 2 4 2 3 2 3 2 2 2" xfId="40038" xr:uid="{00000000-0005-0000-0000-0000B14E0000}"/>
    <cellStyle name="Normal 6 3 2 4 2 3 2 3 2 3" xfId="30020" xr:uid="{00000000-0005-0000-0000-0000B24E0000}"/>
    <cellStyle name="Normal 6 3 2 4 2 3 2 3 3" xfId="10365" xr:uid="{00000000-0005-0000-0000-0000B34E0000}"/>
    <cellStyle name="Normal 6 3 2 4 2 3 2 3 3 2" xfId="10366" xr:uid="{00000000-0005-0000-0000-0000B44E0000}"/>
    <cellStyle name="Normal 6 3 2 4 2 3 2 3 3 2 2" xfId="40039" xr:uid="{00000000-0005-0000-0000-0000B54E0000}"/>
    <cellStyle name="Normal 6 3 2 4 2 3 2 3 3 3" xfId="30021" xr:uid="{00000000-0005-0000-0000-0000B64E0000}"/>
    <cellStyle name="Normal 6 3 2 4 2 3 2 3 4" xfId="10367" xr:uid="{00000000-0005-0000-0000-0000B74E0000}"/>
    <cellStyle name="Normal 6 3 2 4 2 3 2 3 4 2" xfId="35439" xr:uid="{00000000-0005-0000-0000-0000B84E0000}"/>
    <cellStyle name="Normal 6 3 2 4 2 3 2 3 5" xfId="24843" xr:uid="{00000000-0005-0000-0000-0000B94E0000}"/>
    <cellStyle name="Normal 6 3 2 4 2 3 2 4" xfId="10368" xr:uid="{00000000-0005-0000-0000-0000BA4E0000}"/>
    <cellStyle name="Normal 6 3 2 4 2 3 2 4 2" xfId="10369" xr:uid="{00000000-0005-0000-0000-0000BB4E0000}"/>
    <cellStyle name="Normal 6 3 2 4 2 3 2 4 2 2" xfId="40040" xr:uid="{00000000-0005-0000-0000-0000BC4E0000}"/>
    <cellStyle name="Normal 6 3 2 4 2 3 2 4 3" xfId="30022" xr:uid="{00000000-0005-0000-0000-0000BD4E0000}"/>
    <cellStyle name="Normal 6 3 2 4 2 3 2 5" xfId="10370" xr:uid="{00000000-0005-0000-0000-0000BE4E0000}"/>
    <cellStyle name="Normal 6 3 2 4 2 3 2 5 2" xfId="10371" xr:uid="{00000000-0005-0000-0000-0000BF4E0000}"/>
    <cellStyle name="Normal 6 3 2 4 2 3 2 5 2 2" xfId="40041" xr:uid="{00000000-0005-0000-0000-0000C04E0000}"/>
    <cellStyle name="Normal 6 3 2 4 2 3 2 5 3" xfId="30023" xr:uid="{00000000-0005-0000-0000-0000C14E0000}"/>
    <cellStyle name="Normal 6 3 2 4 2 3 2 6" xfId="10372" xr:uid="{00000000-0005-0000-0000-0000C24E0000}"/>
    <cellStyle name="Normal 6 3 2 4 2 3 2 6 2" xfId="35437" xr:uid="{00000000-0005-0000-0000-0000C34E0000}"/>
    <cellStyle name="Normal 6 3 2 4 2 3 2 7" xfId="24841" xr:uid="{00000000-0005-0000-0000-0000C44E0000}"/>
    <cellStyle name="Normal 6 3 2 4 2 3 3" xfId="10373" xr:uid="{00000000-0005-0000-0000-0000C54E0000}"/>
    <cellStyle name="Normal 6 3 2 4 2 3 3 2" xfId="10374" xr:uid="{00000000-0005-0000-0000-0000C64E0000}"/>
    <cellStyle name="Normal 6 3 2 4 2 3 3 2 2" xfId="10375" xr:uid="{00000000-0005-0000-0000-0000C74E0000}"/>
    <cellStyle name="Normal 6 3 2 4 2 3 3 2 2 2" xfId="40042" xr:uid="{00000000-0005-0000-0000-0000C84E0000}"/>
    <cellStyle name="Normal 6 3 2 4 2 3 3 2 3" xfId="30024" xr:uid="{00000000-0005-0000-0000-0000C94E0000}"/>
    <cellStyle name="Normal 6 3 2 4 2 3 3 3" xfId="10376" xr:uid="{00000000-0005-0000-0000-0000CA4E0000}"/>
    <cellStyle name="Normal 6 3 2 4 2 3 3 3 2" xfId="10377" xr:uid="{00000000-0005-0000-0000-0000CB4E0000}"/>
    <cellStyle name="Normal 6 3 2 4 2 3 3 3 2 2" xfId="40043" xr:uid="{00000000-0005-0000-0000-0000CC4E0000}"/>
    <cellStyle name="Normal 6 3 2 4 2 3 3 3 3" xfId="30025" xr:uid="{00000000-0005-0000-0000-0000CD4E0000}"/>
    <cellStyle name="Normal 6 3 2 4 2 3 3 4" xfId="10378" xr:uid="{00000000-0005-0000-0000-0000CE4E0000}"/>
    <cellStyle name="Normal 6 3 2 4 2 3 3 4 2" xfId="35440" xr:uid="{00000000-0005-0000-0000-0000CF4E0000}"/>
    <cellStyle name="Normal 6 3 2 4 2 3 3 5" xfId="24844" xr:uid="{00000000-0005-0000-0000-0000D04E0000}"/>
    <cellStyle name="Normal 6 3 2 4 2 3 4" xfId="10379" xr:uid="{00000000-0005-0000-0000-0000D14E0000}"/>
    <cellStyle name="Normal 6 3 2 4 2 3 4 2" xfId="10380" xr:uid="{00000000-0005-0000-0000-0000D24E0000}"/>
    <cellStyle name="Normal 6 3 2 4 2 3 4 2 2" xfId="10381" xr:uid="{00000000-0005-0000-0000-0000D34E0000}"/>
    <cellStyle name="Normal 6 3 2 4 2 3 4 2 2 2" xfId="40044" xr:uid="{00000000-0005-0000-0000-0000D44E0000}"/>
    <cellStyle name="Normal 6 3 2 4 2 3 4 2 3" xfId="30026" xr:uid="{00000000-0005-0000-0000-0000D54E0000}"/>
    <cellStyle name="Normal 6 3 2 4 2 3 4 3" xfId="10382" xr:uid="{00000000-0005-0000-0000-0000D64E0000}"/>
    <cellStyle name="Normal 6 3 2 4 2 3 4 3 2" xfId="10383" xr:uid="{00000000-0005-0000-0000-0000D74E0000}"/>
    <cellStyle name="Normal 6 3 2 4 2 3 4 3 2 2" xfId="40045" xr:uid="{00000000-0005-0000-0000-0000D84E0000}"/>
    <cellStyle name="Normal 6 3 2 4 2 3 4 3 3" xfId="30027" xr:uid="{00000000-0005-0000-0000-0000D94E0000}"/>
    <cellStyle name="Normal 6 3 2 4 2 3 4 4" xfId="10384" xr:uid="{00000000-0005-0000-0000-0000DA4E0000}"/>
    <cellStyle name="Normal 6 3 2 4 2 3 4 4 2" xfId="35441" xr:uid="{00000000-0005-0000-0000-0000DB4E0000}"/>
    <cellStyle name="Normal 6 3 2 4 2 3 4 5" xfId="24845" xr:uid="{00000000-0005-0000-0000-0000DC4E0000}"/>
    <cellStyle name="Normal 6 3 2 4 2 3 5" xfId="10385" xr:uid="{00000000-0005-0000-0000-0000DD4E0000}"/>
    <cellStyle name="Normal 6 3 2 4 2 3 5 2" xfId="10386" xr:uid="{00000000-0005-0000-0000-0000DE4E0000}"/>
    <cellStyle name="Normal 6 3 2 4 2 3 5 2 2" xfId="40046" xr:uid="{00000000-0005-0000-0000-0000DF4E0000}"/>
    <cellStyle name="Normal 6 3 2 4 2 3 5 3" xfId="30028" xr:uid="{00000000-0005-0000-0000-0000E04E0000}"/>
    <cellStyle name="Normal 6 3 2 4 2 3 6" xfId="10387" xr:uid="{00000000-0005-0000-0000-0000E14E0000}"/>
    <cellStyle name="Normal 6 3 2 4 2 3 6 2" xfId="10388" xr:uid="{00000000-0005-0000-0000-0000E24E0000}"/>
    <cellStyle name="Normal 6 3 2 4 2 3 6 2 2" xfId="40047" xr:uid="{00000000-0005-0000-0000-0000E34E0000}"/>
    <cellStyle name="Normal 6 3 2 4 2 3 6 3" xfId="30029" xr:uid="{00000000-0005-0000-0000-0000E44E0000}"/>
    <cellStyle name="Normal 6 3 2 4 2 3 7" xfId="10389" xr:uid="{00000000-0005-0000-0000-0000E54E0000}"/>
    <cellStyle name="Normal 6 3 2 4 2 3 7 2" xfId="35436" xr:uid="{00000000-0005-0000-0000-0000E64E0000}"/>
    <cellStyle name="Normal 6 3 2 4 2 3 8" xfId="24840" xr:uid="{00000000-0005-0000-0000-0000E74E0000}"/>
    <cellStyle name="Normal 6 3 2 4 2 4" xfId="10390" xr:uid="{00000000-0005-0000-0000-0000E84E0000}"/>
    <cellStyle name="Normal 6 3 2 4 2 4 2" xfId="10391" xr:uid="{00000000-0005-0000-0000-0000E94E0000}"/>
    <cellStyle name="Normal 6 3 2 4 2 4 2 2" xfId="10392" xr:uid="{00000000-0005-0000-0000-0000EA4E0000}"/>
    <cellStyle name="Normal 6 3 2 4 2 4 2 2 2" xfId="10393" xr:uid="{00000000-0005-0000-0000-0000EB4E0000}"/>
    <cellStyle name="Normal 6 3 2 4 2 4 2 2 2 2" xfId="10394" xr:uid="{00000000-0005-0000-0000-0000EC4E0000}"/>
    <cellStyle name="Normal 6 3 2 4 2 4 2 2 2 2 2" xfId="40048" xr:uid="{00000000-0005-0000-0000-0000ED4E0000}"/>
    <cellStyle name="Normal 6 3 2 4 2 4 2 2 2 3" xfId="30030" xr:uid="{00000000-0005-0000-0000-0000EE4E0000}"/>
    <cellStyle name="Normal 6 3 2 4 2 4 2 2 3" xfId="10395" xr:uid="{00000000-0005-0000-0000-0000EF4E0000}"/>
    <cellStyle name="Normal 6 3 2 4 2 4 2 2 3 2" xfId="10396" xr:uid="{00000000-0005-0000-0000-0000F04E0000}"/>
    <cellStyle name="Normal 6 3 2 4 2 4 2 2 3 2 2" xfId="40049" xr:uid="{00000000-0005-0000-0000-0000F14E0000}"/>
    <cellStyle name="Normal 6 3 2 4 2 4 2 2 3 3" xfId="30031" xr:uid="{00000000-0005-0000-0000-0000F24E0000}"/>
    <cellStyle name="Normal 6 3 2 4 2 4 2 2 4" xfId="10397" xr:uid="{00000000-0005-0000-0000-0000F34E0000}"/>
    <cellStyle name="Normal 6 3 2 4 2 4 2 2 4 2" xfId="35444" xr:uid="{00000000-0005-0000-0000-0000F44E0000}"/>
    <cellStyle name="Normal 6 3 2 4 2 4 2 2 5" xfId="24848" xr:uid="{00000000-0005-0000-0000-0000F54E0000}"/>
    <cellStyle name="Normal 6 3 2 4 2 4 2 3" xfId="10398" xr:uid="{00000000-0005-0000-0000-0000F64E0000}"/>
    <cellStyle name="Normal 6 3 2 4 2 4 2 3 2" xfId="10399" xr:uid="{00000000-0005-0000-0000-0000F74E0000}"/>
    <cellStyle name="Normal 6 3 2 4 2 4 2 3 2 2" xfId="10400" xr:uid="{00000000-0005-0000-0000-0000F84E0000}"/>
    <cellStyle name="Normal 6 3 2 4 2 4 2 3 2 2 2" xfId="40050" xr:uid="{00000000-0005-0000-0000-0000F94E0000}"/>
    <cellStyle name="Normal 6 3 2 4 2 4 2 3 2 3" xfId="30032" xr:uid="{00000000-0005-0000-0000-0000FA4E0000}"/>
    <cellStyle name="Normal 6 3 2 4 2 4 2 3 3" xfId="10401" xr:uid="{00000000-0005-0000-0000-0000FB4E0000}"/>
    <cellStyle name="Normal 6 3 2 4 2 4 2 3 3 2" xfId="10402" xr:uid="{00000000-0005-0000-0000-0000FC4E0000}"/>
    <cellStyle name="Normal 6 3 2 4 2 4 2 3 3 2 2" xfId="40051" xr:uid="{00000000-0005-0000-0000-0000FD4E0000}"/>
    <cellStyle name="Normal 6 3 2 4 2 4 2 3 3 3" xfId="30033" xr:uid="{00000000-0005-0000-0000-0000FE4E0000}"/>
    <cellStyle name="Normal 6 3 2 4 2 4 2 3 4" xfId="10403" xr:uid="{00000000-0005-0000-0000-0000FF4E0000}"/>
    <cellStyle name="Normal 6 3 2 4 2 4 2 3 4 2" xfId="35445" xr:uid="{00000000-0005-0000-0000-0000004F0000}"/>
    <cellStyle name="Normal 6 3 2 4 2 4 2 3 5" xfId="24849" xr:uid="{00000000-0005-0000-0000-0000014F0000}"/>
    <cellStyle name="Normal 6 3 2 4 2 4 2 4" xfId="10404" xr:uid="{00000000-0005-0000-0000-0000024F0000}"/>
    <cellStyle name="Normal 6 3 2 4 2 4 2 4 2" xfId="10405" xr:uid="{00000000-0005-0000-0000-0000034F0000}"/>
    <cellStyle name="Normal 6 3 2 4 2 4 2 4 2 2" xfId="40052" xr:uid="{00000000-0005-0000-0000-0000044F0000}"/>
    <cellStyle name="Normal 6 3 2 4 2 4 2 4 3" xfId="30034" xr:uid="{00000000-0005-0000-0000-0000054F0000}"/>
    <cellStyle name="Normal 6 3 2 4 2 4 2 5" xfId="10406" xr:uid="{00000000-0005-0000-0000-0000064F0000}"/>
    <cellStyle name="Normal 6 3 2 4 2 4 2 5 2" xfId="10407" xr:uid="{00000000-0005-0000-0000-0000074F0000}"/>
    <cellStyle name="Normal 6 3 2 4 2 4 2 5 2 2" xfId="40053" xr:uid="{00000000-0005-0000-0000-0000084F0000}"/>
    <cellStyle name="Normal 6 3 2 4 2 4 2 5 3" xfId="30035" xr:uid="{00000000-0005-0000-0000-0000094F0000}"/>
    <cellStyle name="Normal 6 3 2 4 2 4 2 6" xfId="10408" xr:uid="{00000000-0005-0000-0000-00000A4F0000}"/>
    <cellStyle name="Normal 6 3 2 4 2 4 2 6 2" xfId="35443" xr:uid="{00000000-0005-0000-0000-00000B4F0000}"/>
    <cellStyle name="Normal 6 3 2 4 2 4 2 7" xfId="24847" xr:uid="{00000000-0005-0000-0000-00000C4F0000}"/>
    <cellStyle name="Normal 6 3 2 4 2 4 3" xfId="10409" xr:uid="{00000000-0005-0000-0000-00000D4F0000}"/>
    <cellStyle name="Normal 6 3 2 4 2 4 3 2" xfId="10410" xr:uid="{00000000-0005-0000-0000-00000E4F0000}"/>
    <cellStyle name="Normal 6 3 2 4 2 4 3 2 2" xfId="10411" xr:uid="{00000000-0005-0000-0000-00000F4F0000}"/>
    <cellStyle name="Normal 6 3 2 4 2 4 3 2 2 2" xfId="40054" xr:uid="{00000000-0005-0000-0000-0000104F0000}"/>
    <cellStyle name="Normal 6 3 2 4 2 4 3 2 3" xfId="30036" xr:uid="{00000000-0005-0000-0000-0000114F0000}"/>
    <cellStyle name="Normal 6 3 2 4 2 4 3 3" xfId="10412" xr:uid="{00000000-0005-0000-0000-0000124F0000}"/>
    <cellStyle name="Normal 6 3 2 4 2 4 3 3 2" xfId="10413" xr:uid="{00000000-0005-0000-0000-0000134F0000}"/>
    <cellStyle name="Normal 6 3 2 4 2 4 3 3 2 2" xfId="40055" xr:uid="{00000000-0005-0000-0000-0000144F0000}"/>
    <cellStyle name="Normal 6 3 2 4 2 4 3 3 3" xfId="30037" xr:uid="{00000000-0005-0000-0000-0000154F0000}"/>
    <cellStyle name="Normal 6 3 2 4 2 4 3 4" xfId="10414" xr:uid="{00000000-0005-0000-0000-0000164F0000}"/>
    <cellStyle name="Normal 6 3 2 4 2 4 3 4 2" xfId="35446" xr:uid="{00000000-0005-0000-0000-0000174F0000}"/>
    <cellStyle name="Normal 6 3 2 4 2 4 3 5" xfId="24850" xr:uid="{00000000-0005-0000-0000-0000184F0000}"/>
    <cellStyle name="Normal 6 3 2 4 2 4 4" xfId="10415" xr:uid="{00000000-0005-0000-0000-0000194F0000}"/>
    <cellStyle name="Normal 6 3 2 4 2 4 4 2" xfId="10416" xr:uid="{00000000-0005-0000-0000-00001A4F0000}"/>
    <cellStyle name="Normal 6 3 2 4 2 4 4 2 2" xfId="10417" xr:uid="{00000000-0005-0000-0000-00001B4F0000}"/>
    <cellStyle name="Normal 6 3 2 4 2 4 4 2 2 2" xfId="40056" xr:uid="{00000000-0005-0000-0000-00001C4F0000}"/>
    <cellStyle name="Normal 6 3 2 4 2 4 4 2 3" xfId="30038" xr:uid="{00000000-0005-0000-0000-00001D4F0000}"/>
    <cellStyle name="Normal 6 3 2 4 2 4 4 3" xfId="10418" xr:uid="{00000000-0005-0000-0000-00001E4F0000}"/>
    <cellStyle name="Normal 6 3 2 4 2 4 4 3 2" xfId="10419" xr:uid="{00000000-0005-0000-0000-00001F4F0000}"/>
    <cellStyle name="Normal 6 3 2 4 2 4 4 3 2 2" xfId="40057" xr:uid="{00000000-0005-0000-0000-0000204F0000}"/>
    <cellStyle name="Normal 6 3 2 4 2 4 4 3 3" xfId="30039" xr:uid="{00000000-0005-0000-0000-0000214F0000}"/>
    <cellStyle name="Normal 6 3 2 4 2 4 4 4" xfId="10420" xr:uid="{00000000-0005-0000-0000-0000224F0000}"/>
    <cellStyle name="Normal 6 3 2 4 2 4 4 4 2" xfId="35447" xr:uid="{00000000-0005-0000-0000-0000234F0000}"/>
    <cellStyle name="Normal 6 3 2 4 2 4 4 5" xfId="24851" xr:uid="{00000000-0005-0000-0000-0000244F0000}"/>
    <cellStyle name="Normal 6 3 2 4 2 4 5" xfId="10421" xr:uid="{00000000-0005-0000-0000-0000254F0000}"/>
    <cellStyle name="Normal 6 3 2 4 2 4 5 2" xfId="10422" xr:uid="{00000000-0005-0000-0000-0000264F0000}"/>
    <cellStyle name="Normal 6 3 2 4 2 4 5 2 2" xfId="40058" xr:uid="{00000000-0005-0000-0000-0000274F0000}"/>
    <cellStyle name="Normal 6 3 2 4 2 4 5 3" xfId="30040" xr:uid="{00000000-0005-0000-0000-0000284F0000}"/>
    <cellStyle name="Normal 6 3 2 4 2 4 6" xfId="10423" xr:uid="{00000000-0005-0000-0000-0000294F0000}"/>
    <cellStyle name="Normal 6 3 2 4 2 4 6 2" xfId="10424" xr:uid="{00000000-0005-0000-0000-00002A4F0000}"/>
    <cellStyle name="Normal 6 3 2 4 2 4 6 2 2" xfId="40059" xr:uid="{00000000-0005-0000-0000-00002B4F0000}"/>
    <cellStyle name="Normal 6 3 2 4 2 4 6 3" xfId="30041" xr:uid="{00000000-0005-0000-0000-00002C4F0000}"/>
    <cellStyle name="Normal 6 3 2 4 2 4 7" xfId="10425" xr:uid="{00000000-0005-0000-0000-00002D4F0000}"/>
    <cellStyle name="Normal 6 3 2 4 2 4 7 2" xfId="35442" xr:uid="{00000000-0005-0000-0000-00002E4F0000}"/>
    <cellStyle name="Normal 6 3 2 4 2 4 8" xfId="24846" xr:uid="{00000000-0005-0000-0000-00002F4F0000}"/>
    <cellStyle name="Normal 6 3 2 4 2 5" xfId="10426" xr:uid="{00000000-0005-0000-0000-0000304F0000}"/>
    <cellStyle name="Normal 6 3 2 4 2 5 2" xfId="10427" xr:uid="{00000000-0005-0000-0000-0000314F0000}"/>
    <cellStyle name="Normal 6 3 2 4 2 5 2 2" xfId="10428" xr:uid="{00000000-0005-0000-0000-0000324F0000}"/>
    <cellStyle name="Normal 6 3 2 4 2 5 2 2 2" xfId="10429" xr:uid="{00000000-0005-0000-0000-0000334F0000}"/>
    <cellStyle name="Normal 6 3 2 4 2 5 2 2 2 2" xfId="10430" xr:uid="{00000000-0005-0000-0000-0000344F0000}"/>
    <cellStyle name="Normal 6 3 2 4 2 5 2 2 2 2 2" xfId="40060" xr:uid="{00000000-0005-0000-0000-0000354F0000}"/>
    <cellStyle name="Normal 6 3 2 4 2 5 2 2 2 3" xfId="30042" xr:uid="{00000000-0005-0000-0000-0000364F0000}"/>
    <cellStyle name="Normal 6 3 2 4 2 5 2 2 3" xfId="10431" xr:uid="{00000000-0005-0000-0000-0000374F0000}"/>
    <cellStyle name="Normal 6 3 2 4 2 5 2 2 3 2" xfId="10432" xr:uid="{00000000-0005-0000-0000-0000384F0000}"/>
    <cellStyle name="Normal 6 3 2 4 2 5 2 2 3 2 2" xfId="40061" xr:uid="{00000000-0005-0000-0000-0000394F0000}"/>
    <cellStyle name="Normal 6 3 2 4 2 5 2 2 3 3" xfId="30043" xr:uid="{00000000-0005-0000-0000-00003A4F0000}"/>
    <cellStyle name="Normal 6 3 2 4 2 5 2 2 4" xfId="10433" xr:uid="{00000000-0005-0000-0000-00003B4F0000}"/>
    <cellStyle name="Normal 6 3 2 4 2 5 2 2 4 2" xfId="35450" xr:uid="{00000000-0005-0000-0000-00003C4F0000}"/>
    <cellStyle name="Normal 6 3 2 4 2 5 2 2 5" xfId="24854" xr:uid="{00000000-0005-0000-0000-00003D4F0000}"/>
    <cellStyle name="Normal 6 3 2 4 2 5 2 3" xfId="10434" xr:uid="{00000000-0005-0000-0000-00003E4F0000}"/>
    <cellStyle name="Normal 6 3 2 4 2 5 2 3 2" xfId="10435" xr:uid="{00000000-0005-0000-0000-00003F4F0000}"/>
    <cellStyle name="Normal 6 3 2 4 2 5 2 3 2 2" xfId="10436" xr:uid="{00000000-0005-0000-0000-0000404F0000}"/>
    <cellStyle name="Normal 6 3 2 4 2 5 2 3 2 2 2" xfId="40062" xr:uid="{00000000-0005-0000-0000-0000414F0000}"/>
    <cellStyle name="Normal 6 3 2 4 2 5 2 3 2 3" xfId="30044" xr:uid="{00000000-0005-0000-0000-0000424F0000}"/>
    <cellStyle name="Normal 6 3 2 4 2 5 2 3 3" xfId="10437" xr:uid="{00000000-0005-0000-0000-0000434F0000}"/>
    <cellStyle name="Normal 6 3 2 4 2 5 2 3 3 2" xfId="10438" xr:uid="{00000000-0005-0000-0000-0000444F0000}"/>
    <cellStyle name="Normal 6 3 2 4 2 5 2 3 3 2 2" xfId="40063" xr:uid="{00000000-0005-0000-0000-0000454F0000}"/>
    <cellStyle name="Normal 6 3 2 4 2 5 2 3 3 3" xfId="30045" xr:uid="{00000000-0005-0000-0000-0000464F0000}"/>
    <cellStyle name="Normal 6 3 2 4 2 5 2 3 4" xfId="10439" xr:uid="{00000000-0005-0000-0000-0000474F0000}"/>
    <cellStyle name="Normal 6 3 2 4 2 5 2 3 4 2" xfId="35451" xr:uid="{00000000-0005-0000-0000-0000484F0000}"/>
    <cellStyle name="Normal 6 3 2 4 2 5 2 3 5" xfId="24855" xr:uid="{00000000-0005-0000-0000-0000494F0000}"/>
    <cellStyle name="Normal 6 3 2 4 2 5 2 4" xfId="10440" xr:uid="{00000000-0005-0000-0000-00004A4F0000}"/>
    <cellStyle name="Normal 6 3 2 4 2 5 2 4 2" xfId="10441" xr:uid="{00000000-0005-0000-0000-00004B4F0000}"/>
    <cellStyle name="Normal 6 3 2 4 2 5 2 4 2 2" xfId="40064" xr:uid="{00000000-0005-0000-0000-00004C4F0000}"/>
    <cellStyle name="Normal 6 3 2 4 2 5 2 4 3" xfId="30046" xr:uid="{00000000-0005-0000-0000-00004D4F0000}"/>
    <cellStyle name="Normal 6 3 2 4 2 5 2 5" xfId="10442" xr:uid="{00000000-0005-0000-0000-00004E4F0000}"/>
    <cellStyle name="Normal 6 3 2 4 2 5 2 5 2" xfId="10443" xr:uid="{00000000-0005-0000-0000-00004F4F0000}"/>
    <cellStyle name="Normal 6 3 2 4 2 5 2 5 2 2" xfId="40065" xr:uid="{00000000-0005-0000-0000-0000504F0000}"/>
    <cellStyle name="Normal 6 3 2 4 2 5 2 5 3" xfId="30047" xr:uid="{00000000-0005-0000-0000-0000514F0000}"/>
    <cellStyle name="Normal 6 3 2 4 2 5 2 6" xfId="10444" xr:uid="{00000000-0005-0000-0000-0000524F0000}"/>
    <cellStyle name="Normal 6 3 2 4 2 5 2 6 2" xfId="35449" xr:uid="{00000000-0005-0000-0000-0000534F0000}"/>
    <cellStyle name="Normal 6 3 2 4 2 5 2 7" xfId="24853" xr:uid="{00000000-0005-0000-0000-0000544F0000}"/>
    <cellStyle name="Normal 6 3 2 4 2 5 3" xfId="10445" xr:uid="{00000000-0005-0000-0000-0000554F0000}"/>
    <cellStyle name="Normal 6 3 2 4 2 5 3 2" xfId="10446" xr:uid="{00000000-0005-0000-0000-0000564F0000}"/>
    <cellStyle name="Normal 6 3 2 4 2 5 3 2 2" xfId="10447" xr:uid="{00000000-0005-0000-0000-0000574F0000}"/>
    <cellStyle name="Normal 6 3 2 4 2 5 3 2 2 2" xfId="40066" xr:uid="{00000000-0005-0000-0000-0000584F0000}"/>
    <cellStyle name="Normal 6 3 2 4 2 5 3 2 3" xfId="30048" xr:uid="{00000000-0005-0000-0000-0000594F0000}"/>
    <cellStyle name="Normal 6 3 2 4 2 5 3 3" xfId="10448" xr:uid="{00000000-0005-0000-0000-00005A4F0000}"/>
    <cellStyle name="Normal 6 3 2 4 2 5 3 3 2" xfId="10449" xr:uid="{00000000-0005-0000-0000-00005B4F0000}"/>
    <cellStyle name="Normal 6 3 2 4 2 5 3 3 2 2" xfId="40067" xr:uid="{00000000-0005-0000-0000-00005C4F0000}"/>
    <cellStyle name="Normal 6 3 2 4 2 5 3 3 3" xfId="30049" xr:uid="{00000000-0005-0000-0000-00005D4F0000}"/>
    <cellStyle name="Normal 6 3 2 4 2 5 3 4" xfId="10450" xr:uid="{00000000-0005-0000-0000-00005E4F0000}"/>
    <cellStyle name="Normal 6 3 2 4 2 5 3 4 2" xfId="35452" xr:uid="{00000000-0005-0000-0000-00005F4F0000}"/>
    <cellStyle name="Normal 6 3 2 4 2 5 3 5" xfId="24856" xr:uid="{00000000-0005-0000-0000-0000604F0000}"/>
    <cellStyle name="Normal 6 3 2 4 2 5 4" xfId="10451" xr:uid="{00000000-0005-0000-0000-0000614F0000}"/>
    <cellStyle name="Normal 6 3 2 4 2 5 4 2" xfId="10452" xr:uid="{00000000-0005-0000-0000-0000624F0000}"/>
    <cellStyle name="Normal 6 3 2 4 2 5 4 2 2" xfId="10453" xr:uid="{00000000-0005-0000-0000-0000634F0000}"/>
    <cellStyle name="Normal 6 3 2 4 2 5 4 2 2 2" xfId="40068" xr:uid="{00000000-0005-0000-0000-0000644F0000}"/>
    <cellStyle name="Normal 6 3 2 4 2 5 4 2 3" xfId="30050" xr:uid="{00000000-0005-0000-0000-0000654F0000}"/>
    <cellStyle name="Normal 6 3 2 4 2 5 4 3" xfId="10454" xr:uid="{00000000-0005-0000-0000-0000664F0000}"/>
    <cellStyle name="Normal 6 3 2 4 2 5 4 3 2" xfId="10455" xr:uid="{00000000-0005-0000-0000-0000674F0000}"/>
    <cellStyle name="Normal 6 3 2 4 2 5 4 3 2 2" xfId="40069" xr:uid="{00000000-0005-0000-0000-0000684F0000}"/>
    <cellStyle name="Normal 6 3 2 4 2 5 4 3 3" xfId="30051" xr:uid="{00000000-0005-0000-0000-0000694F0000}"/>
    <cellStyle name="Normal 6 3 2 4 2 5 4 4" xfId="10456" xr:uid="{00000000-0005-0000-0000-00006A4F0000}"/>
    <cellStyle name="Normal 6 3 2 4 2 5 4 4 2" xfId="35453" xr:uid="{00000000-0005-0000-0000-00006B4F0000}"/>
    <cellStyle name="Normal 6 3 2 4 2 5 4 5" xfId="24857" xr:uid="{00000000-0005-0000-0000-00006C4F0000}"/>
    <cellStyle name="Normal 6 3 2 4 2 5 5" xfId="10457" xr:uid="{00000000-0005-0000-0000-00006D4F0000}"/>
    <cellStyle name="Normal 6 3 2 4 2 5 5 2" xfId="10458" xr:uid="{00000000-0005-0000-0000-00006E4F0000}"/>
    <cellStyle name="Normal 6 3 2 4 2 5 5 2 2" xfId="40070" xr:uid="{00000000-0005-0000-0000-00006F4F0000}"/>
    <cellStyle name="Normal 6 3 2 4 2 5 5 3" xfId="30052" xr:uid="{00000000-0005-0000-0000-0000704F0000}"/>
    <cellStyle name="Normal 6 3 2 4 2 5 6" xfId="10459" xr:uid="{00000000-0005-0000-0000-0000714F0000}"/>
    <cellStyle name="Normal 6 3 2 4 2 5 6 2" xfId="10460" xr:uid="{00000000-0005-0000-0000-0000724F0000}"/>
    <cellStyle name="Normal 6 3 2 4 2 5 6 2 2" xfId="40071" xr:uid="{00000000-0005-0000-0000-0000734F0000}"/>
    <cellStyle name="Normal 6 3 2 4 2 5 6 3" xfId="30053" xr:uid="{00000000-0005-0000-0000-0000744F0000}"/>
    <cellStyle name="Normal 6 3 2 4 2 5 7" xfId="10461" xr:uid="{00000000-0005-0000-0000-0000754F0000}"/>
    <cellStyle name="Normal 6 3 2 4 2 5 7 2" xfId="35448" xr:uid="{00000000-0005-0000-0000-0000764F0000}"/>
    <cellStyle name="Normal 6 3 2 4 2 5 8" xfId="24852" xr:uid="{00000000-0005-0000-0000-0000774F0000}"/>
    <cellStyle name="Normal 6 3 2 4 2 6" xfId="10462" xr:uid="{00000000-0005-0000-0000-0000784F0000}"/>
    <cellStyle name="Normal 6 3 2 4 2 6 2" xfId="10463" xr:uid="{00000000-0005-0000-0000-0000794F0000}"/>
    <cellStyle name="Normal 6 3 2 4 2 6 2 2" xfId="10464" xr:uid="{00000000-0005-0000-0000-00007A4F0000}"/>
    <cellStyle name="Normal 6 3 2 4 2 6 2 2 2" xfId="10465" xr:uid="{00000000-0005-0000-0000-00007B4F0000}"/>
    <cellStyle name="Normal 6 3 2 4 2 6 2 2 2 2" xfId="40072" xr:uid="{00000000-0005-0000-0000-00007C4F0000}"/>
    <cellStyle name="Normal 6 3 2 4 2 6 2 2 3" xfId="30054" xr:uid="{00000000-0005-0000-0000-00007D4F0000}"/>
    <cellStyle name="Normal 6 3 2 4 2 6 2 3" xfId="10466" xr:uid="{00000000-0005-0000-0000-00007E4F0000}"/>
    <cellStyle name="Normal 6 3 2 4 2 6 2 3 2" xfId="10467" xr:uid="{00000000-0005-0000-0000-00007F4F0000}"/>
    <cellStyle name="Normal 6 3 2 4 2 6 2 3 2 2" xfId="40073" xr:uid="{00000000-0005-0000-0000-0000804F0000}"/>
    <cellStyle name="Normal 6 3 2 4 2 6 2 3 3" xfId="30055" xr:uid="{00000000-0005-0000-0000-0000814F0000}"/>
    <cellStyle name="Normal 6 3 2 4 2 6 2 4" xfId="10468" xr:uid="{00000000-0005-0000-0000-0000824F0000}"/>
    <cellStyle name="Normal 6 3 2 4 2 6 2 4 2" xfId="35455" xr:uid="{00000000-0005-0000-0000-0000834F0000}"/>
    <cellStyle name="Normal 6 3 2 4 2 6 2 5" xfId="24859" xr:uid="{00000000-0005-0000-0000-0000844F0000}"/>
    <cellStyle name="Normal 6 3 2 4 2 6 3" xfId="10469" xr:uid="{00000000-0005-0000-0000-0000854F0000}"/>
    <cellStyle name="Normal 6 3 2 4 2 6 3 2" xfId="10470" xr:uid="{00000000-0005-0000-0000-0000864F0000}"/>
    <cellStyle name="Normal 6 3 2 4 2 6 3 2 2" xfId="10471" xr:uid="{00000000-0005-0000-0000-0000874F0000}"/>
    <cellStyle name="Normal 6 3 2 4 2 6 3 2 2 2" xfId="40074" xr:uid="{00000000-0005-0000-0000-0000884F0000}"/>
    <cellStyle name="Normal 6 3 2 4 2 6 3 2 3" xfId="30056" xr:uid="{00000000-0005-0000-0000-0000894F0000}"/>
    <cellStyle name="Normal 6 3 2 4 2 6 3 3" xfId="10472" xr:uid="{00000000-0005-0000-0000-00008A4F0000}"/>
    <cellStyle name="Normal 6 3 2 4 2 6 3 3 2" xfId="10473" xr:uid="{00000000-0005-0000-0000-00008B4F0000}"/>
    <cellStyle name="Normal 6 3 2 4 2 6 3 3 2 2" xfId="40075" xr:uid="{00000000-0005-0000-0000-00008C4F0000}"/>
    <cellStyle name="Normal 6 3 2 4 2 6 3 3 3" xfId="30057" xr:uid="{00000000-0005-0000-0000-00008D4F0000}"/>
    <cellStyle name="Normal 6 3 2 4 2 6 3 4" xfId="10474" xr:uid="{00000000-0005-0000-0000-00008E4F0000}"/>
    <cellStyle name="Normal 6 3 2 4 2 6 3 4 2" xfId="35456" xr:uid="{00000000-0005-0000-0000-00008F4F0000}"/>
    <cellStyle name="Normal 6 3 2 4 2 6 3 5" xfId="24860" xr:uid="{00000000-0005-0000-0000-0000904F0000}"/>
    <cellStyle name="Normal 6 3 2 4 2 6 4" xfId="10475" xr:uid="{00000000-0005-0000-0000-0000914F0000}"/>
    <cellStyle name="Normal 6 3 2 4 2 6 4 2" xfId="10476" xr:uid="{00000000-0005-0000-0000-0000924F0000}"/>
    <cellStyle name="Normal 6 3 2 4 2 6 4 2 2" xfId="40076" xr:uid="{00000000-0005-0000-0000-0000934F0000}"/>
    <cellStyle name="Normal 6 3 2 4 2 6 4 3" xfId="30058" xr:uid="{00000000-0005-0000-0000-0000944F0000}"/>
    <cellStyle name="Normal 6 3 2 4 2 6 5" xfId="10477" xr:uid="{00000000-0005-0000-0000-0000954F0000}"/>
    <cellStyle name="Normal 6 3 2 4 2 6 5 2" xfId="10478" xr:uid="{00000000-0005-0000-0000-0000964F0000}"/>
    <cellStyle name="Normal 6 3 2 4 2 6 5 2 2" xfId="40077" xr:uid="{00000000-0005-0000-0000-0000974F0000}"/>
    <cellStyle name="Normal 6 3 2 4 2 6 5 3" xfId="30059" xr:uid="{00000000-0005-0000-0000-0000984F0000}"/>
    <cellStyle name="Normal 6 3 2 4 2 6 6" xfId="10479" xr:uid="{00000000-0005-0000-0000-0000994F0000}"/>
    <cellStyle name="Normal 6 3 2 4 2 6 6 2" xfId="35454" xr:uid="{00000000-0005-0000-0000-00009A4F0000}"/>
    <cellStyle name="Normal 6 3 2 4 2 6 7" xfId="24858" xr:uid="{00000000-0005-0000-0000-00009B4F0000}"/>
    <cellStyle name="Normal 6 3 2 4 2 7" xfId="10480" xr:uid="{00000000-0005-0000-0000-00009C4F0000}"/>
    <cellStyle name="Normal 6 3 2 4 2 7 2" xfId="10481" xr:uid="{00000000-0005-0000-0000-00009D4F0000}"/>
    <cellStyle name="Normal 6 3 2 4 2 7 2 2" xfId="10482" xr:uid="{00000000-0005-0000-0000-00009E4F0000}"/>
    <cellStyle name="Normal 6 3 2 4 2 7 2 2 2" xfId="40078" xr:uid="{00000000-0005-0000-0000-00009F4F0000}"/>
    <cellStyle name="Normal 6 3 2 4 2 7 2 3" xfId="30060" xr:uid="{00000000-0005-0000-0000-0000A04F0000}"/>
    <cellStyle name="Normal 6 3 2 4 2 7 3" xfId="10483" xr:uid="{00000000-0005-0000-0000-0000A14F0000}"/>
    <cellStyle name="Normal 6 3 2 4 2 7 3 2" xfId="10484" xr:uid="{00000000-0005-0000-0000-0000A24F0000}"/>
    <cellStyle name="Normal 6 3 2 4 2 7 3 2 2" xfId="40079" xr:uid="{00000000-0005-0000-0000-0000A34F0000}"/>
    <cellStyle name="Normal 6 3 2 4 2 7 3 3" xfId="30061" xr:uid="{00000000-0005-0000-0000-0000A44F0000}"/>
    <cellStyle name="Normal 6 3 2 4 2 7 4" xfId="10485" xr:uid="{00000000-0005-0000-0000-0000A54F0000}"/>
    <cellStyle name="Normal 6 3 2 4 2 7 4 2" xfId="35457" xr:uid="{00000000-0005-0000-0000-0000A64F0000}"/>
    <cellStyle name="Normal 6 3 2 4 2 7 5" xfId="24861" xr:uid="{00000000-0005-0000-0000-0000A74F0000}"/>
    <cellStyle name="Normal 6 3 2 4 2 8" xfId="10486" xr:uid="{00000000-0005-0000-0000-0000A84F0000}"/>
    <cellStyle name="Normal 6 3 2 4 2 8 2" xfId="10487" xr:uid="{00000000-0005-0000-0000-0000A94F0000}"/>
    <cellStyle name="Normal 6 3 2 4 2 8 2 2" xfId="10488" xr:uid="{00000000-0005-0000-0000-0000AA4F0000}"/>
    <cellStyle name="Normal 6 3 2 4 2 8 2 2 2" xfId="40080" xr:uid="{00000000-0005-0000-0000-0000AB4F0000}"/>
    <cellStyle name="Normal 6 3 2 4 2 8 2 3" xfId="30062" xr:uid="{00000000-0005-0000-0000-0000AC4F0000}"/>
    <cellStyle name="Normal 6 3 2 4 2 8 3" xfId="10489" xr:uid="{00000000-0005-0000-0000-0000AD4F0000}"/>
    <cellStyle name="Normal 6 3 2 4 2 8 3 2" xfId="10490" xr:uid="{00000000-0005-0000-0000-0000AE4F0000}"/>
    <cellStyle name="Normal 6 3 2 4 2 8 3 2 2" xfId="40081" xr:uid="{00000000-0005-0000-0000-0000AF4F0000}"/>
    <cellStyle name="Normal 6 3 2 4 2 8 3 3" xfId="30063" xr:uid="{00000000-0005-0000-0000-0000B04F0000}"/>
    <cellStyle name="Normal 6 3 2 4 2 8 4" xfId="10491" xr:uid="{00000000-0005-0000-0000-0000B14F0000}"/>
    <cellStyle name="Normal 6 3 2 4 2 8 4 2" xfId="35458" xr:uid="{00000000-0005-0000-0000-0000B24F0000}"/>
    <cellStyle name="Normal 6 3 2 4 2 8 5" xfId="24862" xr:uid="{00000000-0005-0000-0000-0000B34F0000}"/>
    <cellStyle name="Normal 6 3 2 4 2 9" xfId="10492" xr:uid="{00000000-0005-0000-0000-0000B44F0000}"/>
    <cellStyle name="Normal 6 3 2 4 2 9 2" xfId="10493" xr:uid="{00000000-0005-0000-0000-0000B54F0000}"/>
    <cellStyle name="Normal 6 3 2 4 2 9 2 2" xfId="40082" xr:uid="{00000000-0005-0000-0000-0000B64F0000}"/>
    <cellStyle name="Normal 6 3 2 4 2 9 3" xfId="30064" xr:uid="{00000000-0005-0000-0000-0000B74F0000}"/>
    <cellStyle name="Normal 6 3 2 4 3" xfId="10494" xr:uid="{00000000-0005-0000-0000-0000B84F0000}"/>
    <cellStyle name="Normal 6 3 2 4 3 10" xfId="24863" xr:uid="{00000000-0005-0000-0000-0000B94F0000}"/>
    <cellStyle name="Normal 6 3 2 4 3 2" xfId="10495" xr:uid="{00000000-0005-0000-0000-0000BA4F0000}"/>
    <cellStyle name="Normal 6 3 2 4 3 2 2" xfId="10496" xr:uid="{00000000-0005-0000-0000-0000BB4F0000}"/>
    <cellStyle name="Normal 6 3 2 4 3 2 2 2" xfId="10497" xr:uid="{00000000-0005-0000-0000-0000BC4F0000}"/>
    <cellStyle name="Normal 6 3 2 4 3 2 2 2 2" xfId="10498" xr:uid="{00000000-0005-0000-0000-0000BD4F0000}"/>
    <cellStyle name="Normal 6 3 2 4 3 2 2 2 2 2" xfId="10499" xr:uid="{00000000-0005-0000-0000-0000BE4F0000}"/>
    <cellStyle name="Normal 6 3 2 4 3 2 2 2 2 2 2" xfId="40083" xr:uid="{00000000-0005-0000-0000-0000BF4F0000}"/>
    <cellStyle name="Normal 6 3 2 4 3 2 2 2 2 3" xfId="30065" xr:uid="{00000000-0005-0000-0000-0000C04F0000}"/>
    <cellStyle name="Normal 6 3 2 4 3 2 2 2 3" xfId="10500" xr:uid="{00000000-0005-0000-0000-0000C14F0000}"/>
    <cellStyle name="Normal 6 3 2 4 3 2 2 2 3 2" xfId="10501" xr:uid="{00000000-0005-0000-0000-0000C24F0000}"/>
    <cellStyle name="Normal 6 3 2 4 3 2 2 2 3 2 2" xfId="40084" xr:uid="{00000000-0005-0000-0000-0000C34F0000}"/>
    <cellStyle name="Normal 6 3 2 4 3 2 2 2 3 3" xfId="30066" xr:uid="{00000000-0005-0000-0000-0000C44F0000}"/>
    <cellStyle name="Normal 6 3 2 4 3 2 2 2 4" xfId="10502" xr:uid="{00000000-0005-0000-0000-0000C54F0000}"/>
    <cellStyle name="Normal 6 3 2 4 3 2 2 2 4 2" xfId="35462" xr:uid="{00000000-0005-0000-0000-0000C64F0000}"/>
    <cellStyle name="Normal 6 3 2 4 3 2 2 2 5" xfId="24866" xr:uid="{00000000-0005-0000-0000-0000C74F0000}"/>
    <cellStyle name="Normal 6 3 2 4 3 2 2 3" xfId="10503" xr:uid="{00000000-0005-0000-0000-0000C84F0000}"/>
    <cellStyle name="Normal 6 3 2 4 3 2 2 3 2" xfId="10504" xr:uid="{00000000-0005-0000-0000-0000C94F0000}"/>
    <cellStyle name="Normal 6 3 2 4 3 2 2 3 2 2" xfId="10505" xr:uid="{00000000-0005-0000-0000-0000CA4F0000}"/>
    <cellStyle name="Normal 6 3 2 4 3 2 2 3 2 2 2" xfId="40085" xr:uid="{00000000-0005-0000-0000-0000CB4F0000}"/>
    <cellStyle name="Normal 6 3 2 4 3 2 2 3 2 3" xfId="30067" xr:uid="{00000000-0005-0000-0000-0000CC4F0000}"/>
    <cellStyle name="Normal 6 3 2 4 3 2 2 3 3" xfId="10506" xr:uid="{00000000-0005-0000-0000-0000CD4F0000}"/>
    <cellStyle name="Normal 6 3 2 4 3 2 2 3 3 2" xfId="10507" xr:uid="{00000000-0005-0000-0000-0000CE4F0000}"/>
    <cellStyle name="Normal 6 3 2 4 3 2 2 3 3 2 2" xfId="40086" xr:uid="{00000000-0005-0000-0000-0000CF4F0000}"/>
    <cellStyle name="Normal 6 3 2 4 3 2 2 3 3 3" xfId="30068" xr:uid="{00000000-0005-0000-0000-0000D04F0000}"/>
    <cellStyle name="Normal 6 3 2 4 3 2 2 3 4" xfId="10508" xr:uid="{00000000-0005-0000-0000-0000D14F0000}"/>
    <cellStyle name="Normal 6 3 2 4 3 2 2 3 4 2" xfId="35463" xr:uid="{00000000-0005-0000-0000-0000D24F0000}"/>
    <cellStyle name="Normal 6 3 2 4 3 2 2 3 5" xfId="24867" xr:uid="{00000000-0005-0000-0000-0000D34F0000}"/>
    <cellStyle name="Normal 6 3 2 4 3 2 2 4" xfId="10509" xr:uid="{00000000-0005-0000-0000-0000D44F0000}"/>
    <cellStyle name="Normal 6 3 2 4 3 2 2 4 2" xfId="10510" xr:uid="{00000000-0005-0000-0000-0000D54F0000}"/>
    <cellStyle name="Normal 6 3 2 4 3 2 2 4 2 2" xfId="40087" xr:uid="{00000000-0005-0000-0000-0000D64F0000}"/>
    <cellStyle name="Normal 6 3 2 4 3 2 2 4 3" xfId="30069" xr:uid="{00000000-0005-0000-0000-0000D74F0000}"/>
    <cellStyle name="Normal 6 3 2 4 3 2 2 5" xfId="10511" xr:uid="{00000000-0005-0000-0000-0000D84F0000}"/>
    <cellStyle name="Normal 6 3 2 4 3 2 2 5 2" xfId="10512" xr:uid="{00000000-0005-0000-0000-0000D94F0000}"/>
    <cellStyle name="Normal 6 3 2 4 3 2 2 5 2 2" xfId="40088" xr:uid="{00000000-0005-0000-0000-0000DA4F0000}"/>
    <cellStyle name="Normal 6 3 2 4 3 2 2 5 3" xfId="30070" xr:uid="{00000000-0005-0000-0000-0000DB4F0000}"/>
    <cellStyle name="Normal 6 3 2 4 3 2 2 6" xfId="10513" xr:uid="{00000000-0005-0000-0000-0000DC4F0000}"/>
    <cellStyle name="Normal 6 3 2 4 3 2 2 6 2" xfId="35461" xr:uid="{00000000-0005-0000-0000-0000DD4F0000}"/>
    <cellStyle name="Normal 6 3 2 4 3 2 2 7" xfId="24865" xr:uid="{00000000-0005-0000-0000-0000DE4F0000}"/>
    <cellStyle name="Normal 6 3 2 4 3 2 3" xfId="10514" xr:uid="{00000000-0005-0000-0000-0000DF4F0000}"/>
    <cellStyle name="Normal 6 3 2 4 3 2 3 2" xfId="10515" xr:uid="{00000000-0005-0000-0000-0000E04F0000}"/>
    <cellStyle name="Normal 6 3 2 4 3 2 3 2 2" xfId="10516" xr:uid="{00000000-0005-0000-0000-0000E14F0000}"/>
    <cellStyle name="Normal 6 3 2 4 3 2 3 2 2 2" xfId="40089" xr:uid="{00000000-0005-0000-0000-0000E24F0000}"/>
    <cellStyle name="Normal 6 3 2 4 3 2 3 2 3" xfId="30071" xr:uid="{00000000-0005-0000-0000-0000E34F0000}"/>
    <cellStyle name="Normal 6 3 2 4 3 2 3 3" xfId="10517" xr:uid="{00000000-0005-0000-0000-0000E44F0000}"/>
    <cellStyle name="Normal 6 3 2 4 3 2 3 3 2" xfId="10518" xr:uid="{00000000-0005-0000-0000-0000E54F0000}"/>
    <cellStyle name="Normal 6 3 2 4 3 2 3 3 2 2" xfId="40090" xr:uid="{00000000-0005-0000-0000-0000E64F0000}"/>
    <cellStyle name="Normal 6 3 2 4 3 2 3 3 3" xfId="30072" xr:uid="{00000000-0005-0000-0000-0000E74F0000}"/>
    <cellStyle name="Normal 6 3 2 4 3 2 3 4" xfId="10519" xr:uid="{00000000-0005-0000-0000-0000E84F0000}"/>
    <cellStyle name="Normal 6 3 2 4 3 2 3 4 2" xfId="35464" xr:uid="{00000000-0005-0000-0000-0000E94F0000}"/>
    <cellStyle name="Normal 6 3 2 4 3 2 3 5" xfId="24868" xr:uid="{00000000-0005-0000-0000-0000EA4F0000}"/>
    <cellStyle name="Normal 6 3 2 4 3 2 4" xfId="10520" xr:uid="{00000000-0005-0000-0000-0000EB4F0000}"/>
    <cellStyle name="Normal 6 3 2 4 3 2 4 2" xfId="10521" xr:uid="{00000000-0005-0000-0000-0000EC4F0000}"/>
    <cellStyle name="Normal 6 3 2 4 3 2 4 2 2" xfId="10522" xr:uid="{00000000-0005-0000-0000-0000ED4F0000}"/>
    <cellStyle name="Normal 6 3 2 4 3 2 4 2 2 2" xfId="40091" xr:uid="{00000000-0005-0000-0000-0000EE4F0000}"/>
    <cellStyle name="Normal 6 3 2 4 3 2 4 2 3" xfId="30073" xr:uid="{00000000-0005-0000-0000-0000EF4F0000}"/>
    <cellStyle name="Normal 6 3 2 4 3 2 4 3" xfId="10523" xr:uid="{00000000-0005-0000-0000-0000F04F0000}"/>
    <cellStyle name="Normal 6 3 2 4 3 2 4 3 2" xfId="10524" xr:uid="{00000000-0005-0000-0000-0000F14F0000}"/>
    <cellStyle name="Normal 6 3 2 4 3 2 4 3 2 2" xfId="40092" xr:uid="{00000000-0005-0000-0000-0000F24F0000}"/>
    <cellStyle name="Normal 6 3 2 4 3 2 4 3 3" xfId="30074" xr:uid="{00000000-0005-0000-0000-0000F34F0000}"/>
    <cellStyle name="Normal 6 3 2 4 3 2 4 4" xfId="10525" xr:uid="{00000000-0005-0000-0000-0000F44F0000}"/>
    <cellStyle name="Normal 6 3 2 4 3 2 4 4 2" xfId="35465" xr:uid="{00000000-0005-0000-0000-0000F54F0000}"/>
    <cellStyle name="Normal 6 3 2 4 3 2 4 5" xfId="24869" xr:uid="{00000000-0005-0000-0000-0000F64F0000}"/>
    <cellStyle name="Normal 6 3 2 4 3 2 5" xfId="10526" xr:uid="{00000000-0005-0000-0000-0000F74F0000}"/>
    <cellStyle name="Normal 6 3 2 4 3 2 5 2" xfId="10527" xr:uid="{00000000-0005-0000-0000-0000F84F0000}"/>
    <cellStyle name="Normal 6 3 2 4 3 2 5 2 2" xfId="40093" xr:uid="{00000000-0005-0000-0000-0000F94F0000}"/>
    <cellStyle name="Normal 6 3 2 4 3 2 5 3" xfId="30075" xr:uid="{00000000-0005-0000-0000-0000FA4F0000}"/>
    <cellStyle name="Normal 6 3 2 4 3 2 6" xfId="10528" xr:uid="{00000000-0005-0000-0000-0000FB4F0000}"/>
    <cellStyle name="Normal 6 3 2 4 3 2 6 2" xfId="10529" xr:uid="{00000000-0005-0000-0000-0000FC4F0000}"/>
    <cellStyle name="Normal 6 3 2 4 3 2 6 2 2" xfId="40094" xr:uid="{00000000-0005-0000-0000-0000FD4F0000}"/>
    <cellStyle name="Normal 6 3 2 4 3 2 6 3" xfId="30076" xr:uid="{00000000-0005-0000-0000-0000FE4F0000}"/>
    <cellStyle name="Normal 6 3 2 4 3 2 7" xfId="10530" xr:uid="{00000000-0005-0000-0000-0000FF4F0000}"/>
    <cellStyle name="Normal 6 3 2 4 3 2 7 2" xfId="35460" xr:uid="{00000000-0005-0000-0000-000000500000}"/>
    <cellStyle name="Normal 6 3 2 4 3 2 8" xfId="24864" xr:uid="{00000000-0005-0000-0000-000001500000}"/>
    <cellStyle name="Normal 6 3 2 4 3 3" xfId="10531" xr:uid="{00000000-0005-0000-0000-000002500000}"/>
    <cellStyle name="Normal 6 3 2 4 3 3 2" xfId="10532" xr:uid="{00000000-0005-0000-0000-000003500000}"/>
    <cellStyle name="Normal 6 3 2 4 3 3 2 2" xfId="10533" xr:uid="{00000000-0005-0000-0000-000004500000}"/>
    <cellStyle name="Normal 6 3 2 4 3 3 2 2 2" xfId="10534" xr:uid="{00000000-0005-0000-0000-000005500000}"/>
    <cellStyle name="Normal 6 3 2 4 3 3 2 2 2 2" xfId="10535" xr:uid="{00000000-0005-0000-0000-000006500000}"/>
    <cellStyle name="Normal 6 3 2 4 3 3 2 2 2 2 2" xfId="40095" xr:uid="{00000000-0005-0000-0000-000007500000}"/>
    <cellStyle name="Normal 6 3 2 4 3 3 2 2 2 3" xfId="30077" xr:uid="{00000000-0005-0000-0000-000008500000}"/>
    <cellStyle name="Normal 6 3 2 4 3 3 2 2 3" xfId="10536" xr:uid="{00000000-0005-0000-0000-000009500000}"/>
    <cellStyle name="Normal 6 3 2 4 3 3 2 2 3 2" xfId="10537" xr:uid="{00000000-0005-0000-0000-00000A500000}"/>
    <cellStyle name="Normal 6 3 2 4 3 3 2 2 3 2 2" xfId="40096" xr:uid="{00000000-0005-0000-0000-00000B500000}"/>
    <cellStyle name="Normal 6 3 2 4 3 3 2 2 3 3" xfId="30078" xr:uid="{00000000-0005-0000-0000-00000C500000}"/>
    <cellStyle name="Normal 6 3 2 4 3 3 2 2 4" xfId="10538" xr:uid="{00000000-0005-0000-0000-00000D500000}"/>
    <cellStyle name="Normal 6 3 2 4 3 3 2 2 4 2" xfId="35468" xr:uid="{00000000-0005-0000-0000-00000E500000}"/>
    <cellStyle name="Normal 6 3 2 4 3 3 2 2 5" xfId="24872" xr:uid="{00000000-0005-0000-0000-00000F500000}"/>
    <cellStyle name="Normal 6 3 2 4 3 3 2 3" xfId="10539" xr:uid="{00000000-0005-0000-0000-000010500000}"/>
    <cellStyle name="Normal 6 3 2 4 3 3 2 3 2" xfId="10540" xr:uid="{00000000-0005-0000-0000-000011500000}"/>
    <cellStyle name="Normal 6 3 2 4 3 3 2 3 2 2" xfId="10541" xr:uid="{00000000-0005-0000-0000-000012500000}"/>
    <cellStyle name="Normal 6 3 2 4 3 3 2 3 2 2 2" xfId="40097" xr:uid="{00000000-0005-0000-0000-000013500000}"/>
    <cellStyle name="Normal 6 3 2 4 3 3 2 3 2 3" xfId="30079" xr:uid="{00000000-0005-0000-0000-000014500000}"/>
    <cellStyle name="Normal 6 3 2 4 3 3 2 3 3" xfId="10542" xr:uid="{00000000-0005-0000-0000-000015500000}"/>
    <cellStyle name="Normal 6 3 2 4 3 3 2 3 3 2" xfId="10543" xr:uid="{00000000-0005-0000-0000-000016500000}"/>
    <cellStyle name="Normal 6 3 2 4 3 3 2 3 3 2 2" xfId="40098" xr:uid="{00000000-0005-0000-0000-000017500000}"/>
    <cellStyle name="Normal 6 3 2 4 3 3 2 3 3 3" xfId="30080" xr:uid="{00000000-0005-0000-0000-000018500000}"/>
    <cellStyle name="Normal 6 3 2 4 3 3 2 3 4" xfId="10544" xr:uid="{00000000-0005-0000-0000-000019500000}"/>
    <cellStyle name="Normal 6 3 2 4 3 3 2 3 4 2" xfId="35469" xr:uid="{00000000-0005-0000-0000-00001A500000}"/>
    <cellStyle name="Normal 6 3 2 4 3 3 2 3 5" xfId="24873" xr:uid="{00000000-0005-0000-0000-00001B500000}"/>
    <cellStyle name="Normal 6 3 2 4 3 3 2 4" xfId="10545" xr:uid="{00000000-0005-0000-0000-00001C500000}"/>
    <cellStyle name="Normal 6 3 2 4 3 3 2 4 2" xfId="10546" xr:uid="{00000000-0005-0000-0000-00001D500000}"/>
    <cellStyle name="Normal 6 3 2 4 3 3 2 4 2 2" xfId="40099" xr:uid="{00000000-0005-0000-0000-00001E500000}"/>
    <cellStyle name="Normal 6 3 2 4 3 3 2 4 3" xfId="30081" xr:uid="{00000000-0005-0000-0000-00001F500000}"/>
    <cellStyle name="Normal 6 3 2 4 3 3 2 5" xfId="10547" xr:uid="{00000000-0005-0000-0000-000020500000}"/>
    <cellStyle name="Normal 6 3 2 4 3 3 2 5 2" xfId="10548" xr:uid="{00000000-0005-0000-0000-000021500000}"/>
    <cellStyle name="Normal 6 3 2 4 3 3 2 5 2 2" xfId="40100" xr:uid="{00000000-0005-0000-0000-000022500000}"/>
    <cellStyle name="Normal 6 3 2 4 3 3 2 5 3" xfId="30082" xr:uid="{00000000-0005-0000-0000-000023500000}"/>
    <cellStyle name="Normal 6 3 2 4 3 3 2 6" xfId="10549" xr:uid="{00000000-0005-0000-0000-000024500000}"/>
    <cellStyle name="Normal 6 3 2 4 3 3 2 6 2" xfId="35467" xr:uid="{00000000-0005-0000-0000-000025500000}"/>
    <cellStyle name="Normal 6 3 2 4 3 3 2 7" xfId="24871" xr:uid="{00000000-0005-0000-0000-000026500000}"/>
    <cellStyle name="Normal 6 3 2 4 3 3 3" xfId="10550" xr:uid="{00000000-0005-0000-0000-000027500000}"/>
    <cellStyle name="Normal 6 3 2 4 3 3 3 2" xfId="10551" xr:uid="{00000000-0005-0000-0000-000028500000}"/>
    <cellStyle name="Normal 6 3 2 4 3 3 3 2 2" xfId="10552" xr:uid="{00000000-0005-0000-0000-000029500000}"/>
    <cellStyle name="Normal 6 3 2 4 3 3 3 2 2 2" xfId="40101" xr:uid="{00000000-0005-0000-0000-00002A500000}"/>
    <cellStyle name="Normal 6 3 2 4 3 3 3 2 3" xfId="30083" xr:uid="{00000000-0005-0000-0000-00002B500000}"/>
    <cellStyle name="Normal 6 3 2 4 3 3 3 3" xfId="10553" xr:uid="{00000000-0005-0000-0000-00002C500000}"/>
    <cellStyle name="Normal 6 3 2 4 3 3 3 3 2" xfId="10554" xr:uid="{00000000-0005-0000-0000-00002D500000}"/>
    <cellStyle name="Normal 6 3 2 4 3 3 3 3 2 2" xfId="40102" xr:uid="{00000000-0005-0000-0000-00002E500000}"/>
    <cellStyle name="Normal 6 3 2 4 3 3 3 3 3" xfId="30084" xr:uid="{00000000-0005-0000-0000-00002F500000}"/>
    <cellStyle name="Normal 6 3 2 4 3 3 3 4" xfId="10555" xr:uid="{00000000-0005-0000-0000-000030500000}"/>
    <cellStyle name="Normal 6 3 2 4 3 3 3 4 2" xfId="35470" xr:uid="{00000000-0005-0000-0000-000031500000}"/>
    <cellStyle name="Normal 6 3 2 4 3 3 3 5" xfId="24874" xr:uid="{00000000-0005-0000-0000-000032500000}"/>
    <cellStyle name="Normal 6 3 2 4 3 3 4" xfId="10556" xr:uid="{00000000-0005-0000-0000-000033500000}"/>
    <cellStyle name="Normal 6 3 2 4 3 3 4 2" xfId="10557" xr:uid="{00000000-0005-0000-0000-000034500000}"/>
    <cellStyle name="Normal 6 3 2 4 3 3 4 2 2" xfId="10558" xr:uid="{00000000-0005-0000-0000-000035500000}"/>
    <cellStyle name="Normal 6 3 2 4 3 3 4 2 2 2" xfId="40103" xr:uid="{00000000-0005-0000-0000-000036500000}"/>
    <cellStyle name="Normal 6 3 2 4 3 3 4 2 3" xfId="30085" xr:uid="{00000000-0005-0000-0000-000037500000}"/>
    <cellStyle name="Normal 6 3 2 4 3 3 4 3" xfId="10559" xr:uid="{00000000-0005-0000-0000-000038500000}"/>
    <cellStyle name="Normal 6 3 2 4 3 3 4 3 2" xfId="10560" xr:uid="{00000000-0005-0000-0000-000039500000}"/>
    <cellStyle name="Normal 6 3 2 4 3 3 4 3 2 2" xfId="40104" xr:uid="{00000000-0005-0000-0000-00003A500000}"/>
    <cellStyle name="Normal 6 3 2 4 3 3 4 3 3" xfId="30086" xr:uid="{00000000-0005-0000-0000-00003B500000}"/>
    <cellStyle name="Normal 6 3 2 4 3 3 4 4" xfId="10561" xr:uid="{00000000-0005-0000-0000-00003C500000}"/>
    <cellStyle name="Normal 6 3 2 4 3 3 4 4 2" xfId="35471" xr:uid="{00000000-0005-0000-0000-00003D500000}"/>
    <cellStyle name="Normal 6 3 2 4 3 3 4 5" xfId="24875" xr:uid="{00000000-0005-0000-0000-00003E500000}"/>
    <cellStyle name="Normal 6 3 2 4 3 3 5" xfId="10562" xr:uid="{00000000-0005-0000-0000-00003F500000}"/>
    <cellStyle name="Normal 6 3 2 4 3 3 5 2" xfId="10563" xr:uid="{00000000-0005-0000-0000-000040500000}"/>
    <cellStyle name="Normal 6 3 2 4 3 3 5 2 2" xfId="40105" xr:uid="{00000000-0005-0000-0000-000041500000}"/>
    <cellStyle name="Normal 6 3 2 4 3 3 5 3" xfId="30087" xr:uid="{00000000-0005-0000-0000-000042500000}"/>
    <cellStyle name="Normal 6 3 2 4 3 3 6" xfId="10564" xr:uid="{00000000-0005-0000-0000-000043500000}"/>
    <cellStyle name="Normal 6 3 2 4 3 3 6 2" xfId="10565" xr:uid="{00000000-0005-0000-0000-000044500000}"/>
    <cellStyle name="Normal 6 3 2 4 3 3 6 2 2" xfId="40106" xr:uid="{00000000-0005-0000-0000-000045500000}"/>
    <cellStyle name="Normal 6 3 2 4 3 3 6 3" xfId="30088" xr:uid="{00000000-0005-0000-0000-000046500000}"/>
    <cellStyle name="Normal 6 3 2 4 3 3 7" xfId="10566" xr:uid="{00000000-0005-0000-0000-000047500000}"/>
    <cellStyle name="Normal 6 3 2 4 3 3 7 2" xfId="35466" xr:uid="{00000000-0005-0000-0000-000048500000}"/>
    <cellStyle name="Normal 6 3 2 4 3 3 8" xfId="24870" xr:uid="{00000000-0005-0000-0000-000049500000}"/>
    <cellStyle name="Normal 6 3 2 4 3 4" xfId="10567" xr:uid="{00000000-0005-0000-0000-00004A500000}"/>
    <cellStyle name="Normal 6 3 2 4 3 4 2" xfId="10568" xr:uid="{00000000-0005-0000-0000-00004B500000}"/>
    <cellStyle name="Normal 6 3 2 4 3 4 2 2" xfId="10569" xr:uid="{00000000-0005-0000-0000-00004C500000}"/>
    <cellStyle name="Normal 6 3 2 4 3 4 2 2 2" xfId="10570" xr:uid="{00000000-0005-0000-0000-00004D500000}"/>
    <cellStyle name="Normal 6 3 2 4 3 4 2 2 2 2" xfId="40107" xr:uid="{00000000-0005-0000-0000-00004E500000}"/>
    <cellStyle name="Normal 6 3 2 4 3 4 2 2 3" xfId="30089" xr:uid="{00000000-0005-0000-0000-00004F500000}"/>
    <cellStyle name="Normal 6 3 2 4 3 4 2 3" xfId="10571" xr:uid="{00000000-0005-0000-0000-000050500000}"/>
    <cellStyle name="Normal 6 3 2 4 3 4 2 3 2" xfId="10572" xr:uid="{00000000-0005-0000-0000-000051500000}"/>
    <cellStyle name="Normal 6 3 2 4 3 4 2 3 2 2" xfId="40108" xr:uid="{00000000-0005-0000-0000-000052500000}"/>
    <cellStyle name="Normal 6 3 2 4 3 4 2 3 3" xfId="30090" xr:uid="{00000000-0005-0000-0000-000053500000}"/>
    <cellStyle name="Normal 6 3 2 4 3 4 2 4" xfId="10573" xr:uid="{00000000-0005-0000-0000-000054500000}"/>
    <cellStyle name="Normal 6 3 2 4 3 4 2 4 2" xfId="35473" xr:uid="{00000000-0005-0000-0000-000055500000}"/>
    <cellStyle name="Normal 6 3 2 4 3 4 2 5" xfId="24877" xr:uid="{00000000-0005-0000-0000-000056500000}"/>
    <cellStyle name="Normal 6 3 2 4 3 4 3" xfId="10574" xr:uid="{00000000-0005-0000-0000-000057500000}"/>
    <cellStyle name="Normal 6 3 2 4 3 4 3 2" xfId="10575" xr:uid="{00000000-0005-0000-0000-000058500000}"/>
    <cellStyle name="Normal 6 3 2 4 3 4 3 2 2" xfId="10576" xr:uid="{00000000-0005-0000-0000-000059500000}"/>
    <cellStyle name="Normal 6 3 2 4 3 4 3 2 2 2" xfId="40109" xr:uid="{00000000-0005-0000-0000-00005A500000}"/>
    <cellStyle name="Normal 6 3 2 4 3 4 3 2 3" xfId="30091" xr:uid="{00000000-0005-0000-0000-00005B500000}"/>
    <cellStyle name="Normal 6 3 2 4 3 4 3 3" xfId="10577" xr:uid="{00000000-0005-0000-0000-00005C500000}"/>
    <cellStyle name="Normal 6 3 2 4 3 4 3 3 2" xfId="10578" xr:uid="{00000000-0005-0000-0000-00005D500000}"/>
    <cellStyle name="Normal 6 3 2 4 3 4 3 3 2 2" xfId="40110" xr:uid="{00000000-0005-0000-0000-00005E500000}"/>
    <cellStyle name="Normal 6 3 2 4 3 4 3 3 3" xfId="30092" xr:uid="{00000000-0005-0000-0000-00005F500000}"/>
    <cellStyle name="Normal 6 3 2 4 3 4 3 4" xfId="10579" xr:uid="{00000000-0005-0000-0000-000060500000}"/>
    <cellStyle name="Normal 6 3 2 4 3 4 3 4 2" xfId="35474" xr:uid="{00000000-0005-0000-0000-000061500000}"/>
    <cellStyle name="Normal 6 3 2 4 3 4 3 5" xfId="24878" xr:uid="{00000000-0005-0000-0000-000062500000}"/>
    <cellStyle name="Normal 6 3 2 4 3 4 4" xfId="10580" xr:uid="{00000000-0005-0000-0000-000063500000}"/>
    <cellStyle name="Normal 6 3 2 4 3 4 4 2" xfId="10581" xr:uid="{00000000-0005-0000-0000-000064500000}"/>
    <cellStyle name="Normal 6 3 2 4 3 4 4 2 2" xfId="40111" xr:uid="{00000000-0005-0000-0000-000065500000}"/>
    <cellStyle name="Normal 6 3 2 4 3 4 4 3" xfId="30093" xr:uid="{00000000-0005-0000-0000-000066500000}"/>
    <cellStyle name="Normal 6 3 2 4 3 4 5" xfId="10582" xr:uid="{00000000-0005-0000-0000-000067500000}"/>
    <cellStyle name="Normal 6 3 2 4 3 4 5 2" xfId="10583" xr:uid="{00000000-0005-0000-0000-000068500000}"/>
    <cellStyle name="Normal 6 3 2 4 3 4 5 2 2" xfId="40112" xr:uid="{00000000-0005-0000-0000-000069500000}"/>
    <cellStyle name="Normal 6 3 2 4 3 4 5 3" xfId="30094" xr:uid="{00000000-0005-0000-0000-00006A500000}"/>
    <cellStyle name="Normal 6 3 2 4 3 4 6" xfId="10584" xr:uid="{00000000-0005-0000-0000-00006B500000}"/>
    <cellStyle name="Normal 6 3 2 4 3 4 6 2" xfId="35472" xr:uid="{00000000-0005-0000-0000-00006C500000}"/>
    <cellStyle name="Normal 6 3 2 4 3 4 7" xfId="24876" xr:uid="{00000000-0005-0000-0000-00006D500000}"/>
    <cellStyle name="Normal 6 3 2 4 3 5" xfId="10585" xr:uid="{00000000-0005-0000-0000-00006E500000}"/>
    <cellStyle name="Normal 6 3 2 4 3 5 2" xfId="10586" xr:uid="{00000000-0005-0000-0000-00006F500000}"/>
    <cellStyle name="Normal 6 3 2 4 3 5 2 2" xfId="10587" xr:uid="{00000000-0005-0000-0000-000070500000}"/>
    <cellStyle name="Normal 6 3 2 4 3 5 2 2 2" xfId="40113" xr:uid="{00000000-0005-0000-0000-000071500000}"/>
    <cellStyle name="Normal 6 3 2 4 3 5 2 3" xfId="30095" xr:uid="{00000000-0005-0000-0000-000072500000}"/>
    <cellStyle name="Normal 6 3 2 4 3 5 3" xfId="10588" xr:uid="{00000000-0005-0000-0000-000073500000}"/>
    <cellStyle name="Normal 6 3 2 4 3 5 3 2" xfId="10589" xr:uid="{00000000-0005-0000-0000-000074500000}"/>
    <cellStyle name="Normal 6 3 2 4 3 5 3 2 2" xfId="40114" xr:uid="{00000000-0005-0000-0000-000075500000}"/>
    <cellStyle name="Normal 6 3 2 4 3 5 3 3" xfId="30096" xr:uid="{00000000-0005-0000-0000-000076500000}"/>
    <cellStyle name="Normal 6 3 2 4 3 5 4" xfId="10590" xr:uid="{00000000-0005-0000-0000-000077500000}"/>
    <cellStyle name="Normal 6 3 2 4 3 5 4 2" xfId="35475" xr:uid="{00000000-0005-0000-0000-000078500000}"/>
    <cellStyle name="Normal 6 3 2 4 3 5 5" xfId="24879" xr:uid="{00000000-0005-0000-0000-000079500000}"/>
    <cellStyle name="Normal 6 3 2 4 3 6" xfId="10591" xr:uid="{00000000-0005-0000-0000-00007A500000}"/>
    <cellStyle name="Normal 6 3 2 4 3 6 2" xfId="10592" xr:uid="{00000000-0005-0000-0000-00007B500000}"/>
    <cellStyle name="Normal 6 3 2 4 3 6 2 2" xfId="10593" xr:uid="{00000000-0005-0000-0000-00007C500000}"/>
    <cellStyle name="Normal 6 3 2 4 3 6 2 2 2" xfId="40115" xr:uid="{00000000-0005-0000-0000-00007D500000}"/>
    <cellStyle name="Normal 6 3 2 4 3 6 2 3" xfId="30097" xr:uid="{00000000-0005-0000-0000-00007E500000}"/>
    <cellStyle name="Normal 6 3 2 4 3 6 3" xfId="10594" xr:uid="{00000000-0005-0000-0000-00007F500000}"/>
    <cellStyle name="Normal 6 3 2 4 3 6 3 2" xfId="10595" xr:uid="{00000000-0005-0000-0000-000080500000}"/>
    <cellStyle name="Normal 6 3 2 4 3 6 3 2 2" xfId="40116" xr:uid="{00000000-0005-0000-0000-000081500000}"/>
    <cellStyle name="Normal 6 3 2 4 3 6 3 3" xfId="30098" xr:uid="{00000000-0005-0000-0000-000082500000}"/>
    <cellStyle name="Normal 6 3 2 4 3 6 4" xfId="10596" xr:uid="{00000000-0005-0000-0000-000083500000}"/>
    <cellStyle name="Normal 6 3 2 4 3 6 4 2" xfId="35476" xr:uid="{00000000-0005-0000-0000-000084500000}"/>
    <cellStyle name="Normal 6 3 2 4 3 6 5" xfId="24880" xr:uid="{00000000-0005-0000-0000-000085500000}"/>
    <cellStyle name="Normal 6 3 2 4 3 7" xfId="10597" xr:uid="{00000000-0005-0000-0000-000086500000}"/>
    <cellStyle name="Normal 6 3 2 4 3 7 2" xfId="10598" xr:uid="{00000000-0005-0000-0000-000087500000}"/>
    <cellStyle name="Normal 6 3 2 4 3 7 2 2" xfId="40117" xr:uid="{00000000-0005-0000-0000-000088500000}"/>
    <cellStyle name="Normal 6 3 2 4 3 7 3" xfId="30099" xr:uid="{00000000-0005-0000-0000-000089500000}"/>
    <cellStyle name="Normal 6 3 2 4 3 8" xfId="10599" xr:uid="{00000000-0005-0000-0000-00008A500000}"/>
    <cellStyle name="Normal 6 3 2 4 3 8 2" xfId="10600" xr:uid="{00000000-0005-0000-0000-00008B500000}"/>
    <cellStyle name="Normal 6 3 2 4 3 8 2 2" xfId="40118" xr:uid="{00000000-0005-0000-0000-00008C500000}"/>
    <cellStyle name="Normal 6 3 2 4 3 8 3" xfId="30100" xr:uid="{00000000-0005-0000-0000-00008D500000}"/>
    <cellStyle name="Normal 6 3 2 4 3 9" xfId="10601" xr:uid="{00000000-0005-0000-0000-00008E500000}"/>
    <cellStyle name="Normal 6 3 2 4 3 9 2" xfId="35459" xr:uid="{00000000-0005-0000-0000-00008F500000}"/>
    <cellStyle name="Normal 6 3 2 4 4" xfId="10602" xr:uid="{00000000-0005-0000-0000-000090500000}"/>
    <cellStyle name="Normal 6 3 2 4 4 2" xfId="10603" xr:uid="{00000000-0005-0000-0000-000091500000}"/>
    <cellStyle name="Normal 6 3 2 4 4 2 2" xfId="10604" xr:uid="{00000000-0005-0000-0000-000092500000}"/>
    <cellStyle name="Normal 6 3 2 4 4 2 2 2" xfId="10605" xr:uid="{00000000-0005-0000-0000-000093500000}"/>
    <cellStyle name="Normal 6 3 2 4 4 2 2 2 2" xfId="10606" xr:uid="{00000000-0005-0000-0000-000094500000}"/>
    <cellStyle name="Normal 6 3 2 4 4 2 2 2 2 2" xfId="40119" xr:uid="{00000000-0005-0000-0000-000095500000}"/>
    <cellStyle name="Normal 6 3 2 4 4 2 2 2 3" xfId="30101" xr:uid="{00000000-0005-0000-0000-000096500000}"/>
    <cellStyle name="Normal 6 3 2 4 4 2 2 3" xfId="10607" xr:uid="{00000000-0005-0000-0000-000097500000}"/>
    <cellStyle name="Normal 6 3 2 4 4 2 2 3 2" xfId="10608" xr:uid="{00000000-0005-0000-0000-000098500000}"/>
    <cellStyle name="Normal 6 3 2 4 4 2 2 3 2 2" xfId="40120" xr:uid="{00000000-0005-0000-0000-000099500000}"/>
    <cellStyle name="Normal 6 3 2 4 4 2 2 3 3" xfId="30102" xr:uid="{00000000-0005-0000-0000-00009A500000}"/>
    <cellStyle name="Normal 6 3 2 4 4 2 2 4" xfId="10609" xr:uid="{00000000-0005-0000-0000-00009B500000}"/>
    <cellStyle name="Normal 6 3 2 4 4 2 2 4 2" xfId="35479" xr:uid="{00000000-0005-0000-0000-00009C500000}"/>
    <cellStyle name="Normal 6 3 2 4 4 2 2 5" xfId="24883" xr:uid="{00000000-0005-0000-0000-00009D500000}"/>
    <cellStyle name="Normal 6 3 2 4 4 2 3" xfId="10610" xr:uid="{00000000-0005-0000-0000-00009E500000}"/>
    <cellStyle name="Normal 6 3 2 4 4 2 3 2" xfId="10611" xr:uid="{00000000-0005-0000-0000-00009F500000}"/>
    <cellStyle name="Normal 6 3 2 4 4 2 3 2 2" xfId="10612" xr:uid="{00000000-0005-0000-0000-0000A0500000}"/>
    <cellStyle name="Normal 6 3 2 4 4 2 3 2 2 2" xfId="40121" xr:uid="{00000000-0005-0000-0000-0000A1500000}"/>
    <cellStyle name="Normal 6 3 2 4 4 2 3 2 3" xfId="30103" xr:uid="{00000000-0005-0000-0000-0000A2500000}"/>
    <cellStyle name="Normal 6 3 2 4 4 2 3 3" xfId="10613" xr:uid="{00000000-0005-0000-0000-0000A3500000}"/>
    <cellStyle name="Normal 6 3 2 4 4 2 3 3 2" xfId="10614" xr:uid="{00000000-0005-0000-0000-0000A4500000}"/>
    <cellStyle name="Normal 6 3 2 4 4 2 3 3 2 2" xfId="40122" xr:uid="{00000000-0005-0000-0000-0000A5500000}"/>
    <cellStyle name="Normal 6 3 2 4 4 2 3 3 3" xfId="30104" xr:uid="{00000000-0005-0000-0000-0000A6500000}"/>
    <cellStyle name="Normal 6 3 2 4 4 2 3 4" xfId="10615" xr:uid="{00000000-0005-0000-0000-0000A7500000}"/>
    <cellStyle name="Normal 6 3 2 4 4 2 3 4 2" xfId="35480" xr:uid="{00000000-0005-0000-0000-0000A8500000}"/>
    <cellStyle name="Normal 6 3 2 4 4 2 3 5" xfId="24884" xr:uid="{00000000-0005-0000-0000-0000A9500000}"/>
    <cellStyle name="Normal 6 3 2 4 4 2 4" xfId="10616" xr:uid="{00000000-0005-0000-0000-0000AA500000}"/>
    <cellStyle name="Normal 6 3 2 4 4 2 4 2" xfId="10617" xr:uid="{00000000-0005-0000-0000-0000AB500000}"/>
    <cellStyle name="Normal 6 3 2 4 4 2 4 2 2" xfId="40123" xr:uid="{00000000-0005-0000-0000-0000AC500000}"/>
    <cellStyle name="Normal 6 3 2 4 4 2 4 3" xfId="30105" xr:uid="{00000000-0005-0000-0000-0000AD500000}"/>
    <cellStyle name="Normal 6 3 2 4 4 2 5" xfId="10618" xr:uid="{00000000-0005-0000-0000-0000AE500000}"/>
    <cellStyle name="Normal 6 3 2 4 4 2 5 2" xfId="10619" xr:uid="{00000000-0005-0000-0000-0000AF500000}"/>
    <cellStyle name="Normal 6 3 2 4 4 2 5 2 2" xfId="40124" xr:uid="{00000000-0005-0000-0000-0000B0500000}"/>
    <cellStyle name="Normal 6 3 2 4 4 2 5 3" xfId="30106" xr:uid="{00000000-0005-0000-0000-0000B1500000}"/>
    <cellStyle name="Normal 6 3 2 4 4 2 6" xfId="10620" xr:uid="{00000000-0005-0000-0000-0000B2500000}"/>
    <cellStyle name="Normal 6 3 2 4 4 2 6 2" xfId="35478" xr:uid="{00000000-0005-0000-0000-0000B3500000}"/>
    <cellStyle name="Normal 6 3 2 4 4 2 7" xfId="24882" xr:uid="{00000000-0005-0000-0000-0000B4500000}"/>
    <cellStyle name="Normal 6 3 2 4 4 3" xfId="10621" xr:uid="{00000000-0005-0000-0000-0000B5500000}"/>
    <cellStyle name="Normal 6 3 2 4 4 3 2" xfId="10622" xr:uid="{00000000-0005-0000-0000-0000B6500000}"/>
    <cellStyle name="Normal 6 3 2 4 4 3 2 2" xfId="10623" xr:uid="{00000000-0005-0000-0000-0000B7500000}"/>
    <cellStyle name="Normal 6 3 2 4 4 3 2 2 2" xfId="40125" xr:uid="{00000000-0005-0000-0000-0000B8500000}"/>
    <cellStyle name="Normal 6 3 2 4 4 3 2 3" xfId="30107" xr:uid="{00000000-0005-0000-0000-0000B9500000}"/>
    <cellStyle name="Normal 6 3 2 4 4 3 3" xfId="10624" xr:uid="{00000000-0005-0000-0000-0000BA500000}"/>
    <cellStyle name="Normal 6 3 2 4 4 3 3 2" xfId="10625" xr:uid="{00000000-0005-0000-0000-0000BB500000}"/>
    <cellStyle name="Normal 6 3 2 4 4 3 3 2 2" xfId="40126" xr:uid="{00000000-0005-0000-0000-0000BC500000}"/>
    <cellStyle name="Normal 6 3 2 4 4 3 3 3" xfId="30108" xr:uid="{00000000-0005-0000-0000-0000BD500000}"/>
    <cellStyle name="Normal 6 3 2 4 4 3 4" xfId="10626" xr:uid="{00000000-0005-0000-0000-0000BE500000}"/>
    <cellStyle name="Normal 6 3 2 4 4 3 4 2" xfId="35481" xr:uid="{00000000-0005-0000-0000-0000BF500000}"/>
    <cellStyle name="Normal 6 3 2 4 4 3 5" xfId="24885" xr:uid="{00000000-0005-0000-0000-0000C0500000}"/>
    <cellStyle name="Normal 6 3 2 4 4 4" xfId="10627" xr:uid="{00000000-0005-0000-0000-0000C1500000}"/>
    <cellStyle name="Normal 6 3 2 4 4 4 2" xfId="10628" xr:uid="{00000000-0005-0000-0000-0000C2500000}"/>
    <cellStyle name="Normal 6 3 2 4 4 4 2 2" xfId="10629" xr:uid="{00000000-0005-0000-0000-0000C3500000}"/>
    <cellStyle name="Normal 6 3 2 4 4 4 2 2 2" xfId="40127" xr:uid="{00000000-0005-0000-0000-0000C4500000}"/>
    <cellStyle name="Normal 6 3 2 4 4 4 2 3" xfId="30109" xr:uid="{00000000-0005-0000-0000-0000C5500000}"/>
    <cellStyle name="Normal 6 3 2 4 4 4 3" xfId="10630" xr:uid="{00000000-0005-0000-0000-0000C6500000}"/>
    <cellStyle name="Normal 6 3 2 4 4 4 3 2" xfId="10631" xr:uid="{00000000-0005-0000-0000-0000C7500000}"/>
    <cellStyle name="Normal 6 3 2 4 4 4 3 2 2" xfId="40128" xr:uid="{00000000-0005-0000-0000-0000C8500000}"/>
    <cellStyle name="Normal 6 3 2 4 4 4 3 3" xfId="30110" xr:uid="{00000000-0005-0000-0000-0000C9500000}"/>
    <cellStyle name="Normal 6 3 2 4 4 4 4" xfId="10632" xr:uid="{00000000-0005-0000-0000-0000CA500000}"/>
    <cellStyle name="Normal 6 3 2 4 4 4 4 2" xfId="35482" xr:uid="{00000000-0005-0000-0000-0000CB500000}"/>
    <cellStyle name="Normal 6 3 2 4 4 4 5" xfId="24886" xr:uid="{00000000-0005-0000-0000-0000CC500000}"/>
    <cellStyle name="Normal 6 3 2 4 4 5" xfId="10633" xr:uid="{00000000-0005-0000-0000-0000CD500000}"/>
    <cellStyle name="Normal 6 3 2 4 4 5 2" xfId="10634" xr:uid="{00000000-0005-0000-0000-0000CE500000}"/>
    <cellStyle name="Normal 6 3 2 4 4 5 2 2" xfId="40129" xr:uid="{00000000-0005-0000-0000-0000CF500000}"/>
    <cellStyle name="Normal 6 3 2 4 4 5 3" xfId="30111" xr:uid="{00000000-0005-0000-0000-0000D0500000}"/>
    <cellStyle name="Normal 6 3 2 4 4 6" xfId="10635" xr:uid="{00000000-0005-0000-0000-0000D1500000}"/>
    <cellStyle name="Normal 6 3 2 4 4 6 2" xfId="10636" xr:uid="{00000000-0005-0000-0000-0000D2500000}"/>
    <cellStyle name="Normal 6 3 2 4 4 6 2 2" xfId="40130" xr:uid="{00000000-0005-0000-0000-0000D3500000}"/>
    <cellStyle name="Normal 6 3 2 4 4 6 3" xfId="30112" xr:uid="{00000000-0005-0000-0000-0000D4500000}"/>
    <cellStyle name="Normal 6 3 2 4 4 7" xfId="10637" xr:uid="{00000000-0005-0000-0000-0000D5500000}"/>
    <cellStyle name="Normal 6 3 2 4 4 7 2" xfId="35477" xr:uid="{00000000-0005-0000-0000-0000D6500000}"/>
    <cellStyle name="Normal 6 3 2 4 4 8" xfId="24881" xr:uid="{00000000-0005-0000-0000-0000D7500000}"/>
    <cellStyle name="Normal 6 3 2 4 5" xfId="10638" xr:uid="{00000000-0005-0000-0000-0000D8500000}"/>
    <cellStyle name="Normal 6 3 2 4 5 2" xfId="10639" xr:uid="{00000000-0005-0000-0000-0000D9500000}"/>
    <cellStyle name="Normal 6 3 2 4 5 2 2" xfId="10640" xr:uid="{00000000-0005-0000-0000-0000DA500000}"/>
    <cellStyle name="Normal 6 3 2 4 5 2 2 2" xfId="10641" xr:uid="{00000000-0005-0000-0000-0000DB500000}"/>
    <cellStyle name="Normal 6 3 2 4 5 2 2 2 2" xfId="10642" xr:uid="{00000000-0005-0000-0000-0000DC500000}"/>
    <cellStyle name="Normal 6 3 2 4 5 2 2 2 2 2" xfId="40131" xr:uid="{00000000-0005-0000-0000-0000DD500000}"/>
    <cellStyle name="Normal 6 3 2 4 5 2 2 2 3" xfId="30113" xr:uid="{00000000-0005-0000-0000-0000DE500000}"/>
    <cellStyle name="Normal 6 3 2 4 5 2 2 3" xfId="10643" xr:uid="{00000000-0005-0000-0000-0000DF500000}"/>
    <cellStyle name="Normal 6 3 2 4 5 2 2 3 2" xfId="10644" xr:uid="{00000000-0005-0000-0000-0000E0500000}"/>
    <cellStyle name="Normal 6 3 2 4 5 2 2 3 2 2" xfId="40132" xr:uid="{00000000-0005-0000-0000-0000E1500000}"/>
    <cellStyle name="Normal 6 3 2 4 5 2 2 3 3" xfId="30114" xr:uid="{00000000-0005-0000-0000-0000E2500000}"/>
    <cellStyle name="Normal 6 3 2 4 5 2 2 4" xfId="10645" xr:uid="{00000000-0005-0000-0000-0000E3500000}"/>
    <cellStyle name="Normal 6 3 2 4 5 2 2 4 2" xfId="35485" xr:uid="{00000000-0005-0000-0000-0000E4500000}"/>
    <cellStyle name="Normal 6 3 2 4 5 2 2 5" xfId="24889" xr:uid="{00000000-0005-0000-0000-0000E5500000}"/>
    <cellStyle name="Normal 6 3 2 4 5 2 3" xfId="10646" xr:uid="{00000000-0005-0000-0000-0000E6500000}"/>
    <cellStyle name="Normal 6 3 2 4 5 2 3 2" xfId="10647" xr:uid="{00000000-0005-0000-0000-0000E7500000}"/>
    <cellStyle name="Normal 6 3 2 4 5 2 3 2 2" xfId="10648" xr:uid="{00000000-0005-0000-0000-0000E8500000}"/>
    <cellStyle name="Normal 6 3 2 4 5 2 3 2 2 2" xfId="40133" xr:uid="{00000000-0005-0000-0000-0000E9500000}"/>
    <cellStyle name="Normal 6 3 2 4 5 2 3 2 3" xfId="30115" xr:uid="{00000000-0005-0000-0000-0000EA500000}"/>
    <cellStyle name="Normal 6 3 2 4 5 2 3 3" xfId="10649" xr:uid="{00000000-0005-0000-0000-0000EB500000}"/>
    <cellStyle name="Normal 6 3 2 4 5 2 3 3 2" xfId="10650" xr:uid="{00000000-0005-0000-0000-0000EC500000}"/>
    <cellStyle name="Normal 6 3 2 4 5 2 3 3 2 2" xfId="40134" xr:uid="{00000000-0005-0000-0000-0000ED500000}"/>
    <cellStyle name="Normal 6 3 2 4 5 2 3 3 3" xfId="30116" xr:uid="{00000000-0005-0000-0000-0000EE500000}"/>
    <cellStyle name="Normal 6 3 2 4 5 2 3 4" xfId="10651" xr:uid="{00000000-0005-0000-0000-0000EF500000}"/>
    <cellStyle name="Normal 6 3 2 4 5 2 3 4 2" xfId="35486" xr:uid="{00000000-0005-0000-0000-0000F0500000}"/>
    <cellStyle name="Normal 6 3 2 4 5 2 3 5" xfId="24890" xr:uid="{00000000-0005-0000-0000-0000F1500000}"/>
    <cellStyle name="Normal 6 3 2 4 5 2 4" xfId="10652" xr:uid="{00000000-0005-0000-0000-0000F2500000}"/>
    <cellStyle name="Normal 6 3 2 4 5 2 4 2" xfId="10653" xr:uid="{00000000-0005-0000-0000-0000F3500000}"/>
    <cellStyle name="Normal 6 3 2 4 5 2 4 2 2" xfId="40135" xr:uid="{00000000-0005-0000-0000-0000F4500000}"/>
    <cellStyle name="Normal 6 3 2 4 5 2 4 3" xfId="30117" xr:uid="{00000000-0005-0000-0000-0000F5500000}"/>
    <cellStyle name="Normal 6 3 2 4 5 2 5" xfId="10654" xr:uid="{00000000-0005-0000-0000-0000F6500000}"/>
    <cellStyle name="Normal 6 3 2 4 5 2 5 2" xfId="10655" xr:uid="{00000000-0005-0000-0000-0000F7500000}"/>
    <cellStyle name="Normal 6 3 2 4 5 2 5 2 2" xfId="40136" xr:uid="{00000000-0005-0000-0000-0000F8500000}"/>
    <cellStyle name="Normal 6 3 2 4 5 2 5 3" xfId="30118" xr:uid="{00000000-0005-0000-0000-0000F9500000}"/>
    <cellStyle name="Normal 6 3 2 4 5 2 6" xfId="10656" xr:uid="{00000000-0005-0000-0000-0000FA500000}"/>
    <cellStyle name="Normal 6 3 2 4 5 2 6 2" xfId="35484" xr:uid="{00000000-0005-0000-0000-0000FB500000}"/>
    <cellStyle name="Normal 6 3 2 4 5 2 7" xfId="24888" xr:uid="{00000000-0005-0000-0000-0000FC500000}"/>
    <cellStyle name="Normal 6 3 2 4 5 3" xfId="10657" xr:uid="{00000000-0005-0000-0000-0000FD500000}"/>
    <cellStyle name="Normal 6 3 2 4 5 3 2" xfId="10658" xr:uid="{00000000-0005-0000-0000-0000FE500000}"/>
    <cellStyle name="Normal 6 3 2 4 5 3 2 2" xfId="10659" xr:uid="{00000000-0005-0000-0000-0000FF500000}"/>
    <cellStyle name="Normal 6 3 2 4 5 3 2 2 2" xfId="40137" xr:uid="{00000000-0005-0000-0000-000000510000}"/>
    <cellStyle name="Normal 6 3 2 4 5 3 2 3" xfId="30119" xr:uid="{00000000-0005-0000-0000-000001510000}"/>
    <cellStyle name="Normal 6 3 2 4 5 3 3" xfId="10660" xr:uid="{00000000-0005-0000-0000-000002510000}"/>
    <cellStyle name="Normal 6 3 2 4 5 3 3 2" xfId="10661" xr:uid="{00000000-0005-0000-0000-000003510000}"/>
    <cellStyle name="Normal 6 3 2 4 5 3 3 2 2" xfId="40138" xr:uid="{00000000-0005-0000-0000-000004510000}"/>
    <cellStyle name="Normal 6 3 2 4 5 3 3 3" xfId="30120" xr:uid="{00000000-0005-0000-0000-000005510000}"/>
    <cellStyle name="Normal 6 3 2 4 5 3 4" xfId="10662" xr:uid="{00000000-0005-0000-0000-000006510000}"/>
    <cellStyle name="Normal 6 3 2 4 5 3 4 2" xfId="35487" xr:uid="{00000000-0005-0000-0000-000007510000}"/>
    <cellStyle name="Normal 6 3 2 4 5 3 5" xfId="24891" xr:uid="{00000000-0005-0000-0000-000008510000}"/>
    <cellStyle name="Normal 6 3 2 4 5 4" xfId="10663" xr:uid="{00000000-0005-0000-0000-000009510000}"/>
    <cellStyle name="Normal 6 3 2 4 5 4 2" xfId="10664" xr:uid="{00000000-0005-0000-0000-00000A510000}"/>
    <cellStyle name="Normal 6 3 2 4 5 4 2 2" xfId="10665" xr:uid="{00000000-0005-0000-0000-00000B510000}"/>
    <cellStyle name="Normal 6 3 2 4 5 4 2 2 2" xfId="40139" xr:uid="{00000000-0005-0000-0000-00000C510000}"/>
    <cellStyle name="Normal 6 3 2 4 5 4 2 3" xfId="30121" xr:uid="{00000000-0005-0000-0000-00000D510000}"/>
    <cellStyle name="Normal 6 3 2 4 5 4 3" xfId="10666" xr:uid="{00000000-0005-0000-0000-00000E510000}"/>
    <cellStyle name="Normal 6 3 2 4 5 4 3 2" xfId="10667" xr:uid="{00000000-0005-0000-0000-00000F510000}"/>
    <cellStyle name="Normal 6 3 2 4 5 4 3 2 2" xfId="40140" xr:uid="{00000000-0005-0000-0000-000010510000}"/>
    <cellStyle name="Normal 6 3 2 4 5 4 3 3" xfId="30122" xr:uid="{00000000-0005-0000-0000-000011510000}"/>
    <cellStyle name="Normal 6 3 2 4 5 4 4" xfId="10668" xr:uid="{00000000-0005-0000-0000-000012510000}"/>
    <cellStyle name="Normal 6 3 2 4 5 4 4 2" xfId="35488" xr:uid="{00000000-0005-0000-0000-000013510000}"/>
    <cellStyle name="Normal 6 3 2 4 5 4 5" xfId="24892" xr:uid="{00000000-0005-0000-0000-000014510000}"/>
    <cellStyle name="Normal 6 3 2 4 5 5" xfId="10669" xr:uid="{00000000-0005-0000-0000-000015510000}"/>
    <cellStyle name="Normal 6 3 2 4 5 5 2" xfId="10670" xr:uid="{00000000-0005-0000-0000-000016510000}"/>
    <cellStyle name="Normal 6 3 2 4 5 5 2 2" xfId="40141" xr:uid="{00000000-0005-0000-0000-000017510000}"/>
    <cellStyle name="Normal 6 3 2 4 5 5 3" xfId="30123" xr:uid="{00000000-0005-0000-0000-000018510000}"/>
    <cellStyle name="Normal 6 3 2 4 5 6" xfId="10671" xr:uid="{00000000-0005-0000-0000-000019510000}"/>
    <cellStyle name="Normal 6 3 2 4 5 6 2" xfId="10672" xr:uid="{00000000-0005-0000-0000-00001A510000}"/>
    <cellStyle name="Normal 6 3 2 4 5 6 2 2" xfId="40142" xr:uid="{00000000-0005-0000-0000-00001B510000}"/>
    <cellStyle name="Normal 6 3 2 4 5 6 3" xfId="30124" xr:uid="{00000000-0005-0000-0000-00001C510000}"/>
    <cellStyle name="Normal 6 3 2 4 5 7" xfId="10673" xr:uid="{00000000-0005-0000-0000-00001D510000}"/>
    <cellStyle name="Normal 6 3 2 4 5 7 2" xfId="35483" xr:uid="{00000000-0005-0000-0000-00001E510000}"/>
    <cellStyle name="Normal 6 3 2 4 5 8" xfId="24887" xr:uid="{00000000-0005-0000-0000-00001F510000}"/>
    <cellStyle name="Normal 6 3 2 4 6" xfId="10674" xr:uid="{00000000-0005-0000-0000-000020510000}"/>
    <cellStyle name="Normal 6 3 2 4 6 2" xfId="10675" xr:uid="{00000000-0005-0000-0000-000021510000}"/>
    <cellStyle name="Normal 6 3 2 4 6 2 2" xfId="10676" xr:uid="{00000000-0005-0000-0000-000022510000}"/>
    <cellStyle name="Normal 6 3 2 4 6 2 2 2" xfId="10677" xr:uid="{00000000-0005-0000-0000-000023510000}"/>
    <cellStyle name="Normal 6 3 2 4 6 2 2 2 2" xfId="10678" xr:uid="{00000000-0005-0000-0000-000024510000}"/>
    <cellStyle name="Normal 6 3 2 4 6 2 2 2 2 2" xfId="40143" xr:uid="{00000000-0005-0000-0000-000025510000}"/>
    <cellStyle name="Normal 6 3 2 4 6 2 2 2 3" xfId="30125" xr:uid="{00000000-0005-0000-0000-000026510000}"/>
    <cellStyle name="Normal 6 3 2 4 6 2 2 3" xfId="10679" xr:uid="{00000000-0005-0000-0000-000027510000}"/>
    <cellStyle name="Normal 6 3 2 4 6 2 2 3 2" xfId="10680" xr:uid="{00000000-0005-0000-0000-000028510000}"/>
    <cellStyle name="Normal 6 3 2 4 6 2 2 3 2 2" xfId="40144" xr:uid="{00000000-0005-0000-0000-000029510000}"/>
    <cellStyle name="Normal 6 3 2 4 6 2 2 3 3" xfId="30126" xr:uid="{00000000-0005-0000-0000-00002A510000}"/>
    <cellStyle name="Normal 6 3 2 4 6 2 2 4" xfId="10681" xr:uid="{00000000-0005-0000-0000-00002B510000}"/>
    <cellStyle name="Normal 6 3 2 4 6 2 2 4 2" xfId="35491" xr:uid="{00000000-0005-0000-0000-00002C510000}"/>
    <cellStyle name="Normal 6 3 2 4 6 2 2 5" xfId="24895" xr:uid="{00000000-0005-0000-0000-00002D510000}"/>
    <cellStyle name="Normal 6 3 2 4 6 2 3" xfId="10682" xr:uid="{00000000-0005-0000-0000-00002E510000}"/>
    <cellStyle name="Normal 6 3 2 4 6 2 3 2" xfId="10683" xr:uid="{00000000-0005-0000-0000-00002F510000}"/>
    <cellStyle name="Normal 6 3 2 4 6 2 3 2 2" xfId="10684" xr:uid="{00000000-0005-0000-0000-000030510000}"/>
    <cellStyle name="Normal 6 3 2 4 6 2 3 2 2 2" xfId="40145" xr:uid="{00000000-0005-0000-0000-000031510000}"/>
    <cellStyle name="Normal 6 3 2 4 6 2 3 2 3" xfId="30127" xr:uid="{00000000-0005-0000-0000-000032510000}"/>
    <cellStyle name="Normal 6 3 2 4 6 2 3 3" xfId="10685" xr:uid="{00000000-0005-0000-0000-000033510000}"/>
    <cellStyle name="Normal 6 3 2 4 6 2 3 3 2" xfId="10686" xr:uid="{00000000-0005-0000-0000-000034510000}"/>
    <cellStyle name="Normal 6 3 2 4 6 2 3 3 2 2" xfId="40146" xr:uid="{00000000-0005-0000-0000-000035510000}"/>
    <cellStyle name="Normal 6 3 2 4 6 2 3 3 3" xfId="30128" xr:uid="{00000000-0005-0000-0000-000036510000}"/>
    <cellStyle name="Normal 6 3 2 4 6 2 3 4" xfId="10687" xr:uid="{00000000-0005-0000-0000-000037510000}"/>
    <cellStyle name="Normal 6 3 2 4 6 2 3 4 2" xfId="35492" xr:uid="{00000000-0005-0000-0000-000038510000}"/>
    <cellStyle name="Normal 6 3 2 4 6 2 3 5" xfId="24896" xr:uid="{00000000-0005-0000-0000-000039510000}"/>
    <cellStyle name="Normal 6 3 2 4 6 2 4" xfId="10688" xr:uid="{00000000-0005-0000-0000-00003A510000}"/>
    <cellStyle name="Normal 6 3 2 4 6 2 4 2" xfId="10689" xr:uid="{00000000-0005-0000-0000-00003B510000}"/>
    <cellStyle name="Normal 6 3 2 4 6 2 4 2 2" xfId="40147" xr:uid="{00000000-0005-0000-0000-00003C510000}"/>
    <cellStyle name="Normal 6 3 2 4 6 2 4 3" xfId="30129" xr:uid="{00000000-0005-0000-0000-00003D510000}"/>
    <cellStyle name="Normal 6 3 2 4 6 2 5" xfId="10690" xr:uid="{00000000-0005-0000-0000-00003E510000}"/>
    <cellStyle name="Normal 6 3 2 4 6 2 5 2" xfId="10691" xr:uid="{00000000-0005-0000-0000-00003F510000}"/>
    <cellStyle name="Normal 6 3 2 4 6 2 5 2 2" xfId="40148" xr:uid="{00000000-0005-0000-0000-000040510000}"/>
    <cellStyle name="Normal 6 3 2 4 6 2 5 3" xfId="30130" xr:uid="{00000000-0005-0000-0000-000041510000}"/>
    <cellStyle name="Normal 6 3 2 4 6 2 6" xfId="10692" xr:uid="{00000000-0005-0000-0000-000042510000}"/>
    <cellStyle name="Normal 6 3 2 4 6 2 6 2" xfId="35490" xr:uid="{00000000-0005-0000-0000-000043510000}"/>
    <cellStyle name="Normal 6 3 2 4 6 2 7" xfId="24894" xr:uid="{00000000-0005-0000-0000-000044510000}"/>
    <cellStyle name="Normal 6 3 2 4 6 3" xfId="10693" xr:uid="{00000000-0005-0000-0000-000045510000}"/>
    <cellStyle name="Normal 6 3 2 4 6 3 2" xfId="10694" xr:uid="{00000000-0005-0000-0000-000046510000}"/>
    <cellStyle name="Normal 6 3 2 4 6 3 2 2" xfId="10695" xr:uid="{00000000-0005-0000-0000-000047510000}"/>
    <cellStyle name="Normal 6 3 2 4 6 3 2 2 2" xfId="40149" xr:uid="{00000000-0005-0000-0000-000048510000}"/>
    <cellStyle name="Normal 6 3 2 4 6 3 2 3" xfId="30131" xr:uid="{00000000-0005-0000-0000-000049510000}"/>
    <cellStyle name="Normal 6 3 2 4 6 3 3" xfId="10696" xr:uid="{00000000-0005-0000-0000-00004A510000}"/>
    <cellStyle name="Normal 6 3 2 4 6 3 3 2" xfId="10697" xr:uid="{00000000-0005-0000-0000-00004B510000}"/>
    <cellStyle name="Normal 6 3 2 4 6 3 3 2 2" xfId="40150" xr:uid="{00000000-0005-0000-0000-00004C510000}"/>
    <cellStyle name="Normal 6 3 2 4 6 3 3 3" xfId="30132" xr:uid="{00000000-0005-0000-0000-00004D510000}"/>
    <cellStyle name="Normal 6 3 2 4 6 3 4" xfId="10698" xr:uid="{00000000-0005-0000-0000-00004E510000}"/>
    <cellStyle name="Normal 6 3 2 4 6 3 4 2" xfId="35493" xr:uid="{00000000-0005-0000-0000-00004F510000}"/>
    <cellStyle name="Normal 6 3 2 4 6 3 5" xfId="24897" xr:uid="{00000000-0005-0000-0000-000050510000}"/>
    <cellStyle name="Normal 6 3 2 4 6 4" xfId="10699" xr:uid="{00000000-0005-0000-0000-000051510000}"/>
    <cellStyle name="Normal 6 3 2 4 6 4 2" xfId="10700" xr:uid="{00000000-0005-0000-0000-000052510000}"/>
    <cellStyle name="Normal 6 3 2 4 6 4 2 2" xfId="10701" xr:uid="{00000000-0005-0000-0000-000053510000}"/>
    <cellStyle name="Normal 6 3 2 4 6 4 2 2 2" xfId="40151" xr:uid="{00000000-0005-0000-0000-000054510000}"/>
    <cellStyle name="Normal 6 3 2 4 6 4 2 3" xfId="30133" xr:uid="{00000000-0005-0000-0000-000055510000}"/>
    <cellStyle name="Normal 6 3 2 4 6 4 3" xfId="10702" xr:uid="{00000000-0005-0000-0000-000056510000}"/>
    <cellStyle name="Normal 6 3 2 4 6 4 3 2" xfId="10703" xr:uid="{00000000-0005-0000-0000-000057510000}"/>
    <cellStyle name="Normal 6 3 2 4 6 4 3 2 2" xfId="40152" xr:uid="{00000000-0005-0000-0000-000058510000}"/>
    <cellStyle name="Normal 6 3 2 4 6 4 3 3" xfId="30134" xr:uid="{00000000-0005-0000-0000-000059510000}"/>
    <cellStyle name="Normal 6 3 2 4 6 4 4" xfId="10704" xr:uid="{00000000-0005-0000-0000-00005A510000}"/>
    <cellStyle name="Normal 6 3 2 4 6 4 4 2" xfId="35494" xr:uid="{00000000-0005-0000-0000-00005B510000}"/>
    <cellStyle name="Normal 6 3 2 4 6 4 5" xfId="24898" xr:uid="{00000000-0005-0000-0000-00005C510000}"/>
    <cellStyle name="Normal 6 3 2 4 6 5" xfId="10705" xr:uid="{00000000-0005-0000-0000-00005D510000}"/>
    <cellStyle name="Normal 6 3 2 4 6 5 2" xfId="10706" xr:uid="{00000000-0005-0000-0000-00005E510000}"/>
    <cellStyle name="Normal 6 3 2 4 6 5 2 2" xfId="40153" xr:uid="{00000000-0005-0000-0000-00005F510000}"/>
    <cellStyle name="Normal 6 3 2 4 6 5 3" xfId="30135" xr:uid="{00000000-0005-0000-0000-000060510000}"/>
    <cellStyle name="Normal 6 3 2 4 6 6" xfId="10707" xr:uid="{00000000-0005-0000-0000-000061510000}"/>
    <cellStyle name="Normal 6 3 2 4 6 6 2" xfId="10708" xr:uid="{00000000-0005-0000-0000-000062510000}"/>
    <cellStyle name="Normal 6 3 2 4 6 6 2 2" xfId="40154" xr:uid="{00000000-0005-0000-0000-000063510000}"/>
    <cellStyle name="Normal 6 3 2 4 6 6 3" xfId="30136" xr:uid="{00000000-0005-0000-0000-000064510000}"/>
    <cellStyle name="Normal 6 3 2 4 6 7" xfId="10709" xr:uid="{00000000-0005-0000-0000-000065510000}"/>
    <cellStyle name="Normal 6 3 2 4 6 7 2" xfId="35489" xr:uid="{00000000-0005-0000-0000-000066510000}"/>
    <cellStyle name="Normal 6 3 2 4 6 8" xfId="24893" xr:uid="{00000000-0005-0000-0000-000067510000}"/>
    <cellStyle name="Normal 6 3 2 4 7" xfId="10710" xr:uid="{00000000-0005-0000-0000-000068510000}"/>
    <cellStyle name="Normal 6 3 2 4 7 2" xfId="10711" xr:uid="{00000000-0005-0000-0000-000069510000}"/>
    <cellStyle name="Normal 6 3 2 4 7 2 2" xfId="10712" xr:uid="{00000000-0005-0000-0000-00006A510000}"/>
    <cellStyle name="Normal 6 3 2 4 7 2 2 2" xfId="10713" xr:uid="{00000000-0005-0000-0000-00006B510000}"/>
    <cellStyle name="Normal 6 3 2 4 7 2 2 2 2" xfId="40155" xr:uid="{00000000-0005-0000-0000-00006C510000}"/>
    <cellStyle name="Normal 6 3 2 4 7 2 2 3" xfId="30137" xr:uid="{00000000-0005-0000-0000-00006D510000}"/>
    <cellStyle name="Normal 6 3 2 4 7 2 3" xfId="10714" xr:uid="{00000000-0005-0000-0000-00006E510000}"/>
    <cellStyle name="Normal 6 3 2 4 7 2 3 2" xfId="10715" xr:uid="{00000000-0005-0000-0000-00006F510000}"/>
    <cellStyle name="Normal 6 3 2 4 7 2 3 2 2" xfId="40156" xr:uid="{00000000-0005-0000-0000-000070510000}"/>
    <cellStyle name="Normal 6 3 2 4 7 2 3 3" xfId="30138" xr:uid="{00000000-0005-0000-0000-000071510000}"/>
    <cellStyle name="Normal 6 3 2 4 7 2 4" xfId="10716" xr:uid="{00000000-0005-0000-0000-000072510000}"/>
    <cellStyle name="Normal 6 3 2 4 7 2 4 2" xfId="35496" xr:uid="{00000000-0005-0000-0000-000073510000}"/>
    <cellStyle name="Normal 6 3 2 4 7 2 5" xfId="24900" xr:uid="{00000000-0005-0000-0000-000074510000}"/>
    <cellStyle name="Normal 6 3 2 4 7 3" xfId="10717" xr:uid="{00000000-0005-0000-0000-000075510000}"/>
    <cellStyle name="Normal 6 3 2 4 7 3 2" xfId="10718" xr:uid="{00000000-0005-0000-0000-000076510000}"/>
    <cellStyle name="Normal 6 3 2 4 7 3 2 2" xfId="10719" xr:uid="{00000000-0005-0000-0000-000077510000}"/>
    <cellStyle name="Normal 6 3 2 4 7 3 2 2 2" xfId="40157" xr:uid="{00000000-0005-0000-0000-000078510000}"/>
    <cellStyle name="Normal 6 3 2 4 7 3 2 3" xfId="30139" xr:uid="{00000000-0005-0000-0000-000079510000}"/>
    <cellStyle name="Normal 6 3 2 4 7 3 3" xfId="10720" xr:uid="{00000000-0005-0000-0000-00007A510000}"/>
    <cellStyle name="Normal 6 3 2 4 7 3 3 2" xfId="10721" xr:uid="{00000000-0005-0000-0000-00007B510000}"/>
    <cellStyle name="Normal 6 3 2 4 7 3 3 2 2" xfId="40158" xr:uid="{00000000-0005-0000-0000-00007C510000}"/>
    <cellStyle name="Normal 6 3 2 4 7 3 3 3" xfId="30140" xr:uid="{00000000-0005-0000-0000-00007D510000}"/>
    <cellStyle name="Normal 6 3 2 4 7 3 4" xfId="10722" xr:uid="{00000000-0005-0000-0000-00007E510000}"/>
    <cellStyle name="Normal 6 3 2 4 7 3 4 2" xfId="35497" xr:uid="{00000000-0005-0000-0000-00007F510000}"/>
    <cellStyle name="Normal 6 3 2 4 7 3 5" xfId="24901" xr:uid="{00000000-0005-0000-0000-000080510000}"/>
    <cellStyle name="Normal 6 3 2 4 7 4" xfId="10723" xr:uid="{00000000-0005-0000-0000-000081510000}"/>
    <cellStyle name="Normal 6 3 2 4 7 4 2" xfId="10724" xr:uid="{00000000-0005-0000-0000-000082510000}"/>
    <cellStyle name="Normal 6 3 2 4 7 4 2 2" xfId="40159" xr:uid="{00000000-0005-0000-0000-000083510000}"/>
    <cellStyle name="Normal 6 3 2 4 7 4 3" xfId="30141" xr:uid="{00000000-0005-0000-0000-000084510000}"/>
    <cellStyle name="Normal 6 3 2 4 7 5" xfId="10725" xr:uid="{00000000-0005-0000-0000-000085510000}"/>
    <cellStyle name="Normal 6 3 2 4 7 5 2" xfId="10726" xr:uid="{00000000-0005-0000-0000-000086510000}"/>
    <cellStyle name="Normal 6 3 2 4 7 5 2 2" xfId="40160" xr:uid="{00000000-0005-0000-0000-000087510000}"/>
    <cellStyle name="Normal 6 3 2 4 7 5 3" xfId="30142" xr:uid="{00000000-0005-0000-0000-000088510000}"/>
    <cellStyle name="Normal 6 3 2 4 7 6" xfId="10727" xr:uid="{00000000-0005-0000-0000-000089510000}"/>
    <cellStyle name="Normal 6 3 2 4 7 6 2" xfId="35495" xr:uid="{00000000-0005-0000-0000-00008A510000}"/>
    <cellStyle name="Normal 6 3 2 4 7 7" xfId="24899" xr:uid="{00000000-0005-0000-0000-00008B510000}"/>
    <cellStyle name="Normal 6 3 2 4 8" xfId="10728" xr:uid="{00000000-0005-0000-0000-00008C510000}"/>
    <cellStyle name="Normal 6 3 2 4 8 2" xfId="10729" xr:uid="{00000000-0005-0000-0000-00008D510000}"/>
    <cellStyle name="Normal 6 3 2 4 8 2 2" xfId="10730" xr:uid="{00000000-0005-0000-0000-00008E510000}"/>
    <cellStyle name="Normal 6 3 2 4 8 2 2 2" xfId="40161" xr:uid="{00000000-0005-0000-0000-00008F510000}"/>
    <cellStyle name="Normal 6 3 2 4 8 2 3" xfId="30143" xr:uid="{00000000-0005-0000-0000-000090510000}"/>
    <cellStyle name="Normal 6 3 2 4 8 3" xfId="10731" xr:uid="{00000000-0005-0000-0000-000091510000}"/>
    <cellStyle name="Normal 6 3 2 4 8 3 2" xfId="10732" xr:uid="{00000000-0005-0000-0000-000092510000}"/>
    <cellStyle name="Normal 6 3 2 4 8 3 2 2" xfId="40162" xr:uid="{00000000-0005-0000-0000-000093510000}"/>
    <cellStyle name="Normal 6 3 2 4 8 3 3" xfId="30144" xr:uid="{00000000-0005-0000-0000-000094510000}"/>
    <cellStyle name="Normal 6 3 2 4 8 4" xfId="10733" xr:uid="{00000000-0005-0000-0000-000095510000}"/>
    <cellStyle name="Normal 6 3 2 4 8 4 2" xfId="35498" xr:uid="{00000000-0005-0000-0000-000096510000}"/>
    <cellStyle name="Normal 6 3 2 4 8 5" xfId="24902" xr:uid="{00000000-0005-0000-0000-000097510000}"/>
    <cellStyle name="Normal 6 3 2 4 9" xfId="10734" xr:uid="{00000000-0005-0000-0000-000098510000}"/>
    <cellStyle name="Normal 6 3 2 4 9 2" xfId="10735" xr:uid="{00000000-0005-0000-0000-000099510000}"/>
    <cellStyle name="Normal 6 3 2 4 9 2 2" xfId="10736" xr:uid="{00000000-0005-0000-0000-00009A510000}"/>
    <cellStyle name="Normal 6 3 2 4 9 2 2 2" xfId="40163" xr:uid="{00000000-0005-0000-0000-00009B510000}"/>
    <cellStyle name="Normal 6 3 2 4 9 2 3" xfId="30145" xr:uid="{00000000-0005-0000-0000-00009C510000}"/>
    <cellStyle name="Normal 6 3 2 4 9 3" xfId="10737" xr:uid="{00000000-0005-0000-0000-00009D510000}"/>
    <cellStyle name="Normal 6 3 2 4 9 3 2" xfId="10738" xr:uid="{00000000-0005-0000-0000-00009E510000}"/>
    <cellStyle name="Normal 6 3 2 4 9 3 2 2" xfId="40164" xr:uid="{00000000-0005-0000-0000-00009F510000}"/>
    <cellStyle name="Normal 6 3 2 4 9 3 3" xfId="30146" xr:uid="{00000000-0005-0000-0000-0000A0510000}"/>
    <cellStyle name="Normal 6 3 2 4 9 4" xfId="10739" xr:uid="{00000000-0005-0000-0000-0000A1510000}"/>
    <cellStyle name="Normal 6 3 2 4 9 4 2" xfId="35499" xr:uid="{00000000-0005-0000-0000-0000A2510000}"/>
    <cellStyle name="Normal 6 3 2 4 9 5" xfId="24903" xr:uid="{00000000-0005-0000-0000-0000A3510000}"/>
    <cellStyle name="Normal 6 3 2 5" xfId="10740" xr:uid="{00000000-0005-0000-0000-0000A4510000}"/>
    <cellStyle name="Normal 6 3 2 5 10" xfId="10741" xr:uid="{00000000-0005-0000-0000-0000A5510000}"/>
    <cellStyle name="Normal 6 3 2 5 10 2" xfId="10742" xr:uid="{00000000-0005-0000-0000-0000A6510000}"/>
    <cellStyle name="Normal 6 3 2 5 10 2 2" xfId="40165" xr:uid="{00000000-0005-0000-0000-0000A7510000}"/>
    <cellStyle name="Normal 6 3 2 5 10 3" xfId="30147" xr:uid="{00000000-0005-0000-0000-0000A8510000}"/>
    <cellStyle name="Normal 6 3 2 5 11" xfId="10743" xr:uid="{00000000-0005-0000-0000-0000A9510000}"/>
    <cellStyle name="Normal 6 3 2 5 11 2" xfId="35500" xr:uid="{00000000-0005-0000-0000-0000AA510000}"/>
    <cellStyle name="Normal 6 3 2 5 12" xfId="24904" xr:uid="{00000000-0005-0000-0000-0000AB510000}"/>
    <cellStyle name="Normal 6 3 2 5 2" xfId="10744" xr:uid="{00000000-0005-0000-0000-0000AC510000}"/>
    <cellStyle name="Normal 6 3 2 5 2 10" xfId="24905" xr:uid="{00000000-0005-0000-0000-0000AD510000}"/>
    <cellStyle name="Normal 6 3 2 5 2 2" xfId="10745" xr:uid="{00000000-0005-0000-0000-0000AE510000}"/>
    <cellStyle name="Normal 6 3 2 5 2 2 2" xfId="10746" xr:uid="{00000000-0005-0000-0000-0000AF510000}"/>
    <cellStyle name="Normal 6 3 2 5 2 2 2 2" xfId="10747" xr:uid="{00000000-0005-0000-0000-0000B0510000}"/>
    <cellStyle name="Normal 6 3 2 5 2 2 2 2 2" xfId="10748" xr:uid="{00000000-0005-0000-0000-0000B1510000}"/>
    <cellStyle name="Normal 6 3 2 5 2 2 2 2 2 2" xfId="10749" xr:uid="{00000000-0005-0000-0000-0000B2510000}"/>
    <cellStyle name="Normal 6 3 2 5 2 2 2 2 2 2 2" xfId="40166" xr:uid="{00000000-0005-0000-0000-0000B3510000}"/>
    <cellStyle name="Normal 6 3 2 5 2 2 2 2 2 3" xfId="30148" xr:uid="{00000000-0005-0000-0000-0000B4510000}"/>
    <cellStyle name="Normal 6 3 2 5 2 2 2 2 3" xfId="10750" xr:uid="{00000000-0005-0000-0000-0000B5510000}"/>
    <cellStyle name="Normal 6 3 2 5 2 2 2 2 3 2" xfId="10751" xr:uid="{00000000-0005-0000-0000-0000B6510000}"/>
    <cellStyle name="Normal 6 3 2 5 2 2 2 2 3 2 2" xfId="40167" xr:uid="{00000000-0005-0000-0000-0000B7510000}"/>
    <cellStyle name="Normal 6 3 2 5 2 2 2 2 3 3" xfId="30149" xr:uid="{00000000-0005-0000-0000-0000B8510000}"/>
    <cellStyle name="Normal 6 3 2 5 2 2 2 2 4" xfId="10752" xr:uid="{00000000-0005-0000-0000-0000B9510000}"/>
    <cellStyle name="Normal 6 3 2 5 2 2 2 2 4 2" xfId="35504" xr:uid="{00000000-0005-0000-0000-0000BA510000}"/>
    <cellStyle name="Normal 6 3 2 5 2 2 2 2 5" xfId="24908" xr:uid="{00000000-0005-0000-0000-0000BB510000}"/>
    <cellStyle name="Normal 6 3 2 5 2 2 2 3" xfId="10753" xr:uid="{00000000-0005-0000-0000-0000BC510000}"/>
    <cellStyle name="Normal 6 3 2 5 2 2 2 3 2" xfId="10754" xr:uid="{00000000-0005-0000-0000-0000BD510000}"/>
    <cellStyle name="Normal 6 3 2 5 2 2 2 3 2 2" xfId="10755" xr:uid="{00000000-0005-0000-0000-0000BE510000}"/>
    <cellStyle name="Normal 6 3 2 5 2 2 2 3 2 2 2" xfId="40168" xr:uid="{00000000-0005-0000-0000-0000BF510000}"/>
    <cellStyle name="Normal 6 3 2 5 2 2 2 3 2 3" xfId="30150" xr:uid="{00000000-0005-0000-0000-0000C0510000}"/>
    <cellStyle name="Normal 6 3 2 5 2 2 2 3 3" xfId="10756" xr:uid="{00000000-0005-0000-0000-0000C1510000}"/>
    <cellStyle name="Normal 6 3 2 5 2 2 2 3 3 2" xfId="10757" xr:uid="{00000000-0005-0000-0000-0000C2510000}"/>
    <cellStyle name="Normal 6 3 2 5 2 2 2 3 3 2 2" xfId="40169" xr:uid="{00000000-0005-0000-0000-0000C3510000}"/>
    <cellStyle name="Normal 6 3 2 5 2 2 2 3 3 3" xfId="30151" xr:uid="{00000000-0005-0000-0000-0000C4510000}"/>
    <cellStyle name="Normal 6 3 2 5 2 2 2 3 4" xfId="10758" xr:uid="{00000000-0005-0000-0000-0000C5510000}"/>
    <cellStyle name="Normal 6 3 2 5 2 2 2 3 4 2" xfId="35505" xr:uid="{00000000-0005-0000-0000-0000C6510000}"/>
    <cellStyle name="Normal 6 3 2 5 2 2 2 3 5" xfId="24909" xr:uid="{00000000-0005-0000-0000-0000C7510000}"/>
    <cellStyle name="Normal 6 3 2 5 2 2 2 4" xfId="10759" xr:uid="{00000000-0005-0000-0000-0000C8510000}"/>
    <cellStyle name="Normal 6 3 2 5 2 2 2 4 2" xfId="10760" xr:uid="{00000000-0005-0000-0000-0000C9510000}"/>
    <cellStyle name="Normal 6 3 2 5 2 2 2 4 2 2" xfId="40170" xr:uid="{00000000-0005-0000-0000-0000CA510000}"/>
    <cellStyle name="Normal 6 3 2 5 2 2 2 4 3" xfId="30152" xr:uid="{00000000-0005-0000-0000-0000CB510000}"/>
    <cellStyle name="Normal 6 3 2 5 2 2 2 5" xfId="10761" xr:uid="{00000000-0005-0000-0000-0000CC510000}"/>
    <cellStyle name="Normal 6 3 2 5 2 2 2 5 2" xfId="10762" xr:uid="{00000000-0005-0000-0000-0000CD510000}"/>
    <cellStyle name="Normal 6 3 2 5 2 2 2 5 2 2" xfId="40171" xr:uid="{00000000-0005-0000-0000-0000CE510000}"/>
    <cellStyle name="Normal 6 3 2 5 2 2 2 5 3" xfId="30153" xr:uid="{00000000-0005-0000-0000-0000CF510000}"/>
    <cellStyle name="Normal 6 3 2 5 2 2 2 6" xfId="10763" xr:uid="{00000000-0005-0000-0000-0000D0510000}"/>
    <cellStyle name="Normal 6 3 2 5 2 2 2 6 2" xfId="35503" xr:uid="{00000000-0005-0000-0000-0000D1510000}"/>
    <cellStyle name="Normal 6 3 2 5 2 2 2 7" xfId="24907" xr:uid="{00000000-0005-0000-0000-0000D2510000}"/>
    <cellStyle name="Normal 6 3 2 5 2 2 3" xfId="10764" xr:uid="{00000000-0005-0000-0000-0000D3510000}"/>
    <cellStyle name="Normal 6 3 2 5 2 2 3 2" xfId="10765" xr:uid="{00000000-0005-0000-0000-0000D4510000}"/>
    <cellStyle name="Normal 6 3 2 5 2 2 3 2 2" xfId="10766" xr:uid="{00000000-0005-0000-0000-0000D5510000}"/>
    <cellStyle name="Normal 6 3 2 5 2 2 3 2 2 2" xfId="40172" xr:uid="{00000000-0005-0000-0000-0000D6510000}"/>
    <cellStyle name="Normal 6 3 2 5 2 2 3 2 3" xfId="30154" xr:uid="{00000000-0005-0000-0000-0000D7510000}"/>
    <cellStyle name="Normal 6 3 2 5 2 2 3 3" xfId="10767" xr:uid="{00000000-0005-0000-0000-0000D8510000}"/>
    <cellStyle name="Normal 6 3 2 5 2 2 3 3 2" xfId="10768" xr:uid="{00000000-0005-0000-0000-0000D9510000}"/>
    <cellStyle name="Normal 6 3 2 5 2 2 3 3 2 2" xfId="40173" xr:uid="{00000000-0005-0000-0000-0000DA510000}"/>
    <cellStyle name="Normal 6 3 2 5 2 2 3 3 3" xfId="30155" xr:uid="{00000000-0005-0000-0000-0000DB510000}"/>
    <cellStyle name="Normal 6 3 2 5 2 2 3 4" xfId="10769" xr:uid="{00000000-0005-0000-0000-0000DC510000}"/>
    <cellStyle name="Normal 6 3 2 5 2 2 3 4 2" xfId="35506" xr:uid="{00000000-0005-0000-0000-0000DD510000}"/>
    <cellStyle name="Normal 6 3 2 5 2 2 3 5" xfId="24910" xr:uid="{00000000-0005-0000-0000-0000DE510000}"/>
    <cellStyle name="Normal 6 3 2 5 2 2 4" xfId="10770" xr:uid="{00000000-0005-0000-0000-0000DF510000}"/>
    <cellStyle name="Normal 6 3 2 5 2 2 4 2" xfId="10771" xr:uid="{00000000-0005-0000-0000-0000E0510000}"/>
    <cellStyle name="Normal 6 3 2 5 2 2 4 2 2" xfId="10772" xr:uid="{00000000-0005-0000-0000-0000E1510000}"/>
    <cellStyle name="Normal 6 3 2 5 2 2 4 2 2 2" xfId="40174" xr:uid="{00000000-0005-0000-0000-0000E2510000}"/>
    <cellStyle name="Normal 6 3 2 5 2 2 4 2 3" xfId="30156" xr:uid="{00000000-0005-0000-0000-0000E3510000}"/>
    <cellStyle name="Normal 6 3 2 5 2 2 4 3" xfId="10773" xr:uid="{00000000-0005-0000-0000-0000E4510000}"/>
    <cellStyle name="Normal 6 3 2 5 2 2 4 3 2" xfId="10774" xr:uid="{00000000-0005-0000-0000-0000E5510000}"/>
    <cellStyle name="Normal 6 3 2 5 2 2 4 3 2 2" xfId="40175" xr:uid="{00000000-0005-0000-0000-0000E6510000}"/>
    <cellStyle name="Normal 6 3 2 5 2 2 4 3 3" xfId="30157" xr:uid="{00000000-0005-0000-0000-0000E7510000}"/>
    <cellStyle name="Normal 6 3 2 5 2 2 4 4" xfId="10775" xr:uid="{00000000-0005-0000-0000-0000E8510000}"/>
    <cellStyle name="Normal 6 3 2 5 2 2 4 4 2" xfId="35507" xr:uid="{00000000-0005-0000-0000-0000E9510000}"/>
    <cellStyle name="Normal 6 3 2 5 2 2 4 5" xfId="24911" xr:uid="{00000000-0005-0000-0000-0000EA510000}"/>
    <cellStyle name="Normal 6 3 2 5 2 2 5" xfId="10776" xr:uid="{00000000-0005-0000-0000-0000EB510000}"/>
    <cellStyle name="Normal 6 3 2 5 2 2 5 2" xfId="10777" xr:uid="{00000000-0005-0000-0000-0000EC510000}"/>
    <cellStyle name="Normal 6 3 2 5 2 2 5 2 2" xfId="40176" xr:uid="{00000000-0005-0000-0000-0000ED510000}"/>
    <cellStyle name="Normal 6 3 2 5 2 2 5 3" xfId="30158" xr:uid="{00000000-0005-0000-0000-0000EE510000}"/>
    <cellStyle name="Normal 6 3 2 5 2 2 6" xfId="10778" xr:uid="{00000000-0005-0000-0000-0000EF510000}"/>
    <cellStyle name="Normal 6 3 2 5 2 2 6 2" xfId="10779" xr:uid="{00000000-0005-0000-0000-0000F0510000}"/>
    <cellStyle name="Normal 6 3 2 5 2 2 6 2 2" xfId="40177" xr:uid="{00000000-0005-0000-0000-0000F1510000}"/>
    <cellStyle name="Normal 6 3 2 5 2 2 6 3" xfId="30159" xr:uid="{00000000-0005-0000-0000-0000F2510000}"/>
    <cellStyle name="Normal 6 3 2 5 2 2 7" xfId="10780" xr:uid="{00000000-0005-0000-0000-0000F3510000}"/>
    <cellStyle name="Normal 6 3 2 5 2 2 7 2" xfId="35502" xr:uid="{00000000-0005-0000-0000-0000F4510000}"/>
    <cellStyle name="Normal 6 3 2 5 2 2 8" xfId="24906" xr:uid="{00000000-0005-0000-0000-0000F5510000}"/>
    <cellStyle name="Normal 6 3 2 5 2 3" xfId="10781" xr:uid="{00000000-0005-0000-0000-0000F6510000}"/>
    <cellStyle name="Normal 6 3 2 5 2 3 2" xfId="10782" xr:uid="{00000000-0005-0000-0000-0000F7510000}"/>
    <cellStyle name="Normal 6 3 2 5 2 3 2 2" xfId="10783" xr:uid="{00000000-0005-0000-0000-0000F8510000}"/>
    <cellStyle name="Normal 6 3 2 5 2 3 2 2 2" xfId="10784" xr:uid="{00000000-0005-0000-0000-0000F9510000}"/>
    <cellStyle name="Normal 6 3 2 5 2 3 2 2 2 2" xfId="10785" xr:uid="{00000000-0005-0000-0000-0000FA510000}"/>
    <cellStyle name="Normal 6 3 2 5 2 3 2 2 2 2 2" xfId="40178" xr:uid="{00000000-0005-0000-0000-0000FB510000}"/>
    <cellStyle name="Normal 6 3 2 5 2 3 2 2 2 3" xfId="30160" xr:uid="{00000000-0005-0000-0000-0000FC510000}"/>
    <cellStyle name="Normal 6 3 2 5 2 3 2 2 3" xfId="10786" xr:uid="{00000000-0005-0000-0000-0000FD510000}"/>
    <cellStyle name="Normal 6 3 2 5 2 3 2 2 3 2" xfId="10787" xr:uid="{00000000-0005-0000-0000-0000FE510000}"/>
    <cellStyle name="Normal 6 3 2 5 2 3 2 2 3 2 2" xfId="40179" xr:uid="{00000000-0005-0000-0000-0000FF510000}"/>
    <cellStyle name="Normal 6 3 2 5 2 3 2 2 3 3" xfId="30161" xr:uid="{00000000-0005-0000-0000-000000520000}"/>
    <cellStyle name="Normal 6 3 2 5 2 3 2 2 4" xfId="10788" xr:uid="{00000000-0005-0000-0000-000001520000}"/>
    <cellStyle name="Normal 6 3 2 5 2 3 2 2 4 2" xfId="35510" xr:uid="{00000000-0005-0000-0000-000002520000}"/>
    <cellStyle name="Normal 6 3 2 5 2 3 2 2 5" xfId="24914" xr:uid="{00000000-0005-0000-0000-000003520000}"/>
    <cellStyle name="Normal 6 3 2 5 2 3 2 3" xfId="10789" xr:uid="{00000000-0005-0000-0000-000004520000}"/>
    <cellStyle name="Normal 6 3 2 5 2 3 2 3 2" xfId="10790" xr:uid="{00000000-0005-0000-0000-000005520000}"/>
    <cellStyle name="Normal 6 3 2 5 2 3 2 3 2 2" xfId="10791" xr:uid="{00000000-0005-0000-0000-000006520000}"/>
    <cellStyle name="Normal 6 3 2 5 2 3 2 3 2 2 2" xfId="40180" xr:uid="{00000000-0005-0000-0000-000007520000}"/>
    <cellStyle name="Normal 6 3 2 5 2 3 2 3 2 3" xfId="30162" xr:uid="{00000000-0005-0000-0000-000008520000}"/>
    <cellStyle name="Normal 6 3 2 5 2 3 2 3 3" xfId="10792" xr:uid="{00000000-0005-0000-0000-000009520000}"/>
    <cellStyle name="Normal 6 3 2 5 2 3 2 3 3 2" xfId="10793" xr:uid="{00000000-0005-0000-0000-00000A520000}"/>
    <cellStyle name="Normal 6 3 2 5 2 3 2 3 3 2 2" xfId="40181" xr:uid="{00000000-0005-0000-0000-00000B520000}"/>
    <cellStyle name="Normal 6 3 2 5 2 3 2 3 3 3" xfId="30163" xr:uid="{00000000-0005-0000-0000-00000C520000}"/>
    <cellStyle name="Normal 6 3 2 5 2 3 2 3 4" xfId="10794" xr:uid="{00000000-0005-0000-0000-00000D520000}"/>
    <cellStyle name="Normal 6 3 2 5 2 3 2 3 4 2" xfId="35511" xr:uid="{00000000-0005-0000-0000-00000E520000}"/>
    <cellStyle name="Normal 6 3 2 5 2 3 2 3 5" xfId="24915" xr:uid="{00000000-0005-0000-0000-00000F520000}"/>
    <cellStyle name="Normal 6 3 2 5 2 3 2 4" xfId="10795" xr:uid="{00000000-0005-0000-0000-000010520000}"/>
    <cellStyle name="Normal 6 3 2 5 2 3 2 4 2" xfId="10796" xr:uid="{00000000-0005-0000-0000-000011520000}"/>
    <cellStyle name="Normal 6 3 2 5 2 3 2 4 2 2" xfId="40182" xr:uid="{00000000-0005-0000-0000-000012520000}"/>
    <cellStyle name="Normal 6 3 2 5 2 3 2 4 3" xfId="30164" xr:uid="{00000000-0005-0000-0000-000013520000}"/>
    <cellStyle name="Normal 6 3 2 5 2 3 2 5" xfId="10797" xr:uid="{00000000-0005-0000-0000-000014520000}"/>
    <cellStyle name="Normal 6 3 2 5 2 3 2 5 2" xfId="10798" xr:uid="{00000000-0005-0000-0000-000015520000}"/>
    <cellStyle name="Normal 6 3 2 5 2 3 2 5 2 2" xfId="40183" xr:uid="{00000000-0005-0000-0000-000016520000}"/>
    <cellStyle name="Normal 6 3 2 5 2 3 2 5 3" xfId="30165" xr:uid="{00000000-0005-0000-0000-000017520000}"/>
    <cellStyle name="Normal 6 3 2 5 2 3 2 6" xfId="10799" xr:uid="{00000000-0005-0000-0000-000018520000}"/>
    <cellStyle name="Normal 6 3 2 5 2 3 2 6 2" xfId="35509" xr:uid="{00000000-0005-0000-0000-000019520000}"/>
    <cellStyle name="Normal 6 3 2 5 2 3 2 7" xfId="24913" xr:uid="{00000000-0005-0000-0000-00001A520000}"/>
    <cellStyle name="Normal 6 3 2 5 2 3 3" xfId="10800" xr:uid="{00000000-0005-0000-0000-00001B520000}"/>
    <cellStyle name="Normal 6 3 2 5 2 3 3 2" xfId="10801" xr:uid="{00000000-0005-0000-0000-00001C520000}"/>
    <cellStyle name="Normal 6 3 2 5 2 3 3 2 2" xfId="10802" xr:uid="{00000000-0005-0000-0000-00001D520000}"/>
    <cellStyle name="Normal 6 3 2 5 2 3 3 2 2 2" xfId="40184" xr:uid="{00000000-0005-0000-0000-00001E520000}"/>
    <cellStyle name="Normal 6 3 2 5 2 3 3 2 3" xfId="30166" xr:uid="{00000000-0005-0000-0000-00001F520000}"/>
    <cellStyle name="Normal 6 3 2 5 2 3 3 3" xfId="10803" xr:uid="{00000000-0005-0000-0000-000020520000}"/>
    <cellStyle name="Normal 6 3 2 5 2 3 3 3 2" xfId="10804" xr:uid="{00000000-0005-0000-0000-000021520000}"/>
    <cellStyle name="Normal 6 3 2 5 2 3 3 3 2 2" xfId="40185" xr:uid="{00000000-0005-0000-0000-000022520000}"/>
    <cellStyle name="Normal 6 3 2 5 2 3 3 3 3" xfId="30167" xr:uid="{00000000-0005-0000-0000-000023520000}"/>
    <cellStyle name="Normal 6 3 2 5 2 3 3 4" xfId="10805" xr:uid="{00000000-0005-0000-0000-000024520000}"/>
    <cellStyle name="Normal 6 3 2 5 2 3 3 4 2" xfId="35512" xr:uid="{00000000-0005-0000-0000-000025520000}"/>
    <cellStyle name="Normal 6 3 2 5 2 3 3 5" xfId="24916" xr:uid="{00000000-0005-0000-0000-000026520000}"/>
    <cellStyle name="Normal 6 3 2 5 2 3 4" xfId="10806" xr:uid="{00000000-0005-0000-0000-000027520000}"/>
    <cellStyle name="Normal 6 3 2 5 2 3 4 2" xfId="10807" xr:uid="{00000000-0005-0000-0000-000028520000}"/>
    <cellStyle name="Normal 6 3 2 5 2 3 4 2 2" xfId="10808" xr:uid="{00000000-0005-0000-0000-000029520000}"/>
    <cellStyle name="Normal 6 3 2 5 2 3 4 2 2 2" xfId="40186" xr:uid="{00000000-0005-0000-0000-00002A520000}"/>
    <cellStyle name="Normal 6 3 2 5 2 3 4 2 3" xfId="30168" xr:uid="{00000000-0005-0000-0000-00002B520000}"/>
    <cellStyle name="Normal 6 3 2 5 2 3 4 3" xfId="10809" xr:uid="{00000000-0005-0000-0000-00002C520000}"/>
    <cellStyle name="Normal 6 3 2 5 2 3 4 3 2" xfId="10810" xr:uid="{00000000-0005-0000-0000-00002D520000}"/>
    <cellStyle name="Normal 6 3 2 5 2 3 4 3 2 2" xfId="40187" xr:uid="{00000000-0005-0000-0000-00002E520000}"/>
    <cellStyle name="Normal 6 3 2 5 2 3 4 3 3" xfId="30169" xr:uid="{00000000-0005-0000-0000-00002F520000}"/>
    <cellStyle name="Normal 6 3 2 5 2 3 4 4" xfId="10811" xr:uid="{00000000-0005-0000-0000-000030520000}"/>
    <cellStyle name="Normal 6 3 2 5 2 3 4 4 2" xfId="35513" xr:uid="{00000000-0005-0000-0000-000031520000}"/>
    <cellStyle name="Normal 6 3 2 5 2 3 4 5" xfId="24917" xr:uid="{00000000-0005-0000-0000-000032520000}"/>
    <cellStyle name="Normal 6 3 2 5 2 3 5" xfId="10812" xr:uid="{00000000-0005-0000-0000-000033520000}"/>
    <cellStyle name="Normal 6 3 2 5 2 3 5 2" xfId="10813" xr:uid="{00000000-0005-0000-0000-000034520000}"/>
    <cellStyle name="Normal 6 3 2 5 2 3 5 2 2" xfId="40188" xr:uid="{00000000-0005-0000-0000-000035520000}"/>
    <cellStyle name="Normal 6 3 2 5 2 3 5 3" xfId="30170" xr:uid="{00000000-0005-0000-0000-000036520000}"/>
    <cellStyle name="Normal 6 3 2 5 2 3 6" xfId="10814" xr:uid="{00000000-0005-0000-0000-000037520000}"/>
    <cellStyle name="Normal 6 3 2 5 2 3 6 2" xfId="10815" xr:uid="{00000000-0005-0000-0000-000038520000}"/>
    <cellStyle name="Normal 6 3 2 5 2 3 6 2 2" xfId="40189" xr:uid="{00000000-0005-0000-0000-000039520000}"/>
    <cellStyle name="Normal 6 3 2 5 2 3 6 3" xfId="30171" xr:uid="{00000000-0005-0000-0000-00003A520000}"/>
    <cellStyle name="Normal 6 3 2 5 2 3 7" xfId="10816" xr:uid="{00000000-0005-0000-0000-00003B520000}"/>
    <cellStyle name="Normal 6 3 2 5 2 3 7 2" xfId="35508" xr:uid="{00000000-0005-0000-0000-00003C520000}"/>
    <cellStyle name="Normal 6 3 2 5 2 3 8" xfId="24912" xr:uid="{00000000-0005-0000-0000-00003D520000}"/>
    <cellStyle name="Normal 6 3 2 5 2 4" xfId="10817" xr:uid="{00000000-0005-0000-0000-00003E520000}"/>
    <cellStyle name="Normal 6 3 2 5 2 4 2" xfId="10818" xr:uid="{00000000-0005-0000-0000-00003F520000}"/>
    <cellStyle name="Normal 6 3 2 5 2 4 2 2" xfId="10819" xr:uid="{00000000-0005-0000-0000-000040520000}"/>
    <cellStyle name="Normal 6 3 2 5 2 4 2 2 2" xfId="10820" xr:uid="{00000000-0005-0000-0000-000041520000}"/>
    <cellStyle name="Normal 6 3 2 5 2 4 2 2 2 2" xfId="40190" xr:uid="{00000000-0005-0000-0000-000042520000}"/>
    <cellStyle name="Normal 6 3 2 5 2 4 2 2 3" xfId="30172" xr:uid="{00000000-0005-0000-0000-000043520000}"/>
    <cellStyle name="Normal 6 3 2 5 2 4 2 3" xfId="10821" xr:uid="{00000000-0005-0000-0000-000044520000}"/>
    <cellStyle name="Normal 6 3 2 5 2 4 2 3 2" xfId="10822" xr:uid="{00000000-0005-0000-0000-000045520000}"/>
    <cellStyle name="Normal 6 3 2 5 2 4 2 3 2 2" xfId="40191" xr:uid="{00000000-0005-0000-0000-000046520000}"/>
    <cellStyle name="Normal 6 3 2 5 2 4 2 3 3" xfId="30173" xr:uid="{00000000-0005-0000-0000-000047520000}"/>
    <cellStyle name="Normal 6 3 2 5 2 4 2 4" xfId="10823" xr:uid="{00000000-0005-0000-0000-000048520000}"/>
    <cellStyle name="Normal 6 3 2 5 2 4 2 4 2" xfId="35515" xr:uid="{00000000-0005-0000-0000-000049520000}"/>
    <cellStyle name="Normal 6 3 2 5 2 4 2 5" xfId="24919" xr:uid="{00000000-0005-0000-0000-00004A520000}"/>
    <cellStyle name="Normal 6 3 2 5 2 4 3" xfId="10824" xr:uid="{00000000-0005-0000-0000-00004B520000}"/>
    <cellStyle name="Normal 6 3 2 5 2 4 3 2" xfId="10825" xr:uid="{00000000-0005-0000-0000-00004C520000}"/>
    <cellStyle name="Normal 6 3 2 5 2 4 3 2 2" xfId="10826" xr:uid="{00000000-0005-0000-0000-00004D520000}"/>
    <cellStyle name="Normal 6 3 2 5 2 4 3 2 2 2" xfId="40192" xr:uid="{00000000-0005-0000-0000-00004E520000}"/>
    <cellStyle name="Normal 6 3 2 5 2 4 3 2 3" xfId="30174" xr:uid="{00000000-0005-0000-0000-00004F520000}"/>
    <cellStyle name="Normal 6 3 2 5 2 4 3 3" xfId="10827" xr:uid="{00000000-0005-0000-0000-000050520000}"/>
    <cellStyle name="Normal 6 3 2 5 2 4 3 3 2" xfId="10828" xr:uid="{00000000-0005-0000-0000-000051520000}"/>
    <cellStyle name="Normal 6 3 2 5 2 4 3 3 2 2" xfId="40193" xr:uid="{00000000-0005-0000-0000-000052520000}"/>
    <cellStyle name="Normal 6 3 2 5 2 4 3 3 3" xfId="30175" xr:uid="{00000000-0005-0000-0000-000053520000}"/>
    <cellStyle name="Normal 6 3 2 5 2 4 3 4" xfId="10829" xr:uid="{00000000-0005-0000-0000-000054520000}"/>
    <cellStyle name="Normal 6 3 2 5 2 4 3 4 2" xfId="35516" xr:uid="{00000000-0005-0000-0000-000055520000}"/>
    <cellStyle name="Normal 6 3 2 5 2 4 3 5" xfId="24920" xr:uid="{00000000-0005-0000-0000-000056520000}"/>
    <cellStyle name="Normal 6 3 2 5 2 4 4" xfId="10830" xr:uid="{00000000-0005-0000-0000-000057520000}"/>
    <cellStyle name="Normal 6 3 2 5 2 4 4 2" xfId="10831" xr:uid="{00000000-0005-0000-0000-000058520000}"/>
    <cellStyle name="Normal 6 3 2 5 2 4 4 2 2" xfId="40194" xr:uid="{00000000-0005-0000-0000-000059520000}"/>
    <cellStyle name="Normal 6 3 2 5 2 4 4 3" xfId="30176" xr:uid="{00000000-0005-0000-0000-00005A520000}"/>
    <cellStyle name="Normal 6 3 2 5 2 4 5" xfId="10832" xr:uid="{00000000-0005-0000-0000-00005B520000}"/>
    <cellStyle name="Normal 6 3 2 5 2 4 5 2" xfId="10833" xr:uid="{00000000-0005-0000-0000-00005C520000}"/>
    <cellStyle name="Normal 6 3 2 5 2 4 5 2 2" xfId="40195" xr:uid="{00000000-0005-0000-0000-00005D520000}"/>
    <cellStyle name="Normal 6 3 2 5 2 4 5 3" xfId="30177" xr:uid="{00000000-0005-0000-0000-00005E520000}"/>
    <cellStyle name="Normal 6 3 2 5 2 4 6" xfId="10834" xr:uid="{00000000-0005-0000-0000-00005F520000}"/>
    <cellStyle name="Normal 6 3 2 5 2 4 6 2" xfId="35514" xr:uid="{00000000-0005-0000-0000-000060520000}"/>
    <cellStyle name="Normal 6 3 2 5 2 4 7" xfId="24918" xr:uid="{00000000-0005-0000-0000-000061520000}"/>
    <cellStyle name="Normal 6 3 2 5 2 5" xfId="10835" xr:uid="{00000000-0005-0000-0000-000062520000}"/>
    <cellStyle name="Normal 6 3 2 5 2 5 2" xfId="10836" xr:uid="{00000000-0005-0000-0000-000063520000}"/>
    <cellStyle name="Normal 6 3 2 5 2 5 2 2" xfId="10837" xr:uid="{00000000-0005-0000-0000-000064520000}"/>
    <cellStyle name="Normal 6 3 2 5 2 5 2 2 2" xfId="40196" xr:uid="{00000000-0005-0000-0000-000065520000}"/>
    <cellStyle name="Normal 6 3 2 5 2 5 2 3" xfId="30178" xr:uid="{00000000-0005-0000-0000-000066520000}"/>
    <cellStyle name="Normal 6 3 2 5 2 5 3" xfId="10838" xr:uid="{00000000-0005-0000-0000-000067520000}"/>
    <cellStyle name="Normal 6 3 2 5 2 5 3 2" xfId="10839" xr:uid="{00000000-0005-0000-0000-000068520000}"/>
    <cellStyle name="Normal 6 3 2 5 2 5 3 2 2" xfId="40197" xr:uid="{00000000-0005-0000-0000-000069520000}"/>
    <cellStyle name="Normal 6 3 2 5 2 5 3 3" xfId="30179" xr:uid="{00000000-0005-0000-0000-00006A520000}"/>
    <cellStyle name="Normal 6 3 2 5 2 5 4" xfId="10840" xr:uid="{00000000-0005-0000-0000-00006B520000}"/>
    <cellStyle name="Normal 6 3 2 5 2 5 4 2" xfId="35517" xr:uid="{00000000-0005-0000-0000-00006C520000}"/>
    <cellStyle name="Normal 6 3 2 5 2 5 5" xfId="24921" xr:uid="{00000000-0005-0000-0000-00006D520000}"/>
    <cellStyle name="Normal 6 3 2 5 2 6" xfId="10841" xr:uid="{00000000-0005-0000-0000-00006E520000}"/>
    <cellStyle name="Normal 6 3 2 5 2 6 2" xfId="10842" xr:uid="{00000000-0005-0000-0000-00006F520000}"/>
    <cellStyle name="Normal 6 3 2 5 2 6 2 2" xfId="10843" xr:uid="{00000000-0005-0000-0000-000070520000}"/>
    <cellStyle name="Normal 6 3 2 5 2 6 2 2 2" xfId="40198" xr:uid="{00000000-0005-0000-0000-000071520000}"/>
    <cellStyle name="Normal 6 3 2 5 2 6 2 3" xfId="30180" xr:uid="{00000000-0005-0000-0000-000072520000}"/>
    <cellStyle name="Normal 6 3 2 5 2 6 3" xfId="10844" xr:uid="{00000000-0005-0000-0000-000073520000}"/>
    <cellStyle name="Normal 6 3 2 5 2 6 3 2" xfId="10845" xr:uid="{00000000-0005-0000-0000-000074520000}"/>
    <cellStyle name="Normal 6 3 2 5 2 6 3 2 2" xfId="40199" xr:uid="{00000000-0005-0000-0000-000075520000}"/>
    <cellStyle name="Normal 6 3 2 5 2 6 3 3" xfId="30181" xr:uid="{00000000-0005-0000-0000-000076520000}"/>
    <cellStyle name="Normal 6 3 2 5 2 6 4" xfId="10846" xr:uid="{00000000-0005-0000-0000-000077520000}"/>
    <cellStyle name="Normal 6 3 2 5 2 6 4 2" xfId="35518" xr:uid="{00000000-0005-0000-0000-000078520000}"/>
    <cellStyle name="Normal 6 3 2 5 2 6 5" xfId="24922" xr:uid="{00000000-0005-0000-0000-000079520000}"/>
    <cellStyle name="Normal 6 3 2 5 2 7" xfId="10847" xr:uid="{00000000-0005-0000-0000-00007A520000}"/>
    <cellStyle name="Normal 6 3 2 5 2 7 2" xfId="10848" xr:uid="{00000000-0005-0000-0000-00007B520000}"/>
    <cellStyle name="Normal 6 3 2 5 2 7 2 2" xfId="40200" xr:uid="{00000000-0005-0000-0000-00007C520000}"/>
    <cellStyle name="Normal 6 3 2 5 2 7 3" xfId="30182" xr:uid="{00000000-0005-0000-0000-00007D520000}"/>
    <cellStyle name="Normal 6 3 2 5 2 8" xfId="10849" xr:uid="{00000000-0005-0000-0000-00007E520000}"/>
    <cellStyle name="Normal 6 3 2 5 2 8 2" xfId="10850" xr:uid="{00000000-0005-0000-0000-00007F520000}"/>
    <cellStyle name="Normal 6 3 2 5 2 8 2 2" xfId="40201" xr:uid="{00000000-0005-0000-0000-000080520000}"/>
    <cellStyle name="Normal 6 3 2 5 2 8 3" xfId="30183" xr:uid="{00000000-0005-0000-0000-000081520000}"/>
    <cellStyle name="Normal 6 3 2 5 2 9" xfId="10851" xr:uid="{00000000-0005-0000-0000-000082520000}"/>
    <cellStyle name="Normal 6 3 2 5 2 9 2" xfId="35501" xr:uid="{00000000-0005-0000-0000-000083520000}"/>
    <cellStyle name="Normal 6 3 2 5 3" xfId="10852" xr:uid="{00000000-0005-0000-0000-000084520000}"/>
    <cellStyle name="Normal 6 3 2 5 3 2" xfId="10853" xr:uid="{00000000-0005-0000-0000-000085520000}"/>
    <cellStyle name="Normal 6 3 2 5 3 2 2" xfId="10854" xr:uid="{00000000-0005-0000-0000-000086520000}"/>
    <cellStyle name="Normal 6 3 2 5 3 2 2 2" xfId="10855" xr:uid="{00000000-0005-0000-0000-000087520000}"/>
    <cellStyle name="Normal 6 3 2 5 3 2 2 2 2" xfId="10856" xr:uid="{00000000-0005-0000-0000-000088520000}"/>
    <cellStyle name="Normal 6 3 2 5 3 2 2 2 2 2" xfId="40202" xr:uid="{00000000-0005-0000-0000-000089520000}"/>
    <cellStyle name="Normal 6 3 2 5 3 2 2 2 3" xfId="30184" xr:uid="{00000000-0005-0000-0000-00008A520000}"/>
    <cellStyle name="Normal 6 3 2 5 3 2 2 3" xfId="10857" xr:uid="{00000000-0005-0000-0000-00008B520000}"/>
    <cellStyle name="Normal 6 3 2 5 3 2 2 3 2" xfId="10858" xr:uid="{00000000-0005-0000-0000-00008C520000}"/>
    <cellStyle name="Normal 6 3 2 5 3 2 2 3 2 2" xfId="40203" xr:uid="{00000000-0005-0000-0000-00008D520000}"/>
    <cellStyle name="Normal 6 3 2 5 3 2 2 3 3" xfId="30185" xr:uid="{00000000-0005-0000-0000-00008E520000}"/>
    <cellStyle name="Normal 6 3 2 5 3 2 2 4" xfId="10859" xr:uid="{00000000-0005-0000-0000-00008F520000}"/>
    <cellStyle name="Normal 6 3 2 5 3 2 2 4 2" xfId="35521" xr:uid="{00000000-0005-0000-0000-000090520000}"/>
    <cellStyle name="Normal 6 3 2 5 3 2 2 5" xfId="24925" xr:uid="{00000000-0005-0000-0000-000091520000}"/>
    <cellStyle name="Normal 6 3 2 5 3 2 3" xfId="10860" xr:uid="{00000000-0005-0000-0000-000092520000}"/>
    <cellStyle name="Normal 6 3 2 5 3 2 3 2" xfId="10861" xr:uid="{00000000-0005-0000-0000-000093520000}"/>
    <cellStyle name="Normal 6 3 2 5 3 2 3 2 2" xfId="10862" xr:uid="{00000000-0005-0000-0000-000094520000}"/>
    <cellStyle name="Normal 6 3 2 5 3 2 3 2 2 2" xfId="40204" xr:uid="{00000000-0005-0000-0000-000095520000}"/>
    <cellStyle name="Normal 6 3 2 5 3 2 3 2 3" xfId="30186" xr:uid="{00000000-0005-0000-0000-000096520000}"/>
    <cellStyle name="Normal 6 3 2 5 3 2 3 3" xfId="10863" xr:uid="{00000000-0005-0000-0000-000097520000}"/>
    <cellStyle name="Normal 6 3 2 5 3 2 3 3 2" xfId="10864" xr:uid="{00000000-0005-0000-0000-000098520000}"/>
    <cellStyle name="Normal 6 3 2 5 3 2 3 3 2 2" xfId="40205" xr:uid="{00000000-0005-0000-0000-000099520000}"/>
    <cellStyle name="Normal 6 3 2 5 3 2 3 3 3" xfId="30187" xr:uid="{00000000-0005-0000-0000-00009A520000}"/>
    <cellStyle name="Normal 6 3 2 5 3 2 3 4" xfId="10865" xr:uid="{00000000-0005-0000-0000-00009B520000}"/>
    <cellStyle name="Normal 6 3 2 5 3 2 3 4 2" xfId="35522" xr:uid="{00000000-0005-0000-0000-00009C520000}"/>
    <cellStyle name="Normal 6 3 2 5 3 2 3 5" xfId="24926" xr:uid="{00000000-0005-0000-0000-00009D520000}"/>
    <cellStyle name="Normal 6 3 2 5 3 2 4" xfId="10866" xr:uid="{00000000-0005-0000-0000-00009E520000}"/>
    <cellStyle name="Normal 6 3 2 5 3 2 4 2" xfId="10867" xr:uid="{00000000-0005-0000-0000-00009F520000}"/>
    <cellStyle name="Normal 6 3 2 5 3 2 4 2 2" xfId="40206" xr:uid="{00000000-0005-0000-0000-0000A0520000}"/>
    <cellStyle name="Normal 6 3 2 5 3 2 4 3" xfId="30188" xr:uid="{00000000-0005-0000-0000-0000A1520000}"/>
    <cellStyle name="Normal 6 3 2 5 3 2 5" xfId="10868" xr:uid="{00000000-0005-0000-0000-0000A2520000}"/>
    <cellStyle name="Normal 6 3 2 5 3 2 5 2" xfId="10869" xr:uid="{00000000-0005-0000-0000-0000A3520000}"/>
    <cellStyle name="Normal 6 3 2 5 3 2 5 2 2" xfId="40207" xr:uid="{00000000-0005-0000-0000-0000A4520000}"/>
    <cellStyle name="Normal 6 3 2 5 3 2 5 3" xfId="30189" xr:uid="{00000000-0005-0000-0000-0000A5520000}"/>
    <cellStyle name="Normal 6 3 2 5 3 2 6" xfId="10870" xr:uid="{00000000-0005-0000-0000-0000A6520000}"/>
    <cellStyle name="Normal 6 3 2 5 3 2 6 2" xfId="35520" xr:uid="{00000000-0005-0000-0000-0000A7520000}"/>
    <cellStyle name="Normal 6 3 2 5 3 2 7" xfId="24924" xr:uid="{00000000-0005-0000-0000-0000A8520000}"/>
    <cellStyle name="Normal 6 3 2 5 3 3" xfId="10871" xr:uid="{00000000-0005-0000-0000-0000A9520000}"/>
    <cellStyle name="Normal 6 3 2 5 3 3 2" xfId="10872" xr:uid="{00000000-0005-0000-0000-0000AA520000}"/>
    <cellStyle name="Normal 6 3 2 5 3 3 2 2" xfId="10873" xr:uid="{00000000-0005-0000-0000-0000AB520000}"/>
    <cellStyle name="Normal 6 3 2 5 3 3 2 2 2" xfId="40208" xr:uid="{00000000-0005-0000-0000-0000AC520000}"/>
    <cellStyle name="Normal 6 3 2 5 3 3 2 3" xfId="30190" xr:uid="{00000000-0005-0000-0000-0000AD520000}"/>
    <cellStyle name="Normal 6 3 2 5 3 3 3" xfId="10874" xr:uid="{00000000-0005-0000-0000-0000AE520000}"/>
    <cellStyle name="Normal 6 3 2 5 3 3 3 2" xfId="10875" xr:uid="{00000000-0005-0000-0000-0000AF520000}"/>
    <cellStyle name="Normal 6 3 2 5 3 3 3 2 2" xfId="40209" xr:uid="{00000000-0005-0000-0000-0000B0520000}"/>
    <cellStyle name="Normal 6 3 2 5 3 3 3 3" xfId="30191" xr:uid="{00000000-0005-0000-0000-0000B1520000}"/>
    <cellStyle name="Normal 6 3 2 5 3 3 4" xfId="10876" xr:uid="{00000000-0005-0000-0000-0000B2520000}"/>
    <cellStyle name="Normal 6 3 2 5 3 3 4 2" xfId="35523" xr:uid="{00000000-0005-0000-0000-0000B3520000}"/>
    <cellStyle name="Normal 6 3 2 5 3 3 5" xfId="24927" xr:uid="{00000000-0005-0000-0000-0000B4520000}"/>
    <cellStyle name="Normal 6 3 2 5 3 4" xfId="10877" xr:uid="{00000000-0005-0000-0000-0000B5520000}"/>
    <cellStyle name="Normal 6 3 2 5 3 4 2" xfId="10878" xr:uid="{00000000-0005-0000-0000-0000B6520000}"/>
    <cellStyle name="Normal 6 3 2 5 3 4 2 2" xfId="10879" xr:uid="{00000000-0005-0000-0000-0000B7520000}"/>
    <cellStyle name="Normal 6 3 2 5 3 4 2 2 2" xfId="40210" xr:uid="{00000000-0005-0000-0000-0000B8520000}"/>
    <cellStyle name="Normal 6 3 2 5 3 4 2 3" xfId="30192" xr:uid="{00000000-0005-0000-0000-0000B9520000}"/>
    <cellStyle name="Normal 6 3 2 5 3 4 3" xfId="10880" xr:uid="{00000000-0005-0000-0000-0000BA520000}"/>
    <cellStyle name="Normal 6 3 2 5 3 4 3 2" xfId="10881" xr:uid="{00000000-0005-0000-0000-0000BB520000}"/>
    <cellStyle name="Normal 6 3 2 5 3 4 3 2 2" xfId="40211" xr:uid="{00000000-0005-0000-0000-0000BC520000}"/>
    <cellStyle name="Normal 6 3 2 5 3 4 3 3" xfId="30193" xr:uid="{00000000-0005-0000-0000-0000BD520000}"/>
    <cellStyle name="Normal 6 3 2 5 3 4 4" xfId="10882" xr:uid="{00000000-0005-0000-0000-0000BE520000}"/>
    <cellStyle name="Normal 6 3 2 5 3 4 4 2" xfId="35524" xr:uid="{00000000-0005-0000-0000-0000BF520000}"/>
    <cellStyle name="Normal 6 3 2 5 3 4 5" xfId="24928" xr:uid="{00000000-0005-0000-0000-0000C0520000}"/>
    <cellStyle name="Normal 6 3 2 5 3 5" xfId="10883" xr:uid="{00000000-0005-0000-0000-0000C1520000}"/>
    <cellStyle name="Normal 6 3 2 5 3 5 2" xfId="10884" xr:uid="{00000000-0005-0000-0000-0000C2520000}"/>
    <cellStyle name="Normal 6 3 2 5 3 5 2 2" xfId="40212" xr:uid="{00000000-0005-0000-0000-0000C3520000}"/>
    <cellStyle name="Normal 6 3 2 5 3 5 3" xfId="30194" xr:uid="{00000000-0005-0000-0000-0000C4520000}"/>
    <cellStyle name="Normal 6 3 2 5 3 6" xfId="10885" xr:uid="{00000000-0005-0000-0000-0000C5520000}"/>
    <cellStyle name="Normal 6 3 2 5 3 6 2" xfId="10886" xr:uid="{00000000-0005-0000-0000-0000C6520000}"/>
    <cellStyle name="Normal 6 3 2 5 3 6 2 2" xfId="40213" xr:uid="{00000000-0005-0000-0000-0000C7520000}"/>
    <cellStyle name="Normal 6 3 2 5 3 6 3" xfId="30195" xr:uid="{00000000-0005-0000-0000-0000C8520000}"/>
    <cellStyle name="Normal 6 3 2 5 3 7" xfId="10887" xr:uid="{00000000-0005-0000-0000-0000C9520000}"/>
    <cellStyle name="Normal 6 3 2 5 3 7 2" xfId="35519" xr:uid="{00000000-0005-0000-0000-0000CA520000}"/>
    <cellStyle name="Normal 6 3 2 5 3 8" xfId="24923" xr:uid="{00000000-0005-0000-0000-0000CB520000}"/>
    <cellStyle name="Normal 6 3 2 5 4" xfId="10888" xr:uid="{00000000-0005-0000-0000-0000CC520000}"/>
    <cellStyle name="Normal 6 3 2 5 4 2" xfId="10889" xr:uid="{00000000-0005-0000-0000-0000CD520000}"/>
    <cellStyle name="Normal 6 3 2 5 4 2 2" xfId="10890" xr:uid="{00000000-0005-0000-0000-0000CE520000}"/>
    <cellStyle name="Normal 6 3 2 5 4 2 2 2" xfId="10891" xr:uid="{00000000-0005-0000-0000-0000CF520000}"/>
    <cellStyle name="Normal 6 3 2 5 4 2 2 2 2" xfId="10892" xr:uid="{00000000-0005-0000-0000-0000D0520000}"/>
    <cellStyle name="Normal 6 3 2 5 4 2 2 2 2 2" xfId="40214" xr:uid="{00000000-0005-0000-0000-0000D1520000}"/>
    <cellStyle name="Normal 6 3 2 5 4 2 2 2 3" xfId="30196" xr:uid="{00000000-0005-0000-0000-0000D2520000}"/>
    <cellStyle name="Normal 6 3 2 5 4 2 2 3" xfId="10893" xr:uid="{00000000-0005-0000-0000-0000D3520000}"/>
    <cellStyle name="Normal 6 3 2 5 4 2 2 3 2" xfId="10894" xr:uid="{00000000-0005-0000-0000-0000D4520000}"/>
    <cellStyle name="Normal 6 3 2 5 4 2 2 3 2 2" xfId="40215" xr:uid="{00000000-0005-0000-0000-0000D5520000}"/>
    <cellStyle name="Normal 6 3 2 5 4 2 2 3 3" xfId="30197" xr:uid="{00000000-0005-0000-0000-0000D6520000}"/>
    <cellStyle name="Normal 6 3 2 5 4 2 2 4" xfId="10895" xr:uid="{00000000-0005-0000-0000-0000D7520000}"/>
    <cellStyle name="Normal 6 3 2 5 4 2 2 4 2" xfId="35527" xr:uid="{00000000-0005-0000-0000-0000D8520000}"/>
    <cellStyle name="Normal 6 3 2 5 4 2 2 5" xfId="24931" xr:uid="{00000000-0005-0000-0000-0000D9520000}"/>
    <cellStyle name="Normal 6 3 2 5 4 2 3" xfId="10896" xr:uid="{00000000-0005-0000-0000-0000DA520000}"/>
    <cellStyle name="Normal 6 3 2 5 4 2 3 2" xfId="10897" xr:uid="{00000000-0005-0000-0000-0000DB520000}"/>
    <cellStyle name="Normal 6 3 2 5 4 2 3 2 2" xfId="10898" xr:uid="{00000000-0005-0000-0000-0000DC520000}"/>
    <cellStyle name="Normal 6 3 2 5 4 2 3 2 2 2" xfId="40216" xr:uid="{00000000-0005-0000-0000-0000DD520000}"/>
    <cellStyle name="Normal 6 3 2 5 4 2 3 2 3" xfId="30198" xr:uid="{00000000-0005-0000-0000-0000DE520000}"/>
    <cellStyle name="Normal 6 3 2 5 4 2 3 3" xfId="10899" xr:uid="{00000000-0005-0000-0000-0000DF520000}"/>
    <cellStyle name="Normal 6 3 2 5 4 2 3 3 2" xfId="10900" xr:uid="{00000000-0005-0000-0000-0000E0520000}"/>
    <cellStyle name="Normal 6 3 2 5 4 2 3 3 2 2" xfId="40217" xr:uid="{00000000-0005-0000-0000-0000E1520000}"/>
    <cellStyle name="Normal 6 3 2 5 4 2 3 3 3" xfId="30199" xr:uid="{00000000-0005-0000-0000-0000E2520000}"/>
    <cellStyle name="Normal 6 3 2 5 4 2 3 4" xfId="10901" xr:uid="{00000000-0005-0000-0000-0000E3520000}"/>
    <cellStyle name="Normal 6 3 2 5 4 2 3 4 2" xfId="35528" xr:uid="{00000000-0005-0000-0000-0000E4520000}"/>
    <cellStyle name="Normal 6 3 2 5 4 2 3 5" xfId="24932" xr:uid="{00000000-0005-0000-0000-0000E5520000}"/>
    <cellStyle name="Normal 6 3 2 5 4 2 4" xfId="10902" xr:uid="{00000000-0005-0000-0000-0000E6520000}"/>
    <cellStyle name="Normal 6 3 2 5 4 2 4 2" xfId="10903" xr:uid="{00000000-0005-0000-0000-0000E7520000}"/>
    <cellStyle name="Normal 6 3 2 5 4 2 4 2 2" xfId="40218" xr:uid="{00000000-0005-0000-0000-0000E8520000}"/>
    <cellStyle name="Normal 6 3 2 5 4 2 4 3" xfId="30200" xr:uid="{00000000-0005-0000-0000-0000E9520000}"/>
    <cellStyle name="Normal 6 3 2 5 4 2 5" xfId="10904" xr:uid="{00000000-0005-0000-0000-0000EA520000}"/>
    <cellStyle name="Normal 6 3 2 5 4 2 5 2" xfId="10905" xr:uid="{00000000-0005-0000-0000-0000EB520000}"/>
    <cellStyle name="Normal 6 3 2 5 4 2 5 2 2" xfId="40219" xr:uid="{00000000-0005-0000-0000-0000EC520000}"/>
    <cellStyle name="Normal 6 3 2 5 4 2 5 3" xfId="30201" xr:uid="{00000000-0005-0000-0000-0000ED520000}"/>
    <cellStyle name="Normal 6 3 2 5 4 2 6" xfId="10906" xr:uid="{00000000-0005-0000-0000-0000EE520000}"/>
    <cellStyle name="Normal 6 3 2 5 4 2 6 2" xfId="35526" xr:uid="{00000000-0005-0000-0000-0000EF520000}"/>
    <cellStyle name="Normal 6 3 2 5 4 2 7" xfId="24930" xr:uid="{00000000-0005-0000-0000-0000F0520000}"/>
    <cellStyle name="Normal 6 3 2 5 4 3" xfId="10907" xr:uid="{00000000-0005-0000-0000-0000F1520000}"/>
    <cellStyle name="Normal 6 3 2 5 4 3 2" xfId="10908" xr:uid="{00000000-0005-0000-0000-0000F2520000}"/>
    <cellStyle name="Normal 6 3 2 5 4 3 2 2" xfId="10909" xr:uid="{00000000-0005-0000-0000-0000F3520000}"/>
    <cellStyle name="Normal 6 3 2 5 4 3 2 2 2" xfId="40220" xr:uid="{00000000-0005-0000-0000-0000F4520000}"/>
    <cellStyle name="Normal 6 3 2 5 4 3 2 3" xfId="30202" xr:uid="{00000000-0005-0000-0000-0000F5520000}"/>
    <cellStyle name="Normal 6 3 2 5 4 3 3" xfId="10910" xr:uid="{00000000-0005-0000-0000-0000F6520000}"/>
    <cellStyle name="Normal 6 3 2 5 4 3 3 2" xfId="10911" xr:uid="{00000000-0005-0000-0000-0000F7520000}"/>
    <cellStyle name="Normal 6 3 2 5 4 3 3 2 2" xfId="40221" xr:uid="{00000000-0005-0000-0000-0000F8520000}"/>
    <cellStyle name="Normal 6 3 2 5 4 3 3 3" xfId="30203" xr:uid="{00000000-0005-0000-0000-0000F9520000}"/>
    <cellStyle name="Normal 6 3 2 5 4 3 4" xfId="10912" xr:uid="{00000000-0005-0000-0000-0000FA520000}"/>
    <cellStyle name="Normal 6 3 2 5 4 3 4 2" xfId="35529" xr:uid="{00000000-0005-0000-0000-0000FB520000}"/>
    <cellStyle name="Normal 6 3 2 5 4 3 5" xfId="24933" xr:uid="{00000000-0005-0000-0000-0000FC520000}"/>
    <cellStyle name="Normal 6 3 2 5 4 4" xfId="10913" xr:uid="{00000000-0005-0000-0000-0000FD520000}"/>
    <cellStyle name="Normal 6 3 2 5 4 4 2" xfId="10914" xr:uid="{00000000-0005-0000-0000-0000FE520000}"/>
    <cellStyle name="Normal 6 3 2 5 4 4 2 2" xfId="10915" xr:uid="{00000000-0005-0000-0000-0000FF520000}"/>
    <cellStyle name="Normal 6 3 2 5 4 4 2 2 2" xfId="40222" xr:uid="{00000000-0005-0000-0000-000000530000}"/>
    <cellStyle name="Normal 6 3 2 5 4 4 2 3" xfId="30204" xr:uid="{00000000-0005-0000-0000-000001530000}"/>
    <cellStyle name="Normal 6 3 2 5 4 4 3" xfId="10916" xr:uid="{00000000-0005-0000-0000-000002530000}"/>
    <cellStyle name="Normal 6 3 2 5 4 4 3 2" xfId="10917" xr:uid="{00000000-0005-0000-0000-000003530000}"/>
    <cellStyle name="Normal 6 3 2 5 4 4 3 2 2" xfId="40223" xr:uid="{00000000-0005-0000-0000-000004530000}"/>
    <cellStyle name="Normal 6 3 2 5 4 4 3 3" xfId="30205" xr:uid="{00000000-0005-0000-0000-000005530000}"/>
    <cellStyle name="Normal 6 3 2 5 4 4 4" xfId="10918" xr:uid="{00000000-0005-0000-0000-000006530000}"/>
    <cellStyle name="Normal 6 3 2 5 4 4 4 2" xfId="35530" xr:uid="{00000000-0005-0000-0000-000007530000}"/>
    <cellStyle name="Normal 6 3 2 5 4 4 5" xfId="24934" xr:uid="{00000000-0005-0000-0000-000008530000}"/>
    <cellStyle name="Normal 6 3 2 5 4 5" xfId="10919" xr:uid="{00000000-0005-0000-0000-000009530000}"/>
    <cellStyle name="Normal 6 3 2 5 4 5 2" xfId="10920" xr:uid="{00000000-0005-0000-0000-00000A530000}"/>
    <cellStyle name="Normal 6 3 2 5 4 5 2 2" xfId="40224" xr:uid="{00000000-0005-0000-0000-00000B530000}"/>
    <cellStyle name="Normal 6 3 2 5 4 5 3" xfId="30206" xr:uid="{00000000-0005-0000-0000-00000C530000}"/>
    <cellStyle name="Normal 6 3 2 5 4 6" xfId="10921" xr:uid="{00000000-0005-0000-0000-00000D530000}"/>
    <cellStyle name="Normal 6 3 2 5 4 6 2" xfId="10922" xr:uid="{00000000-0005-0000-0000-00000E530000}"/>
    <cellStyle name="Normal 6 3 2 5 4 6 2 2" xfId="40225" xr:uid="{00000000-0005-0000-0000-00000F530000}"/>
    <cellStyle name="Normal 6 3 2 5 4 6 3" xfId="30207" xr:uid="{00000000-0005-0000-0000-000010530000}"/>
    <cellStyle name="Normal 6 3 2 5 4 7" xfId="10923" xr:uid="{00000000-0005-0000-0000-000011530000}"/>
    <cellStyle name="Normal 6 3 2 5 4 7 2" xfId="35525" xr:uid="{00000000-0005-0000-0000-000012530000}"/>
    <cellStyle name="Normal 6 3 2 5 4 8" xfId="24929" xr:uid="{00000000-0005-0000-0000-000013530000}"/>
    <cellStyle name="Normal 6 3 2 5 5" xfId="10924" xr:uid="{00000000-0005-0000-0000-000014530000}"/>
    <cellStyle name="Normal 6 3 2 5 5 2" xfId="10925" xr:uid="{00000000-0005-0000-0000-000015530000}"/>
    <cellStyle name="Normal 6 3 2 5 5 2 2" xfId="10926" xr:uid="{00000000-0005-0000-0000-000016530000}"/>
    <cellStyle name="Normal 6 3 2 5 5 2 2 2" xfId="10927" xr:uid="{00000000-0005-0000-0000-000017530000}"/>
    <cellStyle name="Normal 6 3 2 5 5 2 2 2 2" xfId="10928" xr:uid="{00000000-0005-0000-0000-000018530000}"/>
    <cellStyle name="Normal 6 3 2 5 5 2 2 2 2 2" xfId="40226" xr:uid="{00000000-0005-0000-0000-000019530000}"/>
    <cellStyle name="Normal 6 3 2 5 5 2 2 2 3" xfId="30208" xr:uid="{00000000-0005-0000-0000-00001A530000}"/>
    <cellStyle name="Normal 6 3 2 5 5 2 2 3" xfId="10929" xr:uid="{00000000-0005-0000-0000-00001B530000}"/>
    <cellStyle name="Normal 6 3 2 5 5 2 2 3 2" xfId="10930" xr:uid="{00000000-0005-0000-0000-00001C530000}"/>
    <cellStyle name="Normal 6 3 2 5 5 2 2 3 2 2" xfId="40227" xr:uid="{00000000-0005-0000-0000-00001D530000}"/>
    <cellStyle name="Normal 6 3 2 5 5 2 2 3 3" xfId="30209" xr:uid="{00000000-0005-0000-0000-00001E530000}"/>
    <cellStyle name="Normal 6 3 2 5 5 2 2 4" xfId="10931" xr:uid="{00000000-0005-0000-0000-00001F530000}"/>
    <cellStyle name="Normal 6 3 2 5 5 2 2 4 2" xfId="35533" xr:uid="{00000000-0005-0000-0000-000020530000}"/>
    <cellStyle name="Normal 6 3 2 5 5 2 2 5" xfId="24937" xr:uid="{00000000-0005-0000-0000-000021530000}"/>
    <cellStyle name="Normal 6 3 2 5 5 2 3" xfId="10932" xr:uid="{00000000-0005-0000-0000-000022530000}"/>
    <cellStyle name="Normal 6 3 2 5 5 2 3 2" xfId="10933" xr:uid="{00000000-0005-0000-0000-000023530000}"/>
    <cellStyle name="Normal 6 3 2 5 5 2 3 2 2" xfId="10934" xr:uid="{00000000-0005-0000-0000-000024530000}"/>
    <cellStyle name="Normal 6 3 2 5 5 2 3 2 2 2" xfId="40228" xr:uid="{00000000-0005-0000-0000-000025530000}"/>
    <cellStyle name="Normal 6 3 2 5 5 2 3 2 3" xfId="30210" xr:uid="{00000000-0005-0000-0000-000026530000}"/>
    <cellStyle name="Normal 6 3 2 5 5 2 3 3" xfId="10935" xr:uid="{00000000-0005-0000-0000-000027530000}"/>
    <cellStyle name="Normal 6 3 2 5 5 2 3 3 2" xfId="10936" xr:uid="{00000000-0005-0000-0000-000028530000}"/>
    <cellStyle name="Normal 6 3 2 5 5 2 3 3 2 2" xfId="40229" xr:uid="{00000000-0005-0000-0000-000029530000}"/>
    <cellStyle name="Normal 6 3 2 5 5 2 3 3 3" xfId="30211" xr:uid="{00000000-0005-0000-0000-00002A530000}"/>
    <cellStyle name="Normal 6 3 2 5 5 2 3 4" xfId="10937" xr:uid="{00000000-0005-0000-0000-00002B530000}"/>
    <cellStyle name="Normal 6 3 2 5 5 2 3 4 2" xfId="35534" xr:uid="{00000000-0005-0000-0000-00002C530000}"/>
    <cellStyle name="Normal 6 3 2 5 5 2 3 5" xfId="24938" xr:uid="{00000000-0005-0000-0000-00002D530000}"/>
    <cellStyle name="Normal 6 3 2 5 5 2 4" xfId="10938" xr:uid="{00000000-0005-0000-0000-00002E530000}"/>
    <cellStyle name="Normal 6 3 2 5 5 2 4 2" xfId="10939" xr:uid="{00000000-0005-0000-0000-00002F530000}"/>
    <cellStyle name="Normal 6 3 2 5 5 2 4 2 2" xfId="40230" xr:uid="{00000000-0005-0000-0000-000030530000}"/>
    <cellStyle name="Normal 6 3 2 5 5 2 4 3" xfId="30212" xr:uid="{00000000-0005-0000-0000-000031530000}"/>
    <cellStyle name="Normal 6 3 2 5 5 2 5" xfId="10940" xr:uid="{00000000-0005-0000-0000-000032530000}"/>
    <cellStyle name="Normal 6 3 2 5 5 2 5 2" xfId="10941" xr:uid="{00000000-0005-0000-0000-000033530000}"/>
    <cellStyle name="Normal 6 3 2 5 5 2 5 2 2" xfId="40231" xr:uid="{00000000-0005-0000-0000-000034530000}"/>
    <cellStyle name="Normal 6 3 2 5 5 2 5 3" xfId="30213" xr:uid="{00000000-0005-0000-0000-000035530000}"/>
    <cellStyle name="Normal 6 3 2 5 5 2 6" xfId="10942" xr:uid="{00000000-0005-0000-0000-000036530000}"/>
    <cellStyle name="Normal 6 3 2 5 5 2 6 2" xfId="35532" xr:uid="{00000000-0005-0000-0000-000037530000}"/>
    <cellStyle name="Normal 6 3 2 5 5 2 7" xfId="24936" xr:uid="{00000000-0005-0000-0000-000038530000}"/>
    <cellStyle name="Normal 6 3 2 5 5 3" xfId="10943" xr:uid="{00000000-0005-0000-0000-000039530000}"/>
    <cellStyle name="Normal 6 3 2 5 5 3 2" xfId="10944" xr:uid="{00000000-0005-0000-0000-00003A530000}"/>
    <cellStyle name="Normal 6 3 2 5 5 3 2 2" xfId="10945" xr:uid="{00000000-0005-0000-0000-00003B530000}"/>
    <cellStyle name="Normal 6 3 2 5 5 3 2 2 2" xfId="40232" xr:uid="{00000000-0005-0000-0000-00003C530000}"/>
    <cellStyle name="Normal 6 3 2 5 5 3 2 3" xfId="30214" xr:uid="{00000000-0005-0000-0000-00003D530000}"/>
    <cellStyle name="Normal 6 3 2 5 5 3 3" xfId="10946" xr:uid="{00000000-0005-0000-0000-00003E530000}"/>
    <cellStyle name="Normal 6 3 2 5 5 3 3 2" xfId="10947" xr:uid="{00000000-0005-0000-0000-00003F530000}"/>
    <cellStyle name="Normal 6 3 2 5 5 3 3 2 2" xfId="40233" xr:uid="{00000000-0005-0000-0000-000040530000}"/>
    <cellStyle name="Normal 6 3 2 5 5 3 3 3" xfId="30215" xr:uid="{00000000-0005-0000-0000-000041530000}"/>
    <cellStyle name="Normal 6 3 2 5 5 3 4" xfId="10948" xr:uid="{00000000-0005-0000-0000-000042530000}"/>
    <cellStyle name="Normal 6 3 2 5 5 3 4 2" xfId="35535" xr:uid="{00000000-0005-0000-0000-000043530000}"/>
    <cellStyle name="Normal 6 3 2 5 5 3 5" xfId="24939" xr:uid="{00000000-0005-0000-0000-000044530000}"/>
    <cellStyle name="Normal 6 3 2 5 5 4" xfId="10949" xr:uid="{00000000-0005-0000-0000-000045530000}"/>
    <cellStyle name="Normal 6 3 2 5 5 4 2" xfId="10950" xr:uid="{00000000-0005-0000-0000-000046530000}"/>
    <cellStyle name="Normal 6 3 2 5 5 4 2 2" xfId="10951" xr:uid="{00000000-0005-0000-0000-000047530000}"/>
    <cellStyle name="Normal 6 3 2 5 5 4 2 2 2" xfId="40234" xr:uid="{00000000-0005-0000-0000-000048530000}"/>
    <cellStyle name="Normal 6 3 2 5 5 4 2 3" xfId="30216" xr:uid="{00000000-0005-0000-0000-000049530000}"/>
    <cellStyle name="Normal 6 3 2 5 5 4 3" xfId="10952" xr:uid="{00000000-0005-0000-0000-00004A530000}"/>
    <cellStyle name="Normal 6 3 2 5 5 4 3 2" xfId="10953" xr:uid="{00000000-0005-0000-0000-00004B530000}"/>
    <cellStyle name="Normal 6 3 2 5 5 4 3 2 2" xfId="40235" xr:uid="{00000000-0005-0000-0000-00004C530000}"/>
    <cellStyle name="Normal 6 3 2 5 5 4 3 3" xfId="30217" xr:uid="{00000000-0005-0000-0000-00004D530000}"/>
    <cellStyle name="Normal 6 3 2 5 5 4 4" xfId="10954" xr:uid="{00000000-0005-0000-0000-00004E530000}"/>
    <cellStyle name="Normal 6 3 2 5 5 4 4 2" xfId="35536" xr:uid="{00000000-0005-0000-0000-00004F530000}"/>
    <cellStyle name="Normal 6 3 2 5 5 4 5" xfId="24940" xr:uid="{00000000-0005-0000-0000-000050530000}"/>
    <cellStyle name="Normal 6 3 2 5 5 5" xfId="10955" xr:uid="{00000000-0005-0000-0000-000051530000}"/>
    <cellStyle name="Normal 6 3 2 5 5 5 2" xfId="10956" xr:uid="{00000000-0005-0000-0000-000052530000}"/>
    <cellStyle name="Normal 6 3 2 5 5 5 2 2" xfId="40236" xr:uid="{00000000-0005-0000-0000-000053530000}"/>
    <cellStyle name="Normal 6 3 2 5 5 5 3" xfId="30218" xr:uid="{00000000-0005-0000-0000-000054530000}"/>
    <cellStyle name="Normal 6 3 2 5 5 6" xfId="10957" xr:uid="{00000000-0005-0000-0000-000055530000}"/>
    <cellStyle name="Normal 6 3 2 5 5 6 2" xfId="10958" xr:uid="{00000000-0005-0000-0000-000056530000}"/>
    <cellStyle name="Normal 6 3 2 5 5 6 2 2" xfId="40237" xr:uid="{00000000-0005-0000-0000-000057530000}"/>
    <cellStyle name="Normal 6 3 2 5 5 6 3" xfId="30219" xr:uid="{00000000-0005-0000-0000-000058530000}"/>
    <cellStyle name="Normal 6 3 2 5 5 7" xfId="10959" xr:uid="{00000000-0005-0000-0000-000059530000}"/>
    <cellStyle name="Normal 6 3 2 5 5 7 2" xfId="35531" xr:uid="{00000000-0005-0000-0000-00005A530000}"/>
    <cellStyle name="Normal 6 3 2 5 5 8" xfId="24935" xr:uid="{00000000-0005-0000-0000-00005B530000}"/>
    <cellStyle name="Normal 6 3 2 5 6" xfId="10960" xr:uid="{00000000-0005-0000-0000-00005C530000}"/>
    <cellStyle name="Normal 6 3 2 5 6 2" xfId="10961" xr:uid="{00000000-0005-0000-0000-00005D530000}"/>
    <cellStyle name="Normal 6 3 2 5 6 2 2" xfId="10962" xr:uid="{00000000-0005-0000-0000-00005E530000}"/>
    <cellStyle name="Normal 6 3 2 5 6 2 2 2" xfId="10963" xr:uid="{00000000-0005-0000-0000-00005F530000}"/>
    <cellStyle name="Normal 6 3 2 5 6 2 2 2 2" xfId="40238" xr:uid="{00000000-0005-0000-0000-000060530000}"/>
    <cellStyle name="Normal 6 3 2 5 6 2 2 3" xfId="30220" xr:uid="{00000000-0005-0000-0000-000061530000}"/>
    <cellStyle name="Normal 6 3 2 5 6 2 3" xfId="10964" xr:uid="{00000000-0005-0000-0000-000062530000}"/>
    <cellStyle name="Normal 6 3 2 5 6 2 3 2" xfId="10965" xr:uid="{00000000-0005-0000-0000-000063530000}"/>
    <cellStyle name="Normal 6 3 2 5 6 2 3 2 2" xfId="40239" xr:uid="{00000000-0005-0000-0000-000064530000}"/>
    <cellStyle name="Normal 6 3 2 5 6 2 3 3" xfId="30221" xr:uid="{00000000-0005-0000-0000-000065530000}"/>
    <cellStyle name="Normal 6 3 2 5 6 2 4" xfId="10966" xr:uid="{00000000-0005-0000-0000-000066530000}"/>
    <cellStyle name="Normal 6 3 2 5 6 2 4 2" xfId="35538" xr:uid="{00000000-0005-0000-0000-000067530000}"/>
    <cellStyle name="Normal 6 3 2 5 6 2 5" xfId="24942" xr:uid="{00000000-0005-0000-0000-000068530000}"/>
    <cellStyle name="Normal 6 3 2 5 6 3" xfId="10967" xr:uid="{00000000-0005-0000-0000-000069530000}"/>
    <cellStyle name="Normal 6 3 2 5 6 3 2" xfId="10968" xr:uid="{00000000-0005-0000-0000-00006A530000}"/>
    <cellStyle name="Normal 6 3 2 5 6 3 2 2" xfId="10969" xr:uid="{00000000-0005-0000-0000-00006B530000}"/>
    <cellStyle name="Normal 6 3 2 5 6 3 2 2 2" xfId="40240" xr:uid="{00000000-0005-0000-0000-00006C530000}"/>
    <cellStyle name="Normal 6 3 2 5 6 3 2 3" xfId="30222" xr:uid="{00000000-0005-0000-0000-00006D530000}"/>
    <cellStyle name="Normal 6 3 2 5 6 3 3" xfId="10970" xr:uid="{00000000-0005-0000-0000-00006E530000}"/>
    <cellStyle name="Normal 6 3 2 5 6 3 3 2" xfId="10971" xr:uid="{00000000-0005-0000-0000-00006F530000}"/>
    <cellStyle name="Normal 6 3 2 5 6 3 3 2 2" xfId="40241" xr:uid="{00000000-0005-0000-0000-000070530000}"/>
    <cellStyle name="Normal 6 3 2 5 6 3 3 3" xfId="30223" xr:uid="{00000000-0005-0000-0000-000071530000}"/>
    <cellStyle name="Normal 6 3 2 5 6 3 4" xfId="10972" xr:uid="{00000000-0005-0000-0000-000072530000}"/>
    <cellStyle name="Normal 6 3 2 5 6 3 4 2" xfId="35539" xr:uid="{00000000-0005-0000-0000-000073530000}"/>
    <cellStyle name="Normal 6 3 2 5 6 3 5" xfId="24943" xr:uid="{00000000-0005-0000-0000-000074530000}"/>
    <cellStyle name="Normal 6 3 2 5 6 4" xfId="10973" xr:uid="{00000000-0005-0000-0000-000075530000}"/>
    <cellStyle name="Normal 6 3 2 5 6 4 2" xfId="10974" xr:uid="{00000000-0005-0000-0000-000076530000}"/>
    <cellStyle name="Normal 6 3 2 5 6 4 2 2" xfId="40242" xr:uid="{00000000-0005-0000-0000-000077530000}"/>
    <cellStyle name="Normal 6 3 2 5 6 4 3" xfId="30224" xr:uid="{00000000-0005-0000-0000-000078530000}"/>
    <cellStyle name="Normal 6 3 2 5 6 5" xfId="10975" xr:uid="{00000000-0005-0000-0000-000079530000}"/>
    <cellStyle name="Normal 6 3 2 5 6 5 2" xfId="10976" xr:uid="{00000000-0005-0000-0000-00007A530000}"/>
    <cellStyle name="Normal 6 3 2 5 6 5 2 2" xfId="40243" xr:uid="{00000000-0005-0000-0000-00007B530000}"/>
    <cellStyle name="Normal 6 3 2 5 6 5 3" xfId="30225" xr:uid="{00000000-0005-0000-0000-00007C530000}"/>
    <cellStyle name="Normal 6 3 2 5 6 6" xfId="10977" xr:uid="{00000000-0005-0000-0000-00007D530000}"/>
    <cellStyle name="Normal 6 3 2 5 6 6 2" xfId="35537" xr:uid="{00000000-0005-0000-0000-00007E530000}"/>
    <cellStyle name="Normal 6 3 2 5 6 7" xfId="24941" xr:uid="{00000000-0005-0000-0000-00007F530000}"/>
    <cellStyle name="Normal 6 3 2 5 7" xfId="10978" xr:uid="{00000000-0005-0000-0000-000080530000}"/>
    <cellStyle name="Normal 6 3 2 5 7 2" xfId="10979" xr:uid="{00000000-0005-0000-0000-000081530000}"/>
    <cellStyle name="Normal 6 3 2 5 7 2 2" xfId="10980" xr:uid="{00000000-0005-0000-0000-000082530000}"/>
    <cellStyle name="Normal 6 3 2 5 7 2 2 2" xfId="40244" xr:uid="{00000000-0005-0000-0000-000083530000}"/>
    <cellStyle name="Normal 6 3 2 5 7 2 3" xfId="30226" xr:uid="{00000000-0005-0000-0000-000084530000}"/>
    <cellStyle name="Normal 6 3 2 5 7 3" xfId="10981" xr:uid="{00000000-0005-0000-0000-000085530000}"/>
    <cellStyle name="Normal 6 3 2 5 7 3 2" xfId="10982" xr:uid="{00000000-0005-0000-0000-000086530000}"/>
    <cellStyle name="Normal 6 3 2 5 7 3 2 2" xfId="40245" xr:uid="{00000000-0005-0000-0000-000087530000}"/>
    <cellStyle name="Normal 6 3 2 5 7 3 3" xfId="30227" xr:uid="{00000000-0005-0000-0000-000088530000}"/>
    <cellStyle name="Normal 6 3 2 5 7 4" xfId="10983" xr:uid="{00000000-0005-0000-0000-000089530000}"/>
    <cellStyle name="Normal 6 3 2 5 7 4 2" xfId="35540" xr:uid="{00000000-0005-0000-0000-00008A530000}"/>
    <cellStyle name="Normal 6 3 2 5 7 5" xfId="24944" xr:uid="{00000000-0005-0000-0000-00008B530000}"/>
    <cellStyle name="Normal 6 3 2 5 8" xfId="10984" xr:uid="{00000000-0005-0000-0000-00008C530000}"/>
    <cellStyle name="Normal 6 3 2 5 8 2" xfId="10985" xr:uid="{00000000-0005-0000-0000-00008D530000}"/>
    <cellStyle name="Normal 6 3 2 5 8 2 2" xfId="10986" xr:uid="{00000000-0005-0000-0000-00008E530000}"/>
    <cellStyle name="Normal 6 3 2 5 8 2 2 2" xfId="40246" xr:uid="{00000000-0005-0000-0000-00008F530000}"/>
    <cellStyle name="Normal 6 3 2 5 8 2 3" xfId="30228" xr:uid="{00000000-0005-0000-0000-000090530000}"/>
    <cellStyle name="Normal 6 3 2 5 8 3" xfId="10987" xr:uid="{00000000-0005-0000-0000-000091530000}"/>
    <cellStyle name="Normal 6 3 2 5 8 3 2" xfId="10988" xr:uid="{00000000-0005-0000-0000-000092530000}"/>
    <cellStyle name="Normal 6 3 2 5 8 3 2 2" xfId="40247" xr:uid="{00000000-0005-0000-0000-000093530000}"/>
    <cellStyle name="Normal 6 3 2 5 8 3 3" xfId="30229" xr:uid="{00000000-0005-0000-0000-000094530000}"/>
    <cellStyle name="Normal 6 3 2 5 8 4" xfId="10989" xr:uid="{00000000-0005-0000-0000-000095530000}"/>
    <cellStyle name="Normal 6 3 2 5 8 4 2" xfId="35541" xr:uid="{00000000-0005-0000-0000-000096530000}"/>
    <cellStyle name="Normal 6 3 2 5 8 5" xfId="24945" xr:uid="{00000000-0005-0000-0000-000097530000}"/>
    <cellStyle name="Normal 6 3 2 5 9" xfId="10990" xr:uid="{00000000-0005-0000-0000-000098530000}"/>
    <cellStyle name="Normal 6 3 2 5 9 2" xfId="10991" xr:uid="{00000000-0005-0000-0000-000099530000}"/>
    <cellStyle name="Normal 6 3 2 5 9 2 2" xfId="40248" xr:uid="{00000000-0005-0000-0000-00009A530000}"/>
    <cellStyle name="Normal 6 3 2 5 9 3" xfId="30230" xr:uid="{00000000-0005-0000-0000-00009B530000}"/>
    <cellStyle name="Normal 6 3 2 6" xfId="10992" xr:uid="{00000000-0005-0000-0000-00009C530000}"/>
    <cellStyle name="Normal 6 3 2 6 10" xfId="10993" xr:uid="{00000000-0005-0000-0000-00009D530000}"/>
    <cellStyle name="Normal 6 3 2 6 10 2" xfId="35542" xr:uid="{00000000-0005-0000-0000-00009E530000}"/>
    <cellStyle name="Normal 6 3 2 6 11" xfId="24946" xr:uid="{00000000-0005-0000-0000-00009F530000}"/>
    <cellStyle name="Normal 6 3 2 6 2" xfId="10994" xr:uid="{00000000-0005-0000-0000-0000A0530000}"/>
    <cellStyle name="Normal 6 3 2 6 2 10" xfId="24947" xr:uid="{00000000-0005-0000-0000-0000A1530000}"/>
    <cellStyle name="Normal 6 3 2 6 2 2" xfId="10995" xr:uid="{00000000-0005-0000-0000-0000A2530000}"/>
    <cellStyle name="Normal 6 3 2 6 2 2 2" xfId="10996" xr:uid="{00000000-0005-0000-0000-0000A3530000}"/>
    <cellStyle name="Normal 6 3 2 6 2 2 2 2" xfId="10997" xr:uid="{00000000-0005-0000-0000-0000A4530000}"/>
    <cellStyle name="Normal 6 3 2 6 2 2 2 2 2" xfId="10998" xr:uid="{00000000-0005-0000-0000-0000A5530000}"/>
    <cellStyle name="Normal 6 3 2 6 2 2 2 2 2 2" xfId="10999" xr:uid="{00000000-0005-0000-0000-0000A6530000}"/>
    <cellStyle name="Normal 6 3 2 6 2 2 2 2 2 2 2" xfId="40249" xr:uid="{00000000-0005-0000-0000-0000A7530000}"/>
    <cellStyle name="Normal 6 3 2 6 2 2 2 2 2 3" xfId="30231" xr:uid="{00000000-0005-0000-0000-0000A8530000}"/>
    <cellStyle name="Normal 6 3 2 6 2 2 2 2 3" xfId="11000" xr:uid="{00000000-0005-0000-0000-0000A9530000}"/>
    <cellStyle name="Normal 6 3 2 6 2 2 2 2 3 2" xfId="11001" xr:uid="{00000000-0005-0000-0000-0000AA530000}"/>
    <cellStyle name="Normal 6 3 2 6 2 2 2 2 3 2 2" xfId="40250" xr:uid="{00000000-0005-0000-0000-0000AB530000}"/>
    <cellStyle name="Normal 6 3 2 6 2 2 2 2 3 3" xfId="30232" xr:uid="{00000000-0005-0000-0000-0000AC530000}"/>
    <cellStyle name="Normal 6 3 2 6 2 2 2 2 4" xfId="11002" xr:uid="{00000000-0005-0000-0000-0000AD530000}"/>
    <cellStyle name="Normal 6 3 2 6 2 2 2 2 4 2" xfId="35546" xr:uid="{00000000-0005-0000-0000-0000AE530000}"/>
    <cellStyle name="Normal 6 3 2 6 2 2 2 2 5" xfId="24950" xr:uid="{00000000-0005-0000-0000-0000AF530000}"/>
    <cellStyle name="Normal 6 3 2 6 2 2 2 3" xfId="11003" xr:uid="{00000000-0005-0000-0000-0000B0530000}"/>
    <cellStyle name="Normal 6 3 2 6 2 2 2 3 2" xfId="11004" xr:uid="{00000000-0005-0000-0000-0000B1530000}"/>
    <cellStyle name="Normal 6 3 2 6 2 2 2 3 2 2" xfId="11005" xr:uid="{00000000-0005-0000-0000-0000B2530000}"/>
    <cellStyle name="Normal 6 3 2 6 2 2 2 3 2 2 2" xfId="40251" xr:uid="{00000000-0005-0000-0000-0000B3530000}"/>
    <cellStyle name="Normal 6 3 2 6 2 2 2 3 2 3" xfId="30233" xr:uid="{00000000-0005-0000-0000-0000B4530000}"/>
    <cellStyle name="Normal 6 3 2 6 2 2 2 3 3" xfId="11006" xr:uid="{00000000-0005-0000-0000-0000B5530000}"/>
    <cellStyle name="Normal 6 3 2 6 2 2 2 3 3 2" xfId="11007" xr:uid="{00000000-0005-0000-0000-0000B6530000}"/>
    <cellStyle name="Normal 6 3 2 6 2 2 2 3 3 2 2" xfId="40252" xr:uid="{00000000-0005-0000-0000-0000B7530000}"/>
    <cellStyle name="Normal 6 3 2 6 2 2 2 3 3 3" xfId="30234" xr:uid="{00000000-0005-0000-0000-0000B8530000}"/>
    <cellStyle name="Normal 6 3 2 6 2 2 2 3 4" xfId="11008" xr:uid="{00000000-0005-0000-0000-0000B9530000}"/>
    <cellStyle name="Normal 6 3 2 6 2 2 2 3 4 2" xfId="35547" xr:uid="{00000000-0005-0000-0000-0000BA530000}"/>
    <cellStyle name="Normal 6 3 2 6 2 2 2 3 5" xfId="24951" xr:uid="{00000000-0005-0000-0000-0000BB530000}"/>
    <cellStyle name="Normal 6 3 2 6 2 2 2 4" xfId="11009" xr:uid="{00000000-0005-0000-0000-0000BC530000}"/>
    <cellStyle name="Normal 6 3 2 6 2 2 2 4 2" xfId="11010" xr:uid="{00000000-0005-0000-0000-0000BD530000}"/>
    <cellStyle name="Normal 6 3 2 6 2 2 2 4 2 2" xfId="40253" xr:uid="{00000000-0005-0000-0000-0000BE530000}"/>
    <cellStyle name="Normal 6 3 2 6 2 2 2 4 3" xfId="30235" xr:uid="{00000000-0005-0000-0000-0000BF530000}"/>
    <cellStyle name="Normal 6 3 2 6 2 2 2 5" xfId="11011" xr:uid="{00000000-0005-0000-0000-0000C0530000}"/>
    <cellStyle name="Normal 6 3 2 6 2 2 2 5 2" xfId="11012" xr:uid="{00000000-0005-0000-0000-0000C1530000}"/>
    <cellStyle name="Normal 6 3 2 6 2 2 2 5 2 2" xfId="40254" xr:uid="{00000000-0005-0000-0000-0000C2530000}"/>
    <cellStyle name="Normal 6 3 2 6 2 2 2 5 3" xfId="30236" xr:uid="{00000000-0005-0000-0000-0000C3530000}"/>
    <cellStyle name="Normal 6 3 2 6 2 2 2 6" xfId="11013" xr:uid="{00000000-0005-0000-0000-0000C4530000}"/>
    <cellStyle name="Normal 6 3 2 6 2 2 2 6 2" xfId="35545" xr:uid="{00000000-0005-0000-0000-0000C5530000}"/>
    <cellStyle name="Normal 6 3 2 6 2 2 2 7" xfId="24949" xr:uid="{00000000-0005-0000-0000-0000C6530000}"/>
    <cellStyle name="Normal 6 3 2 6 2 2 3" xfId="11014" xr:uid="{00000000-0005-0000-0000-0000C7530000}"/>
    <cellStyle name="Normal 6 3 2 6 2 2 3 2" xfId="11015" xr:uid="{00000000-0005-0000-0000-0000C8530000}"/>
    <cellStyle name="Normal 6 3 2 6 2 2 3 2 2" xfId="11016" xr:uid="{00000000-0005-0000-0000-0000C9530000}"/>
    <cellStyle name="Normal 6 3 2 6 2 2 3 2 2 2" xfId="40255" xr:uid="{00000000-0005-0000-0000-0000CA530000}"/>
    <cellStyle name="Normal 6 3 2 6 2 2 3 2 3" xfId="30237" xr:uid="{00000000-0005-0000-0000-0000CB530000}"/>
    <cellStyle name="Normal 6 3 2 6 2 2 3 3" xfId="11017" xr:uid="{00000000-0005-0000-0000-0000CC530000}"/>
    <cellStyle name="Normal 6 3 2 6 2 2 3 3 2" xfId="11018" xr:uid="{00000000-0005-0000-0000-0000CD530000}"/>
    <cellStyle name="Normal 6 3 2 6 2 2 3 3 2 2" xfId="40256" xr:uid="{00000000-0005-0000-0000-0000CE530000}"/>
    <cellStyle name="Normal 6 3 2 6 2 2 3 3 3" xfId="30238" xr:uid="{00000000-0005-0000-0000-0000CF530000}"/>
    <cellStyle name="Normal 6 3 2 6 2 2 3 4" xfId="11019" xr:uid="{00000000-0005-0000-0000-0000D0530000}"/>
    <cellStyle name="Normal 6 3 2 6 2 2 3 4 2" xfId="35548" xr:uid="{00000000-0005-0000-0000-0000D1530000}"/>
    <cellStyle name="Normal 6 3 2 6 2 2 3 5" xfId="24952" xr:uid="{00000000-0005-0000-0000-0000D2530000}"/>
    <cellStyle name="Normal 6 3 2 6 2 2 4" xfId="11020" xr:uid="{00000000-0005-0000-0000-0000D3530000}"/>
    <cellStyle name="Normal 6 3 2 6 2 2 4 2" xfId="11021" xr:uid="{00000000-0005-0000-0000-0000D4530000}"/>
    <cellStyle name="Normal 6 3 2 6 2 2 4 2 2" xfId="11022" xr:uid="{00000000-0005-0000-0000-0000D5530000}"/>
    <cellStyle name="Normal 6 3 2 6 2 2 4 2 2 2" xfId="40257" xr:uid="{00000000-0005-0000-0000-0000D6530000}"/>
    <cellStyle name="Normal 6 3 2 6 2 2 4 2 3" xfId="30239" xr:uid="{00000000-0005-0000-0000-0000D7530000}"/>
    <cellStyle name="Normal 6 3 2 6 2 2 4 3" xfId="11023" xr:uid="{00000000-0005-0000-0000-0000D8530000}"/>
    <cellStyle name="Normal 6 3 2 6 2 2 4 3 2" xfId="11024" xr:uid="{00000000-0005-0000-0000-0000D9530000}"/>
    <cellStyle name="Normal 6 3 2 6 2 2 4 3 2 2" xfId="40258" xr:uid="{00000000-0005-0000-0000-0000DA530000}"/>
    <cellStyle name="Normal 6 3 2 6 2 2 4 3 3" xfId="30240" xr:uid="{00000000-0005-0000-0000-0000DB530000}"/>
    <cellStyle name="Normal 6 3 2 6 2 2 4 4" xfId="11025" xr:uid="{00000000-0005-0000-0000-0000DC530000}"/>
    <cellStyle name="Normal 6 3 2 6 2 2 4 4 2" xfId="35549" xr:uid="{00000000-0005-0000-0000-0000DD530000}"/>
    <cellStyle name="Normal 6 3 2 6 2 2 4 5" xfId="24953" xr:uid="{00000000-0005-0000-0000-0000DE530000}"/>
    <cellStyle name="Normal 6 3 2 6 2 2 5" xfId="11026" xr:uid="{00000000-0005-0000-0000-0000DF530000}"/>
    <cellStyle name="Normal 6 3 2 6 2 2 5 2" xfId="11027" xr:uid="{00000000-0005-0000-0000-0000E0530000}"/>
    <cellStyle name="Normal 6 3 2 6 2 2 5 2 2" xfId="40259" xr:uid="{00000000-0005-0000-0000-0000E1530000}"/>
    <cellStyle name="Normal 6 3 2 6 2 2 5 3" xfId="30241" xr:uid="{00000000-0005-0000-0000-0000E2530000}"/>
    <cellStyle name="Normal 6 3 2 6 2 2 6" xfId="11028" xr:uid="{00000000-0005-0000-0000-0000E3530000}"/>
    <cellStyle name="Normal 6 3 2 6 2 2 6 2" xfId="11029" xr:uid="{00000000-0005-0000-0000-0000E4530000}"/>
    <cellStyle name="Normal 6 3 2 6 2 2 6 2 2" xfId="40260" xr:uid="{00000000-0005-0000-0000-0000E5530000}"/>
    <cellStyle name="Normal 6 3 2 6 2 2 6 3" xfId="30242" xr:uid="{00000000-0005-0000-0000-0000E6530000}"/>
    <cellStyle name="Normal 6 3 2 6 2 2 7" xfId="11030" xr:uid="{00000000-0005-0000-0000-0000E7530000}"/>
    <cellStyle name="Normal 6 3 2 6 2 2 7 2" xfId="35544" xr:uid="{00000000-0005-0000-0000-0000E8530000}"/>
    <cellStyle name="Normal 6 3 2 6 2 2 8" xfId="24948" xr:uid="{00000000-0005-0000-0000-0000E9530000}"/>
    <cellStyle name="Normal 6 3 2 6 2 3" xfId="11031" xr:uid="{00000000-0005-0000-0000-0000EA530000}"/>
    <cellStyle name="Normal 6 3 2 6 2 3 2" xfId="11032" xr:uid="{00000000-0005-0000-0000-0000EB530000}"/>
    <cellStyle name="Normal 6 3 2 6 2 3 2 2" xfId="11033" xr:uid="{00000000-0005-0000-0000-0000EC530000}"/>
    <cellStyle name="Normal 6 3 2 6 2 3 2 2 2" xfId="11034" xr:uid="{00000000-0005-0000-0000-0000ED530000}"/>
    <cellStyle name="Normal 6 3 2 6 2 3 2 2 2 2" xfId="11035" xr:uid="{00000000-0005-0000-0000-0000EE530000}"/>
    <cellStyle name="Normal 6 3 2 6 2 3 2 2 2 2 2" xfId="40261" xr:uid="{00000000-0005-0000-0000-0000EF530000}"/>
    <cellStyle name="Normal 6 3 2 6 2 3 2 2 2 3" xfId="30243" xr:uid="{00000000-0005-0000-0000-0000F0530000}"/>
    <cellStyle name="Normal 6 3 2 6 2 3 2 2 3" xfId="11036" xr:uid="{00000000-0005-0000-0000-0000F1530000}"/>
    <cellStyle name="Normal 6 3 2 6 2 3 2 2 3 2" xfId="11037" xr:uid="{00000000-0005-0000-0000-0000F2530000}"/>
    <cellStyle name="Normal 6 3 2 6 2 3 2 2 3 2 2" xfId="40262" xr:uid="{00000000-0005-0000-0000-0000F3530000}"/>
    <cellStyle name="Normal 6 3 2 6 2 3 2 2 3 3" xfId="30244" xr:uid="{00000000-0005-0000-0000-0000F4530000}"/>
    <cellStyle name="Normal 6 3 2 6 2 3 2 2 4" xfId="11038" xr:uid="{00000000-0005-0000-0000-0000F5530000}"/>
    <cellStyle name="Normal 6 3 2 6 2 3 2 2 4 2" xfId="35552" xr:uid="{00000000-0005-0000-0000-0000F6530000}"/>
    <cellStyle name="Normal 6 3 2 6 2 3 2 2 5" xfId="24956" xr:uid="{00000000-0005-0000-0000-0000F7530000}"/>
    <cellStyle name="Normal 6 3 2 6 2 3 2 3" xfId="11039" xr:uid="{00000000-0005-0000-0000-0000F8530000}"/>
    <cellStyle name="Normal 6 3 2 6 2 3 2 3 2" xfId="11040" xr:uid="{00000000-0005-0000-0000-0000F9530000}"/>
    <cellStyle name="Normal 6 3 2 6 2 3 2 3 2 2" xfId="11041" xr:uid="{00000000-0005-0000-0000-0000FA530000}"/>
    <cellStyle name="Normal 6 3 2 6 2 3 2 3 2 2 2" xfId="40263" xr:uid="{00000000-0005-0000-0000-0000FB530000}"/>
    <cellStyle name="Normal 6 3 2 6 2 3 2 3 2 3" xfId="30245" xr:uid="{00000000-0005-0000-0000-0000FC530000}"/>
    <cellStyle name="Normal 6 3 2 6 2 3 2 3 3" xfId="11042" xr:uid="{00000000-0005-0000-0000-0000FD530000}"/>
    <cellStyle name="Normal 6 3 2 6 2 3 2 3 3 2" xfId="11043" xr:uid="{00000000-0005-0000-0000-0000FE530000}"/>
    <cellStyle name="Normal 6 3 2 6 2 3 2 3 3 2 2" xfId="40264" xr:uid="{00000000-0005-0000-0000-0000FF530000}"/>
    <cellStyle name="Normal 6 3 2 6 2 3 2 3 3 3" xfId="30246" xr:uid="{00000000-0005-0000-0000-000000540000}"/>
    <cellStyle name="Normal 6 3 2 6 2 3 2 3 4" xfId="11044" xr:uid="{00000000-0005-0000-0000-000001540000}"/>
    <cellStyle name="Normal 6 3 2 6 2 3 2 3 4 2" xfId="35553" xr:uid="{00000000-0005-0000-0000-000002540000}"/>
    <cellStyle name="Normal 6 3 2 6 2 3 2 3 5" xfId="24957" xr:uid="{00000000-0005-0000-0000-000003540000}"/>
    <cellStyle name="Normal 6 3 2 6 2 3 2 4" xfId="11045" xr:uid="{00000000-0005-0000-0000-000004540000}"/>
    <cellStyle name="Normal 6 3 2 6 2 3 2 4 2" xfId="11046" xr:uid="{00000000-0005-0000-0000-000005540000}"/>
    <cellStyle name="Normal 6 3 2 6 2 3 2 4 2 2" xfId="40265" xr:uid="{00000000-0005-0000-0000-000006540000}"/>
    <cellStyle name="Normal 6 3 2 6 2 3 2 4 3" xfId="30247" xr:uid="{00000000-0005-0000-0000-000007540000}"/>
    <cellStyle name="Normal 6 3 2 6 2 3 2 5" xfId="11047" xr:uid="{00000000-0005-0000-0000-000008540000}"/>
    <cellStyle name="Normal 6 3 2 6 2 3 2 5 2" xfId="11048" xr:uid="{00000000-0005-0000-0000-000009540000}"/>
    <cellStyle name="Normal 6 3 2 6 2 3 2 5 2 2" xfId="40266" xr:uid="{00000000-0005-0000-0000-00000A540000}"/>
    <cellStyle name="Normal 6 3 2 6 2 3 2 5 3" xfId="30248" xr:uid="{00000000-0005-0000-0000-00000B540000}"/>
    <cellStyle name="Normal 6 3 2 6 2 3 2 6" xfId="11049" xr:uid="{00000000-0005-0000-0000-00000C540000}"/>
    <cellStyle name="Normal 6 3 2 6 2 3 2 6 2" xfId="35551" xr:uid="{00000000-0005-0000-0000-00000D540000}"/>
    <cellStyle name="Normal 6 3 2 6 2 3 2 7" xfId="24955" xr:uid="{00000000-0005-0000-0000-00000E540000}"/>
    <cellStyle name="Normal 6 3 2 6 2 3 3" xfId="11050" xr:uid="{00000000-0005-0000-0000-00000F540000}"/>
    <cellStyle name="Normal 6 3 2 6 2 3 3 2" xfId="11051" xr:uid="{00000000-0005-0000-0000-000010540000}"/>
    <cellStyle name="Normal 6 3 2 6 2 3 3 2 2" xfId="11052" xr:uid="{00000000-0005-0000-0000-000011540000}"/>
    <cellStyle name="Normal 6 3 2 6 2 3 3 2 2 2" xfId="40267" xr:uid="{00000000-0005-0000-0000-000012540000}"/>
    <cellStyle name="Normal 6 3 2 6 2 3 3 2 3" xfId="30249" xr:uid="{00000000-0005-0000-0000-000013540000}"/>
    <cellStyle name="Normal 6 3 2 6 2 3 3 3" xfId="11053" xr:uid="{00000000-0005-0000-0000-000014540000}"/>
    <cellStyle name="Normal 6 3 2 6 2 3 3 3 2" xfId="11054" xr:uid="{00000000-0005-0000-0000-000015540000}"/>
    <cellStyle name="Normal 6 3 2 6 2 3 3 3 2 2" xfId="40268" xr:uid="{00000000-0005-0000-0000-000016540000}"/>
    <cellStyle name="Normal 6 3 2 6 2 3 3 3 3" xfId="30250" xr:uid="{00000000-0005-0000-0000-000017540000}"/>
    <cellStyle name="Normal 6 3 2 6 2 3 3 4" xfId="11055" xr:uid="{00000000-0005-0000-0000-000018540000}"/>
    <cellStyle name="Normal 6 3 2 6 2 3 3 4 2" xfId="35554" xr:uid="{00000000-0005-0000-0000-000019540000}"/>
    <cellStyle name="Normal 6 3 2 6 2 3 3 5" xfId="24958" xr:uid="{00000000-0005-0000-0000-00001A540000}"/>
    <cellStyle name="Normal 6 3 2 6 2 3 4" xfId="11056" xr:uid="{00000000-0005-0000-0000-00001B540000}"/>
    <cellStyle name="Normal 6 3 2 6 2 3 4 2" xfId="11057" xr:uid="{00000000-0005-0000-0000-00001C540000}"/>
    <cellStyle name="Normal 6 3 2 6 2 3 4 2 2" xfId="11058" xr:uid="{00000000-0005-0000-0000-00001D540000}"/>
    <cellStyle name="Normal 6 3 2 6 2 3 4 2 2 2" xfId="40269" xr:uid="{00000000-0005-0000-0000-00001E540000}"/>
    <cellStyle name="Normal 6 3 2 6 2 3 4 2 3" xfId="30251" xr:uid="{00000000-0005-0000-0000-00001F540000}"/>
    <cellStyle name="Normal 6 3 2 6 2 3 4 3" xfId="11059" xr:uid="{00000000-0005-0000-0000-000020540000}"/>
    <cellStyle name="Normal 6 3 2 6 2 3 4 3 2" xfId="11060" xr:uid="{00000000-0005-0000-0000-000021540000}"/>
    <cellStyle name="Normal 6 3 2 6 2 3 4 3 2 2" xfId="40270" xr:uid="{00000000-0005-0000-0000-000022540000}"/>
    <cellStyle name="Normal 6 3 2 6 2 3 4 3 3" xfId="30252" xr:uid="{00000000-0005-0000-0000-000023540000}"/>
    <cellStyle name="Normal 6 3 2 6 2 3 4 4" xfId="11061" xr:uid="{00000000-0005-0000-0000-000024540000}"/>
    <cellStyle name="Normal 6 3 2 6 2 3 4 4 2" xfId="35555" xr:uid="{00000000-0005-0000-0000-000025540000}"/>
    <cellStyle name="Normal 6 3 2 6 2 3 4 5" xfId="24959" xr:uid="{00000000-0005-0000-0000-000026540000}"/>
    <cellStyle name="Normal 6 3 2 6 2 3 5" xfId="11062" xr:uid="{00000000-0005-0000-0000-000027540000}"/>
    <cellStyle name="Normal 6 3 2 6 2 3 5 2" xfId="11063" xr:uid="{00000000-0005-0000-0000-000028540000}"/>
    <cellStyle name="Normal 6 3 2 6 2 3 5 2 2" xfId="40271" xr:uid="{00000000-0005-0000-0000-000029540000}"/>
    <cellStyle name="Normal 6 3 2 6 2 3 5 3" xfId="30253" xr:uid="{00000000-0005-0000-0000-00002A540000}"/>
    <cellStyle name="Normal 6 3 2 6 2 3 6" xfId="11064" xr:uid="{00000000-0005-0000-0000-00002B540000}"/>
    <cellStyle name="Normal 6 3 2 6 2 3 6 2" xfId="11065" xr:uid="{00000000-0005-0000-0000-00002C540000}"/>
    <cellStyle name="Normal 6 3 2 6 2 3 6 2 2" xfId="40272" xr:uid="{00000000-0005-0000-0000-00002D540000}"/>
    <cellStyle name="Normal 6 3 2 6 2 3 6 3" xfId="30254" xr:uid="{00000000-0005-0000-0000-00002E540000}"/>
    <cellStyle name="Normal 6 3 2 6 2 3 7" xfId="11066" xr:uid="{00000000-0005-0000-0000-00002F540000}"/>
    <cellStyle name="Normal 6 3 2 6 2 3 7 2" xfId="35550" xr:uid="{00000000-0005-0000-0000-000030540000}"/>
    <cellStyle name="Normal 6 3 2 6 2 3 8" xfId="24954" xr:uid="{00000000-0005-0000-0000-000031540000}"/>
    <cellStyle name="Normal 6 3 2 6 2 4" xfId="11067" xr:uid="{00000000-0005-0000-0000-000032540000}"/>
    <cellStyle name="Normal 6 3 2 6 2 4 2" xfId="11068" xr:uid="{00000000-0005-0000-0000-000033540000}"/>
    <cellStyle name="Normal 6 3 2 6 2 4 2 2" xfId="11069" xr:uid="{00000000-0005-0000-0000-000034540000}"/>
    <cellStyle name="Normal 6 3 2 6 2 4 2 2 2" xfId="11070" xr:uid="{00000000-0005-0000-0000-000035540000}"/>
    <cellStyle name="Normal 6 3 2 6 2 4 2 2 2 2" xfId="40273" xr:uid="{00000000-0005-0000-0000-000036540000}"/>
    <cellStyle name="Normal 6 3 2 6 2 4 2 2 3" xfId="30255" xr:uid="{00000000-0005-0000-0000-000037540000}"/>
    <cellStyle name="Normal 6 3 2 6 2 4 2 3" xfId="11071" xr:uid="{00000000-0005-0000-0000-000038540000}"/>
    <cellStyle name="Normal 6 3 2 6 2 4 2 3 2" xfId="11072" xr:uid="{00000000-0005-0000-0000-000039540000}"/>
    <cellStyle name="Normal 6 3 2 6 2 4 2 3 2 2" xfId="40274" xr:uid="{00000000-0005-0000-0000-00003A540000}"/>
    <cellStyle name="Normal 6 3 2 6 2 4 2 3 3" xfId="30256" xr:uid="{00000000-0005-0000-0000-00003B540000}"/>
    <cellStyle name="Normal 6 3 2 6 2 4 2 4" xfId="11073" xr:uid="{00000000-0005-0000-0000-00003C540000}"/>
    <cellStyle name="Normal 6 3 2 6 2 4 2 4 2" xfId="35557" xr:uid="{00000000-0005-0000-0000-00003D540000}"/>
    <cellStyle name="Normal 6 3 2 6 2 4 2 5" xfId="24961" xr:uid="{00000000-0005-0000-0000-00003E540000}"/>
    <cellStyle name="Normal 6 3 2 6 2 4 3" xfId="11074" xr:uid="{00000000-0005-0000-0000-00003F540000}"/>
    <cellStyle name="Normal 6 3 2 6 2 4 3 2" xfId="11075" xr:uid="{00000000-0005-0000-0000-000040540000}"/>
    <cellStyle name="Normal 6 3 2 6 2 4 3 2 2" xfId="11076" xr:uid="{00000000-0005-0000-0000-000041540000}"/>
    <cellStyle name="Normal 6 3 2 6 2 4 3 2 2 2" xfId="40275" xr:uid="{00000000-0005-0000-0000-000042540000}"/>
    <cellStyle name="Normal 6 3 2 6 2 4 3 2 3" xfId="30257" xr:uid="{00000000-0005-0000-0000-000043540000}"/>
    <cellStyle name="Normal 6 3 2 6 2 4 3 3" xfId="11077" xr:uid="{00000000-0005-0000-0000-000044540000}"/>
    <cellStyle name="Normal 6 3 2 6 2 4 3 3 2" xfId="11078" xr:uid="{00000000-0005-0000-0000-000045540000}"/>
    <cellStyle name="Normal 6 3 2 6 2 4 3 3 2 2" xfId="40276" xr:uid="{00000000-0005-0000-0000-000046540000}"/>
    <cellStyle name="Normal 6 3 2 6 2 4 3 3 3" xfId="30258" xr:uid="{00000000-0005-0000-0000-000047540000}"/>
    <cellStyle name="Normal 6 3 2 6 2 4 3 4" xfId="11079" xr:uid="{00000000-0005-0000-0000-000048540000}"/>
    <cellStyle name="Normal 6 3 2 6 2 4 3 4 2" xfId="35558" xr:uid="{00000000-0005-0000-0000-000049540000}"/>
    <cellStyle name="Normal 6 3 2 6 2 4 3 5" xfId="24962" xr:uid="{00000000-0005-0000-0000-00004A540000}"/>
    <cellStyle name="Normal 6 3 2 6 2 4 4" xfId="11080" xr:uid="{00000000-0005-0000-0000-00004B540000}"/>
    <cellStyle name="Normal 6 3 2 6 2 4 4 2" xfId="11081" xr:uid="{00000000-0005-0000-0000-00004C540000}"/>
    <cellStyle name="Normal 6 3 2 6 2 4 4 2 2" xfId="40277" xr:uid="{00000000-0005-0000-0000-00004D540000}"/>
    <cellStyle name="Normal 6 3 2 6 2 4 4 3" xfId="30259" xr:uid="{00000000-0005-0000-0000-00004E540000}"/>
    <cellStyle name="Normal 6 3 2 6 2 4 5" xfId="11082" xr:uid="{00000000-0005-0000-0000-00004F540000}"/>
    <cellStyle name="Normal 6 3 2 6 2 4 5 2" xfId="11083" xr:uid="{00000000-0005-0000-0000-000050540000}"/>
    <cellStyle name="Normal 6 3 2 6 2 4 5 2 2" xfId="40278" xr:uid="{00000000-0005-0000-0000-000051540000}"/>
    <cellStyle name="Normal 6 3 2 6 2 4 5 3" xfId="30260" xr:uid="{00000000-0005-0000-0000-000052540000}"/>
    <cellStyle name="Normal 6 3 2 6 2 4 6" xfId="11084" xr:uid="{00000000-0005-0000-0000-000053540000}"/>
    <cellStyle name="Normal 6 3 2 6 2 4 6 2" xfId="35556" xr:uid="{00000000-0005-0000-0000-000054540000}"/>
    <cellStyle name="Normal 6 3 2 6 2 4 7" xfId="24960" xr:uid="{00000000-0005-0000-0000-000055540000}"/>
    <cellStyle name="Normal 6 3 2 6 2 5" xfId="11085" xr:uid="{00000000-0005-0000-0000-000056540000}"/>
    <cellStyle name="Normal 6 3 2 6 2 5 2" xfId="11086" xr:uid="{00000000-0005-0000-0000-000057540000}"/>
    <cellStyle name="Normal 6 3 2 6 2 5 2 2" xfId="11087" xr:uid="{00000000-0005-0000-0000-000058540000}"/>
    <cellStyle name="Normal 6 3 2 6 2 5 2 2 2" xfId="40279" xr:uid="{00000000-0005-0000-0000-000059540000}"/>
    <cellStyle name="Normal 6 3 2 6 2 5 2 3" xfId="30261" xr:uid="{00000000-0005-0000-0000-00005A540000}"/>
    <cellStyle name="Normal 6 3 2 6 2 5 3" xfId="11088" xr:uid="{00000000-0005-0000-0000-00005B540000}"/>
    <cellStyle name="Normal 6 3 2 6 2 5 3 2" xfId="11089" xr:uid="{00000000-0005-0000-0000-00005C540000}"/>
    <cellStyle name="Normal 6 3 2 6 2 5 3 2 2" xfId="40280" xr:uid="{00000000-0005-0000-0000-00005D540000}"/>
    <cellStyle name="Normal 6 3 2 6 2 5 3 3" xfId="30262" xr:uid="{00000000-0005-0000-0000-00005E540000}"/>
    <cellStyle name="Normal 6 3 2 6 2 5 4" xfId="11090" xr:uid="{00000000-0005-0000-0000-00005F540000}"/>
    <cellStyle name="Normal 6 3 2 6 2 5 4 2" xfId="35559" xr:uid="{00000000-0005-0000-0000-000060540000}"/>
    <cellStyle name="Normal 6 3 2 6 2 5 5" xfId="24963" xr:uid="{00000000-0005-0000-0000-000061540000}"/>
    <cellStyle name="Normal 6 3 2 6 2 6" xfId="11091" xr:uid="{00000000-0005-0000-0000-000062540000}"/>
    <cellStyle name="Normal 6 3 2 6 2 6 2" xfId="11092" xr:uid="{00000000-0005-0000-0000-000063540000}"/>
    <cellStyle name="Normal 6 3 2 6 2 6 2 2" xfId="11093" xr:uid="{00000000-0005-0000-0000-000064540000}"/>
    <cellStyle name="Normal 6 3 2 6 2 6 2 2 2" xfId="40281" xr:uid="{00000000-0005-0000-0000-000065540000}"/>
    <cellStyle name="Normal 6 3 2 6 2 6 2 3" xfId="30263" xr:uid="{00000000-0005-0000-0000-000066540000}"/>
    <cellStyle name="Normal 6 3 2 6 2 6 3" xfId="11094" xr:uid="{00000000-0005-0000-0000-000067540000}"/>
    <cellStyle name="Normal 6 3 2 6 2 6 3 2" xfId="11095" xr:uid="{00000000-0005-0000-0000-000068540000}"/>
    <cellStyle name="Normal 6 3 2 6 2 6 3 2 2" xfId="40282" xr:uid="{00000000-0005-0000-0000-000069540000}"/>
    <cellStyle name="Normal 6 3 2 6 2 6 3 3" xfId="30264" xr:uid="{00000000-0005-0000-0000-00006A540000}"/>
    <cellStyle name="Normal 6 3 2 6 2 6 4" xfId="11096" xr:uid="{00000000-0005-0000-0000-00006B540000}"/>
    <cellStyle name="Normal 6 3 2 6 2 6 4 2" xfId="35560" xr:uid="{00000000-0005-0000-0000-00006C540000}"/>
    <cellStyle name="Normal 6 3 2 6 2 6 5" xfId="24964" xr:uid="{00000000-0005-0000-0000-00006D540000}"/>
    <cellStyle name="Normal 6 3 2 6 2 7" xfId="11097" xr:uid="{00000000-0005-0000-0000-00006E540000}"/>
    <cellStyle name="Normal 6 3 2 6 2 7 2" xfId="11098" xr:uid="{00000000-0005-0000-0000-00006F540000}"/>
    <cellStyle name="Normal 6 3 2 6 2 7 2 2" xfId="40283" xr:uid="{00000000-0005-0000-0000-000070540000}"/>
    <cellStyle name="Normal 6 3 2 6 2 7 3" xfId="30265" xr:uid="{00000000-0005-0000-0000-000071540000}"/>
    <cellStyle name="Normal 6 3 2 6 2 8" xfId="11099" xr:uid="{00000000-0005-0000-0000-000072540000}"/>
    <cellStyle name="Normal 6 3 2 6 2 8 2" xfId="11100" xr:uid="{00000000-0005-0000-0000-000073540000}"/>
    <cellStyle name="Normal 6 3 2 6 2 8 2 2" xfId="40284" xr:uid="{00000000-0005-0000-0000-000074540000}"/>
    <cellStyle name="Normal 6 3 2 6 2 8 3" xfId="30266" xr:uid="{00000000-0005-0000-0000-000075540000}"/>
    <cellStyle name="Normal 6 3 2 6 2 9" xfId="11101" xr:uid="{00000000-0005-0000-0000-000076540000}"/>
    <cellStyle name="Normal 6 3 2 6 2 9 2" xfId="35543" xr:uid="{00000000-0005-0000-0000-000077540000}"/>
    <cellStyle name="Normal 6 3 2 6 3" xfId="11102" xr:uid="{00000000-0005-0000-0000-000078540000}"/>
    <cellStyle name="Normal 6 3 2 6 3 2" xfId="11103" xr:uid="{00000000-0005-0000-0000-000079540000}"/>
    <cellStyle name="Normal 6 3 2 6 3 2 2" xfId="11104" xr:uid="{00000000-0005-0000-0000-00007A540000}"/>
    <cellStyle name="Normal 6 3 2 6 3 2 2 2" xfId="11105" xr:uid="{00000000-0005-0000-0000-00007B540000}"/>
    <cellStyle name="Normal 6 3 2 6 3 2 2 2 2" xfId="11106" xr:uid="{00000000-0005-0000-0000-00007C540000}"/>
    <cellStyle name="Normal 6 3 2 6 3 2 2 2 2 2" xfId="40285" xr:uid="{00000000-0005-0000-0000-00007D540000}"/>
    <cellStyle name="Normal 6 3 2 6 3 2 2 2 3" xfId="30267" xr:uid="{00000000-0005-0000-0000-00007E540000}"/>
    <cellStyle name="Normal 6 3 2 6 3 2 2 3" xfId="11107" xr:uid="{00000000-0005-0000-0000-00007F540000}"/>
    <cellStyle name="Normal 6 3 2 6 3 2 2 3 2" xfId="11108" xr:uid="{00000000-0005-0000-0000-000080540000}"/>
    <cellStyle name="Normal 6 3 2 6 3 2 2 3 2 2" xfId="40286" xr:uid="{00000000-0005-0000-0000-000081540000}"/>
    <cellStyle name="Normal 6 3 2 6 3 2 2 3 3" xfId="30268" xr:uid="{00000000-0005-0000-0000-000082540000}"/>
    <cellStyle name="Normal 6 3 2 6 3 2 2 4" xfId="11109" xr:uid="{00000000-0005-0000-0000-000083540000}"/>
    <cellStyle name="Normal 6 3 2 6 3 2 2 4 2" xfId="35563" xr:uid="{00000000-0005-0000-0000-000084540000}"/>
    <cellStyle name="Normal 6 3 2 6 3 2 2 5" xfId="24967" xr:uid="{00000000-0005-0000-0000-000085540000}"/>
    <cellStyle name="Normal 6 3 2 6 3 2 3" xfId="11110" xr:uid="{00000000-0005-0000-0000-000086540000}"/>
    <cellStyle name="Normal 6 3 2 6 3 2 3 2" xfId="11111" xr:uid="{00000000-0005-0000-0000-000087540000}"/>
    <cellStyle name="Normal 6 3 2 6 3 2 3 2 2" xfId="11112" xr:uid="{00000000-0005-0000-0000-000088540000}"/>
    <cellStyle name="Normal 6 3 2 6 3 2 3 2 2 2" xfId="40287" xr:uid="{00000000-0005-0000-0000-000089540000}"/>
    <cellStyle name="Normal 6 3 2 6 3 2 3 2 3" xfId="30269" xr:uid="{00000000-0005-0000-0000-00008A540000}"/>
    <cellStyle name="Normal 6 3 2 6 3 2 3 3" xfId="11113" xr:uid="{00000000-0005-0000-0000-00008B540000}"/>
    <cellStyle name="Normal 6 3 2 6 3 2 3 3 2" xfId="11114" xr:uid="{00000000-0005-0000-0000-00008C540000}"/>
    <cellStyle name="Normal 6 3 2 6 3 2 3 3 2 2" xfId="40288" xr:uid="{00000000-0005-0000-0000-00008D540000}"/>
    <cellStyle name="Normal 6 3 2 6 3 2 3 3 3" xfId="30270" xr:uid="{00000000-0005-0000-0000-00008E540000}"/>
    <cellStyle name="Normal 6 3 2 6 3 2 3 4" xfId="11115" xr:uid="{00000000-0005-0000-0000-00008F540000}"/>
    <cellStyle name="Normal 6 3 2 6 3 2 3 4 2" xfId="35564" xr:uid="{00000000-0005-0000-0000-000090540000}"/>
    <cellStyle name="Normal 6 3 2 6 3 2 3 5" xfId="24968" xr:uid="{00000000-0005-0000-0000-000091540000}"/>
    <cellStyle name="Normal 6 3 2 6 3 2 4" xfId="11116" xr:uid="{00000000-0005-0000-0000-000092540000}"/>
    <cellStyle name="Normal 6 3 2 6 3 2 4 2" xfId="11117" xr:uid="{00000000-0005-0000-0000-000093540000}"/>
    <cellStyle name="Normal 6 3 2 6 3 2 4 2 2" xfId="40289" xr:uid="{00000000-0005-0000-0000-000094540000}"/>
    <cellStyle name="Normal 6 3 2 6 3 2 4 3" xfId="30271" xr:uid="{00000000-0005-0000-0000-000095540000}"/>
    <cellStyle name="Normal 6 3 2 6 3 2 5" xfId="11118" xr:uid="{00000000-0005-0000-0000-000096540000}"/>
    <cellStyle name="Normal 6 3 2 6 3 2 5 2" xfId="11119" xr:uid="{00000000-0005-0000-0000-000097540000}"/>
    <cellStyle name="Normal 6 3 2 6 3 2 5 2 2" xfId="40290" xr:uid="{00000000-0005-0000-0000-000098540000}"/>
    <cellStyle name="Normal 6 3 2 6 3 2 5 3" xfId="30272" xr:uid="{00000000-0005-0000-0000-000099540000}"/>
    <cellStyle name="Normal 6 3 2 6 3 2 6" xfId="11120" xr:uid="{00000000-0005-0000-0000-00009A540000}"/>
    <cellStyle name="Normal 6 3 2 6 3 2 6 2" xfId="35562" xr:uid="{00000000-0005-0000-0000-00009B540000}"/>
    <cellStyle name="Normal 6 3 2 6 3 2 7" xfId="24966" xr:uid="{00000000-0005-0000-0000-00009C540000}"/>
    <cellStyle name="Normal 6 3 2 6 3 3" xfId="11121" xr:uid="{00000000-0005-0000-0000-00009D540000}"/>
    <cellStyle name="Normal 6 3 2 6 3 3 2" xfId="11122" xr:uid="{00000000-0005-0000-0000-00009E540000}"/>
    <cellStyle name="Normal 6 3 2 6 3 3 2 2" xfId="11123" xr:uid="{00000000-0005-0000-0000-00009F540000}"/>
    <cellStyle name="Normal 6 3 2 6 3 3 2 2 2" xfId="40291" xr:uid="{00000000-0005-0000-0000-0000A0540000}"/>
    <cellStyle name="Normal 6 3 2 6 3 3 2 3" xfId="30273" xr:uid="{00000000-0005-0000-0000-0000A1540000}"/>
    <cellStyle name="Normal 6 3 2 6 3 3 3" xfId="11124" xr:uid="{00000000-0005-0000-0000-0000A2540000}"/>
    <cellStyle name="Normal 6 3 2 6 3 3 3 2" xfId="11125" xr:uid="{00000000-0005-0000-0000-0000A3540000}"/>
    <cellStyle name="Normal 6 3 2 6 3 3 3 2 2" xfId="40292" xr:uid="{00000000-0005-0000-0000-0000A4540000}"/>
    <cellStyle name="Normal 6 3 2 6 3 3 3 3" xfId="30274" xr:uid="{00000000-0005-0000-0000-0000A5540000}"/>
    <cellStyle name="Normal 6 3 2 6 3 3 4" xfId="11126" xr:uid="{00000000-0005-0000-0000-0000A6540000}"/>
    <cellStyle name="Normal 6 3 2 6 3 3 4 2" xfId="35565" xr:uid="{00000000-0005-0000-0000-0000A7540000}"/>
    <cellStyle name="Normal 6 3 2 6 3 3 5" xfId="24969" xr:uid="{00000000-0005-0000-0000-0000A8540000}"/>
    <cellStyle name="Normal 6 3 2 6 3 4" xfId="11127" xr:uid="{00000000-0005-0000-0000-0000A9540000}"/>
    <cellStyle name="Normal 6 3 2 6 3 4 2" xfId="11128" xr:uid="{00000000-0005-0000-0000-0000AA540000}"/>
    <cellStyle name="Normal 6 3 2 6 3 4 2 2" xfId="11129" xr:uid="{00000000-0005-0000-0000-0000AB540000}"/>
    <cellStyle name="Normal 6 3 2 6 3 4 2 2 2" xfId="40293" xr:uid="{00000000-0005-0000-0000-0000AC540000}"/>
    <cellStyle name="Normal 6 3 2 6 3 4 2 3" xfId="30275" xr:uid="{00000000-0005-0000-0000-0000AD540000}"/>
    <cellStyle name="Normal 6 3 2 6 3 4 3" xfId="11130" xr:uid="{00000000-0005-0000-0000-0000AE540000}"/>
    <cellStyle name="Normal 6 3 2 6 3 4 3 2" xfId="11131" xr:uid="{00000000-0005-0000-0000-0000AF540000}"/>
    <cellStyle name="Normal 6 3 2 6 3 4 3 2 2" xfId="40294" xr:uid="{00000000-0005-0000-0000-0000B0540000}"/>
    <cellStyle name="Normal 6 3 2 6 3 4 3 3" xfId="30276" xr:uid="{00000000-0005-0000-0000-0000B1540000}"/>
    <cellStyle name="Normal 6 3 2 6 3 4 4" xfId="11132" xr:uid="{00000000-0005-0000-0000-0000B2540000}"/>
    <cellStyle name="Normal 6 3 2 6 3 4 4 2" xfId="35566" xr:uid="{00000000-0005-0000-0000-0000B3540000}"/>
    <cellStyle name="Normal 6 3 2 6 3 4 5" xfId="24970" xr:uid="{00000000-0005-0000-0000-0000B4540000}"/>
    <cellStyle name="Normal 6 3 2 6 3 5" xfId="11133" xr:uid="{00000000-0005-0000-0000-0000B5540000}"/>
    <cellStyle name="Normal 6 3 2 6 3 5 2" xfId="11134" xr:uid="{00000000-0005-0000-0000-0000B6540000}"/>
    <cellStyle name="Normal 6 3 2 6 3 5 2 2" xfId="40295" xr:uid="{00000000-0005-0000-0000-0000B7540000}"/>
    <cellStyle name="Normal 6 3 2 6 3 5 3" xfId="30277" xr:uid="{00000000-0005-0000-0000-0000B8540000}"/>
    <cellStyle name="Normal 6 3 2 6 3 6" xfId="11135" xr:uid="{00000000-0005-0000-0000-0000B9540000}"/>
    <cellStyle name="Normal 6 3 2 6 3 6 2" xfId="11136" xr:uid="{00000000-0005-0000-0000-0000BA540000}"/>
    <cellStyle name="Normal 6 3 2 6 3 6 2 2" xfId="40296" xr:uid="{00000000-0005-0000-0000-0000BB540000}"/>
    <cellStyle name="Normal 6 3 2 6 3 6 3" xfId="30278" xr:uid="{00000000-0005-0000-0000-0000BC540000}"/>
    <cellStyle name="Normal 6 3 2 6 3 7" xfId="11137" xr:uid="{00000000-0005-0000-0000-0000BD540000}"/>
    <cellStyle name="Normal 6 3 2 6 3 7 2" xfId="35561" xr:uid="{00000000-0005-0000-0000-0000BE540000}"/>
    <cellStyle name="Normal 6 3 2 6 3 8" xfId="24965" xr:uid="{00000000-0005-0000-0000-0000BF540000}"/>
    <cellStyle name="Normal 6 3 2 6 4" xfId="11138" xr:uid="{00000000-0005-0000-0000-0000C0540000}"/>
    <cellStyle name="Normal 6 3 2 6 4 2" xfId="11139" xr:uid="{00000000-0005-0000-0000-0000C1540000}"/>
    <cellStyle name="Normal 6 3 2 6 4 2 2" xfId="11140" xr:uid="{00000000-0005-0000-0000-0000C2540000}"/>
    <cellStyle name="Normal 6 3 2 6 4 2 2 2" xfId="11141" xr:uid="{00000000-0005-0000-0000-0000C3540000}"/>
    <cellStyle name="Normal 6 3 2 6 4 2 2 2 2" xfId="11142" xr:uid="{00000000-0005-0000-0000-0000C4540000}"/>
    <cellStyle name="Normal 6 3 2 6 4 2 2 2 2 2" xfId="40297" xr:uid="{00000000-0005-0000-0000-0000C5540000}"/>
    <cellStyle name="Normal 6 3 2 6 4 2 2 2 3" xfId="30279" xr:uid="{00000000-0005-0000-0000-0000C6540000}"/>
    <cellStyle name="Normal 6 3 2 6 4 2 2 3" xfId="11143" xr:uid="{00000000-0005-0000-0000-0000C7540000}"/>
    <cellStyle name="Normal 6 3 2 6 4 2 2 3 2" xfId="11144" xr:uid="{00000000-0005-0000-0000-0000C8540000}"/>
    <cellStyle name="Normal 6 3 2 6 4 2 2 3 2 2" xfId="40298" xr:uid="{00000000-0005-0000-0000-0000C9540000}"/>
    <cellStyle name="Normal 6 3 2 6 4 2 2 3 3" xfId="30280" xr:uid="{00000000-0005-0000-0000-0000CA540000}"/>
    <cellStyle name="Normal 6 3 2 6 4 2 2 4" xfId="11145" xr:uid="{00000000-0005-0000-0000-0000CB540000}"/>
    <cellStyle name="Normal 6 3 2 6 4 2 2 4 2" xfId="35569" xr:uid="{00000000-0005-0000-0000-0000CC540000}"/>
    <cellStyle name="Normal 6 3 2 6 4 2 2 5" xfId="24973" xr:uid="{00000000-0005-0000-0000-0000CD540000}"/>
    <cellStyle name="Normal 6 3 2 6 4 2 3" xfId="11146" xr:uid="{00000000-0005-0000-0000-0000CE540000}"/>
    <cellStyle name="Normal 6 3 2 6 4 2 3 2" xfId="11147" xr:uid="{00000000-0005-0000-0000-0000CF540000}"/>
    <cellStyle name="Normal 6 3 2 6 4 2 3 2 2" xfId="11148" xr:uid="{00000000-0005-0000-0000-0000D0540000}"/>
    <cellStyle name="Normal 6 3 2 6 4 2 3 2 2 2" xfId="40299" xr:uid="{00000000-0005-0000-0000-0000D1540000}"/>
    <cellStyle name="Normal 6 3 2 6 4 2 3 2 3" xfId="30281" xr:uid="{00000000-0005-0000-0000-0000D2540000}"/>
    <cellStyle name="Normal 6 3 2 6 4 2 3 3" xfId="11149" xr:uid="{00000000-0005-0000-0000-0000D3540000}"/>
    <cellStyle name="Normal 6 3 2 6 4 2 3 3 2" xfId="11150" xr:uid="{00000000-0005-0000-0000-0000D4540000}"/>
    <cellStyle name="Normal 6 3 2 6 4 2 3 3 2 2" xfId="40300" xr:uid="{00000000-0005-0000-0000-0000D5540000}"/>
    <cellStyle name="Normal 6 3 2 6 4 2 3 3 3" xfId="30282" xr:uid="{00000000-0005-0000-0000-0000D6540000}"/>
    <cellStyle name="Normal 6 3 2 6 4 2 3 4" xfId="11151" xr:uid="{00000000-0005-0000-0000-0000D7540000}"/>
    <cellStyle name="Normal 6 3 2 6 4 2 3 4 2" xfId="35570" xr:uid="{00000000-0005-0000-0000-0000D8540000}"/>
    <cellStyle name="Normal 6 3 2 6 4 2 3 5" xfId="24974" xr:uid="{00000000-0005-0000-0000-0000D9540000}"/>
    <cellStyle name="Normal 6 3 2 6 4 2 4" xfId="11152" xr:uid="{00000000-0005-0000-0000-0000DA540000}"/>
    <cellStyle name="Normal 6 3 2 6 4 2 4 2" xfId="11153" xr:uid="{00000000-0005-0000-0000-0000DB540000}"/>
    <cellStyle name="Normal 6 3 2 6 4 2 4 2 2" xfId="40301" xr:uid="{00000000-0005-0000-0000-0000DC540000}"/>
    <cellStyle name="Normal 6 3 2 6 4 2 4 3" xfId="30283" xr:uid="{00000000-0005-0000-0000-0000DD540000}"/>
    <cellStyle name="Normal 6 3 2 6 4 2 5" xfId="11154" xr:uid="{00000000-0005-0000-0000-0000DE540000}"/>
    <cellStyle name="Normal 6 3 2 6 4 2 5 2" xfId="11155" xr:uid="{00000000-0005-0000-0000-0000DF540000}"/>
    <cellStyle name="Normal 6 3 2 6 4 2 5 2 2" xfId="40302" xr:uid="{00000000-0005-0000-0000-0000E0540000}"/>
    <cellStyle name="Normal 6 3 2 6 4 2 5 3" xfId="30284" xr:uid="{00000000-0005-0000-0000-0000E1540000}"/>
    <cellStyle name="Normal 6 3 2 6 4 2 6" xfId="11156" xr:uid="{00000000-0005-0000-0000-0000E2540000}"/>
    <cellStyle name="Normal 6 3 2 6 4 2 6 2" xfId="35568" xr:uid="{00000000-0005-0000-0000-0000E3540000}"/>
    <cellStyle name="Normal 6 3 2 6 4 2 7" xfId="24972" xr:uid="{00000000-0005-0000-0000-0000E4540000}"/>
    <cellStyle name="Normal 6 3 2 6 4 3" xfId="11157" xr:uid="{00000000-0005-0000-0000-0000E5540000}"/>
    <cellStyle name="Normal 6 3 2 6 4 3 2" xfId="11158" xr:uid="{00000000-0005-0000-0000-0000E6540000}"/>
    <cellStyle name="Normal 6 3 2 6 4 3 2 2" xfId="11159" xr:uid="{00000000-0005-0000-0000-0000E7540000}"/>
    <cellStyle name="Normal 6 3 2 6 4 3 2 2 2" xfId="40303" xr:uid="{00000000-0005-0000-0000-0000E8540000}"/>
    <cellStyle name="Normal 6 3 2 6 4 3 2 3" xfId="30285" xr:uid="{00000000-0005-0000-0000-0000E9540000}"/>
    <cellStyle name="Normal 6 3 2 6 4 3 3" xfId="11160" xr:uid="{00000000-0005-0000-0000-0000EA540000}"/>
    <cellStyle name="Normal 6 3 2 6 4 3 3 2" xfId="11161" xr:uid="{00000000-0005-0000-0000-0000EB540000}"/>
    <cellStyle name="Normal 6 3 2 6 4 3 3 2 2" xfId="40304" xr:uid="{00000000-0005-0000-0000-0000EC540000}"/>
    <cellStyle name="Normal 6 3 2 6 4 3 3 3" xfId="30286" xr:uid="{00000000-0005-0000-0000-0000ED540000}"/>
    <cellStyle name="Normal 6 3 2 6 4 3 4" xfId="11162" xr:uid="{00000000-0005-0000-0000-0000EE540000}"/>
    <cellStyle name="Normal 6 3 2 6 4 3 4 2" xfId="35571" xr:uid="{00000000-0005-0000-0000-0000EF540000}"/>
    <cellStyle name="Normal 6 3 2 6 4 3 5" xfId="24975" xr:uid="{00000000-0005-0000-0000-0000F0540000}"/>
    <cellStyle name="Normal 6 3 2 6 4 4" xfId="11163" xr:uid="{00000000-0005-0000-0000-0000F1540000}"/>
    <cellStyle name="Normal 6 3 2 6 4 4 2" xfId="11164" xr:uid="{00000000-0005-0000-0000-0000F2540000}"/>
    <cellStyle name="Normal 6 3 2 6 4 4 2 2" xfId="11165" xr:uid="{00000000-0005-0000-0000-0000F3540000}"/>
    <cellStyle name="Normal 6 3 2 6 4 4 2 2 2" xfId="40305" xr:uid="{00000000-0005-0000-0000-0000F4540000}"/>
    <cellStyle name="Normal 6 3 2 6 4 4 2 3" xfId="30287" xr:uid="{00000000-0005-0000-0000-0000F5540000}"/>
    <cellStyle name="Normal 6 3 2 6 4 4 3" xfId="11166" xr:uid="{00000000-0005-0000-0000-0000F6540000}"/>
    <cellStyle name="Normal 6 3 2 6 4 4 3 2" xfId="11167" xr:uid="{00000000-0005-0000-0000-0000F7540000}"/>
    <cellStyle name="Normal 6 3 2 6 4 4 3 2 2" xfId="40306" xr:uid="{00000000-0005-0000-0000-0000F8540000}"/>
    <cellStyle name="Normal 6 3 2 6 4 4 3 3" xfId="30288" xr:uid="{00000000-0005-0000-0000-0000F9540000}"/>
    <cellStyle name="Normal 6 3 2 6 4 4 4" xfId="11168" xr:uid="{00000000-0005-0000-0000-0000FA540000}"/>
    <cellStyle name="Normal 6 3 2 6 4 4 4 2" xfId="35572" xr:uid="{00000000-0005-0000-0000-0000FB540000}"/>
    <cellStyle name="Normal 6 3 2 6 4 4 5" xfId="24976" xr:uid="{00000000-0005-0000-0000-0000FC540000}"/>
    <cellStyle name="Normal 6 3 2 6 4 5" xfId="11169" xr:uid="{00000000-0005-0000-0000-0000FD540000}"/>
    <cellStyle name="Normal 6 3 2 6 4 5 2" xfId="11170" xr:uid="{00000000-0005-0000-0000-0000FE540000}"/>
    <cellStyle name="Normal 6 3 2 6 4 5 2 2" xfId="40307" xr:uid="{00000000-0005-0000-0000-0000FF540000}"/>
    <cellStyle name="Normal 6 3 2 6 4 5 3" xfId="30289" xr:uid="{00000000-0005-0000-0000-000000550000}"/>
    <cellStyle name="Normal 6 3 2 6 4 6" xfId="11171" xr:uid="{00000000-0005-0000-0000-000001550000}"/>
    <cellStyle name="Normal 6 3 2 6 4 6 2" xfId="11172" xr:uid="{00000000-0005-0000-0000-000002550000}"/>
    <cellStyle name="Normal 6 3 2 6 4 6 2 2" xfId="40308" xr:uid="{00000000-0005-0000-0000-000003550000}"/>
    <cellStyle name="Normal 6 3 2 6 4 6 3" xfId="30290" xr:uid="{00000000-0005-0000-0000-000004550000}"/>
    <cellStyle name="Normal 6 3 2 6 4 7" xfId="11173" xr:uid="{00000000-0005-0000-0000-000005550000}"/>
    <cellStyle name="Normal 6 3 2 6 4 7 2" xfId="35567" xr:uid="{00000000-0005-0000-0000-000006550000}"/>
    <cellStyle name="Normal 6 3 2 6 4 8" xfId="24971" xr:uid="{00000000-0005-0000-0000-000007550000}"/>
    <cellStyle name="Normal 6 3 2 6 5" xfId="11174" xr:uid="{00000000-0005-0000-0000-000008550000}"/>
    <cellStyle name="Normal 6 3 2 6 5 2" xfId="11175" xr:uid="{00000000-0005-0000-0000-000009550000}"/>
    <cellStyle name="Normal 6 3 2 6 5 2 2" xfId="11176" xr:uid="{00000000-0005-0000-0000-00000A550000}"/>
    <cellStyle name="Normal 6 3 2 6 5 2 2 2" xfId="11177" xr:uid="{00000000-0005-0000-0000-00000B550000}"/>
    <cellStyle name="Normal 6 3 2 6 5 2 2 2 2" xfId="40309" xr:uid="{00000000-0005-0000-0000-00000C550000}"/>
    <cellStyle name="Normal 6 3 2 6 5 2 2 3" xfId="30291" xr:uid="{00000000-0005-0000-0000-00000D550000}"/>
    <cellStyle name="Normal 6 3 2 6 5 2 3" xfId="11178" xr:uid="{00000000-0005-0000-0000-00000E550000}"/>
    <cellStyle name="Normal 6 3 2 6 5 2 3 2" xfId="11179" xr:uid="{00000000-0005-0000-0000-00000F550000}"/>
    <cellStyle name="Normal 6 3 2 6 5 2 3 2 2" xfId="40310" xr:uid="{00000000-0005-0000-0000-000010550000}"/>
    <cellStyle name="Normal 6 3 2 6 5 2 3 3" xfId="30292" xr:uid="{00000000-0005-0000-0000-000011550000}"/>
    <cellStyle name="Normal 6 3 2 6 5 2 4" xfId="11180" xr:uid="{00000000-0005-0000-0000-000012550000}"/>
    <cellStyle name="Normal 6 3 2 6 5 2 4 2" xfId="35574" xr:uid="{00000000-0005-0000-0000-000013550000}"/>
    <cellStyle name="Normal 6 3 2 6 5 2 5" xfId="24978" xr:uid="{00000000-0005-0000-0000-000014550000}"/>
    <cellStyle name="Normal 6 3 2 6 5 3" xfId="11181" xr:uid="{00000000-0005-0000-0000-000015550000}"/>
    <cellStyle name="Normal 6 3 2 6 5 3 2" xfId="11182" xr:uid="{00000000-0005-0000-0000-000016550000}"/>
    <cellStyle name="Normal 6 3 2 6 5 3 2 2" xfId="11183" xr:uid="{00000000-0005-0000-0000-000017550000}"/>
    <cellStyle name="Normal 6 3 2 6 5 3 2 2 2" xfId="40311" xr:uid="{00000000-0005-0000-0000-000018550000}"/>
    <cellStyle name="Normal 6 3 2 6 5 3 2 3" xfId="30293" xr:uid="{00000000-0005-0000-0000-000019550000}"/>
    <cellStyle name="Normal 6 3 2 6 5 3 3" xfId="11184" xr:uid="{00000000-0005-0000-0000-00001A550000}"/>
    <cellStyle name="Normal 6 3 2 6 5 3 3 2" xfId="11185" xr:uid="{00000000-0005-0000-0000-00001B550000}"/>
    <cellStyle name="Normal 6 3 2 6 5 3 3 2 2" xfId="40312" xr:uid="{00000000-0005-0000-0000-00001C550000}"/>
    <cellStyle name="Normal 6 3 2 6 5 3 3 3" xfId="30294" xr:uid="{00000000-0005-0000-0000-00001D550000}"/>
    <cellStyle name="Normal 6 3 2 6 5 3 4" xfId="11186" xr:uid="{00000000-0005-0000-0000-00001E550000}"/>
    <cellStyle name="Normal 6 3 2 6 5 3 4 2" xfId="35575" xr:uid="{00000000-0005-0000-0000-00001F550000}"/>
    <cellStyle name="Normal 6 3 2 6 5 3 5" xfId="24979" xr:uid="{00000000-0005-0000-0000-000020550000}"/>
    <cellStyle name="Normal 6 3 2 6 5 4" xfId="11187" xr:uid="{00000000-0005-0000-0000-000021550000}"/>
    <cellStyle name="Normal 6 3 2 6 5 4 2" xfId="11188" xr:uid="{00000000-0005-0000-0000-000022550000}"/>
    <cellStyle name="Normal 6 3 2 6 5 4 2 2" xfId="40313" xr:uid="{00000000-0005-0000-0000-000023550000}"/>
    <cellStyle name="Normal 6 3 2 6 5 4 3" xfId="30295" xr:uid="{00000000-0005-0000-0000-000024550000}"/>
    <cellStyle name="Normal 6 3 2 6 5 5" xfId="11189" xr:uid="{00000000-0005-0000-0000-000025550000}"/>
    <cellStyle name="Normal 6 3 2 6 5 5 2" xfId="11190" xr:uid="{00000000-0005-0000-0000-000026550000}"/>
    <cellStyle name="Normal 6 3 2 6 5 5 2 2" xfId="40314" xr:uid="{00000000-0005-0000-0000-000027550000}"/>
    <cellStyle name="Normal 6 3 2 6 5 5 3" xfId="30296" xr:uid="{00000000-0005-0000-0000-000028550000}"/>
    <cellStyle name="Normal 6 3 2 6 5 6" xfId="11191" xr:uid="{00000000-0005-0000-0000-000029550000}"/>
    <cellStyle name="Normal 6 3 2 6 5 6 2" xfId="35573" xr:uid="{00000000-0005-0000-0000-00002A550000}"/>
    <cellStyle name="Normal 6 3 2 6 5 7" xfId="24977" xr:uid="{00000000-0005-0000-0000-00002B550000}"/>
    <cellStyle name="Normal 6 3 2 6 6" xfId="11192" xr:uid="{00000000-0005-0000-0000-00002C550000}"/>
    <cellStyle name="Normal 6 3 2 6 6 2" xfId="11193" xr:uid="{00000000-0005-0000-0000-00002D550000}"/>
    <cellStyle name="Normal 6 3 2 6 6 2 2" xfId="11194" xr:uid="{00000000-0005-0000-0000-00002E550000}"/>
    <cellStyle name="Normal 6 3 2 6 6 2 2 2" xfId="40315" xr:uid="{00000000-0005-0000-0000-00002F550000}"/>
    <cellStyle name="Normal 6 3 2 6 6 2 3" xfId="30297" xr:uid="{00000000-0005-0000-0000-000030550000}"/>
    <cellStyle name="Normal 6 3 2 6 6 3" xfId="11195" xr:uid="{00000000-0005-0000-0000-000031550000}"/>
    <cellStyle name="Normal 6 3 2 6 6 3 2" xfId="11196" xr:uid="{00000000-0005-0000-0000-000032550000}"/>
    <cellStyle name="Normal 6 3 2 6 6 3 2 2" xfId="40316" xr:uid="{00000000-0005-0000-0000-000033550000}"/>
    <cellStyle name="Normal 6 3 2 6 6 3 3" xfId="30298" xr:uid="{00000000-0005-0000-0000-000034550000}"/>
    <cellStyle name="Normal 6 3 2 6 6 4" xfId="11197" xr:uid="{00000000-0005-0000-0000-000035550000}"/>
    <cellStyle name="Normal 6 3 2 6 6 4 2" xfId="35576" xr:uid="{00000000-0005-0000-0000-000036550000}"/>
    <cellStyle name="Normal 6 3 2 6 6 5" xfId="24980" xr:uid="{00000000-0005-0000-0000-000037550000}"/>
    <cellStyle name="Normal 6 3 2 6 7" xfId="11198" xr:uid="{00000000-0005-0000-0000-000038550000}"/>
    <cellStyle name="Normal 6 3 2 6 7 2" xfId="11199" xr:uid="{00000000-0005-0000-0000-000039550000}"/>
    <cellStyle name="Normal 6 3 2 6 7 2 2" xfId="11200" xr:uid="{00000000-0005-0000-0000-00003A550000}"/>
    <cellStyle name="Normal 6 3 2 6 7 2 2 2" xfId="40317" xr:uid="{00000000-0005-0000-0000-00003B550000}"/>
    <cellStyle name="Normal 6 3 2 6 7 2 3" xfId="30299" xr:uid="{00000000-0005-0000-0000-00003C550000}"/>
    <cellStyle name="Normal 6 3 2 6 7 3" xfId="11201" xr:uid="{00000000-0005-0000-0000-00003D550000}"/>
    <cellStyle name="Normal 6 3 2 6 7 3 2" xfId="11202" xr:uid="{00000000-0005-0000-0000-00003E550000}"/>
    <cellStyle name="Normal 6 3 2 6 7 3 2 2" xfId="40318" xr:uid="{00000000-0005-0000-0000-00003F550000}"/>
    <cellStyle name="Normal 6 3 2 6 7 3 3" xfId="30300" xr:uid="{00000000-0005-0000-0000-000040550000}"/>
    <cellStyle name="Normal 6 3 2 6 7 4" xfId="11203" xr:uid="{00000000-0005-0000-0000-000041550000}"/>
    <cellStyle name="Normal 6 3 2 6 7 4 2" xfId="35577" xr:uid="{00000000-0005-0000-0000-000042550000}"/>
    <cellStyle name="Normal 6 3 2 6 7 5" xfId="24981" xr:uid="{00000000-0005-0000-0000-000043550000}"/>
    <cellStyle name="Normal 6 3 2 6 8" xfId="11204" xr:uid="{00000000-0005-0000-0000-000044550000}"/>
    <cellStyle name="Normal 6 3 2 6 8 2" xfId="11205" xr:uid="{00000000-0005-0000-0000-000045550000}"/>
    <cellStyle name="Normal 6 3 2 6 8 2 2" xfId="40319" xr:uid="{00000000-0005-0000-0000-000046550000}"/>
    <cellStyle name="Normal 6 3 2 6 8 3" xfId="30301" xr:uid="{00000000-0005-0000-0000-000047550000}"/>
    <cellStyle name="Normal 6 3 2 6 9" xfId="11206" xr:uid="{00000000-0005-0000-0000-000048550000}"/>
    <cellStyle name="Normal 6 3 2 6 9 2" xfId="11207" xr:uid="{00000000-0005-0000-0000-000049550000}"/>
    <cellStyle name="Normal 6 3 2 6 9 2 2" xfId="40320" xr:uid="{00000000-0005-0000-0000-00004A550000}"/>
    <cellStyle name="Normal 6 3 2 6 9 3" xfId="30302" xr:uid="{00000000-0005-0000-0000-00004B550000}"/>
    <cellStyle name="Normal 6 3 2 7" xfId="11208" xr:uid="{00000000-0005-0000-0000-00004C550000}"/>
    <cellStyle name="Normal 6 3 2 7 10" xfId="24982" xr:uid="{00000000-0005-0000-0000-00004D550000}"/>
    <cellStyle name="Normal 6 3 2 7 2" xfId="11209" xr:uid="{00000000-0005-0000-0000-00004E550000}"/>
    <cellStyle name="Normal 6 3 2 7 2 2" xfId="11210" xr:uid="{00000000-0005-0000-0000-00004F550000}"/>
    <cellStyle name="Normal 6 3 2 7 2 2 2" xfId="11211" xr:uid="{00000000-0005-0000-0000-000050550000}"/>
    <cellStyle name="Normal 6 3 2 7 2 2 2 2" xfId="11212" xr:uid="{00000000-0005-0000-0000-000051550000}"/>
    <cellStyle name="Normal 6 3 2 7 2 2 2 2 2" xfId="11213" xr:uid="{00000000-0005-0000-0000-000052550000}"/>
    <cellStyle name="Normal 6 3 2 7 2 2 2 2 2 2" xfId="40321" xr:uid="{00000000-0005-0000-0000-000053550000}"/>
    <cellStyle name="Normal 6 3 2 7 2 2 2 2 3" xfId="30303" xr:uid="{00000000-0005-0000-0000-000054550000}"/>
    <cellStyle name="Normal 6 3 2 7 2 2 2 3" xfId="11214" xr:uid="{00000000-0005-0000-0000-000055550000}"/>
    <cellStyle name="Normal 6 3 2 7 2 2 2 3 2" xfId="11215" xr:uid="{00000000-0005-0000-0000-000056550000}"/>
    <cellStyle name="Normal 6 3 2 7 2 2 2 3 2 2" xfId="40322" xr:uid="{00000000-0005-0000-0000-000057550000}"/>
    <cellStyle name="Normal 6 3 2 7 2 2 2 3 3" xfId="30304" xr:uid="{00000000-0005-0000-0000-000058550000}"/>
    <cellStyle name="Normal 6 3 2 7 2 2 2 4" xfId="11216" xr:uid="{00000000-0005-0000-0000-000059550000}"/>
    <cellStyle name="Normal 6 3 2 7 2 2 2 4 2" xfId="35581" xr:uid="{00000000-0005-0000-0000-00005A550000}"/>
    <cellStyle name="Normal 6 3 2 7 2 2 2 5" xfId="24985" xr:uid="{00000000-0005-0000-0000-00005B550000}"/>
    <cellStyle name="Normal 6 3 2 7 2 2 3" xfId="11217" xr:uid="{00000000-0005-0000-0000-00005C550000}"/>
    <cellStyle name="Normal 6 3 2 7 2 2 3 2" xfId="11218" xr:uid="{00000000-0005-0000-0000-00005D550000}"/>
    <cellStyle name="Normal 6 3 2 7 2 2 3 2 2" xfId="11219" xr:uid="{00000000-0005-0000-0000-00005E550000}"/>
    <cellStyle name="Normal 6 3 2 7 2 2 3 2 2 2" xfId="40323" xr:uid="{00000000-0005-0000-0000-00005F550000}"/>
    <cellStyle name="Normal 6 3 2 7 2 2 3 2 3" xfId="30305" xr:uid="{00000000-0005-0000-0000-000060550000}"/>
    <cellStyle name="Normal 6 3 2 7 2 2 3 3" xfId="11220" xr:uid="{00000000-0005-0000-0000-000061550000}"/>
    <cellStyle name="Normal 6 3 2 7 2 2 3 3 2" xfId="11221" xr:uid="{00000000-0005-0000-0000-000062550000}"/>
    <cellStyle name="Normal 6 3 2 7 2 2 3 3 2 2" xfId="40324" xr:uid="{00000000-0005-0000-0000-000063550000}"/>
    <cellStyle name="Normal 6 3 2 7 2 2 3 3 3" xfId="30306" xr:uid="{00000000-0005-0000-0000-000064550000}"/>
    <cellStyle name="Normal 6 3 2 7 2 2 3 4" xfId="11222" xr:uid="{00000000-0005-0000-0000-000065550000}"/>
    <cellStyle name="Normal 6 3 2 7 2 2 3 4 2" xfId="35582" xr:uid="{00000000-0005-0000-0000-000066550000}"/>
    <cellStyle name="Normal 6 3 2 7 2 2 3 5" xfId="24986" xr:uid="{00000000-0005-0000-0000-000067550000}"/>
    <cellStyle name="Normal 6 3 2 7 2 2 4" xfId="11223" xr:uid="{00000000-0005-0000-0000-000068550000}"/>
    <cellStyle name="Normal 6 3 2 7 2 2 4 2" xfId="11224" xr:uid="{00000000-0005-0000-0000-000069550000}"/>
    <cellStyle name="Normal 6 3 2 7 2 2 4 2 2" xfId="40325" xr:uid="{00000000-0005-0000-0000-00006A550000}"/>
    <cellStyle name="Normal 6 3 2 7 2 2 4 3" xfId="30307" xr:uid="{00000000-0005-0000-0000-00006B550000}"/>
    <cellStyle name="Normal 6 3 2 7 2 2 5" xfId="11225" xr:uid="{00000000-0005-0000-0000-00006C550000}"/>
    <cellStyle name="Normal 6 3 2 7 2 2 5 2" xfId="11226" xr:uid="{00000000-0005-0000-0000-00006D550000}"/>
    <cellStyle name="Normal 6 3 2 7 2 2 5 2 2" xfId="40326" xr:uid="{00000000-0005-0000-0000-00006E550000}"/>
    <cellStyle name="Normal 6 3 2 7 2 2 5 3" xfId="30308" xr:uid="{00000000-0005-0000-0000-00006F550000}"/>
    <cellStyle name="Normal 6 3 2 7 2 2 6" xfId="11227" xr:uid="{00000000-0005-0000-0000-000070550000}"/>
    <cellStyle name="Normal 6 3 2 7 2 2 6 2" xfId="35580" xr:uid="{00000000-0005-0000-0000-000071550000}"/>
    <cellStyle name="Normal 6 3 2 7 2 2 7" xfId="24984" xr:uid="{00000000-0005-0000-0000-000072550000}"/>
    <cellStyle name="Normal 6 3 2 7 2 3" xfId="11228" xr:uid="{00000000-0005-0000-0000-000073550000}"/>
    <cellStyle name="Normal 6 3 2 7 2 3 2" xfId="11229" xr:uid="{00000000-0005-0000-0000-000074550000}"/>
    <cellStyle name="Normal 6 3 2 7 2 3 2 2" xfId="11230" xr:uid="{00000000-0005-0000-0000-000075550000}"/>
    <cellStyle name="Normal 6 3 2 7 2 3 2 2 2" xfId="40327" xr:uid="{00000000-0005-0000-0000-000076550000}"/>
    <cellStyle name="Normal 6 3 2 7 2 3 2 3" xfId="30309" xr:uid="{00000000-0005-0000-0000-000077550000}"/>
    <cellStyle name="Normal 6 3 2 7 2 3 3" xfId="11231" xr:uid="{00000000-0005-0000-0000-000078550000}"/>
    <cellStyle name="Normal 6 3 2 7 2 3 3 2" xfId="11232" xr:uid="{00000000-0005-0000-0000-000079550000}"/>
    <cellStyle name="Normal 6 3 2 7 2 3 3 2 2" xfId="40328" xr:uid="{00000000-0005-0000-0000-00007A550000}"/>
    <cellStyle name="Normal 6 3 2 7 2 3 3 3" xfId="30310" xr:uid="{00000000-0005-0000-0000-00007B550000}"/>
    <cellStyle name="Normal 6 3 2 7 2 3 4" xfId="11233" xr:uid="{00000000-0005-0000-0000-00007C550000}"/>
    <cellStyle name="Normal 6 3 2 7 2 3 4 2" xfId="35583" xr:uid="{00000000-0005-0000-0000-00007D550000}"/>
    <cellStyle name="Normal 6 3 2 7 2 3 5" xfId="24987" xr:uid="{00000000-0005-0000-0000-00007E550000}"/>
    <cellStyle name="Normal 6 3 2 7 2 4" xfId="11234" xr:uid="{00000000-0005-0000-0000-00007F550000}"/>
    <cellStyle name="Normal 6 3 2 7 2 4 2" xfId="11235" xr:uid="{00000000-0005-0000-0000-000080550000}"/>
    <cellStyle name="Normal 6 3 2 7 2 4 2 2" xfId="11236" xr:uid="{00000000-0005-0000-0000-000081550000}"/>
    <cellStyle name="Normal 6 3 2 7 2 4 2 2 2" xfId="40329" xr:uid="{00000000-0005-0000-0000-000082550000}"/>
    <cellStyle name="Normal 6 3 2 7 2 4 2 3" xfId="30311" xr:uid="{00000000-0005-0000-0000-000083550000}"/>
    <cellStyle name="Normal 6 3 2 7 2 4 3" xfId="11237" xr:uid="{00000000-0005-0000-0000-000084550000}"/>
    <cellStyle name="Normal 6 3 2 7 2 4 3 2" xfId="11238" xr:uid="{00000000-0005-0000-0000-000085550000}"/>
    <cellStyle name="Normal 6 3 2 7 2 4 3 2 2" xfId="40330" xr:uid="{00000000-0005-0000-0000-000086550000}"/>
    <cellStyle name="Normal 6 3 2 7 2 4 3 3" xfId="30312" xr:uid="{00000000-0005-0000-0000-000087550000}"/>
    <cellStyle name="Normal 6 3 2 7 2 4 4" xfId="11239" xr:uid="{00000000-0005-0000-0000-000088550000}"/>
    <cellStyle name="Normal 6 3 2 7 2 4 4 2" xfId="35584" xr:uid="{00000000-0005-0000-0000-000089550000}"/>
    <cellStyle name="Normal 6 3 2 7 2 4 5" xfId="24988" xr:uid="{00000000-0005-0000-0000-00008A550000}"/>
    <cellStyle name="Normal 6 3 2 7 2 5" xfId="11240" xr:uid="{00000000-0005-0000-0000-00008B550000}"/>
    <cellStyle name="Normal 6 3 2 7 2 5 2" xfId="11241" xr:uid="{00000000-0005-0000-0000-00008C550000}"/>
    <cellStyle name="Normal 6 3 2 7 2 5 2 2" xfId="40331" xr:uid="{00000000-0005-0000-0000-00008D550000}"/>
    <cellStyle name="Normal 6 3 2 7 2 5 3" xfId="30313" xr:uid="{00000000-0005-0000-0000-00008E550000}"/>
    <cellStyle name="Normal 6 3 2 7 2 6" xfId="11242" xr:uid="{00000000-0005-0000-0000-00008F550000}"/>
    <cellStyle name="Normal 6 3 2 7 2 6 2" xfId="11243" xr:uid="{00000000-0005-0000-0000-000090550000}"/>
    <cellStyle name="Normal 6 3 2 7 2 6 2 2" xfId="40332" xr:uid="{00000000-0005-0000-0000-000091550000}"/>
    <cellStyle name="Normal 6 3 2 7 2 6 3" xfId="30314" xr:uid="{00000000-0005-0000-0000-000092550000}"/>
    <cellStyle name="Normal 6 3 2 7 2 7" xfId="11244" xr:uid="{00000000-0005-0000-0000-000093550000}"/>
    <cellStyle name="Normal 6 3 2 7 2 7 2" xfId="35579" xr:uid="{00000000-0005-0000-0000-000094550000}"/>
    <cellStyle name="Normal 6 3 2 7 2 8" xfId="24983" xr:uid="{00000000-0005-0000-0000-000095550000}"/>
    <cellStyle name="Normal 6 3 2 7 3" xfId="11245" xr:uid="{00000000-0005-0000-0000-000096550000}"/>
    <cellStyle name="Normal 6 3 2 7 3 2" xfId="11246" xr:uid="{00000000-0005-0000-0000-000097550000}"/>
    <cellStyle name="Normal 6 3 2 7 3 2 2" xfId="11247" xr:uid="{00000000-0005-0000-0000-000098550000}"/>
    <cellStyle name="Normal 6 3 2 7 3 2 2 2" xfId="11248" xr:uid="{00000000-0005-0000-0000-000099550000}"/>
    <cellStyle name="Normal 6 3 2 7 3 2 2 2 2" xfId="11249" xr:uid="{00000000-0005-0000-0000-00009A550000}"/>
    <cellStyle name="Normal 6 3 2 7 3 2 2 2 2 2" xfId="40333" xr:uid="{00000000-0005-0000-0000-00009B550000}"/>
    <cellStyle name="Normal 6 3 2 7 3 2 2 2 3" xfId="30315" xr:uid="{00000000-0005-0000-0000-00009C550000}"/>
    <cellStyle name="Normal 6 3 2 7 3 2 2 3" xfId="11250" xr:uid="{00000000-0005-0000-0000-00009D550000}"/>
    <cellStyle name="Normal 6 3 2 7 3 2 2 3 2" xfId="11251" xr:uid="{00000000-0005-0000-0000-00009E550000}"/>
    <cellStyle name="Normal 6 3 2 7 3 2 2 3 2 2" xfId="40334" xr:uid="{00000000-0005-0000-0000-00009F550000}"/>
    <cellStyle name="Normal 6 3 2 7 3 2 2 3 3" xfId="30316" xr:uid="{00000000-0005-0000-0000-0000A0550000}"/>
    <cellStyle name="Normal 6 3 2 7 3 2 2 4" xfId="11252" xr:uid="{00000000-0005-0000-0000-0000A1550000}"/>
    <cellStyle name="Normal 6 3 2 7 3 2 2 4 2" xfId="35587" xr:uid="{00000000-0005-0000-0000-0000A2550000}"/>
    <cellStyle name="Normal 6 3 2 7 3 2 2 5" xfId="24991" xr:uid="{00000000-0005-0000-0000-0000A3550000}"/>
    <cellStyle name="Normal 6 3 2 7 3 2 3" xfId="11253" xr:uid="{00000000-0005-0000-0000-0000A4550000}"/>
    <cellStyle name="Normal 6 3 2 7 3 2 3 2" xfId="11254" xr:uid="{00000000-0005-0000-0000-0000A5550000}"/>
    <cellStyle name="Normal 6 3 2 7 3 2 3 2 2" xfId="11255" xr:uid="{00000000-0005-0000-0000-0000A6550000}"/>
    <cellStyle name="Normal 6 3 2 7 3 2 3 2 2 2" xfId="40335" xr:uid="{00000000-0005-0000-0000-0000A7550000}"/>
    <cellStyle name="Normal 6 3 2 7 3 2 3 2 3" xfId="30317" xr:uid="{00000000-0005-0000-0000-0000A8550000}"/>
    <cellStyle name="Normal 6 3 2 7 3 2 3 3" xfId="11256" xr:uid="{00000000-0005-0000-0000-0000A9550000}"/>
    <cellStyle name="Normal 6 3 2 7 3 2 3 3 2" xfId="11257" xr:uid="{00000000-0005-0000-0000-0000AA550000}"/>
    <cellStyle name="Normal 6 3 2 7 3 2 3 3 2 2" xfId="40336" xr:uid="{00000000-0005-0000-0000-0000AB550000}"/>
    <cellStyle name="Normal 6 3 2 7 3 2 3 3 3" xfId="30318" xr:uid="{00000000-0005-0000-0000-0000AC550000}"/>
    <cellStyle name="Normal 6 3 2 7 3 2 3 4" xfId="11258" xr:uid="{00000000-0005-0000-0000-0000AD550000}"/>
    <cellStyle name="Normal 6 3 2 7 3 2 3 4 2" xfId="35588" xr:uid="{00000000-0005-0000-0000-0000AE550000}"/>
    <cellStyle name="Normal 6 3 2 7 3 2 3 5" xfId="24992" xr:uid="{00000000-0005-0000-0000-0000AF550000}"/>
    <cellStyle name="Normal 6 3 2 7 3 2 4" xfId="11259" xr:uid="{00000000-0005-0000-0000-0000B0550000}"/>
    <cellStyle name="Normal 6 3 2 7 3 2 4 2" xfId="11260" xr:uid="{00000000-0005-0000-0000-0000B1550000}"/>
    <cellStyle name="Normal 6 3 2 7 3 2 4 2 2" xfId="40337" xr:uid="{00000000-0005-0000-0000-0000B2550000}"/>
    <cellStyle name="Normal 6 3 2 7 3 2 4 3" xfId="30319" xr:uid="{00000000-0005-0000-0000-0000B3550000}"/>
    <cellStyle name="Normal 6 3 2 7 3 2 5" xfId="11261" xr:uid="{00000000-0005-0000-0000-0000B4550000}"/>
    <cellStyle name="Normal 6 3 2 7 3 2 5 2" xfId="11262" xr:uid="{00000000-0005-0000-0000-0000B5550000}"/>
    <cellStyle name="Normal 6 3 2 7 3 2 5 2 2" xfId="40338" xr:uid="{00000000-0005-0000-0000-0000B6550000}"/>
    <cellStyle name="Normal 6 3 2 7 3 2 5 3" xfId="30320" xr:uid="{00000000-0005-0000-0000-0000B7550000}"/>
    <cellStyle name="Normal 6 3 2 7 3 2 6" xfId="11263" xr:uid="{00000000-0005-0000-0000-0000B8550000}"/>
    <cellStyle name="Normal 6 3 2 7 3 2 6 2" xfId="35586" xr:uid="{00000000-0005-0000-0000-0000B9550000}"/>
    <cellStyle name="Normal 6 3 2 7 3 2 7" xfId="24990" xr:uid="{00000000-0005-0000-0000-0000BA550000}"/>
    <cellStyle name="Normal 6 3 2 7 3 3" xfId="11264" xr:uid="{00000000-0005-0000-0000-0000BB550000}"/>
    <cellStyle name="Normal 6 3 2 7 3 3 2" xfId="11265" xr:uid="{00000000-0005-0000-0000-0000BC550000}"/>
    <cellStyle name="Normal 6 3 2 7 3 3 2 2" xfId="11266" xr:uid="{00000000-0005-0000-0000-0000BD550000}"/>
    <cellStyle name="Normal 6 3 2 7 3 3 2 2 2" xfId="40339" xr:uid="{00000000-0005-0000-0000-0000BE550000}"/>
    <cellStyle name="Normal 6 3 2 7 3 3 2 3" xfId="30321" xr:uid="{00000000-0005-0000-0000-0000BF550000}"/>
    <cellStyle name="Normal 6 3 2 7 3 3 3" xfId="11267" xr:uid="{00000000-0005-0000-0000-0000C0550000}"/>
    <cellStyle name="Normal 6 3 2 7 3 3 3 2" xfId="11268" xr:uid="{00000000-0005-0000-0000-0000C1550000}"/>
    <cellStyle name="Normal 6 3 2 7 3 3 3 2 2" xfId="40340" xr:uid="{00000000-0005-0000-0000-0000C2550000}"/>
    <cellStyle name="Normal 6 3 2 7 3 3 3 3" xfId="30322" xr:uid="{00000000-0005-0000-0000-0000C3550000}"/>
    <cellStyle name="Normal 6 3 2 7 3 3 4" xfId="11269" xr:uid="{00000000-0005-0000-0000-0000C4550000}"/>
    <cellStyle name="Normal 6 3 2 7 3 3 4 2" xfId="35589" xr:uid="{00000000-0005-0000-0000-0000C5550000}"/>
    <cellStyle name="Normal 6 3 2 7 3 3 5" xfId="24993" xr:uid="{00000000-0005-0000-0000-0000C6550000}"/>
    <cellStyle name="Normal 6 3 2 7 3 4" xfId="11270" xr:uid="{00000000-0005-0000-0000-0000C7550000}"/>
    <cellStyle name="Normal 6 3 2 7 3 4 2" xfId="11271" xr:uid="{00000000-0005-0000-0000-0000C8550000}"/>
    <cellStyle name="Normal 6 3 2 7 3 4 2 2" xfId="11272" xr:uid="{00000000-0005-0000-0000-0000C9550000}"/>
    <cellStyle name="Normal 6 3 2 7 3 4 2 2 2" xfId="40341" xr:uid="{00000000-0005-0000-0000-0000CA550000}"/>
    <cellStyle name="Normal 6 3 2 7 3 4 2 3" xfId="30323" xr:uid="{00000000-0005-0000-0000-0000CB550000}"/>
    <cellStyle name="Normal 6 3 2 7 3 4 3" xfId="11273" xr:uid="{00000000-0005-0000-0000-0000CC550000}"/>
    <cellStyle name="Normal 6 3 2 7 3 4 3 2" xfId="11274" xr:uid="{00000000-0005-0000-0000-0000CD550000}"/>
    <cellStyle name="Normal 6 3 2 7 3 4 3 2 2" xfId="40342" xr:uid="{00000000-0005-0000-0000-0000CE550000}"/>
    <cellStyle name="Normal 6 3 2 7 3 4 3 3" xfId="30324" xr:uid="{00000000-0005-0000-0000-0000CF550000}"/>
    <cellStyle name="Normal 6 3 2 7 3 4 4" xfId="11275" xr:uid="{00000000-0005-0000-0000-0000D0550000}"/>
    <cellStyle name="Normal 6 3 2 7 3 4 4 2" xfId="35590" xr:uid="{00000000-0005-0000-0000-0000D1550000}"/>
    <cellStyle name="Normal 6 3 2 7 3 4 5" xfId="24994" xr:uid="{00000000-0005-0000-0000-0000D2550000}"/>
    <cellStyle name="Normal 6 3 2 7 3 5" xfId="11276" xr:uid="{00000000-0005-0000-0000-0000D3550000}"/>
    <cellStyle name="Normal 6 3 2 7 3 5 2" xfId="11277" xr:uid="{00000000-0005-0000-0000-0000D4550000}"/>
    <cellStyle name="Normal 6 3 2 7 3 5 2 2" xfId="40343" xr:uid="{00000000-0005-0000-0000-0000D5550000}"/>
    <cellStyle name="Normal 6 3 2 7 3 5 3" xfId="30325" xr:uid="{00000000-0005-0000-0000-0000D6550000}"/>
    <cellStyle name="Normal 6 3 2 7 3 6" xfId="11278" xr:uid="{00000000-0005-0000-0000-0000D7550000}"/>
    <cellStyle name="Normal 6 3 2 7 3 6 2" xfId="11279" xr:uid="{00000000-0005-0000-0000-0000D8550000}"/>
    <cellStyle name="Normal 6 3 2 7 3 6 2 2" xfId="40344" xr:uid="{00000000-0005-0000-0000-0000D9550000}"/>
    <cellStyle name="Normal 6 3 2 7 3 6 3" xfId="30326" xr:uid="{00000000-0005-0000-0000-0000DA550000}"/>
    <cellStyle name="Normal 6 3 2 7 3 7" xfId="11280" xr:uid="{00000000-0005-0000-0000-0000DB550000}"/>
    <cellStyle name="Normal 6 3 2 7 3 7 2" xfId="35585" xr:uid="{00000000-0005-0000-0000-0000DC550000}"/>
    <cellStyle name="Normal 6 3 2 7 3 8" xfId="24989" xr:uid="{00000000-0005-0000-0000-0000DD550000}"/>
    <cellStyle name="Normal 6 3 2 7 4" xfId="11281" xr:uid="{00000000-0005-0000-0000-0000DE550000}"/>
    <cellStyle name="Normal 6 3 2 7 4 2" xfId="11282" xr:uid="{00000000-0005-0000-0000-0000DF550000}"/>
    <cellStyle name="Normal 6 3 2 7 4 2 2" xfId="11283" xr:uid="{00000000-0005-0000-0000-0000E0550000}"/>
    <cellStyle name="Normal 6 3 2 7 4 2 2 2" xfId="11284" xr:uid="{00000000-0005-0000-0000-0000E1550000}"/>
    <cellStyle name="Normal 6 3 2 7 4 2 2 2 2" xfId="40345" xr:uid="{00000000-0005-0000-0000-0000E2550000}"/>
    <cellStyle name="Normal 6 3 2 7 4 2 2 3" xfId="30327" xr:uid="{00000000-0005-0000-0000-0000E3550000}"/>
    <cellStyle name="Normal 6 3 2 7 4 2 3" xfId="11285" xr:uid="{00000000-0005-0000-0000-0000E4550000}"/>
    <cellStyle name="Normal 6 3 2 7 4 2 3 2" xfId="11286" xr:uid="{00000000-0005-0000-0000-0000E5550000}"/>
    <cellStyle name="Normal 6 3 2 7 4 2 3 2 2" xfId="40346" xr:uid="{00000000-0005-0000-0000-0000E6550000}"/>
    <cellStyle name="Normal 6 3 2 7 4 2 3 3" xfId="30328" xr:uid="{00000000-0005-0000-0000-0000E7550000}"/>
    <cellStyle name="Normal 6 3 2 7 4 2 4" xfId="11287" xr:uid="{00000000-0005-0000-0000-0000E8550000}"/>
    <cellStyle name="Normal 6 3 2 7 4 2 4 2" xfId="35592" xr:uid="{00000000-0005-0000-0000-0000E9550000}"/>
    <cellStyle name="Normal 6 3 2 7 4 2 5" xfId="24996" xr:uid="{00000000-0005-0000-0000-0000EA550000}"/>
    <cellStyle name="Normal 6 3 2 7 4 3" xfId="11288" xr:uid="{00000000-0005-0000-0000-0000EB550000}"/>
    <cellStyle name="Normal 6 3 2 7 4 3 2" xfId="11289" xr:uid="{00000000-0005-0000-0000-0000EC550000}"/>
    <cellStyle name="Normal 6 3 2 7 4 3 2 2" xfId="11290" xr:uid="{00000000-0005-0000-0000-0000ED550000}"/>
    <cellStyle name="Normal 6 3 2 7 4 3 2 2 2" xfId="40347" xr:uid="{00000000-0005-0000-0000-0000EE550000}"/>
    <cellStyle name="Normal 6 3 2 7 4 3 2 3" xfId="30329" xr:uid="{00000000-0005-0000-0000-0000EF550000}"/>
    <cellStyle name="Normal 6 3 2 7 4 3 3" xfId="11291" xr:uid="{00000000-0005-0000-0000-0000F0550000}"/>
    <cellStyle name="Normal 6 3 2 7 4 3 3 2" xfId="11292" xr:uid="{00000000-0005-0000-0000-0000F1550000}"/>
    <cellStyle name="Normal 6 3 2 7 4 3 3 2 2" xfId="40348" xr:uid="{00000000-0005-0000-0000-0000F2550000}"/>
    <cellStyle name="Normal 6 3 2 7 4 3 3 3" xfId="30330" xr:uid="{00000000-0005-0000-0000-0000F3550000}"/>
    <cellStyle name="Normal 6 3 2 7 4 3 4" xfId="11293" xr:uid="{00000000-0005-0000-0000-0000F4550000}"/>
    <cellStyle name="Normal 6 3 2 7 4 3 4 2" xfId="35593" xr:uid="{00000000-0005-0000-0000-0000F5550000}"/>
    <cellStyle name="Normal 6 3 2 7 4 3 5" xfId="24997" xr:uid="{00000000-0005-0000-0000-0000F6550000}"/>
    <cellStyle name="Normal 6 3 2 7 4 4" xfId="11294" xr:uid="{00000000-0005-0000-0000-0000F7550000}"/>
    <cellStyle name="Normal 6 3 2 7 4 4 2" xfId="11295" xr:uid="{00000000-0005-0000-0000-0000F8550000}"/>
    <cellStyle name="Normal 6 3 2 7 4 4 2 2" xfId="40349" xr:uid="{00000000-0005-0000-0000-0000F9550000}"/>
    <cellStyle name="Normal 6 3 2 7 4 4 3" xfId="30331" xr:uid="{00000000-0005-0000-0000-0000FA550000}"/>
    <cellStyle name="Normal 6 3 2 7 4 5" xfId="11296" xr:uid="{00000000-0005-0000-0000-0000FB550000}"/>
    <cellStyle name="Normal 6 3 2 7 4 5 2" xfId="11297" xr:uid="{00000000-0005-0000-0000-0000FC550000}"/>
    <cellStyle name="Normal 6 3 2 7 4 5 2 2" xfId="40350" xr:uid="{00000000-0005-0000-0000-0000FD550000}"/>
    <cellStyle name="Normal 6 3 2 7 4 5 3" xfId="30332" xr:uid="{00000000-0005-0000-0000-0000FE550000}"/>
    <cellStyle name="Normal 6 3 2 7 4 6" xfId="11298" xr:uid="{00000000-0005-0000-0000-0000FF550000}"/>
    <cellStyle name="Normal 6 3 2 7 4 6 2" xfId="35591" xr:uid="{00000000-0005-0000-0000-000000560000}"/>
    <cellStyle name="Normal 6 3 2 7 4 7" xfId="24995" xr:uid="{00000000-0005-0000-0000-000001560000}"/>
    <cellStyle name="Normal 6 3 2 7 5" xfId="11299" xr:uid="{00000000-0005-0000-0000-000002560000}"/>
    <cellStyle name="Normal 6 3 2 7 5 2" xfId="11300" xr:uid="{00000000-0005-0000-0000-000003560000}"/>
    <cellStyle name="Normal 6 3 2 7 5 2 2" xfId="11301" xr:uid="{00000000-0005-0000-0000-000004560000}"/>
    <cellStyle name="Normal 6 3 2 7 5 2 2 2" xfId="40351" xr:uid="{00000000-0005-0000-0000-000005560000}"/>
    <cellStyle name="Normal 6 3 2 7 5 2 3" xfId="30333" xr:uid="{00000000-0005-0000-0000-000006560000}"/>
    <cellStyle name="Normal 6 3 2 7 5 3" xfId="11302" xr:uid="{00000000-0005-0000-0000-000007560000}"/>
    <cellStyle name="Normal 6 3 2 7 5 3 2" xfId="11303" xr:uid="{00000000-0005-0000-0000-000008560000}"/>
    <cellStyle name="Normal 6 3 2 7 5 3 2 2" xfId="40352" xr:uid="{00000000-0005-0000-0000-000009560000}"/>
    <cellStyle name="Normal 6 3 2 7 5 3 3" xfId="30334" xr:uid="{00000000-0005-0000-0000-00000A560000}"/>
    <cellStyle name="Normal 6 3 2 7 5 4" xfId="11304" xr:uid="{00000000-0005-0000-0000-00000B560000}"/>
    <cellStyle name="Normal 6 3 2 7 5 4 2" xfId="35594" xr:uid="{00000000-0005-0000-0000-00000C560000}"/>
    <cellStyle name="Normal 6 3 2 7 5 5" xfId="24998" xr:uid="{00000000-0005-0000-0000-00000D560000}"/>
    <cellStyle name="Normal 6 3 2 7 6" xfId="11305" xr:uid="{00000000-0005-0000-0000-00000E560000}"/>
    <cellStyle name="Normal 6 3 2 7 6 2" xfId="11306" xr:uid="{00000000-0005-0000-0000-00000F560000}"/>
    <cellStyle name="Normal 6 3 2 7 6 2 2" xfId="11307" xr:uid="{00000000-0005-0000-0000-000010560000}"/>
    <cellStyle name="Normal 6 3 2 7 6 2 2 2" xfId="40353" xr:uid="{00000000-0005-0000-0000-000011560000}"/>
    <cellStyle name="Normal 6 3 2 7 6 2 3" xfId="30335" xr:uid="{00000000-0005-0000-0000-000012560000}"/>
    <cellStyle name="Normal 6 3 2 7 6 3" xfId="11308" xr:uid="{00000000-0005-0000-0000-000013560000}"/>
    <cellStyle name="Normal 6 3 2 7 6 3 2" xfId="11309" xr:uid="{00000000-0005-0000-0000-000014560000}"/>
    <cellStyle name="Normal 6 3 2 7 6 3 2 2" xfId="40354" xr:uid="{00000000-0005-0000-0000-000015560000}"/>
    <cellStyle name="Normal 6 3 2 7 6 3 3" xfId="30336" xr:uid="{00000000-0005-0000-0000-000016560000}"/>
    <cellStyle name="Normal 6 3 2 7 6 4" xfId="11310" xr:uid="{00000000-0005-0000-0000-000017560000}"/>
    <cellStyle name="Normal 6 3 2 7 6 4 2" xfId="35595" xr:uid="{00000000-0005-0000-0000-000018560000}"/>
    <cellStyle name="Normal 6 3 2 7 6 5" xfId="24999" xr:uid="{00000000-0005-0000-0000-000019560000}"/>
    <cellStyle name="Normal 6 3 2 7 7" xfId="11311" xr:uid="{00000000-0005-0000-0000-00001A560000}"/>
    <cellStyle name="Normal 6 3 2 7 7 2" xfId="11312" xr:uid="{00000000-0005-0000-0000-00001B560000}"/>
    <cellStyle name="Normal 6 3 2 7 7 2 2" xfId="40355" xr:uid="{00000000-0005-0000-0000-00001C560000}"/>
    <cellStyle name="Normal 6 3 2 7 7 3" xfId="30337" xr:uid="{00000000-0005-0000-0000-00001D560000}"/>
    <cellStyle name="Normal 6 3 2 7 8" xfId="11313" xr:uid="{00000000-0005-0000-0000-00001E560000}"/>
    <cellStyle name="Normal 6 3 2 7 8 2" xfId="11314" xr:uid="{00000000-0005-0000-0000-00001F560000}"/>
    <cellStyle name="Normal 6 3 2 7 8 2 2" xfId="40356" xr:uid="{00000000-0005-0000-0000-000020560000}"/>
    <cellStyle name="Normal 6 3 2 7 8 3" xfId="30338" xr:uid="{00000000-0005-0000-0000-000021560000}"/>
    <cellStyle name="Normal 6 3 2 7 9" xfId="11315" xr:uid="{00000000-0005-0000-0000-000022560000}"/>
    <cellStyle name="Normal 6 3 2 7 9 2" xfId="35578" xr:uid="{00000000-0005-0000-0000-000023560000}"/>
    <cellStyle name="Normal 6 3 2 8" xfId="11316" xr:uid="{00000000-0005-0000-0000-000024560000}"/>
    <cellStyle name="Normal 6 3 2 8 10" xfId="25000" xr:uid="{00000000-0005-0000-0000-000025560000}"/>
    <cellStyle name="Normal 6 3 2 8 2" xfId="11317" xr:uid="{00000000-0005-0000-0000-000026560000}"/>
    <cellStyle name="Normal 6 3 2 8 2 2" xfId="11318" xr:uid="{00000000-0005-0000-0000-000027560000}"/>
    <cellStyle name="Normal 6 3 2 8 2 2 2" xfId="11319" xr:uid="{00000000-0005-0000-0000-000028560000}"/>
    <cellStyle name="Normal 6 3 2 8 2 2 2 2" xfId="11320" xr:uid="{00000000-0005-0000-0000-000029560000}"/>
    <cellStyle name="Normal 6 3 2 8 2 2 2 2 2" xfId="11321" xr:uid="{00000000-0005-0000-0000-00002A560000}"/>
    <cellStyle name="Normal 6 3 2 8 2 2 2 2 2 2" xfId="40357" xr:uid="{00000000-0005-0000-0000-00002B560000}"/>
    <cellStyle name="Normal 6 3 2 8 2 2 2 2 3" xfId="30339" xr:uid="{00000000-0005-0000-0000-00002C560000}"/>
    <cellStyle name="Normal 6 3 2 8 2 2 2 3" xfId="11322" xr:uid="{00000000-0005-0000-0000-00002D560000}"/>
    <cellStyle name="Normal 6 3 2 8 2 2 2 3 2" xfId="11323" xr:uid="{00000000-0005-0000-0000-00002E560000}"/>
    <cellStyle name="Normal 6 3 2 8 2 2 2 3 2 2" xfId="40358" xr:uid="{00000000-0005-0000-0000-00002F560000}"/>
    <cellStyle name="Normal 6 3 2 8 2 2 2 3 3" xfId="30340" xr:uid="{00000000-0005-0000-0000-000030560000}"/>
    <cellStyle name="Normal 6 3 2 8 2 2 2 4" xfId="11324" xr:uid="{00000000-0005-0000-0000-000031560000}"/>
    <cellStyle name="Normal 6 3 2 8 2 2 2 4 2" xfId="35599" xr:uid="{00000000-0005-0000-0000-000032560000}"/>
    <cellStyle name="Normal 6 3 2 8 2 2 2 5" xfId="25003" xr:uid="{00000000-0005-0000-0000-000033560000}"/>
    <cellStyle name="Normal 6 3 2 8 2 2 3" xfId="11325" xr:uid="{00000000-0005-0000-0000-000034560000}"/>
    <cellStyle name="Normal 6 3 2 8 2 2 3 2" xfId="11326" xr:uid="{00000000-0005-0000-0000-000035560000}"/>
    <cellStyle name="Normal 6 3 2 8 2 2 3 2 2" xfId="11327" xr:uid="{00000000-0005-0000-0000-000036560000}"/>
    <cellStyle name="Normal 6 3 2 8 2 2 3 2 2 2" xfId="40359" xr:uid="{00000000-0005-0000-0000-000037560000}"/>
    <cellStyle name="Normal 6 3 2 8 2 2 3 2 3" xfId="30341" xr:uid="{00000000-0005-0000-0000-000038560000}"/>
    <cellStyle name="Normal 6 3 2 8 2 2 3 3" xfId="11328" xr:uid="{00000000-0005-0000-0000-000039560000}"/>
    <cellStyle name="Normal 6 3 2 8 2 2 3 3 2" xfId="11329" xr:uid="{00000000-0005-0000-0000-00003A560000}"/>
    <cellStyle name="Normal 6 3 2 8 2 2 3 3 2 2" xfId="40360" xr:uid="{00000000-0005-0000-0000-00003B560000}"/>
    <cellStyle name="Normal 6 3 2 8 2 2 3 3 3" xfId="30342" xr:uid="{00000000-0005-0000-0000-00003C560000}"/>
    <cellStyle name="Normal 6 3 2 8 2 2 3 4" xfId="11330" xr:uid="{00000000-0005-0000-0000-00003D560000}"/>
    <cellStyle name="Normal 6 3 2 8 2 2 3 4 2" xfId="35600" xr:uid="{00000000-0005-0000-0000-00003E560000}"/>
    <cellStyle name="Normal 6 3 2 8 2 2 3 5" xfId="25004" xr:uid="{00000000-0005-0000-0000-00003F560000}"/>
    <cellStyle name="Normal 6 3 2 8 2 2 4" xfId="11331" xr:uid="{00000000-0005-0000-0000-000040560000}"/>
    <cellStyle name="Normal 6 3 2 8 2 2 4 2" xfId="11332" xr:uid="{00000000-0005-0000-0000-000041560000}"/>
    <cellStyle name="Normal 6 3 2 8 2 2 4 2 2" xfId="40361" xr:uid="{00000000-0005-0000-0000-000042560000}"/>
    <cellStyle name="Normal 6 3 2 8 2 2 4 3" xfId="30343" xr:uid="{00000000-0005-0000-0000-000043560000}"/>
    <cellStyle name="Normal 6 3 2 8 2 2 5" xfId="11333" xr:uid="{00000000-0005-0000-0000-000044560000}"/>
    <cellStyle name="Normal 6 3 2 8 2 2 5 2" xfId="11334" xr:uid="{00000000-0005-0000-0000-000045560000}"/>
    <cellStyle name="Normal 6 3 2 8 2 2 5 2 2" xfId="40362" xr:uid="{00000000-0005-0000-0000-000046560000}"/>
    <cellStyle name="Normal 6 3 2 8 2 2 5 3" xfId="30344" xr:uid="{00000000-0005-0000-0000-000047560000}"/>
    <cellStyle name="Normal 6 3 2 8 2 2 6" xfId="11335" xr:uid="{00000000-0005-0000-0000-000048560000}"/>
    <cellStyle name="Normal 6 3 2 8 2 2 6 2" xfId="35598" xr:uid="{00000000-0005-0000-0000-000049560000}"/>
    <cellStyle name="Normal 6 3 2 8 2 2 7" xfId="25002" xr:uid="{00000000-0005-0000-0000-00004A560000}"/>
    <cellStyle name="Normal 6 3 2 8 2 3" xfId="11336" xr:uid="{00000000-0005-0000-0000-00004B560000}"/>
    <cellStyle name="Normal 6 3 2 8 2 3 2" xfId="11337" xr:uid="{00000000-0005-0000-0000-00004C560000}"/>
    <cellStyle name="Normal 6 3 2 8 2 3 2 2" xfId="11338" xr:uid="{00000000-0005-0000-0000-00004D560000}"/>
    <cellStyle name="Normal 6 3 2 8 2 3 2 2 2" xfId="40363" xr:uid="{00000000-0005-0000-0000-00004E560000}"/>
    <cellStyle name="Normal 6 3 2 8 2 3 2 3" xfId="30345" xr:uid="{00000000-0005-0000-0000-00004F560000}"/>
    <cellStyle name="Normal 6 3 2 8 2 3 3" xfId="11339" xr:uid="{00000000-0005-0000-0000-000050560000}"/>
    <cellStyle name="Normal 6 3 2 8 2 3 3 2" xfId="11340" xr:uid="{00000000-0005-0000-0000-000051560000}"/>
    <cellStyle name="Normal 6 3 2 8 2 3 3 2 2" xfId="40364" xr:uid="{00000000-0005-0000-0000-000052560000}"/>
    <cellStyle name="Normal 6 3 2 8 2 3 3 3" xfId="30346" xr:uid="{00000000-0005-0000-0000-000053560000}"/>
    <cellStyle name="Normal 6 3 2 8 2 3 4" xfId="11341" xr:uid="{00000000-0005-0000-0000-000054560000}"/>
    <cellStyle name="Normal 6 3 2 8 2 3 4 2" xfId="35601" xr:uid="{00000000-0005-0000-0000-000055560000}"/>
    <cellStyle name="Normal 6 3 2 8 2 3 5" xfId="25005" xr:uid="{00000000-0005-0000-0000-000056560000}"/>
    <cellStyle name="Normal 6 3 2 8 2 4" xfId="11342" xr:uid="{00000000-0005-0000-0000-000057560000}"/>
    <cellStyle name="Normal 6 3 2 8 2 4 2" xfId="11343" xr:uid="{00000000-0005-0000-0000-000058560000}"/>
    <cellStyle name="Normal 6 3 2 8 2 4 2 2" xfId="11344" xr:uid="{00000000-0005-0000-0000-000059560000}"/>
    <cellStyle name="Normal 6 3 2 8 2 4 2 2 2" xfId="40365" xr:uid="{00000000-0005-0000-0000-00005A560000}"/>
    <cellStyle name="Normal 6 3 2 8 2 4 2 3" xfId="30347" xr:uid="{00000000-0005-0000-0000-00005B560000}"/>
    <cellStyle name="Normal 6 3 2 8 2 4 3" xfId="11345" xr:uid="{00000000-0005-0000-0000-00005C560000}"/>
    <cellStyle name="Normal 6 3 2 8 2 4 3 2" xfId="11346" xr:uid="{00000000-0005-0000-0000-00005D560000}"/>
    <cellStyle name="Normal 6 3 2 8 2 4 3 2 2" xfId="40366" xr:uid="{00000000-0005-0000-0000-00005E560000}"/>
    <cellStyle name="Normal 6 3 2 8 2 4 3 3" xfId="30348" xr:uid="{00000000-0005-0000-0000-00005F560000}"/>
    <cellStyle name="Normal 6 3 2 8 2 4 4" xfId="11347" xr:uid="{00000000-0005-0000-0000-000060560000}"/>
    <cellStyle name="Normal 6 3 2 8 2 4 4 2" xfId="35602" xr:uid="{00000000-0005-0000-0000-000061560000}"/>
    <cellStyle name="Normal 6 3 2 8 2 4 5" xfId="25006" xr:uid="{00000000-0005-0000-0000-000062560000}"/>
    <cellStyle name="Normal 6 3 2 8 2 5" xfId="11348" xr:uid="{00000000-0005-0000-0000-000063560000}"/>
    <cellStyle name="Normal 6 3 2 8 2 5 2" xfId="11349" xr:uid="{00000000-0005-0000-0000-000064560000}"/>
    <cellStyle name="Normal 6 3 2 8 2 5 2 2" xfId="40367" xr:uid="{00000000-0005-0000-0000-000065560000}"/>
    <cellStyle name="Normal 6 3 2 8 2 5 3" xfId="30349" xr:uid="{00000000-0005-0000-0000-000066560000}"/>
    <cellStyle name="Normal 6 3 2 8 2 6" xfId="11350" xr:uid="{00000000-0005-0000-0000-000067560000}"/>
    <cellStyle name="Normal 6 3 2 8 2 6 2" xfId="11351" xr:uid="{00000000-0005-0000-0000-000068560000}"/>
    <cellStyle name="Normal 6 3 2 8 2 6 2 2" xfId="40368" xr:uid="{00000000-0005-0000-0000-000069560000}"/>
    <cellStyle name="Normal 6 3 2 8 2 6 3" xfId="30350" xr:uid="{00000000-0005-0000-0000-00006A560000}"/>
    <cellStyle name="Normal 6 3 2 8 2 7" xfId="11352" xr:uid="{00000000-0005-0000-0000-00006B560000}"/>
    <cellStyle name="Normal 6 3 2 8 2 7 2" xfId="35597" xr:uid="{00000000-0005-0000-0000-00006C560000}"/>
    <cellStyle name="Normal 6 3 2 8 2 8" xfId="25001" xr:uid="{00000000-0005-0000-0000-00006D560000}"/>
    <cellStyle name="Normal 6 3 2 8 3" xfId="11353" xr:uid="{00000000-0005-0000-0000-00006E560000}"/>
    <cellStyle name="Normal 6 3 2 8 3 2" xfId="11354" xr:uid="{00000000-0005-0000-0000-00006F560000}"/>
    <cellStyle name="Normal 6 3 2 8 3 2 2" xfId="11355" xr:uid="{00000000-0005-0000-0000-000070560000}"/>
    <cellStyle name="Normal 6 3 2 8 3 2 2 2" xfId="11356" xr:uid="{00000000-0005-0000-0000-000071560000}"/>
    <cellStyle name="Normal 6 3 2 8 3 2 2 2 2" xfId="11357" xr:uid="{00000000-0005-0000-0000-000072560000}"/>
    <cellStyle name="Normal 6 3 2 8 3 2 2 2 2 2" xfId="40369" xr:uid="{00000000-0005-0000-0000-000073560000}"/>
    <cellStyle name="Normal 6 3 2 8 3 2 2 2 3" xfId="30351" xr:uid="{00000000-0005-0000-0000-000074560000}"/>
    <cellStyle name="Normal 6 3 2 8 3 2 2 3" xfId="11358" xr:uid="{00000000-0005-0000-0000-000075560000}"/>
    <cellStyle name="Normal 6 3 2 8 3 2 2 3 2" xfId="11359" xr:uid="{00000000-0005-0000-0000-000076560000}"/>
    <cellStyle name="Normal 6 3 2 8 3 2 2 3 2 2" xfId="40370" xr:uid="{00000000-0005-0000-0000-000077560000}"/>
    <cellStyle name="Normal 6 3 2 8 3 2 2 3 3" xfId="30352" xr:uid="{00000000-0005-0000-0000-000078560000}"/>
    <cellStyle name="Normal 6 3 2 8 3 2 2 4" xfId="11360" xr:uid="{00000000-0005-0000-0000-000079560000}"/>
    <cellStyle name="Normal 6 3 2 8 3 2 2 4 2" xfId="35605" xr:uid="{00000000-0005-0000-0000-00007A560000}"/>
    <cellStyle name="Normal 6 3 2 8 3 2 2 5" xfId="25009" xr:uid="{00000000-0005-0000-0000-00007B560000}"/>
    <cellStyle name="Normal 6 3 2 8 3 2 3" xfId="11361" xr:uid="{00000000-0005-0000-0000-00007C560000}"/>
    <cellStyle name="Normal 6 3 2 8 3 2 3 2" xfId="11362" xr:uid="{00000000-0005-0000-0000-00007D560000}"/>
    <cellStyle name="Normal 6 3 2 8 3 2 3 2 2" xfId="11363" xr:uid="{00000000-0005-0000-0000-00007E560000}"/>
    <cellStyle name="Normal 6 3 2 8 3 2 3 2 2 2" xfId="40371" xr:uid="{00000000-0005-0000-0000-00007F560000}"/>
    <cellStyle name="Normal 6 3 2 8 3 2 3 2 3" xfId="30353" xr:uid="{00000000-0005-0000-0000-000080560000}"/>
    <cellStyle name="Normal 6 3 2 8 3 2 3 3" xfId="11364" xr:uid="{00000000-0005-0000-0000-000081560000}"/>
    <cellStyle name="Normal 6 3 2 8 3 2 3 3 2" xfId="11365" xr:uid="{00000000-0005-0000-0000-000082560000}"/>
    <cellStyle name="Normal 6 3 2 8 3 2 3 3 2 2" xfId="40372" xr:uid="{00000000-0005-0000-0000-000083560000}"/>
    <cellStyle name="Normal 6 3 2 8 3 2 3 3 3" xfId="30354" xr:uid="{00000000-0005-0000-0000-000084560000}"/>
    <cellStyle name="Normal 6 3 2 8 3 2 3 4" xfId="11366" xr:uid="{00000000-0005-0000-0000-000085560000}"/>
    <cellStyle name="Normal 6 3 2 8 3 2 3 4 2" xfId="35606" xr:uid="{00000000-0005-0000-0000-000086560000}"/>
    <cellStyle name="Normal 6 3 2 8 3 2 3 5" xfId="25010" xr:uid="{00000000-0005-0000-0000-000087560000}"/>
    <cellStyle name="Normal 6 3 2 8 3 2 4" xfId="11367" xr:uid="{00000000-0005-0000-0000-000088560000}"/>
    <cellStyle name="Normal 6 3 2 8 3 2 4 2" xfId="11368" xr:uid="{00000000-0005-0000-0000-000089560000}"/>
    <cellStyle name="Normal 6 3 2 8 3 2 4 2 2" xfId="40373" xr:uid="{00000000-0005-0000-0000-00008A560000}"/>
    <cellStyle name="Normal 6 3 2 8 3 2 4 3" xfId="30355" xr:uid="{00000000-0005-0000-0000-00008B560000}"/>
    <cellStyle name="Normal 6 3 2 8 3 2 5" xfId="11369" xr:uid="{00000000-0005-0000-0000-00008C560000}"/>
    <cellStyle name="Normal 6 3 2 8 3 2 5 2" xfId="11370" xr:uid="{00000000-0005-0000-0000-00008D560000}"/>
    <cellStyle name="Normal 6 3 2 8 3 2 5 2 2" xfId="40374" xr:uid="{00000000-0005-0000-0000-00008E560000}"/>
    <cellStyle name="Normal 6 3 2 8 3 2 5 3" xfId="30356" xr:uid="{00000000-0005-0000-0000-00008F560000}"/>
    <cellStyle name="Normal 6 3 2 8 3 2 6" xfId="11371" xr:uid="{00000000-0005-0000-0000-000090560000}"/>
    <cellStyle name="Normal 6 3 2 8 3 2 6 2" xfId="35604" xr:uid="{00000000-0005-0000-0000-000091560000}"/>
    <cellStyle name="Normal 6 3 2 8 3 2 7" xfId="25008" xr:uid="{00000000-0005-0000-0000-000092560000}"/>
    <cellStyle name="Normal 6 3 2 8 3 3" xfId="11372" xr:uid="{00000000-0005-0000-0000-000093560000}"/>
    <cellStyle name="Normal 6 3 2 8 3 3 2" xfId="11373" xr:uid="{00000000-0005-0000-0000-000094560000}"/>
    <cellStyle name="Normal 6 3 2 8 3 3 2 2" xfId="11374" xr:uid="{00000000-0005-0000-0000-000095560000}"/>
    <cellStyle name="Normal 6 3 2 8 3 3 2 2 2" xfId="40375" xr:uid="{00000000-0005-0000-0000-000096560000}"/>
    <cellStyle name="Normal 6 3 2 8 3 3 2 3" xfId="30357" xr:uid="{00000000-0005-0000-0000-000097560000}"/>
    <cellStyle name="Normal 6 3 2 8 3 3 3" xfId="11375" xr:uid="{00000000-0005-0000-0000-000098560000}"/>
    <cellStyle name="Normal 6 3 2 8 3 3 3 2" xfId="11376" xr:uid="{00000000-0005-0000-0000-000099560000}"/>
    <cellStyle name="Normal 6 3 2 8 3 3 3 2 2" xfId="40376" xr:uid="{00000000-0005-0000-0000-00009A560000}"/>
    <cellStyle name="Normal 6 3 2 8 3 3 3 3" xfId="30358" xr:uid="{00000000-0005-0000-0000-00009B560000}"/>
    <cellStyle name="Normal 6 3 2 8 3 3 4" xfId="11377" xr:uid="{00000000-0005-0000-0000-00009C560000}"/>
    <cellStyle name="Normal 6 3 2 8 3 3 4 2" xfId="35607" xr:uid="{00000000-0005-0000-0000-00009D560000}"/>
    <cellStyle name="Normal 6 3 2 8 3 3 5" xfId="25011" xr:uid="{00000000-0005-0000-0000-00009E560000}"/>
    <cellStyle name="Normal 6 3 2 8 3 4" xfId="11378" xr:uid="{00000000-0005-0000-0000-00009F560000}"/>
    <cellStyle name="Normal 6 3 2 8 3 4 2" xfId="11379" xr:uid="{00000000-0005-0000-0000-0000A0560000}"/>
    <cellStyle name="Normal 6 3 2 8 3 4 2 2" xfId="11380" xr:uid="{00000000-0005-0000-0000-0000A1560000}"/>
    <cellStyle name="Normal 6 3 2 8 3 4 2 2 2" xfId="40377" xr:uid="{00000000-0005-0000-0000-0000A2560000}"/>
    <cellStyle name="Normal 6 3 2 8 3 4 2 3" xfId="30359" xr:uid="{00000000-0005-0000-0000-0000A3560000}"/>
    <cellStyle name="Normal 6 3 2 8 3 4 3" xfId="11381" xr:uid="{00000000-0005-0000-0000-0000A4560000}"/>
    <cellStyle name="Normal 6 3 2 8 3 4 3 2" xfId="11382" xr:uid="{00000000-0005-0000-0000-0000A5560000}"/>
    <cellStyle name="Normal 6 3 2 8 3 4 3 2 2" xfId="40378" xr:uid="{00000000-0005-0000-0000-0000A6560000}"/>
    <cellStyle name="Normal 6 3 2 8 3 4 3 3" xfId="30360" xr:uid="{00000000-0005-0000-0000-0000A7560000}"/>
    <cellStyle name="Normal 6 3 2 8 3 4 4" xfId="11383" xr:uid="{00000000-0005-0000-0000-0000A8560000}"/>
    <cellStyle name="Normal 6 3 2 8 3 4 4 2" xfId="35608" xr:uid="{00000000-0005-0000-0000-0000A9560000}"/>
    <cellStyle name="Normal 6 3 2 8 3 4 5" xfId="25012" xr:uid="{00000000-0005-0000-0000-0000AA560000}"/>
    <cellStyle name="Normal 6 3 2 8 3 5" xfId="11384" xr:uid="{00000000-0005-0000-0000-0000AB560000}"/>
    <cellStyle name="Normal 6 3 2 8 3 5 2" xfId="11385" xr:uid="{00000000-0005-0000-0000-0000AC560000}"/>
    <cellStyle name="Normal 6 3 2 8 3 5 2 2" xfId="40379" xr:uid="{00000000-0005-0000-0000-0000AD560000}"/>
    <cellStyle name="Normal 6 3 2 8 3 5 3" xfId="30361" xr:uid="{00000000-0005-0000-0000-0000AE560000}"/>
    <cellStyle name="Normal 6 3 2 8 3 6" xfId="11386" xr:uid="{00000000-0005-0000-0000-0000AF560000}"/>
    <cellStyle name="Normal 6 3 2 8 3 6 2" xfId="11387" xr:uid="{00000000-0005-0000-0000-0000B0560000}"/>
    <cellStyle name="Normal 6 3 2 8 3 6 2 2" xfId="40380" xr:uid="{00000000-0005-0000-0000-0000B1560000}"/>
    <cellStyle name="Normal 6 3 2 8 3 6 3" xfId="30362" xr:uid="{00000000-0005-0000-0000-0000B2560000}"/>
    <cellStyle name="Normal 6 3 2 8 3 7" xfId="11388" xr:uid="{00000000-0005-0000-0000-0000B3560000}"/>
    <cellStyle name="Normal 6 3 2 8 3 7 2" xfId="35603" xr:uid="{00000000-0005-0000-0000-0000B4560000}"/>
    <cellStyle name="Normal 6 3 2 8 3 8" xfId="25007" xr:uid="{00000000-0005-0000-0000-0000B5560000}"/>
    <cellStyle name="Normal 6 3 2 8 4" xfId="11389" xr:uid="{00000000-0005-0000-0000-0000B6560000}"/>
    <cellStyle name="Normal 6 3 2 8 4 2" xfId="11390" xr:uid="{00000000-0005-0000-0000-0000B7560000}"/>
    <cellStyle name="Normal 6 3 2 8 4 2 2" xfId="11391" xr:uid="{00000000-0005-0000-0000-0000B8560000}"/>
    <cellStyle name="Normal 6 3 2 8 4 2 2 2" xfId="11392" xr:uid="{00000000-0005-0000-0000-0000B9560000}"/>
    <cellStyle name="Normal 6 3 2 8 4 2 2 2 2" xfId="40381" xr:uid="{00000000-0005-0000-0000-0000BA560000}"/>
    <cellStyle name="Normal 6 3 2 8 4 2 2 3" xfId="30363" xr:uid="{00000000-0005-0000-0000-0000BB560000}"/>
    <cellStyle name="Normal 6 3 2 8 4 2 3" xfId="11393" xr:uid="{00000000-0005-0000-0000-0000BC560000}"/>
    <cellStyle name="Normal 6 3 2 8 4 2 3 2" xfId="11394" xr:uid="{00000000-0005-0000-0000-0000BD560000}"/>
    <cellStyle name="Normal 6 3 2 8 4 2 3 2 2" xfId="40382" xr:uid="{00000000-0005-0000-0000-0000BE560000}"/>
    <cellStyle name="Normal 6 3 2 8 4 2 3 3" xfId="30364" xr:uid="{00000000-0005-0000-0000-0000BF560000}"/>
    <cellStyle name="Normal 6 3 2 8 4 2 4" xfId="11395" xr:uid="{00000000-0005-0000-0000-0000C0560000}"/>
    <cellStyle name="Normal 6 3 2 8 4 2 4 2" xfId="35610" xr:uid="{00000000-0005-0000-0000-0000C1560000}"/>
    <cellStyle name="Normal 6 3 2 8 4 2 5" xfId="25014" xr:uid="{00000000-0005-0000-0000-0000C2560000}"/>
    <cellStyle name="Normal 6 3 2 8 4 3" xfId="11396" xr:uid="{00000000-0005-0000-0000-0000C3560000}"/>
    <cellStyle name="Normal 6 3 2 8 4 3 2" xfId="11397" xr:uid="{00000000-0005-0000-0000-0000C4560000}"/>
    <cellStyle name="Normal 6 3 2 8 4 3 2 2" xfId="11398" xr:uid="{00000000-0005-0000-0000-0000C5560000}"/>
    <cellStyle name="Normal 6 3 2 8 4 3 2 2 2" xfId="40383" xr:uid="{00000000-0005-0000-0000-0000C6560000}"/>
    <cellStyle name="Normal 6 3 2 8 4 3 2 3" xfId="30365" xr:uid="{00000000-0005-0000-0000-0000C7560000}"/>
    <cellStyle name="Normal 6 3 2 8 4 3 3" xfId="11399" xr:uid="{00000000-0005-0000-0000-0000C8560000}"/>
    <cellStyle name="Normal 6 3 2 8 4 3 3 2" xfId="11400" xr:uid="{00000000-0005-0000-0000-0000C9560000}"/>
    <cellStyle name="Normal 6 3 2 8 4 3 3 2 2" xfId="40384" xr:uid="{00000000-0005-0000-0000-0000CA560000}"/>
    <cellStyle name="Normal 6 3 2 8 4 3 3 3" xfId="30366" xr:uid="{00000000-0005-0000-0000-0000CB560000}"/>
    <cellStyle name="Normal 6 3 2 8 4 3 4" xfId="11401" xr:uid="{00000000-0005-0000-0000-0000CC560000}"/>
    <cellStyle name="Normal 6 3 2 8 4 3 4 2" xfId="35611" xr:uid="{00000000-0005-0000-0000-0000CD560000}"/>
    <cellStyle name="Normal 6 3 2 8 4 3 5" xfId="25015" xr:uid="{00000000-0005-0000-0000-0000CE560000}"/>
    <cellStyle name="Normal 6 3 2 8 4 4" xfId="11402" xr:uid="{00000000-0005-0000-0000-0000CF560000}"/>
    <cellStyle name="Normal 6 3 2 8 4 4 2" xfId="11403" xr:uid="{00000000-0005-0000-0000-0000D0560000}"/>
    <cellStyle name="Normal 6 3 2 8 4 4 2 2" xfId="40385" xr:uid="{00000000-0005-0000-0000-0000D1560000}"/>
    <cellStyle name="Normal 6 3 2 8 4 4 3" xfId="30367" xr:uid="{00000000-0005-0000-0000-0000D2560000}"/>
    <cellStyle name="Normal 6 3 2 8 4 5" xfId="11404" xr:uid="{00000000-0005-0000-0000-0000D3560000}"/>
    <cellStyle name="Normal 6 3 2 8 4 5 2" xfId="11405" xr:uid="{00000000-0005-0000-0000-0000D4560000}"/>
    <cellStyle name="Normal 6 3 2 8 4 5 2 2" xfId="40386" xr:uid="{00000000-0005-0000-0000-0000D5560000}"/>
    <cellStyle name="Normal 6 3 2 8 4 5 3" xfId="30368" xr:uid="{00000000-0005-0000-0000-0000D6560000}"/>
    <cellStyle name="Normal 6 3 2 8 4 6" xfId="11406" xr:uid="{00000000-0005-0000-0000-0000D7560000}"/>
    <cellStyle name="Normal 6 3 2 8 4 6 2" xfId="35609" xr:uid="{00000000-0005-0000-0000-0000D8560000}"/>
    <cellStyle name="Normal 6 3 2 8 4 7" xfId="25013" xr:uid="{00000000-0005-0000-0000-0000D9560000}"/>
    <cellStyle name="Normal 6 3 2 8 5" xfId="11407" xr:uid="{00000000-0005-0000-0000-0000DA560000}"/>
    <cellStyle name="Normal 6 3 2 8 5 2" xfId="11408" xr:uid="{00000000-0005-0000-0000-0000DB560000}"/>
    <cellStyle name="Normal 6 3 2 8 5 2 2" xfId="11409" xr:uid="{00000000-0005-0000-0000-0000DC560000}"/>
    <cellStyle name="Normal 6 3 2 8 5 2 2 2" xfId="40387" xr:uid="{00000000-0005-0000-0000-0000DD560000}"/>
    <cellStyle name="Normal 6 3 2 8 5 2 3" xfId="30369" xr:uid="{00000000-0005-0000-0000-0000DE560000}"/>
    <cellStyle name="Normal 6 3 2 8 5 3" xfId="11410" xr:uid="{00000000-0005-0000-0000-0000DF560000}"/>
    <cellStyle name="Normal 6 3 2 8 5 3 2" xfId="11411" xr:uid="{00000000-0005-0000-0000-0000E0560000}"/>
    <cellStyle name="Normal 6 3 2 8 5 3 2 2" xfId="40388" xr:uid="{00000000-0005-0000-0000-0000E1560000}"/>
    <cellStyle name="Normal 6 3 2 8 5 3 3" xfId="30370" xr:uid="{00000000-0005-0000-0000-0000E2560000}"/>
    <cellStyle name="Normal 6 3 2 8 5 4" xfId="11412" xr:uid="{00000000-0005-0000-0000-0000E3560000}"/>
    <cellStyle name="Normal 6 3 2 8 5 4 2" xfId="35612" xr:uid="{00000000-0005-0000-0000-0000E4560000}"/>
    <cellStyle name="Normal 6 3 2 8 5 5" xfId="25016" xr:uid="{00000000-0005-0000-0000-0000E5560000}"/>
    <cellStyle name="Normal 6 3 2 8 6" xfId="11413" xr:uid="{00000000-0005-0000-0000-0000E6560000}"/>
    <cellStyle name="Normal 6 3 2 8 6 2" xfId="11414" xr:uid="{00000000-0005-0000-0000-0000E7560000}"/>
    <cellStyle name="Normal 6 3 2 8 6 2 2" xfId="11415" xr:uid="{00000000-0005-0000-0000-0000E8560000}"/>
    <cellStyle name="Normal 6 3 2 8 6 2 2 2" xfId="40389" xr:uid="{00000000-0005-0000-0000-0000E9560000}"/>
    <cellStyle name="Normal 6 3 2 8 6 2 3" xfId="30371" xr:uid="{00000000-0005-0000-0000-0000EA560000}"/>
    <cellStyle name="Normal 6 3 2 8 6 3" xfId="11416" xr:uid="{00000000-0005-0000-0000-0000EB560000}"/>
    <cellStyle name="Normal 6 3 2 8 6 3 2" xfId="11417" xr:uid="{00000000-0005-0000-0000-0000EC560000}"/>
    <cellStyle name="Normal 6 3 2 8 6 3 2 2" xfId="40390" xr:uid="{00000000-0005-0000-0000-0000ED560000}"/>
    <cellStyle name="Normal 6 3 2 8 6 3 3" xfId="30372" xr:uid="{00000000-0005-0000-0000-0000EE560000}"/>
    <cellStyle name="Normal 6 3 2 8 6 4" xfId="11418" xr:uid="{00000000-0005-0000-0000-0000EF560000}"/>
    <cellStyle name="Normal 6 3 2 8 6 4 2" xfId="35613" xr:uid="{00000000-0005-0000-0000-0000F0560000}"/>
    <cellStyle name="Normal 6 3 2 8 6 5" xfId="25017" xr:uid="{00000000-0005-0000-0000-0000F1560000}"/>
    <cellStyle name="Normal 6 3 2 8 7" xfId="11419" xr:uid="{00000000-0005-0000-0000-0000F2560000}"/>
    <cellStyle name="Normal 6 3 2 8 7 2" xfId="11420" xr:uid="{00000000-0005-0000-0000-0000F3560000}"/>
    <cellStyle name="Normal 6 3 2 8 7 2 2" xfId="40391" xr:uid="{00000000-0005-0000-0000-0000F4560000}"/>
    <cellStyle name="Normal 6 3 2 8 7 3" xfId="30373" xr:uid="{00000000-0005-0000-0000-0000F5560000}"/>
    <cellStyle name="Normal 6 3 2 8 8" xfId="11421" xr:uid="{00000000-0005-0000-0000-0000F6560000}"/>
    <cellStyle name="Normal 6 3 2 8 8 2" xfId="11422" xr:uid="{00000000-0005-0000-0000-0000F7560000}"/>
    <cellStyle name="Normal 6 3 2 8 8 2 2" xfId="40392" xr:uid="{00000000-0005-0000-0000-0000F8560000}"/>
    <cellStyle name="Normal 6 3 2 8 8 3" xfId="30374" xr:uid="{00000000-0005-0000-0000-0000F9560000}"/>
    <cellStyle name="Normal 6 3 2 8 9" xfId="11423" xr:uid="{00000000-0005-0000-0000-0000FA560000}"/>
    <cellStyle name="Normal 6 3 2 8 9 2" xfId="35596" xr:uid="{00000000-0005-0000-0000-0000FB560000}"/>
    <cellStyle name="Normal 6 3 2 9" xfId="11424" xr:uid="{00000000-0005-0000-0000-0000FC560000}"/>
    <cellStyle name="Normal 6 3 2 9 2" xfId="11425" xr:uid="{00000000-0005-0000-0000-0000FD560000}"/>
    <cellStyle name="Normal 6 3 2 9 2 2" xfId="11426" xr:uid="{00000000-0005-0000-0000-0000FE560000}"/>
    <cellStyle name="Normal 6 3 2 9 2 2 2" xfId="11427" xr:uid="{00000000-0005-0000-0000-0000FF560000}"/>
    <cellStyle name="Normal 6 3 2 9 2 2 2 2" xfId="11428" xr:uid="{00000000-0005-0000-0000-000000570000}"/>
    <cellStyle name="Normal 6 3 2 9 2 2 2 2 2" xfId="40393" xr:uid="{00000000-0005-0000-0000-000001570000}"/>
    <cellStyle name="Normal 6 3 2 9 2 2 2 3" xfId="30375" xr:uid="{00000000-0005-0000-0000-000002570000}"/>
    <cellStyle name="Normal 6 3 2 9 2 2 3" xfId="11429" xr:uid="{00000000-0005-0000-0000-000003570000}"/>
    <cellStyle name="Normal 6 3 2 9 2 2 3 2" xfId="11430" xr:uid="{00000000-0005-0000-0000-000004570000}"/>
    <cellStyle name="Normal 6 3 2 9 2 2 3 2 2" xfId="40394" xr:uid="{00000000-0005-0000-0000-000005570000}"/>
    <cellStyle name="Normal 6 3 2 9 2 2 3 3" xfId="30376" xr:uid="{00000000-0005-0000-0000-000006570000}"/>
    <cellStyle name="Normal 6 3 2 9 2 2 4" xfId="11431" xr:uid="{00000000-0005-0000-0000-000007570000}"/>
    <cellStyle name="Normal 6 3 2 9 2 2 4 2" xfId="35616" xr:uid="{00000000-0005-0000-0000-000008570000}"/>
    <cellStyle name="Normal 6 3 2 9 2 2 5" xfId="25020" xr:uid="{00000000-0005-0000-0000-000009570000}"/>
    <cellStyle name="Normal 6 3 2 9 2 3" xfId="11432" xr:uid="{00000000-0005-0000-0000-00000A570000}"/>
    <cellStyle name="Normal 6 3 2 9 2 3 2" xfId="11433" xr:uid="{00000000-0005-0000-0000-00000B570000}"/>
    <cellStyle name="Normal 6 3 2 9 2 3 2 2" xfId="11434" xr:uid="{00000000-0005-0000-0000-00000C570000}"/>
    <cellStyle name="Normal 6 3 2 9 2 3 2 2 2" xfId="40395" xr:uid="{00000000-0005-0000-0000-00000D570000}"/>
    <cellStyle name="Normal 6 3 2 9 2 3 2 3" xfId="30377" xr:uid="{00000000-0005-0000-0000-00000E570000}"/>
    <cellStyle name="Normal 6 3 2 9 2 3 3" xfId="11435" xr:uid="{00000000-0005-0000-0000-00000F570000}"/>
    <cellStyle name="Normal 6 3 2 9 2 3 3 2" xfId="11436" xr:uid="{00000000-0005-0000-0000-000010570000}"/>
    <cellStyle name="Normal 6 3 2 9 2 3 3 2 2" xfId="40396" xr:uid="{00000000-0005-0000-0000-000011570000}"/>
    <cellStyle name="Normal 6 3 2 9 2 3 3 3" xfId="30378" xr:uid="{00000000-0005-0000-0000-000012570000}"/>
    <cellStyle name="Normal 6 3 2 9 2 3 4" xfId="11437" xr:uid="{00000000-0005-0000-0000-000013570000}"/>
    <cellStyle name="Normal 6 3 2 9 2 3 4 2" xfId="35617" xr:uid="{00000000-0005-0000-0000-000014570000}"/>
    <cellStyle name="Normal 6 3 2 9 2 3 5" xfId="25021" xr:uid="{00000000-0005-0000-0000-000015570000}"/>
    <cellStyle name="Normal 6 3 2 9 2 4" xfId="11438" xr:uid="{00000000-0005-0000-0000-000016570000}"/>
    <cellStyle name="Normal 6 3 2 9 2 4 2" xfId="11439" xr:uid="{00000000-0005-0000-0000-000017570000}"/>
    <cellStyle name="Normal 6 3 2 9 2 4 2 2" xfId="40397" xr:uid="{00000000-0005-0000-0000-000018570000}"/>
    <cellStyle name="Normal 6 3 2 9 2 4 3" xfId="30379" xr:uid="{00000000-0005-0000-0000-000019570000}"/>
    <cellStyle name="Normal 6 3 2 9 2 5" xfId="11440" xr:uid="{00000000-0005-0000-0000-00001A570000}"/>
    <cellStyle name="Normal 6 3 2 9 2 5 2" xfId="11441" xr:uid="{00000000-0005-0000-0000-00001B570000}"/>
    <cellStyle name="Normal 6 3 2 9 2 5 2 2" xfId="40398" xr:uid="{00000000-0005-0000-0000-00001C570000}"/>
    <cellStyle name="Normal 6 3 2 9 2 5 3" xfId="30380" xr:uid="{00000000-0005-0000-0000-00001D570000}"/>
    <cellStyle name="Normal 6 3 2 9 2 6" xfId="11442" xr:uid="{00000000-0005-0000-0000-00001E570000}"/>
    <cellStyle name="Normal 6 3 2 9 2 6 2" xfId="35615" xr:uid="{00000000-0005-0000-0000-00001F570000}"/>
    <cellStyle name="Normal 6 3 2 9 2 7" xfId="25019" xr:uid="{00000000-0005-0000-0000-000020570000}"/>
    <cellStyle name="Normal 6 3 2 9 3" xfId="11443" xr:uid="{00000000-0005-0000-0000-000021570000}"/>
    <cellStyle name="Normal 6 3 2 9 3 2" xfId="11444" xr:uid="{00000000-0005-0000-0000-000022570000}"/>
    <cellStyle name="Normal 6 3 2 9 3 2 2" xfId="11445" xr:uid="{00000000-0005-0000-0000-000023570000}"/>
    <cellStyle name="Normal 6 3 2 9 3 2 2 2" xfId="40399" xr:uid="{00000000-0005-0000-0000-000024570000}"/>
    <cellStyle name="Normal 6 3 2 9 3 2 3" xfId="30381" xr:uid="{00000000-0005-0000-0000-000025570000}"/>
    <cellStyle name="Normal 6 3 2 9 3 3" xfId="11446" xr:uid="{00000000-0005-0000-0000-000026570000}"/>
    <cellStyle name="Normal 6 3 2 9 3 3 2" xfId="11447" xr:uid="{00000000-0005-0000-0000-000027570000}"/>
    <cellStyle name="Normal 6 3 2 9 3 3 2 2" xfId="40400" xr:uid="{00000000-0005-0000-0000-000028570000}"/>
    <cellStyle name="Normal 6 3 2 9 3 3 3" xfId="30382" xr:uid="{00000000-0005-0000-0000-000029570000}"/>
    <cellStyle name="Normal 6 3 2 9 3 4" xfId="11448" xr:uid="{00000000-0005-0000-0000-00002A570000}"/>
    <cellStyle name="Normal 6 3 2 9 3 4 2" xfId="35618" xr:uid="{00000000-0005-0000-0000-00002B570000}"/>
    <cellStyle name="Normal 6 3 2 9 3 5" xfId="25022" xr:uid="{00000000-0005-0000-0000-00002C570000}"/>
    <cellStyle name="Normal 6 3 2 9 4" xfId="11449" xr:uid="{00000000-0005-0000-0000-00002D570000}"/>
    <cellStyle name="Normal 6 3 2 9 4 2" xfId="11450" xr:uid="{00000000-0005-0000-0000-00002E570000}"/>
    <cellStyle name="Normal 6 3 2 9 4 2 2" xfId="11451" xr:uid="{00000000-0005-0000-0000-00002F570000}"/>
    <cellStyle name="Normal 6 3 2 9 4 2 2 2" xfId="40401" xr:uid="{00000000-0005-0000-0000-000030570000}"/>
    <cellStyle name="Normal 6 3 2 9 4 2 3" xfId="30383" xr:uid="{00000000-0005-0000-0000-000031570000}"/>
    <cellStyle name="Normal 6 3 2 9 4 3" xfId="11452" xr:uid="{00000000-0005-0000-0000-000032570000}"/>
    <cellStyle name="Normal 6 3 2 9 4 3 2" xfId="11453" xr:uid="{00000000-0005-0000-0000-000033570000}"/>
    <cellStyle name="Normal 6 3 2 9 4 3 2 2" xfId="40402" xr:uid="{00000000-0005-0000-0000-000034570000}"/>
    <cellStyle name="Normal 6 3 2 9 4 3 3" xfId="30384" xr:uid="{00000000-0005-0000-0000-000035570000}"/>
    <cellStyle name="Normal 6 3 2 9 4 4" xfId="11454" xr:uid="{00000000-0005-0000-0000-000036570000}"/>
    <cellStyle name="Normal 6 3 2 9 4 4 2" xfId="35619" xr:uid="{00000000-0005-0000-0000-000037570000}"/>
    <cellStyle name="Normal 6 3 2 9 4 5" xfId="25023" xr:uid="{00000000-0005-0000-0000-000038570000}"/>
    <cellStyle name="Normal 6 3 2 9 5" xfId="11455" xr:uid="{00000000-0005-0000-0000-000039570000}"/>
    <cellStyle name="Normal 6 3 2 9 5 2" xfId="11456" xr:uid="{00000000-0005-0000-0000-00003A570000}"/>
    <cellStyle name="Normal 6 3 2 9 5 2 2" xfId="40403" xr:uid="{00000000-0005-0000-0000-00003B570000}"/>
    <cellStyle name="Normal 6 3 2 9 5 3" xfId="30385" xr:uid="{00000000-0005-0000-0000-00003C570000}"/>
    <cellStyle name="Normal 6 3 2 9 6" xfId="11457" xr:uid="{00000000-0005-0000-0000-00003D570000}"/>
    <cellStyle name="Normal 6 3 2 9 6 2" xfId="11458" xr:uid="{00000000-0005-0000-0000-00003E570000}"/>
    <cellStyle name="Normal 6 3 2 9 6 2 2" xfId="40404" xr:uid="{00000000-0005-0000-0000-00003F570000}"/>
    <cellStyle name="Normal 6 3 2 9 6 3" xfId="30386" xr:uid="{00000000-0005-0000-0000-000040570000}"/>
    <cellStyle name="Normal 6 3 2 9 7" xfId="11459" xr:uid="{00000000-0005-0000-0000-000041570000}"/>
    <cellStyle name="Normal 6 3 2 9 7 2" xfId="35614" xr:uid="{00000000-0005-0000-0000-000042570000}"/>
    <cellStyle name="Normal 6 3 2 9 8" xfId="25018" xr:uid="{00000000-0005-0000-0000-000043570000}"/>
    <cellStyle name="Normal 6 3 20" xfId="11460" xr:uid="{00000000-0005-0000-0000-000044570000}"/>
    <cellStyle name="Normal 6 3 20 2" xfId="43900" xr:uid="{00000000-0005-0000-0000-000045570000}"/>
    <cellStyle name="Normal 6 3 21" xfId="11461" xr:uid="{00000000-0005-0000-0000-000046570000}"/>
    <cellStyle name="Normal 6 3 22" xfId="23143" xr:uid="{00000000-0005-0000-0000-000047570000}"/>
    <cellStyle name="Normal 6 3 3" xfId="11462" xr:uid="{00000000-0005-0000-0000-000048570000}"/>
    <cellStyle name="Normal 6 3 3 10" xfId="11463" xr:uid="{00000000-0005-0000-0000-000049570000}"/>
    <cellStyle name="Normal 6 3 3 10 2" xfId="11464" xr:uid="{00000000-0005-0000-0000-00004A570000}"/>
    <cellStyle name="Normal 6 3 3 10 2 2" xfId="40405" xr:uid="{00000000-0005-0000-0000-00004B570000}"/>
    <cellStyle name="Normal 6 3 3 10 3" xfId="30387" xr:uid="{00000000-0005-0000-0000-00004C570000}"/>
    <cellStyle name="Normal 6 3 3 11" xfId="11465" xr:uid="{00000000-0005-0000-0000-00004D570000}"/>
    <cellStyle name="Normal 6 3 3 11 2" xfId="11466" xr:uid="{00000000-0005-0000-0000-00004E570000}"/>
    <cellStyle name="Normal 6 3 3 11 2 2" xfId="40406" xr:uid="{00000000-0005-0000-0000-00004F570000}"/>
    <cellStyle name="Normal 6 3 3 11 3" xfId="30388" xr:uid="{00000000-0005-0000-0000-000050570000}"/>
    <cellStyle name="Normal 6 3 3 12" xfId="11467" xr:uid="{00000000-0005-0000-0000-000051570000}"/>
    <cellStyle name="Normal 6 3 3 12 2" xfId="35620" xr:uid="{00000000-0005-0000-0000-000052570000}"/>
    <cellStyle name="Normal 6 3 3 13" xfId="25024" xr:uid="{00000000-0005-0000-0000-000053570000}"/>
    <cellStyle name="Normal 6 3 3 14" xfId="44252" xr:uid="{00000000-0005-0000-0000-000054570000}"/>
    <cellStyle name="Normal 6 3 3 2" xfId="11468" xr:uid="{00000000-0005-0000-0000-000055570000}"/>
    <cellStyle name="Normal 6 3 3 2 10" xfId="11469" xr:uid="{00000000-0005-0000-0000-000056570000}"/>
    <cellStyle name="Normal 6 3 3 2 10 2" xfId="11470" xr:uid="{00000000-0005-0000-0000-000057570000}"/>
    <cellStyle name="Normal 6 3 3 2 10 2 2" xfId="40407" xr:uid="{00000000-0005-0000-0000-000058570000}"/>
    <cellStyle name="Normal 6 3 3 2 10 3" xfId="30389" xr:uid="{00000000-0005-0000-0000-000059570000}"/>
    <cellStyle name="Normal 6 3 3 2 11" xfId="11471" xr:uid="{00000000-0005-0000-0000-00005A570000}"/>
    <cellStyle name="Normal 6 3 3 2 11 2" xfId="35621" xr:uid="{00000000-0005-0000-0000-00005B570000}"/>
    <cellStyle name="Normal 6 3 3 2 12" xfId="25025" xr:uid="{00000000-0005-0000-0000-00005C570000}"/>
    <cellStyle name="Normal 6 3 3 2 2" xfId="11472" xr:uid="{00000000-0005-0000-0000-00005D570000}"/>
    <cellStyle name="Normal 6 3 3 2 2 10" xfId="25026" xr:uid="{00000000-0005-0000-0000-00005E570000}"/>
    <cellStyle name="Normal 6 3 3 2 2 2" xfId="11473" xr:uid="{00000000-0005-0000-0000-00005F570000}"/>
    <cellStyle name="Normal 6 3 3 2 2 2 2" xfId="11474" xr:uid="{00000000-0005-0000-0000-000060570000}"/>
    <cellStyle name="Normal 6 3 3 2 2 2 2 2" xfId="11475" xr:uid="{00000000-0005-0000-0000-000061570000}"/>
    <cellStyle name="Normal 6 3 3 2 2 2 2 2 2" xfId="11476" xr:uid="{00000000-0005-0000-0000-000062570000}"/>
    <cellStyle name="Normal 6 3 3 2 2 2 2 2 2 2" xfId="11477" xr:uid="{00000000-0005-0000-0000-000063570000}"/>
    <cellStyle name="Normal 6 3 3 2 2 2 2 2 2 2 2" xfId="40408" xr:uid="{00000000-0005-0000-0000-000064570000}"/>
    <cellStyle name="Normal 6 3 3 2 2 2 2 2 2 3" xfId="30390" xr:uid="{00000000-0005-0000-0000-000065570000}"/>
    <cellStyle name="Normal 6 3 3 2 2 2 2 2 3" xfId="11478" xr:uid="{00000000-0005-0000-0000-000066570000}"/>
    <cellStyle name="Normal 6 3 3 2 2 2 2 2 3 2" xfId="11479" xr:uid="{00000000-0005-0000-0000-000067570000}"/>
    <cellStyle name="Normal 6 3 3 2 2 2 2 2 3 2 2" xfId="40409" xr:uid="{00000000-0005-0000-0000-000068570000}"/>
    <cellStyle name="Normal 6 3 3 2 2 2 2 2 3 3" xfId="30391" xr:uid="{00000000-0005-0000-0000-000069570000}"/>
    <cellStyle name="Normal 6 3 3 2 2 2 2 2 4" xfId="11480" xr:uid="{00000000-0005-0000-0000-00006A570000}"/>
    <cellStyle name="Normal 6 3 3 2 2 2 2 2 4 2" xfId="35625" xr:uid="{00000000-0005-0000-0000-00006B570000}"/>
    <cellStyle name="Normal 6 3 3 2 2 2 2 2 5" xfId="25029" xr:uid="{00000000-0005-0000-0000-00006C570000}"/>
    <cellStyle name="Normal 6 3 3 2 2 2 2 3" xfId="11481" xr:uid="{00000000-0005-0000-0000-00006D570000}"/>
    <cellStyle name="Normal 6 3 3 2 2 2 2 3 2" xfId="11482" xr:uid="{00000000-0005-0000-0000-00006E570000}"/>
    <cellStyle name="Normal 6 3 3 2 2 2 2 3 2 2" xfId="11483" xr:uid="{00000000-0005-0000-0000-00006F570000}"/>
    <cellStyle name="Normal 6 3 3 2 2 2 2 3 2 2 2" xfId="40410" xr:uid="{00000000-0005-0000-0000-000070570000}"/>
    <cellStyle name="Normal 6 3 3 2 2 2 2 3 2 3" xfId="30392" xr:uid="{00000000-0005-0000-0000-000071570000}"/>
    <cellStyle name="Normal 6 3 3 2 2 2 2 3 3" xfId="11484" xr:uid="{00000000-0005-0000-0000-000072570000}"/>
    <cellStyle name="Normal 6 3 3 2 2 2 2 3 3 2" xfId="11485" xr:uid="{00000000-0005-0000-0000-000073570000}"/>
    <cellStyle name="Normal 6 3 3 2 2 2 2 3 3 2 2" xfId="40411" xr:uid="{00000000-0005-0000-0000-000074570000}"/>
    <cellStyle name="Normal 6 3 3 2 2 2 2 3 3 3" xfId="30393" xr:uid="{00000000-0005-0000-0000-000075570000}"/>
    <cellStyle name="Normal 6 3 3 2 2 2 2 3 4" xfId="11486" xr:uid="{00000000-0005-0000-0000-000076570000}"/>
    <cellStyle name="Normal 6 3 3 2 2 2 2 3 4 2" xfId="35626" xr:uid="{00000000-0005-0000-0000-000077570000}"/>
    <cellStyle name="Normal 6 3 3 2 2 2 2 3 5" xfId="25030" xr:uid="{00000000-0005-0000-0000-000078570000}"/>
    <cellStyle name="Normal 6 3 3 2 2 2 2 4" xfId="11487" xr:uid="{00000000-0005-0000-0000-000079570000}"/>
    <cellStyle name="Normal 6 3 3 2 2 2 2 4 2" xfId="11488" xr:uid="{00000000-0005-0000-0000-00007A570000}"/>
    <cellStyle name="Normal 6 3 3 2 2 2 2 4 2 2" xfId="40412" xr:uid="{00000000-0005-0000-0000-00007B570000}"/>
    <cellStyle name="Normal 6 3 3 2 2 2 2 4 3" xfId="30394" xr:uid="{00000000-0005-0000-0000-00007C570000}"/>
    <cellStyle name="Normal 6 3 3 2 2 2 2 5" xfId="11489" xr:uid="{00000000-0005-0000-0000-00007D570000}"/>
    <cellStyle name="Normal 6 3 3 2 2 2 2 5 2" xfId="11490" xr:uid="{00000000-0005-0000-0000-00007E570000}"/>
    <cellStyle name="Normal 6 3 3 2 2 2 2 5 2 2" xfId="40413" xr:uid="{00000000-0005-0000-0000-00007F570000}"/>
    <cellStyle name="Normal 6 3 3 2 2 2 2 5 3" xfId="30395" xr:uid="{00000000-0005-0000-0000-000080570000}"/>
    <cellStyle name="Normal 6 3 3 2 2 2 2 6" xfId="11491" xr:uid="{00000000-0005-0000-0000-000081570000}"/>
    <cellStyle name="Normal 6 3 3 2 2 2 2 6 2" xfId="35624" xr:uid="{00000000-0005-0000-0000-000082570000}"/>
    <cellStyle name="Normal 6 3 3 2 2 2 2 7" xfId="25028" xr:uid="{00000000-0005-0000-0000-000083570000}"/>
    <cellStyle name="Normal 6 3 3 2 2 2 3" xfId="11492" xr:uid="{00000000-0005-0000-0000-000084570000}"/>
    <cellStyle name="Normal 6 3 3 2 2 2 3 2" xfId="11493" xr:uid="{00000000-0005-0000-0000-000085570000}"/>
    <cellStyle name="Normal 6 3 3 2 2 2 3 2 2" xfId="11494" xr:uid="{00000000-0005-0000-0000-000086570000}"/>
    <cellStyle name="Normal 6 3 3 2 2 2 3 2 2 2" xfId="40414" xr:uid="{00000000-0005-0000-0000-000087570000}"/>
    <cellStyle name="Normal 6 3 3 2 2 2 3 2 3" xfId="30396" xr:uid="{00000000-0005-0000-0000-000088570000}"/>
    <cellStyle name="Normal 6 3 3 2 2 2 3 3" xfId="11495" xr:uid="{00000000-0005-0000-0000-000089570000}"/>
    <cellStyle name="Normal 6 3 3 2 2 2 3 3 2" xfId="11496" xr:uid="{00000000-0005-0000-0000-00008A570000}"/>
    <cellStyle name="Normal 6 3 3 2 2 2 3 3 2 2" xfId="40415" xr:uid="{00000000-0005-0000-0000-00008B570000}"/>
    <cellStyle name="Normal 6 3 3 2 2 2 3 3 3" xfId="30397" xr:uid="{00000000-0005-0000-0000-00008C570000}"/>
    <cellStyle name="Normal 6 3 3 2 2 2 3 4" xfId="11497" xr:uid="{00000000-0005-0000-0000-00008D570000}"/>
    <cellStyle name="Normal 6 3 3 2 2 2 3 4 2" xfId="35627" xr:uid="{00000000-0005-0000-0000-00008E570000}"/>
    <cellStyle name="Normal 6 3 3 2 2 2 3 5" xfId="25031" xr:uid="{00000000-0005-0000-0000-00008F570000}"/>
    <cellStyle name="Normal 6 3 3 2 2 2 4" xfId="11498" xr:uid="{00000000-0005-0000-0000-000090570000}"/>
    <cellStyle name="Normal 6 3 3 2 2 2 4 2" xfId="11499" xr:uid="{00000000-0005-0000-0000-000091570000}"/>
    <cellStyle name="Normal 6 3 3 2 2 2 4 2 2" xfId="11500" xr:uid="{00000000-0005-0000-0000-000092570000}"/>
    <cellStyle name="Normal 6 3 3 2 2 2 4 2 2 2" xfId="40416" xr:uid="{00000000-0005-0000-0000-000093570000}"/>
    <cellStyle name="Normal 6 3 3 2 2 2 4 2 3" xfId="30398" xr:uid="{00000000-0005-0000-0000-000094570000}"/>
    <cellStyle name="Normal 6 3 3 2 2 2 4 3" xfId="11501" xr:uid="{00000000-0005-0000-0000-000095570000}"/>
    <cellStyle name="Normal 6 3 3 2 2 2 4 3 2" xfId="11502" xr:uid="{00000000-0005-0000-0000-000096570000}"/>
    <cellStyle name="Normal 6 3 3 2 2 2 4 3 2 2" xfId="40417" xr:uid="{00000000-0005-0000-0000-000097570000}"/>
    <cellStyle name="Normal 6 3 3 2 2 2 4 3 3" xfId="30399" xr:uid="{00000000-0005-0000-0000-000098570000}"/>
    <cellStyle name="Normal 6 3 3 2 2 2 4 4" xfId="11503" xr:uid="{00000000-0005-0000-0000-000099570000}"/>
    <cellStyle name="Normal 6 3 3 2 2 2 4 4 2" xfId="35628" xr:uid="{00000000-0005-0000-0000-00009A570000}"/>
    <cellStyle name="Normal 6 3 3 2 2 2 4 5" xfId="25032" xr:uid="{00000000-0005-0000-0000-00009B570000}"/>
    <cellStyle name="Normal 6 3 3 2 2 2 5" xfId="11504" xr:uid="{00000000-0005-0000-0000-00009C570000}"/>
    <cellStyle name="Normal 6 3 3 2 2 2 5 2" xfId="11505" xr:uid="{00000000-0005-0000-0000-00009D570000}"/>
    <cellStyle name="Normal 6 3 3 2 2 2 5 2 2" xfId="40418" xr:uid="{00000000-0005-0000-0000-00009E570000}"/>
    <cellStyle name="Normal 6 3 3 2 2 2 5 3" xfId="30400" xr:uid="{00000000-0005-0000-0000-00009F570000}"/>
    <cellStyle name="Normal 6 3 3 2 2 2 6" xfId="11506" xr:uid="{00000000-0005-0000-0000-0000A0570000}"/>
    <cellStyle name="Normal 6 3 3 2 2 2 6 2" xfId="11507" xr:uid="{00000000-0005-0000-0000-0000A1570000}"/>
    <cellStyle name="Normal 6 3 3 2 2 2 6 2 2" xfId="40419" xr:uid="{00000000-0005-0000-0000-0000A2570000}"/>
    <cellStyle name="Normal 6 3 3 2 2 2 6 3" xfId="30401" xr:uid="{00000000-0005-0000-0000-0000A3570000}"/>
    <cellStyle name="Normal 6 3 3 2 2 2 7" xfId="11508" xr:uid="{00000000-0005-0000-0000-0000A4570000}"/>
    <cellStyle name="Normal 6 3 3 2 2 2 7 2" xfId="35623" xr:uid="{00000000-0005-0000-0000-0000A5570000}"/>
    <cellStyle name="Normal 6 3 3 2 2 2 8" xfId="25027" xr:uid="{00000000-0005-0000-0000-0000A6570000}"/>
    <cellStyle name="Normal 6 3 3 2 2 3" xfId="11509" xr:uid="{00000000-0005-0000-0000-0000A7570000}"/>
    <cellStyle name="Normal 6 3 3 2 2 3 2" xfId="11510" xr:uid="{00000000-0005-0000-0000-0000A8570000}"/>
    <cellStyle name="Normal 6 3 3 2 2 3 2 2" xfId="11511" xr:uid="{00000000-0005-0000-0000-0000A9570000}"/>
    <cellStyle name="Normal 6 3 3 2 2 3 2 2 2" xfId="11512" xr:uid="{00000000-0005-0000-0000-0000AA570000}"/>
    <cellStyle name="Normal 6 3 3 2 2 3 2 2 2 2" xfId="11513" xr:uid="{00000000-0005-0000-0000-0000AB570000}"/>
    <cellStyle name="Normal 6 3 3 2 2 3 2 2 2 2 2" xfId="40420" xr:uid="{00000000-0005-0000-0000-0000AC570000}"/>
    <cellStyle name="Normal 6 3 3 2 2 3 2 2 2 3" xfId="30402" xr:uid="{00000000-0005-0000-0000-0000AD570000}"/>
    <cellStyle name="Normal 6 3 3 2 2 3 2 2 3" xfId="11514" xr:uid="{00000000-0005-0000-0000-0000AE570000}"/>
    <cellStyle name="Normal 6 3 3 2 2 3 2 2 3 2" xfId="11515" xr:uid="{00000000-0005-0000-0000-0000AF570000}"/>
    <cellStyle name="Normal 6 3 3 2 2 3 2 2 3 2 2" xfId="40421" xr:uid="{00000000-0005-0000-0000-0000B0570000}"/>
    <cellStyle name="Normal 6 3 3 2 2 3 2 2 3 3" xfId="30403" xr:uid="{00000000-0005-0000-0000-0000B1570000}"/>
    <cellStyle name="Normal 6 3 3 2 2 3 2 2 4" xfId="11516" xr:uid="{00000000-0005-0000-0000-0000B2570000}"/>
    <cellStyle name="Normal 6 3 3 2 2 3 2 2 4 2" xfId="35631" xr:uid="{00000000-0005-0000-0000-0000B3570000}"/>
    <cellStyle name="Normal 6 3 3 2 2 3 2 2 5" xfId="25035" xr:uid="{00000000-0005-0000-0000-0000B4570000}"/>
    <cellStyle name="Normal 6 3 3 2 2 3 2 3" xfId="11517" xr:uid="{00000000-0005-0000-0000-0000B5570000}"/>
    <cellStyle name="Normal 6 3 3 2 2 3 2 3 2" xfId="11518" xr:uid="{00000000-0005-0000-0000-0000B6570000}"/>
    <cellStyle name="Normal 6 3 3 2 2 3 2 3 2 2" xfId="11519" xr:uid="{00000000-0005-0000-0000-0000B7570000}"/>
    <cellStyle name="Normal 6 3 3 2 2 3 2 3 2 2 2" xfId="40422" xr:uid="{00000000-0005-0000-0000-0000B8570000}"/>
    <cellStyle name="Normal 6 3 3 2 2 3 2 3 2 3" xfId="30404" xr:uid="{00000000-0005-0000-0000-0000B9570000}"/>
    <cellStyle name="Normal 6 3 3 2 2 3 2 3 3" xfId="11520" xr:uid="{00000000-0005-0000-0000-0000BA570000}"/>
    <cellStyle name="Normal 6 3 3 2 2 3 2 3 3 2" xfId="11521" xr:uid="{00000000-0005-0000-0000-0000BB570000}"/>
    <cellStyle name="Normal 6 3 3 2 2 3 2 3 3 2 2" xfId="40423" xr:uid="{00000000-0005-0000-0000-0000BC570000}"/>
    <cellStyle name="Normal 6 3 3 2 2 3 2 3 3 3" xfId="30405" xr:uid="{00000000-0005-0000-0000-0000BD570000}"/>
    <cellStyle name="Normal 6 3 3 2 2 3 2 3 4" xfId="11522" xr:uid="{00000000-0005-0000-0000-0000BE570000}"/>
    <cellStyle name="Normal 6 3 3 2 2 3 2 3 4 2" xfId="35632" xr:uid="{00000000-0005-0000-0000-0000BF570000}"/>
    <cellStyle name="Normal 6 3 3 2 2 3 2 3 5" xfId="25036" xr:uid="{00000000-0005-0000-0000-0000C0570000}"/>
    <cellStyle name="Normal 6 3 3 2 2 3 2 4" xfId="11523" xr:uid="{00000000-0005-0000-0000-0000C1570000}"/>
    <cellStyle name="Normal 6 3 3 2 2 3 2 4 2" xfId="11524" xr:uid="{00000000-0005-0000-0000-0000C2570000}"/>
    <cellStyle name="Normal 6 3 3 2 2 3 2 4 2 2" xfId="40424" xr:uid="{00000000-0005-0000-0000-0000C3570000}"/>
    <cellStyle name="Normal 6 3 3 2 2 3 2 4 3" xfId="30406" xr:uid="{00000000-0005-0000-0000-0000C4570000}"/>
    <cellStyle name="Normal 6 3 3 2 2 3 2 5" xfId="11525" xr:uid="{00000000-0005-0000-0000-0000C5570000}"/>
    <cellStyle name="Normal 6 3 3 2 2 3 2 5 2" xfId="11526" xr:uid="{00000000-0005-0000-0000-0000C6570000}"/>
    <cellStyle name="Normal 6 3 3 2 2 3 2 5 2 2" xfId="40425" xr:uid="{00000000-0005-0000-0000-0000C7570000}"/>
    <cellStyle name="Normal 6 3 3 2 2 3 2 5 3" xfId="30407" xr:uid="{00000000-0005-0000-0000-0000C8570000}"/>
    <cellStyle name="Normal 6 3 3 2 2 3 2 6" xfId="11527" xr:uid="{00000000-0005-0000-0000-0000C9570000}"/>
    <cellStyle name="Normal 6 3 3 2 2 3 2 6 2" xfId="35630" xr:uid="{00000000-0005-0000-0000-0000CA570000}"/>
    <cellStyle name="Normal 6 3 3 2 2 3 2 7" xfId="25034" xr:uid="{00000000-0005-0000-0000-0000CB570000}"/>
    <cellStyle name="Normal 6 3 3 2 2 3 3" xfId="11528" xr:uid="{00000000-0005-0000-0000-0000CC570000}"/>
    <cellStyle name="Normal 6 3 3 2 2 3 3 2" xfId="11529" xr:uid="{00000000-0005-0000-0000-0000CD570000}"/>
    <cellStyle name="Normal 6 3 3 2 2 3 3 2 2" xfId="11530" xr:uid="{00000000-0005-0000-0000-0000CE570000}"/>
    <cellStyle name="Normal 6 3 3 2 2 3 3 2 2 2" xfId="40426" xr:uid="{00000000-0005-0000-0000-0000CF570000}"/>
    <cellStyle name="Normal 6 3 3 2 2 3 3 2 3" xfId="30408" xr:uid="{00000000-0005-0000-0000-0000D0570000}"/>
    <cellStyle name="Normal 6 3 3 2 2 3 3 3" xfId="11531" xr:uid="{00000000-0005-0000-0000-0000D1570000}"/>
    <cellStyle name="Normal 6 3 3 2 2 3 3 3 2" xfId="11532" xr:uid="{00000000-0005-0000-0000-0000D2570000}"/>
    <cellStyle name="Normal 6 3 3 2 2 3 3 3 2 2" xfId="40427" xr:uid="{00000000-0005-0000-0000-0000D3570000}"/>
    <cellStyle name="Normal 6 3 3 2 2 3 3 3 3" xfId="30409" xr:uid="{00000000-0005-0000-0000-0000D4570000}"/>
    <cellStyle name="Normal 6 3 3 2 2 3 3 4" xfId="11533" xr:uid="{00000000-0005-0000-0000-0000D5570000}"/>
    <cellStyle name="Normal 6 3 3 2 2 3 3 4 2" xfId="35633" xr:uid="{00000000-0005-0000-0000-0000D6570000}"/>
    <cellStyle name="Normal 6 3 3 2 2 3 3 5" xfId="25037" xr:uid="{00000000-0005-0000-0000-0000D7570000}"/>
    <cellStyle name="Normal 6 3 3 2 2 3 4" xfId="11534" xr:uid="{00000000-0005-0000-0000-0000D8570000}"/>
    <cellStyle name="Normal 6 3 3 2 2 3 4 2" xfId="11535" xr:uid="{00000000-0005-0000-0000-0000D9570000}"/>
    <cellStyle name="Normal 6 3 3 2 2 3 4 2 2" xfId="11536" xr:uid="{00000000-0005-0000-0000-0000DA570000}"/>
    <cellStyle name="Normal 6 3 3 2 2 3 4 2 2 2" xfId="40428" xr:uid="{00000000-0005-0000-0000-0000DB570000}"/>
    <cellStyle name="Normal 6 3 3 2 2 3 4 2 3" xfId="30410" xr:uid="{00000000-0005-0000-0000-0000DC570000}"/>
    <cellStyle name="Normal 6 3 3 2 2 3 4 3" xfId="11537" xr:uid="{00000000-0005-0000-0000-0000DD570000}"/>
    <cellStyle name="Normal 6 3 3 2 2 3 4 3 2" xfId="11538" xr:uid="{00000000-0005-0000-0000-0000DE570000}"/>
    <cellStyle name="Normal 6 3 3 2 2 3 4 3 2 2" xfId="40429" xr:uid="{00000000-0005-0000-0000-0000DF570000}"/>
    <cellStyle name="Normal 6 3 3 2 2 3 4 3 3" xfId="30411" xr:uid="{00000000-0005-0000-0000-0000E0570000}"/>
    <cellStyle name="Normal 6 3 3 2 2 3 4 4" xfId="11539" xr:uid="{00000000-0005-0000-0000-0000E1570000}"/>
    <cellStyle name="Normal 6 3 3 2 2 3 4 4 2" xfId="35634" xr:uid="{00000000-0005-0000-0000-0000E2570000}"/>
    <cellStyle name="Normal 6 3 3 2 2 3 4 5" xfId="25038" xr:uid="{00000000-0005-0000-0000-0000E3570000}"/>
    <cellStyle name="Normal 6 3 3 2 2 3 5" xfId="11540" xr:uid="{00000000-0005-0000-0000-0000E4570000}"/>
    <cellStyle name="Normal 6 3 3 2 2 3 5 2" xfId="11541" xr:uid="{00000000-0005-0000-0000-0000E5570000}"/>
    <cellStyle name="Normal 6 3 3 2 2 3 5 2 2" xfId="40430" xr:uid="{00000000-0005-0000-0000-0000E6570000}"/>
    <cellStyle name="Normal 6 3 3 2 2 3 5 3" xfId="30412" xr:uid="{00000000-0005-0000-0000-0000E7570000}"/>
    <cellStyle name="Normal 6 3 3 2 2 3 6" xfId="11542" xr:uid="{00000000-0005-0000-0000-0000E8570000}"/>
    <cellStyle name="Normal 6 3 3 2 2 3 6 2" xfId="11543" xr:uid="{00000000-0005-0000-0000-0000E9570000}"/>
    <cellStyle name="Normal 6 3 3 2 2 3 6 2 2" xfId="40431" xr:uid="{00000000-0005-0000-0000-0000EA570000}"/>
    <cellStyle name="Normal 6 3 3 2 2 3 6 3" xfId="30413" xr:uid="{00000000-0005-0000-0000-0000EB570000}"/>
    <cellStyle name="Normal 6 3 3 2 2 3 7" xfId="11544" xr:uid="{00000000-0005-0000-0000-0000EC570000}"/>
    <cellStyle name="Normal 6 3 3 2 2 3 7 2" xfId="35629" xr:uid="{00000000-0005-0000-0000-0000ED570000}"/>
    <cellStyle name="Normal 6 3 3 2 2 3 8" xfId="25033" xr:uid="{00000000-0005-0000-0000-0000EE570000}"/>
    <cellStyle name="Normal 6 3 3 2 2 4" xfId="11545" xr:uid="{00000000-0005-0000-0000-0000EF570000}"/>
    <cellStyle name="Normal 6 3 3 2 2 4 2" xfId="11546" xr:uid="{00000000-0005-0000-0000-0000F0570000}"/>
    <cellStyle name="Normal 6 3 3 2 2 4 2 2" xfId="11547" xr:uid="{00000000-0005-0000-0000-0000F1570000}"/>
    <cellStyle name="Normal 6 3 3 2 2 4 2 2 2" xfId="11548" xr:uid="{00000000-0005-0000-0000-0000F2570000}"/>
    <cellStyle name="Normal 6 3 3 2 2 4 2 2 2 2" xfId="40432" xr:uid="{00000000-0005-0000-0000-0000F3570000}"/>
    <cellStyle name="Normal 6 3 3 2 2 4 2 2 3" xfId="30414" xr:uid="{00000000-0005-0000-0000-0000F4570000}"/>
    <cellStyle name="Normal 6 3 3 2 2 4 2 3" xfId="11549" xr:uid="{00000000-0005-0000-0000-0000F5570000}"/>
    <cellStyle name="Normal 6 3 3 2 2 4 2 3 2" xfId="11550" xr:uid="{00000000-0005-0000-0000-0000F6570000}"/>
    <cellStyle name="Normal 6 3 3 2 2 4 2 3 2 2" xfId="40433" xr:uid="{00000000-0005-0000-0000-0000F7570000}"/>
    <cellStyle name="Normal 6 3 3 2 2 4 2 3 3" xfId="30415" xr:uid="{00000000-0005-0000-0000-0000F8570000}"/>
    <cellStyle name="Normal 6 3 3 2 2 4 2 4" xfId="11551" xr:uid="{00000000-0005-0000-0000-0000F9570000}"/>
    <cellStyle name="Normal 6 3 3 2 2 4 2 4 2" xfId="35636" xr:uid="{00000000-0005-0000-0000-0000FA570000}"/>
    <cellStyle name="Normal 6 3 3 2 2 4 2 5" xfId="25040" xr:uid="{00000000-0005-0000-0000-0000FB570000}"/>
    <cellStyle name="Normal 6 3 3 2 2 4 3" xfId="11552" xr:uid="{00000000-0005-0000-0000-0000FC570000}"/>
    <cellStyle name="Normal 6 3 3 2 2 4 3 2" xfId="11553" xr:uid="{00000000-0005-0000-0000-0000FD570000}"/>
    <cellStyle name="Normal 6 3 3 2 2 4 3 2 2" xfId="11554" xr:uid="{00000000-0005-0000-0000-0000FE570000}"/>
    <cellStyle name="Normal 6 3 3 2 2 4 3 2 2 2" xfId="40434" xr:uid="{00000000-0005-0000-0000-0000FF570000}"/>
    <cellStyle name="Normal 6 3 3 2 2 4 3 2 3" xfId="30416" xr:uid="{00000000-0005-0000-0000-000000580000}"/>
    <cellStyle name="Normal 6 3 3 2 2 4 3 3" xfId="11555" xr:uid="{00000000-0005-0000-0000-000001580000}"/>
    <cellStyle name="Normal 6 3 3 2 2 4 3 3 2" xfId="11556" xr:uid="{00000000-0005-0000-0000-000002580000}"/>
    <cellStyle name="Normal 6 3 3 2 2 4 3 3 2 2" xfId="40435" xr:uid="{00000000-0005-0000-0000-000003580000}"/>
    <cellStyle name="Normal 6 3 3 2 2 4 3 3 3" xfId="30417" xr:uid="{00000000-0005-0000-0000-000004580000}"/>
    <cellStyle name="Normal 6 3 3 2 2 4 3 4" xfId="11557" xr:uid="{00000000-0005-0000-0000-000005580000}"/>
    <cellStyle name="Normal 6 3 3 2 2 4 3 4 2" xfId="35637" xr:uid="{00000000-0005-0000-0000-000006580000}"/>
    <cellStyle name="Normal 6 3 3 2 2 4 3 5" xfId="25041" xr:uid="{00000000-0005-0000-0000-000007580000}"/>
    <cellStyle name="Normal 6 3 3 2 2 4 4" xfId="11558" xr:uid="{00000000-0005-0000-0000-000008580000}"/>
    <cellStyle name="Normal 6 3 3 2 2 4 4 2" xfId="11559" xr:uid="{00000000-0005-0000-0000-000009580000}"/>
    <cellStyle name="Normal 6 3 3 2 2 4 4 2 2" xfId="40436" xr:uid="{00000000-0005-0000-0000-00000A580000}"/>
    <cellStyle name="Normal 6 3 3 2 2 4 4 3" xfId="30418" xr:uid="{00000000-0005-0000-0000-00000B580000}"/>
    <cellStyle name="Normal 6 3 3 2 2 4 5" xfId="11560" xr:uid="{00000000-0005-0000-0000-00000C580000}"/>
    <cellStyle name="Normal 6 3 3 2 2 4 5 2" xfId="11561" xr:uid="{00000000-0005-0000-0000-00000D580000}"/>
    <cellStyle name="Normal 6 3 3 2 2 4 5 2 2" xfId="40437" xr:uid="{00000000-0005-0000-0000-00000E580000}"/>
    <cellStyle name="Normal 6 3 3 2 2 4 5 3" xfId="30419" xr:uid="{00000000-0005-0000-0000-00000F580000}"/>
    <cellStyle name="Normal 6 3 3 2 2 4 6" xfId="11562" xr:uid="{00000000-0005-0000-0000-000010580000}"/>
    <cellStyle name="Normal 6 3 3 2 2 4 6 2" xfId="35635" xr:uid="{00000000-0005-0000-0000-000011580000}"/>
    <cellStyle name="Normal 6 3 3 2 2 4 7" xfId="25039" xr:uid="{00000000-0005-0000-0000-000012580000}"/>
    <cellStyle name="Normal 6 3 3 2 2 5" xfId="11563" xr:uid="{00000000-0005-0000-0000-000013580000}"/>
    <cellStyle name="Normal 6 3 3 2 2 5 2" xfId="11564" xr:uid="{00000000-0005-0000-0000-000014580000}"/>
    <cellStyle name="Normal 6 3 3 2 2 5 2 2" xfId="11565" xr:uid="{00000000-0005-0000-0000-000015580000}"/>
    <cellStyle name="Normal 6 3 3 2 2 5 2 2 2" xfId="40438" xr:uid="{00000000-0005-0000-0000-000016580000}"/>
    <cellStyle name="Normal 6 3 3 2 2 5 2 3" xfId="30420" xr:uid="{00000000-0005-0000-0000-000017580000}"/>
    <cellStyle name="Normal 6 3 3 2 2 5 3" xfId="11566" xr:uid="{00000000-0005-0000-0000-000018580000}"/>
    <cellStyle name="Normal 6 3 3 2 2 5 3 2" xfId="11567" xr:uid="{00000000-0005-0000-0000-000019580000}"/>
    <cellStyle name="Normal 6 3 3 2 2 5 3 2 2" xfId="40439" xr:uid="{00000000-0005-0000-0000-00001A580000}"/>
    <cellStyle name="Normal 6 3 3 2 2 5 3 3" xfId="30421" xr:uid="{00000000-0005-0000-0000-00001B580000}"/>
    <cellStyle name="Normal 6 3 3 2 2 5 4" xfId="11568" xr:uid="{00000000-0005-0000-0000-00001C580000}"/>
    <cellStyle name="Normal 6 3 3 2 2 5 4 2" xfId="35638" xr:uid="{00000000-0005-0000-0000-00001D580000}"/>
    <cellStyle name="Normal 6 3 3 2 2 5 5" xfId="25042" xr:uid="{00000000-0005-0000-0000-00001E580000}"/>
    <cellStyle name="Normal 6 3 3 2 2 6" xfId="11569" xr:uid="{00000000-0005-0000-0000-00001F580000}"/>
    <cellStyle name="Normal 6 3 3 2 2 6 2" xfId="11570" xr:uid="{00000000-0005-0000-0000-000020580000}"/>
    <cellStyle name="Normal 6 3 3 2 2 6 2 2" xfId="11571" xr:uid="{00000000-0005-0000-0000-000021580000}"/>
    <cellStyle name="Normal 6 3 3 2 2 6 2 2 2" xfId="40440" xr:uid="{00000000-0005-0000-0000-000022580000}"/>
    <cellStyle name="Normal 6 3 3 2 2 6 2 3" xfId="30422" xr:uid="{00000000-0005-0000-0000-000023580000}"/>
    <cellStyle name="Normal 6 3 3 2 2 6 3" xfId="11572" xr:uid="{00000000-0005-0000-0000-000024580000}"/>
    <cellStyle name="Normal 6 3 3 2 2 6 3 2" xfId="11573" xr:uid="{00000000-0005-0000-0000-000025580000}"/>
    <cellStyle name="Normal 6 3 3 2 2 6 3 2 2" xfId="40441" xr:uid="{00000000-0005-0000-0000-000026580000}"/>
    <cellStyle name="Normal 6 3 3 2 2 6 3 3" xfId="30423" xr:uid="{00000000-0005-0000-0000-000027580000}"/>
    <cellStyle name="Normal 6 3 3 2 2 6 4" xfId="11574" xr:uid="{00000000-0005-0000-0000-000028580000}"/>
    <cellStyle name="Normal 6 3 3 2 2 6 4 2" xfId="35639" xr:uid="{00000000-0005-0000-0000-000029580000}"/>
    <cellStyle name="Normal 6 3 3 2 2 6 5" xfId="25043" xr:uid="{00000000-0005-0000-0000-00002A580000}"/>
    <cellStyle name="Normal 6 3 3 2 2 7" xfId="11575" xr:uid="{00000000-0005-0000-0000-00002B580000}"/>
    <cellStyle name="Normal 6 3 3 2 2 7 2" xfId="11576" xr:uid="{00000000-0005-0000-0000-00002C580000}"/>
    <cellStyle name="Normal 6 3 3 2 2 7 2 2" xfId="40442" xr:uid="{00000000-0005-0000-0000-00002D580000}"/>
    <cellStyle name="Normal 6 3 3 2 2 7 3" xfId="30424" xr:uid="{00000000-0005-0000-0000-00002E580000}"/>
    <cellStyle name="Normal 6 3 3 2 2 8" xfId="11577" xr:uid="{00000000-0005-0000-0000-00002F580000}"/>
    <cellStyle name="Normal 6 3 3 2 2 8 2" xfId="11578" xr:uid="{00000000-0005-0000-0000-000030580000}"/>
    <cellStyle name="Normal 6 3 3 2 2 8 2 2" xfId="40443" xr:uid="{00000000-0005-0000-0000-000031580000}"/>
    <cellStyle name="Normal 6 3 3 2 2 8 3" xfId="30425" xr:uid="{00000000-0005-0000-0000-000032580000}"/>
    <cellStyle name="Normal 6 3 3 2 2 9" xfId="11579" xr:uid="{00000000-0005-0000-0000-000033580000}"/>
    <cellStyle name="Normal 6 3 3 2 2 9 2" xfId="35622" xr:uid="{00000000-0005-0000-0000-000034580000}"/>
    <cellStyle name="Normal 6 3 3 2 3" xfId="11580" xr:uid="{00000000-0005-0000-0000-000035580000}"/>
    <cellStyle name="Normal 6 3 3 2 3 2" xfId="11581" xr:uid="{00000000-0005-0000-0000-000036580000}"/>
    <cellStyle name="Normal 6 3 3 2 3 2 2" xfId="11582" xr:uid="{00000000-0005-0000-0000-000037580000}"/>
    <cellStyle name="Normal 6 3 3 2 3 2 2 2" xfId="11583" xr:uid="{00000000-0005-0000-0000-000038580000}"/>
    <cellStyle name="Normal 6 3 3 2 3 2 2 2 2" xfId="11584" xr:uid="{00000000-0005-0000-0000-000039580000}"/>
    <cellStyle name="Normal 6 3 3 2 3 2 2 2 2 2" xfId="40444" xr:uid="{00000000-0005-0000-0000-00003A580000}"/>
    <cellStyle name="Normal 6 3 3 2 3 2 2 2 3" xfId="30426" xr:uid="{00000000-0005-0000-0000-00003B580000}"/>
    <cellStyle name="Normal 6 3 3 2 3 2 2 3" xfId="11585" xr:uid="{00000000-0005-0000-0000-00003C580000}"/>
    <cellStyle name="Normal 6 3 3 2 3 2 2 3 2" xfId="11586" xr:uid="{00000000-0005-0000-0000-00003D580000}"/>
    <cellStyle name="Normal 6 3 3 2 3 2 2 3 2 2" xfId="40445" xr:uid="{00000000-0005-0000-0000-00003E580000}"/>
    <cellStyle name="Normal 6 3 3 2 3 2 2 3 3" xfId="30427" xr:uid="{00000000-0005-0000-0000-00003F580000}"/>
    <cellStyle name="Normal 6 3 3 2 3 2 2 4" xfId="11587" xr:uid="{00000000-0005-0000-0000-000040580000}"/>
    <cellStyle name="Normal 6 3 3 2 3 2 2 4 2" xfId="35642" xr:uid="{00000000-0005-0000-0000-000041580000}"/>
    <cellStyle name="Normal 6 3 3 2 3 2 2 5" xfId="25046" xr:uid="{00000000-0005-0000-0000-000042580000}"/>
    <cellStyle name="Normal 6 3 3 2 3 2 3" xfId="11588" xr:uid="{00000000-0005-0000-0000-000043580000}"/>
    <cellStyle name="Normal 6 3 3 2 3 2 3 2" xfId="11589" xr:uid="{00000000-0005-0000-0000-000044580000}"/>
    <cellStyle name="Normal 6 3 3 2 3 2 3 2 2" xfId="11590" xr:uid="{00000000-0005-0000-0000-000045580000}"/>
    <cellStyle name="Normal 6 3 3 2 3 2 3 2 2 2" xfId="40446" xr:uid="{00000000-0005-0000-0000-000046580000}"/>
    <cellStyle name="Normal 6 3 3 2 3 2 3 2 3" xfId="30428" xr:uid="{00000000-0005-0000-0000-000047580000}"/>
    <cellStyle name="Normal 6 3 3 2 3 2 3 3" xfId="11591" xr:uid="{00000000-0005-0000-0000-000048580000}"/>
    <cellStyle name="Normal 6 3 3 2 3 2 3 3 2" xfId="11592" xr:uid="{00000000-0005-0000-0000-000049580000}"/>
    <cellStyle name="Normal 6 3 3 2 3 2 3 3 2 2" xfId="40447" xr:uid="{00000000-0005-0000-0000-00004A580000}"/>
    <cellStyle name="Normal 6 3 3 2 3 2 3 3 3" xfId="30429" xr:uid="{00000000-0005-0000-0000-00004B580000}"/>
    <cellStyle name="Normal 6 3 3 2 3 2 3 4" xfId="11593" xr:uid="{00000000-0005-0000-0000-00004C580000}"/>
    <cellStyle name="Normal 6 3 3 2 3 2 3 4 2" xfId="35643" xr:uid="{00000000-0005-0000-0000-00004D580000}"/>
    <cellStyle name="Normal 6 3 3 2 3 2 3 5" xfId="25047" xr:uid="{00000000-0005-0000-0000-00004E580000}"/>
    <cellStyle name="Normal 6 3 3 2 3 2 4" xfId="11594" xr:uid="{00000000-0005-0000-0000-00004F580000}"/>
    <cellStyle name="Normal 6 3 3 2 3 2 4 2" xfId="11595" xr:uid="{00000000-0005-0000-0000-000050580000}"/>
    <cellStyle name="Normal 6 3 3 2 3 2 4 2 2" xfId="40448" xr:uid="{00000000-0005-0000-0000-000051580000}"/>
    <cellStyle name="Normal 6 3 3 2 3 2 4 3" xfId="30430" xr:uid="{00000000-0005-0000-0000-000052580000}"/>
    <cellStyle name="Normal 6 3 3 2 3 2 5" xfId="11596" xr:uid="{00000000-0005-0000-0000-000053580000}"/>
    <cellStyle name="Normal 6 3 3 2 3 2 5 2" xfId="11597" xr:uid="{00000000-0005-0000-0000-000054580000}"/>
    <cellStyle name="Normal 6 3 3 2 3 2 5 2 2" xfId="40449" xr:uid="{00000000-0005-0000-0000-000055580000}"/>
    <cellStyle name="Normal 6 3 3 2 3 2 5 3" xfId="30431" xr:uid="{00000000-0005-0000-0000-000056580000}"/>
    <cellStyle name="Normal 6 3 3 2 3 2 6" xfId="11598" xr:uid="{00000000-0005-0000-0000-000057580000}"/>
    <cellStyle name="Normal 6 3 3 2 3 2 6 2" xfId="35641" xr:uid="{00000000-0005-0000-0000-000058580000}"/>
    <cellStyle name="Normal 6 3 3 2 3 2 7" xfId="25045" xr:uid="{00000000-0005-0000-0000-000059580000}"/>
    <cellStyle name="Normal 6 3 3 2 3 3" xfId="11599" xr:uid="{00000000-0005-0000-0000-00005A580000}"/>
    <cellStyle name="Normal 6 3 3 2 3 3 2" xfId="11600" xr:uid="{00000000-0005-0000-0000-00005B580000}"/>
    <cellStyle name="Normal 6 3 3 2 3 3 2 2" xfId="11601" xr:uid="{00000000-0005-0000-0000-00005C580000}"/>
    <cellStyle name="Normal 6 3 3 2 3 3 2 2 2" xfId="40450" xr:uid="{00000000-0005-0000-0000-00005D580000}"/>
    <cellStyle name="Normal 6 3 3 2 3 3 2 3" xfId="30432" xr:uid="{00000000-0005-0000-0000-00005E580000}"/>
    <cellStyle name="Normal 6 3 3 2 3 3 3" xfId="11602" xr:uid="{00000000-0005-0000-0000-00005F580000}"/>
    <cellStyle name="Normal 6 3 3 2 3 3 3 2" xfId="11603" xr:uid="{00000000-0005-0000-0000-000060580000}"/>
    <cellStyle name="Normal 6 3 3 2 3 3 3 2 2" xfId="40451" xr:uid="{00000000-0005-0000-0000-000061580000}"/>
    <cellStyle name="Normal 6 3 3 2 3 3 3 3" xfId="30433" xr:uid="{00000000-0005-0000-0000-000062580000}"/>
    <cellStyle name="Normal 6 3 3 2 3 3 4" xfId="11604" xr:uid="{00000000-0005-0000-0000-000063580000}"/>
    <cellStyle name="Normal 6 3 3 2 3 3 4 2" xfId="35644" xr:uid="{00000000-0005-0000-0000-000064580000}"/>
    <cellStyle name="Normal 6 3 3 2 3 3 5" xfId="25048" xr:uid="{00000000-0005-0000-0000-000065580000}"/>
    <cellStyle name="Normal 6 3 3 2 3 4" xfId="11605" xr:uid="{00000000-0005-0000-0000-000066580000}"/>
    <cellStyle name="Normal 6 3 3 2 3 4 2" xfId="11606" xr:uid="{00000000-0005-0000-0000-000067580000}"/>
    <cellStyle name="Normal 6 3 3 2 3 4 2 2" xfId="11607" xr:uid="{00000000-0005-0000-0000-000068580000}"/>
    <cellStyle name="Normal 6 3 3 2 3 4 2 2 2" xfId="40452" xr:uid="{00000000-0005-0000-0000-000069580000}"/>
    <cellStyle name="Normal 6 3 3 2 3 4 2 3" xfId="30434" xr:uid="{00000000-0005-0000-0000-00006A580000}"/>
    <cellStyle name="Normal 6 3 3 2 3 4 3" xfId="11608" xr:uid="{00000000-0005-0000-0000-00006B580000}"/>
    <cellStyle name="Normal 6 3 3 2 3 4 3 2" xfId="11609" xr:uid="{00000000-0005-0000-0000-00006C580000}"/>
    <cellStyle name="Normal 6 3 3 2 3 4 3 2 2" xfId="40453" xr:uid="{00000000-0005-0000-0000-00006D580000}"/>
    <cellStyle name="Normal 6 3 3 2 3 4 3 3" xfId="30435" xr:uid="{00000000-0005-0000-0000-00006E580000}"/>
    <cellStyle name="Normal 6 3 3 2 3 4 4" xfId="11610" xr:uid="{00000000-0005-0000-0000-00006F580000}"/>
    <cellStyle name="Normal 6 3 3 2 3 4 4 2" xfId="35645" xr:uid="{00000000-0005-0000-0000-000070580000}"/>
    <cellStyle name="Normal 6 3 3 2 3 4 5" xfId="25049" xr:uid="{00000000-0005-0000-0000-000071580000}"/>
    <cellStyle name="Normal 6 3 3 2 3 5" xfId="11611" xr:uid="{00000000-0005-0000-0000-000072580000}"/>
    <cellStyle name="Normal 6 3 3 2 3 5 2" xfId="11612" xr:uid="{00000000-0005-0000-0000-000073580000}"/>
    <cellStyle name="Normal 6 3 3 2 3 5 2 2" xfId="40454" xr:uid="{00000000-0005-0000-0000-000074580000}"/>
    <cellStyle name="Normal 6 3 3 2 3 5 3" xfId="30436" xr:uid="{00000000-0005-0000-0000-000075580000}"/>
    <cellStyle name="Normal 6 3 3 2 3 6" xfId="11613" xr:uid="{00000000-0005-0000-0000-000076580000}"/>
    <cellStyle name="Normal 6 3 3 2 3 6 2" xfId="11614" xr:uid="{00000000-0005-0000-0000-000077580000}"/>
    <cellStyle name="Normal 6 3 3 2 3 6 2 2" xfId="40455" xr:uid="{00000000-0005-0000-0000-000078580000}"/>
    <cellStyle name="Normal 6 3 3 2 3 6 3" xfId="30437" xr:uid="{00000000-0005-0000-0000-000079580000}"/>
    <cellStyle name="Normal 6 3 3 2 3 7" xfId="11615" xr:uid="{00000000-0005-0000-0000-00007A580000}"/>
    <cellStyle name="Normal 6 3 3 2 3 7 2" xfId="35640" xr:uid="{00000000-0005-0000-0000-00007B580000}"/>
    <cellStyle name="Normal 6 3 3 2 3 8" xfId="25044" xr:uid="{00000000-0005-0000-0000-00007C580000}"/>
    <cellStyle name="Normal 6 3 3 2 4" xfId="11616" xr:uid="{00000000-0005-0000-0000-00007D580000}"/>
    <cellStyle name="Normal 6 3 3 2 4 2" xfId="11617" xr:uid="{00000000-0005-0000-0000-00007E580000}"/>
    <cellStyle name="Normal 6 3 3 2 4 2 2" xfId="11618" xr:uid="{00000000-0005-0000-0000-00007F580000}"/>
    <cellStyle name="Normal 6 3 3 2 4 2 2 2" xfId="11619" xr:uid="{00000000-0005-0000-0000-000080580000}"/>
    <cellStyle name="Normal 6 3 3 2 4 2 2 2 2" xfId="11620" xr:uid="{00000000-0005-0000-0000-000081580000}"/>
    <cellStyle name="Normal 6 3 3 2 4 2 2 2 2 2" xfId="40456" xr:uid="{00000000-0005-0000-0000-000082580000}"/>
    <cellStyle name="Normal 6 3 3 2 4 2 2 2 3" xfId="30438" xr:uid="{00000000-0005-0000-0000-000083580000}"/>
    <cellStyle name="Normal 6 3 3 2 4 2 2 3" xfId="11621" xr:uid="{00000000-0005-0000-0000-000084580000}"/>
    <cellStyle name="Normal 6 3 3 2 4 2 2 3 2" xfId="11622" xr:uid="{00000000-0005-0000-0000-000085580000}"/>
    <cellStyle name="Normal 6 3 3 2 4 2 2 3 2 2" xfId="40457" xr:uid="{00000000-0005-0000-0000-000086580000}"/>
    <cellStyle name="Normal 6 3 3 2 4 2 2 3 3" xfId="30439" xr:uid="{00000000-0005-0000-0000-000087580000}"/>
    <cellStyle name="Normal 6 3 3 2 4 2 2 4" xfId="11623" xr:uid="{00000000-0005-0000-0000-000088580000}"/>
    <cellStyle name="Normal 6 3 3 2 4 2 2 4 2" xfId="35648" xr:uid="{00000000-0005-0000-0000-000089580000}"/>
    <cellStyle name="Normal 6 3 3 2 4 2 2 5" xfId="25052" xr:uid="{00000000-0005-0000-0000-00008A580000}"/>
    <cellStyle name="Normal 6 3 3 2 4 2 3" xfId="11624" xr:uid="{00000000-0005-0000-0000-00008B580000}"/>
    <cellStyle name="Normal 6 3 3 2 4 2 3 2" xfId="11625" xr:uid="{00000000-0005-0000-0000-00008C580000}"/>
    <cellStyle name="Normal 6 3 3 2 4 2 3 2 2" xfId="11626" xr:uid="{00000000-0005-0000-0000-00008D580000}"/>
    <cellStyle name="Normal 6 3 3 2 4 2 3 2 2 2" xfId="40458" xr:uid="{00000000-0005-0000-0000-00008E580000}"/>
    <cellStyle name="Normal 6 3 3 2 4 2 3 2 3" xfId="30440" xr:uid="{00000000-0005-0000-0000-00008F580000}"/>
    <cellStyle name="Normal 6 3 3 2 4 2 3 3" xfId="11627" xr:uid="{00000000-0005-0000-0000-000090580000}"/>
    <cellStyle name="Normal 6 3 3 2 4 2 3 3 2" xfId="11628" xr:uid="{00000000-0005-0000-0000-000091580000}"/>
    <cellStyle name="Normal 6 3 3 2 4 2 3 3 2 2" xfId="40459" xr:uid="{00000000-0005-0000-0000-000092580000}"/>
    <cellStyle name="Normal 6 3 3 2 4 2 3 3 3" xfId="30441" xr:uid="{00000000-0005-0000-0000-000093580000}"/>
    <cellStyle name="Normal 6 3 3 2 4 2 3 4" xfId="11629" xr:uid="{00000000-0005-0000-0000-000094580000}"/>
    <cellStyle name="Normal 6 3 3 2 4 2 3 4 2" xfId="35649" xr:uid="{00000000-0005-0000-0000-000095580000}"/>
    <cellStyle name="Normal 6 3 3 2 4 2 3 5" xfId="25053" xr:uid="{00000000-0005-0000-0000-000096580000}"/>
    <cellStyle name="Normal 6 3 3 2 4 2 4" xfId="11630" xr:uid="{00000000-0005-0000-0000-000097580000}"/>
    <cellStyle name="Normal 6 3 3 2 4 2 4 2" xfId="11631" xr:uid="{00000000-0005-0000-0000-000098580000}"/>
    <cellStyle name="Normal 6 3 3 2 4 2 4 2 2" xfId="40460" xr:uid="{00000000-0005-0000-0000-000099580000}"/>
    <cellStyle name="Normal 6 3 3 2 4 2 4 3" xfId="30442" xr:uid="{00000000-0005-0000-0000-00009A580000}"/>
    <cellStyle name="Normal 6 3 3 2 4 2 5" xfId="11632" xr:uid="{00000000-0005-0000-0000-00009B580000}"/>
    <cellStyle name="Normal 6 3 3 2 4 2 5 2" xfId="11633" xr:uid="{00000000-0005-0000-0000-00009C580000}"/>
    <cellStyle name="Normal 6 3 3 2 4 2 5 2 2" xfId="40461" xr:uid="{00000000-0005-0000-0000-00009D580000}"/>
    <cellStyle name="Normal 6 3 3 2 4 2 5 3" xfId="30443" xr:uid="{00000000-0005-0000-0000-00009E580000}"/>
    <cellStyle name="Normal 6 3 3 2 4 2 6" xfId="11634" xr:uid="{00000000-0005-0000-0000-00009F580000}"/>
    <cellStyle name="Normal 6 3 3 2 4 2 6 2" xfId="35647" xr:uid="{00000000-0005-0000-0000-0000A0580000}"/>
    <cellStyle name="Normal 6 3 3 2 4 2 7" xfId="25051" xr:uid="{00000000-0005-0000-0000-0000A1580000}"/>
    <cellStyle name="Normal 6 3 3 2 4 3" xfId="11635" xr:uid="{00000000-0005-0000-0000-0000A2580000}"/>
    <cellStyle name="Normal 6 3 3 2 4 3 2" xfId="11636" xr:uid="{00000000-0005-0000-0000-0000A3580000}"/>
    <cellStyle name="Normal 6 3 3 2 4 3 2 2" xfId="11637" xr:uid="{00000000-0005-0000-0000-0000A4580000}"/>
    <cellStyle name="Normal 6 3 3 2 4 3 2 2 2" xfId="40462" xr:uid="{00000000-0005-0000-0000-0000A5580000}"/>
    <cellStyle name="Normal 6 3 3 2 4 3 2 3" xfId="30444" xr:uid="{00000000-0005-0000-0000-0000A6580000}"/>
    <cellStyle name="Normal 6 3 3 2 4 3 3" xfId="11638" xr:uid="{00000000-0005-0000-0000-0000A7580000}"/>
    <cellStyle name="Normal 6 3 3 2 4 3 3 2" xfId="11639" xr:uid="{00000000-0005-0000-0000-0000A8580000}"/>
    <cellStyle name="Normal 6 3 3 2 4 3 3 2 2" xfId="40463" xr:uid="{00000000-0005-0000-0000-0000A9580000}"/>
    <cellStyle name="Normal 6 3 3 2 4 3 3 3" xfId="30445" xr:uid="{00000000-0005-0000-0000-0000AA580000}"/>
    <cellStyle name="Normal 6 3 3 2 4 3 4" xfId="11640" xr:uid="{00000000-0005-0000-0000-0000AB580000}"/>
    <cellStyle name="Normal 6 3 3 2 4 3 4 2" xfId="35650" xr:uid="{00000000-0005-0000-0000-0000AC580000}"/>
    <cellStyle name="Normal 6 3 3 2 4 3 5" xfId="25054" xr:uid="{00000000-0005-0000-0000-0000AD580000}"/>
    <cellStyle name="Normal 6 3 3 2 4 4" xfId="11641" xr:uid="{00000000-0005-0000-0000-0000AE580000}"/>
    <cellStyle name="Normal 6 3 3 2 4 4 2" xfId="11642" xr:uid="{00000000-0005-0000-0000-0000AF580000}"/>
    <cellStyle name="Normal 6 3 3 2 4 4 2 2" xfId="11643" xr:uid="{00000000-0005-0000-0000-0000B0580000}"/>
    <cellStyle name="Normal 6 3 3 2 4 4 2 2 2" xfId="40464" xr:uid="{00000000-0005-0000-0000-0000B1580000}"/>
    <cellStyle name="Normal 6 3 3 2 4 4 2 3" xfId="30446" xr:uid="{00000000-0005-0000-0000-0000B2580000}"/>
    <cellStyle name="Normal 6 3 3 2 4 4 3" xfId="11644" xr:uid="{00000000-0005-0000-0000-0000B3580000}"/>
    <cellStyle name="Normal 6 3 3 2 4 4 3 2" xfId="11645" xr:uid="{00000000-0005-0000-0000-0000B4580000}"/>
    <cellStyle name="Normal 6 3 3 2 4 4 3 2 2" xfId="40465" xr:uid="{00000000-0005-0000-0000-0000B5580000}"/>
    <cellStyle name="Normal 6 3 3 2 4 4 3 3" xfId="30447" xr:uid="{00000000-0005-0000-0000-0000B6580000}"/>
    <cellStyle name="Normal 6 3 3 2 4 4 4" xfId="11646" xr:uid="{00000000-0005-0000-0000-0000B7580000}"/>
    <cellStyle name="Normal 6 3 3 2 4 4 4 2" xfId="35651" xr:uid="{00000000-0005-0000-0000-0000B8580000}"/>
    <cellStyle name="Normal 6 3 3 2 4 4 5" xfId="25055" xr:uid="{00000000-0005-0000-0000-0000B9580000}"/>
    <cellStyle name="Normal 6 3 3 2 4 5" xfId="11647" xr:uid="{00000000-0005-0000-0000-0000BA580000}"/>
    <cellStyle name="Normal 6 3 3 2 4 5 2" xfId="11648" xr:uid="{00000000-0005-0000-0000-0000BB580000}"/>
    <cellStyle name="Normal 6 3 3 2 4 5 2 2" xfId="40466" xr:uid="{00000000-0005-0000-0000-0000BC580000}"/>
    <cellStyle name="Normal 6 3 3 2 4 5 3" xfId="30448" xr:uid="{00000000-0005-0000-0000-0000BD580000}"/>
    <cellStyle name="Normal 6 3 3 2 4 6" xfId="11649" xr:uid="{00000000-0005-0000-0000-0000BE580000}"/>
    <cellStyle name="Normal 6 3 3 2 4 6 2" xfId="11650" xr:uid="{00000000-0005-0000-0000-0000BF580000}"/>
    <cellStyle name="Normal 6 3 3 2 4 6 2 2" xfId="40467" xr:uid="{00000000-0005-0000-0000-0000C0580000}"/>
    <cellStyle name="Normal 6 3 3 2 4 6 3" xfId="30449" xr:uid="{00000000-0005-0000-0000-0000C1580000}"/>
    <cellStyle name="Normal 6 3 3 2 4 7" xfId="11651" xr:uid="{00000000-0005-0000-0000-0000C2580000}"/>
    <cellStyle name="Normal 6 3 3 2 4 7 2" xfId="35646" xr:uid="{00000000-0005-0000-0000-0000C3580000}"/>
    <cellStyle name="Normal 6 3 3 2 4 8" xfId="25050" xr:uid="{00000000-0005-0000-0000-0000C4580000}"/>
    <cellStyle name="Normal 6 3 3 2 5" xfId="11652" xr:uid="{00000000-0005-0000-0000-0000C5580000}"/>
    <cellStyle name="Normal 6 3 3 2 5 2" xfId="11653" xr:uid="{00000000-0005-0000-0000-0000C6580000}"/>
    <cellStyle name="Normal 6 3 3 2 5 2 2" xfId="11654" xr:uid="{00000000-0005-0000-0000-0000C7580000}"/>
    <cellStyle name="Normal 6 3 3 2 5 2 2 2" xfId="11655" xr:uid="{00000000-0005-0000-0000-0000C8580000}"/>
    <cellStyle name="Normal 6 3 3 2 5 2 2 2 2" xfId="11656" xr:uid="{00000000-0005-0000-0000-0000C9580000}"/>
    <cellStyle name="Normal 6 3 3 2 5 2 2 2 2 2" xfId="40468" xr:uid="{00000000-0005-0000-0000-0000CA580000}"/>
    <cellStyle name="Normal 6 3 3 2 5 2 2 2 3" xfId="30450" xr:uid="{00000000-0005-0000-0000-0000CB580000}"/>
    <cellStyle name="Normal 6 3 3 2 5 2 2 3" xfId="11657" xr:uid="{00000000-0005-0000-0000-0000CC580000}"/>
    <cellStyle name="Normal 6 3 3 2 5 2 2 3 2" xfId="11658" xr:uid="{00000000-0005-0000-0000-0000CD580000}"/>
    <cellStyle name="Normal 6 3 3 2 5 2 2 3 2 2" xfId="40469" xr:uid="{00000000-0005-0000-0000-0000CE580000}"/>
    <cellStyle name="Normal 6 3 3 2 5 2 2 3 3" xfId="30451" xr:uid="{00000000-0005-0000-0000-0000CF580000}"/>
    <cellStyle name="Normal 6 3 3 2 5 2 2 4" xfId="11659" xr:uid="{00000000-0005-0000-0000-0000D0580000}"/>
    <cellStyle name="Normal 6 3 3 2 5 2 2 4 2" xfId="35654" xr:uid="{00000000-0005-0000-0000-0000D1580000}"/>
    <cellStyle name="Normal 6 3 3 2 5 2 2 5" xfId="25058" xr:uid="{00000000-0005-0000-0000-0000D2580000}"/>
    <cellStyle name="Normal 6 3 3 2 5 2 3" xfId="11660" xr:uid="{00000000-0005-0000-0000-0000D3580000}"/>
    <cellStyle name="Normal 6 3 3 2 5 2 3 2" xfId="11661" xr:uid="{00000000-0005-0000-0000-0000D4580000}"/>
    <cellStyle name="Normal 6 3 3 2 5 2 3 2 2" xfId="11662" xr:uid="{00000000-0005-0000-0000-0000D5580000}"/>
    <cellStyle name="Normal 6 3 3 2 5 2 3 2 2 2" xfId="40470" xr:uid="{00000000-0005-0000-0000-0000D6580000}"/>
    <cellStyle name="Normal 6 3 3 2 5 2 3 2 3" xfId="30452" xr:uid="{00000000-0005-0000-0000-0000D7580000}"/>
    <cellStyle name="Normal 6 3 3 2 5 2 3 3" xfId="11663" xr:uid="{00000000-0005-0000-0000-0000D8580000}"/>
    <cellStyle name="Normal 6 3 3 2 5 2 3 3 2" xfId="11664" xr:uid="{00000000-0005-0000-0000-0000D9580000}"/>
    <cellStyle name="Normal 6 3 3 2 5 2 3 3 2 2" xfId="40471" xr:uid="{00000000-0005-0000-0000-0000DA580000}"/>
    <cellStyle name="Normal 6 3 3 2 5 2 3 3 3" xfId="30453" xr:uid="{00000000-0005-0000-0000-0000DB580000}"/>
    <cellStyle name="Normal 6 3 3 2 5 2 3 4" xfId="11665" xr:uid="{00000000-0005-0000-0000-0000DC580000}"/>
    <cellStyle name="Normal 6 3 3 2 5 2 3 4 2" xfId="35655" xr:uid="{00000000-0005-0000-0000-0000DD580000}"/>
    <cellStyle name="Normal 6 3 3 2 5 2 3 5" xfId="25059" xr:uid="{00000000-0005-0000-0000-0000DE580000}"/>
    <cellStyle name="Normal 6 3 3 2 5 2 4" xfId="11666" xr:uid="{00000000-0005-0000-0000-0000DF580000}"/>
    <cellStyle name="Normal 6 3 3 2 5 2 4 2" xfId="11667" xr:uid="{00000000-0005-0000-0000-0000E0580000}"/>
    <cellStyle name="Normal 6 3 3 2 5 2 4 2 2" xfId="40472" xr:uid="{00000000-0005-0000-0000-0000E1580000}"/>
    <cellStyle name="Normal 6 3 3 2 5 2 4 3" xfId="30454" xr:uid="{00000000-0005-0000-0000-0000E2580000}"/>
    <cellStyle name="Normal 6 3 3 2 5 2 5" xfId="11668" xr:uid="{00000000-0005-0000-0000-0000E3580000}"/>
    <cellStyle name="Normal 6 3 3 2 5 2 5 2" xfId="11669" xr:uid="{00000000-0005-0000-0000-0000E4580000}"/>
    <cellStyle name="Normal 6 3 3 2 5 2 5 2 2" xfId="40473" xr:uid="{00000000-0005-0000-0000-0000E5580000}"/>
    <cellStyle name="Normal 6 3 3 2 5 2 5 3" xfId="30455" xr:uid="{00000000-0005-0000-0000-0000E6580000}"/>
    <cellStyle name="Normal 6 3 3 2 5 2 6" xfId="11670" xr:uid="{00000000-0005-0000-0000-0000E7580000}"/>
    <cellStyle name="Normal 6 3 3 2 5 2 6 2" xfId="35653" xr:uid="{00000000-0005-0000-0000-0000E8580000}"/>
    <cellStyle name="Normal 6 3 3 2 5 2 7" xfId="25057" xr:uid="{00000000-0005-0000-0000-0000E9580000}"/>
    <cellStyle name="Normal 6 3 3 2 5 3" xfId="11671" xr:uid="{00000000-0005-0000-0000-0000EA580000}"/>
    <cellStyle name="Normal 6 3 3 2 5 3 2" xfId="11672" xr:uid="{00000000-0005-0000-0000-0000EB580000}"/>
    <cellStyle name="Normal 6 3 3 2 5 3 2 2" xfId="11673" xr:uid="{00000000-0005-0000-0000-0000EC580000}"/>
    <cellStyle name="Normal 6 3 3 2 5 3 2 2 2" xfId="40474" xr:uid="{00000000-0005-0000-0000-0000ED580000}"/>
    <cellStyle name="Normal 6 3 3 2 5 3 2 3" xfId="30456" xr:uid="{00000000-0005-0000-0000-0000EE580000}"/>
    <cellStyle name="Normal 6 3 3 2 5 3 3" xfId="11674" xr:uid="{00000000-0005-0000-0000-0000EF580000}"/>
    <cellStyle name="Normal 6 3 3 2 5 3 3 2" xfId="11675" xr:uid="{00000000-0005-0000-0000-0000F0580000}"/>
    <cellStyle name="Normal 6 3 3 2 5 3 3 2 2" xfId="40475" xr:uid="{00000000-0005-0000-0000-0000F1580000}"/>
    <cellStyle name="Normal 6 3 3 2 5 3 3 3" xfId="30457" xr:uid="{00000000-0005-0000-0000-0000F2580000}"/>
    <cellStyle name="Normal 6 3 3 2 5 3 4" xfId="11676" xr:uid="{00000000-0005-0000-0000-0000F3580000}"/>
    <cellStyle name="Normal 6 3 3 2 5 3 4 2" xfId="35656" xr:uid="{00000000-0005-0000-0000-0000F4580000}"/>
    <cellStyle name="Normal 6 3 3 2 5 3 5" xfId="25060" xr:uid="{00000000-0005-0000-0000-0000F5580000}"/>
    <cellStyle name="Normal 6 3 3 2 5 4" xfId="11677" xr:uid="{00000000-0005-0000-0000-0000F6580000}"/>
    <cellStyle name="Normal 6 3 3 2 5 4 2" xfId="11678" xr:uid="{00000000-0005-0000-0000-0000F7580000}"/>
    <cellStyle name="Normal 6 3 3 2 5 4 2 2" xfId="11679" xr:uid="{00000000-0005-0000-0000-0000F8580000}"/>
    <cellStyle name="Normal 6 3 3 2 5 4 2 2 2" xfId="40476" xr:uid="{00000000-0005-0000-0000-0000F9580000}"/>
    <cellStyle name="Normal 6 3 3 2 5 4 2 3" xfId="30458" xr:uid="{00000000-0005-0000-0000-0000FA580000}"/>
    <cellStyle name="Normal 6 3 3 2 5 4 3" xfId="11680" xr:uid="{00000000-0005-0000-0000-0000FB580000}"/>
    <cellStyle name="Normal 6 3 3 2 5 4 3 2" xfId="11681" xr:uid="{00000000-0005-0000-0000-0000FC580000}"/>
    <cellStyle name="Normal 6 3 3 2 5 4 3 2 2" xfId="40477" xr:uid="{00000000-0005-0000-0000-0000FD580000}"/>
    <cellStyle name="Normal 6 3 3 2 5 4 3 3" xfId="30459" xr:uid="{00000000-0005-0000-0000-0000FE580000}"/>
    <cellStyle name="Normal 6 3 3 2 5 4 4" xfId="11682" xr:uid="{00000000-0005-0000-0000-0000FF580000}"/>
    <cellStyle name="Normal 6 3 3 2 5 4 4 2" xfId="35657" xr:uid="{00000000-0005-0000-0000-000000590000}"/>
    <cellStyle name="Normal 6 3 3 2 5 4 5" xfId="25061" xr:uid="{00000000-0005-0000-0000-000001590000}"/>
    <cellStyle name="Normal 6 3 3 2 5 5" xfId="11683" xr:uid="{00000000-0005-0000-0000-000002590000}"/>
    <cellStyle name="Normal 6 3 3 2 5 5 2" xfId="11684" xr:uid="{00000000-0005-0000-0000-000003590000}"/>
    <cellStyle name="Normal 6 3 3 2 5 5 2 2" xfId="40478" xr:uid="{00000000-0005-0000-0000-000004590000}"/>
    <cellStyle name="Normal 6 3 3 2 5 5 3" xfId="30460" xr:uid="{00000000-0005-0000-0000-000005590000}"/>
    <cellStyle name="Normal 6 3 3 2 5 6" xfId="11685" xr:uid="{00000000-0005-0000-0000-000006590000}"/>
    <cellStyle name="Normal 6 3 3 2 5 6 2" xfId="11686" xr:uid="{00000000-0005-0000-0000-000007590000}"/>
    <cellStyle name="Normal 6 3 3 2 5 6 2 2" xfId="40479" xr:uid="{00000000-0005-0000-0000-000008590000}"/>
    <cellStyle name="Normal 6 3 3 2 5 6 3" xfId="30461" xr:uid="{00000000-0005-0000-0000-000009590000}"/>
    <cellStyle name="Normal 6 3 3 2 5 7" xfId="11687" xr:uid="{00000000-0005-0000-0000-00000A590000}"/>
    <cellStyle name="Normal 6 3 3 2 5 7 2" xfId="35652" xr:uid="{00000000-0005-0000-0000-00000B590000}"/>
    <cellStyle name="Normal 6 3 3 2 5 8" xfId="25056" xr:uid="{00000000-0005-0000-0000-00000C590000}"/>
    <cellStyle name="Normal 6 3 3 2 6" xfId="11688" xr:uid="{00000000-0005-0000-0000-00000D590000}"/>
    <cellStyle name="Normal 6 3 3 2 6 2" xfId="11689" xr:uid="{00000000-0005-0000-0000-00000E590000}"/>
    <cellStyle name="Normal 6 3 3 2 6 2 2" xfId="11690" xr:uid="{00000000-0005-0000-0000-00000F590000}"/>
    <cellStyle name="Normal 6 3 3 2 6 2 2 2" xfId="11691" xr:uid="{00000000-0005-0000-0000-000010590000}"/>
    <cellStyle name="Normal 6 3 3 2 6 2 2 2 2" xfId="40480" xr:uid="{00000000-0005-0000-0000-000011590000}"/>
    <cellStyle name="Normal 6 3 3 2 6 2 2 3" xfId="30462" xr:uid="{00000000-0005-0000-0000-000012590000}"/>
    <cellStyle name="Normal 6 3 3 2 6 2 3" xfId="11692" xr:uid="{00000000-0005-0000-0000-000013590000}"/>
    <cellStyle name="Normal 6 3 3 2 6 2 3 2" xfId="11693" xr:uid="{00000000-0005-0000-0000-000014590000}"/>
    <cellStyle name="Normal 6 3 3 2 6 2 3 2 2" xfId="40481" xr:uid="{00000000-0005-0000-0000-000015590000}"/>
    <cellStyle name="Normal 6 3 3 2 6 2 3 3" xfId="30463" xr:uid="{00000000-0005-0000-0000-000016590000}"/>
    <cellStyle name="Normal 6 3 3 2 6 2 4" xfId="11694" xr:uid="{00000000-0005-0000-0000-000017590000}"/>
    <cellStyle name="Normal 6 3 3 2 6 2 4 2" xfId="35659" xr:uid="{00000000-0005-0000-0000-000018590000}"/>
    <cellStyle name="Normal 6 3 3 2 6 2 5" xfId="25063" xr:uid="{00000000-0005-0000-0000-000019590000}"/>
    <cellStyle name="Normal 6 3 3 2 6 3" xfId="11695" xr:uid="{00000000-0005-0000-0000-00001A590000}"/>
    <cellStyle name="Normal 6 3 3 2 6 3 2" xfId="11696" xr:uid="{00000000-0005-0000-0000-00001B590000}"/>
    <cellStyle name="Normal 6 3 3 2 6 3 2 2" xfId="11697" xr:uid="{00000000-0005-0000-0000-00001C590000}"/>
    <cellStyle name="Normal 6 3 3 2 6 3 2 2 2" xfId="40482" xr:uid="{00000000-0005-0000-0000-00001D590000}"/>
    <cellStyle name="Normal 6 3 3 2 6 3 2 3" xfId="30464" xr:uid="{00000000-0005-0000-0000-00001E590000}"/>
    <cellStyle name="Normal 6 3 3 2 6 3 3" xfId="11698" xr:uid="{00000000-0005-0000-0000-00001F590000}"/>
    <cellStyle name="Normal 6 3 3 2 6 3 3 2" xfId="11699" xr:uid="{00000000-0005-0000-0000-000020590000}"/>
    <cellStyle name="Normal 6 3 3 2 6 3 3 2 2" xfId="40483" xr:uid="{00000000-0005-0000-0000-000021590000}"/>
    <cellStyle name="Normal 6 3 3 2 6 3 3 3" xfId="30465" xr:uid="{00000000-0005-0000-0000-000022590000}"/>
    <cellStyle name="Normal 6 3 3 2 6 3 4" xfId="11700" xr:uid="{00000000-0005-0000-0000-000023590000}"/>
    <cellStyle name="Normal 6 3 3 2 6 3 4 2" xfId="35660" xr:uid="{00000000-0005-0000-0000-000024590000}"/>
    <cellStyle name="Normal 6 3 3 2 6 3 5" xfId="25064" xr:uid="{00000000-0005-0000-0000-000025590000}"/>
    <cellStyle name="Normal 6 3 3 2 6 4" xfId="11701" xr:uid="{00000000-0005-0000-0000-000026590000}"/>
    <cellStyle name="Normal 6 3 3 2 6 4 2" xfId="11702" xr:uid="{00000000-0005-0000-0000-000027590000}"/>
    <cellStyle name="Normal 6 3 3 2 6 4 2 2" xfId="40484" xr:uid="{00000000-0005-0000-0000-000028590000}"/>
    <cellStyle name="Normal 6 3 3 2 6 4 3" xfId="30466" xr:uid="{00000000-0005-0000-0000-000029590000}"/>
    <cellStyle name="Normal 6 3 3 2 6 5" xfId="11703" xr:uid="{00000000-0005-0000-0000-00002A590000}"/>
    <cellStyle name="Normal 6 3 3 2 6 5 2" xfId="11704" xr:uid="{00000000-0005-0000-0000-00002B590000}"/>
    <cellStyle name="Normal 6 3 3 2 6 5 2 2" xfId="40485" xr:uid="{00000000-0005-0000-0000-00002C590000}"/>
    <cellStyle name="Normal 6 3 3 2 6 5 3" xfId="30467" xr:uid="{00000000-0005-0000-0000-00002D590000}"/>
    <cellStyle name="Normal 6 3 3 2 6 6" xfId="11705" xr:uid="{00000000-0005-0000-0000-00002E590000}"/>
    <cellStyle name="Normal 6 3 3 2 6 6 2" xfId="35658" xr:uid="{00000000-0005-0000-0000-00002F590000}"/>
    <cellStyle name="Normal 6 3 3 2 6 7" xfId="25062" xr:uid="{00000000-0005-0000-0000-000030590000}"/>
    <cellStyle name="Normal 6 3 3 2 7" xfId="11706" xr:uid="{00000000-0005-0000-0000-000031590000}"/>
    <cellStyle name="Normal 6 3 3 2 7 2" xfId="11707" xr:uid="{00000000-0005-0000-0000-000032590000}"/>
    <cellStyle name="Normal 6 3 3 2 7 2 2" xfId="11708" xr:uid="{00000000-0005-0000-0000-000033590000}"/>
    <cellStyle name="Normal 6 3 3 2 7 2 2 2" xfId="40486" xr:uid="{00000000-0005-0000-0000-000034590000}"/>
    <cellStyle name="Normal 6 3 3 2 7 2 3" xfId="30468" xr:uid="{00000000-0005-0000-0000-000035590000}"/>
    <cellStyle name="Normal 6 3 3 2 7 3" xfId="11709" xr:uid="{00000000-0005-0000-0000-000036590000}"/>
    <cellStyle name="Normal 6 3 3 2 7 3 2" xfId="11710" xr:uid="{00000000-0005-0000-0000-000037590000}"/>
    <cellStyle name="Normal 6 3 3 2 7 3 2 2" xfId="40487" xr:uid="{00000000-0005-0000-0000-000038590000}"/>
    <cellStyle name="Normal 6 3 3 2 7 3 3" xfId="30469" xr:uid="{00000000-0005-0000-0000-000039590000}"/>
    <cellStyle name="Normal 6 3 3 2 7 4" xfId="11711" xr:uid="{00000000-0005-0000-0000-00003A590000}"/>
    <cellStyle name="Normal 6 3 3 2 7 4 2" xfId="35661" xr:uid="{00000000-0005-0000-0000-00003B590000}"/>
    <cellStyle name="Normal 6 3 3 2 7 5" xfId="25065" xr:uid="{00000000-0005-0000-0000-00003C590000}"/>
    <cellStyle name="Normal 6 3 3 2 8" xfId="11712" xr:uid="{00000000-0005-0000-0000-00003D590000}"/>
    <cellStyle name="Normal 6 3 3 2 8 2" xfId="11713" xr:uid="{00000000-0005-0000-0000-00003E590000}"/>
    <cellStyle name="Normal 6 3 3 2 8 2 2" xfId="11714" xr:uid="{00000000-0005-0000-0000-00003F590000}"/>
    <cellStyle name="Normal 6 3 3 2 8 2 2 2" xfId="40488" xr:uid="{00000000-0005-0000-0000-000040590000}"/>
    <cellStyle name="Normal 6 3 3 2 8 2 3" xfId="30470" xr:uid="{00000000-0005-0000-0000-000041590000}"/>
    <cellStyle name="Normal 6 3 3 2 8 3" xfId="11715" xr:uid="{00000000-0005-0000-0000-000042590000}"/>
    <cellStyle name="Normal 6 3 3 2 8 3 2" xfId="11716" xr:uid="{00000000-0005-0000-0000-000043590000}"/>
    <cellStyle name="Normal 6 3 3 2 8 3 2 2" xfId="40489" xr:uid="{00000000-0005-0000-0000-000044590000}"/>
    <cellStyle name="Normal 6 3 3 2 8 3 3" xfId="30471" xr:uid="{00000000-0005-0000-0000-000045590000}"/>
    <cellStyle name="Normal 6 3 3 2 8 4" xfId="11717" xr:uid="{00000000-0005-0000-0000-000046590000}"/>
    <cellStyle name="Normal 6 3 3 2 8 4 2" xfId="35662" xr:uid="{00000000-0005-0000-0000-000047590000}"/>
    <cellStyle name="Normal 6 3 3 2 8 5" xfId="25066" xr:uid="{00000000-0005-0000-0000-000048590000}"/>
    <cellStyle name="Normal 6 3 3 2 9" xfId="11718" xr:uid="{00000000-0005-0000-0000-000049590000}"/>
    <cellStyle name="Normal 6 3 3 2 9 2" xfId="11719" xr:uid="{00000000-0005-0000-0000-00004A590000}"/>
    <cellStyle name="Normal 6 3 3 2 9 2 2" xfId="40490" xr:uid="{00000000-0005-0000-0000-00004B590000}"/>
    <cellStyle name="Normal 6 3 3 2 9 3" xfId="30472" xr:uid="{00000000-0005-0000-0000-00004C590000}"/>
    <cellStyle name="Normal 6 3 3 3" xfId="11720" xr:uid="{00000000-0005-0000-0000-00004D590000}"/>
    <cellStyle name="Normal 6 3 3 3 10" xfId="25067" xr:uid="{00000000-0005-0000-0000-00004E590000}"/>
    <cellStyle name="Normal 6 3 3 3 2" xfId="11721" xr:uid="{00000000-0005-0000-0000-00004F590000}"/>
    <cellStyle name="Normal 6 3 3 3 2 2" xfId="11722" xr:uid="{00000000-0005-0000-0000-000050590000}"/>
    <cellStyle name="Normal 6 3 3 3 2 2 2" xfId="11723" xr:uid="{00000000-0005-0000-0000-000051590000}"/>
    <cellStyle name="Normal 6 3 3 3 2 2 2 2" xfId="11724" xr:uid="{00000000-0005-0000-0000-000052590000}"/>
    <cellStyle name="Normal 6 3 3 3 2 2 2 2 2" xfId="11725" xr:uid="{00000000-0005-0000-0000-000053590000}"/>
    <cellStyle name="Normal 6 3 3 3 2 2 2 2 2 2" xfId="40491" xr:uid="{00000000-0005-0000-0000-000054590000}"/>
    <cellStyle name="Normal 6 3 3 3 2 2 2 2 3" xfId="30473" xr:uid="{00000000-0005-0000-0000-000055590000}"/>
    <cellStyle name="Normal 6 3 3 3 2 2 2 3" xfId="11726" xr:uid="{00000000-0005-0000-0000-000056590000}"/>
    <cellStyle name="Normal 6 3 3 3 2 2 2 3 2" xfId="11727" xr:uid="{00000000-0005-0000-0000-000057590000}"/>
    <cellStyle name="Normal 6 3 3 3 2 2 2 3 2 2" xfId="40492" xr:uid="{00000000-0005-0000-0000-000058590000}"/>
    <cellStyle name="Normal 6 3 3 3 2 2 2 3 3" xfId="30474" xr:uid="{00000000-0005-0000-0000-000059590000}"/>
    <cellStyle name="Normal 6 3 3 3 2 2 2 4" xfId="11728" xr:uid="{00000000-0005-0000-0000-00005A590000}"/>
    <cellStyle name="Normal 6 3 3 3 2 2 2 4 2" xfId="35666" xr:uid="{00000000-0005-0000-0000-00005B590000}"/>
    <cellStyle name="Normal 6 3 3 3 2 2 2 5" xfId="25070" xr:uid="{00000000-0005-0000-0000-00005C590000}"/>
    <cellStyle name="Normal 6 3 3 3 2 2 3" xfId="11729" xr:uid="{00000000-0005-0000-0000-00005D590000}"/>
    <cellStyle name="Normal 6 3 3 3 2 2 3 2" xfId="11730" xr:uid="{00000000-0005-0000-0000-00005E590000}"/>
    <cellStyle name="Normal 6 3 3 3 2 2 3 2 2" xfId="11731" xr:uid="{00000000-0005-0000-0000-00005F590000}"/>
    <cellStyle name="Normal 6 3 3 3 2 2 3 2 2 2" xfId="40493" xr:uid="{00000000-0005-0000-0000-000060590000}"/>
    <cellStyle name="Normal 6 3 3 3 2 2 3 2 3" xfId="30475" xr:uid="{00000000-0005-0000-0000-000061590000}"/>
    <cellStyle name="Normal 6 3 3 3 2 2 3 3" xfId="11732" xr:uid="{00000000-0005-0000-0000-000062590000}"/>
    <cellStyle name="Normal 6 3 3 3 2 2 3 3 2" xfId="11733" xr:uid="{00000000-0005-0000-0000-000063590000}"/>
    <cellStyle name="Normal 6 3 3 3 2 2 3 3 2 2" xfId="40494" xr:uid="{00000000-0005-0000-0000-000064590000}"/>
    <cellStyle name="Normal 6 3 3 3 2 2 3 3 3" xfId="30476" xr:uid="{00000000-0005-0000-0000-000065590000}"/>
    <cellStyle name="Normal 6 3 3 3 2 2 3 4" xfId="11734" xr:uid="{00000000-0005-0000-0000-000066590000}"/>
    <cellStyle name="Normal 6 3 3 3 2 2 3 4 2" xfId="35667" xr:uid="{00000000-0005-0000-0000-000067590000}"/>
    <cellStyle name="Normal 6 3 3 3 2 2 3 5" xfId="25071" xr:uid="{00000000-0005-0000-0000-000068590000}"/>
    <cellStyle name="Normal 6 3 3 3 2 2 4" xfId="11735" xr:uid="{00000000-0005-0000-0000-000069590000}"/>
    <cellStyle name="Normal 6 3 3 3 2 2 4 2" xfId="11736" xr:uid="{00000000-0005-0000-0000-00006A590000}"/>
    <cellStyle name="Normal 6 3 3 3 2 2 4 2 2" xfId="40495" xr:uid="{00000000-0005-0000-0000-00006B590000}"/>
    <cellStyle name="Normal 6 3 3 3 2 2 4 3" xfId="30477" xr:uid="{00000000-0005-0000-0000-00006C590000}"/>
    <cellStyle name="Normal 6 3 3 3 2 2 5" xfId="11737" xr:uid="{00000000-0005-0000-0000-00006D590000}"/>
    <cellStyle name="Normal 6 3 3 3 2 2 5 2" xfId="11738" xr:uid="{00000000-0005-0000-0000-00006E590000}"/>
    <cellStyle name="Normal 6 3 3 3 2 2 5 2 2" xfId="40496" xr:uid="{00000000-0005-0000-0000-00006F590000}"/>
    <cellStyle name="Normal 6 3 3 3 2 2 5 3" xfId="30478" xr:uid="{00000000-0005-0000-0000-000070590000}"/>
    <cellStyle name="Normal 6 3 3 3 2 2 6" xfId="11739" xr:uid="{00000000-0005-0000-0000-000071590000}"/>
    <cellStyle name="Normal 6 3 3 3 2 2 6 2" xfId="35665" xr:uid="{00000000-0005-0000-0000-000072590000}"/>
    <cellStyle name="Normal 6 3 3 3 2 2 7" xfId="25069" xr:uid="{00000000-0005-0000-0000-000073590000}"/>
    <cellStyle name="Normal 6 3 3 3 2 3" xfId="11740" xr:uid="{00000000-0005-0000-0000-000074590000}"/>
    <cellStyle name="Normal 6 3 3 3 2 3 2" xfId="11741" xr:uid="{00000000-0005-0000-0000-000075590000}"/>
    <cellStyle name="Normal 6 3 3 3 2 3 2 2" xfId="11742" xr:uid="{00000000-0005-0000-0000-000076590000}"/>
    <cellStyle name="Normal 6 3 3 3 2 3 2 2 2" xfId="40497" xr:uid="{00000000-0005-0000-0000-000077590000}"/>
    <cellStyle name="Normal 6 3 3 3 2 3 2 3" xfId="30479" xr:uid="{00000000-0005-0000-0000-000078590000}"/>
    <cellStyle name="Normal 6 3 3 3 2 3 3" xfId="11743" xr:uid="{00000000-0005-0000-0000-000079590000}"/>
    <cellStyle name="Normal 6 3 3 3 2 3 3 2" xfId="11744" xr:uid="{00000000-0005-0000-0000-00007A590000}"/>
    <cellStyle name="Normal 6 3 3 3 2 3 3 2 2" xfId="40498" xr:uid="{00000000-0005-0000-0000-00007B590000}"/>
    <cellStyle name="Normal 6 3 3 3 2 3 3 3" xfId="30480" xr:uid="{00000000-0005-0000-0000-00007C590000}"/>
    <cellStyle name="Normal 6 3 3 3 2 3 4" xfId="11745" xr:uid="{00000000-0005-0000-0000-00007D590000}"/>
    <cellStyle name="Normal 6 3 3 3 2 3 4 2" xfId="35668" xr:uid="{00000000-0005-0000-0000-00007E590000}"/>
    <cellStyle name="Normal 6 3 3 3 2 3 5" xfId="25072" xr:uid="{00000000-0005-0000-0000-00007F590000}"/>
    <cellStyle name="Normal 6 3 3 3 2 4" xfId="11746" xr:uid="{00000000-0005-0000-0000-000080590000}"/>
    <cellStyle name="Normal 6 3 3 3 2 4 2" xfId="11747" xr:uid="{00000000-0005-0000-0000-000081590000}"/>
    <cellStyle name="Normal 6 3 3 3 2 4 2 2" xfId="11748" xr:uid="{00000000-0005-0000-0000-000082590000}"/>
    <cellStyle name="Normal 6 3 3 3 2 4 2 2 2" xfId="40499" xr:uid="{00000000-0005-0000-0000-000083590000}"/>
    <cellStyle name="Normal 6 3 3 3 2 4 2 3" xfId="30481" xr:uid="{00000000-0005-0000-0000-000084590000}"/>
    <cellStyle name="Normal 6 3 3 3 2 4 3" xfId="11749" xr:uid="{00000000-0005-0000-0000-000085590000}"/>
    <cellStyle name="Normal 6 3 3 3 2 4 3 2" xfId="11750" xr:uid="{00000000-0005-0000-0000-000086590000}"/>
    <cellStyle name="Normal 6 3 3 3 2 4 3 2 2" xfId="40500" xr:uid="{00000000-0005-0000-0000-000087590000}"/>
    <cellStyle name="Normal 6 3 3 3 2 4 3 3" xfId="30482" xr:uid="{00000000-0005-0000-0000-000088590000}"/>
    <cellStyle name="Normal 6 3 3 3 2 4 4" xfId="11751" xr:uid="{00000000-0005-0000-0000-000089590000}"/>
    <cellStyle name="Normal 6 3 3 3 2 4 4 2" xfId="35669" xr:uid="{00000000-0005-0000-0000-00008A590000}"/>
    <cellStyle name="Normal 6 3 3 3 2 4 5" xfId="25073" xr:uid="{00000000-0005-0000-0000-00008B590000}"/>
    <cellStyle name="Normal 6 3 3 3 2 5" xfId="11752" xr:uid="{00000000-0005-0000-0000-00008C590000}"/>
    <cellStyle name="Normal 6 3 3 3 2 5 2" xfId="11753" xr:uid="{00000000-0005-0000-0000-00008D590000}"/>
    <cellStyle name="Normal 6 3 3 3 2 5 2 2" xfId="40501" xr:uid="{00000000-0005-0000-0000-00008E590000}"/>
    <cellStyle name="Normal 6 3 3 3 2 5 3" xfId="30483" xr:uid="{00000000-0005-0000-0000-00008F590000}"/>
    <cellStyle name="Normal 6 3 3 3 2 6" xfId="11754" xr:uid="{00000000-0005-0000-0000-000090590000}"/>
    <cellStyle name="Normal 6 3 3 3 2 6 2" xfId="11755" xr:uid="{00000000-0005-0000-0000-000091590000}"/>
    <cellStyle name="Normal 6 3 3 3 2 6 2 2" xfId="40502" xr:uid="{00000000-0005-0000-0000-000092590000}"/>
    <cellStyle name="Normal 6 3 3 3 2 6 3" xfId="30484" xr:uid="{00000000-0005-0000-0000-000093590000}"/>
    <cellStyle name="Normal 6 3 3 3 2 7" xfId="11756" xr:uid="{00000000-0005-0000-0000-000094590000}"/>
    <cellStyle name="Normal 6 3 3 3 2 7 2" xfId="35664" xr:uid="{00000000-0005-0000-0000-000095590000}"/>
    <cellStyle name="Normal 6 3 3 3 2 8" xfId="25068" xr:uid="{00000000-0005-0000-0000-000096590000}"/>
    <cellStyle name="Normal 6 3 3 3 3" xfId="11757" xr:uid="{00000000-0005-0000-0000-000097590000}"/>
    <cellStyle name="Normal 6 3 3 3 3 2" xfId="11758" xr:uid="{00000000-0005-0000-0000-000098590000}"/>
    <cellStyle name="Normal 6 3 3 3 3 2 2" xfId="11759" xr:uid="{00000000-0005-0000-0000-000099590000}"/>
    <cellStyle name="Normal 6 3 3 3 3 2 2 2" xfId="11760" xr:uid="{00000000-0005-0000-0000-00009A590000}"/>
    <cellStyle name="Normal 6 3 3 3 3 2 2 2 2" xfId="11761" xr:uid="{00000000-0005-0000-0000-00009B590000}"/>
    <cellStyle name="Normal 6 3 3 3 3 2 2 2 2 2" xfId="40503" xr:uid="{00000000-0005-0000-0000-00009C590000}"/>
    <cellStyle name="Normal 6 3 3 3 3 2 2 2 3" xfId="30485" xr:uid="{00000000-0005-0000-0000-00009D590000}"/>
    <cellStyle name="Normal 6 3 3 3 3 2 2 3" xfId="11762" xr:uid="{00000000-0005-0000-0000-00009E590000}"/>
    <cellStyle name="Normal 6 3 3 3 3 2 2 3 2" xfId="11763" xr:uid="{00000000-0005-0000-0000-00009F590000}"/>
    <cellStyle name="Normal 6 3 3 3 3 2 2 3 2 2" xfId="40504" xr:uid="{00000000-0005-0000-0000-0000A0590000}"/>
    <cellStyle name="Normal 6 3 3 3 3 2 2 3 3" xfId="30486" xr:uid="{00000000-0005-0000-0000-0000A1590000}"/>
    <cellStyle name="Normal 6 3 3 3 3 2 2 4" xfId="11764" xr:uid="{00000000-0005-0000-0000-0000A2590000}"/>
    <cellStyle name="Normal 6 3 3 3 3 2 2 4 2" xfId="35672" xr:uid="{00000000-0005-0000-0000-0000A3590000}"/>
    <cellStyle name="Normal 6 3 3 3 3 2 2 5" xfId="25076" xr:uid="{00000000-0005-0000-0000-0000A4590000}"/>
    <cellStyle name="Normal 6 3 3 3 3 2 3" xfId="11765" xr:uid="{00000000-0005-0000-0000-0000A5590000}"/>
    <cellStyle name="Normal 6 3 3 3 3 2 3 2" xfId="11766" xr:uid="{00000000-0005-0000-0000-0000A6590000}"/>
    <cellStyle name="Normal 6 3 3 3 3 2 3 2 2" xfId="11767" xr:uid="{00000000-0005-0000-0000-0000A7590000}"/>
    <cellStyle name="Normal 6 3 3 3 3 2 3 2 2 2" xfId="40505" xr:uid="{00000000-0005-0000-0000-0000A8590000}"/>
    <cellStyle name="Normal 6 3 3 3 3 2 3 2 3" xfId="30487" xr:uid="{00000000-0005-0000-0000-0000A9590000}"/>
    <cellStyle name="Normal 6 3 3 3 3 2 3 3" xfId="11768" xr:uid="{00000000-0005-0000-0000-0000AA590000}"/>
    <cellStyle name="Normal 6 3 3 3 3 2 3 3 2" xfId="11769" xr:uid="{00000000-0005-0000-0000-0000AB590000}"/>
    <cellStyle name="Normal 6 3 3 3 3 2 3 3 2 2" xfId="40506" xr:uid="{00000000-0005-0000-0000-0000AC590000}"/>
    <cellStyle name="Normal 6 3 3 3 3 2 3 3 3" xfId="30488" xr:uid="{00000000-0005-0000-0000-0000AD590000}"/>
    <cellStyle name="Normal 6 3 3 3 3 2 3 4" xfId="11770" xr:uid="{00000000-0005-0000-0000-0000AE590000}"/>
    <cellStyle name="Normal 6 3 3 3 3 2 3 4 2" xfId="35673" xr:uid="{00000000-0005-0000-0000-0000AF590000}"/>
    <cellStyle name="Normal 6 3 3 3 3 2 3 5" xfId="25077" xr:uid="{00000000-0005-0000-0000-0000B0590000}"/>
    <cellStyle name="Normal 6 3 3 3 3 2 4" xfId="11771" xr:uid="{00000000-0005-0000-0000-0000B1590000}"/>
    <cellStyle name="Normal 6 3 3 3 3 2 4 2" xfId="11772" xr:uid="{00000000-0005-0000-0000-0000B2590000}"/>
    <cellStyle name="Normal 6 3 3 3 3 2 4 2 2" xfId="40507" xr:uid="{00000000-0005-0000-0000-0000B3590000}"/>
    <cellStyle name="Normal 6 3 3 3 3 2 4 3" xfId="30489" xr:uid="{00000000-0005-0000-0000-0000B4590000}"/>
    <cellStyle name="Normal 6 3 3 3 3 2 5" xfId="11773" xr:uid="{00000000-0005-0000-0000-0000B5590000}"/>
    <cellStyle name="Normal 6 3 3 3 3 2 5 2" xfId="11774" xr:uid="{00000000-0005-0000-0000-0000B6590000}"/>
    <cellStyle name="Normal 6 3 3 3 3 2 5 2 2" xfId="40508" xr:uid="{00000000-0005-0000-0000-0000B7590000}"/>
    <cellStyle name="Normal 6 3 3 3 3 2 5 3" xfId="30490" xr:uid="{00000000-0005-0000-0000-0000B8590000}"/>
    <cellStyle name="Normal 6 3 3 3 3 2 6" xfId="11775" xr:uid="{00000000-0005-0000-0000-0000B9590000}"/>
    <cellStyle name="Normal 6 3 3 3 3 2 6 2" xfId="35671" xr:uid="{00000000-0005-0000-0000-0000BA590000}"/>
    <cellStyle name="Normal 6 3 3 3 3 2 7" xfId="25075" xr:uid="{00000000-0005-0000-0000-0000BB590000}"/>
    <cellStyle name="Normal 6 3 3 3 3 3" xfId="11776" xr:uid="{00000000-0005-0000-0000-0000BC590000}"/>
    <cellStyle name="Normal 6 3 3 3 3 3 2" xfId="11777" xr:uid="{00000000-0005-0000-0000-0000BD590000}"/>
    <cellStyle name="Normal 6 3 3 3 3 3 2 2" xfId="11778" xr:uid="{00000000-0005-0000-0000-0000BE590000}"/>
    <cellStyle name="Normal 6 3 3 3 3 3 2 2 2" xfId="40509" xr:uid="{00000000-0005-0000-0000-0000BF590000}"/>
    <cellStyle name="Normal 6 3 3 3 3 3 2 3" xfId="30491" xr:uid="{00000000-0005-0000-0000-0000C0590000}"/>
    <cellStyle name="Normal 6 3 3 3 3 3 3" xfId="11779" xr:uid="{00000000-0005-0000-0000-0000C1590000}"/>
    <cellStyle name="Normal 6 3 3 3 3 3 3 2" xfId="11780" xr:uid="{00000000-0005-0000-0000-0000C2590000}"/>
    <cellStyle name="Normal 6 3 3 3 3 3 3 2 2" xfId="40510" xr:uid="{00000000-0005-0000-0000-0000C3590000}"/>
    <cellStyle name="Normal 6 3 3 3 3 3 3 3" xfId="30492" xr:uid="{00000000-0005-0000-0000-0000C4590000}"/>
    <cellStyle name="Normal 6 3 3 3 3 3 4" xfId="11781" xr:uid="{00000000-0005-0000-0000-0000C5590000}"/>
    <cellStyle name="Normal 6 3 3 3 3 3 4 2" xfId="35674" xr:uid="{00000000-0005-0000-0000-0000C6590000}"/>
    <cellStyle name="Normal 6 3 3 3 3 3 5" xfId="25078" xr:uid="{00000000-0005-0000-0000-0000C7590000}"/>
    <cellStyle name="Normal 6 3 3 3 3 4" xfId="11782" xr:uid="{00000000-0005-0000-0000-0000C8590000}"/>
    <cellStyle name="Normal 6 3 3 3 3 4 2" xfId="11783" xr:uid="{00000000-0005-0000-0000-0000C9590000}"/>
    <cellStyle name="Normal 6 3 3 3 3 4 2 2" xfId="11784" xr:uid="{00000000-0005-0000-0000-0000CA590000}"/>
    <cellStyle name="Normal 6 3 3 3 3 4 2 2 2" xfId="40511" xr:uid="{00000000-0005-0000-0000-0000CB590000}"/>
    <cellStyle name="Normal 6 3 3 3 3 4 2 3" xfId="30493" xr:uid="{00000000-0005-0000-0000-0000CC590000}"/>
    <cellStyle name="Normal 6 3 3 3 3 4 3" xfId="11785" xr:uid="{00000000-0005-0000-0000-0000CD590000}"/>
    <cellStyle name="Normal 6 3 3 3 3 4 3 2" xfId="11786" xr:uid="{00000000-0005-0000-0000-0000CE590000}"/>
    <cellStyle name="Normal 6 3 3 3 3 4 3 2 2" xfId="40512" xr:uid="{00000000-0005-0000-0000-0000CF590000}"/>
    <cellStyle name="Normal 6 3 3 3 3 4 3 3" xfId="30494" xr:uid="{00000000-0005-0000-0000-0000D0590000}"/>
    <cellStyle name="Normal 6 3 3 3 3 4 4" xfId="11787" xr:uid="{00000000-0005-0000-0000-0000D1590000}"/>
    <cellStyle name="Normal 6 3 3 3 3 4 4 2" xfId="35675" xr:uid="{00000000-0005-0000-0000-0000D2590000}"/>
    <cellStyle name="Normal 6 3 3 3 3 4 5" xfId="25079" xr:uid="{00000000-0005-0000-0000-0000D3590000}"/>
    <cellStyle name="Normal 6 3 3 3 3 5" xfId="11788" xr:uid="{00000000-0005-0000-0000-0000D4590000}"/>
    <cellStyle name="Normal 6 3 3 3 3 5 2" xfId="11789" xr:uid="{00000000-0005-0000-0000-0000D5590000}"/>
    <cellStyle name="Normal 6 3 3 3 3 5 2 2" xfId="40513" xr:uid="{00000000-0005-0000-0000-0000D6590000}"/>
    <cellStyle name="Normal 6 3 3 3 3 5 3" xfId="30495" xr:uid="{00000000-0005-0000-0000-0000D7590000}"/>
    <cellStyle name="Normal 6 3 3 3 3 6" xfId="11790" xr:uid="{00000000-0005-0000-0000-0000D8590000}"/>
    <cellStyle name="Normal 6 3 3 3 3 6 2" xfId="11791" xr:uid="{00000000-0005-0000-0000-0000D9590000}"/>
    <cellStyle name="Normal 6 3 3 3 3 6 2 2" xfId="40514" xr:uid="{00000000-0005-0000-0000-0000DA590000}"/>
    <cellStyle name="Normal 6 3 3 3 3 6 3" xfId="30496" xr:uid="{00000000-0005-0000-0000-0000DB590000}"/>
    <cellStyle name="Normal 6 3 3 3 3 7" xfId="11792" xr:uid="{00000000-0005-0000-0000-0000DC590000}"/>
    <cellStyle name="Normal 6 3 3 3 3 7 2" xfId="35670" xr:uid="{00000000-0005-0000-0000-0000DD590000}"/>
    <cellStyle name="Normal 6 3 3 3 3 8" xfId="25074" xr:uid="{00000000-0005-0000-0000-0000DE590000}"/>
    <cellStyle name="Normal 6 3 3 3 4" xfId="11793" xr:uid="{00000000-0005-0000-0000-0000DF590000}"/>
    <cellStyle name="Normal 6 3 3 3 4 2" xfId="11794" xr:uid="{00000000-0005-0000-0000-0000E0590000}"/>
    <cellStyle name="Normal 6 3 3 3 4 2 2" xfId="11795" xr:uid="{00000000-0005-0000-0000-0000E1590000}"/>
    <cellStyle name="Normal 6 3 3 3 4 2 2 2" xfId="11796" xr:uid="{00000000-0005-0000-0000-0000E2590000}"/>
    <cellStyle name="Normal 6 3 3 3 4 2 2 2 2" xfId="40515" xr:uid="{00000000-0005-0000-0000-0000E3590000}"/>
    <cellStyle name="Normal 6 3 3 3 4 2 2 3" xfId="30497" xr:uid="{00000000-0005-0000-0000-0000E4590000}"/>
    <cellStyle name="Normal 6 3 3 3 4 2 3" xfId="11797" xr:uid="{00000000-0005-0000-0000-0000E5590000}"/>
    <cellStyle name="Normal 6 3 3 3 4 2 3 2" xfId="11798" xr:uid="{00000000-0005-0000-0000-0000E6590000}"/>
    <cellStyle name="Normal 6 3 3 3 4 2 3 2 2" xfId="40516" xr:uid="{00000000-0005-0000-0000-0000E7590000}"/>
    <cellStyle name="Normal 6 3 3 3 4 2 3 3" xfId="30498" xr:uid="{00000000-0005-0000-0000-0000E8590000}"/>
    <cellStyle name="Normal 6 3 3 3 4 2 4" xfId="11799" xr:uid="{00000000-0005-0000-0000-0000E9590000}"/>
    <cellStyle name="Normal 6 3 3 3 4 2 4 2" xfId="35677" xr:uid="{00000000-0005-0000-0000-0000EA590000}"/>
    <cellStyle name="Normal 6 3 3 3 4 2 5" xfId="25081" xr:uid="{00000000-0005-0000-0000-0000EB590000}"/>
    <cellStyle name="Normal 6 3 3 3 4 3" xfId="11800" xr:uid="{00000000-0005-0000-0000-0000EC590000}"/>
    <cellStyle name="Normal 6 3 3 3 4 3 2" xfId="11801" xr:uid="{00000000-0005-0000-0000-0000ED590000}"/>
    <cellStyle name="Normal 6 3 3 3 4 3 2 2" xfId="11802" xr:uid="{00000000-0005-0000-0000-0000EE590000}"/>
    <cellStyle name="Normal 6 3 3 3 4 3 2 2 2" xfId="40517" xr:uid="{00000000-0005-0000-0000-0000EF590000}"/>
    <cellStyle name="Normal 6 3 3 3 4 3 2 3" xfId="30499" xr:uid="{00000000-0005-0000-0000-0000F0590000}"/>
    <cellStyle name="Normal 6 3 3 3 4 3 3" xfId="11803" xr:uid="{00000000-0005-0000-0000-0000F1590000}"/>
    <cellStyle name="Normal 6 3 3 3 4 3 3 2" xfId="11804" xr:uid="{00000000-0005-0000-0000-0000F2590000}"/>
    <cellStyle name="Normal 6 3 3 3 4 3 3 2 2" xfId="40518" xr:uid="{00000000-0005-0000-0000-0000F3590000}"/>
    <cellStyle name="Normal 6 3 3 3 4 3 3 3" xfId="30500" xr:uid="{00000000-0005-0000-0000-0000F4590000}"/>
    <cellStyle name="Normal 6 3 3 3 4 3 4" xfId="11805" xr:uid="{00000000-0005-0000-0000-0000F5590000}"/>
    <cellStyle name="Normal 6 3 3 3 4 3 4 2" xfId="35678" xr:uid="{00000000-0005-0000-0000-0000F6590000}"/>
    <cellStyle name="Normal 6 3 3 3 4 3 5" xfId="25082" xr:uid="{00000000-0005-0000-0000-0000F7590000}"/>
    <cellStyle name="Normal 6 3 3 3 4 4" xfId="11806" xr:uid="{00000000-0005-0000-0000-0000F8590000}"/>
    <cellStyle name="Normal 6 3 3 3 4 4 2" xfId="11807" xr:uid="{00000000-0005-0000-0000-0000F9590000}"/>
    <cellStyle name="Normal 6 3 3 3 4 4 2 2" xfId="40519" xr:uid="{00000000-0005-0000-0000-0000FA590000}"/>
    <cellStyle name="Normal 6 3 3 3 4 4 3" xfId="30501" xr:uid="{00000000-0005-0000-0000-0000FB590000}"/>
    <cellStyle name="Normal 6 3 3 3 4 5" xfId="11808" xr:uid="{00000000-0005-0000-0000-0000FC590000}"/>
    <cellStyle name="Normal 6 3 3 3 4 5 2" xfId="11809" xr:uid="{00000000-0005-0000-0000-0000FD590000}"/>
    <cellStyle name="Normal 6 3 3 3 4 5 2 2" xfId="40520" xr:uid="{00000000-0005-0000-0000-0000FE590000}"/>
    <cellStyle name="Normal 6 3 3 3 4 5 3" xfId="30502" xr:uid="{00000000-0005-0000-0000-0000FF590000}"/>
    <cellStyle name="Normal 6 3 3 3 4 6" xfId="11810" xr:uid="{00000000-0005-0000-0000-0000005A0000}"/>
    <cellStyle name="Normal 6 3 3 3 4 6 2" xfId="35676" xr:uid="{00000000-0005-0000-0000-0000015A0000}"/>
    <cellStyle name="Normal 6 3 3 3 4 7" xfId="25080" xr:uid="{00000000-0005-0000-0000-0000025A0000}"/>
    <cellStyle name="Normal 6 3 3 3 5" xfId="11811" xr:uid="{00000000-0005-0000-0000-0000035A0000}"/>
    <cellStyle name="Normal 6 3 3 3 5 2" xfId="11812" xr:uid="{00000000-0005-0000-0000-0000045A0000}"/>
    <cellStyle name="Normal 6 3 3 3 5 2 2" xfId="11813" xr:uid="{00000000-0005-0000-0000-0000055A0000}"/>
    <cellStyle name="Normal 6 3 3 3 5 2 2 2" xfId="40521" xr:uid="{00000000-0005-0000-0000-0000065A0000}"/>
    <cellStyle name="Normal 6 3 3 3 5 2 3" xfId="30503" xr:uid="{00000000-0005-0000-0000-0000075A0000}"/>
    <cellStyle name="Normal 6 3 3 3 5 3" xfId="11814" xr:uid="{00000000-0005-0000-0000-0000085A0000}"/>
    <cellStyle name="Normal 6 3 3 3 5 3 2" xfId="11815" xr:uid="{00000000-0005-0000-0000-0000095A0000}"/>
    <cellStyle name="Normal 6 3 3 3 5 3 2 2" xfId="40522" xr:uid="{00000000-0005-0000-0000-00000A5A0000}"/>
    <cellStyle name="Normal 6 3 3 3 5 3 3" xfId="30504" xr:uid="{00000000-0005-0000-0000-00000B5A0000}"/>
    <cellStyle name="Normal 6 3 3 3 5 4" xfId="11816" xr:uid="{00000000-0005-0000-0000-00000C5A0000}"/>
    <cellStyle name="Normal 6 3 3 3 5 4 2" xfId="35679" xr:uid="{00000000-0005-0000-0000-00000D5A0000}"/>
    <cellStyle name="Normal 6 3 3 3 5 5" xfId="25083" xr:uid="{00000000-0005-0000-0000-00000E5A0000}"/>
    <cellStyle name="Normal 6 3 3 3 6" xfId="11817" xr:uid="{00000000-0005-0000-0000-00000F5A0000}"/>
    <cellStyle name="Normal 6 3 3 3 6 2" xfId="11818" xr:uid="{00000000-0005-0000-0000-0000105A0000}"/>
    <cellStyle name="Normal 6 3 3 3 6 2 2" xfId="11819" xr:uid="{00000000-0005-0000-0000-0000115A0000}"/>
    <cellStyle name="Normal 6 3 3 3 6 2 2 2" xfId="40523" xr:uid="{00000000-0005-0000-0000-0000125A0000}"/>
    <cellStyle name="Normal 6 3 3 3 6 2 3" xfId="30505" xr:uid="{00000000-0005-0000-0000-0000135A0000}"/>
    <cellStyle name="Normal 6 3 3 3 6 3" xfId="11820" xr:uid="{00000000-0005-0000-0000-0000145A0000}"/>
    <cellStyle name="Normal 6 3 3 3 6 3 2" xfId="11821" xr:uid="{00000000-0005-0000-0000-0000155A0000}"/>
    <cellStyle name="Normal 6 3 3 3 6 3 2 2" xfId="40524" xr:uid="{00000000-0005-0000-0000-0000165A0000}"/>
    <cellStyle name="Normal 6 3 3 3 6 3 3" xfId="30506" xr:uid="{00000000-0005-0000-0000-0000175A0000}"/>
    <cellStyle name="Normal 6 3 3 3 6 4" xfId="11822" xr:uid="{00000000-0005-0000-0000-0000185A0000}"/>
    <cellStyle name="Normal 6 3 3 3 6 4 2" xfId="35680" xr:uid="{00000000-0005-0000-0000-0000195A0000}"/>
    <cellStyle name="Normal 6 3 3 3 6 5" xfId="25084" xr:uid="{00000000-0005-0000-0000-00001A5A0000}"/>
    <cellStyle name="Normal 6 3 3 3 7" xfId="11823" xr:uid="{00000000-0005-0000-0000-00001B5A0000}"/>
    <cellStyle name="Normal 6 3 3 3 7 2" xfId="11824" xr:uid="{00000000-0005-0000-0000-00001C5A0000}"/>
    <cellStyle name="Normal 6 3 3 3 7 2 2" xfId="40525" xr:uid="{00000000-0005-0000-0000-00001D5A0000}"/>
    <cellStyle name="Normal 6 3 3 3 7 3" xfId="30507" xr:uid="{00000000-0005-0000-0000-00001E5A0000}"/>
    <cellStyle name="Normal 6 3 3 3 8" xfId="11825" xr:uid="{00000000-0005-0000-0000-00001F5A0000}"/>
    <cellStyle name="Normal 6 3 3 3 8 2" xfId="11826" xr:uid="{00000000-0005-0000-0000-0000205A0000}"/>
    <cellStyle name="Normal 6 3 3 3 8 2 2" xfId="40526" xr:uid="{00000000-0005-0000-0000-0000215A0000}"/>
    <cellStyle name="Normal 6 3 3 3 8 3" xfId="30508" xr:uid="{00000000-0005-0000-0000-0000225A0000}"/>
    <cellStyle name="Normal 6 3 3 3 9" xfId="11827" xr:uid="{00000000-0005-0000-0000-0000235A0000}"/>
    <cellStyle name="Normal 6 3 3 3 9 2" xfId="35663" xr:uid="{00000000-0005-0000-0000-0000245A0000}"/>
    <cellStyle name="Normal 6 3 3 4" xfId="11828" xr:uid="{00000000-0005-0000-0000-0000255A0000}"/>
    <cellStyle name="Normal 6 3 3 4 10" xfId="25085" xr:uid="{00000000-0005-0000-0000-0000265A0000}"/>
    <cellStyle name="Normal 6 3 3 4 2" xfId="11829" xr:uid="{00000000-0005-0000-0000-0000275A0000}"/>
    <cellStyle name="Normal 6 3 3 4 2 2" xfId="11830" xr:uid="{00000000-0005-0000-0000-0000285A0000}"/>
    <cellStyle name="Normal 6 3 3 4 2 2 2" xfId="11831" xr:uid="{00000000-0005-0000-0000-0000295A0000}"/>
    <cellStyle name="Normal 6 3 3 4 2 2 2 2" xfId="11832" xr:uid="{00000000-0005-0000-0000-00002A5A0000}"/>
    <cellStyle name="Normal 6 3 3 4 2 2 2 2 2" xfId="11833" xr:uid="{00000000-0005-0000-0000-00002B5A0000}"/>
    <cellStyle name="Normal 6 3 3 4 2 2 2 2 2 2" xfId="40527" xr:uid="{00000000-0005-0000-0000-00002C5A0000}"/>
    <cellStyle name="Normal 6 3 3 4 2 2 2 2 3" xfId="30509" xr:uid="{00000000-0005-0000-0000-00002D5A0000}"/>
    <cellStyle name="Normal 6 3 3 4 2 2 2 3" xfId="11834" xr:uid="{00000000-0005-0000-0000-00002E5A0000}"/>
    <cellStyle name="Normal 6 3 3 4 2 2 2 3 2" xfId="11835" xr:uid="{00000000-0005-0000-0000-00002F5A0000}"/>
    <cellStyle name="Normal 6 3 3 4 2 2 2 3 2 2" xfId="40528" xr:uid="{00000000-0005-0000-0000-0000305A0000}"/>
    <cellStyle name="Normal 6 3 3 4 2 2 2 3 3" xfId="30510" xr:uid="{00000000-0005-0000-0000-0000315A0000}"/>
    <cellStyle name="Normal 6 3 3 4 2 2 2 4" xfId="11836" xr:uid="{00000000-0005-0000-0000-0000325A0000}"/>
    <cellStyle name="Normal 6 3 3 4 2 2 2 4 2" xfId="35684" xr:uid="{00000000-0005-0000-0000-0000335A0000}"/>
    <cellStyle name="Normal 6 3 3 4 2 2 2 5" xfId="25088" xr:uid="{00000000-0005-0000-0000-0000345A0000}"/>
    <cellStyle name="Normal 6 3 3 4 2 2 3" xfId="11837" xr:uid="{00000000-0005-0000-0000-0000355A0000}"/>
    <cellStyle name="Normal 6 3 3 4 2 2 3 2" xfId="11838" xr:uid="{00000000-0005-0000-0000-0000365A0000}"/>
    <cellStyle name="Normal 6 3 3 4 2 2 3 2 2" xfId="11839" xr:uid="{00000000-0005-0000-0000-0000375A0000}"/>
    <cellStyle name="Normal 6 3 3 4 2 2 3 2 2 2" xfId="40529" xr:uid="{00000000-0005-0000-0000-0000385A0000}"/>
    <cellStyle name="Normal 6 3 3 4 2 2 3 2 3" xfId="30511" xr:uid="{00000000-0005-0000-0000-0000395A0000}"/>
    <cellStyle name="Normal 6 3 3 4 2 2 3 3" xfId="11840" xr:uid="{00000000-0005-0000-0000-00003A5A0000}"/>
    <cellStyle name="Normal 6 3 3 4 2 2 3 3 2" xfId="11841" xr:uid="{00000000-0005-0000-0000-00003B5A0000}"/>
    <cellStyle name="Normal 6 3 3 4 2 2 3 3 2 2" xfId="40530" xr:uid="{00000000-0005-0000-0000-00003C5A0000}"/>
    <cellStyle name="Normal 6 3 3 4 2 2 3 3 3" xfId="30512" xr:uid="{00000000-0005-0000-0000-00003D5A0000}"/>
    <cellStyle name="Normal 6 3 3 4 2 2 3 4" xfId="11842" xr:uid="{00000000-0005-0000-0000-00003E5A0000}"/>
    <cellStyle name="Normal 6 3 3 4 2 2 3 4 2" xfId="35685" xr:uid="{00000000-0005-0000-0000-00003F5A0000}"/>
    <cellStyle name="Normal 6 3 3 4 2 2 3 5" xfId="25089" xr:uid="{00000000-0005-0000-0000-0000405A0000}"/>
    <cellStyle name="Normal 6 3 3 4 2 2 4" xfId="11843" xr:uid="{00000000-0005-0000-0000-0000415A0000}"/>
    <cellStyle name="Normal 6 3 3 4 2 2 4 2" xfId="11844" xr:uid="{00000000-0005-0000-0000-0000425A0000}"/>
    <cellStyle name="Normal 6 3 3 4 2 2 4 2 2" xfId="40531" xr:uid="{00000000-0005-0000-0000-0000435A0000}"/>
    <cellStyle name="Normal 6 3 3 4 2 2 4 3" xfId="30513" xr:uid="{00000000-0005-0000-0000-0000445A0000}"/>
    <cellStyle name="Normal 6 3 3 4 2 2 5" xfId="11845" xr:uid="{00000000-0005-0000-0000-0000455A0000}"/>
    <cellStyle name="Normal 6 3 3 4 2 2 5 2" xfId="11846" xr:uid="{00000000-0005-0000-0000-0000465A0000}"/>
    <cellStyle name="Normal 6 3 3 4 2 2 5 2 2" xfId="40532" xr:uid="{00000000-0005-0000-0000-0000475A0000}"/>
    <cellStyle name="Normal 6 3 3 4 2 2 5 3" xfId="30514" xr:uid="{00000000-0005-0000-0000-0000485A0000}"/>
    <cellStyle name="Normal 6 3 3 4 2 2 6" xfId="11847" xr:uid="{00000000-0005-0000-0000-0000495A0000}"/>
    <cellStyle name="Normal 6 3 3 4 2 2 6 2" xfId="35683" xr:uid="{00000000-0005-0000-0000-00004A5A0000}"/>
    <cellStyle name="Normal 6 3 3 4 2 2 7" xfId="25087" xr:uid="{00000000-0005-0000-0000-00004B5A0000}"/>
    <cellStyle name="Normal 6 3 3 4 2 3" xfId="11848" xr:uid="{00000000-0005-0000-0000-00004C5A0000}"/>
    <cellStyle name="Normal 6 3 3 4 2 3 2" xfId="11849" xr:uid="{00000000-0005-0000-0000-00004D5A0000}"/>
    <cellStyle name="Normal 6 3 3 4 2 3 2 2" xfId="11850" xr:uid="{00000000-0005-0000-0000-00004E5A0000}"/>
    <cellStyle name="Normal 6 3 3 4 2 3 2 2 2" xfId="40533" xr:uid="{00000000-0005-0000-0000-00004F5A0000}"/>
    <cellStyle name="Normal 6 3 3 4 2 3 2 3" xfId="30515" xr:uid="{00000000-0005-0000-0000-0000505A0000}"/>
    <cellStyle name="Normal 6 3 3 4 2 3 3" xfId="11851" xr:uid="{00000000-0005-0000-0000-0000515A0000}"/>
    <cellStyle name="Normal 6 3 3 4 2 3 3 2" xfId="11852" xr:uid="{00000000-0005-0000-0000-0000525A0000}"/>
    <cellStyle name="Normal 6 3 3 4 2 3 3 2 2" xfId="40534" xr:uid="{00000000-0005-0000-0000-0000535A0000}"/>
    <cellStyle name="Normal 6 3 3 4 2 3 3 3" xfId="30516" xr:uid="{00000000-0005-0000-0000-0000545A0000}"/>
    <cellStyle name="Normal 6 3 3 4 2 3 4" xfId="11853" xr:uid="{00000000-0005-0000-0000-0000555A0000}"/>
    <cellStyle name="Normal 6 3 3 4 2 3 4 2" xfId="35686" xr:uid="{00000000-0005-0000-0000-0000565A0000}"/>
    <cellStyle name="Normal 6 3 3 4 2 3 5" xfId="25090" xr:uid="{00000000-0005-0000-0000-0000575A0000}"/>
    <cellStyle name="Normal 6 3 3 4 2 4" xfId="11854" xr:uid="{00000000-0005-0000-0000-0000585A0000}"/>
    <cellStyle name="Normal 6 3 3 4 2 4 2" xfId="11855" xr:uid="{00000000-0005-0000-0000-0000595A0000}"/>
    <cellStyle name="Normal 6 3 3 4 2 4 2 2" xfId="11856" xr:uid="{00000000-0005-0000-0000-00005A5A0000}"/>
    <cellStyle name="Normal 6 3 3 4 2 4 2 2 2" xfId="40535" xr:uid="{00000000-0005-0000-0000-00005B5A0000}"/>
    <cellStyle name="Normal 6 3 3 4 2 4 2 3" xfId="30517" xr:uid="{00000000-0005-0000-0000-00005C5A0000}"/>
    <cellStyle name="Normal 6 3 3 4 2 4 3" xfId="11857" xr:uid="{00000000-0005-0000-0000-00005D5A0000}"/>
    <cellStyle name="Normal 6 3 3 4 2 4 3 2" xfId="11858" xr:uid="{00000000-0005-0000-0000-00005E5A0000}"/>
    <cellStyle name="Normal 6 3 3 4 2 4 3 2 2" xfId="40536" xr:uid="{00000000-0005-0000-0000-00005F5A0000}"/>
    <cellStyle name="Normal 6 3 3 4 2 4 3 3" xfId="30518" xr:uid="{00000000-0005-0000-0000-0000605A0000}"/>
    <cellStyle name="Normal 6 3 3 4 2 4 4" xfId="11859" xr:uid="{00000000-0005-0000-0000-0000615A0000}"/>
    <cellStyle name="Normal 6 3 3 4 2 4 4 2" xfId="35687" xr:uid="{00000000-0005-0000-0000-0000625A0000}"/>
    <cellStyle name="Normal 6 3 3 4 2 4 5" xfId="25091" xr:uid="{00000000-0005-0000-0000-0000635A0000}"/>
    <cellStyle name="Normal 6 3 3 4 2 5" xfId="11860" xr:uid="{00000000-0005-0000-0000-0000645A0000}"/>
    <cellStyle name="Normal 6 3 3 4 2 5 2" xfId="11861" xr:uid="{00000000-0005-0000-0000-0000655A0000}"/>
    <cellStyle name="Normal 6 3 3 4 2 5 2 2" xfId="40537" xr:uid="{00000000-0005-0000-0000-0000665A0000}"/>
    <cellStyle name="Normal 6 3 3 4 2 5 3" xfId="30519" xr:uid="{00000000-0005-0000-0000-0000675A0000}"/>
    <cellStyle name="Normal 6 3 3 4 2 6" xfId="11862" xr:uid="{00000000-0005-0000-0000-0000685A0000}"/>
    <cellStyle name="Normal 6 3 3 4 2 6 2" xfId="11863" xr:uid="{00000000-0005-0000-0000-0000695A0000}"/>
    <cellStyle name="Normal 6 3 3 4 2 6 2 2" xfId="40538" xr:uid="{00000000-0005-0000-0000-00006A5A0000}"/>
    <cellStyle name="Normal 6 3 3 4 2 6 3" xfId="30520" xr:uid="{00000000-0005-0000-0000-00006B5A0000}"/>
    <cellStyle name="Normal 6 3 3 4 2 7" xfId="11864" xr:uid="{00000000-0005-0000-0000-00006C5A0000}"/>
    <cellStyle name="Normal 6 3 3 4 2 7 2" xfId="35682" xr:uid="{00000000-0005-0000-0000-00006D5A0000}"/>
    <cellStyle name="Normal 6 3 3 4 2 8" xfId="25086" xr:uid="{00000000-0005-0000-0000-00006E5A0000}"/>
    <cellStyle name="Normal 6 3 3 4 3" xfId="11865" xr:uid="{00000000-0005-0000-0000-00006F5A0000}"/>
    <cellStyle name="Normal 6 3 3 4 3 2" xfId="11866" xr:uid="{00000000-0005-0000-0000-0000705A0000}"/>
    <cellStyle name="Normal 6 3 3 4 3 2 2" xfId="11867" xr:uid="{00000000-0005-0000-0000-0000715A0000}"/>
    <cellStyle name="Normal 6 3 3 4 3 2 2 2" xfId="11868" xr:uid="{00000000-0005-0000-0000-0000725A0000}"/>
    <cellStyle name="Normal 6 3 3 4 3 2 2 2 2" xfId="11869" xr:uid="{00000000-0005-0000-0000-0000735A0000}"/>
    <cellStyle name="Normal 6 3 3 4 3 2 2 2 2 2" xfId="40539" xr:uid="{00000000-0005-0000-0000-0000745A0000}"/>
    <cellStyle name="Normal 6 3 3 4 3 2 2 2 3" xfId="30521" xr:uid="{00000000-0005-0000-0000-0000755A0000}"/>
    <cellStyle name="Normal 6 3 3 4 3 2 2 3" xfId="11870" xr:uid="{00000000-0005-0000-0000-0000765A0000}"/>
    <cellStyle name="Normal 6 3 3 4 3 2 2 3 2" xfId="11871" xr:uid="{00000000-0005-0000-0000-0000775A0000}"/>
    <cellStyle name="Normal 6 3 3 4 3 2 2 3 2 2" xfId="40540" xr:uid="{00000000-0005-0000-0000-0000785A0000}"/>
    <cellStyle name="Normal 6 3 3 4 3 2 2 3 3" xfId="30522" xr:uid="{00000000-0005-0000-0000-0000795A0000}"/>
    <cellStyle name="Normal 6 3 3 4 3 2 2 4" xfId="11872" xr:uid="{00000000-0005-0000-0000-00007A5A0000}"/>
    <cellStyle name="Normal 6 3 3 4 3 2 2 4 2" xfId="35690" xr:uid="{00000000-0005-0000-0000-00007B5A0000}"/>
    <cellStyle name="Normal 6 3 3 4 3 2 2 5" xfId="25094" xr:uid="{00000000-0005-0000-0000-00007C5A0000}"/>
    <cellStyle name="Normal 6 3 3 4 3 2 3" xfId="11873" xr:uid="{00000000-0005-0000-0000-00007D5A0000}"/>
    <cellStyle name="Normal 6 3 3 4 3 2 3 2" xfId="11874" xr:uid="{00000000-0005-0000-0000-00007E5A0000}"/>
    <cellStyle name="Normal 6 3 3 4 3 2 3 2 2" xfId="11875" xr:uid="{00000000-0005-0000-0000-00007F5A0000}"/>
    <cellStyle name="Normal 6 3 3 4 3 2 3 2 2 2" xfId="40541" xr:uid="{00000000-0005-0000-0000-0000805A0000}"/>
    <cellStyle name="Normal 6 3 3 4 3 2 3 2 3" xfId="30523" xr:uid="{00000000-0005-0000-0000-0000815A0000}"/>
    <cellStyle name="Normal 6 3 3 4 3 2 3 3" xfId="11876" xr:uid="{00000000-0005-0000-0000-0000825A0000}"/>
    <cellStyle name="Normal 6 3 3 4 3 2 3 3 2" xfId="11877" xr:uid="{00000000-0005-0000-0000-0000835A0000}"/>
    <cellStyle name="Normal 6 3 3 4 3 2 3 3 2 2" xfId="40542" xr:uid="{00000000-0005-0000-0000-0000845A0000}"/>
    <cellStyle name="Normal 6 3 3 4 3 2 3 3 3" xfId="30524" xr:uid="{00000000-0005-0000-0000-0000855A0000}"/>
    <cellStyle name="Normal 6 3 3 4 3 2 3 4" xfId="11878" xr:uid="{00000000-0005-0000-0000-0000865A0000}"/>
    <cellStyle name="Normal 6 3 3 4 3 2 3 4 2" xfId="35691" xr:uid="{00000000-0005-0000-0000-0000875A0000}"/>
    <cellStyle name="Normal 6 3 3 4 3 2 3 5" xfId="25095" xr:uid="{00000000-0005-0000-0000-0000885A0000}"/>
    <cellStyle name="Normal 6 3 3 4 3 2 4" xfId="11879" xr:uid="{00000000-0005-0000-0000-0000895A0000}"/>
    <cellStyle name="Normal 6 3 3 4 3 2 4 2" xfId="11880" xr:uid="{00000000-0005-0000-0000-00008A5A0000}"/>
    <cellStyle name="Normal 6 3 3 4 3 2 4 2 2" xfId="40543" xr:uid="{00000000-0005-0000-0000-00008B5A0000}"/>
    <cellStyle name="Normal 6 3 3 4 3 2 4 3" xfId="30525" xr:uid="{00000000-0005-0000-0000-00008C5A0000}"/>
    <cellStyle name="Normal 6 3 3 4 3 2 5" xfId="11881" xr:uid="{00000000-0005-0000-0000-00008D5A0000}"/>
    <cellStyle name="Normal 6 3 3 4 3 2 5 2" xfId="11882" xr:uid="{00000000-0005-0000-0000-00008E5A0000}"/>
    <cellStyle name="Normal 6 3 3 4 3 2 5 2 2" xfId="40544" xr:uid="{00000000-0005-0000-0000-00008F5A0000}"/>
    <cellStyle name="Normal 6 3 3 4 3 2 5 3" xfId="30526" xr:uid="{00000000-0005-0000-0000-0000905A0000}"/>
    <cellStyle name="Normal 6 3 3 4 3 2 6" xfId="11883" xr:uid="{00000000-0005-0000-0000-0000915A0000}"/>
    <cellStyle name="Normal 6 3 3 4 3 2 6 2" xfId="35689" xr:uid="{00000000-0005-0000-0000-0000925A0000}"/>
    <cellStyle name="Normal 6 3 3 4 3 2 7" xfId="25093" xr:uid="{00000000-0005-0000-0000-0000935A0000}"/>
    <cellStyle name="Normal 6 3 3 4 3 3" xfId="11884" xr:uid="{00000000-0005-0000-0000-0000945A0000}"/>
    <cellStyle name="Normal 6 3 3 4 3 3 2" xfId="11885" xr:uid="{00000000-0005-0000-0000-0000955A0000}"/>
    <cellStyle name="Normal 6 3 3 4 3 3 2 2" xfId="11886" xr:uid="{00000000-0005-0000-0000-0000965A0000}"/>
    <cellStyle name="Normal 6 3 3 4 3 3 2 2 2" xfId="40545" xr:uid="{00000000-0005-0000-0000-0000975A0000}"/>
    <cellStyle name="Normal 6 3 3 4 3 3 2 3" xfId="30527" xr:uid="{00000000-0005-0000-0000-0000985A0000}"/>
    <cellStyle name="Normal 6 3 3 4 3 3 3" xfId="11887" xr:uid="{00000000-0005-0000-0000-0000995A0000}"/>
    <cellStyle name="Normal 6 3 3 4 3 3 3 2" xfId="11888" xr:uid="{00000000-0005-0000-0000-00009A5A0000}"/>
    <cellStyle name="Normal 6 3 3 4 3 3 3 2 2" xfId="40546" xr:uid="{00000000-0005-0000-0000-00009B5A0000}"/>
    <cellStyle name="Normal 6 3 3 4 3 3 3 3" xfId="30528" xr:uid="{00000000-0005-0000-0000-00009C5A0000}"/>
    <cellStyle name="Normal 6 3 3 4 3 3 4" xfId="11889" xr:uid="{00000000-0005-0000-0000-00009D5A0000}"/>
    <cellStyle name="Normal 6 3 3 4 3 3 4 2" xfId="35692" xr:uid="{00000000-0005-0000-0000-00009E5A0000}"/>
    <cellStyle name="Normal 6 3 3 4 3 3 5" xfId="25096" xr:uid="{00000000-0005-0000-0000-00009F5A0000}"/>
    <cellStyle name="Normal 6 3 3 4 3 4" xfId="11890" xr:uid="{00000000-0005-0000-0000-0000A05A0000}"/>
    <cellStyle name="Normal 6 3 3 4 3 4 2" xfId="11891" xr:uid="{00000000-0005-0000-0000-0000A15A0000}"/>
    <cellStyle name="Normal 6 3 3 4 3 4 2 2" xfId="11892" xr:uid="{00000000-0005-0000-0000-0000A25A0000}"/>
    <cellStyle name="Normal 6 3 3 4 3 4 2 2 2" xfId="40547" xr:uid="{00000000-0005-0000-0000-0000A35A0000}"/>
    <cellStyle name="Normal 6 3 3 4 3 4 2 3" xfId="30529" xr:uid="{00000000-0005-0000-0000-0000A45A0000}"/>
    <cellStyle name="Normal 6 3 3 4 3 4 3" xfId="11893" xr:uid="{00000000-0005-0000-0000-0000A55A0000}"/>
    <cellStyle name="Normal 6 3 3 4 3 4 3 2" xfId="11894" xr:uid="{00000000-0005-0000-0000-0000A65A0000}"/>
    <cellStyle name="Normal 6 3 3 4 3 4 3 2 2" xfId="40548" xr:uid="{00000000-0005-0000-0000-0000A75A0000}"/>
    <cellStyle name="Normal 6 3 3 4 3 4 3 3" xfId="30530" xr:uid="{00000000-0005-0000-0000-0000A85A0000}"/>
    <cellStyle name="Normal 6 3 3 4 3 4 4" xfId="11895" xr:uid="{00000000-0005-0000-0000-0000A95A0000}"/>
    <cellStyle name="Normal 6 3 3 4 3 4 4 2" xfId="35693" xr:uid="{00000000-0005-0000-0000-0000AA5A0000}"/>
    <cellStyle name="Normal 6 3 3 4 3 4 5" xfId="25097" xr:uid="{00000000-0005-0000-0000-0000AB5A0000}"/>
    <cellStyle name="Normal 6 3 3 4 3 5" xfId="11896" xr:uid="{00000000-0005-0000-0000-0000AC5A0000}"/>
    <cellStyle name="Normal 6 3 3 4 3 5 2" xfId="11897" xr:uid="{00000000-0005-0000-0000-0000AD5A0000}"/>
    <cellStyle name="Normal 6 3 3 4 3 5 2 2" xfId="40549" xr:uid="{00000000-0005-0000-0000-0000AE5A0000}"/>
    <cellStyle name="Normal 6 3 3 4 3 5 3" xfId="30531" xr:uid="{00000000-0005-0000-0000-0000AF5A0000}"/>
    <cellStyle name="Normal 6 3 3 4 3 6" xfId="11898" xr:uid="{00000000-0005-0000-0000-0000B05A0000}"/>
    <cellStyle name="Normal 6 3 3 4 3 6 2" xfId="11899" xr:uid="{00000000-0005-0000-0000-0000B15A0000}"/>
    <cellStyle name="Normal 6 3 3 4 3 6 2 2" xfId="40550" xr:uid="{00000000-0005-0000-0000-0000B25A0000}"/>
    <cellStyle name="Normal 6 3 3 4 3 6 3" xfId="30532" xr:uid="{00000000-0005-0000-0000-0000B35A0000}"/>
    <cellStyle name="Normal 6 3 3 4 3 7" xfId="11900" xr:uid="{00000000-0005-0000-0000-0000B45A0000}"/>
    <cellStyle name="Normal 6 3 3 4 3 7 2" xfId="35688" xr:uid="{00000000-0005-0000-0000-0000B55A0000}"/>
    <cellStyle name="Normal 6 3 3 4 3 8" xfId="25092" xr:uid="{00000000-0005-0000-0000-0000B65A0000}"/>
    <cellStyle name="Normal 6 3 3 4 4" xfId="11901" xr:uid="{00000000-0005-0000-0000-0000B75A0000}"/>
    <cellStyle name="Normal 6 3 3 4 4 2" xfId="11902" xr:uid="{00000000-0005-0000-0000-0000B85A0000}"/>
    <cellStyle name="Normal 6 3 3 4 4 2 2" xfId="11903" xr:uid="{00000000-0005-0000-0000-0000B95A0000}"/>
    <cellStyle name="Normal 6 3 3 4 4 2 2 2" xfId="11904" xr:uid="{00000000-0005-0000-0000-0000BA5A0000}"/>
    <cellStyle name="Normal 6 3 3 4 4 2 2 2 2" xfId="40551" xr:uid="{00000000-0005-0000-0000-0000BB5A0000}"/>
    <cellStyle name="Normal 6 3 3 4 4 2 2 3" xfId="30533" xr:uid="{00000000-0005-0000-0000-0000BC5A0000}"/>
    <cellStyle name="Normal 6 3 3 4 4 2 3" xfId="11905" xr:uid="{00000000-0005-0000-0000-0000BD5A0000}"/>
    <cellStyle name="Normal 6 3 3 4 4 2 3 2" xfId="11906" xr:uid="{00000000-0005-0000-0000-0000BE5A0000}"/>
    <cellStyle name="Normal 6 3 3 4 4 2 3 2 2" xfId="40552" xr:uid="{00000000-0005-0000-0000-0000BF5A0000}"/>
    <cellStyle name="Normal 6 3 3 4 4 2 3 3" xfId="30534" xr:uid="{00000000-0005-0000-0000-0000C05A0000}"/>
    <cellStyle name="Normal 6 3 3 4 4 2 4" xfId="11907" xr:uid="{00000000-0005-0000-0000-0000C15A0000}"/>
    <cellStyle name="Normal 6 3 3 4 4 2 4 2" xfId="35695" xr:uid="{00000000-0005-0000-0000-0000C25A0000}"/>
    <cellStyle name="Normal 6 3 3 4 4 2 5" xfId="25099" xr:uid="{00000000-0005-0000-0000-0000C35A0000}"/>
    <cellStyle name="Normal 6 3 3 4 4 3" xfId="11908" xr:uid="{00000000-0005-0000-0000-0000C45A0000}"/>
    <cellStyle name="Normal 6 3 3 4 4 3 2" xfId="11909" xr:uid="{00000000-0005-0000-0000-0000C55A0000}"/>
    <cellStyle name="Normal 6 3 3 4 4 3 2 2" xfId="11910" xr:uid="{00000000-0005-0000-0000-0000C65A0000}"/>
    <cellStyle name="Normal 6 3 3 4 4 3 2 2 2" xfId="40553" xr:uid="{00000000-0005-0000-0000-0000C75A0000}"/>
    <cellStyle name="Normal 6 3 3 4 4 3 2 3" xfId="30535" xr:uid="{00000000-0005-0000-0000-0000C85A0000}"/>
    <cellStyle name="Normal 6 3 3 4 4 3 3" xfId="11911" xr:uid="{00000000-0005-0000-0000-0000C95A0000}"/>
    <cellStyle name="Normal 6 3 3 4 4 3 3 2" xfId="11912" xr:uid="{00000000-0005-0000-0000-0000CA5A0000}"/>
    <cellStyle name="Normal 6 3 3 4 4 3 3 2 2" xfId="40554" xr:uid="{00000000-0005-0000-0000-0000CB5A0000}"/>
    <cellStyle name="Normal 6 3 3 4 4 3 3 3" xfId="30536" xr:uid="{00000000-0005-0000-0000-0000CC5A0000}"/>
    <cellStyle name="Normal 6 3 3 4 4 3 4" xfId="11913" xr:uid="{00000000-0005-0000-0000-0000CD5A0000}"/>
    <cellStyle name="Normal 6 3 3 4 4 3 4 2" xfId="35696" xr:uid="{00000000-0005-0000-0000-0000CE5A0000}"/>
    <cellStyle name="Normal 6 3 3 4 4 3 5" xfId="25100" xr:uid="{00000000-0005-0000-0000-0000CF5A0000}"/>
    <cellStyle name="Normal 6 3 3 4 4 4" xfId="11914" xr:uid="{00000000-0005-0000-0000-0000D05A0000}"/>
    <cellStyle name="Normal 6 3 3 4 4 4 2" xfId="11915" xr:uid="{00000000-0005-0000-0000-0000D15A0000}"/>
    <cellStyle name="Normal 6 3 3 4 4 4 2 2" xfId="40555" xr:uid="{00000000-0005-0000-0000-0000D25A0000}"/>
    <cellStyle name="Normal 6 3 3 4 4 4 3" xfId="30537" xr:uid="{00000000-0005-0000-0000-0000D35A0000}"/>
    <cellStyle name="Normal 6 3 3 4 4 5" xfId="11916" xr:uid="{00000000-0005-0000-0000-0000D45A0000}"/>
    <cellStyle name="Normal 6 3 3 4 4 5 2" xfId="11917" xr:uid="{00000000-0005-0000-0000-0000D55A0000}"/>
    <cellStyle name="Normal 6 3 3 4 4 5 2 2" xfId="40556" xr:uid="{00000000-0005-0000-0000-0000D65A0000}"/>
    <cellStyle name="Normal 6 3 3 4 4 5 3" xfId="30538" xr:uid="{00000000-0005-0000-0000-0000D75A0000}"/>
    <cellStyle name="Normal 6 3 3 4 4 6" xfId="11918" xr:uid="{00000000-0005-0000-0000-0000D85A0000}"/>
    <cellStyle name="Normal 6 3 3 4 4 6 2" xfId="35694" xr:uid="{00000000-0005-0000-0000-0000D95A0000}"/>
    <cellStyle name="Normal 6 3 3 4 4 7" xfId="25098" xr:uid="{00000000-0005-0000-0000-0000DA5A0000}"/>
    <cellStyle name="Normal 6 3 3 4 5" xfId="11919" xr:uid="{00000000-0005-0000-0000-0000DB5A0000}"/>
    <cellStyle name="Normal 6 3 3 4 5 2" xfId="11920" xr:uid="{00000000-0005-0000-0000-0000DC5A0000}"/>
    <cellStyle name="Normal 6 3 3 4 5 2 2" xfId="11921" xr:uid="{00000000-0005-0000-0000-0000DD5A0000}"/>
    <cellStyle name="Normal 6 3 3 4 5 2 2 2" xfId="40557" xr:uid="{00000000-0005-0000-0000-0000DE5A0000}"/>
    <cellStyle name="Normal 6 3 3 4 5 2 3" xfId="30539" xr:uid="{00000000-0005-0000-0000-0000DF5A0000}"/>
    <cellStyle name="Normal 6 3 3 4 5 3" xfId="11922" xr:uid="{00000000-0005-0000-0000-0000E05A0000}"/>
    <cellStyle name="Normal 6 3 3 4 5 3 2" xfId="11923" xr:uid="{00000000-0005-0000-0000-0000E15A0000}"/>
    <cellStyle name="Normal 6 3 3 4 5 3 2 2" xfId="40558" xr:uid="{00000000-0005-0000-0000-0000E25A0000}"/>
    <cellStyle name="Normal 6 3 3 4 5 3 3" xfId="30540" xr:uid="{00000000-0005-0000-0000-0000E35A0000}"/>
    <cellStyle name="Normal 6 3 3 4 5 4" xfId="11924" xr:uid="{00000000-0005-0000-0000-0000E45A0000}"/>
    <cellStyle name="Normal 6 3 3 4 5 4 2" xfId="35697" xr:uid="{00000000-0005-0000-0000-0000E55A0000}"/>
    <cellStyle name="Normal 6 3 3 4 5 5" xfId="25101" xr:uid="{00000000-0005-0000-0000-0000E65A0000}"/>
    <cellStyle name="Normal 6 3 3 4 6" xfId="11925" xr:uid="{00000000-0005-0000-0000-0000E75A0000}"/>
    <cellStyle name="Normal 6 3 3 4 6 2" xfId="11926" xr:uid="{00000000-0005-0000-0000-0000E85A0000}"/>
    <cellStyle name="Normal 6 3 3 4 6 2 2" xfId="11927" xr:uid="{00000000-0005-0000-0000-0000E95A0000}"/>
    <cellStyle name="Normal 6 3 3 4 6 2 2 2" xfId="40559" xr:uid="{00000000-0005-0000-0000-0000EA5A0000}"/>
    <cellStyle name="Normal 6 3 3 4 6 2 3" xfId="30541" xr:uid="{00000000-0005-0000-0000-0000EB5A0000}"/>
    <cellStyle name="Normal 6 3 3 4 6 3" xfId="11928" xr:uid="{00000000-0005-0000-0000-0000EC5A0000}"/>
    <cellStyle name="Normal 6 3 3 4 6 3 2" xfId="11929" xr:uid="{00000000-0005-0000-0000-0000ED5A0000}"/>
    <cellStyle name="Normal 6 3 3 4 6 3 2 2" xfId="40560" xr:uid="{00000000-0005-0000-0000-0000EE5A0000}"/>
    <cellStyle name="Normal 6 3 3 4 6 3 3" xfId="30542" xr:uid="{00000000-0005-0000-0000-0000EF5A0000}"/>
    <cellStyle name="Normal 6 3 3 4 6 4" xfId="11930" xr:uid="{00000000-0005-0000-0000-0000F05A0000}"/>
    <cellStyle name="Normal 6 3 3 4 6 4 2" xfId="35698" xr:uid="{00000000-0005-0000-0000-0000F15A0000}"/>
    <cellStyle name="Normal 6 3 3 4 6 5" xfId="25102" xr:uid="{00000000-0005-0000-0000-0000F25A0000}"/>
    <cellStyle name="Normal 6 3 3 4 7" xfId="11931" xr:uid="{00000000-0005-0000-0000-0000F35A0000}"/>
    <cellStyle name="Normal 6 3 3 4 7 2" xfId="11932" xr:uid="{00000000-0005-0000-0000-0000F45A0000}"/>
    <cellStyle name="Normal 6 3 3 4 7 2 2" xfId="40561" xr:uid="{00000000-0005-0000-0000-0000F55A0000}"/>
    <cellStyle name="Normal 6 3 3 4 7 3" xfId="30543" xr:uid="{00000000-0005-0000-0000-0000F65A0000}"/>
    <cellStyle name="Normal 6 3 3 4 8" xfId="11933" xr:uid="{00000000-0005-0000-0000-0000F75A0000}"/>
    <cellStyle name="Normal 6 3 3 4 8 2" xfId="11934" xr:uid="{00000000-0005-0000-0000-0000F85A0000}"/>
    <cellStyle name="Normal 6 3 3 4 8 2 2" xfId="40562" xr:uid="{00000000-0005-0000-0000-0000F95A0000}"/>
    <cellStyle name="Normal 6 3 3 4 8 3" xfId="30544" xr:uid="{00000000-0005-0000-0000-0000FA5A0000}"/>
    <cellStyle name="Normal 6 3 3 4 9" xfId="11935" xr:uid="{00000000-0005-0000-0000-0000FB5A0000}"/>
    <cellStyle name="Normal 6 3 3 4 9 2" xfId="35681" xr:uid="{00000000-0005-0000-0000-0000FC5A0000}"/>
    <cellStyle name="Normal 6 3 3 5" xfId="11936" xr:uid="{00000000-0005-0000-0000-0000FD5A0000}"/>
    <cellStyle name="Normal 6 3 3 5 2" xfId="11937" xr:uid="{00000000-0005-0000-0000-0000FE5A0000}"/>
    <cellStyle name="Normal 6 3 3 5 2 2" xfId="11938" xr:uid="{00000000-0005-0000-0000-0000FF5A0000}"/>
    <cellStyle name="Normal 6 3 3 5 2 2 2" xfId="11939" xr:uid="{00000000-0005-0000-0000-0000005B0000}"/>
    <cellStyle name="Normal 6 3 3 5 2 2 2 2" xfId="11940" xr:uid="{00000000-0005-0000-0000-0000015B0000}"/>
    <cellStyle name="Normal 6 3 3 5 2 2 2 2 2" xfId="40563" xr:uid="{00000000-0005-0000-0000-0000025B0000}"/>
    <cellStyle name="Normal 6 3 3 5 2 2 2 3" xfId="30545" xr:uid="{00000000-0005-0000-0000-0000035B0000}"/>
    <cellStyle name="Normal 6 3 3 5 2 2 3" xfId="11941" xr:uid="{00000000-0005-0000-0000-0000045B0000}"/>
    <cellStyle name="Normal 6 3 3 5 2 2 3 2" xfId="11942" xr:uid="{00000000-0005-0000-0000-0000055B0000}"/>
    <cellStyle name="Normal 6 3 3 5 2 2 3 2 2" xfId="40564" xr:uid="{00000000-0005-0000-0000-0000065B0000}"/>
    <cellStyle name="Normal 6 3 3 5 2 2 3 3" xfId="30546" xr:uid="{00000000-0005-0000-0000-0000075B0000}"/>
    <cellStyle name="Normal 6 3 3 5 2 2 4" xfId="11943" xr:uid="{00000000-0005-0000-0000-0000085B0000}"/>
    <cellStyle name="Normal 6 3 3 5 2 2 4 2" xfId="35701" xr:uid="{00000000-0005-0000-0000-0000095B0000}"/>
    <cellStyle name="Normal 6 3 3 5 2 2 5" xfId="25105" xr:uid="{00000000-0005-0000-0000-00000A5B0000}"/>
    <cellStyle name="Normal 6 3 3 5 2 3" xfId="11944" xr:uid="{00000000-0005-0000-0000-00000B5B0000}"/>
    <cellStyle name="Normal 6 3 3 5 2 3 2" xfId="11945" xr:uid="{00000000-0005-0000-0000-00000C5B0000}"/>
    <cellStyle name="Normal 6 3 3 5 2 3 2 2" xfId="11946" xr:uid="{00000000-0005-0000-0000-00000D5B0000}"/>
    <cellStyle name="Normal 6 3 3 5 2 3 2 2 2" xfId="40565" xr:uid="{00000000-0005-0000-0000-00000E5B0000}"/>
    <cellStyle name="Normal 6 3 3 5 2 3 2 3" xfId="30547" xr:uid="{00000000-0005-0000-0000-00000F5B0000}"/>
    <cellStyle name="Normal 6 3 3 5 2 3 3" xfId="11947" xr:uid="{00000000-0005-0000-0000-0000105B0000}"/>
    <cellStyle name="Normal 6 3 3 5 2 3 3 2" xfId="11948" xr:uid="{00000000-0005-0000-0000-0000115B0000}"/>
    <cellStyle name="Normal 6 3 3 5 2 3 3 2 2" xfId="40566" xr:uid="{00000000-0005-0000-0000-0000125B0000}"/>
    <cellStyle name="Normal 6 3 3 5 2 3 3 3" xfId="30548" xr:uid="{00000000-0005-0000-0000-0000135B0000}"/>
    <cellStyle name="Normal 6 3 3 5 2 3 4" xfId="11949" xr:uid="{00000000-0005-0000-0000-0000145B0000}"/>
    <cellStyle name="Normal 6 3 3 5 2 3 4 2" xfId="35702" xr:uid="{00000000-0005-0000-0000-0000155B0000}"/>
    <cellStyle name="Normal 6 3 3 5 2 3 5" xfId="25106" xr:uid="{00000000-0005-0000-0000-0000165B0000}"/>
    <cellStyle name="Normal 6 3 3 5 2 4" xfId="11950" xr:uid="{00000000-0005-0000-0000-0000175B0000}"/>
    <cellStyle name="Normal 6 3 3 5 2 4 2" xfId="11951" xr:uid="{00000000-0005-0000-0000-0000185B0000}"/>
    <cellStyle name="Normal 6 3 3 5 2 4 2 2" xfId="40567" xr:uid="{00000000-0005-0000-0000-0000195B0000}"/>
    <cellStyle name="Normal 6 3 3 5 2 4 3" xfId="30549" xr:uid="{00000000-0005-0000-0000-00001A5B0000}"/>
    <cellStyle name="Normal 6 3 3 5 2 5" xfId="11952" xr:uid="{00000000-0005-0000-0000-00001B5B0000}"/>
    <cellStyle name="Normal 6 3 3 5 2 5 2" xfId="11953" xr:uid="{00000000-0005-0000-0000-00001C5B0000}"/>
    <cellStyle name="Normal 6 3 3 5 2 5 2 2" xfId="40568" xr:uid="{00000000-0005-0000-0000-00001D5B0000}"/>
    <cellStyle name="Normal 6 3 3 5 2 5 3" xfId="30550" xr:uid="{00000000-0005-0000-0000-00001E5B0000}"/>
    <cellStyle name="Normal 6 3 3 5 2 6" xfId="11954" xr:uid="{00000000-0005-0000-0000-00001F5B0000}"/>
    <cellStyle name="Normal 6 3 3 5 2 6 2" xfId="35700" xr:uid="{00000000-0005-0000-0000-0000205B0000}"/>
    <cellStyle name="Normal 6 3 3 5 2 7" xfId="25104" xr:uid="{00000000-0005-0000-0000-0000215B0000}"/>
    <cellStyle name="Normal 6 3 3 5 3" xfId="11955" xr:uid="{00000000-0005-0000-0000-0000225B0000}"/>
    <cellStyle name="Normal 6 3 3 5 3 2" xfId="11956" xr:uid="{00000000-0005-0000-0000-0000235B0000}"/>
    <cellStyle name="Normal 6 3 3 5 3 2 2" xfId="11957" xr:uid="{00000000-0005-0000-0000-0000245B0000}"/>
    <cellStyle name="Normal 6 3 3 5 3 2 2 2" xfId="40569" xr:uid="{00000000-0005-0000-0000-0000255B0000}"/>
    <cellStyle name="Normal 6 3 3 5 3 2 3" xfId="30551" xr:uid="{00000000-0005-0000-0000-0000265B0000}"/>
    <cellStyle name="Normal 6 3 3 5 3 3" xfId="11958" xr:uid="{00000000-0005-0000-0000-0000275B0000}"/>
    <cellStyle name="Normal 6 3 3 5 3 3 2" xfId="11959" xr:uid="{00000000-0005-0000-0000-0000285B0000}"/>
    <cellStyle name="Normal 6 3 3 5 3 3 2 2" xfId="40570" xr:uid="{00000000-0005-0000-0000-0000295B0000}"/>
    <cellStyle name="Normal 6 3 3 5 3 3 3" xfId="30552" xr:uid="{00000000-0005-0000-0000-00002A5B0000}"/>
    <cellStyle name="Normal 6 3 3 5 3 4" xfId="11960" xr:uid="{00000000-0005-0000-0000-00002B5B0000}"/>
    <cellStyle name="Normal 6 3 3 5 3 4 2" xfId="35703" xr:uid="{00000000-0005-0000-0000-00002C5B0000}"/>
    <cellStyle name="Normal 6 3 3 5 3 5" xfId="25107" xr:uid="{00000000-0005-0000-0000-00002D5B0000}"/>
    <cellStyle name="Normal 6 3 3 5 4" xfId="11961" xr:uid="{00000000-0005-0000-0000-00002E5B0000}"/>
    <cellStyle name="Normal 6 3 3 5 4 2" xfId="11962" xr:uid="{00000000-0005-0000-0000-00002F5B0000}"/>
    <cellStyle name="Normal 6 3 3 5 4 2 2" xfId="11963" xr:uid="{00000000-0005-0000-0000-0000305B0000}"/>
    <cellStyle name="Normal 6 3 3 5 4 2 2 2" xfId="40571" xr:uid="{00000000-0005-0000-0000-0000315B0000}"/>
    <cellStyle name="Normal 6 3 3 5 4 2 3" xfId="30553" xr:uid="{00000000-0005-0000-0000-0000325B0000}"/>
    <cellStyle name="Normal 6 3 3 5 4 3" xfId="11964" xr:uid="{00000000-0005-0000-0000-0000335B0000}"/>
    <cellStyle name="Normal 6 3 3 5 4 3 2" xfId="11965" xr:uid="{00000000-0005-0000-0000-0000345B0000}"/>
    <cellStyle name="Normal 6 3 3 5 4 3 2 2" xfId="40572" xr:uid="{00000000-0005-0000-0000-0000355B0000}"/>
    <cellStyle name="Normal 6 3 3 5 4 3 3" xfId="30554" xr:uid="{00000000-0005-0000-0000-0000365B0000}"/>
    <cellStyle name="Normal 6 3 3 5 4 4" xfId="11966" xr:uid="{00000000-0005-0000-0000-0000375B0000}"/>
    <cellStyle name="Normal 6 3 3 5 4 4 2" xfId="35704" xr:uid="{00000000-0005-0000-0000-0000385B0000}"/>
    <cellStyle name="Normal 6 3 3 5 4 5" xfId="25108" xr:uid="{00000000-0005-0000-0000-0000395B0000}"/>
    <cellStyle name="Normal 6 3 3 5 5" xfId="11967" xr:uid="{00000000-0005-0000-0000-00003A5B0000}"/>
    <cellStyle name="Normal 6 3 3 5 5 2" xfId="11968" xr:uid="{00000000-0005-0000-0000-00003B5B0000}"/>
    <cellStyle name="Normal 6 3 3 5 5 2 2" xfId="40573" xr:uid="{00000000-0005-0000-0000-00003C5B0000}"/>
    <cellStyle name="Normal 6 3 3 5 5 3" xfId="30555" xr:uid="{00000000-0005-0000-0000-00003D5B0000}"/>
    <cellStyle name="Normal 6 3 3 5 6" xfId="11969" xr:uid="{00000000-0005-0000-0000-00003E5B0000}"/>
    <cellStyle name="Normal 6 3 3 5 6 2" xfId="11970" xr:uid="{00000000-0005-0000-0000-00003F5B0000}"/>
    <cellStyle name="Normal 6 3 3 5 6 2 2" xfId="40574" xr:uid="{00000000-0005-0000-0000-0000405B0000}"/>
    <cellStyle name="Normal 6 3 3 5 6 3" xfId="30556" xr:uid="{00000000-0005-0000-0000-0000415B0000}"/>
    <cellStyle name="Normal 6 3 3 5 7" xfId="11971" xr:uid="{00000000-0005-0000-0000-0000425B0000}"/>
    <cellStyle name="Normal 6 3 3 5 7 2" xfId="35699" xr:uid="{00000000-0005-0000-0000-0000435B0000}"/>
    <cellStyle name="Normal 6 3 3 5 8" xfId="25103" xr:uid="{00000000-0005-0000-0000-0000445B0000}"/>
    <cellStyle name="Normal 6 3 3 6" xfId="11972" xr:uid="{00000000-0005-0000-0000-0000455B0000}"/>
    <cellStyle name="Normal 6 3 3 6 2" xfId="11973" xr:uid="{00000000-0005-0000-0000-0000465B0000}"/>
    <cellStyle name="Normal 6 3 3 6 2 2" xfId="11974" xr:uid="{00000000-0005-0000-0000-0000475B0000}"/>
    <cellStyle name="Normal 6 3 3 6 2 2 2" xfId="11975" xr:uid="{00000000-0005-0000-0000-0000485B0000}"/>
    <cellStyle name="Normal 6 3 3 6 2 2 2 2" xfId="11976" xr:uid="{00000000-0005-0000-0000-0000495B0000}"/>
    <cellStyle name="Normal 6 3 3 6 2 2 2 2 2" xfId="40575" xr:uid="{00000000-0005-0000-0000-00004A5B0000}"/>
    <cellStyle name="Normal 6 3 3 6 2 2 2 3" xfId="30557" xr:uid="{00000000-0005-0000-0000-00004B5B0000}"/>
    <cellStyle name="Normal 6 3 3 6 2 2 3" xfId="11977" xr:uid="{00000000-0005-0000-0000-00004C5B0000}"/>
    <cellStyle name="Normal 6 3 3 6 2 2 3 2" xfId="11978" xr:uid="{00000000-0005-0000-0000-00004D5B0000}"/>
    <cellStyle name="Normal 6 3 3 6 2 2 3 2 2" xfId="40576" xr:uid="{00000000-0005-0000-0000-00004E5B0000}"/>
    <cellStyle name="Normal 6 3 3 6 2 2 3 3" xfId="30558" xr:uid="{00000000-0005-0000-0000-00004F5B0000}"/>
    <cellStyle name="Normal 6 3 3 6 2 2 4" xfId="11979" xr:uid="{00000000-0005-0000-0000-0000505B0000}"/>
    <cellStyle name="Normal 6 3 3 6 2 2 4 2" xfId="35707" xr:uid="{00000000-0005-0000-0000-0000515B0000}"/>
    <cellStyle name="Normal 6 3 3 6 2 2 5" xfId="25111" xr:uid="{00000000-0005-0000-0000-0000525B0000}"/>
    <cellStyle name="Normal 6 3 3 6 2 3" xfId="11980" xr:uid="{00000000-0005-0000-0000-0000535B0000}"/>
    <cellStyle name="Normal 6 3 3 6 2 3 2" xfId="11981" xr:uid="{00000000-0005-0000-0000-0000545B0000}"/>
    <cellStyle name="Normal 6 3 3 6 2 3 2 2" xfId="11982" xr:uid="{00000000-0005-0000-0000-0000555B0000}"/>
    <cellStyle name="Normal 6 3 3 6 2 3 2 2 2" xfId="40577" xr:uid="{00000000-0005-0000-0000-0000565B0000}"/>
    <cellStyle name="Normal 6 3 3 6 2 3 2 3" xfId="30559" xr:uid="{00000000-0005-0000-0000-0000575B0000}"/>
    <cellStyle name="Normal 6 3 3 6 2 3 3" xfId="11983" xr:uid="{00000000-0005-0000-0000-0000585B0000}"/>
    <cellStyle name="Normal 6 3 3 6 2 3 3 2" xfId="11984" xr:uid="{00000000-0005-0000-0000-0000595B0000}"/>
    <cellStyle name="Normal 6 3 3 6 2 3 3 2 2" xfId="40578" xr:uid="{00000000-0005-0000-0000-00005A5B0000}"/>
    <cellStyle name="Normal 6 3 3 6 2 3 3 3" xfId="30560" xr:uid="{00000000-0005-0000-0000-00005B5B0000}"/>
    <cellStyle name="Normal 6 3 3 6 2 3 4" xfId="11985" xr:uid="{00000000-0005-0000-0000-00005C5B0000}"/>
    <cellStyle name="Normal 6 3 3 6 2 3 4 2" xfId="35708" xr:uid="{00000000-0005-0000-0000-00005D5B0000}"/>
    <cellStyle name="Normal 6 3 3 6 2 3 5" xfId="25112" xr:uid="{00000000-0005-0000-0000-00005E5B0000}"/>
    <cellStyle name="Normal 6 3 3 6 2 4" xfId="11986" xr:uid="{00000000-0005-0000-0000-00005F5B0000}"/>
    <cellStyle name="Normal 6 3 3 6 2 4 2" xfId="11987" xr:uid="{00000000-0005-0000-0000-0000605B0000}"/>
    <cellStyle name="Normal 6 3 3 6 2 4 2 2" xfId="40579" xr:uid="{00000000-0005-0000-0000-0000615B0000}"/>
    <cellStyle name="Normal 6 3 3 6 2 4 3" xfId="30561" xr:uid="{00000000-0005-0000-0000-0000625B0000}"/>
    <cellStyle name="Normal 6 3 3 6 2 5" xfId="11988" xr:uid="{00000000-0005-0000-0000-0000635B0000}"/>
    <cellStyle name="Normal 6 3 3 6 2 5 2" xfId="11989" xr:uid="{00000000-0005-0000-0000-0000645B0000}"/>
    <cellStyle name="Normal 6 3 3 6 2 5 2 2" xfId="40580" xr:uid="{00000000-0005-0000-0000-0000655B0000}"/>
    <cellStyle name="Normal 6 3 3 6 2 5 3" xfId="30562" xr:uid="{00000000-0005-0000-0000-0000665B0000}"/>
    <cellStyle name="Normal 6 3 3 6 2 6" xfId="11990" xr:uid="{00000000-0005-0000-0000-0000675B0000}"/>
    <cellStyle name="Normal 6 3 3 6 2 6 2" xfId="35706" xr:uid="{00000000-0005-0000-0000-0000685B0000}"/>
    <cellStyle name="Normal 6 3 3 6 2 7" xfId="25110" xr:uid="{00000000-0005-0000-0000-0000695B0000}"/>
    <cellStyle name="Normal 6 3 3 6 3" xfId="11991" xr:uid="{00000000-0005-0000-0000-00006A5B0000}"/>
    <cellStyle name="Normal 6 3 3 6 3 2" xfId="11992" xr:uid="{00000000-0005-0000-0000-00006B5B0000}"/>
    <cellStyle name="Normal 6 3 3 6 3 2 2" xfId="11993" xr:uid="{00000000-0005-0000-0000-00006C5B0000}"/>
    <cellStyle name="Normal 6 3 3 6 3 2 2 2" xfId="40581" xr:uid="{00000000-0005-0000-0000-00006D5B0000}"/>
    <cellStyle name="Normal 6 3 3 6 3 2 3" xfId="30563" xr:uid="{00000000-0005-0000-0000-00006E5B0000}"/>
    <cellStyle name="Normal 6 3 3 6 3 3" xfId="11994" xr:uid="{00000000-0005-0000-0000-00006F5B0000}"/>
    <cellStyle name="Normal 6 3 3 6 3 3 2" xfId="11995" xr:uid="{00000000-0005-0000-0000-0000705B0000}"/>
    <cellStyle name="Normal 6 3 3 6 3 3 2 2" xfId="40582" xr:uid="{00000000-0005-0000-0000-0000715B0000}"/>
    <cellStyle name="Normal 6 3 3 6 3 3 3" xfId="30564" xr:uid="{00000000-0005-0000-0000-0000725B0000}"/>
    <cellStyle name="Normal 6 3 3 6 3 4" xfId="11996" xr:uid="{00000000-0005-0000-0000-0000735B0000}"/>
    <cellStyle name="Normal 6 3 3 6 3 4 2" xfId="35709" xr:uid="{00000000-0005-0000-0000-0000745B0000}"/>
    <cellStyle name="Normal 6 3 3 6 3 5" xfId="25113" xr:uid="{00000000-0005-0000-0000-0000755B0000}"/>
    <cellStyle name="Normal 6 3 3 6 4" xfId="11997" xr:uid="{00000000-0005-0000-0000-0000765B0000}"/>
    <cellStyle name="Normal 6 3 3 6 4 2" xfId="11998" xr:uid="{00000000-0005-0000-0000-0000775B0000}"/>
    <cellStyle name="Normal 6 3 3 6 4 2 2" xfId="11999" xr:uid="{00000000-0005-0000-0000-0000785B0000}"/>
    <cellStyle name="Normal 6 3 3 6 4 2 2 2" xfId="40583" xr:uid="{00000000-0005-0000-0000-0000795B0000}"/>
    <cellStyle name="Normal 6 3 3 6 4 2 3" xfId="30565" xr:uid="{00000000-0005-0000-0000-00007A5B0000}"/>
    <cellStyle name="Normal 6 3 3 6 4 3" xfId="12000" xr:uid="{00000000-0005-0000-0000-00007B5B0000}"/>
    <cellStyle name="Normal 6 3 3 6 4 3 2" xfId="12001" xr:uid="{00000000-0005-0000-0000-00007C5B0000}"/>
    <cellStyle name="Normal 6 3 3 6 4 3 2 2" xfId="40584" xr:uid="{00000000-0005-0000-0000-00007D5B0000}"/>
    <cellStyle name="Normal 6 3 3 6 4 3 3" xfId="30566" xr:uid="{00000000-0005-0000-0000-00007E5B0000}"/>
    <cellStyle name="Normal 6 3 3 6 4 4" xfId="12002" xr:uid="{00000000-0005-0000-0000-00007F5B0000}"/>
    <cellStyle name="Normal 6 3 3 6 4 4 2" xfId="35710" xr:uid="{00000000-0005-0000-0000-0000805B0000}"/>
    <cellStyle name="Normal 6 3 3 6 4 5" xfId="25114" xr:uid="{00000000-0005-0000-0000-0000815B0000}"/>
    <cellStyle name="Normal 6 3 3 6 5" xfId="12003" xr:uid="{00000000-0005-0000-0000-0000825B0000}"/>
    <cellStyle name="Normal 6 3 3 6 5 2" xfId="12004" xr:uid="{00000000-0005-0000-0000-0000835B0000}"/>
    <cellStyle name="Normal 6 3 3 6 5 2 2" xfId="40585" xr:uid="{00000000-0005-0000-0000-0000845B0000}"/>
    <cellStyle name="Normal 6 3 3 6 5 3" xfId="30567" xr:uid="{00000000-0005-0000-0000-0000855B0000}"/>
    <cellStyle name="Normal 6 3 3 6 6" xfId="12005" xr:uid="{00000000-0005-0000-0000-0000865B0000}"/>
    <cellStyle name="Normal 6 3 3 6 6 2" xfId="12006" xr:uid="{00000000-0005-0000-0000-0000875B0000}"/>
    <cellStyle name="Normal 6 3 3 6 6 2 2" xfId="40586" xr:uid="{00000000-0005-0000-0000-0000885B0000}"/>
    <cellStyle name="Normal 6 3 3 6 6 3" xfId="30568" xr:uid="{00000000-0005-0000-0000-0000895B0000}"/>
    <cellStyle name="Normal 6 3 3 6 7" xfId="12007" xr:uid="{00000000-0005-0000-0000-00008A5B0000}"/>
    <cellStyle name="Normal 6 3 3 6 7 2" xfId="35705" xr:uid="{00000000-0005-0000-0000-00008B5B0000}"/>
    <cellStyle name="Normal 6 3 3 6 8" xfId="25109" xr:uid="{00000000-0005-0000-0000-00008C5B0000}"/>
    <cellStyle name="Normal 6 3 3 7" xfId="12008" xr:uid="{00000000-0005-0000-0000-00008D5B0000}"/>
    <cellStyle name="Normal 6 3 3 7 2" xfId="12009" xr:uid="{00000000-0005-0000-0000-00008E5B0000}"/>
    <cellStyle name="Normal 6 3 3 7 2 2" xfId="12010" xr:uid="{00000000-0005-0000-0000-00008F5B0000}"/>
    <cellStyle name="Normal 6 3 3 7 2 2 2" xfId="12011" xr:uid="{00000000-0005-0000-0000-0000905B0000}"/>
    <cellStyle name="Normal 6 3 3 7 2 2 2 2" xfId="40587" xr:uid="{00000000-0005-0000-0000-0000915B0000}"/>
    <cellStyle name="Normal 6 3 3 7 2 2 3" xfId="30569" xr:uid="{00000000-0005-0000-0000-0000925B0000}"/>
    <cellStyle name="Normal 6 3 3 7 2 3" xfId="12012" xr:uid="{00000000-0005-0000-0000-0000935B0000}"/>
    <cellStyle name="Normal 6 3 3 7 2 3 2" xfId="12013" xr:uid="{00000000-0005-0000-0000-0000945B0000}"/>
    <cellStyle name="Normal 6 3 3 7 2 3 2 2" xfId="40588" xr:uid="{00000000-0005-0000-0000-0000955B0000}"/>
    <cellStyle name="Normal 6 3 3 7 2 3 3" xfId="30570" xr:uid="{00000000-0005-0000-0000-0000965B0000}"/>
    <cellStyle name="Normal 6 3 3 7 2 4" xfId="12014" xr:uid="{00000000-0005-0000-0000-0000975B0000}"/>
    <cellStyle name="Normal 6 3 3 7 2 4 2" xfId="35712" xr:uid="{00000000-0005-0000-0000-0000985B0000}"/>
    <cellStyle name="Normal 6 3 3 7 2 5" xfId="25116" xr:uid="{00000000-0005-0000-0000-0000995B0000}"/>
    <cellStyle name="Normal 6 3 3 7 3" xfId="12015" xr:uid="{00000000-0005-0000-0000-00009A5B0000}"/>
    <cellStyle name="Normal 6 3 3 7 3 2" xfId="12016" xr:uid="{00000000-0005-0000-0000-00009B5B0000}"/>
    <cellStyle name="Normal 6 3 3 7 3 2 2" xfId="12017" xr:uid="{00000000-0005-0000-0000-00009C5B0000}"/>
    <cellStyle name="Normal 6 3 3 7 3 2 2 2" xfId="40589" xr:uid="{00000000-0005-0000-0000-00009D5B0000}"/>
    <cellStyle name="Normal 6 3 3 7 3 2 3" xfId="30571" xr:uid="{00000000-0005-0000-0000-00009E5B0000}"/>
    <cellStyle name="Normal 6 3 3 7 3 3" xfId="12018" xr:uid="{00000000-0005-0000-0000-00009F5B0000}"/>
    <cellStyle name="Normal 6 3 3 7 3 3 2" xfId="12019" xr:uid="{00000000-0005-0000-0000-0000A05B0000}"/>
    <cellStyle name="Normal 6 3 3 7 3 3 2 2" xfId="40590" xr:uid="{00000000-0005-0000-0000-0000A15B0000}"/>
    <cellStyle name="Normal 6 3 3 7 3 3 3" xfId="30572" xr:uid="{00000000-0005-0000-0000-0000A25B0000}"/>
    <cellStyle name="Normal 6 3 3 7 3 4" xfId="12020" xr:uid="{00000000-0005-0000-0000-0000A35B0000}"/>
    <cellStyle name="Normal 6 3 3 7 3 4 2" xfId="35713" xr:uid="{00000000-0005-0000-0000-0000A45B0000}"/>
    <cellStyle name="Normal 6 3 3 7 3 5" xfId="25117" xr:uid="{00000000-0005-0000-0000-0000A55B0000}"/>
    <cellStyle name="Normal 6 3 3 7 4" xfId="12021" xr:uid="{00000000-0005-0000-0000-0000A65B0000}"/>
    <cellStyle name="Normal 6 3 3 7 4 2" xfId="12022" xr:uid="{00000000-0005-0000-0000-0000A75B0000}"/>
    <cellStyle name="Normal 6 3 3 7 4 2 2" xfId="40591" xr:uid="{00000000-0005-0000-0000-0000A85B0000}"/>
    <cellStyle name="Normal 6 3 3 7 4 3" xfId="30573" xr:uid="{00000000-0005-0000-0000-0000A95B0000}"/>
    <cellStyle name="Normal 6 3 3 7 5" xfId="12023" xr:uid="{00000000-0005-0000-0000-0000AA5B0000}"/>
    <cellStyle name="Normal 6 3 3 7 5 2" xfId="12024" xr:uid="{00000000-0005-0000-0000-0000AB5B0000}"/>
    <cellStyle name="Normal 6 3 3 7 5 2 2" xfId="40592" xr:uid="{00000000-0005-0000-0000-0000AC5B0000}"/>
    <cellStyle name="Normal 6 3 3 7 5 3" xfId="30574" xr:uid="{00000000-0005-0000-0000-0000AD5B0000}"/>
    <cellStyle name="Normal 6 3 3 7 6" xfId="12025" xr:uid="{00000000-0005-0000-0000-0000AE5B0000}"/>
    <cellStyle name="Normal 6 3 3 7 6 2" xfId="35711" xr:uid="{00000000-0005-0000-0000-0000AF5B0000}"/>
    <cellStyle name="Normal 6 3 3 7 7" xfId="25115" xr:uid="{00000000-0005-0000-0000-0000B05B0000}"/>
    <cellStyle name="Normal 6 3 3 8" xfId="12026" xr:uid="{00000000-0005-0000-0000-0000B15B0000}"/>
    <cellStyle name="Normal 6 3 3 8 2" xfId="12027" xr:uid="{00000000-0005-0000-0000-0000B25B0000}"/>
    <cellStyle name="Normal 6 3 3 8 2 2" xfId="12028" xr:uid="{00000000-0005-0000-0000-0000B35B0000}"/>
    <cellStyle name="Normal 6 3 3 8 2 2 2" xfId="40593" xr:uid="{00000000-0005-0000-0000-0000B45B0000}"/>
    <cellStyle name="Normal 6 3 3 8 2 3" xfId="30575" xr:uid="{00000000-0005-0000-0000-0000B55B0000}"/>
    <cellStyle name="Normal 6 3 3 8 3" xfId="12029" xr:uid="{00000000-0005-0000-0000-0000B65B0000}"/>
    <cellStyle name="Normal 6 3 3 8 3 2" xfId="12030" xr:uid="{00000000-0005-0000-0000-0000B75B0000}"/>
    <cellStyle name="Normal 6 3 3 8 3 2 2" xfId="40594" xr:uid="{00000000-0005-0000-0000-0000B85B0000}"/>
    <cellStyle name="Normal 6 3 3 8 3 3" xfId="30576" xr:uid="{00000000-0005-0000-0000-0000B95B0000}"/>
    <cellStyle name="Normal 6 3 3 8 4" xfId="12031" xr:uid="{00000000-0005-0000-0000-0000BA5B0000}"/>
    <cellStyle name="Normal 6 3 3 8 4 2" xfId="35714" xr:uid="{00000000-0005-0000-0000-0000BB5B0000}"/>
    <cellStyle name="Normal 6 3 3 8 5" xfId="25118" xr:uid="{00000000-0005-0000-0000-0000BC5B0000}"/>
    <cellStyle name="Normal 6 3 3 9" xfId="12032" xr:uid="{00000000-0005-0000-0000-0000BD5B0000}"/>
    <cellStyle name="Normal 6 3 3 9 2" xfId="12033" xr:uid="{00000000-0005-0000-0000-0000BE5B0000}"/>
    <cellStyle name="Normal 6 3 3 9 2 2" xfId="12034" xr:uid="{00000000-0005-0000-0000-0000BF5B0000}"/>
    <cellStyle name="Normal 6 3 3 9 2 2 2" xfId="40595" xr:uid="{00000000-0005-0000-0000-0000C05B0000}"/>
    <cellStyle name="Normal 6 3 3 9 2 3" xfId="30577" xr:uid="{00000000-0005-0000-0000-0000C15B0000}"/>
    <cellStyle name="Normal 6 3 3 9 3" xfId="12035" xr:uid="{00000000-0005-0000-0000-0000C25B0000}"/>
    <cellStyle name="Normal 6 3 3 9 3 2" xfId="12036" xr:uid="{00000000-0005-0000-0000-0000C35B0000}"/>
    <cellStyle name="Normal 6 3 3 9 3 2 2" xfId="40596" xr:uid="{00000000-0005-0000-0000-0000C45B0000}"/>
    <cellStyle name="Normal 6 3 3 9 3 3" xfId="30578" xr:uid="{00000000-0005-0000-0000-0000C55B0000}"/>
    <cellStyle name="Normal 6 3 3 9 4" xfId="12037" xr:uid="{00000000-0005-0000-0000-0000C65B0000}"/>
    <cellStyle name="Normal 6 3 3 9 4 2" xfId="35715" xr:uid="{00000000-0005-0000-0000-0000C75B0000}"/>
    <cellStyle name="Normal 6 3 3 9 5" xfId="25119" xr:uid="{00000000-0005-0000-0000-0000C85B0000}"/>
    <cellStyle name="Normal 6 3 4" xfId="12038" xr:uid="{00000000-0005-0000-0000-0000C95B0000}"/>
    <cellStyle name="Normal 6 3 4 10" xfId="12039" xr:uid="{00000000-0005-0000-0000-0000CA5B0000}"/>
    <cellStyle name="Normal 6 3 4 10 2" xfId="12040" xr:uid="{00000000-0005-0000-0000-0000CB5B0000}"/>
    <cellStyle name="Normal 6 3 4 10 2 2" xfId="40597" xr:uid="{00000000-0005-0000-0000-0000CC5B0000}"/>
    <cellStyle name="Normal 6 3 4 10 3" xfId="30579" xr:uid="{00000000-0005-0000-0000-0000CD5B0000}"/>
    <cellStyle name="Normal 6 3 4 11" xfId="12041" xr:uid="{00000000-0005-0000-0000-0000CE5B0000}"/>
    <cellStyle name="Normal 6 3 4 11 2" xfId="12042" xr:uid="{00000000-0005-0000-0000-0000CF5B0000}"/>
    <cellStyle name="Normal 6 3 4 11 2 2" xfId="40598" xr:uid="{00000000-0005-0000-0000-0000D05B0000}"/>
    <cellStyle name="Normal 6 3 4 11 3" xfId="30580" xr:uid="{00000000-0005-0000-0000-0000D15B0000}"/>
    <cellStyle name="Normal 6 3 4 12" xfId="12043" xr:uid="{00000000-0005-0000-0000-0000D25B0000}"/>
    <cellStyle name="Normal 6 3 4 12 2" xfId="35716" xr:uid="{00000000-0005-0000-0000-0000D35B0000}"/>
    <cellStyle name="Normal 6 3 4 13" xfId="25120" xr:uid="{00000000-0005-0000-0000-0000D45B0000}"/>
    <cellStyle name="Normal 6 3 4 2" xfId="12044" xr:uid="{00000000-0005-0000-0000-0000D55B0000}"/>
    <cellStyle name="Normal 6 3 4 2 10" xfId="12045" xr:uid="{00000000-0005-0000-0000-0000D65B0000}"/>
    <cellStyle name="Normal 6 3 4 2 10 2" xfId="12046" xr:uid="{00000000-0005-0000-0000-0000D75B0000}"/>
    <cellStyle name="Normal 6 3 4 2 10 2 2" xfId="40599" xr:uid="{00000000-0005-0000-0000-0000D85B0000}"/>
    <cellStyle name="Normal 6 3 4 2 10 3" xfId="30581" xr:uid="{00000000-0005-0000-0000-0000D95B0000}"/>
    <cellStyle name="Normal 6 3 4 2 11" xfId="12047" xr:uid="{00000000-0005-0000-0000-0000DA5B0000}"/>
    <cellStyle name="Normal 6 3 4 2 11 2" xfId="35717" xr:uid="{00000000-0005-0000-0000-0000DB5B0000}"/>
    <cellStyle name="Normal 6 3 4 2 12" xfId="25121" xr:uid="{00000000-0005-0000-0000-0000DC5B0000}"/>
    <cellStyle name="Normal 6 3 4 2 2" xfId="12048" xr:uid="{00000000-0005-0000-0000-0000DD5B0000}"/>
    <cellStyle name="Normal 6 3 4 2 2 10" xfId="25122" xr:uid="{00000000-0005-0000-0000-0000DE5B0000}"/>
    <cellStyle name="Normal 6 3 4 2 2 2" xfId="12049" xr:uid="{00000000-0005-0000-0000-0000DF5B0000}"/>
    <cellStyle name="Normal 6 3 4 2 2 2 2" xfId="12050" xr:uid="{00000000-0005-0000-0000-0000E05B0000}"/>
    <cellStyle name="Normal 6 3 4 2 2 2 2 2" xfId="12051" xr:uid="{00000000-0005-0000-0000-0000E15B0000}"/>
    <cellStyle name="Normal 6 3 4 2 2 2 2 2 2" xfId="12052" xr:uid="{00000000-0005-0000-0000-0000E25B0000}"/>
    <cellStyle name="Normal 6 3 4 2 2 2 2 2 2 2" xfId="12053" xr:uid="{00000000-0005-0000-0000-0000E35B0000}"/>
    <cellStyle name="Normal 6 3 4 2 2 2 2 2 2 2 2" xfId="40600" xr:uid="{00000000-0005-0000-0000-0000E45B0000}"/>
    <cellStyle name="Normal 6 3 4 2 2 2 2 2 2 3" xfId="30582" xr:uid="{00000000-0005-0000-0000-0000E55B0000}"/>
    <cellStyle name="Normal 6 3 4 2 2 2 2 2 3" xfId="12054" xr:uid="{00000000-0005-0000-0000-0000E65B0000}"/>
    <cellStyle name="Normal 6 3 4 2 2 2 2 2 3 2" xfId="12055" xr:uid="{00000000-0005-0000-0000-0000E75B0000}"/>
    <cellStyle name="Normal 6 3 4 2 2 2 2 2 3 2 2" xfId="40601" xr:uid="{00000000-0005-0000-0000-0000E85B0000}"/>
    <cellStyle name="Normal 6 3 4 2 2 2 2 2 3 3" xfId="30583" xr:uid="{00000000-0005-0000-0000-0000E95B0000}"/>
    <cellStyle name="Normal 6 3 4 2 2 2 2 2 4" xfId="12056" xr:uid="{00000000-0005-0000-0000-0000EA5B0000}"/>
    <cellStyle name="Normal 6 3 4 2 2 2 2 2 4 2" xfId="35721" xr:uid="{00000000-0005-0000-0000-0000EB5B0000}"/>
    <cellStyle name="Normal 6 3 4 2 2 2 2 2 5" xfId="25125" xr:uid="{00000000-0005-0000-0000-0000EC5B0000}"/>
    <cellStyle name="Normal 6 3 4 2 2 2 2 3" xfId="12057" xr:uid="{00000000-0005-0000-0000-0000ED5B0000}"/>
    <cellStyle name="Normal 6 3 4 2 2 2 2 3 2" xfId="12058" xr:uid="{00000000-0005-0000-0000-0000EE5B0000}"/>
    <cellStyle name="Normal 6 3 4 2 2 2 2 3 2 2" xfId="12059" xr:uid="{00000000-0005-0000-0000-0000EF5B0000}"/>
    <cellStyle name="Normal 6 3 4 2 2 2 2 3 2 2 2" xfId="40602" xr:uid="{00000000-0005-0000-0000-0000F05B0000}"/>
    <cellStyle name="Normal 6 3 4 2 2 2 2 3 2 3" xfId="30584" xr:uid="{00000000-0005-0000-0000-0000F15B0000}"/>
    <cellStyle name="Normal 6 3 4 2 2 2 2 3 3" xfId="12060" xr:uid="{00000000-0005-0000-0000-0000F25B0000}"/>
    <cellStyle name="Normal 6 3 4 2 2 2 2 3 3 2" xfId="12061" xr:uid="{00000000-0005-0000-0000-0000F35B0000}"/>
    <cellStyle name="Normal 6 3 4 2 2 2 2 3 3 2 2" xfId="40603" xr:uid="{00000000-0005-0000-0000-0000F45B0000}"/>
    <cellStyle name="Normal 6 3 4 2 2 2 2 3 3 3" xfId="30585" xr:uid="{00000000-0005-0000-0000-0000F55B0000}"/>
    <cellStyle name="Normal 6 3 4 2 2 2 2 3 4" xfId="12062" xr:uid="{00000000-0005-0000-0000-0000F65B0000}"/>
    <cellStyle name="Normal 6 3 4 2 2 2 2 3 4 2" xfId="35722" xr:uid="{00000000-0005-0000-0000-0000F75B0000}"/>
    <cellStyle name="Normal 6 3 4 2 2 2 2 3 5" xfId="25126" xr:uid="{00000000-0005-0000-0000-0000F85B0000}"/>
    <cellStyle name="Normal 6 3 4 2 2 2 2 4" xfId="12063" xr:uid="{00000000-0005-0000-0000-0000F95B0000}"/>
    <cellStyle name="Normal 6 3 4 2 2 2 2 4 2" xfId="12064" xr:uid="{00000000-0005-0000-0000-0000FA5B0000}"/>
    <cellStyle name="Normal 6 3 4 2 2 2 2 4 2 2" xfId="40604" xr:uid="{00000000-0005-0000-0000-0000FB5B0000}"/>
    <cellStyle name="Normal 6 3 4 2 2 2 2 4 3" xfId="30586" xr:uid="{00000000-0005-0000-0000-0000FC5B0000}"/>
    <cellStyle name="Normal 6 3 4 2 2 2 2 5" xfId="12065" xr:uid="{00000000-0005-0000-0000-0000FD5B0000}"/>
    <cellStyle name="Normal 6 3 4 2 2 2 2 5 2" xfId="12066" xr:uid="{00000000-0005-0000-0000-0000FE5B0000}"/>
    <cellStyle name="Normal 6 3 4 2 2 2 2 5 2 2" xfId="40605" xr:uid="{00000000-0005-0000-0000-0000FF5B0000}"/>
    <cellStyle name="Normal 6 3 4 2 2 2 2 5 3" xfId="30587" xr:uid="{00000000-0005-0000-0000-0000005C0000}"/>
    <cellStyle name="Normal 6 3 4 2 2 2 2 6" xfId="12067" xr:uid="{00000000-0005-0000-0000-0000015C0000}"/>
    <cellStyle name="Normal 6 3 4 2 2 2 2 6 2" xfId="35720" xr:uid="{00000000-0005-0000-0000-0000025C0000}"/>
    <cellStyle name="Normal 6 3 4 2 2 2 2 7" xfId="25124" xr:uid="{00000000-0005-0000-0000-0000035C0000}"/>
    <cellStyle name="Normal 6 3 4 2 2 2 3" xfId="12068" xr:uid="{00000000-0005-0000-0000-0000045C0000}"/>
    <cellStyle name="Normal 6 3 4 2 2 2 3 2" xfId="12069" xr:uid="{00000000-0005-0000-0000-0000055C0000}"/>
    <cellStyle name="Normal 6 3 4 2 2 2 3 2 2" xfId="12070" xr:uid="{00000000-0005-0000-0000-0000065C0000}"/>
    <cellStyle name="Normal 6 3 4 2 2 2 3 2 2 2" xfId="40606" xr:uid="{00000000-0005-0000-0000-0000075C0000}"/>
    <cellStyle name="Normal 6 3 4 2 2 2 3 2 3" xfId="30588" xr:uid="{00000000-0005-0000-0000-0000085C0000}"/>
    <cellStyle name="Normal 6 3 4 2 2 2 3 3" xfId="12071" xr:uid="{00000000-0005-0000-0000-0000095C0000}"/>
    <cellStyle name="Normal 6 3 4 2 2 2 3 3 2" xfId="12072" xr:uid="{00000000-0005-0000-0000-00000A5C0000}"/>
    <cellStyle name="Normal 6 3 4 2 2 2 3 3 2 2" xfId="40607" xr:uid="{00000000-0005-0000-0000-00000B5C0000}"/>
    <cellStyle name="Normal 6 3 4 2 2 2 3 3 3" xfId="30589" xr:uid="{00000000-0005-0000-0000-00000C5C0000}"/>
    <cellStyle name="Normal 6 3 4 2 2 2 3 4" xfId="12073" xr:uid="{00000000-0005-0000-0000-00000D5C0000}"/>
    <cellStyle name="Normal 6 3 4 2 2 2 3 4 2" xfId="35723" xr:uid="{00000000-0005-0000-0000-00000E5C0000}"/>
    <cellStyle name="Normal 6 3 4 2 2 2 3 5" xfId="25127" xr:uid="{00000000-0005-0000-0000-00000F5C0000}"/>
    <cellStyle name="Normal 6 3 4 2 2 2 4" xfId="12074" xr:uid="{00000000-0005-0000-0000-0000105C0000}"/>
    <cellStyle name="Normal 6 3 4 2 2 2 4 2" xfId="12075" xr:uid="{00000000-0005-0000-0000-0000115C0000}"/>
    <cellStyle name="Normal 6 3 4 2 2 2 4 2 2" xfId="12076" xr:uid="{00000000-0005-0000-0000-0000125C0000}"/>
    <cellStyle name="Normal 6 3 4 2 2 2 4 2 2 2" xfId="40608" xr:uid="{00000000-0005-0000-0000-0000135C0000}"/>
    <cellStyle name="Normal 6 3 4 2 2 2 4 2 3" xfId="30590" xr:uid="{00000000-0005-0000-0000-0000145C0000}"/>
    <cellStyle name="Normal 6 3 4 2 2 2 4 3" xfId="12077" xr:uid="{00000000-0005-0000-0000-0000155C0000}"/>
    <cellStyle name="Normal 6 3 4 2 2 2 4 3 2" xfId="12078" xr:uid="{00000000-0005-0000-0000-0000165C0000}"/>
    <cellStyle name="Normal 6 3 4 2 2 2 4 3 2 2" xfId="40609" xr:uid="{00000000-0005-0000-0000-0000175C0000}"/>
    <cellStyle name="Normal 6 3 4 2 2 2 4 3 3" xfId="30591" xr:uid="{00000000-0005-0000-0000-0000185C0000}"/>
    <cellStyle name="Normal 6 3 4 2 2 2 4 4" xfId="12079" xr:uid="{00000000-0005-0000-0000-0000195C0000}"/>
    <cellStyle name="Normal 6 3 4 2 2 2 4 4 2" xfId="35724" xr:uid="{00000000-0005-0000-0000-00001A5C0000}"/>
    <cellStyle name="Normal 6 3 4 2 2 2 4 5" xfId="25128" xr:uid="{00000000-0005-0000-0000-00001B5C0000}"/>
    <cellStyle name="Normal 6 3 4 2 2 2 5" xfId="12080" xr:uid="{00000000-0005-0000-0000-00001C5C0000}"/>
    <cellStyle name="Normal 6 3 4 2 2 2 5 2" xfId="12081" xr:uid="{00000000-0005-0000-0000-00001D5C0000}"/>
    <cellStyle name="Normal 6 3 4 2 2 2 5 2 2" xfId="40610" xr:uid="{00000000-0005-0000-0000-00001E5C0000}"/>
    <cellStyle name="Normal 6 3 4 2 2 2 5 3" xfId="30592" xr:uid="{00000000-0005-0000-0000-00001F5C0000}"/>
    <cellStyle name="Normal 6 3 4 2 2 2 6" xfId="12082" xr:uid="{00000000-0005-0000-0000-0000205C0000}"/>
    <cellStyle name="Normal 6 3 4 2 2 2 6 2" xfId="12083" xr:uid="{00000000-0005-0000-0000-0000215C0000}"/>
    <cellStyle name="Normal 6 3 4 2 2 2 6 2 2" xfId="40611" xr:uid="{00000000-0005-0000-0000-0000225C0000}"/>
    <cellStyle name="Normal 6 3 4 2 2 2 6 3" xfId="30593" xr:uid="{00000000-0005-0000-0000-0000235C0000}"/>
    <cellStyle name="Normal 6 3 4 2 2 2 7" xfId="12084" xr:uid="{00000000-0005-0000-0000-0000245C0000}"/>
    <cellStyle name="Normal 6 3 4 2 2 2 7 2" xfId="35719" xr:uid="{00000000-0005-0000-0000-0000255C0000}"/>
    <cellStyle name="Normal 6 3 4 2 2 2 8" xfId="25123" xr:uid="{00000000-0005-0000-0000-0000265C0000}"/>
    <cellStyle name="Normal 6 3 4 2 2 3" xfId="12085" xr:uid="{00000000-0005-0000-0000-0000275C0000}"/>
    <cellStyle name="Normal 6 3 4 2 2 3 2" xfId="12086" xr:uid="{00000000-0005-0000-0000-0000285C0000}"/>
    <cellStyle name="Normal 6 3 4 2 2 3 2 2" xfId="12087" xr:uid="{00000000-0005-0000-0000-0000295C0000}"/>
    <cellStyle name="Normal 6 3 4 2 2 3 2 2 2" xfId="12088" xr:uid="{00000000-0005-0000-0000-00002A5C0000}"/>
    <cellStyle name="Normal 6 3 4 2 2 3 2 2 2 2" xfId="12089" xr:uid="{00000000-0005-0000-0000-00002B5C0000}"/>
    <cellStyle name="Normal 6 3 4 2 2 3 2 2 2 2 2" xfId="40612" xr:uid="{00000000-0005-0000-0000-00002C5C0000}"/>
    <cellStyle name="Normal 6 3 4 2 2 3 2 2 2 3" xfId="30594" xr:uid="{00000000-0005-0000-0000-00002D5C0000}"/>
    <cellStyle name="Normal 6 3 4 2 2 3 2 2 3" xfId="12090" xr:uid="{00000000-0005-0000-0000-00002E5C0000}"/>
    <cellStyle name="Normal 6 3 4 2 2 3 2 2 3 2" xfId="12091" xr:uid="{00000000-0005-0000-0000-00002F5C0000}"/>
    <cellStyle name="Normal 6 3 4 2 2 3 2 2 3 2 2" xfId="40613" xr:uid="{00000000-0005-0000-0000-0000305C0000}"/>
    <cellStyle name="Normal 6 3 4 2 2 3 2 2 3 3" xfId="30595" xr:uid="{00000000-0005-0000-0000-0000315C0000}"/>
    <cellStyle name="Normal 6 3 4 2 2 3 2 2 4" xfId="12092" xr:uid="{00000000-0005-0000-0000-0000325C0000}"/>
    <cellStyle name="Normal 6 3 4 2 2 3 2 2 4 2" xfId="35727" xr:uid="{00000000-0005-0000-0000-0000335C0000}"/>
    <cellStyle name="Normal 6 3 4 2 2 3 2 2 5" xfId="25131" xr:uid="{00000000-0005-0000-0000-0000345C0000}"/>
    <cellStyle name="Normal 6 3 4 2 2 3 2 3" xfId="12093" xr:uid="{00000000-0005-0000-0000-0000355C0000}"/>
    <cellStyle name="Normal 6 3 4 2 2 3 2 3 2" xfId="12094" xr:uid="{00000000-0005-0000-0000-0000365C0000}"/>
    <cellStyle name="Normal 6 3 4 2 2 3 2 3 2 2" xfId="12095" xr:uid="{00000000-0005-0000-0000-0000375C0000}"/>
    <cellStyle name="Normal 6 3 4 2 2 3 2 3 2 2 2" xfId="40614" xr:uid="{00000000-0005-0000-0000-0000385C0000}"/>
    <cellStyle name="Normal 6 3 4 2 2 3 2 3 2 3" xfId="30596" xr:uid="{00000000-0005-0000-0000-0000395C0000}"/>
    <cellStyle name="Normal 6 3 4 2 2 3 2 3 3" xfId="12096" xr:uid="{00000000-0005-0000-0000-00003A5C0000}"/>
    <cellStyle name="Normal 6 3 4 2 2 3 2 3 3 2" xfId="12097" xr:uid="{00000000-0005-0000-0000-00003B5C0000}"/>
    <cellStyle name="Normal 6 3 4 2 2 3 2 3 3 2 2" xfId="40615" xr:uid="{00000000-0005-0000-0000-00003C5C0000}"/>
    <cellStyle name="Normal 6 3 4 2 2 3 2 3 3 3" xfId="30597" xr:uid="{00000000-0005-0000-0000-00003D5C0000}"/>
    <cellStyle name="Normal 6 3 4 2 2 3 2 3 4" xfId="12098" xr:uid="{00000000-0005-0000-0000-00003E5C0000}"/>
    <cellStyle name="Normal 6 3 4 2 2 3 2 3 4 2" xfId="35728" xr:uid="{00000000-0005-0000-0000-00003F5C0000}"/>
    <cellStyle name="Normal 6 3 4 2 2 3 2 3 5" xfId="25132" xr:uid="{00000000-0005-0000-0000-0000405C0000}"/>
    <cellStyle name="Normal 6 3 4 2 2 3 2 4" xfId="12099" xr:uid="{00000000-0005-0000-0000-0000415C0000}"/>
    <cellStyle name="Normal 6 3 4 2 2 3 2 4 2" xfId="12100" xr:uid="{00000000-0005-0000-0000-0000425C0000}"/>
    <cellStyle name="Normal 6 3 4 2 2 3 2 4 2 2" xfId="40616" xr:uid="{00000000-0005-0000-0000-0000435C0000}"/>
    <cellStyle name="Normal 6 3 4 2 2 3 2 4 3" xfId="30598" xr:uid="{00000000-0005-0000-0000-0000445C0000}"/>
    <cellStyle name="Normal 6 3 4 2 2 3 2 5" xfId="12101" xr:uid="{00000000-0005-0000-0000-0000455C0000}"/>
    <cellStyle name="Normal 6 3 4 2 2 3 2 5 2" xfId="12102" xr:uid="{00000000-0005-0000-0000-0000465C0000}"/>
    <cellStyle name="Normal 6 3 4 2 2 3 2 5 2 2" xfId="40617" xr:uid="{00000000-0005-0000-0000-0000475C0000}"/>
    <cellStyle name="Normal 6 3 4 2 2 3 2 5 3" xfId="30599" xr:uid="{00000000-0005-0000-0000-0000485C0000}"/>
    <cellStyle name="Normal 6 3 4 2 2 3 2 6" xfId="12103" xr:uid="{00000000-0005-0000-0000-0000495C0000}"/>
    <cellStyle name="Normal 6 3 4 2 2 3 2 6 2" xfId="35726" xr:uid="{00000000-0005-0000-0000-00004A5C0000}"/>
    <cellStyle name="Normal 6 3 4 2 2 3 2 7" xfId="25130" xr:uid="{00000000-0005-0000-0000-00004B5C0000}"/>
    <cellStyle name="Normal 6 3 4 2 2 3 3" xfId="12104" xr:uid="{00000000-0005-0000-0000-00004C5C0000}"/>
    <cellStyle name="Normal 6 3 4 2 2 3 3 2" xfId="12105" xr:uid="{00000000-0005-0000-0000-00004D5C0000}"/>
    <cellStyle name="Normal 6 3 4 2 2 3 3 2 2" xfId="12106" xr:uid="{00000000-0005-0000-0000-00004E5C0000}"/>
    <cellStyle name="Normal 6 3 4 2 2 3 3 2 2 2" xfId="40618" xr:uid="{00000000-0005-0000-0000-00004F5C0000}"/>
    <cellStyle name="Normal 6 3 4 2 2 3 3 2 3" xfId="30600" xr:uid="{00000000-0005-0000-0000-0000505C0000}"/>
    <cellStyle name="Normal 6 3 4 2 2 3 3 3" xfId="12107" xr:uid="{00000000-0005-0000-0000-0000515C0000}"/>
    <cellStyle name="Normal 6 3 4 2 2 3 3 3 2" xfId="12108" xr:uid="{00000000-0005-0000-0000-0000525C0000}"/>
    <cellStyle name="Normal 6 3 4 2 2 3 3 3 2 2" xfId="40619" xr:uid="{00000000-0005-0000-0000-0000535C0000}"/>
    <cellStyle name="Normal 6 3 4 2 2 3 3 3 3" xfId="30601" xr:uid="{00000000-0005-0000-0000-0000545C0000}"/>
    <cellStyle name="Normal 6 3 4 2 2 3 3 4" xfId="12109" xr:uid="{00000000-0005-0000-0000-0000555C0000}"/>
    <cellStyle name="Normal 6 3 4 2 2 3 3 4 2" xfId="35729" xr:uid="{00000000-0005-0000-0000-0000565C0000}"/>
    <cellStyle name="Normal 6 3 4 2 2 3 3 5" xfId="25133" xr:uid="{00000000-0005-0000-0000-0000575C0000}"/>
    <cellStyle name="Normal 6 3 4 2 2 3 4" xfId="12110" xr:uid="{00000000-0005-0000-0000-0000585C0000}"/>
    <cellStyle name="Normal 6 3 4 2 2 3 4 2" xfId="12111" xr:uid="{00000000-0005-0000-0000-0000595C0000}"/>
    <cellStyle name="Normal 6 3 4 2 2 3 4 2 2" xfId="12112" xr:uid="{00000000-0005-0000-0000-00005A5C0000}"/>
    <cellStyle name="Normal 6 3 4 2 2 3 4 2 2 2" xfId="40620" xr:uid="{00000000-0005-0000-0000-00005B5C0000}"/>
    <cellStyle name="Normal 6 3 4 2 2 3 4 2 3" xfId="30602" xr:uid="{00000000-0005-0000-0000-00005C5C0000}"/>
    <cellStyle name="Normal 6 3 4 2 2 3 4 3" xfId="12113" xr:uid="{00000000-0005-0000-0000-00005D5C0000}"/>
    <cellStyle name="Normal 6 3 4 2 2 3 4 3 2" xfId="12114" xr:uid="{00000000-0005-0000-0000-00005E5C0000}"/>
    <cellStyle name="Normal 6 3 4 2 2 3 4 3 2 2" xfId="40621" xr:uid="{00000000-0005-0000-0000-00005F5C0000}"/>
    <cellStyle name="Normal 6 3 4 2 2 3 4 3 3" xfId="30603" xr:uid="{00000000-0005-0000-0000-0000605C0000}"/>
    <cellStyle name="Normal 6 3 4 2 2 3 4 4" xfId="12115" xr:uid="{00000000-0005-0000-0000-0000615C0000}"/>
    <cellStyle name="Normal 6 3 4 2 2 3 4 4 2" xfId="35730" xr:uid="{00000000-0005-0000-0000-0000625C0000}"/>
    <cellStyle name="Normal 6 3 4 2 2 3 4 5" xfId="25134" xr:uid="{00000000-0005-0000-0000-0000635C0000}"/>
    <cellStyle name="Normal 6 3 4 2 2 3 5" xfId="12116" xr:uid="{00000000-0005-0000-0000-0000645C0000}"/>
    <cellStyle name="Normal 6 3 4 2 2 3 5 2" xfId="12117" xr:uid="{00000000-0005-0000-0000-0000655C0000}"/>
    <cellStyle name="Normal 6 3 4 2 2 3 5 2 2" xfId="40622" xr:uid="{00000000-0005-0000-0000-0000665C0000}"/>
    <cellStyle name="Normal 6 3 4 2 2 3 5 3" xfId="30604" xr:uid="{00000000-0005-0000-0000-0000675C0000}"/>
    <cellStyle name="Normal 6 3 4 2 2 3 6" xfId="12118" xr:uid="{00000000-0005-0000-0000-0000685C0000}"/>
    <cellStyle name="Normal 6 3 4 2 2 3 6 2" xfId="12119" xr:uid="{00000000-0005-0000-0000-0000695C0000}"/>
    <cellStyle name="Normal 6 3 4 2 2 3 6 2 2" xfId="40623" xr:uid="{00000000-0005-0000-0000-00006A5C0000}"/>
    <cellStyle name="Normal 6 3 4 2 2 3 6 3" xfId="30605" xr:uid="{00000000-0005-0000-0000-00006B5C0000}"/>
    <cellStyle name="Normal 6 3 4 2 2 3 7" xfId="12120" xr:uid="{00000000-0005-0000-0000-00006C5C0000}"/>
    <cellStyle name="Normal 6 3 4 2 2 3 7 2" xfId="35725" xr:uid="{00000000-0005-0000-0000-00006D5C0000}"/>
    <cellStyle name="Normal 6 3 4 2 2 3 8" xfId="25129" xr:uid="{00000000-0005-0000-0000-00006E5C0000}"/>
    <cellStyle name="Normal 6 3 4 2 2 4" xfId="12121" xr:uid="{00000000-0005-0000-0000-00006F5C0000}"/>
    <cellStyle name="Normal 6 3 4 2 2 4 2" xfId="12122" xr:uid="{00000000-0005-0000-0000-0000705C0000}"/>
    <cellStyle name="Normal 6 3 4 2 2 4 2 2" xfId="12123" xr:uid="{00000000-0005-0000-0000-0000715C0000}"/>
    <cellStyle name="Normal 6 3 4 2 2 4 2 2 2" xfId="12124" xr:uid="{00000000-0005-0000-0000-0000725C0000}"/>
    <cellStyle name="Normal 6 3 4 2 2 4 2 2 2 2" xfId="40624" xr:uid="{00000000-0005-0000-0000-0000735C0000}"/>
    <cellStyle name="Normal 6 3 4 2 2 4 2 2 3" xfId="30606" xr:uid="{00000000-0005-0000-0000-0000745C0000}"/>
    <cellStyle name="Normal 6 3 4 2 2 4 2 3" xfId="12125" xr:uid="{00000000-0005-0000-0000-0000755C0000}"/>
    <cellStyle name="Normal 6 3 4 2 2 4 2 3 2" xfId="12126" xr:uid="{00000000-0005-0000-0000-0000765C0000}"/>
    <cellStyle name="Normal 6 3 4 2 2 4 2 3 2 2" xfId="40625" xr:uid="{00000000-0005-0000-0000-0000775C0000}"/>
    <cellStyle name="Normal 6 3 4 2 2 4 2 3 3" xfId="30607" xr:uid="{00000000-0005-0000-0000-0000785C0000}"/>
    <cellStyle name="Normal 6 3 4 2 2 4 2 4" xfId="12127" xr:uid="{00000000-0005-0000-0000-0000795C0000}"/>
    <cellStyle name="Normal 6 3 4 2 2 4 2 4 2" xfId="35732" xr:uid="{00000000-0005-0000-0000-00007A5C0000}"/>
    <cellStyle name="Normal 6 3 4 2 2 4 2 5" xfId="25136" xr:uid="{00000000-0005-0000-0000-00007B5C0000}"/>
    <cellStyle name="Normal 6 3 4 2 2 4 3" xfId="12128" xr:uid="{00000000-0005-0000-0000-00007C5C0000}"/>
    <cellStyle name="Normal 6 3 4 2 2 4 3 2" xfId="12129" xr:uid="{00000000-0005-0000-0000-00007D5C0000}"/>
    <cellStyle name="Normal 6 3 4 2 2 4 3 2 2" xfId="12130" xr:uid="{00000000-0005-0000-0000-00007E5C0000}"/>
    <cellStyle name="Normal 6 3 4 2 2 4 3 2 2 2" xfId="40626" xr:uid="{00000000-0005-0000-0000-00007F5C0000}"/>
    <cellStyle name="Normal 6 3 4 2 2 4 3 2 3" xfId="30608" xr:uid="{00000000-0005-0000-0000-0000805C0000}"/>
    <cellStyle name="Normal 6 3 4 2 2 4 3 3" xfId="12131" xr:uid="{00000000-0005-0000-0000-0000815C0000}"/>
    <cellStyle name="Normal 6 3 4 2 2 4 3 3 2" xfId="12132" xr:uid="{00000000-0005-0000-0000-0000825C0000}"/>
    <cellStyle name="Normal 6 3 4 2 2 4 3 3 2 2" xfId="40627" xr:uid="{00000000-0005-0000-0000-0000835C0000}"/>
    <cellStyle name="Normal 6 3 4 2 2 4 3 3 3" xfId="30609" xr:uid="{00000000-0005-0000-0000-0000845C0000}"/>
    <cellStyle name="Normal 6 3 4 2 2 4 3 4" xfId="12133" xr:uid="{00000000-0005-0000-0000-0000855C0000}"/>
    <cellStyle name="Normal 6 3 4 2 2 4 3 4 2" xfId="35733" xr:uid="{00000000-0005-0000-0000-0000865C0000}"/>
    <cellStyle name="Normal 6 3 4 2 2 4 3 5" xfId="25137" xr:uid="{00000000-0005-0000-0000-0000875C0000}"/>
    <cellStyle name="Normal 6 3 4 2 2 4 4" xfId="12134" xr:uid="{00000000-0005-0000-0000-0000885C0000}"/>
    <cellStyle name="Normal 6 3 4 2 2 4 4 2" xfId="12135" xr:uid="{00000000-0005-0000-0000-0000895C0000}"/>
    <cellStyle name="Normal 6 3 4 2 2 4 4 2 2" xfId="40628" xr:uid="{00000000-0005-0000-0000-00008A5C0000}"/>
    <cellStyle name="Normal 6 3 4 2 2 4 4 3" xfId="30610" xr:uid="{00000000-0005-0000-0000-00008B5C0000}"/>
    <cellStyle name="Normal 6 3 4 2 2 4 5" xfId="12136" xr:uid="{00000000-0005-0000-0000-00008C5C0000}"/>
    <cellStyle name="Normal 6 3 4 2 2 4 5 2" xfId="12137" xr:uid="{00000000-0005-0000-0000-00008D5C0000}"/>
    <cellStyle name="Normal 6 3 4 2 2 4 5 2 2" xfId="40629" xr:uid="{00000000-0005-0000-0000-00008E5C0000}"/>
    <cellStyle name="Normal 6 3 4 2 2 4 5 3" xfId="30611" xr:uid="{00000000-0005-0000-0000-00008F5C0000}"/>
    <cellStyle name="Normal 6 3 4 2 2 4 6" xfId="12138" xr:uid="{00000000-0005-0000-0000-0000905C0000}"/>
    <cellStyle name="Normal 6 3 4 2 2 4 6 2" xfId="35731" xr:uid="{00000000-0005-0000-0000-0000915C0000}"/>
    <cellStyle name="Normal 6 3 4 2 2 4 7" xfId="25135" xr:uid="{00000000-0005-0000-0000-0000925C0000}"/>
    <cellStyle name="Normal 6 3 4 2 2 5" xfId="12139" xr:uid="{00000000-0005-0000-0000-0000935C0000}"/>
    <cellStyle name="Normal 6 3 4 2 2 5 2" xfId="12140" xr:uid="{00000000-0005-0000-0000-0000945C0000}"/>
    <cellStyle name="Normal 6 3 4 2 2 5 2 2" xfId="12141" xr:uid="{00000000-0005-0000-0000-0000955C0000}"/>
    <cellStyle name="Normal 6 3 4 2 2 5 2 2 2" xfId="40630" xr:uid="{00000000-0005-0000-0000-0000965C0000}"/>
    <cellStyle name="Normal 6 3 4 2 2 5 2 3" xfId="30612" xr:uid="{00000000-0005-0000-0000-0000975C0000}"/>
    <cellStyle name="Normal 6 3 4 2 2 5 3" xfId="12142" xr:uid="{00000000-0005-0000-0000-0000985C0000}"/>
    <cellStyle name="Normal 6 3 4 2 2 5 3 2" xfId="12143" xr:uid="{00000000-0005-0000-0000-0000995C0000}"/>
    <cellStyle name="Normal 6 3 4 2 2 5 3 2 2" xfId="40631" xr:uid="{00000000-0005-0000-0000-00009A5C0000}"/>
    <cellStyle name="Normal 6 3 4 2 2 5 3 3" xfId="30613" xr:uid="{00000000-0005-0000-0000-00009B5C0000}"/>
    <cellStyle name="Normal 6 3 4 2 2 5 4" xfId="12144" xr:uid="{00000000-0005-0000-0000-00009C5C0000}"/>
    <cellStyle name="Normal 6 3 4 2 2 5 4 2" xfId="35734" xr:uid="{00000000-0005-0000-0000-00009D5C0000}"/>
    <cellStyle name="Normal 6 3 4 2 2 5 5" xfId="25138" xr:uid="{00000000-0005-0000-0000-00009E5C0000}"/>
    <cellStyle name="Normal 6 3 4 2 2 6" xfId="12145" xr:uid="{00000000-0005-0000-0000-00009F5C0000}"/>
    <cellStyle name="Normal 6 3 4 2 2 6 2" xfId="12146" xr:uid="{00000000-0005-0000-0000-0000A05C0000}"/>
    <cellStyle name="Normal 6 3 4 2 2 6 2 2" xfId="12147" xr:uid="{00000000-0005-0000-0000-0000A15C0000}"/>
    <cellStyle name="Normal 6 3 4 2 2 6 2 2 2" xfId="40632" xr:uid="{00000000-0005-0000-0000-0000A25C0000}"/>
    <cellStyle name="Normal 6 3 4 2 2 6 2 3" xfId="30614" xr:uid="{00000000-0005-0000-0000-0000A35C0000}"/>
    <cellStyle name="Normal 6 3 4 2 2 6 3" xfId="12148" xr:uid="{00000000-0005-0000-0000-0000A45C0000}"/>
    <cellStyle name="Normal 6 3 4 2 2 6 3 2" xfId="12149" xr:uid="{00000000-0005-0000-0000-0000A55C0000}"/>
    <cellStyle name="Normal 6 3 4 2 2 6 3 2 2" xfId="40633" xr:uid="{00000000-0005-0000-0000-0000A65C0000}"/>
    <cellStyle name="Normal 6 3 4 2 2 6 3 3" xfId="30615" xr:uid="{00000000-0005-0000-0000-0000A75C0000}"/>
    <cellStyle name="Normal 6 3 4 2 2 6 4" xfId="12150" xr:uid="{00000000-0005-0000-0000-0000A85C0000}"/>
    <cellStyle name="Normal 6 3 4 2 2 6 4 2" xfId="35735" xr:uid="{00000000-0005-0000-0000-0000A95C0000}"/>
    <cellStyle name="Normal 6 3 4 2 2 6 5" xfId="25139" xr:uid="{00000000-0005-0000-0000-0000AA5C0000}"/>
    <cellStyle name="Normal 6 3 4 2 2 7" xfId="12151" xr:uid="{00000000-0005-0000-0000-0000AB5C0000}"/>
    <cellStyle name="Normal 6 3 4 2 2 7 2" xfId="12152" xr:uid="{00000000-0005-0000-0000-0000AC5C0000}"/>
    <cellStyle name="Normal 6 3 4 2 2 7 2 2" xfId="40634" xr:uid="{00000000-0005-0000-0000-0000AD5C0000}"/>
    <cellStyle name="Normal 6 3 4 2 2 7 3" xfId="30616" xr:uid="{00000000-0005-0000-0000-0000AE5C0000}"/>
    <cellStyle name="Normal 6 3 4 2 2 8" xfId="12153" xr:uid="{00000000-0005-0000-0000-0000AF5C0000}"/>
    <cellStyle name="Normal 6 3 4 2 2 8 2" xfId="12154" xr:uid="{00000000-0005-0000-0000-0000B05C0000}"/>
    <cellStyle name="Normal 6 3 4 2 2 8 2 2" xfId="40635" xr:uid="{00000000-0005-0000-0000-0000B15C0000}"/>
    <cellStyle name="Normal 6 3 4 2 2 8 3" xfId="30617" xr:uid="{00000000-0005-0000-0000-0000B25C0000}"/>
    <cellStyle name="Normal 6 3 4 2 2 9" xfId="12155" xr:uid="{00000000-0005-0000-0000-0000B35C0000}"/>
    <cellStyle name="Normal 6 3 4 2 2 9 2" xfId="35718" xr:uid="{00000000-0005-0000-0000-0000B45C0000}"/>
    <cellStyle name="Normal 6 3 4 2 3" xfId="12156" xr:uid="{00000000-0005-0000-0000-0000B55C0000}"/>
    <cellStyle name="Normal 6 3 4 2 3 2" xfId="12157" xr:uid="{00000000-0005-0000-0000-0000B65C0000}"/>
    <cellStyle name="Normal 6 3 4 2 3 2 2" xfId="12158" xr:uid="{00000000-0005-0000-0000-0000B75C0000}"/>
    <cellStyle name="Normal 6 3 4 2 3 2 2 2" xfId="12159" xr:uid="{00000000-0005-0000-0000-0000B85C0000}"/>
    <cellStyle name="Normal 6 3 4 2 3 2 2 2 2" xfId="12160" xr:uid="{00000000-0005-0000-0000-0000B95C0000}"/>
    <cellStyle name="Normal 6 3 4 2 3 2 2 2 2 2" xfId="40636" xr:uid="{00000000-0005-0000-0000-0000BA5C0000}"/>
    <cellStyle name="Normal 6 3 4 2 3 2 2 2 3" xfId="30618" xr:uid="{00000000-0005-0000-0000-0000BB5C0000}"/>
    <cellStyle name="Normal 6 3 4 2 3 2 2 3" xfId="12161" xr:uid="{00000000-0005-0000-0000-0000BC5C0000}"/>
    <cellStyle name="Normal 6 3 4 2 3 2 2 3 2" xfId="12162" xr:uid="{00000000-0005-0000-0000-0000BD5C0000}"/>
    <cellStyle name="Normal 6 3 4 2 3 2 2 3 2 2" xfId="40637" xr:uid="{00000000-0005-0000-0000-0000BE5C0000}"/>
    <cellStyle name="Normal 6 3 4 2 3 2 2 3 3" xfId="30619" xr:uid="{00000000-0005-0000-0000-0000BF5C0000}"/>
    <cellStyle name="Normal 6 3 4 2 3 2 2 4" xfId="12163" xr:uid="{00000000-0005-0000-0000-0000C05C0000}"/>
    <cellStyle name="Normal 6 3 4 2 3 2 2 4 2" xfId="35738" xr:uid="{00000000-0005-0000-0000-0000C15C0000}"/>
    <cellStyle name="Normal 6 3 4 2 3 2 2 5" xfId="25142" xr:uid="{00000000-0005-0000-0000-0000C25C0000}"/>
    <cellStyle name="Normal 6 3 4 2 3 2 3" xfId="12164" xr:uid="{00000000-0005-0000-0000-0000C35C0000}"/>
    <cellStyle name="Normal 6 3 4 2 3 2 3 2" xfId="12165" xr:uid="{00000000-0005-0000-0000-0000C45C0000}"/>
    <cellStyle name="Normal 6 3 4 2 3 2 3 2 2" xfId="12166" xr:uid="{00000000-0005-0000-0000-0000C55C0000}"/>
    <cellStyle name="Normal 6 3 4 2 3 2 3 2 2 2" xfId="40638" xr:uid="{00000000-0005-0000-0000-0000C65C0000}"/>
    <cellStyle name="Normal 6 3 4 2 3 2 3 2 3" xfId="30620" xr:uid="{00000000-0005-0000-0000-0000C75C0000}"/>
    <cellStyle name="Normal 6 3 4 2 3 2 3 3" xfId="12167" xr:uid="{00000000-0005-0000-0000-0000C85C0000}"/>
    <cellStyle name="Normal 6 3 4 2 3 2 3 3 2" xfId="12168" xr:uid="{00000000-0005-0000-0000-0000C95C0000}"/>
    <cellStyle name="Normal 6 3 4 2 3 2 3 3 2 2" xfId="40639" xr:uid="{00000000-0005-0000-0000-0000CA5C0000}"/>
    <cellStyle name="Normal 6 3 4 2 3 2 3 3 3" xfId="30621" xr:uid="{00000000-0005-0000-0000-0000CB5C0000}"/>
    <cellStyle name="Normal 6 3 4 2 3 2 3 4" xfId="12169" xr:uid="{00000000-0005-0000-0000-0000CC5C0000}"/>
    <cellStyle name="Normal 6 3 4 2 3 2 3 4 2" xfId="35739" xr:uid="{00000000-0005-0000-0000-0000CD5C0000}"/>
    <cellStyle name="Normal 6 3 4 2 3 2 3 5" xfId="25143" xr:uid="{00000000-0005-0000-0000-0000CE5C0000}"/>
    <cellStyle name="Normal 6 3 4 2 3 2 4" xfId="12170" xr:uid="{00000000-0005-0000-0000-0000CF5C0000}"/>
    <cellStyle name="Normal 6 3 4 2 3 2 4 2" xfId="12171" xr:uid="{00000000-0005-0000-0000-0000D05C0000}"/>
    <cellStyle name="Normal 6 3 4 2 3 2 4 2 2" xfId="40640" xr:uid="{00000000-0005-0000-0000-0000D15C0000}"/>
    <cellStyle name="Normal 6 3 4 2 3 2 4 3" xfId="30622" xr:uid="{00000000-0005-0000-0000-0000D25C0000}"/>
    <cellStyle name="Normal 6 3 4 2 3 2 5" xfId="12172" xr:uid="{00000000-0005-0000-0000-0000D35C0000}"/>
    <cellStyle name="Normal 6 3 4 2 3 2 5 2" xfId="12173" xr:uid="{00000000-0005-0000-0000-0000D45C0000}"/>
    <cellStyle name="Normal 6 3 4 2 3 2 5 2 2" xfId="40641" xr:uid="{00000000-0005-0000-0000-0000D55C0000}"/>
    <cellStyle name="Normal 6 3 4 2 3 2 5 3" xfId="30623" xr:uid="{00000000-0005-0000-0000-0000D65C0000}"/>
    <cellStyle name="Normal 6 3 4 2 3 2 6" xfId="12174" xr:uid="{00000000-0005-0000-0000-0000D75C0000}"/>
    <cellStyle name="Normal 6 3 4 2 3 2 6 2" xfId="35737" xr:uid="{00000000-0005-0000-0000-0000D85C0000}"/>
    <cellStyle name="Normal 6 3 4 2 3 2 7" xfId="25141" xr:uid="{00000000-0005-0000-0000-0000D95C0000}"/>
    <cellStyle name="Normal 6 3 4 2 3 3" xfId="12175" xr:uid="{00000000-0005-0000-0000-0000DA5C0000}"/>
    <cellStyle name="Normal 6 3 4 2 3 3 2" xfId="12176" xr:uid="{00000000-0005-0000-0000-0000DB5C0000}"/>
    <cellStyle name="Normal 6 3 4 2 3 3 2 2" xfId="12177" xr:uid="{00000000-0005-0000-0000-0000DC5C0000}"/>
    <cellStyle name="Normal 6 3 4 2 3 3 2 2 2" xfId="40642" xr:uid="{00000000-0005-0000-0000-0000DD5C0000}"/>
    <cellStyle name="Normal 6 3 4 2 3 3 2 3" xfId="30624" xr:uid="{00000000-0005-0000-0000-0000DE5C0000}"/>
    <cellStyle name="Normal 6 3 4 2 3 3 3" xfId="12178" xr:uid="{00000000-0005-0000-0000-0000DF5C0000}"/>
    <cellStyle name="Normal 6 3 4 2 3 3 3 2" xfId="12179" xr:uid="{00000000-0005-0000-0000-0000E05C0000}"/>
    <cellStyle name="Normal 6 3 4 2 3 3 3 2 2" xfId="40643" xr:uid="{00000000-0005-0000-0000-0000E15C0000}"/>
    <cellStyle name="Normal 6 3 4 2 3 3 3 3" xfId="30625" xr:uid="{00000000-0005-0000-0000-0000E25C0000}"/>
    <cellStyle name="Normal 6 3 4 2 3 3 4" xfId="12180" xr:uid="{00000000-0005-0000-0000-0000E35C0000}"/>
    <cellStyle name="Normal 6 3 4 2 3 3 4 2" xfId="35740" xr:uid="{00000000-0005-0000-0000-0000E45C0000}"/>
    <cellStyle name="Normal 6 3 4 2 3 3 5" xfId="25144" xr:uid="{00000000-0005-0000-0000-0000E55C0000}"/>
    <cellStyle name="Normal 6 3 4 2 3 4" xfId="12181" xr:uid="{00000000-0005-0000-0000-0000E65C0000}"/>
    <cellStyle name="Normal 6 3 4 2 3 4 2" xfId="12182" xr:uid="{00000000-0005-0000-0000-0000E75C0000}"/>
    <cellStyle name="Normal 6 3 4 2 3 4 2 2" xfId="12183" xr:uid="{00000000-0005-0000-0000-0000E85C0000}"/>
    <cellStyle name="Normal 6 3 4 2 3 4 2 2 2" xfId="40644" xr:uid="{00000000-0005-0000-0000-0000E95C0000}"/>
    <cellStyle name="Normal 6 3 4 2 3 4 2 3" xfId="30626" xr:uid="{00000000-0005-0000-0000-0000EA5C0000}"/>
    <cellStyle name="Normal 6 3 4 2 3 4 3" xfId="12184" xr:uid="{00000000-0005-0000-0000-0000EB5C0000}"/>
    <cellStyle name="Normal 6 3 4 2 3 4 3 2" xfId="12185" xr:uid="{00000000-0005-0000-0000-0000EC5C0000}"/>
    <cellStyle name="Normal 6 3 4 2 3 4 3 2 2" xfId="40645" xr:uid="{00000000-0005-0000-0000-0000ED5C0000}"/>
    <cellStyle name="Normal 6 3 4 2 3 4 3 3" xfId="30627" xr:uid="{00000000-0005-0000-0000-0000EE5C0000}"/>
    <cellStyle name="Normal 6 3 4 2 3 4 4" xfId="12186" xr:uid="{00000000-0005-0000-0000-0000EF5C0000}"/>
    <cellStyle name="Normal 6 3 4 2 3 4 4 2" xfId="35741" xr:uid="{00000000-0005-0000-0000-0000F05C0000}"/>
    <cellStyle name="Normal 6 3 4 2 3 4 5" xfId="25145" xr:uid="{00000000-0005-0000-0000-0000F15C0000}"/>
    <cellStyle name="Normal 6 3 4 2 3 5" xfId="12187" xr:uid="{00000000-0005-0000-0000-0000F25C0000}"/>
    <cellStyle name="Normal 6 3 4 2 3 5 2" xfId="12188" xr:uid="{00000000-0005-0000-0000-0000F35C0000}"/>
    <cellStyle name="Normal 6 3 4 2 3 5 2 2" xfId="40646" xr:uid="{00000000-0005-0000-0000-0000F45C0000}"/>
    <cellStyle name="Normal 6 3 4 2 3 5 3" xfId="30628" xr:uid="{00000000-0005-0000-0000-0000F55C0000}"/>
    <cellStyle name="Normal 6 3 4 2 3 6" xfId="12189" xr:uid="{00000000-0005-0000-0000-0000F65C0000}"/>
    <cellStyle name="Normal 6 3 4 2 3 6 2" xfId="12190" xr:uid="{00000000-0005-0000-0000-0000F75C0000}"/>
    <cellStyle name="Normal 6 3 4 2 3 6 2 2" xfId="40647" xr:uid="{00000000-0005-0000-0000-0000F85C0000}"/>
    <cellStyle name="Normal 6 3 4 2 3 6 3" xfId="30629" xr:uid="{00000000-0005-0000-0000-0000F95C0000}"/>
    <cellStyle name="Normal 6 3 4 2 3 7" xfId="12191" xr:uid="{00000000-0005-0000-0000-0000FA5C0000}"/>
    <cellStyle name="Normal 6 3 4 2 3 7 2" xfId="35736" xr:uid="{00000000-0005-0000-0000-0000FB5C0000}"/>
    <cellStyle name="Normal 6 3 4 2 3 8" xfId="25140" xr:uid="{00000000-0005-0000-0000-0000FC5C0000}"/>
    <cellStyle name="Normal 6 3 4 2 4" xfId="12192" xr:uid="{00000000-0005-0000-0000-0000FD5C0000}"/>
    <cellStyle name="Normal 6 3 4 2 4 2" xfId="12193" xr:uid="{00000000-0005-0000-0000-0000FE5C0000}"/>
    <cellStyle name="Normal 6 3 4 2 4 2 2" xfId="12194" xr:uid="{00000000-0005-0000-0000-0000FF5C0000}"/>
    <cellStyle name="Normal 6 3 4 2 4 2 2 2" xfId="12195" xr:uid="{00000000-0005-0000-0000-0000005D0000}"/>
    <cellStyle name="Normal 6 3 4 2 4 2 2 2 2" xfId="12196" xr:uid="{00000000-0005-0000-0000-0000015D0000}"/>
    <cellStyle name="Normal 6 3 4 2 4 2 2 2 2 2" xfId="40648" xr:uid="{00000000-0005-0000-0000-0000025D0000}"/>
    <cellStyle name="Normal 6 3 4 2 4 2 2 2 3" xfId="30630" xr:uid="{00000000-0005-0000-0000-0000035D0000}"/>
    <cellStyle name="Normal 6 3 4 2 4 2 2 3" xfId="12197" xr:uid="{00000000-0005-0000-0000-0000045D0000}"/>
    <cellStyle name="Normal 6 3 4 2 4 2 2 3 2" xfId="12198" xr:uid="{00000000-0005-0000-0000-0000055D0000}"/>
    <cellStyle name="Normal 6 3 4 2 4 2 2 3 2 2" xfId="40649" xr:uid="{00000000-0005-0000-0000-0000065D0000}"/>
    <cellStyle name="Normal 6 3 4 2 4 2 2 3 3" xfId="30631" xr:uid="{00000000-0005-0000-0000-0000075D0000}"/>
    <cellStyle name="Normal 6 3 4 2 4 2 2 4" xfId="12199" xr:uid="{00000000-0005-0000-0000-0000085D0000}"/>
    <cellStyle name="Normal 6 3 4 2 4 2 2 4 2" xfId="35744" xr:uid="{00000000-0005-0000-0000-0000095D0000}"/>
    <cellStyle name="Normal 6 3 4 2 4 2 2 5" xfId="25148" xr:uid="{00000000-0005-0000-0000-00000A5D0000}"/>
    <cellStyle name="Normal 6 3 4 2 4 2 3" xfId="12200" xr:uid="{00000000-0005-0000-0000-00000B5D0000}"/>
    <cellStyle name="Normal 6 3 4 2 4 2 3 2" xfId="12201" xr:uid="{00000000-0005-0000-0000-00000C5D0000}"/>
    <cellStyle name="Normal 6 3 4 2 4 2 3 2 2" xfId="12202" xr:uid="{00000000-0005-0000-0000-00000D5D0000}"/>
    <cellStyle name="Normal 6 3 4 2 4 2 3 2 2 2" xfId="40650" xr:uid="{00000000-0005-0000-0000-00000E5D0000}"/>
    <cellStyle name="Normal 6 3 4 2 4 2 3 2 3" xfId="30632" xr:uid="{00000000-0005-0000-0000-00000F5D0000}"/>
    <cellStyle name="Normal 6 3 4 2 4 2 3 3" xfId="12203" xr:uid="{00000000-0005-0000-0000-0000105D0000}"/>
    <cellStyle name="Normal 6 3 4 2 4 2 3 3 2" xfId="12204" xr:uid="{00000000-0005-0000-0000-0000115D0000}"/>
    <cellStyle name="Normal 6 3 4 2 4 2 3 3 2 2" xfId="40651" xr:uid="{00000000-0005-0000-0000-0000125D0000}"/>
    <cellStyle name="Normal 6 3 4 2 4 2 3 3 3" xfId="30633" xr:uid="{00000000-0005-0000-0000-0000135D0000}"/>
    <cellStyle name="Normal 6 3 4 2 4 2 3 4" xfId="12205" xr:uid="{00000000-0005-0000-0000-0000145D0000}"/>
    <cellStyle name="Normal 6 3 4 2 4 2 3 4 2" xfId="35745" xr:uid="{00000000-0005-0000-0000-0000155D0000}"/>
    <cellStyle name="Normal 6 3 4 2 4 2 3 5" xfId="25149" xr:uid="{00000000-0005-0000-0000-0000165D0000}"/>
    <cellStyle name="Normal 6 3 4 2 4 2 4" xfId="12206" xr:uid="{00000000-0005-0000-0000-0000175D0000}"/>
    <cellStyle name="Normal 6 3 4 2 4 2 4 2" xfId="12207" xr:uid="{00000000-0005-0000-0000-0000185D0000}"/>
    <cellStyle name="Normal 6 3 4 2 4 2 4 2 2" xfId="40652" xr:uid="{00000000-0005-0000-0000-0000195D0000}"/>
    <cellStyle name="Normal 6 3 4 2 4 2 4 3" xfId="30634" xr:uid="{00000000-0005-0000-0000-00001A5D0000}"/>
    <cellStyle name="Normal 6 3 4 2 4 2 5" xfId="12208" xr:uid="{00000000-0005-0000-0000-00001B5D0000}"/>
    <cellStyle name="Normal 6 3 4 2 4 2 5 2" xfId="12209" xr:uid="{00000000-0005-0000-0000-00001C5D0000}"/>
    <cellStyle name="Normal 6 3 4 2 4 2 5 2 2" xfId="40653" xr:uid="{00000000-0005-0000-0000-00001D5D0000}"/>
    <cellStyle name="Normal 6 3 4 2 4 2 5 3" xfId="30635" xr:uid="{00000000-0005-0000-0000-00001E5D0000}"/>
    <cellStyle name="Normal 6 3 4 2 4 2 6" xfId="12210" xr:uid="{00000000-0005-0000-0000-00001F5D0000}"/>
    <cellStyle name="Normal 6 3 4 2 4 2 6 2" xfId="35743" xr:uid="{00000000-0005-0000-0000-0000205D0000}"/>
    <cellStyle name="Normal 6 3 4 2 4 2 7" xfId="25147" xr:uid="{00000000-0005-0000-0000-0000215D0000}"/>
    <cellStyle name="Normal 6 3 4 2 4 3" xfId="12211" xr:uid="{00000000-0005-0000-0000-0000225D0000}"/>
    <cellStyle name="Normal 6 3 4 2 4 3 2" xfId="12212" xr:uid="{00000000-0005-0000-0000-0000235D0000}"/>
    <cellStyle name="Normal 6 3 4 2 4 3 2 2" xfId="12213" xr:uid="{00000000-0005-0000-0000-0000245D0000}"/>
    <cellStyle name="Normal 6 3 4 2 4 3 2 2 2" xfId="40654" xr:uid="{00000000-0005-0000-0000-0000255D0000}"/>
    <cellStyle name="Normal 6 3 4 2 4 3 2 3" xfId="30636" xr:uid="{00000000-0005-0000-0000-0000265D0000}"/>
    <cellStyle name="Normal 6 3 4 2 4 3 3" xfId="12214" xr:uid="{00000000-0005-0000-0000-0000275D0000}"/>
    <cellStyle name="Normal 6 3 4 2 4 3 3 2" xfId="12215" xr:uid="{00000000-0005-0000-0000-0000285D0000}"/>
    <cellStyle name="Normal 6 3 4 2 4 3 3 2 2" xfId="40655" xr:uid="{00000000-0005-0000-0000-0000295D0000}"/>
    <cellStyle name="Normal 6 3 4 2 4 3 3 3" xfId="30637" xr:uid="{00000000-0005-0000-0000-00002A5D0000}"/>
    <cellStyle name="Normal 6 3 4 2 4 3 4" xfId="12216" xr:uid="{00000000-0005-0000-0000-00002B5D0000}"/>
    <cellStyle name="Normal 6 3 4 2 4 3 4 2" xfId="35746" xr:uid="{00000000-0005-0000-0000-00002C5D0000}"/>
    <cellStyle name="Normal 6 3 4 2 4 3 5" xfId="25150" xr:uid="{00000000-0005-0000-0000-00002D5D0000}"/>
    <cellStyle name="Normal 6 3 4 2 4 4" xfId="12217" xr:uid="{00000000-0005-0000-0000-00002E5D0000}"/>
    <cellStyle name="Normal 6 3 4 2 4 4 2" xfId="12218" xr:uid="{00000000-0005-0000-0000-00002F5D0000}"/>
    <cellStyle name="Normal 6 3 4 2 4 4 2 2" xfId="12219" xr:uid="{00000000-0005-0000-0000-0000305D0000}"/>
    <cellStyle name="Normal 6 3 4 2 4 4 2 2 2" xfId="40656" xr:uid="{00000000-0005-0000-0000-0000315D0000}"/>
    <cellStyle name="Normal 6 3 4 2 4 4 2 3" xfId="30638" xr:uid="{00000000-0005-0000-0000-0000325D0000}"/>
    <cellStyle name="Normal 6 3 4 2 4 4 3" xfId="12220" xr:uid="{00000000-0005-0000-0000-0000335D0000}"/>
    <cellStyle name="Normal 6 3 4 2 4 4 3 2" xfId="12221" xr:uid="{00000000-0005-0000-0000-0000345D0000}"/>
    <cellStyle name="Normal 6 3 4 2 4 4 3 2 2" xfId="40657" xr:uid="{00000000-0005-0000-0000-0000355D0000}"/>
    <cellStyle name="Normal 6 3 4 2 4 4 3 3" xfId="30639" xr:uid="{00000000-0005-0000-0000-0000365D0000}"/>
    <cellStyle name="Normal 6 3 4 2 4 4 4" xfId="12222" xr:uid="{00000000-0005-0000-0000-0000375D0000}"/>
    <cellStyle name="Normal 6 3 4 2 4 4 4 2" xfId="35747" xr:uid="{00000000-0005-0000-0000-0000385D0000}"/>
    <cellStyle name="Normal 6 3 4 2 4 4 5" xfId="25151" xr:uid="{00000000-0005-0000-0000-0000395D0000}"/>
    <cellStyle name="Normal 6 3 4 2 4 5" xfId="12223" xr:uid="{00000000-0005-0000-0000-00003A5D0000}"/>
    <cellStyle name="Normal 6 3 4 2 4 5 2" xfId="12224" xr:uid="{00000000-0005-0000-0000-00003B5D0000}"/>
    <cellStyle name="Normal 6 3 4 2 4 5 2 2" xfId="40658" xr:uid="{00000000-0005-0000-0000-00003C5D0000}"/>
    <cellStyle name="Normal 6 3 4 2 4 5 3" xfId="30640" xr:uid="{00000000-0005-0000-0000-00003D5D0000}"/>
    <cellStyle name="Normal 6 3 4 2 4 6" xfId="12225" xr:uid="{00000000-0005-0000-0000-00003E5D0000}"/>
    <cellStyle name="Normal 6 3 4 2 4 6 2" xfId="12226" xr:uid="{00000000-0005-0000-0000-00003F5D0000}"/>
    <cellStyle name="Normal 6 3 4 2 4 6 2 2" xfId="40659" xr:uid="{00000000-0005-0000-0000-0000405D0000}"/>
    <cellStyle name="Normal 6 3 4 2 4 6 3" xfId="30641" xr:uid="{00000000-0005-0000-0000-0000415D0000}"/>
    <cellStyle name="Normal 6 3 4 2 4 7" xfId="12227" xr:uid="{00000000-0005-0000-0000-0000425D0000}"/>
    <cellStyle name="Normal 6 3 4 2 4 7 2" xfId="35742" xr:uid="{00000000-0005-0000-0000-0000435D0000}"/>
    <cellStyle name="Normal 6 3 4 2 4 8" xfId="25146" xr:uid="{00000000-0005-0000-0000-0000445D0000}"/>
    <cellStyle name="Normal 6 3 4 2 5" xfId="12228" xr:uid="{00000000-0005-0000-0000-0000455D0000}"/>
    <cellStyle name="Normal 6 3 4 2 5 2" xfId="12229" xr:uid="{00000000-0005-0000-0000-0000465D0000}"/>
    <cellStyle name="Normal 6 3 4 2 5 2 2" xfId="12230" xr:uid="{00000000-0005-0000-0000-0000475D0000}"/>
    <cellStyle name="Normal 6 3 4 2 5 2 2 2" xfId="12231" xr:uid="{00000000-0005-0000-0000-0000485D0000}"/>
    <cellStyle name="Normal 6 3 4 2 5 2 2 2 2" xfId="12232" xr:uid="{00000000-0005-0000-0000-0000495D0000}"/>
    <cellStyle name="Normal 6 3 4 2 5 2 2 2 2 2" xfId="40660" xr:uid="{00000000-0005-0000-0000-00004A5D0000}"/>
    <cellStyle name="Normal 6 3 4 2 5 2 2 2 3" xfId="30642" xr:uid="{00000000-0005-0000-0000-00004B5D0000}"/>
    <cellStyle name="Normal 6 3 4 2 5 2 2 3" xfId="12233" xr:uid="{00000000-0005-0000-0000-00004C5D0000}"/>
    <cellStyle name="Normal 6 3 4 2 5 2 2 3 2" xfId="12234" xr:uid="{00000000-0005-0000-0000-00004D5D0000}"/>
    <cellStyle name="Normal 6 3 4 2 5 2 2 3 2 2" xfId="40661" xr:uid="{00000000-0005-0000-0000-00004E5D0000}"/>
    <cellStyle name="Normal 6 3 4 2 5 2 2 3 3" xfId="30643" xr:uid="{00000000-0005-0000-0000-00004F5D0000}"/>
    <cellStyle name="Normal 6 3 4 2 5 2 2 4" xfId="12235" xr:uid="{00000000-0005-0000-0000-0000505D0000}"/>
    <cellStyle name="Normal 6 3 4 2 5 2 2 4 2" xfId="35750" xr:uid="{00000000-0005-0000-0000-0000515D0000}"/>
    <cellStyle name="Normal 6 3 4 2 5 2 2 5" xfId="25154" xr:uid="{00000000-0005-0000-0000-0000525D0000}"/>
    <cellStyle name="Normal 6 3 4 2 5 2 3" xfId="12236" xr:uid="{00000000-0005-0000-0000-0000535D0000}"/>
    <cellStyle name="Normal 6 3 4 2 5 2 3 2" xfId="12237" xr:uid="{00000000-0005-0000-0000-0000545D0000}"/>
    <cellStyle name="Normal 6 3 4 2 5 2 3 2 2" xfId="12238" xr:uid="{00000000-0005-0000-0000-0000555D0000}"/>
    <cellStyle name="Normal 6 3 4 2 5 2 3 2 2 2" xfId="40662" xr:uid="{00000000-0005-0000-0000-0000565D0000}"/>
    <cellStyle name="Normal 6 3 4 2 5 2 3 2 3" xfId="30644" xr:uid="{00000000-0005-0000-0000-0000575D0000}"/>
    <cellStyle name="Normal 6 3 4 2 5 2 3 3" xfId="12239" xr:uid="{00000000-0005-0000-0000-0000585D0000}"/>
    <cellStyle name="Normal 6 3 4 2 5 2 3 3 2" xfId="12240" xr:uid="{00000000-0005-0000-0000-0000595D0000}"/>
    <cellStyle name="Normal 6 3 4 2 5 2 3 3 2 2" xfId="40663" xr:uid="{00000000-0005-0000-0000-00005A5D0000}"/>
    <cellStyle name="Normal 6 3 4 2 5 2 3 3 3" xfId="30645" xr:uid="{00000000-0005-0000-0000-00005B5D0000}"/>
    <cellStyle name="Normal 6 3 4 2 5 2 3 4" xfId="12241" xr:uid="{00000000-0005-0000-0000-00005C5D0000}"/>
    <cellStyle name="Normal 6 3 4 2 5 2 3 4 2" xfId="35751" xr:uid="{00000000-0005-0000-0000-00005D5D0000}"/>
    <cellStyle name="Normal 6 3 4 2 5 2 3 5" xfId="25155" xr:uid="{00000000-0005-0000-0000-00005E5D0000}"/>
    <cellStyle name="Normal 6 3 4 2 5 2 4" xfId="12242" xr:uid="{00000000-0005-0000-0000-00005F5D0000}"/>
    <cellStyle name="Normal 6 3 4 2 5 2 4 2" xfId="12243" xr:uid="{00000000-0005-0000-0000-0000605D0000}"/>
    <cellStyle name="Normal 6 3 4 2 5 2 4 2 2" xfId="40664" xr:uid="{00000000-0005-0000-0000-0000615D0000}"/>
    <cellStyle name="Normal 6 3 4 2 5 2 4 3" xfId="30646" xr:uid="{00000000-0005-0000-0000-0000625D0000}"/>
    <cellStyle name="Normal 6 3 4 2 5 2 5" xfId="12244" xr:uid="{00000000-0005-0000-0000-0000635D0000}"/>
    <cellStyle name="Normal 6 3 4 2 5 2 5 2" xfId="12245" xr:uid="{00000000-0005-0000-0000-0000645D0000}"/>
    <cellStyle name="Normal 6 3 4 2 5 2 5 2 2" xfId="40665" xr:uid="{00000000-0005-0000-0000-0000655D0000}"/>
    <cellStyle name="Normal 6 3 4 2 5 2 5 3" xfId="30647" xr:uid="{00000000-0005-0000-0000-0000665D0000}"/>
    <cellStyle name="Normal 6 3 4 2 5 2 6" xfId="12246" xr:uid="{00000000-0005-0000-0000-0000675D0000}"/>
    <cellStyle name="Normal 6 3 4 2 5 2 6 2" xfId="35749" xr:uid="{00000000-0005-0000-0000-0000685D0000}"/>
    <cellStyle name="Normal 6 3 4 2 5 2 7" xfId="25153" xr:uid="{00000000-0005-0000-0000-0000695D0000}"/>
    <cellStyle name="Normal 6 3 4 2 5 3" xfId="12247" xr:uid="{00000000-0005-0000-0000-00006A5D0000}"/>
    <cellStyle name="Normal 6 3 4 2 5 3 2" xfId="12248" xr:uid="{00000000-0005-0000-0000-00006B5D0000}"/>
    <cellStyle name="Normal 6 3 4 2 5 3 2 2" xfId="12249" xr:uid="{00000000-0005-0000-0000-00006C5D0000}"/>
    <cellStyle name="Normal 6 3 4 2 5 3 2 2 2" xfId="40666" xr:uid="{00000000-0005-0000-0000-00006D5D0000}"/>
    <cellStyle name="Normal 6 3 4 2 5 3 2 3" xfId="30648" xr:uid="{00000000-0005-0000-0000-00006E5D0000}"/>
    <cellStyle name="Normal 6 3 4 2 5 3 3" xfId="12250" xr:uid="{00000000-0005-0000-0000-00006F5D0000}"/>
    <cellStyle name="Normal 6 3 4 2 5 3 3 2" xfId="12251" xr:uid="{00000000-0005-0000-0000-0000705D0000}"/>
    <cellStyle name="Normal 6 3 4 2 5 3 3 2 2" xfId="40667" xr:uid="{00000000-0005-0000-0000-0000715D0000}"/>
    <cellStyle name="Normal 6 3 4 2 5 3 3 3" xfId="30649" xr:uid="{00000000-0005-0000-0000-0000725D0000}"/>
    <cellStyle name="Normal 6 3 4 2 5 3 4" xfId="12252" xr:uid="{00000000-0005-0000-0000-0000735D0000}"/>
    <cellStyle name="Normal 6 3 4 2 5 3 4 2" xfId="35752" xr:uid="{00000000-0005-0000-0000-0000745D0000}"/>
    <cellStyle name="Normal 6 3 4 2 5 3 5" xfId="25156" xr:uid="{00000000-0005-0000-0000-0000755D0000}"/>
    <cellStyle name="Normal 6 3 4 2 5 4" xfId="12253" xr:uid="{00000000-0005-0000-0000-0000765D0000}"/>
    <cellStyle name="Normal 6 3 4 2 5 4 2" xfId="12254" xr:uid="{00000000-0005-0000-0000-0000775D0000}"/>
    <cellStyle name="Normal 6 3 4 2 5 4 2 2" xfId="12255" xr:uid="{00000000-0005-0000-0000-0000785D0000}"/>
    <cellStyle name="Normal 6 3 4 2 5 4 2 2 2" xfId="40668" xr:uid="{00000000-0005-0000-0000-0000795D0000}"/>
    <cellStyle name="Normal 6 3 4 2 5 4 2 3" xfId="30650" xr:uid="{00000000-0005-0000-0000-00007A5D0000}"/>
    <cellStyle name="Normal 6 3 4 2 5 4 3" xfId="12256" xr:uid="{00000000-0005-0000-0000-00007B5D0000}"/>
    <cellStyle name="Normal 6 3 4 2 5 4 3 2" xfId="12257" xr:uid="{00000000-0005-0000-0000-00007C5D0000}"/>
    <cellStyle name="Normal 6 3 4 2 5 4 3 2 2" xfId="40669" xr:uid="{00000000-0005-0000-0000-00007D5D0000}"/>
    <cellStyle name="Normal 6 3 4 2 5 4 3 3" xfId="30651" xr:uid="{00000000-0005-0000-0000-00007E5D0000}"/>
    <cellStyle name="Normal 6 3 4 2 5 4 4" xfId="12258" xr:uid="{00000000-0005-0000-0000-00007F5D0000}"/>
    <cellStyle name="Normal 6 3 4 2 5 4 4 2" xfId="35753" xr:uid="{00000000-0005-0000-0000-0000805D0000}"/>
    <cellStyle name="Normal 6 3 4 2 5 4 5" xfId="25157" xr:uid="{00000000-0005-0000-0000-0000815D0000}"/>
    <cellStyle name="Normal 6 3 4 2 5 5" xfId="12259" xr:uid="{00000000-0005-0000-0000-0000825D0000}"/>
    <cellStyle name="Normal 6 3 4 2 5 5 2" xfId="12260" xr:uid="{00000000-0005-0000-0000-0000835D0000}"/>
    <cellStyle name="Normal 6 3 4 2 5 5 2 2" xfId="40670" xr:uid="{00000000-0005-0000-0000-0000845D0000}"/>
    <cellStyle name="Normal 6 3 4 2 5 5 3" xfId="30652" xr:uid="{00000000-0005-0000-0000-0000855D0000}"/>
    <cellStyle name="Normal 6 3 4 2 5 6" xfId="12261" xr:uid="{00000000-0005-0000-0000-0000865D0000}"/>
    <cellStyle name="Normal 6 3 4 2 5 6 2" xfId="12262" xr:uid="{00000000-0005-0000-0000-0000875D0000}"/>
    <cellStyle name="Normal 6 3 4 2 5 6 2 2" xfId="40671" xr:uid="{00000000-0005-0000-0000-0000885D0000}"/>
    <cellStyle name="Normal 6 3 4 2 5 6 3" xfId="30653" xr:uid="{00000000-0005-0000-0000-0000895D0000}"/>
    <cellStyle name="Normal 6 3 4 2 5 7" xfId="12263" xr:uid="{00000000-0005-0000-0000-00008A5D0000}"/>
    <cellStyle name="Normal 6 3 4 2 5 7 2" xfId="35748" xr:uid="{00000000-0005-0000-0000-00008B5D0000}"/>
    <cellStyle name="Normal 6 3 4 2 5 8" xfId="25152" xr:uid="{00000000-0005-0000-0000-00008C5D0000}"/>
    <cellStyle name="Normal 6 3 4 2 6" xfId="12264" xr:uid="{00000000-0005-0000-0000-00008D5D0000}"/>
    <cellStyle name="Normal 6 3 4 2 6 2" xfId="12265" xr:uid="{00000000-0005-0000-0000-00008E5D0000}"/>
    <cellStyle name="Normal 6 3 4 2 6 2 2" xfId="12266" xr:uid="{00000000-0005-0000-0000-00008F5D0000}"/>
    <cellStyle name="Normal 6 3 4 2 6 2 2 2" xfId="12267" xr:uid="{00000000-0005-0000-0000-0000905D0000}"/>
    <cellStyle name="Normal 6 3 4 2 6 2 2 2 2" xfId="40672" xr:uid="{00000000-0005-0000-0000-0000915D0000}"/>
    <cellStyle name="Normal 6 3 4 2 6 2 2 3" xfId="30654" xr:uid="{00000000-0005-0000-0000-0000925D0000}"/>
    <cellStyle name="Normal 6 3 4 2 6 2 3" xfId="12268" xr:uid="{00000000-0005-0000-0000-0000935D0000}"/>
    <cellStyle name="Normal 6 3 4 2 6 2 3 2" xfId="12269" xr:uid="{00000000-0005-0000-0000-0000945D0000}"/>
    <cellStyle name="Normal 6 3 4 2 6 2 3 2 2" xfId="40673" xr:uid="{00000000-0005-0000-0000-0000955D0000}"/>
    <cellStyle name="Normal 6 3 4 2 6 2 3 3" xfId="30655" xr:uid="{00000000-0005-0000-0000-0000965D0000}"/>
    <cellStyle name="Normal 6 3 4 2 6 2 4" xfId="12270" xr:uid="{00000000-0005-0000-0000-0000975D0000}"/>
    <cellStyle name="Normal 6 3 4 2 6 2 4 2" xfId="35755" xr:uid="{00000000-0005-0000-0000-0000985D0000}"/>
    <cellStyle name="Normal 6 3 4 2 6 2 5" xfId="25159" xr:uid="{00000000-0005-0000-0000-0000995D0000}"/>
    <cellStyle name="Normal 6 3 4 2 6 3" xfId="12271" xr:uid="{00000000-0005-0000-0000-00009A5D0000}"/>
    <cellStyle name="Normal 6 3 4 2 6 3 2" xfId="12272" xr:uid="{00000000-0005-0000-0000-00009B5D0000}"/>
    <cellStyle name="Normal 6 3 4 2 6 3 2 2" xfId="12273" xr:uid="{00000000-0005-0000-0000-00009C5D0000}"/>
    <cellStyle name="Normal 6 3 4 2 6 3 2 2 2" xfId="40674" xr:uid="{00000000-0005-0000-0000-00009D5D0000}"/>
    <cellStyle name="Normal 6 3 4 2 6 3 2 3" xfId="30656" xr:uid="{00000000-0005-0000-0000-00009E5D0000}"/>
    <cellStyle name="Normal 6 3 4 2 6 3 3" xfId="12274" xr:uid="{00000000-0005-0000-0000-00009F5D0000}"/>
    <cellStyle name="Normal 6 3 4 2 6 3 3 2" xfId="12275" xr:uid="{00000000-0005-0000-0000-0000A05D0000}"/>
    <cellStyle name="Normal 6 3 4 2 6 3 3 2 2" xfId="40675" xr:uid="{00000000-0005-0000-0000-0000A15D0000}"/>
    <cellStyle name="Normal 6 3 4 2 6 3 3 3" xfId="30657" xr:uid="{00000000-0005-0000-0000-0000A25D0000}"/>
    <cellStyle name="Normal 6 3 4 2 6 3 4" xfId="12276" xr:uid="{00000000-0005-0000-0000-0000A35D0000}"/>
    <cellStyle name="Normal 6 3 4 2 6 3 4 2" xfId="35756" xr:uid="{00000000-0005-0000-0000-0000A45D0000}"/>
    <cellStyle name="Normal 6 3 4 2 6 3 5" xfId="25160" xr:uid="{00000000-0005-0000-0000-0000A55D0000}"/>
    <cellStyle name="Normal 6 3 4 2 6 4" xfId="12277" xr:uid="{00000000-0005-0000-0000-0000A65D0000}"/>
    <cellStyle name="Normal 6 3 4 2 6 4 2" xfId="12278" xr:uid="{00000000-0005-0000-0000-0000A75D0000}"/>
    <cellStyle name="Normal 6 3 4 2 6 4 2 2" xfId="40676" xr:uid="{00000000-0005-0000-0000-0000A85D0000}"/>
    <cellStyle name="Normal 6 3 4 2 6 4 3" xfId="30658" xr:uid="{00000000-0005-0000-0000-0000A95D0000}"/>
    <cellStyle name="Normal 6 3 4 2 6 5" xfId="12279" xr:uid="{00000000-0005-0000-0000-0000AA5D0000}"/>
    <cellStyle name="Normal 6 3 4 2 6 5 2" xfId="12280" xr:uid="{00000000-0005-0000-0000-0000AB5D0000}"/>
    <cellStyle name="Normal 6 3 4 2 6 5 2 2" xfId="40677" xr:uid="{00000000-0005-0000-0000-0000AC5D0000}"/>
    <cellStyle name="Normal 6 3 4 2 6 5 3" xfId="30659" xr:uid="{00000000-0005-0000-0000-0000AD5D0000}"/>
    <cellStyle name="Normal 6 3 4 2 6 6" xfId="12281" xr:uid="{00000000-0005-0000-0000-0000AE5D0000}"/>
    <cellStyle name="Normal 6 3 4 2 6 6 2" xfId="35754" xr:uid="{00000000-0005-0000-0000-0000AF5D0000}"/>
    <cellStyle name="Normal 6 3 4 2 6 7" xfId="25158" xr:uid="{00000000-0005-0000-0000-0000B05D0000}"/>
    <cellStyle name="Normal 6 3 4 2 7" xfId="12282" xr:uid="{00000000-0005-0000-0000-0000B15D0000}"/>
    <cellStyle name="Normal 6 3 4 2 7 2" xfId="12283" xr:uid="{00000000-0005-0000-0000-0000B25D0000}"/>
    <cellStyle name="Normal 6 3 4 2 7 2 2" xfId="12284" xr:uid="{00000000-0005-0000-0000-0000B35D0000}"/>
    <cellStyle name="Normal 6 3 4 2 7 2 2 2" xfId="40678" xr:uid="{00000000-0005-0000-0000-0000B45D0000}"/>
    <cellStyle name="Normal 6 3 4 2 7 2 3" xfId="30660" xr:uid="{00000000-0005-0000-0000-0000B55D0000}"/>
    <cellStyle name="Normal 6 3 4 2 7 3" xfId="12285" xr:uid="{00000000-0005-0000-0000-0000B65D0000}"/>
    <cellStyle name="Normal 6 3 4 2 7 3 2" xfId="12286" xr:uid="{00000000-0005-0000-0000-0000B75D0000}"/>
    <cellStyle name="Normal 6 3 4 2 7 3 2 2" xfId="40679" xr:uid="{00000000-0005-0000-0000-0000B85D0000}"/>
    <cellStyle name="Normal 6 3 4 2 7 3 3" xfId="30661" xr:uid="{00000000-0005-0000-0000-0000B95D0000}"/>
    <cellStyle name="Normal 6 3 4 2 7 4" xfId="12287" xr:uid="{00000000-0005-0000-0000-0000BA5D0000}"/>
    <cellStyle name="Normal 6 3 4 2 7 4 2" xfId="35757" xr:uid="{00000000-0005-0000-0000-0000BB5D0000}"/>
    <cellStyle name="Normal 6 3 4 2 7 5" xfId="25161" xr:uid="{00000000-0005-0000-0000-0000BC5D0000}"/>
    <cellStyle name="Normal 6 3 4 2 8" xfId="12288" xr:uid="{00000000-0005-0000-0000-0000BD5D0000}"/>
    <cellStyle name="Normal 6 3 4 2 8 2" xfId="12289" xr:uid="{00000000-0005-0000-0000-0000BE5D0000}"/>
    <cellStyle name="Normal 6 3 4 2 8 2 2" xfId="12290" xr:uid="{00000000-0005-0000-0000-0000BF5D0000}"/>
    <cellStyle name="Normal 6 3 4 2 8 2 2 2" xfId="40680" xr:uid="{00000000-0005-0000-0000-0000C05D0000}"/>
    <cellStyle name="Normal 6 3 4 2 8 2 3" xfId="30662" xr:uid="{00000000-0005-0000-0000-0000C15D0000}"/>
    <cellStyle name="Normal 6 3 4 2 8 3" xfId="12291" xr:uid="{00000000-0005-0000-0000-0000C25D0000}"/>
    <cellStyle name="Normal 6 3 4 2 8 3 2" xfId="12292" xr:uid="{00000000-0005-0000-0000-0000C35D0000}"/>
    <cellStyle name="Normal 6 3 4 2 8 3 2 2" xfId="40681" xr:uid="{00000000-0005-0000-0000-0000C45D0000}"/>
    <cellStyle name="Normal 6 3 4 2 8 3 3" xfId="30663" xr:uid="{00000000-0005-0000-0000-0000C55D0000}"/>
    <cellStyle name="Normal 6 3 4 2 8 4" xfId="12293" xr:uid="{00000000-0005-0000-0000-0000C65D0000}"/>
    <cellStyle name="Normal 6 3 4 2 8 4 2" xfId="35758" xr:uid="{00000000-0005-0000-0000-0000C75D0000}"/>
    <cellStyle name="Normal 6 3 4 2 8 5" xfId="25162" xr:uid="{00000000-0005-0000-0000-0000C85D0000}"/>
    <cellStyle name="Normal 6 3 4 2 9" xfId="12294" xr:uid="{00000000-0005-0000-0000-0000C95D0000}"/>
    <cellStyle name="Normal 6 3 4 2 9 2" xfId="12295" xr:uid="{00000000-0005-0000-0000-0000CA5D0000}"/>
    <cellStyle name="Normal 6 3 4 2 9 2 2" xfId="40682" xr:uid="{00000000-0005-0000-0000-0000CB5D0000}"/>
    <cellStyle name="Normal 6 3 4 2 9 3" xfId="30664" xr:uid="{00000000-0005-0000-0000-0000CC5D0000}"/>
    <cellStyle name="Normal 6 3 4 3" xfId="12296" xr:uid="{00000000-0005-0000-0000-0000CD5D0000}"/>
    <cellStyle name="Normal 6 3 4 3 10" xfId="25163" xr:uid="{00000000-0005-0000-0000-0000CE5D0000}"/>
    <cellStyle name="Normal 6 3 4 3 2" xfId="12297" xr:uid="{00000000-0005-0000-0000-0000CF5D0000}"/>
    <cellStyle name="Normal 6 3 4 3 2 2" xfId="12298" xr:uid="{00000000-0005-0000-0000-0000D05D0000}"/>
    <cellStyle name="Normal 6 3 4 3 2 2 2" xfId="12299" xr:uid="{00000000-0005-0000-0000-0000D15D0000}"/>
    <cellStyle name="Normal 6 3 4 3 2 2 2 2" xfId="12300" xr:uid="{00000000-0005-0000-0000-0000D25D0000}"/>
    <cellStyle name="Normal 6 3 4 3 2 2 2 2 2" xfId="12301" xr:uid="{00000000-0005-0000-0000-0000D35D0000}"/>
    <cellStyle name="Normal 6 3 4 3 2 2 2 2 2 2" xfId="40683" xr:uid="{00000000-0005-0000-0000-0000D45D0000}"/>
    <cellStyle name="Normal 6 3 4 3 2 2 2 2 3" xfId="30665" xr:uid="{00000000-0005-0000-0000-0000D55D0000}"/>
    <cellStyle name="Normal 6 3 4 3 2 2 2 3" xfId="12302" xr:uid="{00000000-0005-0000-0000-0000D65D0000}"/>
    <cellStyle name="Normal 6 3 4 3 2 2 2 3 2" xfId="12303" xr:uid="{00000000-0005-0000-0000-0000D75D0000}"/>
    <cellStyle name="Normal 6 3 4 3 2 2 2 3 2 2" xfId="40684" xr:uid="{00000000-0005-0000-0000-0000D85D0000}"/>
    <cellStyle name="Normal 6 3 4 3 2 2 2 3 3" xfId="30666" xr:uid="{00000000-0005-0000-0000-0000D95D0000}"/>
    <cellStyle name="Normal 6 3 4 3 2 2 2 4" xfId="12304" xr:uid="{00000000-0005-0000-0000-0000DA5D0000}"/>
    <cellStyle name="Normal 6 3 4 3 2 2 2 4 2" xfId="35762" xr:uid="{00000000-0005-0000-0000-0000DB5D0000}"/>
    <cellStyle name="Normal 6 3 4 3 2 2 2 5" xfId="25166" xr:uid="{00000000-0005-0000-0000-0000DC5D0000}"/>
    <cellStyle name="Normal 6 3 4 3 2 2 3" xfId="12305" xr:uid="{00000000-0005-0000-0000-0000DD5D0000}"/>
    <cellStyle name="Normal 6 3 4 3 2 2 3 2" xfId="12306" xr:uid="{00000000-0005-0000-0000-0000DE5D0000}"/>
    <cellStyle name="Normal 6 3 4 3 2 2 3 2 2" xfId="12307" xr:uid="{00000000-0005-0000-0000-0000DF5D0000}"/>
    <cellStyle name="Normal 6 3 4 3 2 2 3 2 2 2" xfId="40685" xr:uid="{00000000-0005-0000-0000-0000E05D0000}"/>
    <cellStyle name="Normal 6 3 4 3 2 2 3 2 3" xfId="30667" xr:uid="{00000000-0005-0000-0000-0000E15D0000}"/>
    <cellStyle name="Normal 6 3 4 3 2 2 3 3" xfId="12308" xr:uid="{00000000-0005-0000-0000-0000E25D0000}"/>
    <cellStyle name="Normal 6 3 4 3 2 2 3 3 2" xfId="12309" xr:uid="{00000000-0005-0000-0000-0000E35D0000}"/>
    <cellStyle name="Normal 6 3 4 3 2 2 3 3 2 2" xfId="40686" xr:uid="{00000000-0005-0000-0000-0000E45D0000}"/>
    <cellStyle name="Normal 6 3 4 3 2 2 3 3 3" xfId="30668" xr:uid="{00000000-0005-0000-0000-0000E55D0000}"/>
    <cellStyle name="Normal 6 3 4 3 2 2 3 4" xfId="12310" xr:uid="{00000000-0005-0000-0000-0000E65D0000}"/>
    <cellStyle name="Normal 6 3 4 3 2 2 3 4 2" xfId="35763" xr:uid="{00000000-0005-0000-0000-0000E75D0000}"/>
    <cellStyle name="Normal 6 3 4 3 2 2 3 5" xfId="25167" xr:uid="{00000000-0005-0000-0000-0000E85D0000}"/>
    <cellStyle name="Normal 6 3 4 3 2 2 4" xfId="12311" xr:uid="{00000000-0005-0000-0000-0000E95D0000}"/>
    <cellStyle name="Normal 6 3 4 3 2 2 4 2" xfId="12312" xr:uid="{00000000-0005-0000-0000-0000EA5D0000}"/>
    <cellStyle name="Normal 6 3 4 3 2 2 4 2 2" xfId="40687" xr:uid="{00000000-0005-0000-0000-0000EB5D0000}"/>
    <cellStyle name="Normal 6 3 4 3 2 2 4 3" xfId="30669" xr:uid="{00000000-0005-0000-0000-0000EC5D0000}"/>
    <cellStyle name="Normal 6 3 4 3 2 2 5" xfId="12313" xr:uid="{00000000-0005-0000-0000-0000ED5D0000}"/>
    <cellStyle name="Normal 6 3 4 3 2 2 5 2" xfId="12314" xr:uid="{00000000-0005-0000-0000-0000EE5D0000}"/>
    <cellStyle name="Normal 6 3 4 3 2 2 5 2 2" xfId="40688" xr:uid="{00000000-0005-0000-0000-0000EF5D0000}"/>
    <cellStyle name="Normal 6 3 4 3 2 2 5 3" xfId="30670" xr:uid="{00000000-0005-0000-0000-0000F05D0000}"/>
    <cellStyle name="Normal 6 3 4 3 2 2 6" xfId="12315" xr:uid="{00000000-0005-0000-0000-0000F15D0000}"/>
    <cellStyle name="Normal 6 3 4 3 2 2 6 2" xfId="35761" xr:uid="{00000000-0005-0000-0000-0000F25D0000}"/>
    <cellStyle name="Normal 6 3 4 3 2 2 7" xfId="25165" xr:uid="{00000000-0005-0000-0000-0000F35D0000}"/>
    <cellStyle name="Normal 6 3 4 3 2 3" xfId="12316" xr:uid="{00000000-0005-0000-0000-0000F45D0000}"/>
    <cellStyle name="Normal 6 3 4 3 2 3 2" xfId="12317" xr:uid="{00000000-0005-0000-0000-0000F55D0000}"/>
    <cellStyle name="Normal 6 3 4 3 2 3 2 2" xfId="12318" xr:uid="{00000000-0005-0000-0000-0000F65D0000}"/>
    <cellStyle name="Normal 6 3 4 3 2 3 2 2 2" xfId="40689" xr:uid="{00000000-0005-0000-0000-0000F75D0000}"/>
    <cellStyle name="Normal 6 3 4 3 2 3 2 3" xfId="30671" xr:uid="{00000000-0005-0000-0000-0000F85D0000}"/>
    <cellStyle name="Normal 6 3 4 3 2 3 3" xfId="12319" xr:uid="{00000000-0005-0000-0000-0000F95D0000}"/>
    <cellStyle name="Normal 6 3 4 3 2 3 3 2" xfId="12320" xr:uid="{00000000-0005-0000-0000-0000FA5D0000}"/>
    <cellStyle name="Normal 6 3 4 3 2 3 3 2 2" xfId="40690" xr:uid="{00000000-0005-0000-0000-0000FB5D0000}"/>
    <cellStyle name="Normal 6 3 4 3 2 3 3 3" xfId="30672" xr:uid="{00000000-0005-0000-0000-0000FC5D0000}"/>
    <cellStyle name="Normal 6 3 4 3 2 3 4" xfId="12321" xr:uid="{00000000-0005-0000-0000-0000FD5D0000}"/>
    <cellStyle name="Normal 6 3 4 3 2 3 4 2" xfId="35764" xr:uid="{00000000-0005-0000-0000-0000FE5D0000}"/>
    <cellStyle name="Normal 6 3 4 3 2 3 5" xfId="25168" xr:uid="{00000000-0005-0000-0000-0000FF5D0000}"/>
    <cellStyle name="Normal 6 3 4 3 2 4" xfId="12322" xr:uid="{00000000-0005-0000-0000-0000005E0000}"/>
    <cellStyle name="Normal 6 3 4 3 2 4 2" xfId="12323" xr:uid="{00000000-0005-0000-0000-0000015E0000}"/>
    <cellStyle name="Normal 6 3 4 3 2 4 2 2" xfId="12324" xr:uid="{00000000-0005-0000-0000-0000025E0000}"/>
    <cellStyle name="Normal 6 3 4 3 2 4 2 2 2" xfId="40691" xr:uid="{00000000-0005-0000-0000-0000035E0000}"/>
    <cellStyle name="Normal 6 3 4 3 2 4 2 3" xfId="30673" xr:uid="{00000000-0005-0000-0000-0000045E0000}"/>
    <cellStyle name="Normal 6 3 4 3 2 4 3" xfId="12325" xr:uid="{00000000-0005-0000-0000-0000055E0000}"/>
    <cellStyle name="Normal 6 3 4 3 2 4 3 2" xfId="12326" xr:uid="{00000000-0005-0000-0000-0000065E0000}"/>
    <cellStyle name="Normal 6 3 4 3 2 4 3 2 2" xfId="40692" xr:uid="{00000000-0005-0000-0000-0000075E0000}"/>
    <cellStyle name="Normal 6 3 4 3 2 4 3 3" xfId="30674" xr:uid="{00000000-0005-0000-0000-0000085E0000}"/>
    <cellStyle name="Normal 6 3 4 3 2 4 4" xfId="12327" xr:uid="{00000000-0005-0000-0000-0000095E0000}"/>
    <cellStyle name="Normal 6 3 4 3 2 4 4 2" xfId="35765" xr:uid="{00000000-0005-0000-0000-00000A5E0000}"/>
    <cellStyle name="Normal 6 3 4 3 2 4 5" xfId="25169" xr:uid="{00000000-0005-0000-0000-00000B5E0000}"/>
    <cellStyle name="Normal 6 3 4 3 2 5" xfId="12328" xr:uid="{00000000-0005-0000-0000-00000C5E0000}"/>
    <cellStyle name="Normal 6 3 4 3 2 5 2" xfId="12329" xr:uid="{00000000-0005-0000-0000-00000D5E0000}"/>
    <cellStyle name="Normal 6 3 4 3 2 5 2 2" xfId="40693" xr:uid="{00000000-0005-0000-0000-00000E5E0000}"/>
    <cellStyle name="Normal 6 3 4 3 2 5 3" xfId="30675" xr:uid="{00000000-0005-0000-0000-00000F5E0000}"/>
    <cellStyle name="Normal 6 3 4 3 2 6" xfId="12330" xr:uid="{00000000-0005-0000-0000-0000105E0000}"/>
    <cellStyle name="Normal 6 3 4 3 2 6 2" xfId="12331" xr:uid="{00000000-0005-0000-0000-0000115E0000}"/>
    <cellStyle name="Normal 6 3 4 3 2 6 2 2" xfId="40694" xr:uid="{00000000-0005-0000-0000-0000125E0000}"/>
    <cellStyle name="Normal 6 3 4 3 2 6 3" xfId="30676" xr:uid="{00000000-0005-0000-0000-0000135E0000}"/>
    <cellStyle name="Normal 6 3 4 3 2 7" xfId="12332" xr:uid="{00000000-0005-0000-0000-0000145E0000}"/>
    <cellStyle name="Normal 6 3 4 3 2 7 2" xfId="35760" xr:uid="{00000000-0005-0000-0000-0000155E0000}"/>
    <cellStyle name="Normal 6 3 4 3 2 8" xfId="25164" xr:uid="{00000000-0005-0000-0000-0000165E0000}"/>
    <cellStyle name="Normal 6 3 4 3 3" xfId="12333" xr:uid="{00000000-0005-0000-0000-0000175E0000}"/>
    <cellStyle name="Normal 6 3 4 3 3 2" xfId="12334" xr:uid="{00000000-0005-0000-0000-0000185E0000}"/>
    <cellStyle name="Normal 6 3 4 3 3 2 2" xfId="12335" xr:uid="{00000000-0005-0000-0000-0000195E0000}"/>
    <cellStyle name="Normal 6 3 4 3 3 2 2 2" xfId="12336" xr:uid="{00000000-0005-0000-0000-00001A5E0000}"/>
    <cellStyle name="Normal 6 3 4 3 3 2 2 2 2" xfId="12337" xr:uid="{00000000-0005-0000-0000-00001B5E0000}"/>
    <cellStyle name="Normal 6 3 4 3 3 2 2 2 2 2" xfId="40695" xr:uid="{00000000-0005-0000-0000-00001C5E0000}"/>
    <cellStyle name="Normal 6 3 4 3 3 2 2 2 3" xfId="30677" xr:uid="{00000000-0005-0000-0000-00001D5E0000}"/>
    <cellStyle name="Normal 6 3 4 3 3 2 2 3" xfId="12338" xr:uid="{00000000-0005-0000-0000-00001E5E0000}"/>
    <cellStyle name="Normal 6 3 4 3 3 2 2 3 2" xfId="12339" xr:uid="{00000000-0005-0000-0000-00001F5E0000}"/>
    <cellStyle name="Normal 6 3 4 3 3 2 2 3 2 2" xfId="40696" xr:uid="{00000000-0005-0000-0000-0000205E0000}"/>
    <cellStyle name="Normal 6 3 4 3 3 2 2 3 3" xfId="30678" xr:uid="{00000000-0005-0000-0000-0000215E0000}"/>
    <cellStyle name="Normal 6 3 4 3 3 2 2 4" xfId="12340" xr:uid="{00000000-0005-0000-0000-0000225E0000}"/>
    <cellStyle name="Normal 6 3 4 3 3 2 2 4 2" xfId="35768" xr:uid="{00000000-0005-0000-0000-0000235E0000}"/>
    <cellStyle name="Normal 6 3 4 3 3 2 2 5" xfId="25172" xr:uid="{00000000-0005-0000-0000-0000245E0000}"/>
    <cellStyle name="Normal 6 3 4 3 3 2 3" xfId="12341" xr:uid="{00000000-0005-0000-0000-0000255E0000}"/>
    <cellStyle name="Normal 6 3 4 3 3 2 3 2" xfId="12342" xr:uid="{00000000-0005-0000-0000-0000265E0000}"/>
    <cellStyle name="Normal 6 3 4 3 3 2 3 2 2" xfId="12343" xr:uid="{00000000-0005-0000-0000-0000275E0000}"/>
    <cellStyle name="Normal 6 3 4 3 3 2 3 2 2 2" xfId="40697" xr:uid="{00000000-0005-0000-0000-0000285E0000}"/>
    <cellStyle name="Normal 6 3 4 3 3 2 3 2 3" xfId="30679" xr:uid="{00000000-0005-0000-0000-0000295E0000}"/>
    <cellStyle name="Normal 6 3 4 3 3 2 3 3" xfId="12344" xr:uid="{00000000-0005-0000-0000-00002A5E0000}"/>
    <cellStyle name="Normal 6 3 4 3 3 2 3 3 2" xfId="12345" xr:uid="{00000000-0005-0000-0000-00002B5E0000}"/>
    <cellStyle name="Normal 6 3 4 3 3 2 3 3 2 2" xfId="40698" xr:uid="{00000000-0005-0000-0000-00002C5E0000}"/>
    <cellStyle name="Normal 6 3 4 3 3 2 3 3 3" xfId="30680" xr:uid="{00000000-0005-0000-0000-00002D5E0000}"/>
    <cellStyle name="Normal 6 3 4 3 3 2 3 4" xfId="12346" xr:uid="{00000000-0005-0000-0000-00002E5E0000}"/>
    <cellStyle name="Normal 6 3 4 3 3 2 3 4 2" xfId="35769" xr:uid="{00000000-0005-0000-0000-00002F5E0000}"/>
    <cellStyle name="Normal 6 3 4 3 3 2 3 5" xfId="25173" xr:uid="{00000000-0005-0000-0000-0000305E0000}"/>
    <cellStyle name="Normal 6 3 4 3 3 2 4" xfId="12347" xr:uid="{00000000-0005-0000-0000-0000315E0000}"/>
    <cellStyle name="Normal 6 3 4 3 3 2 4 2" xfId="12348" xr:uid="{00000000-0005-0000-0000-0000325E0000}"/>
    <cellStyle name="Normal 6 3 4 3 3 2 4 2 2" xfId="40699" xr:uid="{00000000-0005-0000-0000-0000335E0000}"/>
    <cellStyle name="Normal 6 3 4 3 3 2 4 3" xfId="30681" xr:uid="{00000000-0005-0000-0000-0000345E0000}"/>
    <cellStyle name="Normal 6 3 4 3 3 2 5" xfId="12349" xr:uid="{00000000-0005-0000-0000-0000355E0000}"/>
    <cellStyle name="Normal 6 3 4 3 3 2 5 2" xfId="12350" xr:uid="{00000000-0005-0000-0000-0000365E0000}"/>
    <cellStyle name="Normal 6 3 4 3 3 2 5 2 2" xfId="40700" xr:uid="{00000000-0005-0000-0000-0000375E0000}"/>
    <cellStyle name="Normal 6 3 4 3 3 2 5 3" xfId="30682" xr:uid="{00000000-0005-0000-0000-0000385E0000}"/>
    <cellStyle name="Normal 6 3 4 3 3 2 6" xfId="12351" xr:uid="{00000000-0005-0000-0000-0000395E0000}"/>
    <cellStyle name="Normal 6 3 4 3 3 2 6 2" xfId="35767" xr:uid="{00000000-0005-0000-0000-00003A5E0000}"/>
    <cellStyle name="Normal 6 3 4 3 3 2 7" xfId="25171" xr:uid="{00000000-0005-0000-0000-00003B5E0000}"/>
    <cellStyle name="Normal 6 3 4 3 3 3" xfId="12352" xr:uid="{00000000-0005-0000-0000-00003C5E0000}"/>
    <cellStyle name="Normal 6 3 4 3 3 3 2" xfId="12353" xr:uid="{00000000-0005-0000-0000-00003D5E0000}"/>
    <cellStyle name="Normal 6 3 4 3 3 3 2 2" xfId="12354" xr:uid="{00000000-0005-0000-0000-00003E5E0000}"/>
    <cellStyle name="Normal 6 3 4 3 3 3 2 2 2" xfId="40701" xr:uid="{00000000-0005-0000-0000-00003F5E0000}"/>
    <cellStyle name="Normal 6 3 4 3 3 3 2 3" xfId="30683" xr:uid="{00000000-0005-0000-0000-0000405E0000}"/>
    <cellStyle name="Normal 6 3 4 3 3 3 3" xfId="12355" xr:uid="{00000000-0005-0000-0000-0000415E0000}"/>
    <cellStyle name="Normal 6 3 4 3 3 3 3 2" xfId="12356" xr:uid="{00000000-0005-0000-0000-0000425E0000}"/>
    <cellStyle name="Normal 6 3 4 3 3 3 3 2 2" xfId="40702" xr:uid="{00000000-0005-0000-0000-0000435E0000}"/>
    <cellStyle name="Normal 6 3 4 3 3 3 3 3" xfId="30684" xr:uid="{00000000-0005-0000-0000-0000445E0000}"/>
    <cellStyle name="Normal 6 3 4 3 3 3 4" xfId="12357" xr:uid="{00000000-0005-0000-0000-0000455E0000}"/>
    <cellStyle name="Normal 6 3 4 3 3 3 4 2" xfId="35770" xr:uid="{00000000-0005-0000-0000-0000465E0000}"/>
    <cellStyle name="Normal 6 3 4 3 3 3 5" xfId="25174" xr:uid="{00000000-0005-0000-0000-0000475E0000}"/>
    <cellStyle name="Normal 6 3 4 3 3 4" xfId="12358" xr:uid="{00000000-0005-0000-0000-0000485E0000}"/>
    <cellStyle name="Normal 6 3 4 3 3 4 2" xfId="12359" xr:uid="{00000000-0005-0000-0000-0000495E0000}"/>
    <cellStyle name="Normal 6 3 4 3 3 4 2 2" xfId="12360" xr:uid="{00000000-0005-0000-0000-00004A5E0000}"/>
    <cellStyle name="Normal 6 3 4 3 3 4 2 2 2" xfId="40703" xr:uid="{00000000-0005-0000-0000-00004B5E0000}"/>
    <cellStyle name="Normal 6 3 4 3 3 4 2 3" xfId="30685" xr:uid="{00000000-0005-0000-0000-00004C5E0000}"/>
    <cellStyle name="Normal 6 3 4 3 3 4 3" xfId="12361" xr:uid="{00000000-0005-0000-0000-00004D5E0000}"/>
    <cellStyle name="Normal 6 3 4 3 3 4 3 2" xfId="12362" xr:uid="{00000000-0005-0000-0000-00004E5E0000}"/>
    <cellStyle name="Normal 6 3 4 3 3 4 3 2 2" xfId="40704" xr:uid="{00000000-0005-0000-0000-00004F5E0000}"/>
    <cellStyle name="Normal 6 3 4 3 3 4 3 3" xfId="30686" xr:uid="{00000000-0005-0000-0000-0000505E0000}"/>
    <cellStyle name="Normal 6 3 4 3 3 4 4" xfId="12363" xr:uid="{00000000-0005-0000-0000-0000515E0000}"/>
    <cellStyle name="Normal 6 3 4 3 3 4 4 2" xfId="35771" xr:uid="{00000000-0005-0000-0000-0000525E0000}"/>
    <cellStyle name="Normal 6 3 4 3 3 4 5" xfId="25175" xr:uid="{00000000-0005-0000-0000-0000535E0000}"/>
    <cellStyle name="Normal 6 3 4 3 3 5" xfId="12364" xr:uid="{00000000-0005-0000-0000-0000545E0000}"/>
    <cellStyle name="Normal 6 3 4 3 3 5 2" xfId="12365" xr:uid="{00000000-0005-0000-0000-0000555E0000}"/>
    <cellStyle name="Normal 6 3 4 3 3 5 2 2" xfId="40705" xr:uid="{00000000-0005-0000-0000-0000565E0000}"/>
    <cellStyle name="Normal 6 3 4 3 3 5 3" xfId="30687" xr:uid="{00000000-0005-0000-0000-0000575E0000}"/>
    <cellStyle name="Normal 6 3 4 3 3 6" xfId="12366" xr:uid="{00000000-0005-0000-0000-0000585E0000}"/>
    <cellStyle name="Normal 6 3 4 3 3 6 2" xfId="12367" xr:uid="{00000000-0005-0000-0000-0000595E0000}"/>
    <cellStyle name="Normal 6 3 4 3 3 6 2 2" xfId="40706" xr:uid="{00000000-0005-0000-0000-00005A5E0000}"/>
    <cellStyle name="Normal 6 3 4 3 3 6 3" xfId="30688" xr:uid="{00000000-0005-0000-0000-00005B5E0000}"/>
    <cellStyle name="Normal 6 3 4 3 3 7" xfId="12368" xr:uid="{00000000-0005-0000-0000-00005C5E0000}"/>
    <cellStyle name="Normal 6 3 4 3 3 7 2" xfId="35766" xr:uid="{00000000-0005-0000-0000-00005D5E0000}"/>
    <cellStyle name="Normal 6 3 4 3 3 8" xfId="25170" xr:uid="{00000000-0005-0000-0000-00005E5E0000}"/>
    <cellStyle name="Normal 6 3 4 3 4" xfId="12369" xr:uid="{00000000-0005-0000-0000-00005F5E0000}"/>
    <cellStyle name="Normal 6 3 4 3 4 2" xfId="12370" xr:uid="{00000000-0005-0000-0000-0000605E0000}"/>
    <cellStyle name="Normal 6 3 4 3 4 2 2" xfId="12371" xr:uid="{00000000-0005-0000-0000-0000615E0000}"/>
    <cellStyle name="Normal 6 3 4 3 4 2 2 2" xfId="12372" xr:uid="{00000000-0005-0000-0000-0000625E0000}"/>
    <cellStyle name="Normal 6 3 4 3 4 2 2 2 2" xfId="40707" xr:uid="{00000000-0005-0000-0000-0000635E0000}"/>
    <cellStyle name="Normal 6 3 4 3 4 2 2 3" xfId="30689" xr:uid="{00000000-0005-0000-0000-0000645E0000}"/>
    <cellStyle name="Normal 6 3 4 3 4 2 3" xfId="12373" xr:uid="{00000000-0005-0000-0000-0000655E0000}"/>
    <cellStyle name="Normal 6 3 4 3 4 2 3 2" xfId="12374" xr:uid="{00000000-0005-0000-0000-0000665E0000}"/>
    <cellStyle name="Normal 6 3 4 3 4 2 3 2 2" xfId="40708" xr:uid="{00000000-0005-0000-0000-0000675E0000}"/>
    <cellStyle name="Normal 6 3 4 3 4 2 3 3" xfId="30690" xr:uid="{00000000-0005-0000-0000-0000685E0000}"/>
    <cellStyle name="Normal 6 3 4 3 4 2 4" xfId="12375" xr:uid="{00000000-0005-0000-0000-0000695E0000}"/>
    <cellStyle name="Normal 6 3 4 3 4 2 4 2" xfId="35773" xr:uid="{00000000-0005-0000-0000-00006A5E0000}"/>
    <cellStyle name="Normal 6 3 4 3 4 2 5" xfId="25177" xr:uid="{00000000-0005-0000-0000-00006B5E0000}"/>
    <cellStyle name="Normal 6 3 4 3 4 3" xfId="12376" xr:uid="{00000000-0005-0000-0000-00006C5E0000}"/>
    <cellStyle name="Normal 6 3 4 3 4 3 2" xfId="12377" xr:uid="{00000000-0005-0000-0000-00006D5E0000}"/>
    <cellStyle name="Normal 6 3 4 3 4 3 2 2" xfId="12378" xr:uid="{00000000-0005-0000-0000-00006E5E0000}"/>
    <cellStyle name="Normal 6 3 4 3 4 3 2 2 2" xfId="40709" xr:uid="{00000000-0005-0000-0000-00006F5E0000}"/>
    <cellStyle name="Normal 6 3 4 3 4 3 2 3" xfId="30691" xr:uid="{00000000-0005-0000-0000-0000705E0000}"/>
    <cellStyle name="Normal 6 3 4 3 4 3 3" xfId="12379" xr:uid="{00000000-0005-0000-0000-0000715E0000}"/>
    <cellStyle name="Normal 6 3 4 3 4 3 3 2" xfId="12380" xr:uid="{00000000-0005-0000-0000-0000725E0000}"/>
    <cellStyle name="Normal 6 3 4 3 4 3 3 2 2" xfId="40710" xr:uid="{00000000-0005-0000-0000-0000735E0000}"/>
    <cellStyle name="Normal 6 3 4 3 4 3 3 3" xfId="30692" xr:uid="{00000000-0005-0000-0000-0000745E0000}"/>
    <cellStyle name="Normal 6 3 4 3 4 3 4" xfId="12381" xr:uid="{00000000-0005-0000-0000-0000755E0000}"/>
    <cellStyle name="Normal 6 3 4 3 4 3 4 2" xfId="35774" xr:uid="{00000000-0005-0000-0000-0000765E0000}"/>
    <cellStyle name="Normal 6 3 4 3 4 3 5" xfId="25178" xr:uid="{00000000-0005-0000-0000-0000775E0000}"/>
    <cellStyle name="Normal 6 3 4 3 4 4" xfId="12382" xr:uid="{00000000-0005-0000-0000-0000785E0000}"/>
    <cellStyle name="Normal 6 3 4 3 4 4 2" xfId="12383" xr:uid="{00000000-0005-0000-0000-0000795E0000}"/>
    <cellStyle name="Normal 6 3 4 3 4 4 2 2" xfId="40711" xr:uid="{00000000-0005-0000-0000-00007A5E0000}"/>
    <cellStyle name="Normal 6 3 4 3 4 4 3" xfId="30693" xr:uid="{00000000-0005-0000-0000-00007B5E0000}"/>
    <cellStyle name="Normal 6 3 4 3 4 5" xfId="12384" xr:uid="{00000000-0005-0000-0000-00007C5E0000}"/>
    <cellStyle name="Normal 6 3 4 3 4 5 2" xfId="12385" xr:uid="{00000000-0005-0000-0000-00007D5E0000}"/>
    <cellStyle name="Normal 6 3 4 3 4 5 2 2" xfId="40712" xr:uid="{00000000-0005-0000-0000-00007E5E0000}"/>
    <cellStyle name="Normal 6 3 4 3 4 5 3" xfId="30694" xr:uid="{00000000-0005-0000-0000-00007F5E0000}"/>
    <cellStyle name="Normal 6 3 4 3 4 6" xfId="12386" xr:uid="{00000000-0005-0000-0000-0000805E0000}"/>
    <cellStyle name="Normal 6 3 4 3 4 6 2" xfId="35772" xr:uid="{00000000-0005-0000-0000-0000815E0000}"/>
    <cellStyle name="Normal 6 3 4 3 4 7" xfId="25176" xr:uid="{00000000-0005-0000-0000-0000825E0000}"/>
    <cellStyle name="Normal 6 3 4 3 5" xfId="12387" xr:uid="{00000000-0005-0000-0000-0000835E0000}"/>
    <cellStyle name="Normal 6 3 4 3 5 2" xfId="12388" xr:uid="{00000000-0005-0000-0000-0000845E0000}"/>
    <cellStyle name="Normal 6 3 4 3 5 2 2" xfId="12389" xr:uid="{00000000-0005-0000-0000-0000855E0000}"/>
    <cellStyle name="Normal 6 3 4 3 5 2 2 2" xfId="40713" xr:uid="{00000000-0005-0000-0000-0000865E0000}"/>
    <cellStyle name="Normal 6 3 4 3 5 2 3" xfId="30695" xr:uid="{00000000-0005-0000-0000-0000875E0000}"/>
    <cellStyle name="Normal 6 3 4 3 5 3" xfId="12390" xr:uid="{00000000-0005-0000-0000-0000885E0000}"/>
    <cellStyle name="Normal 6 3 4 3 5 3 2" xfId="12391" xr:uid="{00000000-0005-0000-0000-0000895E0000}"/>
    <cellStyle name="Normal 6 3 4 3 5 3 2 2" xfId="40714" xr:uid="{00000000-0005-0000-0000-00008A5E0000}"/>
    <cellStyle name="Normal 6 3 4 3 5 3 3" xfId="30696" xr:uid="{00000000-0005-0000-0000-00008B5E0000}"/>
    <cellStyle name="Normal 6 3 4 3 5 4" xfId="12392" xr:uid="{00000000-0005-0000-0000-00008C5E0000}"/>
    <cellStyle name="Normal 6 3 4 3 5 4 2" xfId="35775" xr:uid="{00000000-0005-0000-0000-00008D5E0000}"/>
    <cellStyle name="Normal 6 3 4 3 5 5" xfId="25179" xr:uid="{00000000-0005-0000-0000-00008E5E0000}"/>
    <cellStyle name="Normal 6 3 4 3 6" xfId="12393" xr:uid="{00000000-0005-0000-0000-00008F5E0000}"/>
    <cellStyle name="Normal 6 3 4 3 6 2" xfId="12394" xr:uid="{00000000-0005-0000-0000-0000905E0000}"/>
    <cellStyle name="Normal 6 3 4 3 6 2 2" xfId="12395" xr:uid="{00000000-0005-0000-0000-0000915E0000}"/>
    <cellStyle name="Normal 6 3 4 3 6 2 2 2" xfId="40715" xr:uid="{00000000-0005-0000-0000-0000925E0000}"/>
    <cellStyle name="Normal 6 3 4 3 6 2 3" xfId="30697" xr:uid="{00000000-0005-0000-0000-0000935E0000}"/>
    <cellStyle name="Normal 6 3 4 3 6 3" xfId="12396" xr:uid="{00000000-0005-0000-0000-0000945E0000}"/>
    <cellStyle name="Normal 6 3 4 3 6 3 2" xfId="12397" xr:uid="{00000000-0005-0000-0000-0000955E0000}"/>
    <cellStyle name="Normal 6 3 4 3 6 3 2 2" xfId="40716" xr:uid="{00000000-0005-0000-0000-0000965E0000}"/>
    <cellStyle name="Normal 6 3 4 3 6 3 3" xfId="30698" xr:uid="{00000000-0005-0000-0000-0000975E0000}"/>
    <cellStyle name="Normal 6 3 4 3 6 4" xfId="12398" xr:uid="{00000000-0005-0000-0000-0000985E0000}"/>
    <cellStyle name="Normal 6 3 4 3 6 4 2" xfId="35776" xr:uid="{00000000-0005-0000-0000-0000995E0000}"/>
    <cellStyle name="Normal 6 3 4 3 6 5" xfId="25180" xr:uid="{00000000-0005-0000-0000-00009A5E0000}"/>
    <cellStyle name="Normal 6 3 4 3 7" xfId="12399" xr:uid="{00000000-0005-0000-0000-00009B5E0000}"/>
    <cellStyle name="Normal 6 3 4 3 7 2" xfId="12400" xr:uid="{00000000-0005-0000-0000-00009C5E0000}"/>
    <cellStyle name="Normal 6 3 4 3 7 2 2" xfId="40717" xr:uid="{00000000-0005-0000-0000-00009D5E0000}"/>
    <cellStyle name="Normal 6 3 4 3 7 3" xfId="30699" xr:uid="{00000000-0005-0000-0000-00009E5E0000}"/>
    <cellStyle name="Normal 6 3 4 3 8" xfId="12401" xr:uid="{00000000-0005-0000-0000-00009F5E0000}"/>
    <cellStyle name="Normal 6 3 4 3 8 2" xfId="12402" xr:uid="{00000000-0005-0000-0000-0000A05E0000}"/>
    <cellStyle name="Normal 6 3 4 3 8 2 2" xfId="40718" xr:uid="{00000000-0005-0000-0000-0000A15E0000}"/>
    <cellStyle name="Normal 6 3 4 3 8 3" xfId="30700" xr:uid="{00000000-0005-0000-0000-0000A25E0000}"/>
    <cellStyle name="Normal 6 3 4 3 9" xfId="12403" xr:uid="{00000000-0005-0000-0000-0000A35E0000}"/>
    <cellStyle name="Normal 6 3 4 3 9 2" xfId="35759" xr:uid="{00000000-0005-0000-0000-0000A45E0000}"/>
    <cellStyle name="Normal 6 3 4 4" xfId="12404" xr:uid="{00000000-0005-0000-0000-0000A55E0000}"/>
    <cellStyle name="Normal 6 3 4 4 2" xfId="12405" xr:uid="{00000000-0005-0000-0000-0000A65E0000}"/>
    <cellStyle name="Normal 6 3 4 4 2 2" xfId="12406" xr:uid="{00000000-0005-0000-0000-0000A75E0000}"/>
    <cellStyle name="Normal 6 3 4 4 2 2 2" xfId="12407" xr:uid="{00000000-0005-0000-0000-0000A85E0000}"/>
    <cellStyle name="Normal 6 3 4 4 2 2 2 2" xfId="12408" xr:uid="{00000000-0005-0000-0000-0000A95E0000}"/>
    <cellStyle name="Normal 6 3 4 4 2 2 2 2 2" xfId="40719" xr:uid="{00000000-0005-0000-0000-0000AA5E0000}"/>
    <cellStyle name="Normal 6 3 4 4 2 2 2 3" xfId="30701" xr:uid="{00000000-0005-0000-0000-0000AB5E0000}"/>
    <cellStyle name="Normal 6 3 4 4 2 2 3" xfId="12409" xr:uid="{00000000-0005-0000-0000-0000AC5E0000}"/>
    <cellStyle name="Normal 6 3 4 4 2 2 3 2" xfId="12410" xr:uid="{00000000-0005-0000-0000-0000AD5E0000}"/>
    <cellStyle name="Normal 6 3 4 4 2 2 3 2 2" xfId="40720" xr:uid="{00000000-0005-0000-0000-0000AE5E0000}"/>
    <cellStyle name="Normal 6 3 4 4 2 2 3 3" xfId="30702" xr:uid="{00000000-0005-0000-0000-0000AF5E0000}"/>
    <cellStyle name="Normal 6 3 4 4 2 2 4" xfId="12411" xr:uid="{00000000-0005-0000-0000-0000B05E0000}"/>
    <cellStyle name="Normal 6 3 4 4 2 2 4 2" xfId="35779" xr:uid="{00000000-0005-0000-0000-0000B15E0000}"/>
    <cellStyle name="Normal 6 3 4 4 2 2 5" xfId="25183" xr:uid="{00000000-0005-0000-0000-0000B25E0000}"/>
    <cellStyle name="Normal 6 3 4 4 2 3" xfId="12412" xr:uid="{00000000-0005-0000-0000-0000B35E0000}"/>
    <cellStyle name="Normal 6 3 4 4 2 3 2" xfId="12413" xr:uid="{00000000-0005-0000-0000-0000B45E0000}"/>
    <cellStyle name="Normal 6 3 4 4 2 3 2 2" xfId="12414" xr:uid="{00000000-0005-0000-0000-0000B55E0000}"/>
    <cellStyle name="Normal 6 3 4 4 2 3 2 2 2" xfId="40721" xr:uid="{00000000-0005-0000-0000-0000B65E0000}"/>
    <cellStyle name="Normal 6 3 4 4 2 3 2 3" xfId="30703" xr:uid="{00000000-0005-0000-0000-0000B75E0000}"/>
    <cellStyle name="Normal 6 3 4 4 2 3 3" xfId="12415" xr:uid="{00000000-0005-0000-0000-0000B85E0000}"/>
    <cellStyle name="Normal 6 3 4 4 2 3 3 2" xfId="12416" xr:uid="{00000000-0005-0000-0000-0000B95E0000}"/>
    <cellStyle name="Normal 6 3 4 4 2 3 3 2 2" xfId="40722" xr:uid="{00000000-0005-0000-0000-0000BA5E0000}"/>
    <cellStyle name="Normal 6 3 4 4 2 3 3 3" xfId="30704" xr:uid="{00000000-0005-0000-0000-0000BB5E0000}"/>
    <cellStyle name="Normal 6 3 4 4 2 3 4" xfId="12417" xr:uid="{00000000-0005-0000-0000-0000BC5E0000}"/>
    <cellStyle name="Normal 6 3 4 4 2 3 4 2" xfId="35780" xr:uid="{00000000-0005-0000-0000-0000BD5E0000}"/>
    <cellStyle name="Normal 6 3 4 4 2 3 5" xfId="25184" xr:uid="{00000000-0005-0000-0000-0000BE5E0000}"/>
    <cellStyle name="Normal 6 3 4 4 2 4" xfId="12418" xr:uid="{00000000-0005-0000-0000-0000BF5E0000}"/>
    <cellStyle name="Normal 6 3 4 4 2 4 2" xfId="12419" xr:uid="{00000000-0005-0000-0000-0000C05E0000}"/>
    <cellStyle name="Normal 6 3 4 4 2 4 2 2" xfId="40723" xr:uid="{00000000-0005-0000-0000-0000C15E0000}"/>
    <cellStyle name="Normal 6 3 4 4 2 4 3" xfId="30705" xr:uid="{00000000-0005-0000-0000-0000C25E0000}"/>
    <cellStyle name="Normal 6 3 4 4 2 5" xfId="12420" xr:uid="{00000000-0005-0000-0000-0000C35E0000}"/>
    <cellStyle name="Normal 6 3 4 4 2 5 2" xfId="12421" xr:uid="{00000000-0005-0000-0000-0000C45E0000}"/>
    <cellStyle name="Normal 6 3 4 4 2 5 2 2" xfId="40724" xr:uid="{00000000-0005-0000-0000-0000C55E0000}"/>
    <cellStyle name="Normal 6 3 4 4 2 5 3" xfId="30706" xr:uid="{00000000-0005-0000-0000-0000C65E0000}"/>
    <cellStyle name="Normal 6 3 4 4 2 6" xfId="12422" xr:uid="{00000000-0005-0000-0000-0000C75E0000}"/>
    <cellStyle name="Normal 6 3 4 4 2 6 2" xfId="35778" xr:uid="{00000000-0005-0000-0000-0000C85E0000}"/>
    <cellStyle name="Normal 6 3 4 4 2 7" xfId="25182" xr:uid="{00000000-0005-0000-0000-0000C95E0000}"/>
    <cellStyle name="Normal 6 3 4 4 3" xfId="12423" xr:uid="{00000000-0005-0000-0000-0000CA5E0000}"/>
    <cellStyle name="Normal 6 3 4 4 3 2" xfId="12424" xr:uid="{00000000-0005-0000-0000-0000CB5E0000}"/>
    <cellStyle name="Normal 6 3 4 4 3 2 2" xfId="12425" xr:uid="{00000000-0005-0000-0000-0000CC5E0000}"/>
    <cellStyle name="Normal 6 3 4 4 3 2 2 2" xfId="40725" xr:uid="{00000000-0005-0000-0000-0000CD5E0000}"/>
    <cellStyle name="Normal 6 3 4 4 3 2 3" xfId="30707" xr:uid="{00000000-0005-0000-0000-0000CE5E0000}"/>
    <cellStyle name="Normal 6 3 4 4 3 3" xfId="12426" xr:uid="{00000000-0005-0000-0000-0000CF5E0000}"/>
    <cellStyle name="Normal 6 3 4 4 3 3 2" xfId="12427" xr:uid="{00000000-0005-0000-0000-0000D05E0000}"/>
    <cellStyle name="Normal 6 3 4 4 3 3 2 2" xfId="40726" xr:uid="{00000000-0005-0000-0000-0000D15E0000}"/>
    <cellStyle name="Normal 6 3 4 4 3 3 3" xfId="30708" xr:uid="{00000000-0005-0000-0000-0000D25E0000}"/>
    <cellStyle name="Normal 6 3 4 4 3 4" xfId="12428" xr:uid="{00000000-0005-0000-0000-0000D35E0000}"/>
    <cellStyle name="Normal 6 3 4 4 3 4 2" xfId="35781" xr:uid="{00000000-0005-0000-0000-0000D45E0000}"/>
    <cellStyle name="Normal 6 3 4 4 3 5" xfId="25185" xr:uid="{00000000-0005-0000-0000-0000D55E0000}"/>
    <cellStyle name="Normal 6 3 4 4 4" xfId="12429" xr:uid="{00000000-0005-0000-0000-0000D65E0000}"/>
    <cellStyle name="Normal 6 3 4 4 4 2" xfId="12430" xr:uid="{00000000-0005-0000-0000-0000D75E0000}"/>
    <cellStyle name="Normal 6 3 4 4 4 2 2" xfId="12431" xr:uid="{00000000-0005-0000-0000-0000D85E0000}"/>
    <cellStyle name="Normal 6 3 4 4 4 2 2 2" xfId="40727" xr:uid="{00000000-0005-0000-0000-0000D95E0000}"/>
    <cellStyle name="Normal 6 3 4 4 4 2 3" xfId="30709" xr:uid="{00000000-0005-0000-0000-0000DA5E0000}"/>
    <cellStyle name="Normal 6 3 4 4 4 3" xfId="12432" xr:uid="{00000000-0005-0000-0000-0000DB5E0000}"/>
    <cellStyle name="Normal 6 3 4 4 4 3 2" xfId="12433" xr:uid="{00000000-0005-0000-0000-0000DC5E0000}"/>
    <cellStyle name="Normal 6 3 4 4 4 3 2 2" xfId="40728" xr:uid="{00000000-0005-0000-0000-0000DD5E0000}"/>
    <cellStyle name="Normal 6 3 4 4 4 3 3" xfId="30710" xr:uid="{00000000-0005-0000-0000-0000DE5E0000}"/>
    <cellStyle name="Normal 6 3 4 4 4 4" xfId="12434" xr:uid="{00000000-0005-0000-0000-0000DF5E0000}"/>
    <cellStyle name="Normal 6 3 4 4 4 4 2" xfId="35782" xr:uid="{00000000-0005-0000-0000-0000E05E0000}"/>
    <cellStyle name="Normal 6 3 4 4 4 5" xfId="25186" xr:uid="{00000000-0005-0000-0000-0000E15E0000}"/>
    <cellStyle name="Normal 6 3 4 4 5" xfId="12435" xr:uid="{00000000-0005-0000-0000-0000E25E0000}"/>
    <cellStyle name="Normal 6 3 4 4 5 2" xfId="12436" xr:uid="{00000000-0005-0000-0000-0000E35E0000}"/>
    <cellStyle name="Normal 6 3 4 4 5 2 2" xfId="40729" xr:uid="{00000000-0005-0000-0000-0000E45E0000}"/>
    <cellStyle name="Normal 6 3 4 4 5 3" xfId="30711" xr:uid="{00000000-0005-0000-0000-0000E55E0000}"/>
    <cellStyle name="Normal 6 3 4 4 6" xfId="12437" xr:uid="{00000000-0005-0000-0000-0000E65E0000}"/>
    <cellStyle name="Normal 6 3 4 4 6 2" xfId="12438" xr:uid="{00000000-0005-0000-0000-0000E75E0000}"/>
    <cellStyle name="Normal 6 3 4 4 6 2 2" xfId="40730" xr:uid="{00000000-0005-0000-0000-0000E85E0000}"/>
    <cellStyle name="Normal 6 3 4 4 6 3" xfId="30712" xr:uid="{00000000-0005-0000-0000-0000E95E0000}"/>
    <cellStyle name="Normal 6 3 4 4 7" xfId="12439" xr:uid="{00000000-0005-0000-0000-0000EA5E0000}"/>
    <cellStyle name="Normal 6 3 4 4 7 2" xfId="35777" xr:uid="{00000000-0005-0000-0000-0000EB5E0000}"/>
    <cellStyle name="Normal 6 3 4 4 8" xfId="25181" xr:uid="{00000000-0005-0000-0000-0000EC5E0000}"/>
    <cellStyle name="Normal 6 3 4 5" xfId="12440" xr:uid="{00000000-0005-0000-0000-0000ED5E0000}"/>
    <cellStyle name="Normal 6 3 4 5 2" xfId="12441" xr:uid="{00000000-0005-0000-0000-0000EE5E0000}"/>
    <cellStyle name="Normal 6 3 4 5 2 2" xfId="12442" xr:uid="{00000000-0005-0000-0000-0000EF5E0000}"/>
    <cellStyle name="Normal 6 3 4 5 2 2 2" xfId="12443" xr:uid="{00000000-0005-0000-0000-0000F05E0000}"/>
    <cellStyle name="Normal 6 3 4 5 2 2 2 2" xfId="12444" xr:uid="{00000000-0005-0000-0000-0000F15E0000}"/>
    <cellStyle name="Normal 6 3 4 5 2 2 2 2 2" xfId="40731" xr:uid="{00000000-0005-0000-0000-0000F25E0000}"/>
    <cellStyle name="Normal 6 3 4 5 2 2 2 3" xfId="30713" xr:uid="{00000000-0005-0000-0000-0000F35E0000}"/>
    <cellStyle name="Normal 6 3 4 5 2 2 3" xfId="12445" xr:uid="{00000000-0005-0000-0000-0000F45E0000}"/>
    <cellStyle name="Normal 6 3 4 5 2 2 3 2" xfId="12446" xr:uid="{00000000-0005-0000-0000-0000F55E0000}"/>
    <cellStyle name="Normal 6 3 4 5 2 2 3 2 2" xfId="40732" xr:uid="{00000000-0005-0000-0000-0000F65E0000}"/>
    <cellStyle name="Normal 6 3 4 5 2 2 3 3" xfId="30714" xr:uid="{00000000-0005-0000-0000-0000F75E0000}"/>
    <cellStyle name="Normal 6 3 4 5 2 2 4" xfId="12447" xr:uid="{00000000-0005-0000-0000-0000F85E0000}"/>
    <cellStyle name="Normal 6 3 4 5 2 2 4 2" xfId="35785" xr:uid="{00000000-0005-0000-0000-0000F95E0000}"/>
    <cellStyle name="Normal 6 3 4 5 2 2 5" xfId="25189" xr:uid="{00000000-0005-0000-0000-0000FA5E0000}"/>
    <cellStyle name="Normal 6 3 4 5 2 3" xfId="12448" xr:uid="{00000000-0005-0000-0000-0000FB5E0000}"/>
    <cellStyle name="Normal 6 3 4 5 2 3 2" xfId="12449" xr:uid="{00000000-0005-0000-0000-0000FC5E0000}"/>
    <cellStyle name="Normal 6 3 4 5 2 3 2 2" xfId="12450" xr:uid="{00000000-0005-0000-0000-0000FD5E0000}"/>
    <cellStyle name="Normal 6 3 4 5 2 3 2 2 2" xfId="40733" xr:uid="{00000000-0005-0000-0000-0000FE5E0000}"/>
    <cellStyle name="Normal 6 3 4 5 2 3 2 3" xfId="30715" xr:uid="{00000000-0005-0000-0000-0000FF5E0000}"/>
    <cellStyle name="Normal 6 3 4 5 2 3 3" xfId="12451" xr:uid="{00000000-0005-0000-0000-0000005F0000}"/>
    <cellStyle name="Normal 6 3 4 5 2 3 3 2" xfId="12452" xr:uid="{00000000-0005-0000-0000-0000015F0000}"/>
    <cellStyle name="Normal 6 3 4 5 2 3 3 2 2" xfId="40734" xr:uid="{00000000-0005-0000-0000-0000025F0000}"/>
    <cellStyle name="Normal 6 3 4 5 2 3 3 3" xfId="30716" xr:uid="{00000000-0005-0000-0000-0000035F0000}"/>
    <cellStyle name="Normal 6 3 4 5 2 3 4" xfId="12453" xr:uid="{00000000-0005-0000-0000-0000045F0000}"/>
    <cellStyle name="Normal 6 3 4 5 2 3 4 2" xfId="35786" xr:uid="{00000000-0005-0000-0000-0000055F0000}"/>
    <cellStyle name="Normal 6 3 4 5 2 3 5" xfId="25190" xr:uid="{00000000-0005-0000-0000-0000065F0000}"/>
    <cellStyle name="Normal 6 3 4 5 2 4" xfId="12454" xr:uid="{00000000-0005-0000-0000-0000075F0000}"/>
    <cellStyle name="Normal 6 3 4 5 2 4 2" xfId="12455" xr:uid="{00000000-0005-0000-0000-0000085F0000}"/>
    <cellStyle name="Normal 6 3 4 5 2 4 2 2" xfId="40735" xr:uid="{00000000-0005-0000-0000-0000095F0000}"/>
    <cellStyle name="Normal 6 3 4 5 2 4 3" xfId="30717" xr:uid="{00000000-0005-0000-0000-00000A5F0000}"/>
    <cellStyle name="Normal 6 3 4 5 2 5" xfId="12456" xr:uid="{00000000-0005-0000-0000-00000B5F0000}"/>
    <cellStyle name="Normal 6 3 4 5 2 5 2" xfId="12457" xr:uid="{00000000-0005-0000-0000-00000C5F0000}"/>
    <cellStyle name="Normal 6 3 4 5 2 5 2 2" xfId="40736" xr:uid="{00000000-0005-0000-0000-00000D5F0000}"/>
    <cellStyle name="Normal 6 3 4 5 2 5 3" xfId="30718" xr:uid="{00000000-0005-0000-0000-00000E5F0000}"/>
    <cellStyle name="Normal 6 3 4 5 2 6" xfId="12458" xr:uid="{00000000-0005-0000-0000-00000F5F0000}"/>
    <cellStyle name="Normal 6 3 4 5 2 6 2" xfId="35784" xr:uid="{00000000-0005-0000-0000-0000105F0000}"/>
    <cellStyle name="Normal 6 3 4 5 2 7" xfId="25188" xr:uid="{00000000-0005-0000-0000-0000115F0000}"/>
    <cellStyle name="Normal 6 3 4 5 3" xfId="12459" xr:uid="{00000000-0005-0000-0000-0000125F0000}"/>
    <cellStyle name="Normal 6 3 4 5 3 2" xfId="12460" xr:uid="{00000000-0005-0000-0000-0000135F0000}"/>
    <cellStyle name="Normal 6 3 4 5 3 2 2" xfId="12461" xr:uid="{00000000-0005-0000-0000-0000145F0000}"/>
    <cellStyle name="Normal 6 3 4 5 3 2 2 2" xfId="40737" xr:uid="{00000000-0005-0000-0000-0000155F0000}"/>
    <cellStyle name="Normal 6 3 4 5 3 2 3" xfId="30719" xr:uid="{00000000-0005-0000-0000-0000165F0000}"/>
    <cellStyle name="Normal 6 3 4 5 3 3" xfId="12462" xr:uid="{00000000-0005-0000-0000-0000175F0000}"/>
    <cellStyle name="Normal 6 3 4 5 3 3 2" xfId="12463" xr:uid="{00000000-0005-0000-0000-0000185F0000}"/>
    <cellStyle name="Normal 6 3 4 5 3 3 2 2" xfId="40738" xr:uid="{00000000-0005-0000-0000-0000195F0000}"/>
    <cellStyle name="Normal 6 3 4 5 3 3 3" xfId="30720" xr:uid="{00000000-0005-0000-0000-00001A5F0000}"/>
    <cellStyle name="Normal 6 3 4 5 3 4" xfId="12464" xr:uid="{00000000-0005-0000-0000-00001B5F0000}"/>
    <cellStyle name="Normal 6 3 4 5 3 4 2" xfId="35787" xr:uid="{00000000-0005-0000-0000-00001C5F0000}"/>
    <cellStyle name="Normal 6 3 4 5 3 5" xfId="25191" xr:uid="{00000000-0005-0000-0000-00001D5F0000}"/>
    <cellStyle name="Normal 6 3 4 5 4" xfId="12465" xr:uid="{00000000-0005-0000-0000-00001E5F0000}"/>
    <cellStyle name="Normal 6 3 4 5 4 2" xfId="12466" xr:uid="{00000000-0005-0000-0000-00001F5F0000}"/>
    <cellStyle name="Normal 6 3 4 5 4 2 2" xfId="12467" xr:uid="{00000000-0005-0000-0000-0000205F0000}"/>
    <cellStyle name="Normal 6 3 4 5 4 2 2 2" xfId="40739" xr:uid="{00000000-0005-0000-0000-0000215F0000}"/>
    <cellStyle name="Normal 6 3 4 5 4 2 3" xfId="30721" xr:uid="{00000000-0005-0000-0000-0000225F0000}"/>
    <cellStyle name="Normal 6 3 4 5 4 3" xfId="12468" xr:uid="{00000000-0005-0000-0000-0000235F0000}"/>
    <cellStyle name="Normal 6 3 4 5 4 3 2" xfId="12469" xr:uid="{00000000-0005-0000-0000-0000245F0000}"/>
    <cellStyle name="Normal 6 3 4 5 4 3 2 2" xfId="40740" xr:uid="{00000000-0005-0000-0000-0000255F0000}"/>
    <cellStyle name="Normal 6 3 4 5 4 3 3" xfId="30722" xr:uid="{00000000-0005-0000-0000-0000265F0000}"/>
    <cellStyle name="Normal 6 3 4 5 4 4" xfId="12470" xr:uid="{00000000-0005-0000-0000-0000275F0000}"/>
    <cellStyle name="Normal 6 3 4 5 4 4 2" xfId="35788" xr:uid="{00000000-0005-0000-0000-0000285F0000}"/>
    <cellStyle name="Normal 6 3 4 5 4 5" xfId="25192" xr:uid="{00000000-0005-0000-0000-0000295F0000}"/>
    <cellStyle name="Normal 6 3 4 5 5" xfId="12471" xr:uid="{00000000-0005-0000-0000-00002A5F0000}"/>
    <cellStyle name="Normal 6 3 4 5 5 2" xfId="12472" xr:uid="{00000000-0005-0000-0000-00002B5F0000}"/>
    <cellStyle name="Normal 6 3 4 5 5 2 2" xfId="40741" xr:uid="{00000000-0005-0000-0000-00002C5F0000}"/>
    <cellStyle name="Normal 6 3 4 5 5 3" xfId="30723" xr:uid="{00000000-0005-0000-0000-00002D5F0000}"/>
    <cellStyle name="Normal 6 3 4 5 6" xfId="12473" xr:uid="{00000000-0005-0000-0000-00002E5F0000}"/>
    <cellStyle name="Normal 6 3 4 5 6 2" xfId="12474" xr:uid="{00000000-0005-0000-0000-00002F5F0000}"/>
    <cellStyle name="Normal 6 3 4 5 6 2 2" xfId="40742" xr:uid="{00000000-0005-0000-0000-0000305F0000}"/>
    <cellStyle name="Normal 6 3 4 5 6 3" xfId="30724" xr:uid="{00000000-0005-0000-0000-0000315F0000}"/>
    <cellStyle name="Normal 6 3 4 5 7" xfId="12475" xr:uid="{00000000-0005-0000-0000-0000325F0000}"/>
    <cellStyle name="Normal 6 3 4 5 7 2" xfId="35783" xr:uid="{00000000-0005-0000-0000-0000335F0000}"/>
    <cellStyle name="Normal 6 3 4 5 8" xfId="25187" xr:uid="{00000000-0005-0000-0000-0000345F0000}"/>
    <cellStyle name="Normal 6 3 4 6" xfId="12476" xr:uid="{00000000-0005-0000-0000-0000355F0000}"/>
    <cellStyle name="Normal 6 3 4 6 2" xfId="12477" xr:uid="{00000000-0005-0000-0000-0000365F0000}"/>
    <cellStyle name="Normal 6 3 4 6 2 2" xfId="12478" xr:uid="{00000000-0005-0000-0000-0000375F0000}"/>
    <cellStyle name="Normal 6 3 4 6 2 2 2" xfId="12479" xr:uid="{00000000-0005-0000-0000-0000385F0000}"/>
    <cellStyle name="Normal 6 3 4 6 2 2 2 2" xfId="12480" xr:uid="{00000000-0005-0000-0000-0000395F0000}"/>
    <cellStyle name="Normal 6 3 4 6 2 2 2 2 2" xfId="40743" xr:uid="{00000000-0005-0000-0000-00003A5F0000}"/>
    <cellStyle name="Normal 6 3 4 6 2 2 2 3" xfId="30725" xr:uid="{00000000-0005-0000-0000-00003B5F0000}"/>
    <cellStyle name="Normal 6 3 4 6 2 2 3" xfId="12481" xr:uid="{00000000-0005-0000-0000-00003C5F0000}"/>
    <cellStyle name="Normal 6 3 4 6 2 2 3 2" xfId="12482" xr:uid="{00000000-0005-0000-0000-00003D5F0000}"/>
    <cellStyle name="Normal 6 3 4 6 2 2 3 2 2" xfId="40744" xr:uid="{00000000-0005-0000-0000-00003E5F0000}"/>
    <cellStyle name="Normal 6 3 4 6 2 2 3 3" xfId="30726" xr:uid="{00000000-0005-0000-0000-00003F5F0000}"/>
    <cellStyle name="Normal 6 3 4 6 2 2 4" xfId="12483" xr:uid="{00000000-0005-0000-0000-0000405F0000}"/>
    <cellStyle name="Normal 6 3 4 6 2 2 4 2" xfId="35791" xr:uid="{00000000-0005-0000-0000-0000415F0000}"/>
    <cellStyle name="Normal 6 3 4 6 2 2 5" xfId="25195" xr:uid="{00000000-0005-0000-0000-0000425F0000}"/>
    <cellStyle name="Normal 6 3 4 6 2 3" xfId="12484" xr:uid="{00000000-0005-0000-0000-0000435F0000}"/>
    <cellStyle name="Normal 6 3 4 6 2 3 2" xfId="12485" xr:uid="{00000000-0005-0000-0000-0000445F0000}"/>
    <cellStyle name="Normal 6 3 4 6 2 3 2 2" xfId="12486" xr:uid="{00000000-0005-0000-0000-0000455F0000}"/>
    <cellStyle name="Normal 6 3 4 6 2 3 2 2 2" xfId="40745" xr:uid="{00000000-0005-0000-0000-0000465F0000}"/>
    <cellStyle name="Normal 6 3 4 6 2 3 2 3" xfId="30727" xr:uid="{00000000-0005-0000-0000-0000475F0000}"/>
    <cellStyle name="Normal 6 3 4 6 2 3 3" xfId="12487" xr:uid="{00000000-0005-0000-0000-0000485F0000}"/>
    <cellStyle name="Normal 6 3 4 6 2 3 3 2" xfId="12488" xr:uid="{00000000-0005-0000-0000-0000495F0000}"/>
    <cellStyle name="Normal 6 3 4 6 2 3 3 2 2" xfId="40746" xr:uid="{00000000-0005-0000-0000-00004A5F0000}"/>
    <cellStyle name="Normal 6 3 4 6 2 3 3 3" xfId="30728" xr:uid="{00000000-0005-0000-0000-00004B5F0000}"/>
    <cellStyle name="Normal 6 3 4 6 2 3 4" xfId="12489" xr:uid="{00000000-0005-0000-0000-00004C5F0000}"/>
    <cellStyle name="Normal 6 3 4 6 2 3 4 2" xfId="35792" xr:uid="{00000000-0005-0000-0000-00004D5F0000}"/>
    <cellStyle name="Normal 6 3 4 6 2 3 5" xfId="25196" xr:uid="{00000000-0005-0000-0000-00004E5F0000}"/>
    <cellStyle name="Normal 6 3 4 6 2 4" xfId="12490" xr:uid="{00000000-0005-0000-0000-00004F5F0000}"/>
    <cellStyle name="Normal 6 3 4 6 2 4 2" xfId="12491" xr:uid="{00000000-0005-0000-0000-0000505F0000}"/>
    <cellStyle name="Normal 6 3 4 6 2 4 2 2" xfId="40747" xr:uid="{00000000-0005-0000-0000-0000515F0000}"/>
    <cellStyle name="Normal 6 3 4 6 2 4 3" xfId="30729" xr:uid="{00000000-0005-0000-0000-0000525F0000}"/>
    <cellStyle name="Normal 6 3 4 6 2 5" xfId="12492" xr:uid="{00000000-0005-0000-0000-0000535F0000}"/>
    <cellStyle name="Normal 6 3 4 6 2 5 2" xfId="12493" xr:uid="{00000000-0005-0000-0000-0000545F0000}"/>
    <cellStyle name="Normal 6 3 4 6 2 5 2 2" xfId="40748" xr:uid="{00000000-0005-0000-0000-0000555F0000}"/>
    <cellStyle name="Normal 6 3 4 6 2 5 3" xfId="30730" xr:uid="{00000000-0005-0000-0000-0000565F0000}"/>
    <cellStyle name="Normal 6 3 4 6 2 6" xfId="12494" xr:uid="{00000000-0005-0000-0000-0000575F0000}"/>
    <cellStyle name="Normal 6 3 4 6 2 6 2" xfId="35790" xr:uid="{00000000-0005-0000-0000-0000585F0000}"/>
    <cellStyle name="Normal 6 3 4 6 2 7" xfId="25194" xr:uid="{00000000-0005-0000-0000-0000595F0000}"/>
    <cellStyle name="Normal 6 3 4 6 3" xfId="12495" xr:uid="{00000000-0005-0000-0000-00005A5F0000}"/>
    <cellStyle name="Normal 6 3 4 6 3 2" xfId="12496" xr:uid="{00000000-0005-0000-0000-00005B5F0000}"/>
    <cellStyle name="Normal 6 3 4 6 3 2 2" xfId="12497" xr:uid="{00000000-0005-0000-0000-00005C5F0000}"/>
    <cellStyle name="Normal 6 3 4 6 3 2 2 2" xfId="40749" xr:uid="{00000000-0005-0000-0000-00005D5F0000}"/>
    <cellStyle name="Normal 6 3 4 6 3 2 3" xfId="30731" xr:uid="{00000000-0005-0000-0000-00005E5F0000}"/>
    <cellStyle name="Normal 6 3 4 6 3 3" xfId="12498" xr:uid="{00000000-0005-0000-0000-00005F5F0000}"/>
    <cellStyle name="Normal 6 3 4 6 3 3 2" xfId="12499" xr:uid="{00000000-0005-0000-0000-0000605F0000}"/>
    <cellStyle name="Normal 6 3 4 6 3 3 2 2" xfId="40750" xr:uid="{00000000-0005-0000-0000-0000615F0000}"/>
    <cellStyle name="Normal 6 3 4 6 3 3 3" xfId="30732" xr:uid="{00000000-0005-0000-0000-0000625F0000}"/>
    <cellStyle name="Normal 6 3 4 6 3 4" xfId="12500" xr:uid="{00000000-0005-0000-0000-0000635F0000}"/>
    <cellStyle name="Normal 6 3 4 6 3 4 2" xfId="35793" xr:uid="{00000000-0005-0000-0000-0000645F0000}"/>
    <cellStyle name="Normal 6 3 4 6 3 5" xfId="25197" xr:uid="{00000000-0005-0000-0000-0000655F0000}"/>
    <cellStyle name="Normal 6 3 4 6 4" xfId="12501" xr:uid="{00000000-0005-0000-0000-0000665F0000}"/>
    <cellStyle name="Normal 6 3 4 6 4 2" xfId="12502" xr:uid="{00000000-0005-0000-0000-0000675F0000}"/>
    <cellStyle name="Normal 6 3 4 6 4 2 2" xfId="12503" xr:uid="{00000000-0005-0000-0000-0000685F0000}"/>
    <cellStyle name="Normal 6 3 4 6 4 2 2 2" xfId="40751" xr:uid="{00000000-0005-0000-0000-0000695F0000}"/>
    <cellStyle name="Normal 6 3 4 6 4 2 3" xfId="30733" xr:uid="{00000000-0005-0000-0000-00006A5F0000}"/>
    <cellStyle name="Normal 6 3 4 6 4 3" xfId="12504" xr:uid="{00000000-0005-0000-0000-00006B5F0000}"/>
    <cellStyle name="Normal 6 3 4 6 4 3 2" xfId="12505" xr:uid="{00000000-0005-0000-0000-00006C5F0000}"/>
    <cellStyle name="Normal 6 3 4 6 4 3 2 2" xfId="40752" xr:uid="{00000000-0005-0000-0000-00006D5F0000}"/>
    <cellStyle name="Normal 6 3 4 6 4 3 3" xfId="30734" xr:uid="{00000000-0005-0000-0000-00006E5F0000}"/>
    <cellStyle name="Normal 6 3 4 6 4 4" xfId="12506" xr:uid="{00000000-0005-0000-0000-00006F5F0000}"/>
    <cellStyle name="Normal 6 3 4 6 4 4 2" xfId="35794" xr:uid="{00000000-0005-0000-0000-0000705F0000}"/>
    <cellStyle name="Normal 6 3 4 6 4 5" xfId="25198" xr:uid="{00000000-0005-0000-0000-0000715F0000}"/>
    <cellStyle name="Normal 6 3 4 6 5" xfId="12507" xr:uid="{00000000-0005-0000-0000-0000725F0000}"/>
    <cellStyle name="Normal 6 3 4 6 5 2" xfId="12508" xr:uid="{00000000-0005-0000-0000-0000735F0000}"/>
    <cellStyle name="Normal 6 3 4 6 5 2 2" xfId="40753" xr:uid="{00000000-0005-0000-0000-0000745F0000}"/>
    <cellStyle name="Normal 6 3 4 6 5 3" xfId="30735" xr:uid="{00000000-0005-0000-0000-0000755F0000}"/>
    <cellStyle name="Normal 6 3 4 6 6" xfId="12509" xr:uid="{00000000-0005-0000-0000-0000765F0000}"/>
    <cellStyle name="Normal 6 3 4 6 6 2" xfId="12510" xr:uid="{00000000-0005-0000-0000-0000775F0000}"/>
    <cellStyle name="Normal 6 3 4 6 6 2 2" xfId="40754" xr:uid="{00000000-0005-0000-0000-0000785F0000}"/>
    <cellStyle name="Normal 6 3 4 6 6 3" xfId="30736" xr:uid="{00000000-0005-0000-0000-0000795F0000}"/>
    <cellStyle name="Normal 6 3 4 6 7" xfId="12511" xr:uid="{00000000-0005-0000-0000-00007A5F0000}"/>
    <cellStyle name="Normal 6 3 4 6 7 2" xfId="35789" xr:uid="{00000000-0005-0000-0000-00007B5F0000}"/>
    <cellStyle name="Normal 6 3 4 6 8" xfId="25193" xr:uid="{00000000-0005-0000-0000-00007C5F0000}"/>
    <cellStyle name="Normal 6 3 4 7" xfId="12512" xr:uid="{00000000-0005-0000-0000-00007D5F0000}"/>
    <cellStyle name="Normal 6 3 4 7 2" xfId="12513" xr:uid="{00000000-0005-0000-0000-00007E5F0000}"/>
    <cellStyle name="Normal 6 3 4 7 2 2" xfId="12514" xr:uid="{00000000-0005-0000-0000-00007F5F0000}"/>
    <cellStyle name="Normal 6 3 4 7 2 2 2" xfId="12515" xr:uid="{00000000-0005-0000-0000-0000805F0000}"/>
    <cellStyle name="Normal 6 3 4 7 2 2 2 2" xfId="40755" xr:uid="{00000000-0005-0000-0000-0000815F0000}"/>
    <cellStyle name="Normal 6 3 4 7 2 2 3" xfId="30737" xr:uid="{00000000-0005-0000-0000-0000825F0000}"/>
    <cellStyle name="Normal 6 3 4 7 2 3" xfId="12516" xr:uid="{00000000-0005-0000-0000-0000835F0000}"/>
    <cellStyle name="Normal 6 3 4 7 2 3 2" xfId="12517" xr:uid="{00000000-0005-0000-0000-0000845F0000}"/>
    <cellStyle name="Normal 6 3 4 7 2 3 2 2" xfId="40756" xr:uid="{00000000-0005-0000-0000-0000855F0000}"/>
    <cellStyle name="Normal 6 3 4 7 2 3 3" xfId="30738" xr:uid="{00000000-0005-0000-0000-0000865F0000}"/>
    <cellStyle name="Normal 6 3 4 7 2 4" xfId="12518" xr:uid="{00000000-0005-0000-0000-0000875F0000}"/>
    <cellStyle name="Normal 6 3 4 7 2 4 2" xfId="35796" xr:uid="{00000000-0005-0000-0000-0000885F0000}"/>
    <cellStyle name="Normal 6 3 4 7 2 5" xfId="25200" xr:uid="{00000000-0005-0000-0000-0000895F0000}"/>
    <cellStyle name="Normal 6 3 4 7 3" xfId="12519" xr:uid="{00000000-0005-0000-0000-00008A5F0000}"/>
    <cellStyle name="Normal 6 3 4 7 3 2" xfId="12520" xr:uid="{00000000-0005-0000-0000-00008B5F0000}"/>
    <cellStyle name="Normal 6 3 4 7 3 2 2" xfId="12521" xr:uid="{00000000-0005-0000-0000-00008C5F0000}"/>
    <cellStyle name="Normal 6 3 4 7 3 2 2 2" xfId="40757" xr:uid="{00000000-0005-0000-0000-00008D5F0000}"/>
    <cellStyle name="Normal 6 3 4 7 3 2 3" xfId="30739" xr:uid="{00000000-0005-0000-0000-00008E5F0000}"/>
    <cellStyle name="Normal 6 3 4 7 3 3" xfId="12522" xr:uid="{00000000-0005-0000-0000-00008F5F0000}"/>
    <cellStyle name="Normal 6 3 4 7 3 3 2" xfId="12523" xr:uid="{00000000-0005-0000-0000-0000905F0000}"/>
    <cellStyle name="Normal 6 3 4 7 3 3 2 2" xfId="40758" xr:uid="{00000000-0005-0000-0000-0000915F0000}"/>
    <cellStyle name="Normal 6 3 4 7 3 3 3" xfId="30740" xr:uid="{00000000-0005-0000-0000-0000925F0000}"/>
    <cellStyle name="Normal 6 3 4 7 3 4" xfId="12524" xr:uid="{00000000-0005-0000-0000-0000935F0000}"/>
    <cellStyle name="Normal 6 3 4 7 3 4 2" xfId="35797" xr:uid="{00000000-0005-0000-0000-0000945F0000}"/>
    <cellStyle name="Normal 6 3 4 7 3 5" xfId="25201" xr:uid="{00000000-0005-0000-0000-0000955F0000}"/>
    <cellStyle name="Normal 6 3 4 7 4" xfId="12525" xr:uid="{00000000-0005-0000-0000-0000965F0000}"/>
    <cellStyle name="Normal 6 3 4 7 4 2" xfId="12526" xr:uid="{00000000-0005-0000-0000-0000975F0000}"/>
    <cellStyle name="Normal 6 3 4 7 4 2 2" xfId="40759" xr:uid="{00000000-0005-0000-0000-0000985F0000}"/>
    <cellStyle name="Normal 6 3 4 7 4 3" xfId="30741" xr:uid="{00000000-0005-0000-0000-0000995F0000}"/>
    <cellStyle name="Normal 6 3 4 7 5" xfId="12527" xr:uid="{00000000-0005-0000-0000-00009A5F0000}"/>
    <cellStyle name="Normal 6 3 4 7 5 2" xfId="12528" xr:uid="{00000000-0005-0000-0000-00009B5F0000}"/>
    <cellStyle name="Normal 6 3 4 7 5 2 2" xfId="40760" xr:uid="{00000000-0005-0000-0000-00009C5F0000}"/>
    <cellStyle name="Normal 6 3 4 7 5 3" xfId="30742" xr:uid="{00000000-0005-0000-0000-00009D5F0000}"/>
    <cellStyle name="Normal 6 3 4 7 6" xfId="12529" xr:uid="{00000000-0005-0000-0000-00009E5F0000}"/>
    <cellStyle name="Normal 6 3 4 7 6 2" xfId="35795" xr:uid="{00000000-0005-0000-0000-00009F5F0000}"/>
    <cellStyle name="Normal 6 3 4 7 7" xfId="25199" xr:uid="{00000000-0005-0000-0000-0000A05F0000}"/>
    <cellStyle name="Normal 6 3 4 8" xfId="12530" xr:uid="{00000000-0005-0000-0000-0000A15F0000}"/>
    <cellStyle name="Normal 6 3 4 8 2" xfId="12531" xr:uid="{00000000-0005-0000-0000-0000A25F0000}"/>
    <cellStyle name="Normal 6 3 4 8 2 2" xfId="12532" xr:uid="{00000000-0005-0000-0000-0000A35F0000}"/>
    <cellStyle name="Normal 6 3 4 8 2 2 2" xfId="40761" xr:uid="{00000000-0005-0000-0000-0000A45F0000}"/>
    <cellStyle name="Normal 6 3 4 8 2 3" xfId="30743" xr:uid="{00000000-0005-0000-0000-0000A55F0000}"/>
    <cellStyle name="Normal 6 3 4 8 3" xfId="12533" xr:uid="{00000000-0005-0000-0000-0000A65F0000}"/>
    <cellStyle name="Normal 6 3 4 8 3 2" xfId="12534" xr:uid="{00000000-0005-0000-0000-0000A75F0000}"/>
    <cellStyle name="Normal 6 3 4 8 3 2 2" xfId="40762" xr:uid="{00000000-0005-0000-0000-0000A85F0000}"/>
    <cellStyle name="Normal 6 3 4 8 3 3" xfId="30744" xr:uid="{00000000-0005-0000-0000-0000A95F0000}"/>
    <cellStyle name="Normal 6 3 4 8 4" xfId="12535" xr:uid="{00000000-0005-0000-0000-0000AA5F0000}"/>
    <cellStyle name="Normal 6 3 4 8 4 2" xfId="35798" xr:uid="{00000000-0005-0000-0000-0000AB5F0000}"/>
    <cellStyle name="Normal 6 3 4 8 5" xfId="25202" xr:uid="{00000000-0005-0000-0000-0000AC5F0000}"/>
    <cellStyle name="Normal 6 3 4 9" xfId="12536" xr:uid="{00000000-0005-0000-0000-0000AD5F0000}"/>
    <cellStyle name="Normal 6 3 4 9 2" xfId="12537" xr:uid="{00000000-0005-0000-0000-0000AE5F0000}"/>
    <cellStyle name="Normal 6 3 4 9 2 2" xfId="12538" xr:uid="{00000000-0005-0000-0000-0000AF5F0000}"/>
    <cellStyle name="Normal 6 3 4 9 2 2 2" xfId="40763" xr:uid="{00000000-0005-0000-0000-0000B05F0000}"/>
    <cellStyle name="Normal 6 3 4 9 2 3" xfId="30745" xr:uid="{00000000-0005-0000-0000-0000B15F0000}"/>
    <cellStyle name="Normal 6 3 4 9 3" xfId="12539" xr:uid="{00000000-0005-0000-0000-0000B25F0000}"/>
    <cellStyle name="Normal 6 3 4 9 3 2" xfId="12540" xr:uid="{00000000-0005-0000-0000-0000B35F0000}"/>
    <cellStyle name="Normal 6 3 4 9 3 2 2" xfId="40764" xr:uid="{00000000-0005-0000-0000-0000B45F0000}"/>
    <cellStyle name="Normal 6 3 4 9 3 3" xfId="30746" xr:uid="{00000000-0005-0000-0000-0000B55F0000}"/>
    <cellStyle name="Normal 6 3 4 9 4" xfId="12541" xr:uid="{00000000-0005-0000-0000-0000B65F0000}"/>
    <cellStyle name="Normal 6 3 4 9 4 2" xfId="35799" xr:uid="{00000000-0005-0000-0000-0000B75F0000}"/>
    <cellStyle name="Normal 6 3 4 9 5" xfId="25203" xr:uid="{00000000-0005-0000-0000-0000B85F0000}"/>
    <cellStyle name="Normal 6 3 5" xfId="12542" xr:uid="{00000000-0005-0000-0000-0000B95F0000}"/>
    <cellStyle name="Normal 6 3 5 10" xfId="12543" xr:uid="{00000000-0005-0000-0000-0000BA5F0000}"/>
    <cellStyle name="Normal 6 3 5 10 2" xfId="12544" xr:uid="{00000000-0005-0000-0000-0000BB5F0000}"/>
    <cellStyle name="Normal 6 3 5 10 2 2" xfId="40765" xr:uid="{00000000-0005-0000-0000-0000BC5F0000}"/>
    <cellStyle name="Normal 6 3 5 10 3" xfId="30747" xr:uid="{00000000-0005-0000-0000-0000BD5F0000}"/>
    <cellStyle name="Normal 6 3 5 11" xfId="12545" xr:uid="{00000000-0005-0000-0000-0000BE5F0000}"/>
    <cellStyle name="Normal 6 3 5 11 2" xfId="12546" xr:uid="{00000000-0005-0000-0000-0000BF5F0000}"/>
    <cellStyle name="Normal 6 3 5 11 2 2" xfId="40766" xr:uid="{00000000-0005-0000-0000-0000C05F0000}"/>
    <cellStyle name="Normal 6 3 5 11 3" xfId="30748" xr:uid="{00000000-0005-0000-0000-0000C15F0000}"/>
    <cellStyle name="Normal 6 3 5 12" xfId="12547" xr:uid="{00000000-0005-0000-0000-0000C25F0000}"/>
    <cellStyle name="Normal 6 3 5 12 2" xfId="35800" xr:uid="{00000000-0005-0000-0000-0000C35F0000}"/>
    <cellStyle name="Normal 6 3 5 13" xfId="25204" xr:uid="{00000000-0005-0000-0000-0000C45F0000}"/>
    <cellStyle name="Normal 6 3 5 2" xfId="12548" xr:uid="{00000000-0005-0000-0000-0000C55F0000}"/>
    <cellStyle name="Normal 6 3 5 2 10" xfId="12549" xr:uid="{00000000-0005-0000-0000-0000C65F0000}"/>
    <cellStyle name="Normal 6 3 5 2 10 2" xfId="12550" xr:uid="{00000000-0005-0000-0000-0000C75F0000}"/>
    <cellStyle name="Normal 6 3 5 2 10 2 2" xfId="40767" xr:uid="{00000000-0005-0000-0000-0000C85F0000}"/>
    <cellStyle name="Normal 6 3 5 2 10 3" xfId="30749" xr:uid="{00000000-0005-0000-0000-0000C95F0000}"/>
    <cellStyle name="Normal 6 3 5 2 11" xfId="12551" xr:uid="{00000000-0005-0000-0000-0000CA5F0000}"/>
    <cellStyle name="Normal 6 3 5 2 11 2" xfId="35801" xr:uid="{00000000-0005-0000-0000-0000CB5F0000}"/>
    <cellStyle name="Normal 6 3 5 2 12" xfId="25205" xr:uid="{00000000-0005-0000-0000-0000CC5F0000}"/>
    <cellStyle name="Normal 6 3 5 2 2" xfId="12552" xr:uid="{00000000-0005-0000-0000-0000CD5F0000}"/>
    <cellStyle name="Normal 6 3 5 2 2 10" xfId="25206" xr:uid="{00000000-0005-0000-0000-0000CE5F0000}"/>
    <cellStyle name="Normal 6 3 5 2 2 2" xfId="12553" xr:uid="{00000000-0005-0000-0000-0000CF5F0000}"/>
    <cellStyle name="Normal 6 3 5 2 2 2 2" xfId="12554" xr:uid="{00000000-0005-0000-0000-0000D05F0000}"/>
    <cellStyle name="Normal 6 3 5 2 2 2 2 2" xfId="12555" xr:uid="{00000000-0005-0000-0000-0000D15F0000}"/>
    <cellStyle name="Normal 6 3 5 2 2 2 2 2 2" xfId="12556" xr:uid="{00000000-0005-0000-0000-0000D25F0000}"/>
    <cellStyle name="Normal 6 3 5 2 2 2 2 2 2 2" xfId="12557" xr:uid="{00000000-0005-0000-0000-0000D35F0000}"/>
    <cellStyle name="Normal 6 3 5 2 2 2 2 2 2 2 2" xfId="40768" xr:uid="{00000000-0005-0000-0000-0000D45F0000}"/>
    <cellStyle name="Normal 6 3 5 2 2 2 2 2 2 3" xfId="30750" xr:uid="{00000000-0005-0000-0000-0000D55F0000}"/>
    <cellStyle name="Normal 6 3 5 2 2 2 2 2 3" xfId="12558" xr:uid="{00000000-0005-0000-0000-0000D65F0000}"/>
    <cellStyle name="Normal 6 3 5 2 2 2 2 2 3 2" xfId="12559" xr:uid="{00000000-0005-0000-0000-0000D75F0000}"/>
    <cellStyle name="Normal 6 3 5 2 2 2 2 2 3 2 2" xfId="40769" xr:uid="{00000000-0005-0000-0000-0000D85F0000}"/>
    <cellStyle name="Normal 6 3 5 2 2 2 2 2 3 3" xfId="30751" xr:uid="{00000000-0005-0000-0000-0000D95F0000}"/>
    <cellStyle name="Normal 6 3 5 2 2 2 2 2 4" xfId="12560" xr:uid="{00000000-0005-0000-0000-0000DA5F0000}"/>
    <cellStyle name="Normal 6 3 5 2 2 2 2 2 4 2" xfId="35805" xr:uid="{00000000-0005-0000-0000-0000DB5F0000}"/>
    <cellStyle name="Normal 6 3 5 2 2 2 2 2 5" xfId="25209" xr:uid="{00000000-0005-0000-0000-0000DC5F0000}"/>
    <cellStyle name="Normal 6 3 5 2 2 2 2 3" xfId="12561" xr:uid="{00000000-0005-0000-0000-0000DD5F0000}"/>
    <cellStyle name="Normal 6 3 5 2 2 2 2 3 2" xfId="12562" xr:uid="{00000000-0005-0000-0000-0000DE5F0000}"/>
    <cellStyle name="Normal 6 3 5 2 2 2 2 3 2 2" xfId="12563" xr:uid="{00000000-0005-0000-0000-0000DF5F0000}"/>
    <cellStyle name="Normal 6 3 5 2 2 2 2 3 2 2 2" xfId="40770" xr:uid="{00000000-0005-0000-0000-0000E05F0000}"/>
    <cellStyle name="Normal 6 3 5 2 2 2 2 3 2 3" xfId="30752" xr:uid="{00000000-0005-0000-0000-0000E15F0000}"/>
    <cellStyle name="Normal 6 3 5 2 2 2 2 3 3" xfId="12564" xr:uid="{00000000-0005-0000-0000-0000E25F0000}"/>
    <cellStyle name="Normal 6 3 5 2 2 2 2 3 3 2" xfId="12565" xr:uid="{00000000-0005-0000-0000-0000E35F0000}"/>
    <cellStyle name="Normal 6 3 5 2 2 2 2 3 3 2 2" xfId="40771" xr:uid="{00000000-0005-0000-0000-0000E45F0000}"/>
    <cellStyle name="Normal 6 3 5 2 2 2 2 3 3 3" xfId="30753" xr:uid="{00000000-0005-0000-0000-0000E55F0000}"/>
    <cellStyle name="Normal 6 3 5 2 2 2 2 3 4" xfId="12566" xr:uid="{00000000-0005-0000-0000-0000E65F0000}"/>
    <cellStyle name="Normal 6 3 5 2 2 2 2 3 4 2" xfId="35806" xr:uid="{00000000-0005-0000-0000-0000E75F0000}"/>
    <cellStyle name="Normal 6 3 5 2 2 2 2 3 5" xfId="25210" xr:uid="{00000000-0005-0000-0000-0000E85F0000}"/>
    <cellStyle name="Normal 6 3 5 2 2 2 2 4" xfId="12567" xr:uid="{00000000-0005-0000-0000-0000E95F0000}"/>
    <cellStyle name="Normal 6 3 5 2 2 2 2 4 2" xfId="12568" xr:uid="{00000000-0005-0000-0000-0000EA5F0000}"/>
    <cellStyle name="Normal 6 3 5 2 2 2 2 4 2 2" xfId="40772" xr:uid="{00000000-0005-0000-0000-0000EB5F0000}"/>
    <cellStyle name="Normal 6 3 5 2 2 2 2 4 3" xfId="30754" xr:uid="{00000000-0005-0000-0000-0000EC5F0000}"/>
    <cellStyle name="Normal 6 3 5 2 2 2 2 5" xfId="12569" xr:uid="{00000000-0005-0000-0000-0000ED5F0000}"/>
    <cellStyle name="Normal 6 3 5 2 2 2 2 5 2" xfId="12570" xr:uid="{00000000-0005-0000-0000-0000EE5F0000}"/>
    <cellStyle name="Normal 6 3 5 2 2 2 2 5 2 2" xfId="40773" xr:uid="{00000000-0005-0000-0000-0000EF5F0000}"/>
    <cellStyle name="Normal 6 3 5 2 2 2 2 5 3" xfId="30755" xr:uid="{00000000-0005-0000-0000-0000F05F0000}"/>
    <cellStyle name="Normal 6 3 5 2 2 2 2 6" xfId="12571" xr:uid="{00000000-0005-0000-0000-0000F15F0000}"/>
    <cellStyle name="Normal 6 3 5 2 2 2 2 6 2" xfId="35804" xr:uid="{00000000-0005-0000-0000-0000F25F0000}"/>
    <cellStyle name="Normal 6 3 5 2 2 2 2 7" xfId="25208" xr:uid="{00000000-0005-0000-0000-0000F35F0000}"/>
    <cellStyle name="Normal 6 3 5 2 2 2 3" xfId="12572" xr:uid="{00000000-0005-0000-0000-0000F45F0000}"/>
    <cellStyle name="Normal 6 3 5 2 2 2 3 2" xfId="12573" xr:uid="{00000000-0005-0000-0000-0000F55F0000}"/>
    <cellStyle name="Normal 6 3 5 2 2 2 3 2 2" xfId="12574" xr:uid="{00000000-0005-0000-0000-0000F65F0000}"/>
    <cellStyle name="Normal 6 3 5 2 2 2 3 2 2 2" xfId="40774" xr:uid="{00000000-0005-0000-0000-0000F75F0000}"/>
    <cellStyle name="Normal 6 3 5 2 2 2 3 2 3" xfId="30756" xr:uid="{00000000-0005-0000-0000-0000F85F0000}"/>
    <cellStyle name="Normal 6 3 5 2 2 2 3 3" xfId="12575" xr:uid="{00000000-0005-0000-0000-0000F95F0000}"/>
    <cellStyle name="Normal 6 3 5 2 2 2 3 3 2" xfId="12576" xr:uid="{00000000-0005-0000-0000-0000FA5F0000}"/>
    <cellStyle name="Normal 6 3 5 2 2 2 3 3 2 2" xfId="40775" xr:uid="{00000000-0005-0000-0000-0000FB5F0000}"/>
    <cellStyle name="Normal 6 3 5 2 2 2 3 3 3" xfId="30757" xr:uid="{00000000-0005-0000-0000-0000FC5F0000}"/>
    <cellStyle name="Normal 6 3 5 2 2 2 3 4" xfId="12577" xr:uid="{00000000-0005-0000-0000-0000FD5F0000}"/>
    <cellStyle name="Normal 6 3 5 2 2 2 3 4 2" xfId="35807" xr:uid="{00000000-0005-0000-0000-0000FE5F0000}"/>
    <cellStyle name="Normal 6 3 5 2 2 2 3 5" xfId="25211" xr:uid="{00000000-0005-0000-0000-0000FF5F0000}"/>
    <cellStyle name="Normal 6 3 5 2 2 2 4" xfId="12578" xr:uid="{00000000-0005-0000-0000-000000600000}"/>
    <cellStyle name="Normal 6 3 5 2 2 2 4 2" xfId="12579" xr:uid="{00000000-0005-0000-0000-000001600000}"/>
    <cellStyle name="Normal 6 3 5 2 2 2 4 2 2" xfId="12580" xr:uid="{00000000-0005-0000-0000-000002600000}"/>
    <cellStyle name="Normal 6 3 5 2 2 2 4 2 2 2" xfId="40776" xr:uid="{00000000-0005-0000-0000-000003600000}"/>
    <cellStyle name="Normal 6 3 5 2 2 2 4 2 3" xfId="30758" xr:uid="{00000000-0005-0000-0000-000004600000}"/>
    <cellStyle name="Normal 6 3 5 2 2 2 4 3" xfId="12581" xr:uid="{00000000-0005-0000-0000-000005600000}"/>
    <cellStyle name="Normal 6 3 5 2 2 2 4 3 2" xfId="12582" xr:uid="{00000000-0005-0000-0000-000006600000}"/>
    <cellStyle name="Normal 6 3 5 2 2 2 4 3 2 2" xfId="40777" xr:uid="{00000000-0005-0000-0000-000007600000}"/>
    <cellStyle name="Normal 6 3 5 2 2 2 4 3 3" xfId="30759" xr:uid="{00000000-0005-0000-0000-000008600000}"/>
    <cellStyle name="Normal 6 3 5 2 2 2 4 4" xfId="12583" xr:uid="{00000000-0005-0000-0000-000009600000}"/>
    <cellStyle name="Normal 6 3 5 2 2 2 4 4 2" xfId="35808" xr:uid="{00000000-0005-0000-0000-00000A600000}"/>
    <cellStyle name="Normal 6 3 5 2 2 2 4 5" xfId="25212" xr:uid="{00000000-0005-0000-0000-00000B600000}"/>
    <cellStyle name="Normal 6 3 5 2 2 2 5" xfId="12584" xr:uid="{00000000-0005-0000-0000-00000C600000}"/>
    <cellStyle name="Normal 6 3 5 2 2 2 5 2" xfId="12585" xr:uid="{00000000-0005-0000-0000-00000D600000}"/>
    <cellStyle name="Normal 6 3 5 2 2 2 5 2 2" xfId="40778" xr:uid="{00000000-0005-0000-0000-00000E600000}"/>
    <cellStyle name="Normal 6 3 5 2 2 2 5 3" xfId="30760" xr:uid="{00000000-0005-0000-0000-00000F600000}"/>
    <cellStyle name="Normal 6 3 5 2 2 2 6" xfId="12586" xr:uid="{00000000-0005-0000-0000-000010600000}"/>
    <cellStyle name="Normal 6 3 5 2 2 2 6 2" xfId="12587" xr:uid="{00000000-0005-0000-0000-000011600000}"/>
    <cellStyle name="Normal 6 3 5 2 2 2 6 2 2" xfId="40779" xr:uid="{00000000-0005-0000-0000-000012600000}"/>
    <cellStyle name="Normal 6 3 5 2 2 2 6 3" xfId="30761" xr:uid="{00000000-0005-0000-0000-000013600000}"/>
    <cellStyle name="Normal 6 3 5 2 2 2 7" xfId="12588" xr:uid="{00000000-0005-0000-0000-000014600000}"/>
    <cellStyle name="Normal 6 3 5 2 2 2 7 2" xfId="35803" xr:uid="{00000000-0005-0000-0000-000015600000}"/>
    <cellStyle name="Normal 6 3 5 2 2 2 8" xfId="25207" xr:uid="{00000000-0005-0000-0000-000016600000}"/>
    <cellStyle name="Normal 6 3 5 2 2 3" xfId="12589" xr:uid="{00000000-0005-0000-0000-000017600000}"/>
    <cellStyle name="Normal 6 3 5 2 2 3 2" xfId="12590" xr:uid="{00000000-0005-0000-0000-000018600000}"/>
    <cellStyle name="Normal 6 3 5 2 2 3 2 2" xfId="12591" xr:uid="{00000000-0005-0000-0000-000019600000}"/>
    <cellStyle name="Normal 6 3 5 2 2 3 2 2 2" xfId="12592" xr:uid="{00000000-0005-0000-0000-00001A600000}"/>
    <cellStyle name="Normal 6 3 5 2 2 3 2 2 2 2" xfId="12593" xr:uid="{00000000-0005-0000-0000-00001B600000}"/>
    <cellStyle name="Normal 6 3 5 2 2 3 2 2 2 2 2" xfId="40780" xr:uid="{00000000-0005-0000-0000-00001C600000}"/>
    <cellStyle name="Normal 6 3 5 2 2 3 2 2 2 3" xfId="30762" xr:uid="{00000000-0005-0000-0000-00001D600000}"/>
    <cellStyle name="Normal 6 3 5 2 2 3 2 2 3" xfId="12594" xr:uid="{00000000-0005-0000-0000-00001E600000}"/>
    <cellStyle name="Normal 6 3 5 2 2 3 2 2 3 2" xfId="12595" xr:uid="{00000000-0005-0000-0000-00001F600000}"/>
    <cellStyle name="Normal 6 3 5 2 2 3 2 2 3 2 2" xfId="40781" xr:uid="{00000000-0005-0000-0000-000020600000}"/>
    <cellStyle name="Normal 6 3 5 2 2 3 2 2 3 3" xfId="30763" xr:uid="{00000000-0005-0000-0000-000021600000}"/>
    <cellStyle name="Normal 6 3 5 2 2 3 2 2 4" xfId="12596" xr:uid="{00000000-0005-0000-0000-000022600000}"/>
    <cellStyle name="Normal 6 3 5 2 2 3 2 2 4 2" xfId="35811" xr:uid="{00000000-0005-0000-0000-000023600000}"/>
    <cellStyle name="Normal 6 3 5 2 2 3 2 2 5" xfId="25215" xr:uid="{00000000-0005-0000-0000-000024600000}"/>
    <cellStyle name="Normal 6 3 5 2 2 3 2 3" xfId="12597" xr:uid="{00000000-0005-0000-0000-000025600000}"/>
    <cellStyle name="Normal 6 3 5 2 2 3 2 3 2" xfId="12598" xr:uid="{00000000-0005-0000-0000-000026600000}"/>
    <cellStyle name="Normal 6 3 5 2 2 3 2 3 2 2" xfId="12599" xr:uid="{00000000-0005-0000-0000-000027600000}"/>
    <cellStyle name="Normal 6 3 5 2 2 3 2 3 2 2 2" xfId="40782" xr:uid="{00000000-0005-0000-0000-000028600000}"/>
    <cellStyle name="Normal 6 3 5 2 2 3 2 3 2 3" xfId="30764" xr:uid="{00000000-0005-0000-0000-000029600000}"/>
    <cellStyle name="Normal 6 3 5 2 2 3 2 3 3" xfId="12600" xr:uid="{00000000-0005-0000-0000-00002A600000}"/>
    <cellStyle name="Normal 6 3 5 2 2 3 2 3 3 2" xfId="12601" xr:uid="{00000000-0005-0000-0000-00002B600000}"/>
    <cellStyle name="Normal 6 3 5 2 2 3 2 3 3 2 2" xfId="40783" xr:uid="{00000000-0005-0000-0000-00002C600000}"/>
    <cellStyle name="Normal 6 3 5 2 2 3 2 3 3 3" xfId="30765" xr:uid="{00000000-0005-0000-0000-00002D600000}"/>
    <cellStyle name="Normal 6 3 5 2 2 3 2 3 4" xfId="12602" xr:uid="{00000000-0005-0000-0000-00002E600000}"/>
    <cellStyle name="Normal 6 3 5 2 2 3 2 3 4 2" xfId="35812" xr:uid="{00000000-0005-0000-0000-00002F600000}"/>
    <cellStyle name="Normal 6 3 5 2 2 3 2 3 5" xfId="25216" xr:uid="{00000000-0005-0000-0000-000030600000}"/>
    <cellStyle name="Normal 6 3 5 2 2 3 2 4" xfId="12603" xr:uid="{00000000-0005-0000-0000-000031600000}"/>
    <cellStyle name="Normal 6 3 5 2 2 3 2 4 2" xfId="12604" xr:uid="{00000000-0005-0000-0000-000032600000}"/>
    <cellStyle name="Normal 6 3 5 2 2 3 2 4 2 2" xfId="40784" xr:uid="{00000000-0005-0000-0000-000033600000}"/>
    <cellStyle name="Normal 6 3 5 2 2 3 2 4 3" xfId="30766" xr:uid="{00000000-0005-0000-0000-000034600000}"/>
    <cellStyle name="Normal 6 3 5 2 2 3 2 5" xfId="12605" xr:uid="{00000000-0005-0000-0000-000035600000}"/>
    <cellStyle name="Normal 6 3 5 2 2 3 2 5 2" xfId="12606" xr:uid="{00000000-0005-0000-0000-000036600000}"/>
    <cellStyle name="Normal 6 3 5 2 2 3 2 5 2 2" xfId="40785" xr:uid="{00000000-0005-0000-0000-000037600000}"/>
    <cellStyle name="Normal 6 3 5 2 2 3 2 5 3" xfId="30767" xr:uid="{00000000-0005-0000-0000-000038600000}"/>
    <cellStyle name="Normal 6 3 5 2 2 3 2 6" xfId="12607" xr:uid="{00000000-0005-0000-0000-000039600000}"/>
    <cellStyle name="Normal 6 3 5 2 2 3 2 6 2" xfId="35810" xr:uid="{00000000-0005-0000-0000-00003A600000}"/>
    <cellStyle name="Normal 6 3 5 2 2 3 2 7" xfId="25214" xr:uid="{00000000-0005-0000-0000-00003B600000}"/>
    <cellStyle name="Normal 6 3 5 2 2 3 3" xfId="12608" xr:uid="{00000000-0005-0000-0000-00003C600000}"/>
    <cellStyle name="Normal 6 3 5 2 2 3 3 2" xfId="12609" xr:uid="{00000000-0005-0000-0000-00003D600000}"/>
    <cellStyle name="Normal 6 3 5 2 2 3 3 2 2" xfId="12610" xr:uid="{00000000-0005-0000-0000-00003E600000}"/>
    <cellStyle name="Normal 6 3 5 2 2 3 3 2 2 2" xfId="40786" xr:uid="{00000000-0005-0000-0000-00003F600000}"/>
    <cellStyle name="Normal 6 3 5 2 2 3 3 2 3" xfId="30768" xr:uid="{00000000-0005-0000-0000-000040600000}"/>
    <cellStyle name="Normal 6 3 5 2 2 3 3 3" xfId="12611" xr:uid="{00000000-0005-0000-0000-000041600000}"/>
    <cellStyle name="Normal 6 3 5 2 2 3 3 3 2" xfId="12612" xr:uid="{00000000-0005-0000-0000-000042600000}"/>
    <cellStyle name="Normal 6 3 5 2 2 3 3 3 2 2" xfId="40787" xr:uid="{00000000-0005-0000-0000-000043600000}"/>
    <cellStyle name="Normal 6 3 5 2 2 3 3 3 3" xfId="30769" xr:uid="{00000000-0005-0000-0000-000044600000}"/>
    <cellStyle name="Normal 6 3 5 2 2 3 3 4" xfId="12613" xr:uid="{00000000-0005-0000-0000-000045600000}"/>
    <cellStyle name="Normal 6 3 5 2 2 3 3 4 2" xfId="35813" xr:uid="{00000000-0005-0000-0000-000046600000}"/>
    <cellStyle name="Normal 6 3 5 2 2 3 3 5" xfId="25217" xr:uid="{00000000-0005-0000-0000-000047600000}"/>
    <cellStyle name="Normal 6 3 5 2 2 3 4" xfId="12614" xr:uid="{00000000-0005-0000-0000-000048600000}"/>
    <cellStyle name="Normal 6 3 5 2 2 3 4 2" xfId="12615" xr:uid="{00000000-0005-0000-0000-000049600000}"/>
    <cellStyle name="Normal 6 3 5 2 2 3 4 2 2" xfId="12616" xr:uid="{00000000-0005-0000-0000-00004A600000}"/>
    <cellStyle name="Normal 6 3 5 2 2 3 4 2 2 2" xfId="40788" xr:uid="{00000000-0005-0000-0000-00004B600000}"/>
    <cellStyle name="Normal 6 3 5 2 2 3 4 2 3" xfId="30770" xr:uid="{00000000-0005-0000-0000-00004C600000}"/>
    <cellStyle name="Normal 6 3 5 2 2 3 4 3" xfId="12617" xr:uid="{00000000-0005-0000-0000-00004D600000}"/>
    <cellStyle name="Normal 6 3 5 2 2 3 4 3 2" xfId="12618" xr:uid="{00000000-0005-0000-0000-00004E600000}"/>
    <cellStyle name="Normal 6 3 5 2 2 3 4 3 2 2" xfId="40789" xr:uid="{00000000-0005-0000-0000-00004F600000}"/>
    <cellStyle name="Normal 6 3 5 2 2 3 4 3 3" xfId="30771" xr:uid="{00000000-0005-0000-0000-000050600000}"/>
    <cellStyle name="Normal 6 3 5 2 2 3 4 4" xfId="12619" xr:uid="{00000000-0005-0000-0000-000051600000}"/>
    <cellStyle name="Normal 6 3 5 2 2 3 4 4 2" xfId="35814" xr:uid="{00000000-0005-0000-0000-000052600000}"/>
    <cellStyle name="Normal 6 3 5 2 2 3 4 5" xfId="25218" xr:uid="{00000000-0005-0000-0000-000053600000}"/>
    <cellStyle name="Normal 6 3 5 2 2 3 5" xfId="12620" xr:uid="{00000000-0005-0000-0000-000054600000}"/>
    <cellStyle name="Normal 6 3 5 2 2 3 5 2" xfId="12621" xr:uid="{00000000-0005-0000-0000-000055600000}"/>
    <cellStyle name="Normal 6 3 5 2 2 3 5 2 2" xfId="40790" xr:uid="{00000000-0005-0000-0000-000056600000}"/>
    <cellStyle name="Normal 6 3 5 2 2 3 5 3" xfId="30772" xr:uid="{00000000-0005-0000-0000-000057600000}"/>
    <cellStyle name="Normal 6 3 5 2 2 3 6" xfId="12622" xr:uid="{00000000-0005-0000-0000-000058600000}"/>
    <cellStyle name="Normal 6 3 5 2 2 3 6 2" xfId="12623" xr:uid="{00000000-0005-0000-0000-000059600000}"/>
    <cellStyle name="Normal 6 3 5 2 2 3 6 2 2" xfId="40791" xr:uid="{00000000-0005-0000-0000-00005A600000}"/>
    <cellStyle name="Normal 6 3 5 2 2 3 6 3" xfId="30773" xr:uid="{00000000-0005-0000-0000-00005B600000}"/>
    <cellStyle name="Normal 6 3 5 2 2 3 7" xfId="12624" xr:uid="{00000000-0005-0000-0000-00005C600000}"/>
    <cellStyle name="Normal 6 3 5 2 2 3 7 2" xfId="35809" xr:uid="{00000000-0005-0000-0000-00005D600000}"/>
    <cellStyle name="Normal 6 3 5 2 2 3 8" xfId="25213" xr:uid="{00000000-0005-0000-0000-00005E600000}"/>
    <cellStyle name="Normal 6 3 5 2 2 4" xfId="12625" xr:uid="{00000000-0005-0000-0000-00005F600000}"/>
    <cellStyle name="Normal 6 3 5 2 2 4 2" xfId="12626" xr:uid="{00000000-0005-0000-0000-000060600000}"/>
    <cellStyle name="Normal 6 3 5 2 2 4 2 2" xfId="12627" xr:uid="{00000000-0005-0000-0000-000061600000}"/>
    <cellStyle name="Normal 6 3 5 2 2 4 2 2 2" xfId="12628" xr:uid="{00000000-0005-0000-0000-000062600000}"/>
    <cellStyle name="Normal 6 3 5 2 2 4 2 2 2 2" xfId="40792" xr:uid="{00000000-0005-0000-0000-000063600000}"/>
    <cellStyle name="Normal 6 3 5 2 2 4 2 2 3" xfId="30774" xr:uid="{00000000-0005-0000-0000-000064600000}"/>
    <cellStyle name="Normal 6 3 5 2 2 4 2 3" xfId="12629" xr:uid="{00000000-0005-0000-0000-000065600000}"/>
    <cellStyle name="Normal 6 3 5 2 2 4 2 3 2" xfId="12630" xr:uid="{00000000-0005-0000-0000-000066600000}"/>
    <cellStyle name="Normal 6 3 5 2 2 4 2 3 2 2" xfId="40793" xr:uid="{00000000-0005-0000-0000-000067600000}"/>
    <cellStyle name="Normal 6 3 5 2 2 4 2 3 3" xfId="30775" xr:uid="{00000000-0005-0000-0000-000068600000}"/>
    <cellStyle name="Normal 6 3 5 2 2 4 2 4" xfId="12631" xr:uid="{00000000-0005-0000-0000-000069600000}"/>
    <cellStyle name="Normal 6 3 5 2 2 4 2 4 2" xfId="35816" xr:uid="{00000000-0005-0000-0000-00006A600000}"/>
    <cellStyle name="Normal 6 3 5 2 2 4 2 5" xfId="25220" xr:uid="{00000000-0005-0000-0000-00006B600000}"/>
    <cellStyle name="Normal 6 3 5 2 2 4 3" xfId="12632" xr:uid="{00000000-0005-0000-0000-00006C600000}"/>
    <cellStyle name="Normal 6 3 5 2 2 4 3 2" xfId="12633" xr:uid="{00000000-0005-0000-0000-00006D600000}"/>
    <cellStyle name="Normal 6 3 5 2 2 4 3 2 2" xfId="12634" xr:uid="{00000000-0005-0000-0000-00006E600000}"/>
    <cellStyle name="Normal 6 3 5 2 2 4 3 2 2 2" xfId="40794" xr:uid="{00000000-0005-0000-0000-00006F600000}"/>
    <cellStyle name="Normal 6 3 5 2 2 4 3 2 3" xfId="30776" xr:uid="{00000000-0005-0000-0000-000070600000}"/>
    <cellStyle name="Normal 6 3 5 2 2 4 3 3" xfId="12635" xr:uid="{00000000-0005-0000-0000-000071600000}"/>
    <cellStyle name="Normal 6 3 5 2 2 4 3 3 2" xfId="12636" xr:uid="{00000000-0005-0000-0000-000072600000}"/>
    <cellStyle name="Normal 6 3 5 2 2 4 3 3 2 2" xfId="40795" xr:uid="{00000000-0005-0000-0000-000073600000}"/>
    <cellStyle name="Normal 6 3 5 2 2 4 3 3 3" xfId="30777" xr:uid="{00000000-0005-0000-0000-000074600000}"/>
    <cellStyle name="Normal 6 3 5 2 2 4 3 4" xfId="12637" xr:uid="{00000000-0005-0000-0000-000075600000}"/>
    <cellStyle name="Normal 6 3 5 2 2 4 3 4 2" xfId="35817" xr:uid="{00000000-0005-0000-0000-000076600000}"/>
    <cellStyle name="Normal 6 3 5 2 2 4 3 5" xfId="25221" xr:uid="{00000000-0005-0000-0000-000077600000}"/>
    <cellStyle name="Normal 6 3 5 2 2 4 4" xfId="12638" xr:uid="{00000000-0005-0000-0000-000078600000}"/>
    <cellStyle name="Normal 6 3 5 2 2 4 4 2" xfId="12639" xr:uid="{00000000-0005-0000-0000-000079600000}"/>
    <cellStyle name="Normal 6 3 5 2 2 4 4 2 2" xfId="40796" xr:uid="{00000000-0005-0000-0000-00007A600000}"/>
    <cellStyle name="Normal 6 3 5 2 2 4 4 3" xfId="30778" xr:uid="{00000000-0005-0000-0000-00007B600000}"/>
    <cellStyle name="Normal 6 3 5 2 2 4 5" xfId="12640" xr:uid="{00000000-0005-0000-0000-00007C600000}"/>
    <cellStyle name="Normal 6 3 5 2 2 4 5 2" xfId="12641" xr:uid="{00000000-0005-0000-0000-00007D600000}"/>
    <cellStyle name="Normal 6 3 5 2 2 4 5 2 2" xfId="40797" xr:uid="{00000000-0005-0000-0000-00007E600000}"/>
    <cellStyle name="Normal 6 3 5 2 2 4 5 3" xfId="30779" xr:uid="{00000000-0005-0000-0000-00007F600000}"/>
    <cellStyle name="Normal 6 3 5 2 2 4 6" xfId="12642" xr:uid="{00000000-0005-0000-0000-000080600000}"/>
    <cellStyle name="Normal 6 3 5 2 2 4 6 2" xfId="35815" xr:uid="{00000000-0005-0000-0000-000081600000}"/>
    <cellStyle name="Normal 6 3 5 2 2 4 7" xfId="25219" xr:uid="{00000000-0005-0000-0000-000082600000}"/>
    <cellStyle name="Normal 6 3 5 2 2 5" xfId="12643" xr:uid="{00000000-0005-0000-0000-000083600000}"/>
    <cellStyle name="Normal 6 3 5 2 2 5 2" xfId="12644" xr:uid="{00000000-0005-0000-0000-000084600000}"/>
    <cellStyle name="Normal 6 3 5 2 2 5 2 2" xfId="12645" xr:uid="{00000000-0005-0000-0000-000085600000}"/>
    <cellStyle name="Normal 6 3 5 2 2 5 2 2 2" xfId="40798" xr:uid="{00000000-0005-0000-0000-000086600000}"/>
    <cellStyle name="Normal 6 3 5 2 2 5 2 3" xfId="30780" xr:uid="{00000000-0005-0000-0000-000087600000}"/>
    <cellStyle name="Normal 6 3 5 2 2 5 3" xfId="12646" xr:uid="{00000000-0005-0000-0000-000088600000}"/>
    <cellStyle name="Normal 6 3 5 2 2 5 3 2" xfId="12647" xr:uid="{00000000-0005-0000-0000-000089600000}"/>
    <cellStyle name="Normal 6 3 5 2 2 5 3 2 2" xfId="40799" xr:uid="{00000000-0005-0000-0000-00008A600000}"/>
    <cellStyle name="Normal 6 3 5 2 2 5 3 3" xfId="30781" xr:uid="{00000000-0005-0000-0000-00008B600000}"/>
    <cellStyle name="Normal 6 3 5 2 2 5 4" xfId="12648" xr:uid="{00000000-0005-0000-0000-00008C600000}"/>
    <cellStyle name="Normal 6 3 5 2 2 5 4 2" xfId="35818" xr:uid="{00000000-0005-0000-0000-00008D600000}"/>
    <cellStyle name="Normal 6 3 5 2 2 5 5" xfId="25222" xr:uid="{00000000-0005-0000-0000-00008E600000}"/>
    <cellStyle name="Normal 6 3 5 2 2 6" xfId="12649" xr:uid="{00000000-0005-0000-0000-00008F600000}"/>
    <cellStyle name="Normal 6 3 5 2 2 6 2" xfId="12650" xr:uid="{00000000-0005-0000-0000-000090600000}"/>
    <cellStyle name="Normal 6 3 5 2 2 6 2 2" xfId="12651" xr:uid="{00000000-0005-0000-0000-000091600000}"/>
    <cellStyle name="Normal 6 3 5 2 2 6 2 2 2" xfId="40800" xr:uid="{00000000-0005-0000-0000-000092600000}"/>
    <cellStyle name="Normal 6 3 5 2 2 6 2 3" xfId="30782" xr:uid="{00000000-0005-0000-0000-000093600000}"/>
    <cellStyle name="Normal 6 3 5 2 2 6 3" xfId="12652" xr:uid="{00000000-0005-0000-0000-000094600000}"/>
    <cellStyle name="Normal 6 3 5 2 2 6 3 2" xfId="12653" xr:uid="{00000000-0005-0000-0000-000095600000}"/>
    <cellStyle name="Normal 6 3 5 2 2 6 3 2 2" xfId="40801" xr:uid="{00000000-0005-0000-0000-000096600000}"/>
    <cellStyle name="Normal 6 3 5 2 2 6 3 3" xfId="30783" xr:uid="{00000000-0005-0000-0000-000097600000}"/>
    <cellStyle name="Normal 6 3 5 2 2 6 4" xfId="12654" xr:uid="{00000000-0005-0000-0000-000098600000}"/>
    <cellStyle name="Normal 6 3 5 2 2 6 4 2" xfId="35819" xr:uid="{00000000-0005-0000-0000-000099600000}"/>
    <cellStyle name="Normal 6 3 5 2 2 6 5" xfId="25223" xr:uid="{00000000-0005-0000-0000-00009A600000}"/>
    <cellStyle name="Normal 6 3 5 2 2 7" xfId="12655" xr:uid="{00000000-0005-0000-0000-00009B600000}"/>
    <cellStyle name="Normal 6 3 5 2 2 7 2" xfId="12656" xr:uid="{00000000-0005-0000-0000-00009C600000}"/>
    <cellStyle name="Normal 6 3 5 2 2 7 2 2" xfId="40802" xr:uid="{00000000-0005-0000-0000-00009D600000}"/>
    <cellStyle name="Normal 6 3 5 2 2 7 3" xfId="30784" xr:uid="{00000000-0005-0000-0000-00009E600000}"/>
    <cellStyle name="Normal 6 3 5 2 2 8" xfId="12657" xr:uid="{00000000-0005-0000-0000-00009F600000}"/>
    <cellStyle name="Normal 6 3 5 2 2 8 2" xfId="12658" xr:uid="{00000000-0005-0000-0000-0000A0600000}"/>
    <cellStyle name="Normal 6 3 5 2 2 8 2 2" xfId="40803" xr:uid="{00000000-0005-0000-0000-0000A1600000}"/>
    <cellStyle name="Normal 6 3 5 2 2 8 3" xfId="30785" xr:uid="{00000000-0005-0000-0000-0000A2600000}"/>
    <cellStyle name="Normal 6 3 5 2 2 9" xfId="12659" xr:uid="{00000000-0005-0000-0000-0000A3600000}"/>
    <cellStyle name="Normal 6 3 5 2 2 9 2" xfId="35802" xr:uid="{00000000-0005-0000-0000-0000A4600000}"/>
    <cellStyle name="Normal 6 3 5 2 3" xfId="12660" xr:uid="{00000000-0005-0000-0000-0000A5600000}"/>
    <cellStyle name="Normal 6 3 5 2 3 2" xfId="12661" xr:uid="{00000000-0005-0000-0000-0000A6600000}"/>
    <cellStyle name="Normal 6 3 5 2 3 2 2" xfId="12662" xr:uid="{00000000-0005-0000-0000-0000A7600000}"/>
    <cellStyle name="Normal 6 3 5 2 3 2 2 2" xfId="12663" xr:uid="{00000000-0005-0000-0000-0000A8600000}"/>
    <cellStyle name="Normal 6 3 5 2 3 2 2 2 2" xfId="12664" xr:uid="{00000000-0005-0000-0000-0000A9600000}"/>
    <cellStyle name="Normal 6 3 5 2 3 2 2 2 2 2" xfId="40804" xr:uid="{00000000-0005-0000-0000-0000AA600000}"/>
    <cellStyle name="Normal 6 3 5 2 3 2 2 2 3" xfId="30786" xr:uid="{00000000-0005-0000-0000-0000AB600000}"/>
    <cellStyle name="Normal 6 3 5 2 3 2 2 3" xfId="12665" xr:uid="{00000000-0005-0000-0000-0000AC600000}"/>
    <cellStyle name="Normal 6 3 5 2 3 2 2 3 2" xfId="12666" xr:uid="{00000000-0005-0000-0000-0000AD600000}"/>
    <cellStyle name="Normal 6 3 5 2 3 2 2 3 2 2" xfId="40805" xr:uid="{00000000-0005-0000-0000-0000AE600000}"/>
    <cellStyle name="Normal 6 3 5 2 3 2 2 3 3" xfId="30787" xr:uid="{00000000-0005-0000-0000-0000AF600000}"/>
    <cellStyle name="Normal 6 3 5 2 3 2 2 4" xfId="12667" xr:uid="{00000000-0005-0000-0000-0000B0600000}"/>
    <cellStyle name="Normal 6 3 5 2 3 2 2 4 2" xfId="35822" xr:uid="{00000000-0005-0000-0000-0000B1600000}"/>
    <cellStyle name="Normal 6 3 5 2 3 2 2 5" xfId="25226" xr:uid="{00000000-0005-0000-0000-0000B2600000}"/>
    <cellStyle name="Normal 6 3 5 2 3 2 3" xfId="12668" xr:uid="{00000000-0005-0000-0000-0000B3600000}"/>
    <cellStyle name="Normal 6 3 5 2 3 2 3 2" xfId="12669" xr:uid="{00000000-0005-0000-0000-0000B4600000}"/>
    <cellStyle name="Normal 6 3 5 2 3 2 3 2 2" xfId="12670" xr:uid="{00000000-0005-0000-0000-0000B5600000}"/>
    <cellStyle name="Normal 6 3 5 2 3 2 3 2 2 2" xfId="40806" xr:uid="{00000000-0005-0000-0000-0000B6600000}"/>
    <cellStyle name="Normal 6 3 5 2 3 2 3 2 3" xfId="30788" xr:uid="{00000000-0005-0000-0000-0000B7600000}"/>
    <cellStyle name="Normal 6 3 5 2 3 2 3 3" xfId="12671" xr:uid="{00000000-0005-0000-0000-0000B8600000}"/>
    <cellStyle name="Normal 6 3 5 2 3 2 3 3 2" xfId="12672" xr:uid="{00000000-0005-0000-0000-0000B9600000}"/>
    <cellStyle name="Normal 6 3 5 2 3 2 3 3 2 2" xfId="40807" xr:uid="{00000000-0005-0000-0000-0000BA600000}"/>
    <cellStyle name="Normal 6 3 5 2 3 2 3 3 3" xfId="30789" xr:uid="{00000000-0005-0000-0000-0000BB600000}"/>
    <cellStyle name="Normal 6 3 5 2 3 2 3 4" xfId="12673" xr:uid="{00000000-0005-0000-0000-0000BC600000}"/>
    <cellStyle name="Normal 6 3 5 2 3 2 3 4 2" xfId="35823" xr:uid="{00000000-0005-0000-0000-0000BD600000}"/>
    <cellStyle name="Normal 6 3 5 2 3 2 3 5" xfId="25227" xr:uid="{00000000-0005-0000-0000-0000BE600000}"/>
    <cellStyle name="Normal 6 3 5 2 3 2 4" xfId="12674" xr:uid="{00000000-0005-0000-0000-0000BF600000}"/>
    <cellStyle name="Normal 6 3 5 2 3 2 4 2" xfId="12675" xr:uid="{00000000-0005-0000-0000-0000C0600000}"/>
    <cellStyle name="Normal 6 3 5 2 3 2 4 2 2" xfId="40808" xr:uid="{00000000-0005-0000-0000-0000C1600000}"/>
    <cellStyle name="Normal 6 3 5 2 3 2 4 3" xfId="30790" xr:uid="{00000000-0005-0000-0000-0000C2600000}"/>
    <cellStyle name="Normal 6 3 5 2 3 2 5" xfId="12676" xr:uid="{00000000-0005-0000-0000-0000C3600000}"/>
    <cellStyle name="Normal 6 3 5 2 3 2 5 2" xfId="12677" xr:uid="{00000000-0005-0000-0000-0000C4600000}"/>
    <cellStyle name="Normal 6 3 5 2 3 2 5 2 2" xfId="40809" xr:uid="{00000000-0005-0000-0000-0000C5600000}"/>
    <cellStyle name="Normal 6 3 5 2 3 2 5 3" xfId="30791" xr:uid="{00000000-0005-0000-0000-0000C6600000}"/>
    <cellStyle name="Normal 6 3 5 2 3 2 6" xfId="12678" xr:uid="{00000000-0005-0000-0000-0000C7600000}"/>
    <cellStyle name="Normal 6 3 5 2 3 2 6 2" xfId="35821" xr:uid="{00000000-0005-0000-0000-0000C8600000}"/>
    <cellStyle name="Normal 6 3 5 2 3 2 7" xfId="25225" xr:uid="{00000000-0005-0000-0000-0000C9600000}"/>
    <cellStyle name="Normal 6 3 5 2 3 3" xfId="12679" xr:uid="{00000000-0005-0000-0000-0000CA600000}"/>
    <cellStyle name="Normal 6 3 5 2 3 3 2" xfId="12680" xr:uid="{00000000-0005-0000-0000-0000CB600000}"/>
    <cellStyle name="Normal 6 3 5 2 3 3 2 2" xfId="12681" xr:uid="{00000000-0005-0000-0000-0000CC600000}"/>
    <cellStyle name="Normal 6 3 5 2 3 3 2 2 2" xfId="40810" xr:uid="{00000000-0005-0000-0000-0000CD600000}"/>
    <cellStyle name="Normal 6 3 5 2 3 3 2 3" xfId="30792" xr:uid="{00000000-0005-0000-0000-0000CE600000}"/>
    <cellStyle name="Normal 6 3 5 2 3 3 3" xfId="12682" xr:uid="{00000000-0005-0000-0000-0000CF600000}"/>
    <cellStyle name="Normal 6 3 5 2 3 3 3 2" xfId="12683" xr:uid="{00000000-0005-0000-0000-0000D0600000}"/>
    <cellStyle name="Normal 6 3 5 2 3 3 3 2 2" xfId="40811" xr:uid="{00000000-0005-0000-0000-0000D1600000}"/>
    <cellStyle name="Normal 6 3 5 2 3 3 3 3" xfId="30793" xr:uid="{00000000-0005-0000-0000-0000D2600000}"/>
    <cellStyle name="Normal 6 3 5 2 3 3 4" xfId="12684" xr:uid="{00000000-0005-0000-0000-0000D3600000}"/>
    <cellStyle name="Normal 6 3 5 2 3 3 4 2" xfId="35824" xr:uid="{00000000-0005-0000-0000-0000D4600000}"/>
    <cellStyle name="Normal 6 3 5 2 3 3 5" xfId="25228" xr:uid="{00000000-0005-0000-0000-0000D5600000}"/>
    <cellStyle name="Normal 6 3 5 2 3 4" xfId="12685" xr:uid="{00000000-0005-0000-0000-0000D6600000}"/>
    <cellStyle name="Normal 6 3 5 2 3 4 2" xfId="12686" xr:uid="{00000000-0005-0000-0000-0000D7600000}"/>
    <cellStyle name="Normal 6 3 5 2 3 4 2 2" xfId="12687" xr:uid="{00000000-0005-0000-0000-0000D8600000}"/>
    <cellStyle name="Normal 6 3 5 2 3 4 2 2 2" xfId="40812" xr:uid="{00000000-0005-0000-0000-0000D9600000}"/>
    <cellStyle name="Normal 6 3 5 2 3 4 2 3" xfId="30794" xr:uid="{00000000-0005-0000-0000-0000DA600000}"/>
    <cellStyle name="Normal 6 3 5 2 3 4 3" xfId="12688" xr:uid="{00000000-0005-0000-0000-0000DB600000}"/>
    <cellStyle name="Normal 6 3 5 2 3 4 3 2" xfId="12689" xr:uid="{00000000-0005-0000-0000-0000DC600000}"/>
    <cellStyle name="Normal 6 3 5 2 3 4 3 2 2" xfId="40813" xr:uid="{00000000-0005-0000-0000-0000DD600000}"/>
    <cellStyle name="Normal 6 3 5 2 3 4 3 3" xfId="30795" xr:uid="{00000000-0005-0000-0000-0000DE600000}"/>
    <cellStyle name="Normal 6 3 5 2 3 4 4" xfId="12690" xr:uid="{00000000-0005-0000-0000-0000DF600000}"/>
    <cellStyle name="Normal 6 3 5 2 3 4 4 2" xfId="35825" xr:uid="{00000000-0005-0000-0000-0000E0600000}"/>
    <cellStyle name="Normal 6 3 5 2 3 4 5" xfId="25229" xr:uid="{00000000-0005-0000-0000-0000E1600000}"/>
    <cellStyle name="Normal 6 3 5 2 3 5" xfId="12691" xr:uid="{00000000-0005-0000-0000-0000E2600000}"/>
    <cellStyle name="Normal 6 3 5 2 3 5 2" xfId="12692" xr:uid="{00000000-0005-0000-0000-0000E3600000}"/>
    <cellStyle name="Normal 6 3 5 2 3 5 2 2" xfId="40814" xr:uid="{00000000-0005-0000-0000-0000E4600000}"/>
    <cellStyle name="Normal 6 3 5 2 3 5 3" xfId="30796" xr:uid="{00000000-0005-0000-0000-0000E5600000}"/>
    <cellStyle name="Normal 6 3 5 2 3 6" xfId="12693" xr:uid="{00000000-0005-0000-0000-0000E6600000}"/>
    <cellStyle name="Normal 6 3 5 2 3 6 2" xfId="12694" xr:uid="{00000000-0005-0000-0000-0000E7600000}"/>
    <cellStyle name="Normal 6 3 5 2 3 6 2 2" xfId="40815" xr:uid="{00000000-0005-0000-0000-0000E8600000}"/>
    <cellStyle name="Normal 6 3 5 2 3 6 3" xfId="30797" xr:uid="{00000000-0005-0000-0000-0000E9600000}"/>
    <cellStyle name="Normal 6 3 5 2 3 7" xfId="12695" xr:uid="{00000000-0005-0000-0000-0000EA600000}"/>
    <cellStyle name="Normal 6 3 5 2 3 7 2" xfId="35820" xr:uid="{00000000-0005-0000-0000-0000EB600000}"/>
    <cellStyle name="Normal 6 3 5 2 3 8" xfId="25224" xr:uid="{00000000-0005-0000-0000-0000EC600000}"/>
    <cellStyle name="Normal 6 3 5 2 4" xfId="12696" xr:uid="{00000000-0005-0000-0000-0000ED600000}"/>
    <cellStyle name="Normal 6 3 5 2 4 2" xfId="12697" xr:uid="{00000000-0005-0000-0000-0000EE600000}"/>
    <cellStyle name="Normal 6 3 5 2 4 2 2" xfId="12698" xr:uid="{00000000-0005-0000-0000-0000EF600000}"/>
    <cellStyle name="Normal 6 3 5 2 4 2 2 2" xfId="12699" xr:uid="{00000000-0005-0000-0000-0000F0600000}"/>
    <cellStyle name="Normal 6 3 5 2 4 2 2 2 2" xfId="12700" xr:uid="{00000000-0005-0000-0000-0000F1600000}"/>
    <cellStyle name="Normal 6 3 5 2 4 2 2 2 2 2" xfId="40816" xr:uid="{00000000-0005-0000-0000-0000F2600000}"/>
    <cellStyle name="Normal 6 3 5 2 4 2 2 2 3" xfId="30798" xr:uid="{00000000-0005-0000-0000-0000F3600000}"/>
    <cellStyle name="Normal 6 3 5 2 4 2 2 3" xfId="12701" xr:uid="{00000000-0005-0000-0000-0000F4600000}"/>
    <cellStyle name="Normal 6 3 5 2 4 2 2 3 2" xfId="12702" xr:uid="{00000000-0005-0000-0000-0000F5600000}"/>
    <cellStyle name="Normal 6 3 5 2 4 2 2 3 2 2" xfId="40817" xr:uid="{00000000-0005-0000-0000-0000F6600000}"/>
    <cellStyle name="Normal 6 3 5 2 4 2 2 3 3" xfId="30799" xr:uid="{00000000-0005-0000-0000-0000F7600000}"/>
    <cellStyle name="Normal 6 3 5 2 4 2 2 4" xfId="12703" xr:uid="{00000000-0005-0000-0000-0000F8600000}"/>
    <cellStyle name="Normal 6 3 5 2 4 2 2 4 2" xfId="35828" xr:uid="{00000000-0005-0000-0000-0000F9600000}"/>
    <cellStyle name="Normal 6 3 5 2 4 2 2 5" xfId="25232" xr:uid="{00000000-0005-0000-0000-0000FA600000}"/>
    <cellStyle name="Normal 6 3 5 2 4 2 3" xfId="12704" xr:uid="{00000000-0005-0000-0000-0000FB600000}"/>
    <cellStyle name="Normal 6 3 5 2 4 2 3 2" xfId="12705" xr:uid="{00000000-0005-0000-0000-0000FC600000}"/>
    <cellStyle name="Normal 6 3 5 2 4 2 3 2 2" xfId="12706" xr:uid="{00000000-0005-0000-0000-0000FD600000}"/>
    <cellStyle name="Normal 6 3 5 2 4 2 3 2 2 2" xfId="40818" xr:uid="{00000000-0005-0000-0000-0000FE600000}"/>
    <cellStyle name="Normal 6 3 5 2 4 2 3 2 3" xfId="30800" xr:uid="{00000000-0005-0000-0000-0000FF600000}"/>
    <cellStyle name="Normal 6 3 5 2 4 2 3 3" xfId="12707" xr:uid="{00000000-0005-0000-0000-000000610000}"/>
    <cellStyle name="Normal 6 3 5 2 4 2 3 3 2" xfId="12708" xr:uid="{00000000-0005-0000-0000-000001610000}"/>
    <cellStyle name="Normal 6 3 5 2 4 2 3 3 2 2" xfId="40819" xr:uid="{00000000-0005-0000-0000-000002610000}"/>
    <cellStyle name="Normal 6 3 5 2 4 2 3 3 3" xfId="30801" xr:uid="{00000000-0005-0000-0000-000003610000}"/>
    <cellStyle name="Normal 6 3 5 2 4 2 3 4" xfId="12709" xr:uid="{00000000-0005-0000-0000-000004610000}"/>
    <cellStyle name="Normal 6 3 5 2 4 2 3 4 2" xfId="35829" xr:uid="{00000000-0005-0000-0000-000005610000}"/>
    <cellStyle name="Normal 6 3 5 2 4 2 3 5" xfId="25233" xr:uid="{00000000-0005-0000-0000-000006610000}"/>
    <cellStyle name="Normal 6 3 5 2 4 2 4" xfId="12710" xr:uid="{00000000-0005-0000-0000-000007610000}"/>
    <cellStyle name="Normal 6 3 5 2 4 2 4 2" xfId="12711" xr:uid="{00000000-0005-0000-0000-000008610000}"/>
    <cellStyle name="Normal 6 3 5 2 4 2 4 2 2" xfId="40820" xr:uid="{00000000-0005-0000-0000-000009610000}"/>
    <cellStyle name="Normal 6 3 5 2 4 2 4 3" xfId="30802" xr:uid="{00000000-0005-0000-0000-00000A610000}"/>
    <cellStyle name="Normal 6 3 5 2 4 2 5" xfId="12712" xr:uid="{00000000-0005-0000-0000-00000B610000}"/>
    <cellStyle name="Normal 6 3 5 2 4 2 5 2" xfId="12713" xr:uid="{00000000-0005-0000-0000-00000C610000}"/>
    <cellStyle name="Normal 6 3 5 2 4 2 5 2 2" xfId="40821" xr:uid="{00000000-0005-0000-0000-00000D610000}"/>
    <cellStyle name="Normal 6 3 5 2 4 2 5 3" xfId="30803" xr:uid="{00000000-0005-0000-0000-00000E610000}"/>
    <cellStyle name="Normal 6 3 5 2 4 2 6" xfId="12714" xr:uid="{00000000-0005-0000-0000-00000F610000}"/>
    <cellStyle name="Normal 6 3 5 2 4 2 6 2" xfId="35827" xr:uid="{00000000-0005-0000-0000-000010610000}"/>
    <cellStyle name="Normal 6 3 5 2 4 2 7" xfId="25231" xr:uid="{00000000-0005-0000-0000-000011610000}"/>
    <cellStyle name="Normal 6 3 5 2 4 3" xfId="12715" xr:uid="{00000000-0005-0000-0000-000012610000}"/>
    <cellStyle name="Normal 6 3 5 2 4 3 2" xfId="12716" xr:uid="{00000000-0005-0000-0000-000013610000}"/>
    <cellStyle name="Normal 6 3 5 2 4 3 2 2" xfId="12717" xr:uid="{00000000-0005-0000-0000-000014610000}"/>
    <cellStyle name="Normal 6 3 5 2 4 3 2 2 2" xfId="40822" xr:uid="{00000000-0005-0000-0000-000015610000}"/>
    <cellStyle name="Normal 6 3 5 2 4 3 2 3" xfId="30804" xr:uid="{00000000-0005-0000-0000-000016610000}"/>
    <cellStyle name="Normal 6 3 5 2 4 3 3" xfId="12718" xr:uid="{00000000-0005-0000-0000-000017610000}"/>
    <cellStyle name="Normal 6 3 5 2 4 3 3 2" xfId="12719" xr:uid="{00000000-0005-0000-0000-000018610000}"/>
    <cellStyle name="Normal 6 3 5 2 4 3 3 2 2" xfId="40823" xr:uid="{00000000-0005-0000-0000-000019610000}"/>
    <cellStyle name="Normal 6 3 5 2 4 3 3 3" xfId="30805" xr:uid="{00000000-0005-0000-0000-00001A610000}"/>
    <cellStyle name="Normal 6 3 5 2 4 3 4" xfId="12720" xr:uid="{00000000-0005-0000-0000-00001B610000}"/>
    <cellStyle name="Normal 6 3 5 2 4 3 4 2" xfId="35830" xr:uid="{00000000-0005-0000-0000-00001C610000}"/>
    <cellStyle name="Normal 6 3 5 2 4 3 5" xfId="25234" xr:uid="{00000000-0005-0000-0000-00001D610000}"/>
    <cellStyle name="Normal 6 3 5 2 4 4" xfId="12721" xr:uid="{00000000-0005-0000-0000-00001E610000}"/>
    <cellStyle name="Normal 6 3 5 2 4 4 2" xfId="12722" xr:uid="{00000000-0005-0000-0000-00001F610000}"/>
    <cellStyle name="Normal 6 3 5 2 4 4 2 2" xfId="12723" xr:uid="{00000000-0005-0000-0000-000020610000}"/>
    <cellStyle name="Normal 6 3 5 2 4 4 2 2 2" xfId="40824" xr:uid="{00000000-0005-0000-0000-000021610000}"/>
    <cellStyle name="Normal 6 3 5 2 4 4 2 3" xfId="30806" xr:uid="{00000000-0005-0000-0000-000022610000}"/>
    <cellStyle name="Normal 6 3 5 2 4 4 3" xfId="12724" xr:uid="{00000000-0005-0000-0000-000023610000}"/>
    <cellStyle name="Normal 6 3 5 2 4 4 3 2" xfId="12725" xr:uid="{00000000-0005-0000-0000-000024610000}"/>
    <cellStyle name="Normal 6 3 5 2 4 4 3 2 2" xfId="40825" xr:uid="{00000000-0005-0000-0000-000025610000}"/>
    <cellStyle name="Normal 6 3 5 2 4 4 3 3" xfId="30807" xr:uid="{00000000-0005-0000-0000-000026610000}"/>
    <cellStyle name="Normal 6 3 5 2 4 4 4" xfId="12726" xr:uid="{00000000-0005-0000-0000-000027610000}"/>
    <cellStyle name="Normal 6 3 5 2 4 4 4 2" xfId="35831" xr:uid="{00000000-0005-0000-0000-000028610000}"/>
    <cellStyle name="Normal 6 3 5 2 4 4 5" xfId="25235" xr:uid="{00000000-0005-0000-0000-000029610000}"/>
    <cellStyle name="Normal 6 3 5 2 4 5" xfId="12727" xr:uid="{00000000-0005-0000-0000-00002A610000}"/>
    <cellStyle name="Normal 6 3 5 2 4 5 2" xfId="12728" xr:uid="{00000000-0005-0000-0000-00002B610000}"/>
    <cellStyle name="Normal 6 3 5 2 4 5 2 2" xfId="40826" xr:uid="{00000000-0005-0000-0000-00002C610000}"/>
    <cellStyle name="Normal 6 3 5 2 4 5 3" xfId="30808" xr:uid="{00000000-0005-0000-0000-00002D610000}"/>
    <cellStyle name="Normal 6 3 5 2 4 6" xfId="12729" xr:uid="{00000000-0005-0000-0000-00002E610000}"/>
    <cellStyle name="Normal 6 3 5 2 4 6 2" xfId="12730" xr:uid="{00000000-0005-0000-0000-00002F610000}"/>
    <cellStyle name="Normal 6 3 5 2 4 6 2 2" xfId="40827" xr:uid="{00000000-0005-0000-0000-000030610000}"/>
    <cellStyle name="Normal 6 3 5 2 4 6 3" xfId="30809" xr:uid="{00000000-0005-0000-0000-000031610000}"/>
    <cellStyle name="Normal 6 3 5 2 4 7" xfId="12731" xr:uid="{00000000-0005-0000-0000-000032610000}"/>
    <cellStyle name="Normal 6 3 5 2 4 7 2" xfId="35826" xr:uid="{00000000-0005-0000-0000-000033610000}"/>
    <cellStyle name="Normal 6 3 5 2 4 8" xfId="25230" xr:uid="{00000000-0005-0000-0000-000034610000}"/>
    <cellStyle name="Normal 6 3 5 2 5" xfId="12732" xr:uid="{00000000-0005-0000-0000-000035610000}"/>
    <cellStyle name="Normal 6 3 5 2 5 2" xfId="12733" xr:uid="{00000000-0005-0000-0000-000036610000}"/>
    <cellStyle name="Normal 6 3 5 2 5 2 2" xfId="12734" xr:uid="{00000000-0005-0000-0000-000037610000}"/>
    <cellStyle name="Normal 6 3 5 2 5 2 2 2" xfId="12735" xr:uid="{00000000-0005-0000-0000-000038610000}"/>
    <cellStyle name="Normal 6 3 5 2 5 2 2 2 2" xfId="12736" xr:uid="{00000000-0005-0000-0000-000039610000}"/>
    <cellStyle name="Normal 6 3 5 2 5 2 2 2 2 2" xfId="40828" xr:uid="{00000000-0005-0000-0000-00003A610000}"/>
    <cellStyle name="Normal 6 3 5 2 5 2 2 2 3" xfId="30810" xr:uid="{00000000-0005-0000-0000-00003B610000}"/>
    <cellStyle name="Normal 6 3 5 2 5 2 2 3" xfId="12737" xr:uid="{00000000-0005-0000-0000-00003C610000}"/>
    <cellStyle name="Normal 6 3 5 2 5 2 2 3 2" xfId="12738" xr:uid="{00000000-0005-0000-0000-00003D610000}"/>
    <cellStyle name="Normal 6 3 5 2 5 2 2 3 2 2" xfId="40829" xr:uid="{00000000-0005-0000-0000-00003E610000}"/>
    <cellStyle name="Normal 6 3 5 2 5 2 2 3 3" xfId="30811" xr:uid="{00000000-0005-0000-0000-00003F610000}"/>
    <cellStyle name="Normal 6 3 5 2 5 2 2 4" xfId="12739" xr:uid="{00000000-0005-0000-0000-000040610000}"/>
    <cellStyle name="Normal 6 3 5 2 5 2 2 4 2" xfId="35834" xr:uid="{00000000-0005-0000-0000-000041610000}"/>
    <cellStyle name="Normal 6 3 5 2 5 2 2 5" xfId="25238" xr:uid="{00000000-0005-0000-0000-000042610000}"/>
    <cellStyle name="Normal 6 3 5 2 5 2 3" xfId="12740" xr:uid="{00000000-0005-0000-0000-000043610000}"/>
    <cellStyle name="Normal 6 3 5 2 5 2 3 2" xfId="12741" xr:uid="{00000000-0005-0000-0000-000044610000}"/>
    <cellStyle name="Normal 6 3 5 2 5 2 3 2 2" xfId="12742" xr:uid="{00000000-0005-0000-0000-000045610000}"/>
    <cellStyle name="Normal 6 3 5 2 5 2 3 2 2 2" xfId="40830" xr:uid="{00000000-0005-0000-0000-000046610000}"/>
    <cellStyle name="Normal 6 3 5 2 5 2 3 2 3" xfId="30812" xr:uid="{00000000-0005-0000-0000-000047610000}"/>
    <cellStyle name="Normal 6 3 5 2 5 2 3 3" xfId="12743" xr:uid="{00000000-0005-0000-0000-000048610000}"/>
    <cellStyle name="Normal 6 3 5 2 5 2 3 3 2" xfId="12744" xr:uid="{00000000-0005-0000-0000-000049610000}"/>
    <cellStyle name="Normal 6 3 5 2 5 2 3 3 2 2" xfId="40831" xr:uid="{00000000-0005-0000-0000-00004A610000}"/>
    <cellStyle name="Normal 6 3 5 2 5 2 3 3 3" xfId="30813" xr:uid="{00000000-0005-0000-0000-00004B610000}"/>
    <cellStyle name="Normal 6 3 5 2 5 2 3 4" xfId="12745" xr:uid="{00000000-0005-0000-0000-00004C610000}"/>
    <cellStyle name="Normal 6 3 5 2 5 2 3 4 2" xfId="35835" xr:uid="{00000000-0005-0000-0000-00004D610000}"/>
    <cellStyle name="Normal 6 3 5 2 5 2 3 5" xfId="25239" xr:uid="{00000000-0005-0000-0000-00004E610000}"/>
    <cellStyle name="Normal 6 3 5 2 5 2 4" xfId="12746" xr:uid="{00000000-0005-0000-0000-00004F610000}"/>
    <cellStyle name="Normal 6 3 5 2 5 2 4 2" xfId="12747" xr:uid="{00000000-0005-0000-0000-000050610000}"/>
    <cellStyle name="Normal 6 3 5 2 5 2 4 2 2" xfId="40832" xr:uid="{00000000-0005-0000-0000-000051610000}"/>
    <cellStyle name="Normal 6 3 5 2 5 2 4 3" xfId="30814" xr:uid="{00000000-0005-0000-0000-000052610000}"/>
    <cellStyle name="Normal 6 3 5 2 5 2 5" xfId="12748" xr:uid="{00000000-0005-0000-0000-000053610000}"/>
    <cellStyle name="Normal 6 3 5 2 5 2 5 2" xfId="12749" xr:uid="{00000000-0005-0000-0000-000054610000}"/>
    <cellStyle name="Normal 6 3 5 2 5 2 5 2 2" xfId="40833" xr:uid="{00000000-0005-0000-0000-000055610000}"/>
    <cellStyle name="Normal 6 3 5 2 5 2 5 3" xfId="30815" xr:uid="{00000000-0005-0000-0000-000056610000}"/>
    <cellStyle name="Normal 6 3 5 2 5 2 6" xfId="12750" xr:uid="{00000000-0005-0000-0000-000057610000}"/>
    <cellStyle name="Normal 6 3 5 2 5 2 6 2" xfId="35833" xr:uid="{00000000-0005-0000-0000-000058610000}"/>
    <cellStyle name="Normal 6 3 5 2 5 2 7" xfId="25237" xr:uid="{00000000-0005-0000-0000-000059610000}"/>
    <cellStyle name="Normal 6 3 5 2 5 3" xfId="12751" xr:uid="{00000000-0005-0000-0000-00005A610000}"/>
    <cellStyle name="Normal 6 3 5 2 5 3 2" xfId="12752" xr:uid="{00000000-0005-0000-0000-00005B610000}"/>
    <cellStyle name="Normal 6 3 5 2 5 3 2 2" xfId="12753" xr:uid="{00000000-0005-0000-0000-00005C610000}"/>
    <cellStyle name="Normal 6 3 5 2 5 3 2 2 2" xfId="40834" xr:uid="{00000000-0005-0000-0000-00005D610000}"/>
    <cellStyle name="Normal 6 3 5 2 5 3 2 3" xfId="30816" xr:uid="{00000000-0005-0000-0000-00005E610000}"/>
    <cellStyle name="Normal 6 3 5 2 5 3 3" xfId="12754" xr:uid="{00000000-0005-0000-0000-00005F610000}"/>
    <cellStyle name="Normal 6 3 5 2 5 3 3 2" xfId="12755" xr:uid="{00000000-0005-0000-0000-000060610000}"/>
    <cellStyle name="Normal 6 3 5 2 5 3 3 2 2" xfId="40835" xr:uid="{00000000-0005-0000-0000-000061610000}"/>
    <cellStyle name="Normal 6 3 5 2 5 3 3 3" xfId="30817" xr:uid="{00000000-0005-0000-0000-000062610000}"/>
    <cellStyle name="Normal 6 3 5 2 5 3 4" xfId="12756" xr:uid="{00000000-0005-0000-0000-000063610000}"/>
    <cellStyle name="Normal 6 3 5 2 5 3 4 2" xfId="35836" xr:uid="{00000000-0005-0000-0000-000064610000}"/>
    <cellStyle name="Normal 6 3 5 2 5 3 5" xfId="25240" xr:uid="{00000000-0005-0000-0000-000065610000}"/>
    <cellStyle name="Normal 6 3 5 2 5 4" xfId="12757" xr:uid="{00000000-0005-0000-0000-000066610000}"/>
    <cellStyle name="Normal 6 3 5 2 5 4 2" xfId="12758" xr:uid="{00000000-0005-0000-0000-000067610000}"/>
    <cellStyle name="Normal 6 3 5 2 5 4 2 2" xfId="12759" xr:uid="{00000000-0005-0000-0000-000068610000}"/>
    <cellStyle name="Normal 6 3 5 2 5 4 2 2 2" xfId="40836" xr:uid="{00000000-0005-0000-0000-000069610000}"/>
    <cellStyle name="Normal 6 3 5 2 5 4 2 3" xfId="30818" xr:uid="{00000000-0005-0000-0000-00006A610000}"/>
    <cellStyle name="Normal 6 3 5 2 5 4 3" xfId="12760" xr:uid="{00000000-0005-0000-0000-00006B610000}"/>
    <cellStyle name="Normal 6 3 5 2 5 4 3 2" xfId="12761" xr:uid="{00000000-0005-0000-0000-00006C610000}"/>
    <cellStyle name="Normal 6 3 5 2 5 4 3 2 2" xfId="40837" xr:uid="{00000000-0005-0000-0000-00006D610000}"/>
    <cellStyle name="Normal 6 3 5 2 5 4 3 3" xfId="30819" xr:uid="{00000000-0005-0000-0000-00006E610000}"/>
    <cellStyle name="Normal 6 3 5 2 5 4 4" xfId="12762" xr:uid="{00000000-0005-0000-0000-00006F610000}"/>
    <cellStyle name="Normal 6 3 5 2 5 4 4 2" xfId="35837" xr:uid="{00000000-0005-0000-0000-000070610000}"/>
    <cellStyle name="Normal 6 3 5 2 5 4 5" xfId="25241" xr:uid="{00000000-0005-0000-0000-000071610000}"/>
    <cellStyle name="Normal 6 3 5 2 5 5" xfId="12763" xr:uid="{00000000-0005-0000-0000-000072610000}"/>
    <cellStyle name="Normal 6 3 5 2 5 5 2" xfId="12764" xr:uid="{00000000-0005-0000-0000-000073610000}"/>
    <cellStyle name="Normal 6 3 5 2 5 5 2 2" xfId="40838" xr:uid="{00000000-0005-0000-0000-000074610000}"/>
    <cellStyle name="Normal 6 3 5 2 5 5 3" xfId="30820" xr:uid="{00000000-0005-0000-0000-000075610000}"/>
    <cellStyle name="Normal 6 3 5 2 5 6" xfId="12765" xr:uid="{00000000-0005-0000-0000-000076610000}"/>
    <cellStyle name="Normal 6 3 5 2 5 6 2" xfId="12766" xr:uid="{00000000-0005-0000-0000-000077610000}"/>
    <cellStyle name="Normal 6 3 5 2 5 6 2 2" xfId="40839" xr:uid="{00000000-0005-0000-0000-000078610000}"/>
    <cellStyle name="Normal 6 3 5 2 5 6 3" xfId="30821" xr:uid="{00000000-0005-0000-0000-000079610000}"/>
    <cellStyle name="Normal 6 3 5 2 5 7" xfId="12767" xr:uid="{00000000-0005-0000-0000-00007A610000}"/>
    <cellStyle name="Normal 6 3 5 2 5 7 2" xfId="35832" xr:uid="{00000000-0005-0000-0000-00007B610000}"/>
    <cellStyle name="Normal 6 3 5 2 5 8" xfId="25236" xr:uid="{00000000-0005-0000-0000-00007C610000}"/>
    <cellStyle name="Normal 6 3 5 2 6" xfId="12768" xr:uid="{00000000-0005-0000-0000-00007D610000}"/>
    <cellStyle name="Normal 6 3 5 2 6 2" xfId="12769" xr:uid="{00000000-0005-0000-0000-00007E610000}"/>
    <cellStyle name="Normal 6 3 5 2 6 2 2" xfId="12770" xr:uid="{00000000-0005-0000-0000-00007F610000}"/>
    <cellStyle name="Normal 6 3 5 2 6 2 2 2" xfId="12771" xr:uid="{00000000-0005-0000-0000-000080610000}"/>
    <cellStyle name="Normal 6 3 5 2 6 2 2 2 2" xfId="40840" xr:uid="{00000000-0005-0000-0000-000081610000}"/>
    <cellStyle name="Normal 6 3 5 2 6 2 2 3" xfId="30822" xr:uid="{00000000-0005-0000-0000-000082610000}"/>
    <cellStyle name="Normal 6 3 5 2 6 2 3" xfId="12772" xr:uid="{00000000-0005-0000-0000-000083610000}"/>
    <cellStyle name="Normal 6 3 5 2 6 2 3 2" xfId="12773" xr:uid="{00000000-0005-0000-0000-000084610000}"/>
    <cellStyle name="Normal 6 3 5 2 6 2 3 2 2" xfId="40841" xr:uid="{00000000-0005-0000-0000-000085610000}"/>
    <cellStyle name="Normal 6 3 5 2 6 2 3 3" xfId="30823" xr:uid="{00000000-0005-0000-0000-000086610000}"/>
    <cellStyle name="Normal 6 3 5 2 6 2 4" xfId="12774" xr:uid="{00000000-0005-0000-0000-000087610000}"/>
    <cellStyle name="Normal 6 3 5 2 6 2 4 2" xfId="35839" xr:uid="{00000000-0005-0000-0000-000088610000}"/>
    <cellStyle name="Normal 6 3 5 2 6 2 5" xfId="25243" xr:uid="{00000000-0005-0000-0000-000089610000}"/>
    <cellStyle name="Normal 6 3 5 2 6 3" xfId="12775" xr:uid="{00000000-0005-0000-0000-00008A610000}"/>
    <cellStyle name="Normal 6 3 5 2 6 3 2" xfId="12776" xr:uid="{00000000-0005-0000-0000-00008B610000}"/>
    <cellStyle name="Normal 6 3 5 2 6 3 2 2" xfId="12777" xr:uid="{00000000-0005-0000-0000-00008C610000}"/>
    <cellStyle name="Normal 6 3 5 2 6 3 2 2 2" xfId="40842" xr:uid="{00000000-0005-0000-0000-00008D610000}"/>
    <cellStyle name="Normal 6 3 5 2 6 3 2 3" xfId="30824" xr:uid="{00000000-0005-0000-0000-00008E610000}"/>
    <cellStyle name="Normal 6 3 5 2 6 3 3" xfId="12778" xr:uid="{00000000-0005-0000-0000-00008F610000}"/>
    <cellStyle name="Normal 6 3 5 2 6 3 3 2" xfId="12779" xr:uid="{00000000-0005-0000-0000-000090610000}"/>
    <cellStyle name="Normal 6 3 5 2 6 3 3 2 2" xfId="40843" xr:uid="{00000000-0005-0000-0000-000091610000}"/>
    <cellStyle name="Normal 6 3 5 2 6 3 3 3" xfId="30825" xr:uid="{00000000-0005-0000-0000-000092610000}"/>
    <cellStyle name="Normal 6 3 5 2 6 3 4" xfId="12780" xr:uid="{00000000-0005-0000-0000-000093610000}"/>
    <cellStyle name="Normal 6 3 5 2 6 3 4 2" xfId="35840" xr:uid="{00000000-0005-0000-0000-000094610000}"/>
    <cellStyle name="Normal 6 3 5 2 6 3 5" xfId="25244" xr:uid="{00000000-0005-0000-0000-000095610000}"/>
    <cellStyle name="Normal 6 3 5 2 6 4" xfId="12781" xr:uid="{00000000-0005-0000-0000-000096610000}"/>
    <cellStyle name="Normal 6 3 5 2 6 4 2" xfId="12782" xr:uid="{00000000-0005-0000-0000-000097610000}"/>
    <cellStyle name="Normal 6 3 5 2 6 4 2 2" xfId="40844" xr:uid="{00000000-0005-0000-0000-000098610000}"/>
    <cellStyle name="Normal 6 3 5 2 6 4 3" xfId="30826" xr:uid="{00000000-0005-0000-0000-000099610000}"/>
    <cellStyle name="Normal 6 3 5 2 6 5" xfId="12783" xr:uid="{00000000-0005-0000-0000-00009A610000}"/>
    <cellStyle name="Normal 6 3 5 2 6 5 2" xfId="12784" xr:uid="{00000000-0005-0000-0000-00009B610000}"/>
    <cellStyle name="Normal 6 3 5 2 6 5 2 2" xfId="40845" xr:uid="{00000000-0005-0000-0000-00009C610000}"/>
    <cellStyle name="Normal 6 3 5 2 6 5 3" xfId="30827" xr:uid="{00000000-0005-0000-0000-00009D610000}"/>
    <cellStyle name="Normal 6 3 5 2 6 6" xfId="12785" xr:uid="{00000000-0005-0000-0000-00009E610000}"/>
    <cellStyle name="Normal 6 3 5 2 6 6 2" xfId="35838" xr:uid="{00000000-0005-0000-0000-00009F610000}"/>
    <cellStyle name="Normal 6 3 5 2 6 7" xfId="25242" xr:uid="{00000000-0005-0000-0000-0000A0610000}"/>
    <cellStyle name="Normal 6 3 5 2 7" xfId="12786" xr:uid="{00000000-0005-0000-0000-0000A1610000}"/>
    <cellStyle name="Normal 6 3 5 2 7 2" xfId="12787" xr:uid="{00000000-0005-0000-0000-0000A2610000}"/>
    <cellStyle name="Normal 6 3 5 2 7 2 2" xfId="12788" xr:uid="{00000000-0005-0000-0000-0000A3610000}"/>
    <cellStyle name="Normal 6 3 5 2 7 2 2 2" xfId="40846" xr:uid="{00000000-0005-0000-0000-0000A4610000}"/>
    <cellStyle name="Normal 6 3 5 2 7 2 3" xfId="30828" xr:uid="{00000000-0005-0000-0000-0000A5610000}"/>
    <cellStyle name="Normal 6 3 5 2 7 3" xfId="12789" xr:uid="{00000000-0005-0000-0000-0000A6610000}"/>
    <cellStyle name="Normal 6 3 5 2 7 3 2" xfId="12790" xr:uid="{00000000-0005-0000-0000-0000A7610000}"/>
    <cellStyle name="Normal 6 3 5 2 7 3 2 2" xfId="40847" xr:uid="{00000000-0005-0000-0000-0000A8610000}"/>
    <cellStyle name="Normal 6 3 5 2 7 3 3" xfId="30829" xr:uid="{00000000-0005-0000-0000-0000A9610000}"/>
    <cellStyle name="Normal 6 3 5 2 7 4" xfId="12791" xr:uid="{00000000-0005-0000-0000-0000AA610000}"/>
    <cellStyle name="Normal 6 3 5 2 7 4 2" xfId="35841" xr:uid="{00000000-0005-0000-0000-0000AB610000}"/>
    <cellStyle name="Normal 6 3 5 2 7 5" xfId="25245" xr:uid="{00000000-0005-0000-0000-0000AC610000}"/>
    <cellStyle name="Normal 6 3 5 2 8" xfId="12792" xr:uid="{00000000-0005-0000-0000-0000AD610000}"/>
    <cellStyle name="Normal 6 3 5 2 8 2" xfId="12793" xr:uid="{00000000-0005-0000-0000-0000AE610000}"/>
    <cellStyle name="Normal 6 3 5 2 8 2 2" xfId="12794" xr:uid="{00000000-0005-0000-0000-0000AF610000}"/>
    <cellStyle name="Normal 6 3 5 2 8 2 2 2" xfId="40848" xr:uid="{00000000-0005-0000-0000-0000B0610000}"/>
    <cellStyle name="Normal 6 3 5 2 8 2 3" xfId="30830" xr:uid="{00000000-0005-0000-0000-0000B1610000}"/>
    <cellStyle name="Normal 6 3 5 2 8 3" xfId="12795" xr:uid="{00000000-0005-0000-0000-0000B2610000}"/>
    <cellStyle name="Normal 6 3 5 2 8 3 2" xfId="12796" xr:uid="{00000000-0005-0000-0000-0000B3610000}"/>
    <cellStyle name="Normal 6 3 5 2 8 3 2 2" xfId="40849" xr:uid="{00000000-0005-0000-0000-0000B4610000}"/>
    <cellStyle name="Normal 6 3 5 2 8 3 3" xfId="30831" xr:uid="{00000000-0005-0000-0000-0000B5610000}"/>
    <cellStyle name="Normal 6 3 5 2 8 4" xfId="12797" xr:uid="{00000000-0005-0000-0000-0000B6610000}"/>
    <cellStyle name="Normal 6 3 5 2 8 4 2" xfId="35842" xr:uid="{00000000-0005-0000-0000-0000B7610000}"/>
    <cellStyle name="Normal 6 3 5 2 8 5" xfId="25246" xr:uid="{00000000-0005-0000-0000-0000B8610000}"/>
    <cellStyle name="Normal 6 3 5 2 9" xfId="12798" xr:uid="{00000000-0005-0000-0000-0000B9610000}"/>
    <cellStyle name="Normal 6 3 5 2 9 2" xfId="12799" xr:uid="{00000000-0005-0000-0000-0000BA610000}"/>
    <cellStyle name="Normal 6 3 5 2 9 2 2" xfId="40850" xr:uid="{00000000-0005-0000-0000-0000BB610000}"/>
    <cellStyle name="Normal 6 3 5 2 9 3" xfId="30832" xr:uid="{00000000-0005-0000-0000-0000BC610000}"/>
    <cellStyle name="Normal 6 3 5 3" xfId="12800" xr:uid="{00000000-0005-0000-0000-0000BD610000}"/>
    <cellStyle name="Normal 6 3 5 3 10" xfId="25247" xr:uid="{00000000-0005-0000-0000-0000BE610000}"/>
    <cellStyle name="Normal 6 3 5 3 2" xfId="12801" xr:uid="{00000000-0005-0000-0000-0000BF610000}"/>
    <cellStyle name="Normal 6 3 5 3 2 2" xfId="12802" xr:uid="{00000000-0005-0000-0000-0000C0610000}"/>
    <cellStyle name="Normal 6 3 5 3 2 2 2" xfId="12803" xr:uid="{00000000-0005-0000-0000-0000C1610000}"/>
    <cellStyle name="Normal 6 3 5 3 2 2 2 2" xfId="12804" xr:uid="{00000000-0005-0000-0000-0000C2610000}"/>
    <cellStyle name="Normal 6 3 5 3 2 2 2 2 2" xfId="12805" xr:uid="{00000000-0005-0000-0000-0000C3610000}"/>
    <cellStyle name="Normal 6 3 5 3 2 2 2 2 2 2" xfId="40851" xr:uid="{00000000-0005-0000-0000-0000C4610000}"/>
    <cellStyle name="Normal 6 3 5 3 2 2 2 2 3" xfId="30833" xr:uid="{00000000-0005-0000-0000-0000C5610000}"/>
    <cellStyle name="Normal 6 3 5 3 2 2 2 3" xfId="12806" xr:uid="{00000000-0005-0000-0000-0000C6610000}"/>
    <cellStyle name="Normal 6 3 5 3 2 2 2 3 2" xfId="12807" xr:uid="{00000000-0005-0000-0000-0000C7610000}"/>
    <cellStyle name="Normal 6 3 5 3 2 2 2 3 2 2" xfId="40852" xr:uid="{00000000-0005-0000-0000-0000C8610000}"/>
    <cellStyle name="Normal 6 3 5 3 2 2 2 3 3" xfId="30834" xr:uid="{00000000-0005-0000-0000-0000C9610000}"/>
    <cellStyle name="Normal 6 3 5 3 2 2 2 4" xfId="12808" xr:uid="{00000000-0005-0000-0000-0000CA610000}"/>
    <cellStyle name="Normal 6 3 5 3 2 2 2 4 2" xfId="35846" xr:uid="{00000000-0005-0000-0000-0000CB610000}"/>
    <cellStyle name="Normal 6 3 5 3 2 2 2 5" xfId="25250" xr:uid="{00000000-0005-0000-0000-0000CC610000}"/>
    <cellStyle name="Normal 6 3 5 3 2 2 3" xfId="12809" xr:uid="{00000000-0005-0000-0000-0000CD610000}"/>
    <cellStyle name="Normal 6 3 5 3 2 2 3 2" xfId="12810" xr:uid="{00000000-0005-0000-0000-0000CE610000}"/>
    <cellStyle name="Normal 6 3 5 3 2 2 3 2 2" xfId="12811" xr:uid="{00000000-0005-0000-0000-0000CF610000}"/>
    <cellStyle name="Normal 6 3 5 3 2 2 3 2 2 2" xfId="40853" xr:uid="{00000000-0005-0000-0000-0000D0610000}"/>
    <cellStyle name="Normal 6 3 5 3 2 2 3 2 3" xfId="30835" xr:uid="{00000000-0005-0000-0000-0000D1610000}"/>
    <cellStyle name="Normal 6 3 5 3 2 2 3 3" xfId="12812" xr:uid="{00000000-0005-0000-0000-0000D2610000}"/>
    <cellStyle name="Normal 6 3 5 3 2 2 3 3 2" xfId="12813" xr:uid="{00000000-0005-0000-0000-0000D3610000}"/>
    <cellStyle name="Normal 6 3 5 3 2 2 3 3 2 2" xfId="40854" xr:uid="{00000000-0005-0000-0000-0000D4610000}"/>
    <cellStyle name="Normal 6 3 5 3 2 2 3 3 3" xfId="30836" xr:uid="{00000000-0005-0000-0000-0000D5610000}"/>
    <cellStyle name="Normal 6 3 5 3 2 2 3 4" xfId="12814" xr:uid="{00000000-0005-0000-0000-0000D6610000}"/>
    <cellStyle name="Normal 6 3 5 3 2 2 3 4 2" xfId="35847" xr:uid="{00000000-0005-0000-0000-0000D7610000}"/>
    <cellStyle name="Normal 6 3 5 3 2 2 3 5" xfId="25251" xr:uid="{00000000-0005-0000-0000-0000D8610000}"/>
    <cellStyle name="Normal 6 3 5 3 2 2 4" xfId="12815" xr:uid="{00000000-0005-0000-0000-0000D9610000}"/>
    <cellStyle name="Normal 6 3 5 3 2 2 4 2" xfId="12816" xr:uid="{00000000-0005-0000-0000-0000DA610000}"/>
    <cellStyle name="Normal 6 3 5 3 2 2 4 2 2" xfId="40855" xr:uid="{00000000-0005-0000-0000-0000DB610000}"/>
    <cellStyle name="Normal 6 3 5 3 2 2 4 3" xfId="30837" xr:uid="{00000000-0005-0000-0000-0000DC610000}"/>
    <cellStyle name="Normal 6 3 5 3 2 2 5" xfId="12817" xr:uid="{00000000-0005-0000-0000-0000DD610000}"/>
    <cellStyle name="Normal 6 3 5 3 2 2 5 2" xfId="12818" xr:uid="{00000000-0005-0000-0000-0000DE610000}"/>
    <cellStyle name="Normal 6 3 5 3 2 2 5 2 2" xfId="40856" xr:uid="{00000000-0005-0000-0000-0000DF610000}"/>
    <cellStyle name="Normal 6 3 5 3 2 2 5 3" xfId="30838" xr:uid="{00000000-0005-0000-0000-0000E0610000}"/>
    <cellStyle name="Normal 6 3 5 3 2 2 6" xfId="12819" xr:uid="{00000000-0005-0000-0000-0000E1610000}"/>
    <cellStyle name="Normal 6 3 5 3 2 2 6 2" xfId="35845" xr:uid="{00000000-0005-0000-0000-0000E2610000}"/>
    <cellStyle name="Normal 6 3 5 3 2 2 7" xfId="25249" xr:uid="{00000000-0005-0000-0000-0000E3610000}"/>
    <cellStyle name="Normal 6 3 5 3 2 3" xfId="12820" xr:uid="{00000000-0005-0000-0000-0000E4610000}"/>
    <cellStyle name="Normal 6 3 5 3 2 3 2" xfId="12821" xr:uid="{00000000-0005-0000-0000-0000E5610000}"/>
    <cellStyle name="Normal 6 3 5 3 2 3 2 2" xfId="12822" xr:uid="{00000000-0005-0000-0000-0000E6610000}"/>
    <cellStyle name="Normal 6 3 5 3 2 3 2 2 2" xfId="40857" xr:uid="{00000000-0005-0000-0000-0000E7610000}"/>
    <cellStyle name="Normal 6 3 5 3 2 3 2 3" xfId="30839" xr:uid="{00000000-0005-0000-0000-0000E8610000}"/>
    <cellStyle name="Normal 6 3 5 3 2 3 3" xfId="12823" xr:uid="{00000000-0005-0000-0000-0000E9610000}"/>
    <cellStyle name="Normal 6 3 5 3 2 3 3 2" xfId="12824" xr:uid="{00000000-0005-0000-0000-0000EA610000}"/>
    <cellStyle name="Normal 6 3 5 3 2 3 3 2 2" xfId="40858" xr:uid="{00000000-0005-0000-0000-0000EB610000}"/>
    <cellStyle name="Normal 6 3 5 3 2 3 3 3" xfId="30840" xr:uid="{00000000-0005-0000-0000-0000EC610000}"/>
    <cellStyle name="Normal 6 3 5 3 2 3 4" xfId="12825" xr:uid="{00000000-0005-0000-0000-0000ED610000}"/>
    <cellStyle name="Normal 6 3 5 3 2 3 4 2" xfId="35848" xr:uid="{00000000-0005-0000-0000-0000EE610000}"/>
    <cellStyle name="Normal 6 3 5 3 2 3 5" xfId="25252" xr:uid="{00000000-0005-0000-0000-0000EF610000}"/>
    <cellStyle name="Normal 6 3 5 3 2 4" xfId="12826" xr:uid="{00000000-0005-0000-0000-0000F0610000}"/>
    <cellStyle name="Normal 6 3 5 3 2 4 2" xfId="12827" xr:uid="{00000000-0005-0000-0000-0000F1610000}"/>
    <cellStyle name="Normal 6 3 5 3 2 4 2 2" xfId="12828" xr:uid="{00000000-0005-0000-0000-0000F2610000}"/>
    <cellStyle name="Normal 6 3 5 3 2 4 2 2 2" xfId="40859" xr:uid="{00000000-0005-0000-0000-0000F3610000}"/>
    <cellStyle name="Normal 6 3 5 3 2 4 2 3" xfId="30841" xr:uid="{00000000-0005-0000-0000-0000F4610000}"/>
    <cellStyle name="Normal 6 3 5 3 2 4 3" xfId="12829" xr:uid="{00000000-0005-0000-0000-0000F5610000}"/>
    <cellStyle name="Normal 6 3 5 3 2 4 3 2" xfId="12830" xr:uid="{00000000-0005-0000-0000-0000F6610000}"/>
    <cellStyle name="Normal 6 3 5 3 2 4 3 2 2" xfId="40860" xr:uid="{00000000-0005-0000-0000-0000F7610000}"/>
    <cellStyle name="Normal 6 3 5 3 2 4 3 3" xfId="30842" xr:uid="{00000000-0005-0000-0000-0000F8610000}"/>
    <cellStyle name="Normal 6 3 5 3 2 4 4" xfId="12831" xr:uid="{00000000-0005-0000-0000-0000F9610000}"/>
    <cellStyle name="Normal 6 3 5 3 2 4 4 2" xfId="35849" xr:uid="{00000000-0005-0000-0000-0000FA610000}"/>
    <cellStyle name="Normal 6 3 5 3 2 4 5" xfId="25253" xr:uid="{00000000-0005-0000-0000-0000FB610000}"/>
    <cellStyle name="Normal 6 3 5 3 2 5" xfId="12832" xr:uid="{00000000-0005-0000-0000-0000FC610000}"/>
    <cellStyle name="Normal 6 3 5 3 2 5 2" xfId="12833" xr:uid="{00000000-0005-0000-0000-0000FD610000}"/>
    <cellStyle name="Normal 6 3 5 3 2 5 2 2" xfId="40861" xr:uid="{00000000-0005-0000-0000-0000FE610000}"/>
    <cellStyle name="Normal 6 3 5 3 2 5 3" xfId="30843" xr:uid="{00000000-0005-0000-0000-0000FF610000}"/>
    <cellStyle name="Normal 6 3 5 3 2 6" xfId="12834" xr:uid="{00000000-0005-0000-0000-000000620000}"/>
    <cellStyle name="Normal 6 3 5 3 2 6 2" xfId="12835" xr:uid="{00000000-0005-0000-0000-000001620000}"/>
    <cellStyle name="Normal 6 3 5 3 2 6 2 2" xfId="40862" xr:uid="{00000000-0005-0000-0000-000002620000}"/>
    <cellStyle name="Normal 6 3 5 3 2 6 3" xfId="30844" xr:uid="{00000000-0005-0000-0000-000003620000}"/>
    <cellStyle name="Normal 6 3 5 3 2 7" xfId="12836" xr:uid="{00000000-0005-0000-0000-000004620000}"/>
    <cellStyle name="Normal 6 3 5 3 2 7 2" xfId="35844" xr:uid="{00000000-0005-0000-0000-000005620000}"/>
    <cellStyle name="Normal 6 3 5 3 2 8" xfId="25248" xr:uid="{00000000-0005-0000-0000-000006620000}"/>
    <cellStyle name="Normal 6 3 5 3 3" xfId="12837" xr:uid="{00000000-0005-0000-0000-000007620000}"/>
    <cellStyle name="Normal 6 3 5 3 3 2" xfId="12838" xr:uid="{00000000-0005-0000-0000-000008620000}"/>
    <cellStyle name="Normal 6 3 5 3 3 2 2" xfId="12839" xr:uid="{00000000-0005-0000-0000-000009620000}"/>
    <cellStyle name="Normal 6 3 5 3 3 2 2 2" xfId="12840" xr:uid="{00000000-0005-0000-0000-00000A620000}"/>
    <cellStyle name="Normal 6 3 5 3 3 2 2 2 2" xfId="12841" xr:uid="{00000000-0005-0000-0000-00000B620000}"/>
    <cellStyle name="Normal 6 3 5 3 3 2 2 2 2 2" xfId="40863" xr:uid="{00000000-0005-0000-0000-00000C620000}"/>
    <cellStyle name="Normal 6 3 5 3 3 2 2 2 3" xfId="30845" xr:uid="{00000000-0005-0000-0000-00000D620000}"/>
    <cellStyle name="Normal 6 3 5 3 3 2 2 3" xfId="12842" xr:uid="{00000000-0005-0000-0000-00000E620000}"/>
    <cellStyle name="Normal 6 3 5 3 3 2 2 3 2" xfId="12843" xr:uid="{00000000-0005-0000-0000-00000F620000}"/>
    <cellStyle name="Normal 6 3 5 3 3 2 2 3 2 2" xfId="40864" xr:uid="{00000000-0005-0000-0000-000010620000}"/>
    <cellStyle name="Normal 6 3 5 3 3 2 2 3 3" xfId="30846" xr:uid="{00000000-0005-0000-0000-000011620000}"/>
    <cellStyle name="Normal 6 3 5 3 3 2 2 4" xfId="12844" xr:uid="{00000000-0005-0000-0000-000012620000}"/>
    <cellStyle name="Normal 6 3 5 3 3 2 2 4 2" xfId="35852" xr:uid="{00000000-0005-0000-0000-000013620000}"/>
    <cellStyle name="Normal 6 3 5 3 3 2 2 5" xfId="25256" xr:uid="{00000000-0005-0000-0000-000014620000}"/>
    <cellStyle name="Normal 6 3 5 3 3 2 3" xfId="12845" xr:uid="{00000000-0005-0000-0000-000015620000}"/>
    <cellStyle name="Normal 6 3 5 3 3 2 3 2" xfId="12846" xr:uid="{00000000-0005-0000-0000-000016620000}"/>
    <cellStyle name="Normal 6 3 5 3 3 2 3 2 2" xfId="12847" xr:uid="{00000000-0005-0000-0000-000017620000}"/>
    <cellStyle name="Normal 6 3 5 3 3 2 3 2 2 2" xfId="40865" xr:uid="{00000000-0005-0000-0000-000018620000}"/>
    <cellStyle name="Normal 6 3 5 3 3 2 3 2 3" xfId="30847" xr:uid="{00000000-0005-0000-0000-000019620000}"/>
    <cellStyle name="Normal 6 3 5 3 3 2 3 3" xfId="12848" xr:uid="{00000000-0005-0000-0000-00001A620000}"/>
    <cellStyle name="Normal 6 3 5 3 3 2 3 3 2" xfId="12849" xr:uid="{00000000-0005-0000-0000-00001B620000}"/>
    <cellStyle name="Normal 6 3 5 3 3 2 3 3 2 2" xfId="40866" xr:uid="{00000000-0005-0000-0000-00001C620000}"/>
    <cellStyle name="Normal 6 3 5 3 3 2 3 3 3" xfId="30848" xr:uid="{00000000-0005-0000-0000-00001D620000}"/>
    <cellStyle name="Normal 6 3 5 3 3 2 3 4" xfId="12850" xr:uid="{00000000-0005-0000-0000-00001E620000}"/>
    <cellStyle name="Normal 6 3 5 3 3 2 3 4 2" xfId="35853" xr:uid="{00000000-0005-0000-0000-00001F620000}"/>
    <cellStyle name="Normal 6 3 5 3 3 2 3 5" xfId="25257" xr:uid="{00000000-0005-0000-0000-000020620000}"/>
    <cellStyle name="Normal 6 3 5 3 3 2 4" xfId="12851" xr:uid="{00000000-0005-0000-0000-000021620000}"/>
    <cellStyle name="Normal 6 3 5 3 3 2 4 2" xfId="12852" xr:uid="{00000000-0005-0000-0000-000022620000}"/>
    <cellStyle name="Normal 6 3 5 3 3 2 4 2 2" xfId="40867" xr:uid="{00000000-0005-0000-0000-000023620000}"/>
    <cellStyle name="Normal 6 3 5 3 3 2 4 3" xfId="30849" xr:uid="{00000000-0005-0000-0000-000024620000}"/>
    <cellStyle name="Normal 6 3 5 3 3 2 5" xfId="12853" xr:uid="{00000000-0005-0000-0000-000025620000}"/>
    <cellStyle name="Normal 6 3 5 3 3 2 5 2" xfId="12854" xr:uid="{00000000-0005-0000-0000-000026620000}"/>
    <cellStyle name="Normal 6 3 5 3 3 2 5 2 2" xfId="40868" xr:uid="{00000000-0005-0000-0000-000027620000}"/>
    <cellStyle name="Normal 6 3 5 3 3 2 5 3" xfId="30850" xr:uid="{00000000-0005-0000-0000-000028620000}"/>
    <cellStyle name="Normal 6 3 5 3 3 2 6" xfId="12855" xr:uid="{00000000-0005-0000-0000-000029620000}"/>
    <cellStyle name="Normal 6 3 5 3 3 2 6 2" xfId="35851" xr:uid="{00000000-0005-0000-0000-00002A620000}"/>
    <cellStyle name="Normal 6 3 5 3 3 2 7" xfId="25255" xr:uid="{00000000-0005-0000-0000-00002B620000}"/>
    <cellStyle name="Normal 6 3 5 3 3 3" xfId="12856" xr:uid="{00000000-0005-0000-0000-00002C620000}"/>
    <cellStyle name="Normal 6 3 5 3 3 3 2" xfId="12857" xr:uid="{00000000-0005-0000-0000-00002D620000}"/>
    <cellStyle name="Normal 6 3 5 3 3 3 2 2" xfId="12858" xr:uid="{00000000-0005-0000-0000-00002E620000}"/>
    <cellStyle name="Normal 6 3 5 3 3 3 2 2 2" xfId="40869" xr:uid="{00000000-0005-0000-0000-00002F620000}"/>
    <cellStyle name="Normal 6 3 5 3 3 3 2 3" xfId="30851" xr:uid="{00000000-0005-0000-0000-000030620000}"/>
    <cellStyle name="Normal 6 3 5 3 3 3 3" xfId="12859" xr:uid="{00000000-0005-0000-0000-000031620000}"/>
    <cellStyle name="Normal 6 3 5 3 3 3 3 2" xfId="12860" xr:uid="{00000000-0005-0000-0000-000032620000}"/>
    <cellStyle name="Normal 6 3 5 3 3 3 3 2 2" xfId="40870" xr:uid="{00000000-0005-0000-0000-000033620000}"/>
    <cellStyle name="Normal 6 3 5 3 3 3 3 3" xfId="30852" xr:uid="{00000000-0005-0000-0000-000034620000}"/>
    <cellStyle name="Normal 6 3 5 3 3 3 4" xfId="12861" xr:uid="{00000000-0005-0000-0000-000035620000}"/>
    <cellStyle name="Normal 6 3 5 3 3 3 4 2" xfId="35854" xr:uid="{00000000-0005-0000-0000-000036620000}"/>
    <cellStyle name="Normal 6 3 5 3 3 3 5" xfId="25258" xr:uid="{00000000-0005-0000-0000-000037620000}"/>
    <cellStyle name="Normal 6 3 5 3 3 4" xfId="12862" xr:uid="{00000000-0005-0000-0000-000038620000}"/>
    <cellStyle name="Normal 6 3 5 3 3 4 2" xfId="12863" xr:uid="{00000000-0005-0000-0000-000039620000}"/>
    <cellStyle name="Normal 6 3 5 3 3 4 2 2" xfId="12864" xr:uid="{00000000-0005-0000-0000-00003A620000}"/>
    <cellStyle name="Normal 6 3 5 3 3 4 2 2 2" xfId="40871" xr:uid="{00000000-0005-0000-0000-00003B620000}"/>
    <cellStyle name="Normal 6 3 5 3 3 4 2 3" xfId="30853" xr:uid="{00000000-0005-0000-0000-00003C620000}"/>
    <cellStyle name="Normal 6 3 5 3 3 4 3" xfId="12865" xr:uid="{00000000-0005-0000-0000-00003D620000}"/>
    <cellStyle name="Normal 6 3 5 3 3 4 3 2" xfId="12866" xr:uid="{00000000-0005-0000-0000-00003E620000}"/>
    <cellStyle name="Normal 6 3 5 3 3 4 3 2 2" xfId="40872" xr:uid="{00000000-0005-0000-0000-00003F620000}"/>
    <cellStyle name="Normal 6 3 5 3 3 4 3 3" xfId="30854" xr:uid="{00000000-0005-0000-0000-000040620000}"/>
    <cellStyle name="Normal 6 3 5 3 3 4 4" xfId="12867" xr:uid="{00000000-0005-0000-0000-000041620000}"/>
    <cellStyle name="Normal 6 3 5 3 3 4 4 2" xfId="35855" xr:uid="{00000000-0005-0000-0000-000042620000}"/>
    <cellStyle name="Normal 6 3 5 3 3 4 5" xfId="25259" xr:uid="{00000000-0005-0000-0000-000043620000}"/>
    <cellStyle name="Normal 6 3 5 3 3 5" xfId="12868" xr:uid="{00000000-0005-0000-0000-000044620000}"/>
    <cellStyle name="Normal 6 3 5 3 3 5 2" xfId="12869" xr:uid="{00000000-0005-0000-0000-000045620000}"/>
    <cellStyle name="Normal 6 3 5 3 3 5 2 2" xfId="40873" xr:uid="{00000000-0005-0000-0000-000046620000}"/>
    <cellStyle name="Normal 6 3 5 3 3 5 3" xfId="30855" xr:uid="{00000000-0005-0000-0000-000047620000}"/>
    <cellStyle name="Normal 6 3 5 3 3 6" xfId="12870" xr:uid="{00000000-0005-0000-0000-000048620000}"/>
    <cellStyle name="Normal 6 3 5 3 3 6 2" xfId="12871" xr:uid="{00000000-0005-0000-0000-000049620000}"/>
    <cellStyle name="Normal 6 3 5 3 3 6 2 2" xfId="40874" xr:uid="{00000000-0005-0000-0000-00004A620000}"/>
    <cellStyle name="Normal 6 3 5 3 3 6 3" xfId="30856" xr:uid="{00000000-0005-0000-0000-00004B620000}"/>
    <cellStyle name="Normal 6 3 5 3 3 7" xfId="12872" xr:uid="{00000000-0005-0000-0000-00004C620000}"/>
    <cellStyle name="Normal 6 3 5 3 3 7 2" xfId="35850" xr:uid="{00000000-0005-0000-0000-00004D620000}"/>
    <cellStyle name="Normal 6 3 5 3 3 8" xfId="25254" xr:uid="{00000000-0005-0000-0000-00004E620000}"/>
    <cellStyle name="Normal 6 3 5 3 4" xfId="12873" xr:uid="{00000000-0005-0000-0000-00004F620000}"/>
    <cellStyle name="Normal 6 3 5 3 4 2" xfId="12874" xr:uid="{00000000-0005-0000-0000-000050620000}"/>
    <cellStyle name="Normal 6 3 5 3 4 2 2" xfId="12875" xr:uid="{00000000-0005-0000-0000-000051620000}"/>
    <cellStyle name="Normal 6 3 5 3 4 2 2 2" xfId="12876" xr:uid="{00000000-0005-0000-0000-000052620000}"/>
    <cellStyle name="Normal 6 3 5 3 4 2 2 2 2" xfId="40875" xr:uid="{00000000-0005-0000-0000-000053620000}"/>
    <cellStyle name="Normal 6 3 5 3 4 2 2 3" xfId="30857" xr:uid="{00000000-0005-0000-0000-000054620000}"/>
    <cellStyle name="Normal 6 3 5 3 4 2 3" xfId="12877" xr:uid="{00000000-0005-0000-0000-000055620000}"/>
    <cellStyle name="Normal 6 3 5 3 4 2 3 2" xfId="12878" xr:uid="{00000000-0005-0000-0000-000056620000}"/>
    <cellStyle name="Normal 6 3 5 3 4 2 3 2 2" xfId="40876" xr:uid="{00000000-0005-0000-0000-000057620000}"/>
    <cellStyle name="Normal 6 3 5 3 4 2 3 3" xfId="30858" xr:uid="{00000000-0005-0000-0000-000058620000}"/>
    <cellStyle name="Normal 6 3 5 3 4 2 4" xfId="12879" xr:uid="{00000000-0005-0000-0000-000059620000}"/>
    <cellStyle name="Normal 6 3 5 3 4 2 4 2" xfId="35857" xr:uid="{00000000-0005-0000-0000-00005A620000}"/>
    <cellStyle name="Normal 6 3 5 3 4 2 5" xfId="25261" xr:uid="{00000000-0005-0000-0000-00005B620000}"/>
    <cellStyle name="Normal 6 3 5 3 4 3" xfId="12880" xr:uid="{00000000-0005-0000-0000-00005C620000}"/>
    <cellStyle name="Normal 6 3 5 3 4 3 2" xfId="12881" xr:uid="{00000000-0005-0000-0000-00005D620000}"/>
    <cellStyle name="Normal 6 3 5 3 4 3 2 2" xfId="12882" xr:uid="{00000000-0005-0000-0000-00005E620000}"/>
    <cellStyle name="Normal 6 3 5 3 4 3 2 2 2" xfId="40877" xr:uid="{00000000-0005-0000-0000-00005F620000}"/>
    <cellStyle name="Normal 6 3 5 3 4 3 2 3" xfId="30859" xr:uid="{00000000-0005-0000-0000-000060620000}"/>
    <cellStyle name="Normal 6 3 5 3 4 3 3" xfId="12883" xr:uid="{00000000-0005-0000-0000-000061620000}"/>
    <cellStyle name="Normal 6 3 5 3 4 3 3 2" xfId="12884" xr:uid="{00000000-0005-0000-0000-000062620000}"/>
    <cellStyle name="Normal 6 3 5 3 4 3 3 2 2" xfId="40878" xr:uid="{00000000-0005-0000-0000-000063620000}"/>
    <cellStyle name="Normal 6 3 5 3 4 3 3 3" xfId="30860" xr:uid="{00000000-0005-0000-0000-000064620000}"/>
    <cellStyle name="Normal 6 3 5 3 4 3 4" xfId="12885" xr:uid="{00000000-0005-0000-0000-000065620000}"/>
    <cellStyle name="Normal 6 3 5 3 4 3 4 2" xfId="35858" xr:uid="{00000000-0005-0000-0000-000066620000}"/>
    <cellStyle name="Normal 6 3 5 3 4 3 5" xfId="25262" xr:uid="{00000000-0005-0000-0000-000067620000}"/>
    <cellStyle name="Normal 6 3 5 3 4 4" xfId="12886" xr:uid="{00000000-0005-0000-0000-000068620000}"/>
    <cellStyle name="Normal 6 3 5 3 4 4 2" xfId="12887" xr:uid="{00000000-0005-0000-0000-000069620000}"/>
    <cellStyle name="Normal 6 3 5 3 4 4 2 2" xfId="40879" xr:uid="{00000000-0005-0000-0000-00006A620000}"/>
    <cellStyle name="Normal 6 3 5 3 4 4 3" xfId="30861" xr:uid="{00000000-0005-0000-0000-00006B620000}"/>
    <cellStyle name="Normal 6 3 5 3 4 5" xfId="12888" xr:uid="{00000000-0005-0000-0000-00006C620000}"/>
    <cellStyle name="Normal 6 3 5 3 4 5 2" xfId="12889" xr:uid="{00000000-0005-0000-0000-00006D620000}"/>
    <cellStyle name="Normal 6 3 5 3 4 5 2 2" xfId="40880" xr:uid="{00000000-0005-0000-0000-00006E620000}"/>
    <cellStyle name="Normal 6 3 5 3 4 5 3" xfId="30862" xr:uid="{00000000-0005-0000-0000-00006F620000}"/>
    <cellStyle name="Normal 6 3 5 3 4 6" xfId="12890" xr:uid="{00000000-0005-0000-0000-000070620000}"/>
    <cellStyle name="Normal 6 3 5 3 4 6 2" xfId="35856" xr:uid="{00000000-0005-0000-0000-000071620000}"/>
    <cellStyle name="Normal 6 3 5 3 4 7" xfId="25260" xr:uid="{00000000-0005-0000-0000-000072620000}"/>
    <cellStyle name="Normal 6 3 5 3 5" xfId="12891" xr:uid="{00000000-0005-0000-0000-000073620000}"/>
    <cellStyle name="Normal 6 3 5 3 5 2" xfId="12892" xr:uid="{00000000-0005-0000-0000-000074620000}"/>
    <cellStyle name="Normal 6 3 5 3 5 2 2" xfId="12893" xr:uid="{00000000-0005-0000-0000-000075620000}"/>
    <cellStyle name="Normal 6 3 5 3 5 2 2 2" xfId="40881" xr:uid="{00000000-0005-0000-0000-000076620000}"/>
    <cellStyle name="Normal 6 3 5 3 5 2 3" xfId="30863" xr:uid="{00000000-0005-0000-0000-000077620000}"/>
    <cellStyle name="Normal 6 3 5 3 5 3" xfId="12894" xr:uid="{00000000-0005-0000-0000-000078620000}"/>
    <cellStyle name="Normal 6 3 5 3 5 3 2" xfId="12895" xr:uid="{00000000-0005-0000-0000-000079620000}"/>
    <cellStyle name="Normal 6 3 5 3 5 3 2 2" xfId="40882" xr:uid="{00000000-0005-0000-0000-00007A620000}"/>
    <cellStyle name="Normal 6 3 5 3 5 3 3" xfId="30864" xr:uid="{00000000-0005-0000-0000-00007B620000}"/>
    <cellStyle name="Normal 6 3 5 3 5 4" xfId="12896" xr:uid="{00000000-0005-0000-0000-00007C620000}"/>
    <cellStyle name="Normal 6 3 5 3 5 4 2" xfId="35859" xr:uid="{00000000-0005-0000-0000-00007D620000}"/>
    <cellStyle name="Normal 6 3 5 3 5 5" xfId="25263" xr:uid="{00000000-0005-0000-0000-00007E620000}"/>
    <cellStyle name="Normal 6 3 5 3 6" xfId="12897" xr:uid="{00000000-0005-0000-0000-00007F620000}"/>
    <cellStyle name="Normal 6 3 5 3 6 2" xfId="12898" xr:uid="{00000000-0005-0000-0000-000080620000}"/>
    <cellStyle name="Normal 6 3 5 3 6 2 2" xfId="12899" xr:uid="{00000000-0005-0000-0000-000081620000}"/>
    <cellStyle name="Normal 6 3 5 3 6 2 2 2" xfId="40883" xr:uid="{00000000-0005-0000-0000-000082620000}"/>
    <cellStyle name="Normal 6 3 5 3 6 2 3" xfId="30865" xr:uid="{00000000-0005-0000-0000-000083620000}"/>
    <cellStyle name="Normal 6 3 5 3 6 3" xfId="12900" xr:uid="{00000000-0005-0000-0000-000084620000}"/>
    <cellStyle name="Normal 6 3 5 3 6 3 2" xfId="12901" xr:uid="{00000000-0005-0000-0000-000085620000}"/>
    <cellStyle name="Normal 6 3 5 3 6 3 2 2" xfId="40884" xr:uid="{00000000-0005-0000-0000-000086620000}"/>
    <cellStyle name="Normal 6 3 5 3 6 3 3" xfId="30866" xr:uid="{00000000-0005-0000-0000-000087620000}"/>
    <cellStyle name="Normal 6 3 5 3 6 4" xfId="12902" xr:uid="{00000000-0005-0000-0000-000088620000}"/>
    <cellStyle name="Normal 6 3 5 3 6 4 2" xfId="35860" xr:uid="{00000000-0005-0000-0000-000089620000}"/>
    <cellStyle name="Normal 6 3 5 3 6 5" xfId="25264" xr:uid="{00000000-0005-0000-0000-00008A620000}"/>
    <cellStyle name="Normal 6 3 5 3 7" xfId="12903" xr:uid="{00000000-0005-0000-0000-00008B620000}"/>
    <cellStyle name="Normal 6 3 5 3 7 2" xfId="12904" xr:uid="{00000000-0005-0000-0000-00008C620000}"/>
    <cellStyle name="Normal 6 3 5 3 7 2 2" xfId="40885" xr:uid="{00000000-0005-0000-0000-00008D620000}"/>
    <cellStyle name="Normal 6 3 5 3 7 3" xfId="30867" xr:uid="{00000000-0005-0000-0000-00008E620000}"/>
    <cellStyle name="Normal 6 3 5 3 8" xfId="12905" xr:uid="{00000000-0005-0000-0000-00008F620000}"/>
    <cellStyle name="Normal 6 3 5 3 8 2" xfId="12906" xr:uid="{00000000-0005-0000-0000-000090620000}"/>
    <cellStyle name="Normal 6 3 5 3 8 2 2" xfId="40886" xr:uid="{00000000-0005-0000-0000-000091620000}"/>
    <cellStyle name="Normal 6 3 5 3 8 3" xfId="30868" xr:uid="{00000000-0005-0000-0000-000092620000}"/>
    <cellStyle name="Normal 6 3 5 3 9" xfId="12907" xr:uid="{00000000-0005-0000-0000-000093620000}"/>
    <cellStyle name="Normal 6 3 5 3 9 2" xfId="35843" xr:uid="{00000000-0005-0000-0000-000094620000}"/>
    <cellStyle name="Normal 6 3 5 4" xfId="12908" xr:uid="{00000000-0005-0000-0000-000095620000}"/>
    <cellStyle name="Normal 6 3 5 4 2" xfId="12909" xr:uid="{00000000-0005-0000-0000-000096620000}"/>
    <cellStyle name="Normal 6 3 5 4 2 2" xfId="12910" xr:uid="{00000000-0005-0000-0000-000097620000}"/>
    <cellStyle name="Normal 6 3 5 4 2 2 2" xfId="12911" xr:uid="{00000000-0005-0000-0000-000098620000}"/>
    <cellStyle name="Normal 6 3 5 4 2 2 2 2" xfId="12912" xr:uid="{00000000-0005-0000-0000-000099620000}"/>
    <cellStyle name="Normal 6 3 5 4 2 2 2 2 2" xfId="40887" xr:uid="{00000000-0005-0000-0000-00009A620000}"/>
    <cellStyle name="Normal 6 3 5 4 2 2 2 3" xfId="30869" xr:uid="{00000000-0005-0000-0000-00009B620000}"/>
    <cellStyle name="Normal 6 3 5 4 2 2 3" xfId="12913" xr:uid="{00000000-0005-0000-0000-00009C620000}"/>
    <cellStyle name="Normal 6 3 5 4 2 2 3 2" xfId="12914" xr:uid="{00000000-0005-0000-0000-00009D620000}"/>
    <cellStyle name="Normal 6 3 5 4 2 2 3 2 2" xfId="40888" xr:uid="{00000000-0005-0000-0000-00009E620000}"/>
    <cellStyle name="Normal 6 3 5 4 2 2 3 3" xfId="30870" xr:uid="{00000000-0005-0000-0000-00009F620000}"/>
    <cellStyle name="Normal 6 3 5 4 2 2 4" xfId="12915" xr:uid="{00000000-0005-0000-0000-0000A0620000}"/>
    <cellStyle name="Normal 6 3 5 4 2 2 4 2" xfId="35863" xr:uid="{00000000-0005-0000-0000-0000A1620000}"/>
    <cellStyle name="Normal 6 3 5 4 2 2 5" xfId="25267" xr:uid="{00000000-0005-0000-0000-0000A2620000}"/>
    <cellStyle name="Normal 6 3 5 4 2 3" xfId="12916" xr:uid="{00000000-0005-0000-0000-0000A3620000}"/>
    <cellStyle name="Normal 6 3 5 4 2 3 2" xfId="12917" xr:uid="{00000000-0005-0000-0000-0000A4620000}"/>
    <cellStyle name="Normal 6 3 5 4 2 3 2 2" xfId="12918" xr:uid="{00000000-0005-0000-0000-0000A5620000}"/>
    <cellStyle name="Normal 6 3 5 4 2 3 2 2 2" xfId="40889" xr:uid="{00000000-0005-0000-0000-0000A6620000}"/>
    <cellStyle name="Normal 6 3 5 4 2 3 2 3" xfId="30871" xr:uid="{00000000-0005-0000-0000-0000A7620000}"/>
    <cellStyle name="Normal 6 3 5 4 2 3 3" xfId="12919" xr:uid="{00000000-0005-0000-0000-0000A8620000}"/>
    <cellStyle name="Normal 6 3 5 4 2 3 3 2" xfId="12920" xr:uid="{00000000-0005-0000-0000-0000A9620000}"/>
    <cellStyle name="Normal 6 3 5 4 2 3 3 2 2" xfId="40890" xr:uid="{00000000-0005-0000-0000-0000AA620000}"/>
    <cellStyle name="Normal 6 3 5 4 2 3 3 3" xfId="30872" xr:uid="{00000000-0005-0000-0000-0000AB620000}"/>
    <cellStyle name="Normal 6 3 5 4 2 3 4" xfId="12921" xr:uid="{00000000-0005-0000-0000-0000AC620000}"/>
    <cellStyle name="Normal 6 3 5 4 2 3 4 2" xfId="35864" xr:uid="{00000000-0005-0000-0000-0000AD620000}"/>
    <cellStyle name="Normal 6 3 5 4 2 3 5" xfId="25268" xr:uid="{00000000-0005-0000-0000-0000AE620000}"/>
    <cellStyle name="Normal 6 3 5 4 2 4" xfId="12922" xr:uid="{00000000-0005-0000-0000-0000AF620000}"/>
    <cellStyle name="Normal 6 3 5 4 2 4 2" xfId="12923" xr:uid="{00000000-0005-0000-0000-0000B0620000}"/>
    <cellStyle name="Normal 6 3 5 4 2 4 2 2" xfId="40891" xr:uid="{00000000-0005-0000-0000-0000B1620000}"/>
    <cellStyle name="Normal 6 3 5 4 2 4 3" xfId="30873" xr:uid="{00000000-0005-0000-0000-0000B2620000}"/>
    <cellStyle name="Normal 6 3 5 4 2 5" xfId="12924" xr:uid="{00000000-0005-0000-0000-0000B3620000}"/>
    <cellStyle name="Normal 6 3 5 4 2 5 2" xfId="12925" xr:uid="{00000000-0005-0000-0000-0000B4620000}"/>
    <cellStyle name="Normal 6 3 5 4 2 5 2 2" xfId="40892" xr:uid="{00000000-0005-0000-0000-0000B5620000}"/>
    <cellStyle name="Normal 6 3 5 4 2 5 3" xfId="30874" xr:uid="{00000000-0005-0000-0000-0000B6620000}"/>
    <cellStyle name="Normal 6 3 5 4 2 6" xfId="12926" xr:uid="{00000000-0005-0000-0000-0000B7620000}"/>
    <cellStyle name="Normal 6 3 5 4 2 6 2" xfId="35862" xr:uid="{00000000-0005-0000-0000-0000B8620000}"/>
    <cellStyle name="Normal 6 3 5 4 2 7" xfId="25266" xr:uid="{00000000-0005-0000-0000-0000B9620000}"/>
    <cellStyle name="Normal 6 3 5 4 3" xfId="12927" xr:uid="{00000000-0005-0000-0000-0000BA620000}"/>
    <cellStyle name="Normal 6 3 5 4 3 2" xfId="12928" xr:uid="{00000000-0005-0000-0000-0000BB620000}"/>
    <cellStyle name="Normal 6 3 5 4 3 2 2" xfId="12929" xr:uid="{00000000-0005-0000-0000-0000BC620000}"/>
    <cellStyle name="Normal 6 3 5 4 3 2 2 2" xfId="40893" xr:uid="{00000000-0005-0000-0000-0000BD620000}"/>
    <cellStyle name="Normal 6 3 5 4 3 2 3" xfId="30875" xr:uid="{00000000-0005-0000-0000-0000BE620000}"/>
    <cellStyle name="Normal 6 3 5 4 3 3" xfId="12930" xr:uid="{00000000-0005-0000-0000-0000BF620000}"/>
    <cellStyle name="Normal 6 3 5 4 3 3 2" xfId="12931" xr:uid="{00000000-0005-0000-0000-0000C0620000}"/>
    <cellStyle name="Normal 6 3 5 4 3 3 2 2" xfId="40894" xr:uid="{00000000-0005-0000-0000-0000C1620000}"/>
    <cellStyle name="Normal 6 3 5 4 3 3 3" xfId="30876" xr:uid="{00000000-0005-0000-0000-0000C2620000}"/>
    <cellStyle name="Normal 6 3 5 4 3 4" xfId="12932" xr:uid="{00000000-0005-0000-0000-0000C3620000}"/>
    <cellStyle name="Normal 6 3 5 4 3 4 2" xfId="35865" xr:uid="{00000000-0005-0000-0000-0000C4620000}"/>
    <cellStyle name="Normal 6 3 5 4 3 5" xfId="25269" xr:uid="{00000000-0005-0000-0000-0000C5620000}"/>
    <cellStyle name="Normal 6 3 5 4 4" xfId="12933" xr:uid="{00000000-0005-0000-0000-0000C6620000}"/>
    <cellStyle name="Normal 6 3 5 4 4 2" xfId="12934" xr:uid="{00000000-0005-0000-0000-0000C7620000}"/>
    <cellStyle name="Normal 6 3 5 4 4 2 2" xfId="12935" xr:uid="{00000000-0005-0000-0000-0000C8620000}"/>
    <cellStyle name="Normal 6 3 5 4 4 2 2 2" xfId="40895" xr:uid="{00000000-0005-0000-0000-0000C9620000}"/>
    <cellStyle name="Normal 6 3 5 4 4 2 3" xfId="30877" xr:uid="{00000000-0005-0000-0000-0000CA620000}"/>
    <cellStyle name="Normal 6 3 5 4 4 3" xfId="12936" xr:uid="{00000000-0005-0000-0000-0000CB620000}"/>
    <cellStyle name="Normal 6 3 5 4 4 3 2" xfId="12937" xr:uid="{00000000-0005-0000-0000-0000CC620000}"/>
    <cellStyle name="Normal 6 3 5 4 4 3 2 2" xfId="40896" xr:uid="{00000000-0005-0000-0000-0000CD620000}"/>
    <cellStyle name="Normal 6 3 5 4 4 3 3" xfId="30878" xr:uid="{00000000-0005-0000-0000-0000CE620000}"/>
    <cellStyle name="Normal 6 3 5 4 4 4" xfId="12938" xr:uid="{00000000-0005-0000-0000-0000CF620000}"/>
    <cellStyle name="Normal 6 3 5 4 4 4 2" xfId="35866" xr:uid="{00000000-0005-0000-0000-0000D0620000}"/>
    <cellStyle name="Normal 6 3 5 4 4 5" xfId="25270" xr:uid="{00000000-0005-0000-0000-0000D1620000}"/>
    <cellStyle name="Normal 6 3 5 4 5" xfId="12939" xr:uid="{00000000-0005-0000-0000-0000D2620000}"/>
    <cellStyle name="Normal 6 3 5 4 5 2" xfId="12940" xr:uid="{00000000-0005-0000-0000-0000D3620000}"/>
    <cellStyle name="Normal 6 3 5 4 5 2 2" xfId="40897" xr:uid="{00000000-0005-0000-0000-0000D4620000}"/>
    <cellStyle name="Normal 6 3 5 4 5 3" xfId="30879" xr:uid="{00000000-0005-0000-0000-0000D5620000}"/>
    <cellStyle name="Normal 6 3 5 4 6" xfId="12941" xr:uid="{00000000-0005-0000-0000-0000D6620000}"/>
    <cellStyle name="Normal 6 3 5 4 6 2" xfId="12942" xr:uid="{00000000-0005-0000-0000-0000D7620000}"/>
    <cellStyle name="Normal 6 3 5 4 6 2 2" xfId="40898" xr:uid="{00000000-0005-0000-0000-0000D8620000}"/>
    <cellStyle name="Normal 6 3 5 4 6 3" xfId="30880" xr:uid="{00000000-0005-0000-0000-0000D9620000}"/>
    <cellStyle name="Normal 6 3 5 4 7" xfId="12943" xr:uid="{00000000-0005-0000-0000-0000DA620000}"/>
    <cellStyle name="Normal 6 3 5 4 7 2" xfId="35861" xr:uid="{00000000-0005-0000-0000-0000DB620000}"/>
    <cellStyle name="Normal 6 3 5 4 8" xfId="25265" xr:uid="{00000000-0005-0000-0000-0000DC620000}"/>
    <cellStyle name="Normal 6 3 5 5" xfId="12944" xr:uid="{00000000-0005-0000-0000-0000DD620000}"/>
    <cellStyle name="Normal 6 3 5 5 2" xfId="12945" xr:uid="{00000000-0005-0000-0000-0000DE620000}"/>
    <cellStyle name="Normal 6 3 5 5 2 2" xfId="12946" xr:uid="{00000000-0005-0000-0000-0000DF620000}"/>
    <cellStyle name="Normal 6 3 5 5 2 2 2" xfId="12947" xr:uid="{00000000-0005-0000-0000-0000E0620000}"/>
    <cellStyle name="Normal 6 3 5 5 2 2 2 2" xfId="12948" xr:uid="{00000000-0005-0000-0000-0000E1620000}"/>
    <cellStyle name="Normal 6 3 5 5 2 2 2 2 2" xfId="40899" xr:uid="{00000000-0005-0000-0000-0000E2620000}"/>
    <cellStyle name="Normal 6 3 5 5 2 2 2 3" xfId="30881" xr:uid="{00000000-0005-0000-0000-0000E3620000}"/>
    <cellStyle name="Normal 6 3 5 5 2 2 3" xfId="12949" xr:uid="{00000000-0005-0000-0000-0000E4620000}"/>
    <cellStyle name="Normal 6 3 5 5 2 2 3 2" xfId="12950" xr:uid="{00000000-0005-0000-0000-0000E5620000}"/>
    <cellStyle name="Normal 6 3 5 5 2 2 3 2 2" xfId="40900" xr:uid="{00000000-0005-0000-0000-0000E6620000}"/>
    <cellStyle name="Normal 6 3 5 5 2 2 3 3" xfId="30882" xr:uid="{00000000-0005-0000-0000-0000E7620000}"/>
    <cellStyle name="Normal 6 3 5 5 2 2 4" xfId="12951" xr:uid="{00000000-0005-0000-0000-0000E8620000}"/>
    <cellStyle name="Normal 6 3 5 5 2 2 4 2" xfId="35869" xr:uid="{00000000-0005-0000-0000-0000E9620000}"/>
    <cellStyle name="Normal 6 3 5 5 2 2 5" xfId="25273" xr:uid="{00000000-0005-0000-0000-0000EA620000}"/>
    <cellStyle name="Normal 6 3 5 5 2 3" xfId="12952" xr:uid="{00000000-0005-0000-0000-0000EB620000}"/>
    <cellStyle name="Normal 6 3 5 5 2 3 2" xfId="12953" xr:uid="{00000000-0005-0000-0000-0000EC620000}"/>
    <cellStyle name="Normal 6 3 5 5 2 3 2 2" xfId="12954" xr:uid="{00000000-0005-0000-0000-0000ED620000}"/>
    <cellStyle name="Normal 6 3 5 5 2 3 2 2 2" xfId="40901" xr:uid="{00000000-0005-0000-0000-0000EE620000}"/>
    <cellStyle name="Normal 6 3 5 5 2 3 2 3" xfId="30883" xr:uid="{00000000-0005-0000-0000-0000EF620000}"/>
    <cellStyle name="Normal 6 3 5 5 2 3 3" xfId="12955" xr:uid="{00000000-0005-0000-0000-0000F0620000}"/>
    <cellStyle name="Normal 6 3 5 5 2 3 3 2" xfId="12956" xr:uid="{00000000-0005-0000-0000-0000F1620000}"/>
    <cellStyle name="Normal 6 3 5 5 2 3 3 2 2" xfId="40902" xr:uid="{00000000-0005-0000-0000-0000F2620000}"/>
    <cellStyle name="Normal 6 3 5 5 2 3 3 3" xfId="30884" xr:uid="{00000000-0005-0000-0000-0000F3620000}"/>
    <cellStyle name="Normal 6 3 5 5 2 3 4" xfId="12957" xr:uid="{00000000-0005-0000-0000-0000F4620000}"/>
    <cellStyle name="Normal 6 3 5 5 2 3 4 2" xfId="35870" xr:uid="{00000000-0005-0000-0000-0000F5620000}"/>
    <cellStyle name="Normal 6 3 5 5 2 3 5" xfId="25274" xr:uid="{00000000-0005-0000-0000-0000F6620000}"/>
    <cellStyle name="Normal 6 3 5 5 2 4" xfId="12958" xr:uid="{00000000-0005-0000-0000-0000F7620000}"/>
    <cellStyle name="Normal 6 3 5 5 2 4 2" xfId="12959" xr:uid="{00000000-0005-0000-0000-0000F8620000}"/>
    <cellStyle name="Normal 6 3 5 5 2 4 2 2" xfId="40903" xr:uid="{00000000-0005-0000-0000-0000F9620000}"/>
    <cellStyle name="Normal 6 3 5 5 2 4 3" xfId="30885" xr:uid="{00000000-0005-0000-0000-0000FA620000}"/>
    <cellStyle name="Normal 6 3 5 5 2 5" xfId="12960" xr:uid="{00000000-0005-0000-0000-0000FB620000}"/>
    <cellStyle name="Normal 6 3 5 5 2 5 2" xfId="12961" xr:uid="{00000000-0005-0000-0000-0000FC620000}"/>
    <cellStyle name="Normal 6 3 5 5 2 5 2 2" xfId="40904" xr:uid="{00000000-0005-0000-0000-0000FD620000}"/>
    <cellStyle name="Normal 6 3 5 5 2 5 3" xfId="30886" xr:uid="{00000000-0005-0000-0000-0000FE620000}"/>
    <cellStyle name="Normal 6 3 5 5 2 6" xfId="12962" xr:uid="{00000000-0005-0000-0000-0000FF620000}"/>
    <cellStyle name="Normal 6 3 5 5 2 6 2" xfId="35868" xr:uid="{00000000-0005-0000-0000-000000630000}"/>
    <cellStyle name="Normal 6 3 5 5 2 7" xfId="25272" xr:uid="{00000000-0005-0000-0000-000001630000}"/>
    <cellStyle name="Normal 6 3 5 5 3" xfId="12963" xr:uid="{00000000-0005-0000-0000-000002630000}"/>
    <cellStyle name="Normal 6 3 5 5 3 2" xfId="12964" xr:uid="{00000000-0005-0000-0000-000003630000}"/>
    <cellStyle name="Normal 6 3 5 5 3 2 2" xfId="12965" xr:uid="{00000000-0005-0000-0000-000004630000}"/>
    <cellStyle name="Normal 6 3 5 5 3 2 2 2" xfId="40905" xr:uid="{00000000-0005-0000-0000-000005630000}"/>
    <cellStyle name="Normal 6 3 5 5 3 2 3" xfId="30887" xr:uid="{00000000-0005-0000-0000-000006630000}"/>
    <cellStyle name="Normal 6 3 5 5 3 3" xfId="12966" xr:uid="{00000000-0005-0000-0000-000007630000}"/>
    <cellStyle name="Normal 6 3 5 5 3 3 2" xfId="12967" xr:uid="{00000000-0005-0000-0000-000008630000}"/>
    <cellStyle name="Normal 6 3 5 5 3 3 2 2" xfId="40906" xr:uid="{00000000-0005-0000-0000-000009630000}"/>
    <cellStyle name="Normal 6 3 5 5 3 3 3" xfId="30888" xr:uid="{00000000-0005-0000-0000-00000A630000}"/>
    <cellStyle name="Normal 6 3 5 5 3 4" xfId="12968" xr:uid="{00000000-0005-0000-0000-00000B630000}"/>
    <cellStyle name="Normal 6 3 5 5 3 4 2" xfId="35871" xr:uid="{00000000-0005-0000-0000-00000C630000}"/>
    <cellStyle name="Normal 6 3 5 5 3 5" xfId="25275" xr:uid="{00000000-0005-0000-0000-00000D630000}"/>
    <cellStyle name="Normal 6 3 5 5 4" xfId="12969" xr:uid="{00000000-0005-0000-0000-00000E630000}"/>
    <cellStyle name="Normal 6 3 5 5 4 2" xfId="12970" xr:uid="{00000000-0005-0000-0000-00000F630000}"/>
    <cellStyle name="Normal 6 3 5 5 4 2 2" xfId="12971" xr:uid="{00000000-0005-0000-0000-000010630000}"/>
    <cellStyle name="Normal 6 3 5 5 4 2 2 2" xfId="40907" xr:uid="{00000000-0005-0000-0000-000011630000}"/>
    <cellStyle name="Normal 6 3 5 5 4 2 3" xfId="30889" xr:uid="{00000000-0005-0000-0000-000012630000}"/>
    <cellStyle name="Normal 6 3 5 5 4 3" xfId="12972" xr:uid="{00000000-0005-0000-0000-000013630000}"/>
    <cellStyle name="Normal 6 3 5 5 4 3 2" xfId="12973" xr:uid="{00000000-0005-0000-0000-000014630000}"/>
    <cellStyle name="Normal 6 3 5 5 4 3 2 2" xfId="40908" xr:uid="{00000000-0005-0000-0000-000015630000}"/>
    <cellStyle name="Normal 6 3 5 5 4 3 3" xfId="30890" xr:uid="{00000000-0005-0000-0000-000016630000}"/>
    <cellStyle name="Normal 6 3 5 5 4 4" xfId="12974" xr:uid="{00000000-0005-0000-0000-000017630000}"/>
    <cellStyle name="Normal 6 3 5 5 4 4 2" xfId="35872" xr:uid="{00000000-0005-0000-0000-000018630000}"/>
    <cellStyle name="Normal 6 3 5 5 4 5" xfId="25276" xr:uid="{00000000-0005-0000-0000-000019630000}"/>
    <cellStyle name="Normal 6 3 5 5 5" xfId="12975" xr:uid="{00000000-0005-0000-0000-00001A630000}"/>
    <cellStyle name="Normal 6 3 5 5 5 2" xfId="12976" xr:uid="{00000000-0005-0000-0000-00001B630000}"/>
    <cellStyle name="Normal 6 3 5 5 5 2 2" xfId="40909" xr:uid="{00000000-0005-0000-0000-00001C630000}"/>
    <cellStyle name="Normal 6 3 5 5 5 3" xfId="30891" xr:uid="{00000000-0005-0000-0000-00001D630000}"/>
    <cellStyle name="Normal 6 3 5 5 6" xfId="12977" xr:uid="{00000000-0005-0000-0000-00001E630000}"/>
    <cellStyle name="Normal 6 3 5 5 6 2" xfId="12978" xr:uid="{00000000-0005-0000-0000-00001F630000}"/>
    <cellStyle name="Normal 6 3 5 5 6 2 2" xfId="40910" xr:uid="{00000000-0005-0000-0000-000020630000}"/>
    <cellStyle name="Normal 6 3 5 5 6 3" xfId="30892" xr:uid="{00000000-0005-0000-0000-000021630000}"/>
    <cellStyle name="Normal 6 3 5 5 7" xfId="12979" xr:uid="{00000000-0005-0000-0000-000022630000}"/>
    <cellStyle name="Normal 6 3 5 5 7 2" xfId="35867" xr:uid="{00000000-0005-0000-0000-000023630000}"/>
    <cellStyle name="Normal 6 3 5 5 8" xfId="25271" xr:uid="{00000000-0005-0000-0000-000024630000}"/>
    <cellStyle name="Normal 6 3 5 6" xfId="12980" xr:uid="{00000000-0005-0000-0000-000025630000}"/>
    <cellStyle name="Normal 6 3 5 6 2" xfId="12981" xr:uid="{00000000-0005-0000-0000-000026630000}"/>
    <cellStyle name="Normal 6 3 5 6 2 2" xfId="12982" xr:uid="{00000000-0005-0000-0000-000027630000}"/>
    <cellStyle name="Normal 6 3 5 6 2 2 2" xfId="12983" xr:uid="{00000000-0005-0000-0000-000028630000}"/>
    <cellStyle name="Normal 6 3 5 6 2 2 2 2" xfId="12984" xr:uid="{00000000-0005-0000-0000-000029630000}"/>
    <cellStyle name="Normal 6 3 5 6 2 2 2 2 2" xfId="40911" xr:uid="{00000000-0005-0000-0000-00002A630000}"/>
    <cellStyle name="Normal 6 3 5 6 2 2 2 3" xfId="30893" xr:uid="{00000000-0005-0000-0000-00002B630000}"/>
    <cellStyle name="Normal 6 3 5 6 2 2 3" xfId="12985" xr:uid="{00000000-0005-0000-0000-00002C630000}"/>
    <cellStyle name="Normal 6 3 5 6 2 2 3 2" xfId="12986" xr:uid="{00000000-0005-0000-0000-00002D630000}"/>
    <cellStyle name="Normal 6 3 5 6 2 2 3 2 2" xfId="40912" xr:uid="{00000000-0005-0000-0000-00002E630000}"/>
    <cellStyle name="Normal 6 3 5 6 2 2 3 3" xfId="30894" xr:uid="{00000000-0005-0000-0000-00002F630000}"/>
    <cellStyle name="Normal 6 3 5 6 2 2 4" xfId="12987" xr:uid="{00000000-0005-0000-0000-000030630000}"/>
    <cellStyle name="Normal 6 3 5 6 2 2 4 2" xfId="35875" xr:uid="{00000000-0005-0000-0000-000031630000}"/>
    <cellStyle name="Normal 6 3 5 6 2 2 5" xfId="25279" xr:uid="{00000000-0005-0000-0000-000032630000}"/>
    <cellStyle name="Normal 6 3 5 6 2 3" xfId="12988" xr:uid="{00000000-0005-0000-0000-000033630000}"/>
    <cellStyle name="Normal 6 3 5 6 2 3 2" xfId="12989" xr:uid="{00000000-0005-0000-0000-000034630000}"/>
    <cellStyle name="Normal 6 3 5 6 2 3 2 2" xfId="12990" xr:uid="{00000000-0005-0000-0000-000035630000}"/>
    <cellStyle name="Normal 6 3 5 6 2 3 2 2 2" xfId="40913" xr:uid="{00000000-0005-0000-0000-000036630000}"/>
    <cellStyle name="Normal 6 3 5 6 2 3 2 3" xfId="30895" xr:uid="{00000000-0005-0000-0000-000037630000}"/>
    <cellStyle name="Normal 6 3 5 6 2 3 3" xfId="12991" xr:uid="{00000000-0005-0000-0000-000038630000}"/>
    <cellStyle name="Normal 6 3 5 6 2 3 3 2" xfId="12992" xr:uid="{00000000-0005-0000-0000-000039630000}"/>
    <cellStyle name="Normal 6 3 5 6 2 3 3 2 2" xfId="40914" xr:uid="{00000000-0005-0000-0000-00003A630000}"/>
    <cellStyle name="Normal 6 3 5 6 2 3 3 3" xfId="30896" xr:uid="{00000000-0005-0000-0000-00003B630000}"/>
    <cellStyle name="Normal 6 3 5 6 2 3 4" xfId="12993" xr:uid="{00000000-0005-0000-0000-00003C630000}"/>
    <cellStyle name="Normal 6 3 5 6 2 3 4 2" xfId="35876" xr:uid="{00000000-0005-0000-0000-00003D630000}"/>
    <cellStyle name="Normal 6 3 5 6 2 3 5" xfId="25280" xr:uid="{00000000-0005-0000-0000-00003E630000}"/>
    <cellStyle name="Normal 6 3 5 6 2 4" xfId="12994" xr:uid="{00000000-0005-0000-0000-00003F630000}"/>
    <cellStyle name="Normal 6 3 5 6 2 4 2" xfId="12995" xr:uid="{00000000-0005-0000-0000-000040630000}"/>
    <cellStyle name="Normal 6 3 5 6 2 4 2 2" xfId="40915" xr:uid="{00000000-0005-0000-0000-000041630000}"/>
    <cellStyle name="Normal 6 3 5 6 2 4 3" xfId="30897" xr:uid="{00000000-0005-0000-0000-000042630000}"/>
    <cellStyle name="Normal 6 3 5 6 2 5" xfId="12996" xr:uid="{00000000-0005-0000-0000-000043630000}"/>
    <cellStyle name="Normal 6 3 5 6 2 5 2" xfId="12997" xr:uid="{00000000-0005-0000-0000-000044630000}"/>
    <cellStyle name="Normal 6 3 5 6 2 5 2 2" xfId="40916" xr:uid="{00000000-0005-0000-0000-000045630000}"/>
    <cellStyle name="Normal 6 3 5 6 2 5 3" xfId="30898" xr:uid="{00000000-0005-0000-0000-000046630000}"/>
    <cellStyle name="Normal 6 3 5 6 2 6" xfId="12998" xr:uid="{00000000-0005-0000-0000-000047630000}"/>
    <cellStyle name="Normal 6 3 5 6 2 6 2" xfId="35874" xr:uid="{00000000-0005-0000-0000-000048630000}"/>
    <cellStyle name="Normal 6 3 5 6 2 7" xfId="25278" xr:uid="{00000000-0005-0000-0000-000049630000}"/>
    <cellStyle name="Normal 6 3 5 6 3" xfId="12999" xr:uid="{00000000-0005-0000-0000-00004A630000}"/>
    <cellStyle name="Normal 6 3 5 6 3 2" xfId="13000" xr:uid="{00000000-0005-0000-0000-00004B630000}"/>
    <cellStyle name="Normal 6 3 5 6 3 2 2" xfId="13001" xr:uid="{00000000-0005-0000-0000-00004C630000}"/>
    <cellStyle name="Normal 6 3 5 6 3 2 2 2" xfId="40917" xr:uid="{00000000-0005-0000-0000-00004D630000}"/>
    <cellStyle name="Normal 6 3 5 6 3 2 3" xfId="30899" xr:uid="{00000000-0005-0000-0000-00004E630000}"/>
    <cellStyle name="Normal 6 3 5 6 3 3" xfId="13002" xr:uid="{00000000-0005-0000-0000-00004F630000}"/>
    <cellStyle name="Normal 6 3 5 6 3 3 2" xfId="13003" xr:uid="{00000000-0005-0000-0000-000050630000}"/>
    <cellStyle name="Normal 6 3 5 6 3 3 2 2" xfId="40918" xr:uid="{00000000-0005-0000-0000-000051630000}"/>
    <cellStyle name="Normal 6 3 5 6 3 3 3" xfId="30900" xr:uid="{00000000-0005-0000-0000-000052630000}"/>
    <cellStyle name="Normal 6 3 5 6 3 4" xfId="13004" xr:uid="{00000000-0005-0000-0000-000053630000}"/>
    <cellStyle name="Normal 6 3 5 6 3 4 2" xfId="35877" xr:uid="{00000000-0005-0000-0000-000054630000}"/>
    <cellStyle name="Normal 6 3 5 6 3 5" xfId="25281" xr:uid="{00000000-0005-0000-0000-000055630000}"/>
    <cellStyle name="Normal 6 3 5 6 4" xfId="13005" xr:uid="{00000000-0005-0000-0000-000056630000}"/>
    <cellStyle name="Normal 6 3 5 6 4 2" xfId="13006" xr:uid="{00000000-0005-0000-0000-000057630000}"/>
    <cellStyle name="Normal 6 3 5 6 4 2 2" xfId="13007" xr:uid="{00000000-0005-0000-0000-000058630000}"/>
    <cellStyle name="Normal 6 3 5 6 4 2 2 2" xfId="40919" xr:uid="{00000000-0005-0000-0000-000059630000}"/>
    <cellStyle name="Normal 6 3 5 6 4 2 3" xfId="30901" xr:uid="{00000000-0005-0000-0000-00005A630000}"/>
    <cellStyle name="Normal 6 3 5 6 4 3" xfId="13008" xr:uid="{00000000-0005-0000-0000-00005B630000}"/>
    <cellStyle name="Normal 6 3 5 6 4 3 2" xfId="13009" xr:uid="{00000000-0005-0000-0000-00005C630000}"/>
    <cellStyle name="Normal 6 3 5 6 4 3 2 2" xfId="40920" xr:uid="{00000000-0005-0000-0000-00005D630000}"/>
    <cellStyle name="Normal 6 3 5 6 4 3 3" xfId="30902" xr:uid="{00000000-0005-0000-0000-00005E630000}"/>
    <cellStyle name="Normal 6 3 5 6 4 4" xfId="13010" xr:uid="{00000000-0005-0000-0000-00005F630000}"/>
    <cellStyle name="Normal 6 3 5 6 4 4 2" xfId="35878" xr:uid="{00000000-0005-0000-0000-000060630000}"/>
    <cellStyle name="Normal 6 3 5 6 4 5" xfId="25282" xr:uid="{00000000-0005-0000-0000-000061630000}"/>
    <cellStyle name="Normal 6 3 5 6 5" xfId="13011" xr:uid="{00000000-0005-0000-0000-000062630000}"/>
    <cellStyle name="Normal 6 3 5 6 5 2" xfId="13012" xr:uid="{00000000-0005-0000-0000-000063630000}"/>
    <cellStyle name="Normal 6 3 5 6 5 2 2" xfId="40921" xr:uid="{00000000-0005-0000-0000-000064630000}"/>
    <cellStyle name="Normal 6 3 5 6 5 3" xfId="30903" xr:uid="{00000000-0005-0000-0000-000065630000}"/>
    <cellStyle name="Normal 6 3 5 6 6" xfId="13013" xr:uid="{00000000-0005-0000-0000-000066630000}"/>
    <cellStyle name="Normal 6 3 5 6 6 2" xfId="13014" xr:uid="{00000000-0005-0000-0000-000067630000}"/>
    <cellStyle name="Normal 6 3 5 6 6 2 2" xfId="40922" xr:uid="{00000000-0005-0000-0000-000068630000}"/>
    <cellStyle name="Normal 6 3 5 6 6 3" xfId="30904" xr:uid="{00000000-0005-0000-0000-000069630000}"/>
    <cellStyle name="Normal 6 3 5 6 7" xfId="13015" xr:uid="{00000000-0005-0000-0000-00006A630000}"/>
    <cellStyle name="Normal 6 3 5 6 7 2" xfId="35873" xr:uid="{00000000-0005-0000-0000-00006B630000}"/>
    <cellStyle name="Normal 6 3 5 6 8" xfId="25277" xr:uid="{00000000-0005-0000-0000-00006C630000}"/>
    <cellStyle name="Normal 6 3 5 7" xfId="13016" xr:uid="{00000000-0005-0000-0000-00006D630000}"/>
    <cellStyle name="Normal 6 3 5 7 2" xfId="13017" xr:uid="{00000000-0005-0000-0000-00006E630000}"/>
    <cellStyle name="Normal 6 3 5 7 2 2" xfId="13018" xr:uid="{00000000-0005-0000-0000-00006F630000}"/>
    <cellStyle name="Normal 6 3 5 7 2 2 2" xfId="13019" xr:uid="{00000000-0005-0000-0000-000070630000}"/>
    <cellStyle name="Normal 6 3 5 7 2 2 2 2" xfId="40923" xr:uid="{00000000-0005-0000-0000-000071630000}"/>
    <cellStyle name="Normal 6 3 5 7 2 2 3" xfId="30905" xr:uid="{00000000-0005-0000-0000-000072630000}"/>
    <cellStyle name="Normal 6 3 5 7 2 3" xfId="13020" xr:uid="{00000000-0005-0000-0000-000073630000}"/>
    <cellStyle name="Normal 6 3 5 7 2 3 2" xfId="13021" xr:uid="{00000000-0005-0000-0000-000074630000}"/>
    <cellStyle name="Normal 6 3 5 7 2 3 2 2" xfId="40924" xr:uid="{00000000-0005-0000-0000-000075630000}"/>
    <cellStyle name="Normal 6 3 5 7 2 3 3" xfId="30906" xr:uid="{00000000-0005-0000-0000-000076630000}"/>
    <cellStyle name="Normal 6 3 5 7 2 4" xfId="13022" xr:uid="{00000000-0005-0000-0000-000077630000}"/>
    <cellStyle name="Normal 6 3 5 7 2 4 2" xfId="35880" xr:uid="{00000000-0005-0000-0000-000078630000}"/>
    <cellStyle name="Normal 6 3 5 7 2 5" xfId="25284" xr:uid="{00000000-0005-0000-0000-000079630000}"/>
    <cellStyle name="Normal 6 3 5 7 3" xfId="13023" xr:uid="{00000000-0005-0000-0000-00007A630000}"/>
    <cellStyle name="Normal 6 3 5 7 3 2" xfId="13024" xr:uid="{00000000-0005-0000-0000-00007B630000}"/>
    <cellStyle name="Normal 6 3 5 7 3 2 2" xfId="13025" xr:uid="{00000000-0005-0000-0000-00007C630000}"/>
    <cellStyle name="Normal 6 3 5 7 3 2 2 2" xfId="40925" xr:uid="{00000000-0005-0000-0000-00007D630000}"/>
    <cellStyle name="Normal 6 3 5 7 3 2 3" xfId="30907" xr:uid="{00000000-0005-0000-0000-00007E630000}"/>
    <cellStyle name="Normal 6 3 5 7 3 3" xfId="13026" xr:uid="{00000000-0005-0000-0000-00007F630000}"/>
    <cellStyle name="Normal 6 3 5 7 3 3 2" xfId="13027" xr:uid="{00000000-0005-0000-0000-000080630000}"/>
    <cellStyle name="Normal 6 3 5 7 3 3 2 2" xfId="40926" xr:uid="{00000000-0005-0000-0000-000081630000}"/>
    <cellStyle name="Normal 6 3 5 7 3 3 3" xfId="30908" xr:uid="{00000000-0005-0000-0000-000082630000}"/>
    <cellStyle name="Normal 6 3 5 7 3 4" xfId="13028" xr:uid="{00000000-0005-0000-0000-000083630000}"/>
    <cellStyle name="Normal 6 3 5 7 3 4 2" xfId="35881" xr:uid="{00000000-0005-0000-0000-000084630000}"/>
    <cellStyle name="Normal 6 3 5 7 3 5" xfId="25285" xr:uid="{00000000-0005-0000-0000-000085630000}"/>
    <cellStyle name="Normal 6 3 5 7 4" xfId="13029" xr:uid="{00000000-0005-0000-0000-000086630000}"/>
    <cellStyle name="Normal 6 3 5 7 4 2" xfId="13030" xr:uid="{00000000-0005-0000-0000-000087630000}"/>
    <cellStyle name="Normal 6 3 5 7 4 2 2" xfId="40927" xr:uid="{00000000-0005-0000-0000-000088630000}"/>
    <cellStyle name="Normal 6 3 5 7 4 3" xfId="30909" xr:uid="{00000000-0005-0000-0000-000089630000}"/>
    <cellStyle name="Normal 6 3 5 7 5" xfId="13031" xr:uid="{00000000-0005-0000-0000-00008A630000}"/>
    <cellStyle name="Normal 6 3 5 7 5 2" xfId="13032" xr:uid="{00000000-0005-0000-0000-00008B630000}"/>
    <cellStyle name="Normal 6 3 5 7 5 2 2" xfId="40928" xr:uid="{00000000-0005-0000-0000-00008C630000}"/>
    <cellStyle name="Normal 6 3 5 7 5 3" xfId="30910" xr:uid="{00000000-0005-0000-0000-00008D630000}"/>
    <cellStyle name="Normal 6 3 5 7 6" xfId="13033" xr:uid="{00000000-0005-0000-0000-00008E630000}"/>
    <cellStyle name="Normal 6 3 5 7 6 2" xfId="35879" xr:uid="{00000000-0005-0000-0000-00008F630000}"/>
    <cellStyle name="Normal 6 3 5 7 7" xfId="25283" xr:uid="{00000000-0005-0000-0000-000090630000}"/>
    <cellStyle name="Normal 6 3 5 8" xfId="13034" xr:uid="{00000000-0005-0000-0000-000091630000}"/>
    <cellStyle name="Normal 6 3 5 8 2" xfId="13035" xr:uid="{00000000-0005-0000-0000-000092630000}"/>
    <cellStyle name="Normal 6 3 5 8 2 2" xfId="13036" xr:uid="{00000000-0005-0000-0000-000093630000}"/>
    <cellStyle name="Normal 6 3 5 8 2 2 2" xfId="40929" xr:uid="{00000000-0005-0000-0000-000094630000}"/>
    <cellStyle name="Normal 6 3 5 8 2 3" xfId="30911" xr:uid="{00000000-0005-0000-0000-000095630000}"/>
    <cellStyle name="Normal 6 3 5 8 3" xfId="13037" xr:uid="{00000000-0005-0000-0000-000096630000}"/>
    <cellStyle name="Normal 6 3 5 8 3 2" xfId="13038" xr:uid="{00000000-0005-0000-0000-000097630000}"/>
    <cellStyle name="Normal 6 3 5 8 3 2 2" xfId="40930" xr:uid="{00000000-0005-0000-0000-000098630000}"/>
    <cellStyle name="Normal 6 3 5 8 3 3" xfId="30912" xr:uid="{00000000-0005-0000-0000-000099630000}"/>
    <cellStyle name="Normal 6 3 5 8 4" xfId="13039" xr:uid="{00000000-0005-0000-0000-00009A630000}"/>
    <cellStyle name="Normal 6 3 5 8 4 2" xfId="35882" xr:uid="{00000000-0005-0000-0000-00009B630000}"/>
    <cellStyle name="Normal 6 3 5 8 5" xfId="25286" xr:uid="{00000000-0005-0000-0000-00009C630000}"/>
    <cellStyle name="Normal 6 3 5 9" xfId="13040" xr:uid="{00000000-0005-0000-0000-00009D630000}"/>
    <cellStyle name="Normal 6 3 5 9 2" xfId="13041" xr:uid="{00000000-0005-0000-0000-00009E630000}"/>
    <cellStyle name="Normal 6 3 5 9 2 2" xfId="13042" xr:uid="{00000000-0005-0000-0000-00009F630000}"/>
    <cellStyle name="Normal 6 3 5 9 2 2 2" xfId="40931" xr:uid="{00000000-0005-0000-0000-0000A0630000}"/>
    <cellStyle name="Normal 6 3 5 9 2 3" xfId="30913" xr:uid="{00000000-0005-0000-0000-0000A1630000}"/>
    <cellStyle name="Normal 6 3 5 9 3" xfId="13043" xr:uid="{00000000-0005-0000-0000-0000A2630000}"/>
    <cellStyle name="Normal 6 3 5 9 3 2" xfId="13044" xr:uid="{00000000-0005-0000-0000-0000A3630000}"/>
    <cellStyle name="Normal 6 3 5 9 3 2 2" xfId="40932" xr:uid="{00000000-0005-0000-0000-0000A4630000}"/>
    <cellStyle name="Normal 6 3 5 9 3 3" xfId="30914" xr:uid="{00000000-0005-0000-0000-0000A5630000}"/>
    <cellStyle name="Normal 6 3 5 9 4" xfId="13045" xr:uid="{00000000-0005-0000-0000-0000A6630000}"/>
    <cellStyle name="Normal 6 3 5 9 4 2" xfId="35883" xr:uid="{00000000-0005-0000-0000-0000A7630000}"/>
    <cellStyle name="Normal 6 3 5 9 5" xfId="25287" xr:uid="{00000000-0005-0000-0000-0000A8630000}"/>
    <cellStyle name="Normal 6 3 6" xfId="13046" xr:uid="{00000000-0005-0000-0000-0000A9630000}"/>
    <cellStyle name="Normal 6 3 6 10" xfId="13047" xr:uid="{00000000-0005-0000-0000-0000AA630000}"/>
    <cellStyle name="Normal 6 3 6 10 2" xfId="13048" xr:uid="{00000000-0005-0000-0000-0000AB630000}"/>
    <cellStyle name="Normal 6 3 6 10 2 2" xfId="40933" xr:uid="{00000000-0005-0000-0000-0000AC630000}"/>
    <cellStyle name="Normal 6 3 6 10 3" xfId="30915" xr:uid="{00000000-0005-0000-0000-0000AD630000}"/>
    <cellStyle name="Normal 6 3 6 11" xfId="13049" xr:uid="{00000000-0005-0000-0000-0000AE630000}"/>
    <cellStyle name="Normal 6 3 6 11 2" xfId="35884" xr:uid="{00000000-0005-0000-0000-0000AF630000}"/>
    <cellStyle name="Normal 6 3 6 12" xfId="25288" xr:uid="{00000000-0005-0000-0000-0000B0630000}"/>
    <cellStyle name="Normal 6 3 6 2" xfId="13050" xr:uid="{00000000-0005-0000-0000-0000B1630000}"/>
    <cellStyle name="Normal 6 3 6 2 10" xfId="25289" xr:uid="{00000000-0005-0000-0000-0000B2630000}"/>
    <cellStyle name="Normal 6 3 6 2 2" xfId="13051" xr:uid="{00000000-0005-0000-0000-0000B3630000}"/>
    <cellStyle name="Normal 6 3 6 2 2 2" xfId="13052" xr:uid="{00000000-0005-0000-0000-0000B4630000}"/>
    <cellStyle name="Normal 6 3 6 2 2 2 2" xfId="13053" xr:uid="{00000000-0005-0000-0000-0000B5630000}"/>
    <cellStyle name="Normal 6 3 6 2 2 2 2 2" xfId="13054" xr:uid="{00000000-0005-0000-0000-0000B6630000}"/>
    <cellStyle name="Normal 6 3 6 2 2 2 2 2 2" xfId="13055" xr:uid="{00000000-0005-0000-0000-0000B7630000}"/>
    <cellStyle name="Normal 6 3 6 2 2 2 2 2 2 2" xfId="40934" xr:uid="{00000000-0005-0000-0000-0000B8630000}"/>
    <cellStyle name="Normal 6 3 6 2 2 2 2 2 3" xfId="30916" xr:uid="{00000000-0005-0000-0000-0000B9630000}"/>
    <cellStyle name="Normal 6 3 6 2 2 2 2 3" xfId="13056" xr:uid="{00000000-0005-0000-0000-0000BA630000}"/>
    <cellStyle name="Normal 6 3 6 2 2 2 2 3 2" xfId="13057" xr:uid="{00000000-0005-0000-0000-0000BB630000}"/>
    <cellStyle name="Normal 6 3 6 2 2 2 2 3 2 2" xfId="40935" xr:uid="{00000000-0005-0000-0000-0000BC630000}"/>
    <cellStyle name="Normal 6 3 6 2 2 2 2 3 3" xfId="30917" xr:uid="{00000000-0005-0000-0000-0000BD630000}"/>
    <cellStyle name="Normal 6 3 6 2 2 2 2 4" xfId="13058" xr:uid="{00000000-0005-0000-0000-0000BE630000}"/>
    <cellStyle name="Normal 6 3 6 2 2 2 2 4 2" xfId="35888" xr:uid="{00000000-0005-0000-0000-0000BF630000}"/>
    <cellStyle name="Normal 6 3 6 2 2 2 2 5" xfId="25292" xr:uid="{00000000-0005-0000-0000-0000C0630000}"/>
    <cellStyle name="Normal 6 3 6 2 2 2 3" xfId="13059" xr:uid="{00000000-0005-0000-0000-0000C1630000}"/>
    <cellStyle name="Normal 6 3 6 2 2 2 3 2" xfId="13060" xr:uid="{00000000-0005-0000-0000-0000C2630000}"/>
    <cellStyle name="Normal 6 3 6 2 2 2 3 2 2" xfId="13061" xr:uid="{00000000-0005-0000-0000-0000C3630000}"/>
    <cellStyle name="Normal 6 3 6 2 2 2 3 2 2 2" xfId="40936" xr:uid="{00000000-0005-0000-0000-0000C4630000}"/>
    <cellStyle name="Normal 6 3 6 2 2 2 3 2 3" xfId="30918" xr:uid="{00000000-0005-0000-0000-0000C5630000}"/>
    <cellStyle name="Normal 6 3 6 2 2 2 3 3" xfId="13062" xr:uid="{00000000-0005-0000-0000-0000C6630000}"/>
    <cellStyle name="Normal 6 3 6 2 2 2 3 3 2" xfId="13063" xr:uid="{00000000-0005-0000-0000-0000C7630000}"/>
    <cellStyle name="Normal 6 3 6 2 2 2 3 3 2 2" xfId="40937" xr:uid="{00000000-0005-0000-0000-0000C8630000}"/>
    <cellStyle name="Normal 6 3 6 2 2 2 3 3 3" xfId="30919" xr:uid="{00000000-0005-0000-0000-0000C9630000}"/>
    <cellStyle name="Normal 6 3 6 2 2 2 3 4" xfId="13064" xr:uid="{00000000-0005-0000-0000-0000CA630000}"/>
    <cellStyle name="Normal 6 3 6 2 2 2 3 4 2" xfId="35889" xr:uid="{00000000-0005-0000-0000-0000CB630000}"/>
    <cellStyle name="Normal 6 3 6 2 2 2 3 5" xfId="25293" xr:uid="{00000000-0005-0000-0000-0000CC630000}"/>
    <cellStyle name="Normal 6 3 6 2 2 2 4" xfId="13065" xr:uid="{00000000-0005-0000-0000-0000CD630000}"/>
    <cellStyle name="Normal 6 3 6 2 2 2 4 2" xfId="13066" xr:uid="{00000000-0005-0000-0000-0000CE630000}"/>
    <cellStyle name="Normal 6 3 6 2 2 2 4 2 2" xfId="40938" xr:uid="{00000000-0005-0000-0000-0000CF630000}"/>
    <cellStyle name="Normal 6 3 6 2 2 2 4 3" xfId="30920" xr:uid="{00000000-0005-0000-0000-0000D0630000}"/>
    <cellStyle name="Normal 6 3 6 2 2 2 5" xfId="13067" xr:uid="{00000000-0005-0000-0000-0000D1630000}"/>
    <cellStyle name="Normal 6 3 6 2 2 2 5 2" xfId="13068" xr:uid="{00000000-0005-0000-0000-0000D2630000}"/>
    <cellStyle name="Normal 6 3 6 2 2 2 5 2 2" xfId="40939" xr:uid="{00000000-0005-0000-0000-0000D3630000}"/>
    <cellStyle name="Normal 6 3 6 2 2 2 5 3" xfId="30921" xr:uid="{00000000-0005-0000-0000-0000D4630000}"/>
    <cellStyle name="Normal 6 3 6 2 2 2 6" xfId="13069" xr:uid="{00000000-0005-0000-0000-0000D5630000}"/>
    <cellStyle name="Normal 6 3 6 2 2 2 6 2" xfId="35887" xr:uid="{00000000-0005-0000-0000-0000D6630000}"/>
    <cellStyle name="Normal 6 3 6 2 2 2 7" xfId="25291" xr:uid="{00000000-0005-0000-0000-0000D7630000}"/>
    <cellStyle name="Normal 6 3 6 2 2 3" xfId="13070" xr:uid="{00000000-0005-0000-0000-0000D8630000}"/>
    <cellStyle name="Normal 6 3 6 2 2 3 2" xfId="13071" xr:uid="{00000000-0005-0000-0000-0000D9630000}"/>
    <cellStyle name="Normal 6 3 6 2 2 3 2 2" xfId="13072" xr:uid="{00000000-0005-0000-0000-0000DA630000}"/>
    <cellStyle name="Normal 6 3 6 2 2 3 2 2 2" xfId="40940" xr:uid="{00000000-0005-0000-0000-0000DB630000}"/>
    <cellStyle name="Normal 6 3 6 2 2 3 2 3" xfId="30922" xr:uid="{00000000-0005-0000-0000-0000DC630000}"/>
    <cellStyle name="Normal 6 3 6 2 2 3 3" xfId="13073" xr:uid="{00000000-0005-0000-0000-0000DD630000}"/>
    <cellStyle name="Normal 6 3 6 2 2 3 3 2" xfId="13074" xr:uid="{00000000-0005-0000-0000-0000DE630000}"/>
    <cellStyle name="Normal 6 3 6 2 2 3 3 2 2" xfId="40941" xr:uid="{00000000-0005-0000-0000-0000DF630000}"/>
    <cellStyle name="Normal 6 3 6 2 2 3 3 3" xfId="30923" xr:uid="{00000000-0005-0000-0000-0000E0630000}"/>
    <cellStyle name="Normal 6 3 6 2 2 3 4" xfId="13075" xr:uid="{00000000-0005-0000-0000-0000E1630000}"/>
    <cellStyle name="Normal 6 3 6 2 2 3 4 2" xfId="35890" xr:uid="{00000000-0005-0000-0000-0000E2630000}"/>
    <cellStyle name="Normal 6 3 6 2 2 3 5" xfId="25294" xr:uid="{00000000-0005-0000-0000-0000E3630000}"/>
    <cellStyle name="Normal 6 3 6 2 2 4" xfId="13076" xr:uid="{00000000-0005-0000-0000-0000E4630000}"/>
    <cellStyle name="Normal 6 3 6 2 2 4 2" xfId="13077" xr:uid="{00000000-0005-0000-0000-0000E5630000}"/>
    <cellStyle name="Normal 6 3 6 2 2 4 2 2" xfId="13078" xr:uid="{00000000-0005-0000-0000-0000E6630000}"/>
    <cellStyle name="Normal 6 3 6 2 2 4 2 2 2" xfId="40942" xr:uid="{00000000-0005-0000-0000-0000E7630000}"/>
    <cellStyle name="Normal 6 3 6 2 2 4 2 3" xfId="30924" xr:uid="{00000000-0005-0000-0000-0000E8630000}"/>
    <cellStyle name="Normal 6 3 6 2 2 4 3" xfId="13079" xr:uid="{00000000-0005-0000-0000-0000E9630000}"/>
    <cellStyle name="Normal 6 3 6 2 2 4 3 2" xfId="13080" xr:uid="{00000000-0005-0000-0000-0000EA630000}"/>
    <cellStyle name="Normal 6 3 6 2 2 4 3 2 2" xfId="40943" xr:uid="{00000000-0005-0000-0000-0000EB630000}"/>
    <cellStyle name="Normal 6 3 6 2 2 4 3 3" xfId="30925" xr:uid="{00000000-0005-0000-0000-0000EC630000}"/>
    <cellStyle name="Normal 6 3 6 2 2 4 4" xfId="13081" xr:uid="{00000000-0005-0000-0000-0000ED630000}"/>
    <cellStyle name="Normal 6 3 6 2 2 4 4 2" xfId="35891" xr:uid="{00000000-0005-0000-0000-0000EE630000}"/>
    <cellStyle name="Normal 6 3 6 2 2 4 5" xfId="25295" xr:uid="{00000000-0005-0000-0000-0000EF630000}"/>
    <cellStyle name="Normal 6 3 6 2 2 5" xfId="13082" xr:uid="{00000000-0005-0000-0000-0000F0630000}"/>
    <cellStyle name="Normal 6 3 6 2 2 5 2" xfId="13083" xr:uid="{00000000-0005-0000-0000-0000F1630000}"/>
    <cellStyle name="Normal 6 3 6 2 2 5 2 2" xfId="40944" xr:uid="{00000000-0005-0000-0000-0000F2630000}"/>
    <cellStyle name="Normal 6 3 6 2 2 5 3" xfId="30926" xr:uid="{00000000-0005-0000-0000-0000F3630000}"/>
    <cellStyle name="Normal 6 3 6 2 2 6" xfId="13084" xr:uid="{00000000-0005-0000-0000-0000F4630000}"/>
    <cellStyle name="Normal 6 3 6 2 2 6 2" xfId="13085" xr:uid="{00000000-0005-0000-0000-0000F5630000}"/>
    <cellStyle name="Normal 6 3 6 2 2 6 2 2" xfId="40945" xr:uid="{00000000-0005-0000-0000-0000F6630000}"/>
    <cellStyle name="Normal 6 3 6 2 2 6 3" xfId="30927" xr:uid="{00000000-0005-0000-0000-0000F7630000}"/>
    <cellStyle name="Normal 6 3 6 2 2 7" xfId="13086" xr:uid="{00000000-0005-0000-0000-0000F8630000}"/>
    <cellStyle name="Normal 6 3 6 2 2 7 2" xfId="35886" xr:uid="{00000000-0005-0000-0000-0000F9630000}"/>
    <cellStyle name="Normal 6 3 6 2 2 8" xfId="25290" xr:uid="{00000000-0005-0000-0000-0000FA630000}"/>
    <cellStyle name="Normal 6 3 6 2 3" xfId="13087" xr:uid="{00000000-0005-0000-0000-0000FB630000}"/>
    <cellStyle name="Normal 6 3 6 2 3 2" xfId="13088" xr:uid="{00000000-0005-0000-0000-0000FC630000}"/>
    <cellStyle name="Normal 6 3 6 2 3 2 2" xfId="13089" xr:uid="{00000000-0005-0000-0000-0000FD630000}"/>
    <cellStyle name="Normal 6 3 6 2 3 2 2 2" xfId="13090" xr:uid="{00000000-0005-0000-0000-0000FE630000}"/>
    <cellStyle name="Normal 6 3 6 2 3 2 2 2 2" xfId="13091" xr:uid="{00000000-0005-0000-0000-0000FF630000}"/>
    <cellStyle name="Normal 6 3 6 2 3 2 2 2 2 2" xfId="40946" xr:uid="{00000000-0005-0000-0000-000000640000}"/>
    <cellStyle name="Normal 6 3 6 2 3 2 2 2 3" xfId="30928" xr:uid="{00000000-0005-0000-0000-000001640000}"/>
    <cellStyle name="Normal 6 3 6 2 3 2 2 3" xfId="13092" xr:uid="{00000000-0005-0000-0000-000002640000}"/>
    <cellStyle name="Normal 6 3 6 2 3 2 2 3 2" xfId="13093" xr:uid="{00000000-0005-0000-0000-000003640000}"/>
    <cellStyle name="Normal 6 3 6 2 3 2 2 3 2 2" xfId="40947" xr:uid="{00000000-0005-0000-0000-000004640000}"/>
    <cellStyle name="Normal 6 3 6 2 3 2 2 3 3" xfId="30929" xr:uid="{00000000-0005-0000-0000-000005640000}"/>
    <cellStyle name="Normal 6 3 6 2 3 2 2 4" xfId="13094" xr:uid="{00000000-0005-0000-0000-000006640000}"/>
    <cellStyle name="Normal 6 3 6 2 3 2 2 4 2" xfId="35894" xr:uid="{00000000-0005-0000-0000-000007640000}"/>
    <cellStyle name="Normal 6 3 6 2 3 2 2 5" xfId="25298" xr:uid="{00000000-0005-0000-0000-000008640000}"/>
    <cellStyle name="Normal 6 3 6 2 3 2 3" xfId="13095" xr:uid="{00000000-0005-0000-0000-000009640000}"/>
    <cellStyle name="Normal 6 3 6 2 3 2 3 2" xfId="13096" xr:uid="{00000000-0005-0000-0000-00000A640000}"/>
    <cellStyle name="Normal 6 3 6 2 3 2 3 2 2" xfId="13097" xr:uid="{00000000-0005-0000-0000-00000B640000}"/>
    <cellStyle name="Normal 6 3 6 2 3 2 3 2 2 2" xfId="40948" xr:uid="{00000000-0005-0000-0000-00000C640000}"/>
    <cellStyle name="Normal 6 3 6 2 3 2 3 2 3" xfId="30930" xr:uid="{00000000-0005-0000-0000-00000D640000}"/>
    <cellStyle name="Normal 6 3 6 2 3 2 3 3" xfId="13098" xr:uid="{00000000-0005-0000-0000-00000E640000}"/>
    <cellStyle name="Normal 6 3 6 2 3 2 3 3 2" xfId="13099" xr:uid="{00000000-0005-0000-0000-00000F640000}"/>
    <cellStyle name="Normal 6 3 6 2 3 2 3 3 2 2" xfId="40949" xr:uid="{00000000-0005-0000-0000-000010640000}"/>
    <cellStyle name="Normal 6 3 6 2 3 2 3 3 3" xfId="30931" xr:uid="{00000000-0005-0000-0000-000011640000}"/>
    <cellStyle name="Normal 6 3 6 2 3 2 3 4" xfId="13100" xr:uid="{00000000-0005-0000-0000-000012640000}"/>
    <cellStyle name="Normal 6 3 6 2 3 2 3 4 2" xfId="35895" xr:uid="{00000000-0005-0000-0000-000013640000}"/>
    <cellStyle name="Normal 6 3 6 2 3 2 3 5" xfId="25299" xr:uid="{00000000-0005-0000-0000-000014640000}"/>
    <cellStyle name="Normal 6 3 6 2 3 2 4" xfId="13101" xr:uid="{00000000-0005-0000-0000-000015640000}"/>
    <cellStyle name="Normal 6 3 6 2 3 2 4 2" xfId="13102" xr:uid="{00000000-0005-0000-0000-000016640000}"/>
    <cellStyle name="Normal 6 3 6 2 3 2 4 2 2" xfId="40950" xr:uid="{00000000-0005-0000-0000-000017640000}"/>
    <cellStyle name="Normal 6 3 6 2 3 2 4 3" xfId="30932" xr:uid="{00000000-0005-0000-0000-000018640000}"/>
    <cellStyle name="Normal 6 3 6 2 3 2 5" xfId="13103" xr:uid="{00000000-0005-0000-0000-000019640000}"/>
    <cellStyle name="Normal 6 3 6 2 3 2 5 2" xfId="13104" xr:uid="{00000000-0005-0000-0000-00001A640000}"/>
    <cellStyle name="Normal 6 3 6 2 3 2 5 2 2" xfId="40951" xr:uid="{00000000-0005-0000-0000-00001B640000}"/>
    <cellStyle name="Normal 6 3 6 2 3 2 5 3" xfId="30933" xr:uid="{00000000-0005-0000-0000-00001C640000}"/>
    <cellStyle name="Normal 6 3 6 2 3 2 6" xfId="13105" xr:uid="{00000000-0005-0000-0000-00001D640000}"/>
    <cellStyle name="Normal 6 3 6 2 3 2 6 2" xfId="35893" xr:uid="{00000000-0005-0000-0000-00001E640000}"/>
    <cellStyle name="Normal 6 3 6 2 3 2 7" xfId="25297" xr:uid="{00000000-0005-0000-0000-00001F640000}"/>
    <cellStyle name="Normal 6 3 6 2 3 3" xfId="13106" xr:uid="{00000000-0005-0000-0000-000020640000}"/>
    <cellStyle name="Normal 6 3 6 2 3 3 2" xfId="13107" xr:uid="{00000000-0005-0000-0000-000021640000}"/>
    <cellStyle name="Normal 6 3 6 2 3 3 2 2" xfId="13108" xr:uid="{00000000-0005-0000-0000-000022640000}"/>
    <cellStyle name="Normal 6 3 6 2 3 3 2 2 2" xfId="40952" xr:uid="{00000000-0005-0000-0000-000023640000}"/>
    <cellStyle name="Normal 6 3 6 2 3 3 2 3" xfId="30934" xr:uid="{00000000-0005-0000-0000-000024640000}"/>
    <cellStyle name="Normal 6 3 6 2 3 3 3" xfId="13109" xr:uid="{00000000-0005-0000-0000-000025640000}"/>
    <cellStyle name="Normal 6 3 6 2 3 3 3 2" xfId="13110" xr:uid="{00000000-0005-0000-0000-000026640000}"/>
    <cellStyle name="Normal 6 3 6 2 3 3 3 2 2" xfId="40953" xr:uid="{00000000-0005-0000-0000-000027640000}"/>
    <cellStyle name="Normal 6 3 6 2 3 3 3 3" xfId="30935" xr:uid="{00000000-0005-0000-0000-000028640000}"/>
    <cellStyle name="Normal 6 3 6 2 3 3 4" xfId="13111" xr:uid="{00000000-0005-0000-0000-000029640000}"/>
    <cellStyle name="Normal 6 3 6 2 3 3 4 2" xfId="35896" xr:uid="{00000000-0005-0000-0000-00002A640000}"/>
    <cellStyle name="Normal 6 3 6 2 3 3 5" xfId="25300" xr:uid="{00000000-0005-0000-0000-00002B640000}"/>
    <cellStyle name="Normal 6 3 6 2 3 4" xfId="13112" xr:uid="{00000000-0005-0000-0000-00002C640000}"/>
    <cellStyle name="Normal 6 3 6 2 3 4 2" xfId="13113" xr:uid="{00000000-0005-0000-0000-00002D640000}"/>
    <cellStyle name="Normal 6 3 6 2 3 4 2 2" xfId="13114" xr:uid="{00000000-0005-0000-0000-00002E640000}"/>
    <cellStyle name="Normal 6 3 6 2 3 4 2 2 2" xfId="40954" xr:uid="{00000000-0005-0000-0000-00002F640000}"/>
    <cellStyle name="Normal 6 3 6 2 3 4 2 3" xfId="30936" xr:uid="{00000000-0005-0000-0000-000030640000}"/>
    <cellStyle name="Normal 6 3 6 2 3 4 3" xfId="13115" xr:uid="{00000000-0005-0000-0000-000031640000}"/>
    <cellStyle name="Normal 6 3 6 2 3 4 3 2" xfId="13116" xr:uid="{00000000-0005-0000-0000-000032640000}"/>
    <cellStyle name="Normal 6 3 6 2 3 4 3 2 2" xfId="40955" xr:uid="{00000000-0005-0000-0000-000033640000}"/>
    <cellStyle name="Normal 6 3 6 2 3 4 3 3" xfId="30937" xr:uid="{00000000-0005-0000-0000-000034640000}"/>
    <cellStyle name="Normal 6 3 6 2 3 4 4" xfId="13117" xr:uid="{00000000-0005-0000-0000-000035640000}"/>
    <cellStyle name="Normal 6 3 6 2 3 4 4 2" xfId="35897" xr:uid="{00000000-0005-0000-0000-000036640000}"/>
    <cellStyle name="Normal 6 3 6 2 3 4 5" xfId="25301" xr:uid="{00000000-0005-0000-0000-000037640000}"/>
    <cellStyle name="Normal 6 3 6 2 3 5" xfId="13118" xr:uid="{00000000-0005-0000-0000-000038640000}"/>
    <cellStyle name="Normal 6 3 6 2 3 5 2" xfId="13119" xr:uid="{00000000-0005-0000-0000-000039640000}"/>
    <cellStyle name="Normal 6 3 6 2 3 5 2 2" xfId="40956" xr:uid="{00000000-0005-0000-0000-00003A640000}"/>
    <cellStyle name="Normal 6 3 6 2 3 5 3" xfId="30938" xr:uid="{00000000-0005-0000-0000-00003B640000}"/>
    <cellStyle name="Normal 6 3 6 2 3 6" xfId="13120" xr:uid="{00000000-0005-0000-0000-00003C640000}"/>
    <cellStyle name="Normal 6 3 6 2 3 6 2" xfId="13121" xr:uid="{00000000-0005-0000-0000-00003D640000}"/>
    <cellStyle name="Normal 6 3 6 2 3 6 2 2" xfId="40957" xr:uid="{00000000-0005-0000-0000-00003E640000}"/>
    <cellStyle name="Normal 6 3 6 2 3 6 3" xfId="30939" xr:uid="{00000000-0005-0000-0000-00003F640000}"/>
    <cellStyle name="Normal 6 3 6 2 3 7" xfId="13122" xr:uid="{00000000-0005-0000-0000-000040640000}"/>
    <cellStyle name="Normal 6 3 6 2 3 7 2" xfId="35892" xr:uid="{00000000-0005-0000-0000-000041640000}"/>
    <cellStyle name="Normal 6 3 6 2 3 8" xfId="25296" xr:uid="{00000000-0005-0000-0000-000042640000}"/>
    <cellStyle name="Normal 6 3 6 2 4" xfId="13123" xr:uid="{00000000-0005-0000-0000-000043640000}"/>
    <cellStyle name="Normal 6 3 6 2 4 2" xfId="13124" xr:uid="{00000000-0005-0000-0000-000044640000}"/>
    <cellStyle name="Normal 6 3 6 2 4 2 2" xfId="13125" xr:uid="{00000000-0005-0000-0000-000045640000}"/>
    <cellStyle name="Normal 6 3 6 2 4 2 2 2" xfId="13126" xr:uid="{00000000-0005-0000-0000-000046640000}"/>
    <cellStyle name="Normal 6 3 6 2 4 2 2 2 2" xfId="40958" xr:uid="{00000000-0005-0000-0000-000047640000}"/>
    <cellStyle name="Normal 6 3 6 2 4 2 2 3" xfId="30940" xr:uid="{00000000-0005-0000-0000-000048640000}"/>
    <cellStyle name="Normal 6 3 6 2 4 2 3" xfId="13127" xr:uid="{00000000-0005-0000-0000-000049640000}"/>
    <cellStyle name="Normal 6 3 6 2 4 2 3 2" xfId="13128" xr:uid="{00000000-0005-0000-0000-00004A640000}"/>
    <cellStyle name="Normal 6 3 6 2 4 2 3 2 2" xfId="40959" xr:uid="{00000000-0005-0000-0000-00004B640000}"/>
    <cellStyle name="Normal 6 3 6 2 4 2 3 3" xfId="30941" xr:uid="{00000000-0005-0000-0000-00004C640000}"/>
    <cellStyle name="Normal 6 3 6 2 4 2 4" xfId="13129" xr:uid="{00000000-0005-0000-0000-00004D640000}"/>
    <cellStyle name="Normal 6 3 6 2 4 2 4 2" xfId="35899" xr:uid="{00000000-0005-0000-0000-00004E640000}"/>
    <cellStyle name="Normal 6 3 6 2 4 2 5" xfId="25303" xr:uid="{00000000-0005-0000-0000-00004F640000}"/>
    <cellStyle name="Normal 6 3 6 2 4 3" xfId="13130" xr:uid="{00000000-0005-0000-0000-000050640000}"/>
    <cellStyle name="Normal 6 3 6 2 4 3 2" xfId="13131" xr:uid="{00000000-0005-0000-0000-000051640000}"/>
    <cellStyle name="Normal 6 3 6 2 4 3 2 2" xfId="13132" xr:uid="{00000000-0005-0000-0000-000052640000}"/>
    <cellStyle name="Normal 6 3 6 2 4 3 2 2 2" xfId="40960" xr:uid="{00000000-0005-0000-0000-000053640000}"/>
    <cellStyle name="Normal 6 3 6 2 4 3 2 3" xfId="30942" xr:uid="{00000000-0005-0000-0000-000054640000}"/>
    <cellStyle name="Normal 6 3 6 2 4 3 3" xfId="13133" xr:uid="{00000000-0005-0000-0000-000055640000}"/>
    <cellStyle name="Normal 6 3 6 2 4 3 3 2" xfId="13134" xr:uid="{00000000-0005-0000-0000-000056640000}"/>
    <cellStyle name="Normal 6 3 6 2 4 3 3 2 2" xfId="40961" xr:uid="{00000000-0005-0000-0000-000057640000}"/>
    <cellStyle name="Normal 6 3 6 2 4 3 3 3" xfId="30943" xr:uid="{00000000-0005-0000-0000-000058640000}"/>
    <cellStyle name="Normal 6 3 6 2 4 3 4" xfId="13135" xr:uid="{00000000-0005-0000-0000-000059640000}"/>
    <cellStyle name="Normal 6 3 6 2 4 3 4 2" xfId="35900" xr:uid="{00000000-0005-0000-0000-00005A640000}"/>
    <cellStyle name="Normal 6 3 6 2 4 3 5" xfId="25304" xr:uid="{00000000-0005-0000-0000-00005B640000}"/>
    <cellStyle name="Normal 6 3 6 2 4 4" xfId="13136" xr:uid="{00000000-0005-0000-0000-00005C640000}"/>
    <cellStyle name="Normal 6 3 6 2 4 4 2" xfId="13137" xr:uid="{00000000-0005-0000-0000-00005D640000}"/>
    <cellStyle name="Normal 6 3 6 2 4 4 2 2" xfId="40962" xr:uid="{00000000-0005-0000-0000-00005E640000}"/>
    <cellStyle name="Normal 6 3 6 2 4 4 3" xfId="30944" xr:uid="{00000000-0005-0000-0000-00005F640000}"/>
    <cellStyle name="Normal 6 3 6 2 4 5" xfId="13138" xr:uid="{00000000-0005-0000-0000-000060640000}"/>
    <cellStyle name="Normal 6 3 6 2 4 5 2" xfId="13139" xr:uid="{00000000-0005-0000-0000-000061640000}"/>
    <cellStyle name="Normal 6 3 6 2 4 5 2 2" xfId="40963" xr:uid="{00000000-0005-0000-0000-000062640000}"/>
    <cellStyle name="Normal 6 3 6 2 4 5 3" xfId="30945" xr:uid="{00000000-0005-0000-0000-000063640000}"/>
    <cellStyle name="Normal 6 3 6 2 4 6" xfId="13140" xr:uid="{00000000-0005-0000-0000-000064640000}"/>
    <cellStyle name="Normal 6 3 6 2 4 6 2" xfId="35898" xr:uid="{00000000-0005-0000-0000-000065640000}"/>
    <cellStyle name="Normal 6 3 6 2 4 7" xfId="25302" xr:uid="{00000000-0005-0000-0000-000066640000}"/>
    <cellStyle name="Normal 6 3 6 2 5" xfId="13141" xr:uid="{00000000-0005-0000-0000-000067640000}"/>
    <cellStyle name="Normal 6 3 6 2 5 2" xfId="13142" xr:uid="{00000000-0005-0000-0000-000068640000}"/>
    <cellStyle name="Normal 6 3 6 2 5 2 2" xfId="13143" xr:uid="{00000000-0005-0000-0000-000069640000}"/>
    <cellStyle name="Normal 6 3 6 2 5 2 2 2" xfId="40964" xr:uid="{00000000-0005-0000-0000-00006A640000}"/>
    <cellStyle name="Normal 6 3 6 2 5 2 3" xfId="30946" xr:uid="{00000000-0005-0000-0000-00006B640000}"/>
    <cellStyle name="Normal 6 3 6 2 5 3" xfId="13144" xr:uid="{00000000-0005-0000-0000-00006C640000}"/>
    <cellStyle name="Normal 6 3 6 2 5 3 2" xfId="13145" xr:uid="{00000000-0005-0000-0000-00006D640000}"/>
    <cellStyle name="Normal 6 3 6 2 5 3 2 2" xfId="40965" xr:uid="{00000000-0005-0000-0000-00006E640000}"/>
    <cellStyle name="Normal 6 3 6 2 5 3 3" xfId="30947" xr:uid="{00000000-0005-0000-0000-00006F640000}"/>
    <cellStyle name="Normal 6 3 6 2 5 4" xfId="13146" xr:uid="{00000000-0005-0000-0000-000070640000}"/>
    <cellStyle name="Normal 6 3 6 2 5 4 2" xfId="35901" xr:uid="{00000000-0005-0000-0000-000071640000}"/>
    <cellStyle name="Normal 6 3 6 2 5 5" xfId="25305" xr:uid="{00000000-0005-0000-0000-000072640000}"/>
    <cellStyle name="Normal 6 3 6 2 6" xfId="13147" xr:uid="{00000000-0005-0000-0000-000073640000}"/>
    <cellStyle name="Normal 6 3 6 2 6 2" xfId="13148" xr:uid="{00000000-0005-0000-0000-000074640000}"/>
    <cellStyle name="Normal 6 3 6 2 6 2 2" xfId="13149" xr:uid="{00000000-0005-0000-0000-000075640000}"/>
    <cellStyle name="Normal 6 3 6 2 6 2 2 2" xfId="40966" xr:uid="{00000000-0005-0000-0000-000076640000}"/>
    <cellStyle name="Normal 6 3 6 2 6 2 3" xfId="30948" xr:uid="{00000000-0005-0000-0000-000077640000}"/>
    <cellStyle name="Normal 6 3 6 2 6 3" xfId="13150" xr:uid="{00000000-0005-0000-0000-000078640000}"/>
    <cellStyle name="Normal 6 3 6 2 6 3 2" xfId="13151" xr:uid="{00000000-0005-0000-0000-000079640000}"/>
    <cellStyle name="Normal 6 3 6 2 6 3 2 2" xfId="40967" xr:uid="{00000000-0005-0000-0000-00007A640000}"/>
    <cellStyle name="Normal 6 3 6 2 6 3 3" xfId="30949" xr:uid="{00000000-0005-0000-0000-00007B640000}"/>
    <cellStyle name="Normal 6 3 6 2 6 4" xfId="13152" xr:uid="{00000000-0005-0000-0000-00007C640000}"/>
    <cellStyle name="Normal 6 3 6 2 6 4 2" xfId="35902" xr:uid="{00000000-0005-0000-0000-00007D640000}"/>
    <cellStyle name="Normal 6 3 6 2 6 5" xfId="25306" xr:uid="{00000000-0005-0000-0000-00007E640000}"/>
    <cellStyle name="Normal 6 3 6 2 7" xfId="13153" xr:uid="{00000000-0005-0000-0000-00007F640000}"/>
    <cellStyle name="Normal 6 3 6 2 7 2" xfId="13154" xr:uid="{00000000-0005-0000-0000-000080640000}"/>
    <cellStyle name="Normal 6 3 6 2 7 2 2" xfId="40968" xr:uid="{00000000-0005-0000-0000-000081640000}"/>
    <cellStyle name="Normal 6 3 6 2 7 3" xfId="30950" xr:uid="{00000000-0005-0000-0000-000082640000}"/>
    <cellStyle name="Normal 6 3 6 2 8" xfId="13155" xr:uid="{00000000-0005-0000-0000-000083640000}"/>
    <cellStyle name="Normal 6 3 6 2 8 2" xfId="13156" xr:uid="{00000000-0005-0000-0000-000084640000}"/>
    <cellStyle name="Normal 6 3 6 2 8 2 2" xfId="40969" xr:uid="{00000000-0005-0000-0000-000085640000}"/>
    <cellStyle name="Normal 6 3 6 2 8 3" xfId="30951" xr:uid="{00000000-0005-0000-0000-000086640000}"/>
    <cellStyle name="Normal 6 3 6 2 9" xfId="13157" xr:uid="{00000000-0005-0000-0000-000087640000}"/>
    <cellStyle name="Normal 6 3 6 2 9 2" xfId="35885" xr:uid="{00000000-0005-0000-0000-000088640000}"/>
    <cellStyle name="Normal 6 3 6 3" xfId="13158" xr:uid="{00000000-0005-0000-0000-000089640000}"/>
    <cellStyle name="Normal 6 3 6 3 2" xfId="13159" xr:uid="{00000000-0005-0000-0000-00008A640000}"/>
    <cellStyle name="Normal 6 3 6 3 2 2" xfId="13160" xr:uid="{00000000-0005-0000-0000-00008B640000}"/>
    <cellStyle name="Normal 6 3 6 3 2 2 2" xfId="13161" xr:uid="{00000000-0005-0000-0000-00008C640000}"/>
    <cellStyle name="Normal 6 3 6 3 2 2 2 2" xfId="13162" xr:uid="{00000000-0005-0000-0000-00008D640000}"/>
    <cellStyle name="Normal 6 3 6 3 2 2 2 2 2" xfId="40970" xr:uid="{00000000-0005-0000-0000-00008E640000}"/>
    <cellStyle name="Normal 6 3 6 3 2 2 2 3" xfId="30952" xr:uid="{00000000-0005-0000-0000-00008F640000}"/>
    <cellStyle name="Normal 6 3 6 3 2 2 3" xfId="13163" xr:uid="{00000000-0005-0000-0000-000090640000}"/>
    <cellStyle name="Normal 6 3 6 3 2 2 3 2" xfId="13164" xr:uid="{00000000-0005-0000-0000-000091640000}"/>
    <cellStyle name="Normal 6 3 6 3 2 2 3 2 2" xfId="40971" xr:uid="{00000000-0005-0000-0000-000092640000}"/>
    <cellStyle name="Normal 6 3 6 3 2 2 3 3" xfId="30953" xr:uid="{00000000-0005-0000-0000-000093640000}"/>
    <cellStyle name="Normal 6 3 6 3 2 2 4" xfId="13165" xr:uid="{00000000-0005-0000-0000-000094640000}"/>
    <cellStyle name="Normal 6 3 6 3 2 2 4 2" xfId="35905" xr:uid="{00000000-0005-0000-0000-000095640000}"/>
    <cellStyle name="Normal 6 3 6 3 2 2 5" xfId="25309" xr:uid="{00000000-0005-0000-0000-000096640000}"/>
    <cellStyle name="Normal 6 3 6 3 2 3" xfId="13166" xr:uid="{00000000-0005-0000-0000-000097640000}"/>
    <cellStyle name="Normal 6 3 6 3 2 3 2" xfId="13167" xr:uid="{00000000-0005-0000-0000-000098640000}"/>
    <cellStyle name="Normal 6 3 6 3 2 3 2 2" xfId="13168" xr:uid="{00000000-0005-0000-0000-000099640000}"/>
    <cellStyle name="Normal 6 3 6 3 2 3 2 2 2" xfId="40972" xr:uid="{00000000-0005-0000-0000-00009A640000}"/>
    <cellStyle name="Normal 6 3 6 3 2 3 2 3" xfId="30954" xr:uid="{00000000-0005-0000-0000-00009B640000}"/>
    <cellStyle name="Normal 6 3 6 3 2 3 3" xfId="13169" xr:uid="{00000000-0005-0000-0000-00009C640000}"/>
    <cellStyle name="Normal 6 3 6 3 2 3 3 2" xfId="13170" xr:uid="{00000000-0005-0000-0000-00009D640000}"/>
    <cellStyle name="Normal 6 3 6 3 2 3 3 2 2" xfId="40973" xr:uid="{00000000-0005-0000-0000-00009E640000}"/>
    <cellStyle name="Normal 6 3 6 3 2 3 3 3" xfId="30955" xr:uid="{00000000-0005-0000-0000-00009F640000}"/>
    <cellStyle name="Normal 6 3 6 3 2 3 4" xfId="13171" xr:uid="{00000000-0005-0000-0000-0000A0640000}"/>
    <cellStyle name="Normal 6 3 6 3 2 3 4 2" xfId="35906" xr:uid="{00000000-0005-0000-0000-0000A1640000}"/>
    <cellStyle name="Normal 6 3 6 3 2 3 5" xfId="25310" xr:uid="{00000000-0005-0000-0000-0000A2640000}"/>
    <cellStyle name="Normal 6 3 6 3 2 4" xfId="13172" xr:uid="{00000000-0005-0000-0000-0000A3640000}"/>
    <cellStyle name="Normal 6 3 6 3 2 4 2" xfId="13173" xr:uid="{00000000-0005-0000-0000-0000A4640000}"/>
    <cellStyle name="Normal 6 3 6 3 2 4 2 2" xfId="40974" xr:uid="{00000000-0005-0000-0000-0000A5640000}"/>
    <cellStyle name="Normal 6 3 6 3 2 4 3" xfId="30956" xr:uid="{00000000-0005-0000-0000-0000A6640000}"/>
    <cellStyle name="Normal 6 3 6 3 2 5" xfId="13174" xr:uid="{00000000-0005-0000-0000-0000A7640000}"/>
    <cellStyle name="Normal 6 3 6 3 2 5 2" xfId="13175" xr:uid="{00000000-0005-0000-0000-0000A8640000}"/>
    <cellStyle name="Normal 6 3 6 3 2 5 2 2" xfId="40975" xr:uid="{00000000-0005-0000-0000-0000A9640000}"/>
    <cellStyle name="Normal 6 3 6 3 2 5 3" xfId="30957" xr:uid="{00000000-0005-0000-0000-0000AA640000}"/>
    <cellStyle name="Normal 6 3 6 3 2 6" xfId="13176" xr:uid="{00000000-0005-0000-0000-0000AB640000}"/>
    <cellStyle name="Normal 6 3 6 3 2 6 2" xfId="35904" xr:uid="{00000000-0005-0000-0000-0000AC640000}"/>
    <cellStyle name="Normal 6 3 6 3 2 7" xfId="25308" xr:uid="{00000000-0005-0000-0000-0000AD640000}"/>
    <cellStyle name="Normal 6 3 6 3 3" xfId="13177" xr:uid="{00000000-0005-0000-0000-0000AE640000}"/>
    <cellStyle name="Normal 6 3 6 3 3 2" xfId="13178" xr:uid="{00000000-0005-0000-0000-0000AF640000}"/>
    <cellStyle name="Normal 6 3 6 3 3 2 2" xfId="13179" xr:uid="{00000000-0005-0000-0000-0000B0640000}"/>
    <cellStyle name="Normal 6 3 6 3 3 2 2 2" xfId="40976" xr:uid="{00000000-0005-0000-0000-0000B1640000}"/>
    <cellStyle name="Normal 6 3 6 3 3 2 3" xfId="30958" xr:uid="{00000000-0005-0000-0000-0000B2640000}"/>
    <cellStyle name="Normal 6 3 6 3 3 3" xfId="13180" xr:uid="{00000000-0005-0000-0000-0000B3640000}"/>
    <cellStyle name="Normal 6 3 6 3 3 3 2" xfId="13181" xr:uid="{00000000-0005-0000-0000-0000B4640000}"/>
    <cellStyle name="Normal 6 3 6 3 3 3 2 2" xfId="40977" xr:uid="{00000000-0005-0000-0000-0000B5640000}"/>
    <cellStyle name="Normal 6 3 6 3 3 3 3" xfId="30959" xr:uid="{00000000-0005-0000-0000-0000B6640000}"/>
    <cellStyle name="Normal 6 3 6 3 3 4" xfId="13182" xr:uid="{00000000-0005-0000-0000-0000B7640000}"/>
    <cellStyle name="Normal 6 3 6 3 3 4 2" xfId="35907" xr:uid="{00000000-0005-0000-0000-0000B8640000}"/>
    <cellStyle name="Normal 6 3 6 3 3 5" xfId="25311" xr:uid="{00000000-0005-0000-0000-0000B9640000}"/>
    <cellStyle name="Normal 6 3 6 3 4" xfId="13183" xr:uid="{00000000-0005-0000-0000-0000BA640000}"/>
    <cellStyle name="Normal 6 3 6 3 4 2" xfId="13184" xr:uid="{00000000-0005-0000-0000-0000BB640000}"/>
    <cellStyle name="Normal 6 3 6 3 4 2 2" xfId="13185" xr:uid="{00000000-0005-0000-0000-0000BC640000}"/>
    <cellStyle name="Normal 6 3 6 3 4 2 2 2" xfId="40978" xr:uid="{00000000-0005-0000-0000-0000BD640000}"/>
    <cellStyle name="Normal 6 3 6 3 4 2 3" xfId="30960" xr:uid="{00000000-0005-0000-0000-0000BE640000}"/>
    <cellStyle name="Normal 6 3 6 3 4 3" xfId="13186" xr:uid="{00000000-0005-0000-0000-0000BF640000}"/>
    <cellStyle name="Normal 6 3 6 3 4 3 2" xfId="13187" xr:uid="{00000000-0005-0000-0000-0000C0640000}"/>
    <cellStyle name="Normal 6 3 6 3 4 3 2 2" xfId="40979" xr:uid="{00000000-0005-0000-0000-0000C1640000}"/>
    <cellStyle name="Normal 6 3 6 3 4 3 3" xfId="30961" xr:uid="{00000000-0005-0000-0000-0000C2640000}"/>
    <cellStyle name="Normal 6 3 6 3 4 4" xfId="13188" xr:uid="{00000000-0005-0000-0000-0000C3640000}"/>
    <cellStyle name="Normal 6 3 6 3 4 4 2" xfId="35908" xr:uid="{00000000-0005-0000-0000-0000C4640000}"/>
    <cellStyle name="Normal 6 3 6 3 4 5" xfId="25312" xr:uid="{00000000-0005-0000-0000-0000C5640000}"/>
    <cellStyle name="Normal 6 3 6 3 5" xfId="13189" xr:uid="{00000000-0005-0000-0000-0000C6640000}"/>
    <cellStyle name="Normal 6 3 6 3 5 2" xfId="13190" xr:uid="{00000000-0005-0000-0000-0000C7640000}"/>
    <cellStyle name="Normal 6 3 6 3 5 2 2" xfId="40980" xr:uid="{00000000-0005-0000-0000-0000C8640000}"/>
    <cellStyle name="Normal 6 3 6 3 5 3" xfId="30962" xr:uid="{00000000-0005-0000-0000-0000C9640000}"/>
    <cellStyle name="Normal 6 3 6 3 6" xfId="13191" xr:uid="{00000000-0005-0000-0000-0000CA640000}"/>
    <cellStyle name="Normal 6 3 6 3 6 2" xfId="13192" xr:uid="{00000000-0005-0000-0000-0000CB640000}"/>
    <cellStyle name="Normal 6 3 6 3 6 2 2" xfId="40981" xr:uid="{00000000-0005-0000-0000-0000CC640000}"/>
    <cellStyle name="Normal 6 3 6 3 6 3" xfId="30963" xr:uid="{00000000-0005-0000-0000-0000CD640000}"/>
    <cellStyle name="Normal 6 3 6 3 7" xfId="13193" xr:uid="{00000000-0005-0000-0000-0000CE640000}"/>
    <cellStyle name="Normal 6 3 6 3 7 2" xfId="35903" xr:uid="{00000000-0005-0000-0000-0000CF640000}"/>
    <cellStyle name="Normal 6 3 6 3 8" xfId="25307" xr:uid="{00000000-0005-0000-0000-0000D0640000}"/>
    <cellStyle name="Normal 6 3 6 4" xfId="13194" xr:uid="{00000000-0005-0000-0000-0000D1640000}"/>
    <cellStyle name="Normal 6 3 6 4 2" xfId="13195" xr:uid="{00000000-0005-0000-0000-0000D2640000}"/>
    <cellStyle name="Normal 6 3 6 4 2 2" xfId="13196" xr:uid="{00000000-0005-0000-0000-0000D3640000}"/>
    <cellStyle name="Normal 6 3 6 4 2 2 2" xfId="13197" xr:uid="{00000000-0005-0000-0000-0000D4640000}"/>
    <cellStyle name="Normal 6 3 6 4 2 2 2 2" xfId="13198" xr:uid="{00000000-0005-0000-0000-0000D5640000}"/>
    <cellStyle name="Normal 6 3 6 4 2 2 2 2 2" xfId="40982" xr:uid="{00000000-0005-0000-0000-0000D6640000}"/>
    <cellStyle name="Normal 6 3 6 4 2 2 2 3" xfId="30964" xr:uid="{00000000-0005-0000-0000-0000D7640000}"/>
    <cellStyle name="Normal 6 3 6 4 2 2 3" xfId="13199" xr:uid="{00000000-0005-0000-0000-0000D8640000}"/>
    <cellStyle name="Normal 6 3 6 4 2 2 3 2" xfId="13200" xr:uid="{00000000-0005-0000-0000-0000D9640000}"/>
    <cellStyle name="Normal 6 3 6 4 2 2 3 2 2" xfId="40983" xr:uid="{00000000-0005-0000-0000-0000DA640000}"/>
    <cellStyle name="Normal 6 3 6 4 2 2 3 3" xfId="30965" xr:uid="{00000000-0005-0000-0000-0000DB640000}"/>
    <cellStyle name="Normal 6 3 6 4 2 2 4" xfId="13201" xr:uid="{00000000-0005-0000-0000-0000DC640000}"/>
    <cellStyle name="Normal 6 3 6 4 2 2 4 2" xfId="35911" xr:uid="{00000000-0005-0000-0000-0000DD640000}"/>
    <cellStyle name="Normal 6 3 6 4 2 2 5" xfId="25315" xr:uid="{00000000-0005-0000-0000-0000DE640000}"/>
    <cellStyle name="Normal 6 3 6 4 2 3" xfId="13202" xr:uid="{00000000-0005-0000-0000-0000DF640000}"/>
    <cellStyle name="Normal 6 3 6 4 2 3 2" xfId="13203" xr:uid="{00000000-0005-0000-0000-0000E0640000}"/>
    <cellStyle name="Normal 6 3 6 4 2 3 2 2" xfId="13204" xr:uid="{00000000-0005-0000-0000-0000E1640000}"/>
    <cellStyle name="Normal 6 3 6 4 2 3 2 2 2" xfId="40984" xr:uid="{00000000-0005-0000-0000-0000E2640000}"/>
    <cellStyle name="Normal 6 3 6 4 2 3 2 3" xfId="30966" xr:uid="{00000000-0005-0000-0000-0000E3640000}"/>
    <cellStyle name="Normal 6 3 6 4 2 3 3" xfId="13205" xr:uid="{00000000-0005-0000-0000-0000E4640000}"/>
    <cellStyle name="Normal 6 3 6 4 2 3 3 2" xfId="13206" xr:uid="{00000000-0005-0000-0000-0000E5640000}"/>
    <cellStyle name="Normal 6 3 6 4 2 3 3 2 2" xfId="40985" xr:uid="{00000000-0005-0000-0000-0000E6640000}"/>
    <cellStyle name="Normal 6 3 6 4 2 3 3 3" xfId="30967" xr:uid="{00000000-0005-0000-0000-0000E7640000}"/>
    <cellStyle name="Normal 6 3 6 4 2 3 4" xfId="13207" xr:uid="{00000000-0005-0000-0000-0000E8640000}"/>
    <cellStyle name="Normal 6 3 6 4 2 3 4 2" xfId="35912" xr:uid="{00000000-0005-0000-0000-0000E9640000}"/>
    <cellStyle name="Normal 6 3 6 4 2 3 5" xfId="25316" xr:uid="{00000000-0005-0000-0000-0000EA640000}"/>
    <cellStyle name="Normal 6 3 6 4 2 4" xfId="13208" xr:uid="{00000000-0005-0000-0000-0000EB640000}"/>
    <cellStyle name="Normal 6 3 6 4 2 4 2" xfId="13209" xr:uid="{00000000-0005-0000-0000-0000EC640000}"/>
    <cellStyle name="Normal 6 3 6 4 2 4 2 2" xfId="40986" xr:uid="{00000000-0005-0000-0000-0000ED640000}"/>
    <cellStyle name="Normal 6 3 6 4 2 4 3" xfId="30968" xr:uid="{00000000-0005-0000-0000-0000EE640000}"/>
    <cellStyle name="Normal 6 3 6 4 2 5" xfId="13210" xr:uid="{00000000-0005-0000-0000-0000EF640000}"/>
    <cellStyle name="Normal 6 3 6 4 2 5 2" xfId="13211" xr:uid="{00000000-0005-0000-0000-0000F0640000}"/>
    <cellStyle name="Normal 6 3 6 4 2 5 2 2" xfId="40987" xr:uid="{00000000-0005-0000-0000-0000F1640000}"/>
    <cellStyle name="Normal 6 3 6 4 2 5 3" xfId="30969" xr:uid="{00000000-0005-0000-0000-0000F2640000}"/>
    <cellStyle name="Normal 6 3 6 4 2 6" xfId="13212" xr:uid="{00000000-0005-0000-0000-0000F3640000}"/>
    <cellStyle name="Normal 6 3 6 4 2 6 2" xfId="35910" xr:uid="{00000000-0005-0000-0000-0000F4640000}"/>
    <cellStyle name="Normal 6 3 6 4 2 7" xfId="25314" xr:uid="{00000000-0005-0000-0000-0000F5640000}"/>
    <cellStyle name="Normal 6 3 6 4 3" xfId="13213" xr:uid="{00000000-0005-0000-0000-0000F6640000}"/>
    <cellStyle name="Normal 6 3 6 4 3 2" xfId="13214" xr:uid="{00000000-0005-0000-0000-0000F7640000}"/>
    <cellStyle name="Normal 6 3 6 4 3 2 2" xfId="13215" xr:uid="{00000000-0005-0000-0000-0000F8640000}"/>
    <cellStyle name="Normal 6 3 6 4 3 2 2 2" xfId="40988" xr:uid="{00000000-0005-0000-0000-0000F9640000}"/>
    <cellStyle name="Normal 6 3 6 4 3 2 3" xfId="30970" xr:uid="{00000000-0005-0000-0000-0000FA640000}"/>
    <cellStyle name="Normal 6 3 6 4 3 3" xfId="13216" xr:uid="{00000000-0005-0000-0000-0000FB640000}"/>
    <cellStyle name="Normal 6 3 6 4 3 3 2" xfId="13217" xr:uid="{00000000-0005-0000-0000-0000FC640000}"/>
    <cellStyle name="Normal 6 3 6 4 3 3 2 2" xfId="40989" xr:uid="{00000000-0005-0000-0000-0000FD640000}"/>
    <cellStyle name="Normal 6 3 6 4 3 3 3" xfId="30971" xr:uid="{00000000-0005-0000-0000-0000FE640000}"/>
    <cellStyle name="Normal 6 3 6 4 3 4" xfId="13218" xr:uid="{00000000-0005-0000-0000-0000FF640000}"/>
    <cellStyle name="Normal 6 3 6 4 3 4 2" xfId="35913" xr:uid="{00000000-0005-0000-0000-000000650000}"/>
    <cellStyle name="Normal 6 3 6 4 3 5" xfId="25317" xr:uid="{00000000-0005-0000-0000-000001650000}"/>
    <cellStyle name="Normal 6 3 6 4 4" xfId="13219" xr:uid="{00000000-0005-0000-0000-000002650000}"/>
    <cellStyle name="Normal 6 3 6 4 4 2" xfId="13220" xr:uid="{00000000-0005-0000-0000-000003650000}"/>
    <cellStyle name="Normal 6 3 6 4 4 2 2" xfId="13221" xr:uid="{00000000-0005-0000-0000-000004650000}"/>
    <cellStyle name="Normal 6 3 6 4 4 2 2 2" xfId="40990" xr:uid="{00000000-0005-0000-0000-000005650000}"/>
    <cellStyle name="Normal 6 3 6 4 4 2 3" xfId="30972" xr:uid="{00000000-0005-0000-0000-000006650000}"/>
    <cellStyle name="Normal 6 3 6 4 4 3" xfId="13222" xr:uid="{00000000-0005-0000-0000-000007650000}"/>
    <cellStyle name="Normal 6 3 6 4 4 3 2" xfId="13223" xr:uid="{00000000-0005-0000-0000-000008650000}"/>
    <cellStyle name="Normal 6 3 6 4 4 3 2 2" xfId="40991" xr:uid="{00000000-0005-0000-0000-000009650000}"/>
    <cellStyle name="Normal 6 3 6 4 4 3 3" xfId="30973" xr:uid="{00000000-0005-0000-0000-00000A650000}"/>
    <cellStyle name="Normal 6 3 6 4 4 4" xfId="13224" xr:uid="{00000000-0005-0000-0000-00000B650000}"/>
    <cellStyle name="Normal 6 3 6 4 4 4 2" xfId="35914" xr:uid="{00000000-0005-0000-0000-00000C650000}"/>
    <cellStyle name="Normal 6 3 6 4 4 5" xfId="25318" xr:uid="{00000000-0005-0000-0000-00000D650000}"/>
    <cellStyle name="Normal 6 3 6 4 5" xfId="13225" xr:uid="{00000000-0005-0000-0000-00000E650000}"/>
    <cellStyle name="Normal 6 3 6 4 5 2" xfId="13226" xr:uid="{00000000-0005-0000-0000-00000F650000}"/>
    <cellStyle name="Normal 6 3 6 4 5 2 2" xfId="40992" xr:uid="{00000000-0005-0000-0000-000010650000}"/>
    <cellStyle name="Normal 6 3 6 4 5 3" xfId="30974" xr:uid="{00000000-0005-0000-0000-000011650000}"/>
    <cellStyle name="Normal 6 3 6 4 6" xfId="13227" xr:uid="{00000000-0005-0000-0000-000012650000}"/>
    <cellStyle name="Normal 6 3 6 4 6 2" xfId="13228" xr:uid="{00000000-0005-0000-0000-000013650000}"/>
    <cellStyle name="Normal 6 3 6 4 6 2 2" xfId="40993" xr:uid="{00000000-0005-0000-0000-000014650000}"/>
    <cellStyle name="Normal 6 3 6 4 6 3" xfId="30975" xr:uid="{00000000-0005-0000-0000-000015650000}"/>
    <cellStyle name="Normal 6 3 6 4 7" xfId="13229" xr:uid="{00000000-0005-0000-0000-000016650000}"/>
    <cellStyle name="Normal 6 3 6 4 7 2" xfId="35909" xr:uid="{00000000-0005-0000-0000-000017650000}"/>
    <cellStyle name="Normal 6 3 6 4 8" xfId="25313" xr:uid="{00000000-0005-0000-0000-000018650000}"/>
    <cellStyle name="Normal 6 3 6 5" xfId="13230" xr:uid="{00000000-0005-0000-0000-000019650000}"/>
    <cellStyle name="Normal 6 3 6 5 2" xfId="13231" xr:uid="{00000000-0005-0000-0000-00001A650000}"/>
    <cellStyle name="Normal 6 3 6 5 2 2" xfId="13232" xr:uid="{00000000-0005-0000-0000-00001B650000}"/>
    <cellStyle name="Normal 6 3 6 5 2 2 2" xfId="13233" xr:uid="{00000000-0005-0000-0000-00001C650000}"/>
    <cellStyle name="Normal 6 3 6 5 2 2 2 2" xfId="13234" xr:uid="{00000000-0005-0000-0000-00001D650000}"/>
    <cellStyle name="Normal 6 3 6 5 2 2 2 2 2" xfId="40994" xr:uid="{00000000-0005-0000-0000-00001E650000}"/>
    <cellStyle name="Normal 6 3 6 5 2 2 2 3" xfId="30976" xr:uid="{00000000-0005-0000-0000-00001F650000}"/>
    <cellStyle name="Normal 6 3 6 5 2 2 3" xfId="13235" xr:uid="{00000000-0005-0000-0000-000020650000}"/>
    <cellStyle name="Normal 6 3 6 5 2 2 3 2" xfId="13236" xr:uid="{00000000-0005-0000-0000-000021650000}"/>
    <cellStyle name="Normal 6 3 6 5 2 2 3 2 2" xfId="40995" xr:uid="{00000000-0005-0000-0000-000022650000}"/>
    <cellStyle name="Normal 6 3 6 5 2 2 3 3" xfId="30977" xr:uid="{00000000-0005-0000-0000-000023650000}"/>
    <cellStyle name="Normal 6 3 6 5 2 2 4" xfId="13237" xr:uid="{00000000-0005-0000-0000-000024650000}"/>
    <cellStyle name="Normal 6 3 6 5 2 2 4 2" xfId="35917" xr:uid="{00000000-0005-0000-0000-000025650000}"/>
    <cellStyle name="Normal 6 3 6 5 2 2 5" xfId="25321" xr:uid="{00000000-0005-0000-0000-000026650000}"/>
    <cellStyle name="Normal 6 3 6 5 2 3" xfId="13238" xr:uid="{00000000-0005-0000-0000-000027650000}"/>
    <cellStyle name="Normal 6 3 6 5 2 3 2" xfId="13239" xr:uid="{00000000-0005-0000-0000-000028650000}"/>
    <cellStyle name="Normal 6 3 6 5 2 3 2 2" xfId="13240" xr:uid="{00000000-0005-0000-0000-000029650000}"/>
    <cellStyle name="Normal 6 3 6 5 2 3 2 2 2" xfId="40996" xr:uid="{00000000-0005-0000-0000-00002A650000}"/>
    <cellStyle name="Normal 6 3 6 5 2 3 2 3" xfId="30978" xr:uid="{00000000-0005-0000-0000-00002B650000}"/>
    <cellStyle name="Normal 6 3 6 5 2 3 3" xfId="13241" xr:uid="{00000000-0005-0000-0000-00002C650000}"/>
    <cellStyle name="Normal 6 3 6 5 2 3 3 2" xfId="13242" xr:uid="{00000000-0005-0000-0000-00002D650000}"/>
    <cellStyle name="Normal 6 3 6 5 2 3 3 2 2" xfId="40997" xr:uid="{00000000-0005-0000-0000-00002E650000}"/>
    <cellStyle name="Normal 6 3 6 5 2 3 3 3" xfId="30979" xr:uid="{00000000-0005-0000-0000-00002F650000}"/>
    <cellStyle name="Normal 6 3 6 5 2 3 4" xfId="13243" xr:uid="{00000000-0005-0000-0000-000030650000}"/>
    <cellStyle name="Normal 6 3 6 5 2 3 4 2" xfId="35918" xr:uid="{00000000-0005-0000-0000-000031650000}"/>
    <cellStyle name="Normal 6 3 6 5 2 3 5" xfId="25322" xr:uid="{00000000-0005-0000-0000-000032650000}"/>
    <cellStyle name="Normal 6 3 6 5 2 4" xfId="13244" xr:uid="{00000000-0005-0000-0000-000033650000}"/>
    <cellStyle name="Normal 6 3 6 5 2 4 2" xfId="13245" xr:uid="{00000000-0005-0000-0000-000034650000}"/>
    <cellStyle name="Normal 6 3 6 5 2 4 2 2" xfId="40998" xr:uid="{00000000-0005-0000-0000-000035650000}"/>
    <cellStyle name="Normal 6 3 6 5 2 4 3" xfId="30980" xr:uid="{00000000-0005-0000-0000-000036650000}"/>
    <cellStyle name="Normal 6 3 6 5 2 5" xfId="13246" xr:uid="{00000000-0005-0000-0000-000037650000}"/>
    <cellStyle name="Normal 6 3 6 5 2 5 2" xfId="13247" xr:uid="{00000000-0005-0000-0000-000038650000}"/>
    <cellStyle name="Normal 6 3 6 5 2 5 2 2" xfId="40999" xr:uid="{00000000-0005-0000-0000-000039650000}"/>
    <cellStyle name="Normal 6 3 6 5 2 5 3" xfId="30981" xr:uid="{00000000-0005-0000-0000-00003A650000}"/>
    <cellStyle name="Normal 6 3 6 5 2 6" xfId="13248" xr:uid="{00000000-0005-0000-0000-00003B650000}"/>
    <cellStyle name="Normal 6 3 6 5 2 6 2" xfId="35916" xr:uid="{00000000-0005-0000-0000-00003C650000}"/>
    <cellStyle name="Normal 6 3 6 5 2 7" xfId="25320" xr:uid="{00000000-0005-0000-0000-00003D650000}"/>
    <cellStyle name="Normal 6 3 6 5 3" xfId="13249" xr:uid="{00000000-0005-0000-0000-00003E650000}"/>
    <cellStyle name="Normal 6 3 6 5 3 2" xfId="13250" xr:uid="{00000000-0005-0000-0000-00003F650000}"/>
    <cellStyle name="Normal 6 3 6 5 3 2 2" xfId="13251" xr:uid="{00000000-0005-0000-0000-000040650000}"/>
    <cellStyle name="Normal 6 3 6 5 3 2 2 2" xfId="41000" xr:uid="{00000000-0005-0000-0000-000041650000}"/>
    <cellStyle name="Normal 6 3 6 5 3 2 3" xfId="30982" xr:uid="{00000000-0005-0000-0000-000042650000}"/>
    <cellStyle name="Normal 6 3 6 5 3 3" xfId="13252" xr:uid="{00000000-0005-0000-0000-000043650000}"/>
    <cellStyle name="Normal 6 3 6 5 3 3 2" xfId="13253" xr:uid="{00000000-0005-0000-0000-000044650000}"/>
    <cellStyle name="Normal 6 3 6 5 3 3 2 2" xfId="41001" xr:uid="{00000000-0005-0000-0000-000045650000}"/>
    <cellStyle name="Normal 6 3 6 5 3 3 3" xfId="30983" xr:uid="{00000000-0005-0000-0000-000046650000}"/>
    <cellStyle name="Normal 6 3 6 5 3 4" xfId="13254" xr:uid="{00000000-0005-0000-0000-000047650000}"/>
    <cellStyle name="Normal 6 3 6 5 3 4 2" xfId="35919" xr:uid="{00000000-0005-0000-0000-000048650000}"/>
    <cellStyle name="Normal 6 3 6 5 3 5" xfId="25323" xr:uid="{00000000-0005-0000-0000-000049650000}"/>
    <cellStyle name="Normal 6 3 6 5 4" xfId="13255" xr:uid="{00000000-0005-0000-0000-00004A650000}"/>
    <cellStyle name="Normal 6 3 6 5 4 2" xfId="13256" xr:uid="{00000000-0005-0000-0000-00004B650000}"/>
    <cellStyle name="Normal 6 3 6 5 4 2 2" xfId="13257" xr:uid="{00000000-0005-0000-0000-00004C650000}"/>
    <cellStyle name="Normal 6 3 6 5 4 2 2 2" xfId="41002" xr:uid="{00000000-0005-0000-0000-00004D650000}"/>
    <cellStyle name="Normal 6 3 6 5 4 2 3" xfId="30984" xr:uid="{00000000-0005-0000-0000-00004E650000}"/>
    <cellStyle name="Normal 6 3 6 5 4 3" xfId="13258" xr:uid="{00000000-0005-0000-0000-00004F650000}"/>
    <cellStyle name="Normal 6 3 6 5 4 3 2" xfId="13259" xr:uid="{00000000-0005-0000-0000-000050650000}"/>
    <cellStyle name="Normal 6 3 6 5 4 3 2 2" xfId="41003" xr:uid="{00000000-0005-0000-0000-000051650000}"/>
    <cellStyle name="Normal 6 3 6 5 4 3 3" xfId="30985" xr:uid="{00000000-0005-0000-0000-000052650000}"/>
    <cellStyle name="Normal 6 3 6 5 4 4" xfId="13260" xr:uid="{00000000-0005-0000-0000-000053650000}"/>
    <cellStyle name="Normal 6 3 6 5 4 4 2" xfId="35920" xr:uid="{00000000-0005-0000-0000-000054650000}"/>
    <cellStyle name="Normal 6 3 6 5 4 5" xfId="25324" xr:uid="{00000000-0005-0000-0000-000055650000}"/>
    <cellStyle name="Normal 6 3 6 5 5" xfId="13261" xr:uid="{00000000-0005-0000-0000-000056650000}"/>
    <cellStyle name="Normal 6 3 6 5 5 2" xfId="13262" xr:uid="{00000000-0005-0000-0000-000057650000}"/>
    <cellStyle name="Normal 6 3 6 5 5 2 2" xfId="41004" xr:uid="{00000000-0005-0000-0000-000058650000}"/>
    <cellStyle name="Normal 6 3 6 5 5 3" xfId="30986" xr:uid="{00000000-0005-0000-0000-000059650000}"/>
    <cellStyle name="Normal 6 3 6 5 6" xfId="13263" xr:uid="{00000000-0005-0000-0000-00005A650000}"/>
    <cellStyle name="Normal 6 3 6 5 6 2" xfId="13264" xr:uid="{00000000-0005-0000-0000-00005B650000}"/>
    <cellStyle name="Normal 6 3 6 5 6 2 2" xfId="41005" xr:uid="{00000000-0005-0000-0000-00005C650000}"/>
    <cellStyle name="Normal 6 3 6 5 6 3" xfId="30987" xr:uid="{00000000-0005-0000-0000-00005D650000}"/>
    <cellStyle name="Normal 6 3 6 5 7" xfId="13265" xr:uid="{00000000-0005-0000-0000-00005E650000}"/>
    <cellStyle name="Normal 6 3 6 5 7 2" xfId="35915" xr:uid="{00000000-0005-0000-0000-00005F650000}"/>
    <cellStyle name="Normal 6 3 6 5 8" xfId="25319" xr:uid="{00000000-0005-0000-0000-000060650000}"/>
    <cellStyle name="Normal 6 3 6 6" xfId="13266" xr:uid="{00000000-0005-0000-0000-000061650000}"/>
    <cellStyle name="Normal 6 3 6 6 2" xfId="13267" xr:uid="{00000000-0005-0000-0000-000062650000}"/>
    <cellStyle name="Normal 6 3 6 6 2 2" xfId="13268" xr:uid="{00000000-0005-0000-0000-000063650000}"/>
    <cellStyle name="Normal 6 3 6 6 2 2 2" xfId="13269" xr:uid="{00000000-0005-0000-0000-000064650000}"/>
    <cellStyle name="Normal 6 3 6 6 2 2 2 2" xfId="41006" xr:uid="{00000000-0005-0000-0000-000065650000}"/>
    <cellStyle name="Normal 6 3 6 6 2 2 3" xfId="30988" xr:uid="{00000000-0005-0000-0000-000066650000}"/>
    <cellStyle name="Normal 6 3 6 6 2 3" xfId="13270" xr:uid="{00000000-0005-0000-0000-000067650000}"/>
    <cellStyle name="Normal 6 3 6 6 2 3 2" xfId="13271" xr:uid="{00000000-0005-0000-0000-000068650000}"/>
    <cellStyle name="Normal 6 3 6 6 2 3 2 2" xfId="41007" xr:uid="{00000000-0005-0000-0000-000069650000}"/>
    <cellStyle name="Normal 6 3 6 6 2 3 3" xfId="30989" xr:uid="{00000000-0005-0000-0000-00006A650000}"/>
    <cellStyle name="Normal 6 3 6 6 2 4" xfId="13272" xr:uid="{00000000-0005-0000-0000-00006B650000}"/>
    <cellStyle name="Normal 6 3 6 6 2 4 2" xfId="35922" xr:uid="{00000000-0005-0000-0000-00006C650000}"/>
    <cellStyle name="Normal 6 3 6 6 2 5" xfId="25326" xr:uid="{00000000-0005-0000-0000-00006D650000}"/>
    <cellStyle name="Normal 6 3 6 6 3" xfId="13273" xr:uid="{00000000-0005-0000-0000-00006E650000}"/>
    <cellStyle name="Normal 6 3 6 6 3 2" xfId="13274" xr:uid="{00000000-0005-0000-0000-00006F650000}"/>
    <cellStyle name="Normal 6 3 6 6 3 2 2" xfId="13275" xr:uid="{00000000-0005-0000-0000-000070650000}"/>
    <cellStyle name="Normal 6 3 6 6 3 2 2 2" xfId="41008" xr:uid="{00000000-0005-0000-0000-000071650000}"/>
    <cellStyle name="Normal 6 3 6 6 3 2 3" xfId="30990" xr:uid="{00000000-0005-0000-0000-000072650000}"/>
    <cellStyle name="Normal 6 3 6 6 3 3" xfId="13276" xr:uid="{00000000-0005-0000-0000-000073650000}"/>
    <cellStyle name="Normal 6 3 6 6 3 3 2" xfId="13277" xr:uid="{00000000-0005-0000-0000-000074650000}"/>
    <cellStyle name="Normal 6 3 6 6 3 3 2 2" xfId="41009" xr:uid="{00000000-0005-0000-0000-000075650000}"/>
    <cellStyle name="Normal 6 3 6 6 3 3 3" xfId="30991" xr:uid="{00000000-0005-0000-0000-000076650000}"/>
    <cellStyle name="Normal 6 3 6 6 3 4" xfId="13278" xr:uid="{00000000-0005-0000-0000-000077650000}"/>
    <cellStyle name="Normal 6 3 6 6 3 4 2" xfId="35923" xr:uid="{00000000-0005-0000-0000-000078650000}"/>
    <cellStyle name="Normal 6 3 6 6 3 5" xfId="25327" xr:uid="{00000000-0005-0000-0000-000079650000}"/>
    <cellStyle name="Normal 6 3 6 6 4" xfId="13279" xr:uid="{00000000-0005-0000-0000-00007A650000}"/>
    <cellStyle name="Normal 6 3 6 6 4 2" xfId="13280" xr:uid="{00000000-0005-0000-0000-00007B650000}"/>
    <cellStyle name="Normal 6 3 6 6 4 2 2" xfId="41010" xr:uid="{00000000-0005-0000-0000-00007C650000}"/>
    <cellStyle name="Normal 6 3 6 6 4 3" xfId="30992" xr:uid="{00000000-0005-0000-0000-00007D650000}"/>
    <cellStyle name="Normal 6 3 6 6 5" xfId="13281" xr:uid="{00000000-0005-0000-0000-00007E650000}"/>
    <cellStyle name="Normal 6 3 6 6 5 2" xfId="13282" xr:uid="{00000000-0005-0000-0000-00007F650000}"/>
    <cellStyle name="Normal 6 3 6 6 5 2 2" xfId="41011" xr:uid="{00000000-0005-0000-0000-000080650000}"/>
    <cellStyle name="Normal 6 3 6 6 5 3" xfId="30993" xr:uid="{00000000-0005-0000-0000-000081650000}"/>
    <cellStyle name="Normal 6 3 6 6 6" xfId="13283" xr:uid="{00000000-0005-0000-0000-000082650000}"/>
    <cellStyle name="Normal 6 3 6 6 6 2" xfId="35921" xr:uid="{00000000-0005-0000-0000-000083650000}"/>
    <cellStyle name="Normal 6 3 6 6 7" xfId="25325" xr:uid="{00000000-0005-0000-0000-000084650000}"/>
    <cellStyle name="Normal 6 3 6 7" xfId="13284" xr:uid="{00000000-0005-0000-0000-000085650000}"/>
    <cellStyle name="Normal 6 3 6 7 2" xfId="13285" xr:uid="{00000000-0005-0000-0000-000086650000}"/>
    <cellStyle name="Normal 6 3 6 7 2 2" xfId="13286" xr:uid="{00000000-0005-0000-0000-000087650000}"/>
    <cellStyle name="Normal 6 3 6 7 2 2 2" xfId="41012" xr:uid="{00000000-0005-0000-0000-000088650000}"/>
    <cellStyle name="Normal 6 3 6 7 2 3" xfId="30994" xr:uid="{00000000-0005-0000-0000-000089650000}"/>
    <cellStyle name="Normal 6 3 6 7 3" xfId="13287" xr:uid="{00000000-0005-0000-0000-00008A650000}"/>
    <cellStyle name="Normal 6 3 6 7 3 2" xfId="13288" xr:uid="{00000000-0005-0000-0000-00008B650000}"/>
    <cellStyle name="Normal 6 3 6 7 3 2 2" xfId="41013" xr:uid="{00000000-0005-0000-0000-00008C650000}"/>
    <cellStyle name="Normal 6 3 6 7 3 3" xfId="30995" xr:uid="{00000000-0005-0000-0000-00008D650000}"/>
    <cellStyle name="Normal 6 3 6 7 4" xfId="13289" xr:uid="{00000000-0005-0000-0000-00008E650000}"/>
    <cellStyle name="Normal 6 3 6 7 4 2" xfId="35924" xr:uid="{00000000-0005-0000-0000-00008F650000}"/>
    <cellStyle name="Normal 6 3 6 7 5" xfId="25328" xr:uid="{00000000-0005-0000-0000-000090650000}"/>
    <cellStyle name="Normal 6 3 6 8" xfId="13290" xr:uid="{00000000-0005-0000-0000-000091650000}"/>
    <cellStyle name="Normal 6 3 6 8 2" xfId="13291" xr:uid="{00000000-0005-0000-0000-000092650000}"/>
    <cellStyle name="Normal 6 3 6 8 2 2" xfId="13292" xr:uid="{00000000-0005-0000-0000-000093650000}"/>
    <cellStyle name="Normal 6 3 6 8 2 2 2" xfId="41014" xr:uid="{00000000-0005-0000-0000-000094650000}"/>
    <cellStyle name="Normal 6 3 6 8 2 3" xfId="30996" xr:uid="{00000000-0005-0000-0000-000095650000}"/>
    <cellStyle name="Normal 6 3 6 8 3" xfId="13293" xr:uid="{00000000-0005-0000-0000-000096650000}"/>
    <cellStyle name="Normal 6 3 6 8 3 2" xfId="13294" xr:uid="{00000000-0005-0000-0000-000097650000}"/>
    <cellStyle name="Normal 6 3 6 8 3 2 2" xfId="41015" xr:uid="{00000000-0005-0000-0000-000098650000}"/>
    <cellStyle name="Normal 6 3 6 8 3 3" xfId="30997" xr:uid="{00000000-0005-0000-0000-000099650000}"/>
    <cellStyle name="Normal 6 3 6 8 4" xfId="13295" xr:uid="{00000000-0005-0000-0000-00009A650000}"/>
    <cellStyle name="Normal 6 3 6 8 4 2" xfId="35925" xr:uid="{00000000-0005-0000-0000-00009B650000}"/>
    <cellStyle name="Normal 6 3 6 8 5" xfId="25329" xr:uid="{00000000-0005-0000-0000-00009C650000}"/>
    <cellStyle name="Normal 6 3 6 9" xfId="13296" xr:uid="{00000000-0005-0000-0000-00009D650000}"/>
    <cellStyle name="Normal 6 3 6 9 2" xfId="13297" xr:uid="{00000000-0005-0000-0000-00009E650000}"/>
    <cellStyle name="Normal 6 3 6 9 2 2" xfId="41016" xr:uid="{00000000-0005-0000-0000-00009F650000}"/>
    <cellStyle name="Normal 6 3 6 9 3" xfId="30998" xr:uid="{00000000-0005-0000-0000-0000A0650000}"/>
    <cellStyle name="Normal 6 3 7" xfId="13298" xr:uid="{00000000-0005-0000-0000-0000A1650000}"/>
    <cellStyle name="Normal 6 3 7 10" xfId="13299" xr:uid="{00000000-0005-0000-0000-0000A2650000}"/>
    <cellStyle name="Normal 6 3 7 10 2" xfId="35926" xr:uid="{00000000-0005-0000-0000-0000A3650000}"/>
    <cellStyle name="Normal 6 3 7 11" xfId="25330" xr:uid="{00000000-0005-0000-0000-0000A4650000}"/>
    <cellStyle name="Normal 6 3 7 2" xfId="13300" xr:uid="{00000000-0005-0000-0000-0000A5650000}"/>
    <cellStyle name="Normal 6 3 7 2 10" xfId="25331" xr:uid="{00000000-0005-0000-0000-0000A6650000}"/>
    <cellStyle name="Normal 6 3 7 2 2" xfId="13301" xr:uid="{00000000-0005-0000-0000-0000A7650000}"/>
    <cellStyle name="Normal 6 3 7 2 2 2" xfId="13302" xr:uid="{00000000-0005-0000-0000-0000A8650000}"/>
    <cellStyle name="Normal 6 3 7 2 2 2 2" xfId="13303" xr:uid="{00000000-0005-0000-0000-0000A9650000}"/>
    <cellStyle name="Normal 6 3 7 2 2 2 2 2" xfId="13304" xr:uid="{00000000-0005-0000-0000-0000AA650000}"/>
    <cellStyle name="Normal 6 3 7 2 2 2 2 2 2" xfId="13305" xr:uid="{00000000-0005-0000-0000-0000AB650000}"/>
    <cellStyle name="Normal 6 3 7 2 2 2 2 2 2 2" xfId="41017" xr:uid="{00000000-0005-0000-0000-0000AC650000}"/>
    <cellStyle name="Normal 6 3 7 2 2 2 2 2 3" xfId="30999" xr:uid="{00000000-0005-0000-0000-0000AD650000}"/>
    <cellStyle name="Normal 6 3 7 2 2 2 2 3" xfId="13306" xr:uid="{00000000-0005-0000-0000-0000AE650000}"/>
    <cellStyle name="Normal 6 3 7 2 2 2 2 3 2" xfId="13307" xr:uid="{00000000-0005-0000-0000-0000AF650000}"/>
    <cellStyle name="Normal 6 3 7 2 2 2 2 3 2 2" xfId="41018" xr:uid="{00000000-0005-0000-0000-0000B0650000}"/>
    <cellStyle name="Normal 6 3 7 2 2 2 2 3 3" xfId="31000" xr:uid="{00000000-0005-0000-0000-0000B1650000}"/>
    <cellStyle name="Normal 6 3 7 2 2 2 2 4" xfId="13308" xr:uid="{00000000-0005-0000-0000-0000B2650000}"/>
    <cellStyle name="Normal 6 3 7 2 2 2 2 4 2" xfId="35930" xr:uid="{00000000-0005-0000-0000-0000B3650000}"/>
    <cellStyle name="Normal 6 3 7 2 2 2 2 5" xfId="25334" xr:uid="{00000000-0005-0000-0000-0000B4650000}"/>
    <cellStyle name="Normal 6 3 7 2 2 2 3" xfId="13309" xr:uid="{00000000-0005-0000-0000-0000B5650000}"/>
    <cellStyle name="Normal 6 3 7 2 2 2 3 2" xfId="13310" xr:uid="{00000000-0005-0000-0000-0000B6650000}"/>
    <cellStyle name="Normal 6 3 7 2 2 2 3 2 2" xfId="13311" xr:uid="{00000000-0005-0000-0000-0000B7650000}"/>
    <cellStyle name="Normal 6 3 7 2 2 2 3 2 2 2" xfId="41019" xr:uid="{00000000-0005-0000-0000-0000B8650000}"/>
    <cellStyle name="Normal 6 3 7 2 2 2 3 2 3" xfId="31001" xr:uid="{00000000-0005-0000-0000-0000B9650000}"/>
    <cellStyle name="Normal 6 3 7 2 2 2 3 3" xfId="13312" xr:uid="{00000000-0005-0000-0000-0000BA650000}"/>
    <cellStyle name="Normal 6 3 7 2 2 2 3 3 2" xfId="13313" xr:uid="{00000000-0005-0000-0000-0000BB650000}"/>
    <cellStyle name="Normal 6 3 7 2 2 2 3 3 2 2" xfId="41020" xr:uid="{00000000-0005-0000-0000-0000BC650000}"/>
    <cellStyle name="Normal 6 3 7 2 2 2 3 3 3" xfId="31002" xr:uid="{00000000-0005-0000-0000-0000BD650000}"/>
    <cellStyle name="Normal 6 3 7 2 2 2 3 4" xfId="13314" xr:uid="{00000000-0005-0000-0000-0000BE650000}"/>
    <cellStyle name="Normal 6 3 7 2 2 2 3 4 2" xfId="35931" xr:uid="{00000000-0005-0000-0000-0000BF650000}"/>
    <cellStyle name="Normal 6 3 7 2 2 2 3 5" xfId="25335" xr:uid="{00000000-0005-0000-0000-0000C0650000}"/>
    <cellStyle name="Normal 6 3 7 2 2 2 4" xfId="13315" xr:uid="{00000000-0005-0000-0000-0000C1650000}"/>
    <cellStyle name="Normal 6 3 7 2 2 2 4 2" xfId="13316" xr:uid="{00000000-0005-0000-0000-0000C2650000}"/>
    <cellStyle name="Normal 6 3 7 2 2 2 4 2 2" xfId="41021" xr:uid="{00000000-0005-0000-0000-0000C3650000}"/>
    <cellStyle name="Normal 6 3 7 2 2 2 4 3" xfId="31003" xr:uid="{00000000-0005-0000-0000-0000C4650000}"/>
    <cellStyle name="Normal 6 3 7 2 2 2 5" xfId="13317" xr:uid="{00000000-0005-0000-0000-0000C5650000}"/>
    <cellStyle name="Normal 6 3 7 2 2 2 5 2" xfId="13318" xr:uid="{00000000-0005-0000-0000-0000C6650000}"/>
    <cellStyle name="Normal 6 3 7 2 2 2 5 2 2" xfId="41022" xr:uid="{00000000-0005-0000-0000-0000C7650000}"/>
    <cellStyle name="Normal 6 3 7 2 2 2 5 3" xfId="31004" xr:uid="{00000000-0005-0000-0000-0000C8650000}"/>
    <cellStyle name="Normal 6 3 7 2 2 2 6" xfId="13319" xr:uid="{00000000-0005-0000-0000-0000C9650000}"/>
    <cellStyle name="Normal 6 3 7 2 2 2 6 2" xfId="35929" xr:uid="{00000000-0005-0000-0000-0000CA650000}"/>
    <cellStyle name="Normal 6 3 7 2 2 2 7" xfId="25333" xr:uid="{00000000-0005-0000-0000-0000CB650000}"/>
    <cellStyle name="Normal 6 3 7 2 2 3" xfId="13320" xr:uid="{00000000-0005-0000-0000-0000CC650000}"/>
    <cellStyle name="Normal 6 3 7 2 2 3 2" xfId="13321" xr:uid="{00000000-0005-0000-0000-0000CD650000}"/>
    <cellStyle name="Normal 6 3 7 2 2 3 2 2" xfId="13322" xr:uid="{00000000-0005-0000-0000-0000CE650000}"/>
    <cellStyle name="Normal 6 3 7 2 2 3 2 2 2" xfId="41023" xr:uid="{00000000-0005-0000-0000-0000CF650000}"/>
    <cellStyle name="Normal 6 3 7 2 2 3 2 3" xfId="31005" xr:uid="{00000000-0005-0000-0000-0000D0650000}"/>
    <cellStyle name="Normal 6 3 7 2 2 3 3" xfId="13323" xr:uid="{00000000-0005-0000-0000-0000D1650000}"/>
    <cellStyle name="Normal 6 3 7 2 2 3 3 2" xfId="13324" xr:uid="{00000000-0005-0000-0000-0000D2650000}"/>
    <cellStyle name="Normal 6 3 7 2 2 3 3 2 2" xfId="41024" xr:uid="{00000000-0005-0000-0000-0000D3650000}"/>
    <cellStyle name="Normal 6 3 7 2 2 3 3 3" xfId="31006" xr:uid="{00000000-0005-0000-0000-0000D4650000}"/>
    <cellStyle name="Normal 6 3 7 2 2 3 4" xfId="13325" xr:uid="{00000000-0005-0000-0000-0000D5650000}"/>
    <cellStyle name="Normal 6 3 7 2 2 3 4 2" xfId="35932" xr:uid="{00000000-0005-0000-0000-0000D6650000}"/>
    <cellStyle name="Normal 6 3 7 2 2 3 5" xfId="25336" xr:uid="{00000000-0005-0000-0000-0000D7650000}"/>
    <cellStyle name="Normal 6 3 7 2 2 4" xfId="13326" xr:uid="{00000000-0005-0000-0000-0000D8650000}"/>
    <cellStyle name="Normal 6 3 7 2 2 4 2" xfId="13327" xr:uid="{00000000-0005-0000-0000-0000D9650000}"/>
    <cellStyle name="Normal 6 3 7 2 2 4 2 2" xfId="13328" xr:uid="{00000000-0005-0000-0000-0000DA650000}"/>
    <cellStyle name="Normal 6 3 7 2 2 4 2 2 2" xfId="41025" xr:uid="{00000000-0005-0000-0000-0000DB650000}"/>
    <cellStyle name="Normal 6 3 7 2 2 4 2 3" xfId="31007" xr:uid="{00000000-0005-0000-0000-0000DC650000}"/>
    <cellStyle name="Normal 6 3 7 2 2 4 3" xfId="13329" xr:uid="{00000000-0005-0000-0000-0000DD650000}"/>
    <cellStyle name="Normal 6 3 7 2 2 4 3 2" xfId="13330" xr:uid="{00000000-0005-0000-0000-0000DE650000}"/>
    <cellStyle name="Normal 6 3 7 2 2 4 3 2 2" xfId="41026" xr:uid="{00000000-0005-0000-0000-0000DF650000}"/>
    <cellStyle name="Normal 6 3 7 2 2 4 3 3" xfId="31008" xr:uid="{00000000-0005-0000-0000-0000E0650000}"/>
    <cellStyle name="Normal 6 3 7 2 2 4 4" xfId="13331" xr:uid="{00000000-0005-0000-0000-0000E1650000}"/>
    <cellStyle name="Normal 6 3 7 2 2 4 4 2" xfId="35933" xr:uid="{00000000-0005-0000-0000-0000E2650000}"/>
    <cellStyle name="Normal 6 3 7 2 2 4 5" xfId="25337" xr:uid="{00000000-0005-0000-0000-0000E3650000}"/>
    <cellStyle name="Normal 6 3 7 2 2 5" xfId="13332" xr:uid="{00000000-0005-0000-0000-0000E4650000}"/>
    <cellStyle name="Normal 6 3 7 2 2 5 2" xfId="13333" xr:uid="{00000000-0005-0000-0000-0000E5650000}"/>
    <cellStyle name="Normal 6 3 7 2 2 5 2 2" xfId="41027" xr:uid="{00000000-0005-0000-0000-0000E6650000}"/>
    <cellStyle name="Normal 6 3 7 2 2 5 3" xfId="31009" xr:uid="{00000000-0005-0000-0000-0000E7650000}"/>
    <cellStyle name="Normal 6 3 7 2 2 6" xfId="13334" xr:uid="{00000000-0005-0000-0000-0000E8650000}"/>
    <cellStyle name="Normal 6 3 7 2 2 6 2" xfId="13335" xr:uid="{00000000-0005-0000-0000-0000E9650000}"/>
    <cellStyle name="Normal 6 3 7 2 2 6 2 2" xfId="41028" xr:uid="{00000000-0005-0000-0000-0000EA650000}"/>
    <cellStyle name="Normal 6 3 7 2 2 6 3" xfId="31010" xr:uid="{00000000-0005-0000-0000-0000EB650000}"/>
    <cellStyle name="Normal 6 3 7 2 2 7" xfId="13336" xr:uid="{00000000-0005-0000-0000-0000EC650000}"/>
    <cellStyle name="Normal 6 3 7 2 2 7 2" xfId="35928" xr:uid="{00000000-0005-0000-0000-0000ED650000}"/>
    <cellStyle name="Normal 6 3 7 2 2 8" xfId="25332" xr:uid="{00000000-0005-0000-0000-0000EE650000}"/>
    <cellStyle name="Normal 6 3 7 2 3" xfId="13337" xr:uid="{00000000-0005-0000-0000-0000EF650000}"/>
    <cellStyle name="Normal 6 3 7 2 3 2" xfId="13338" xr:uid="{00000000-0005-0000-0000-0000F0650000}"/>
    <cellStyle name="Normal 6 3 7 2 3 2 2" xfId="13339" xr:uid="{00000000-0005-0000-0000-0000F1650000}"/>
    <cellStyle name="Normal 6 3 7 2 3 2 2 2" xfId="13340" xr:uid="{00000000-0005-0000-0000-0000F2650000}"/>
    <cellStyle name="Normal 6 3 7 2 3 2 2 2 2" xfId="13341" xr:uid="{00000000-0005-0000-0000-0000F3650000}"/>
    <cellStyle name="Normal 6 3 7 2 3 2 2 2 2 2" xfId="41029" xr:uid="{00000000-0005-0000-0000-0000F4650000}"/>
    <cellStyle name="Normal 6 3 7 2 3 2 2 2 3" xfId="31011" xr:uid="{00000000-0005-0000-0000-0000F5650000}"/>
    <cellStyle name="Normal 6 3 7 2 3 2 2 3" xfId="13342" xr:uid="{00000000-0005-0000-0000-0000F6650000}"/>
    <cellStyle name="Normal 6 3 7 2 3 2 2 3 2" xfId="13343" xr:uid="{00000000-0005-0000-0000-0000F7650000}"/>
    <cellStyle name="Normal 6 3 7 2 3 2 2 3 2 2" xfId="41030" xr:uid="{00000000-0005-0000-0000-0000F8650000}"/>
    <cellStyle name="Normal 6 3 7 2 3 2 2 3 3" xfId="31012" xr:uid="{00000000-0005-0000-0000-0000F9650000}"/>
    <cellStyle name="Normal 6 3 7 2 3 2 2 4" xfId="13344" xr:uid="{00000000-0005-0000-0000-0000FA650000}"/>
    <cellStyle name="Normal 6 3 7 2 3 2 2 4 2" xfId="35936" xr:uid="{00000000-0005-0000-0000-0000FB650000}"/>
    <cellStyle name="Normal 6 3 7 2 3 2 2 5" xfId="25340" xr:uid="{00000000-0005-0000-0000-0000FC650000}"/>
    <cellStyle name="Normal 6 3 7 2 3 2 3" xfId="13345" xr:uid="{00000000-0005-0000-0000-0000FD650000}"/>
    <cellStyle name="Normal 6 3 7 2 3 2 3 2" xfId="13346" xr:uid="{00000000-0005-0000-0000-0000FE650000}"/>
    <cellStyle name="Normal 6 3 7 2 3 2 3 2 2" xfId="13347" xr:uid="{00000000-0005-0000-0000-0000FF650000}"/>
    <cellStyle name="Normal 6 3 7 2 3 2 3 2 2 2" xfId="41031" xr:uid="{00000000-0005-0000-0000-000000660000}"/>
    <cellStyle name="Normal 6 3 7 2 3 2 3 2 3" xfId="31013" xr:uid="{00000000-0005-0000-0000-000001660000}"/>
    <cellStyle name="Normal 6 3 7 2 3 2 3 3" xfId="13348" xr:uid="{00000000-0005-0000-0000-000002660000}"/>
    <cellStyle name="Normal 6 3 7 2 3 2 3 3 2" xfId="13349" xr:uid="{00000000-0005-0000-0000-000003660000}"/>
    <cellStyle name="Normal 6 3 7 2 3 2 3 3 2 2" xfId="41032" xr:uid="{00000000-0005-0000-0000-000004660000}"/>
    <cellStyle name="Normal 6 3 7 2 3 2 3 3 3" xfId="31014" xr:uid="{00000000-0005-0000-0000-000005660000}"/>
    <cellStyle name="Normal 6 3 7 2 3 2 3 4" xfId="13350" xr:uid="{00000000-0005-0000-0000-000006660000}"/>
    <cellStyle name="Normal 6 3 7 2 3 2 3 4 2" xfId="35937" xr:uid="{00000000-0005-0000-0000-000007660000}"/>
    <cellStyle name="Normal 6 3 7 2 3 2 3 5" xfId="25341" xr:uid="{00000000-0005-0000-0000-000008660000}"/>
    <cellStyle name="Normal 6 3 7 2 3 2 4" xfId="13351" xr:uid="{00000000-0005-0000-0000-000009660000}"/>
    <cellStyle name="Normal 6 3 7 2 3 2 4 2" xfId="13352" xr:uid="{00000000-0005-0000-0000-00000A660000}"/>
    <cellStyle name="Normal 6 3 7 2 3 2 4 2 2" xfId="41033" xr:uid="{00000000-0005-0000-0000-00000B660000}"/>
    <cellStyle name="Normal 6 3 7 2 3 2 4 3" xfId="31015" xr:uid="{00000000-0005-0000-0000-00000C660000}"/>
    <cellStyle name="Normal 6 3 7 2 3 2 5" xfId="13353" xr:uid="{00000000-0005-0000-0000-00000D660000}"/>
    <cellStyle name="Normal 6 3 7 2 3 2 5 2" xfId="13354" xr:uid="{00000000-0005-0000-0000-00000E660000}"/>
    <cellStyle name="Normal 6 3 7 2 3 2 5 2 2" xfId="41034" xr:uid="{00000000-0005-0000-0000-00000F660000}"/>
    <cellStyle name="Normal 6 3 7 2 3 2 5 3" xfId="31016" xr:uid="{00000000-0005-0000-0000-000010660000}"/>
    <cellStyle name="Normal 6 3 7 2 3 2 6" xfId="13355" xr:uid="{00000000-0005-0000-0000-000011660000}"/>
    <cellStyle name="Normal 6 3 7 2 3 2 6 2" xfId="35935" xr:uid="{00000000-0005-0000-0000-000012660000}"/>
    <cellStyle name="Normal 6 3 7 2 3 2 7" xfId="25339" xr:uid="{00000000-0005-0000-0000-000013660000}"/>
    <cellStyle name="Normal 6 3 7 2 3 3" xfId="13356" xr:uid="{00000000-0005-0000-0000-000014660000}"/>
    <cellStyle name="Normal 6 3 7 2 3 3 2" xfId="13357" xr:uid="{00000000-0005-0000-0000-000015660000}"/>
    <cellStyle name="Normal 6 3 7 2 3 3 2 2" xfId="13358" xr:uid="{00000000-0005-0000-0000-000016660000}"/>
    <cellStyle name="Normal 6 3 7 2 3 3 2 2 2" xfId="41035" xr:uid="{00000000-0005-0000-0000-000017660000}"/>
    <cellStyle name="Normal 6 3 7 2 3 3 2 3" xfId="31017" xr:uid="{00000000-0005-0000-0000-000018660000}"/>
    <cellStyle name="Normal 6 3 7 2 3 3 3" xfId="13359" xr:uid="{00000000-0005-0000-0000-000019660000}"/>
    <cellStyle name="Normal 6 3 7 2 3 3 3 2" xfId="13360" xr:uid="{00000000-0005-0000-0000-00001A660000}"/>
    <cellStyle name="Normal 6 3 7 2 3 3 3 2 2" xfId="41036" xr:uid="{00000000-0005-0000-0000-00001B660000}"/>
    <cellStyle name="Normal 6 3 7 2 3 3 3 3" xfId="31018" xr:uid="{00000000-0005-0000-0000-00001C660000}"/>
    <cellStyle name="Normal 6 3 7 2 3 3 4" xfId="13361" xr:uid="{00000000-0005-0000-0000-00001D660000}"/>
    <cellStyle name="Normal 6 3 7 2 3 3 4 2" xfId="35938" xr:uid="{00000000-0005-0000-0000-00001E660000}"/>
    <cellStyle name="Normal 6 3 7 2 3 3 5" xfId="25342" xr:uid="{00000000-0005-0000-0000-00001F660000}"/>
    <cellStyle name="Normal 6 3 7 2 3 4" xfId="13362" xr:uid="{00000000-0005-0000-0000-000020660000}"/>
    <cellStyle name="Normal 6 3 7 2 3 4 2" xfId="13363" xr:uid="{00000000-0005-0000-0000-000021660000}"/>
    <cellStyle name="Normal 6 3 7 2 3 4 2 2" xfId="13364" xr:uid="{00000000-0005-0000-0000-000022660000}"/>
    <cellStyle name="Normal 6 3 7 2 3 4 2 2 2" xfId="41037" xr:uid="{00000000-0005-0000-0000-000023660000}"/>
    <cellStyle name="Normal 6 3 7 2 3 4 2 3" xfId="31019" xr:uid="{00000000-0005-0000-0000-000024660000}"/>
    <cellStyle name="Normal 6 3 7 2 3 4 3" xfId="13365" xr:uid="{00000000-0005-0000-0000-000025660000}"/>
    <cellStyle name="Normal 6 3 7 2 3 4 3 2" xfId="13366" xr:uid="{00000000-0005-0000-0000-000026660000}"/>
    <cellStyle name="Normal 6 3 7 2 3 4 3 2 2" xfId="41038" xr:uid="{00000000-0005-0000-0000-000027660000}"/>
    <cellStyle name="Normal 6 3 7 2 3 4 3 3" xfId="31020" xr:uid="{00000000-0005-0000-0000-000028660000}"/>
    <cellStyle name="Normal 6 3 7 2 3 4 4" xfId="13367" xr:uid="{00000000-0005-0000-0000-000029660000}"/>
    <cellStyle name="Normal 6 3 7 2 3 4 4 2" xfId="35939" xr:uid="{00000000-0005-0000-0000-00002A660000}"/>
    <cellStyle name="Normal 6 3 7 2 3 4 5" xfId="25343" xr:uid="{00000000-0005-0000-0000-00002B660000}"/>
    <cellStyle name="Normal 6 3 7 2 3 5" xfId="13368" xr:uid="{00000000-0005-0000-0000-00002C660000}"/>
    <cellStyle name="Normal 6 3 7 2 3 5 2" xfId="13369" xr:uid="{00000000-0005-0000-0000-00002D660000}"/>
    <cellStyle name="Normal 6 3 7 2 3 5 2 2" xfId="41039" xr:uid="{00000000-0005-0000-0000-00002E660000}"/>
    <cellStyle name="Normal 6 3 7 2 3 5 3" xfId="31021" xr:uid="{00000000-0005-0000-0000-00002F660000}"/>
    <cellStyle name="Normal 6 3 7 2 3 6" xfId="13370" xr:uid="{00000000-0005-0000-0000-000030660000}"/>
    <cellStyle name="Normal 6 3 7 2 3 6 2" xfId="13371" xr:uid="{00000000-0005-0000-0000-000031660000}"/>
    <cellStyle name="Normal 6 3 7 2 3 6 2 2" xfId="41040" xr:uid="{00000000-0005-0000-0000-000032660000}"/>
    <cellStyle name="Normal 6 3 7 2 3 6 3" xfId="31022" xr:uid="{00000000-0005-0000-0000-000033660000}"/>
    <cellStyle name="Normal 6 3 7 2 3 7" xfId="13372" xr:uid="{00000000-0005-0000-0000-000034660000}"/>
    <cellStyle name="Normal 6 3 7 2 3 7 2" xfId="35934" xr:uid="{00000000-0005-0000-0000-000035660000}"/>
    <cellStyle name="Normal 6 3 7 2 3 8" xfId="25338" xr:uid="{00000000-0005-0000-0000-000036660000}"/>
    <cellStyle name="Normal 6 3 7 2 4" xfId="13373" xr:uid="{00000000-0005-0000-0000-000037660000}"/>
    <cellStyle name="Normal 6 3 7 2 4 2" xfId="13374" xr:uid="{00000000-0005-0000-0000-000038660000}"/>
    <cellStyle name="Normal 6 3 7 2 4 2 2" xfId="13375" xr:uid="{00000000-0005-0000-0000-000039660000}"/>
    <cellStyle name="Normal 6 3 7 2 4 2 2 2" xfId="13376" xr:uid="{00000000-0005-0000-0000-00003A660000}"/>
    <cellStyle name="Normal 6 3 7 2 4 2 2 2 2" xfId="41041" xr:uid="{00000000-0005-0000-0000-00003B660000}"/>
    <cellStyle name="Normal 6 3 7 2 4 2 2 3" xfId="31023" xr:uid="{00000000-0005-0000-0000-00003C660000}"/>
    <cellStyle name="Normal 6 3 7 2 4 2 3" xfId="13377" xr:uid="{00000000-0005-0000-0000-00003D660000}"/>
    <cellStyle name="Normal 6 3 7 2 4 2 3 2" xfId="13378" xr:uid="{00000000-0005-0000-0000-00003E660000}"/>
    <cellStyle name="Normal 6 3 7 2 4 2 3 2 2" xfId="41042" xr:uid="{00000000-0005-0000-0000-00003F660000}"/>
    <cellStyle name="Normal 6 3 7 2 4 2 3 3" xfId="31024" xr:uid="{00000000-0005-0000-0000-000040660000}"/>
    <cellStyle name="Normal 6 3 7 2 4 2 4" xfId="13379" xr:uid="{00000000-0005-0000-0000-000041660000}"/>
    <cellStyle name="Normal 6 3 7 2 4 2 4 2" xfId="35941" xr:uid="{00000000-0005-0000-0000-000042660000}"/>
    <cellStyle name="Normal 6 3 7 2 4 2 5" xfId="25345" xr:uid="{00000000-0005-0000-0000-000043660000}"/>
    <cellStyle name="Normal 6 3 7 2 4 3" xfId="13380" xr:uid="{00000000-0005-0000-0000-000044660000}"/>
    <cellStyle name="Normal 6 3 7 2 4 3 2" xfId="13381" xr:uid="{00000000-0005-0000-0000-000045660000}"/>
    <cellStyle name="Normal 6 3 7 2 4 3 2 2" xfId="13382" xr:uid="{00000000-0005-0000-0000-000046660000}"/>
    <cellStyle name="Normal 6 3 7 2 4 3 2 2 2" xfId="41043" xr:uid="{00000000-0005-0000-0000-000047660000}"/>
    <cellStyle name="Normal 6 3 7 2 4 3 2 3" xfId="31025" xr:uid="{00000000-0005-0000-0000-000048660000}"/>
    <cellStyle name="Normal 6 3 7 2 4 3 3" xfId="13383" xr:uid="{00000000-0005-0000-0000-000049660000}"/>
    <cellStyle name="Normal 6 3 7 2 4 3 3 2" xfId="13384" xr:uid="{00000000-0005-0000-0000-00004A660000}"/>
    <cellStyle name="Normal 6 3 7 2 4 3 3 2 2" xfId="41044" xr:uid="{00000000-0005-0000-0000-00004B660000}"/>
    <cellStyle name="Normal 6 3 7 2 4 3 3 3" xfId="31026" xr:uid="{00000000-0005-0000-0000-00004C660000}"/>
    <cellStyle name="Normal 6 3 7 2 4 3 4" xfId="13385" xr:uid="{00000000-0005-0000-0000-00004D660000}"/>
    <cellStyle name="Normal 6 3 7 2 4 3 4 2" xfId="35942" xr:uid="{00000000-0005-0000-0000-00004E660000}"/>
    <cellStyle name="Normal 6 3 7 2 4 3 5" xfId="25346" xr:uid="{00000000-0005-0000-0000-00004F660000}"/>
    <cellStyle name="Normal 6 3 7 2 4 4" xfId="13386" xr:uid="{00000000-0005-0000-0000-000050660000}"/>
    <cellStyle name="Normal 6 3 7 2 4 4 2" xfId="13387" xr:uid="{00000000-0005-0000-0000-000051660000}"/>
    <cellStyle name="Normal 6 3 7 2 4 4 2 2" xfId="41045" xr:uid="{00000000-0005-0000-0000-000052660000}"/>
    <cellStyle name="Normal 6 3 7 2 4 4 3" xfId="31027" xr:uid="{00000000-0005-0000-0000-000053660000}"/>
    <cellStyle name="Normal 6 3 7 2 4 5" xfId="13388" xr:uid="{00000000-0005-0000-0000-000054660000}"/>
    <cellStyle name="Normal 6 3 7 2 4 5 2" xfId="13389" xr:uid="{00000000-0005-0000-0000-000055660000}"/>
    <cellStyle name="Normal 6 3 7 2 4 5 2 2" xfId="41046" xr:uid="{00000000-0005-0000-0000-000056660000}"/>
    <cellStyle name="Normal 6 3 7 2 4 5 3" xfId="31028" xr:uid="{00000000-0005-0000-0000-000057660000}"/>
    <cellStyle name="Normal 6 3 7 2 4 6" xfId="13390" xr:uid="{00000000-0005-0000-0000-000058660000}"/>
    <cellStyle name="Normal 6 3 7 2 4 6 2" xfId="35940" xr:uid="{00000000-0005-0000-0000-000059660000}"/>
    <cellStyle name="Normal 6 3 7 2 4 7" xfId="25344" xr:uid="{00000000-0005-0000-0000-00005A660000}"/>
    <cellStyle name="Normal 6 3 7 2 5" xfId="13391" xr:uid="{00000000-0005-0000-0000-00005B660000}"/>
    <cellStyle name="Normal 6 3 7 2 5 2" xfId="13392" xr:uid="{00000000-0005-0000-0000-00005C660000}"/>
    <cellStyle name="Normal 6 3 7 2 5 2 2" xfId="13393" xr:uid="{00000000-0005-0000-0000-00005D660000}"/>
    <cellStyle name="Normal 6 3 7 2 5 2 2 2" xfId="41047" xr:uid="{00000000-0005-0000-0000-00005E660000}"/>
    <cellStyle name="Normal 6 3 7 2 5 2 3" xfId="31029" xr:uid="{00000000-0005-0000-0000-00005F660000}"/>
    <cellStyle name="Normal 6 3 7 2 5 3" xfId="13394" xr:uid="{00000000-0005-0000-0000-000060660000}"/>
    <cellStyle name="Normal 6 3 7 2 5 3 2" xfId="13395" xr:uid="{00000000-0005-0000-0000-000061660000}"/>
    <cellStyle name="Normal 6 3 7 2 5 3 2 2" xfId="41048" xr:uid="{00000000-0005-0000-0000-000062660000}"/>
    <cellStyle name="Normal 6 3 7 2 5 3 3" xfId="31030" xr:uid="{00000000-0005-0000-0000-000063660000}"/>
    <cellStyle name="Normal 6 3 7 2 5 4" xfId="13396" xr:uid="{00000000-0005-0000-0000-000064660000}"/>
    <cellStyle name="Normal 6 3 7 2 5 4 2" xfId="35943" xr:uid="{00000000-0005-0000-0000-000065660000}"/>
    <cellStyle name="Normal 6 3 7 2 5 5" xfId="25347" xr:uid="{00000000-0005-0000-0000-000066660000}"/>
    <cellStyle name="Normal 6 3 7 2 6" xfId="13397" xr:uid="{00000000-0005-0000-0000-000067660000}"/>
    <cellStyle name="Normal 6 3 7 2 6 2" xfId="13398" xr:uid="{00000000-0005-0000-0000-000068660000}"/>
    <cellStyle name="Normal 6 3 7 2 6 2 2" xfId="13399" xr:uid="{00000000-0005-0000-0000-000069660000}"/>
    <cellStyle name="Normal 6 3 7 2 6 2 2 2" xfId="41049" xr:uid="{00000000-0005-0000-0000-00006A660000}"/>
    <cellStyle name="Normal 6 3 7 2 6 2 3" xfId="31031" xr:uid="{00000000-0005-0000-0000-00006B660000}"/>
    <cellStyle name="Normal 6 3 7 2 6 3" xfId="13400" xr:uid="{00000000-0005-0000-0000-00006C660000}"/>
    <cellStyle name="Normal 6 3 7 2 6 3 2" xfId="13401" xr:uid="{00000000-0005-0000-0000-00006D660000}"/>
    <cellStyle name="Normal 6 3 7 2 6 3 2 2" xfId="41050" xr:uid="{00000000-0005-0000-0000-00006E660000}"/>
    <cellStyle name="Normal 6 3 7 2 6 3 3" xfId="31032" xr:uid="{00000000-0005-0000-0000-00006F660000}"/>
    <cellStyle name="Normal 6 3 7 2 6 4" xfId="13402" xr:uid="{00000000-0005-0000-0000-000070660000}"/>
    <cellStyle name="Normal 6 3 7 2 6 4 2" xfId="35944" xr:uid="{00000000-0005-0000-0000-000071660000}"/>
    <cellStyle name="Normal 6 3 7 2 6 5" xfId="25348" xr:uid="{00000000-0005-0000-0000-000072660000}"/>
    <cellStyle name="Normal 6 3 7 2 7" xfId="13403" xr:uid="{00000000-0005-0000-0000-000073660000}"/>
    <cellStyle name="Normal 6 3 7 2 7 2" xfId="13404" xr:uid="{00000000-0005-0000-0000-000074660000}"/>
    <cellStyle name="Normal 6 3 7 2 7 2 2" xfId="41051" xr:uid="{00000000-0005-0000-0000-000075660000}"/>
    <cellStyle name="Normal 6 3 7 2 7 3" xfId="31033" xr:uid="{00000000-0005-0000-0000-000076660000}"/>
    <cellStyle name="Normal 6 3 7 2 8" xfId="13405" xr:uid="{00000000-0005-0000-0000-000077660000}"/>
    <cellStyle name="Normal 6 3 7 2 8 2" xfId="13406" xr:uid="{00000000-0005-0000-0000-000078660000}"/>
    <cellStyle name="Normal 6 3 7 2 8 2 2" xfId="41052" xr:uid="{00000000-0005-0000-0000-000079660000}"/>
    <cellStyle name="Normal 6 3 7 2 8 3" xfId="31034" xr:uid="{00000000-0005-0000-0000-00007A660000}"/>
    <cellStyle name="Normal 6 3 7 2 9" xfId="13407" xr:uid="{00000000-0005-0000-0000-00007B660000}"/>
    <cellStyle name="Normal 6 3 7 2 9 2" xfId="35927" xr:uid="{00000000-0005-0000-0000-00007C660000}"/>
    <cellStyle name="Normal 6 3 7 3" xfId="13408" xr:uid="{00000000-0005-0000-0000-00007D660000}"/>
    <cellStyle name="Normal 6 3 7 3 2" xfId="13409" xr:uid="{00000000-0005-0000-0000-00007E660000}"/>
    <cellStyle name="Normal 6 3 7 3 2 2" xfId="13410" xr:uid="{00000000-0005-0000-0000-00007F660000}"/>
    <cellStyle name="Normal 6 3 7 3 2 2 2" xfId="13411" xr:uid="{00000000-0005-0000-0000-000080660000}"/>
    <cellStyle name="Normal 6 3 7 3 2 2 2 2" xfId="13412" xr:uid="{00000000-0005-0000-0000-000081660000}"/>
    <cellStyle name="Normal 6 3 7 3 2 2 2 2 2" xfId="41053" xr:uid="{00000000-0005-0000-0000-000082660000}"/>
    <cellStyle name="Normal 6 3 7 3 2 2 2 3" xfId="31035" xr:uid="{00000000-0005-0000-0000-000083660000}"/>
    <cellStyle name="Normal 6 3 7 3 2 2 3" xfId="13413" xr:uid="{00000000-0005-0000-0000-000084660000}"/>
    <cellStyle name="Normal 6 3 7 3 2 2 3 2" xfId="13414" xr:uid="{00000000-0005-0000-0000-000085660000}"/>
    <cellStyle name="Normal 6 3 7 3 2 2 3 2 2" xfId="41054" xr:uid="{00000000-0005-0000-0000-000086660000}"/>
    <cellStyle name="Normal 6 3 7 3 2 2 3 3" xfId="31036" xr:uid="{00000000-0005-0000-0000-000087660000}"/>
    <cellStyle name="Normal 6 3 7 3 2 2 4" xfId="13415" xr:uid="{00000000-0005-0000-0000-000088660000}"/>
    <cellStyle name="Normal 6 3 7 3 2 2 4 2" xfId="35947" xr:uid="{00000000-0005-0000-0000-000089660000}"/>
    <cellStyle name="Normal 6 3 7 3 2 2 5" xfId="25351" xr:uid="{00000000-0005-0000-0000-00008A660000}"/>
    <cellStyle name="Normal 6 3 7 3 2 3" xfId="13416" xr:uid="{00000000-0005-0000-0000-00008B660000}"/>
    <cellStyle name="Normal 6 3 7 3 2 3 2" xfId="13417" xr:uid="{00000000-0005-0000-0000-00008C660000}"/>
    <cellStyle name="Normal 6 3 7 3 2 3 2 2" xfId="13418" xr:uid="{00000000-0005-0000-0000-00008D660000}"/>
    <cellStyle name="Normal 6 3 7 3 2 3 2 2 2" xfId="41055" xr:uid="{00000000-0005-0000-0000-00008E660000}"/>
    <cellStyle name="Normal 6 3 7 3 2 3 2 3" xfId="31037" xr:uid="{00000000-0005-0000-0000-00008F660000}"/>
    <cellStyle name="Normal 6 3 7 3 2 3 3" xfId="13419" xr:uid="{00000000-0005-0000-0000-000090660000}"/>
    <cellStyle name="Normal 6 3 7 3 2 3 3 2" xfId="13420" xr:uid="{00000000-0005-0000-0000-000091660000}"/>
    <cellStyle name="Normal 6 3 7 3 2 3 3 2 2" xfId="41056" xr:uid="{00000000-0005-0000-0000-000092660000}"/>
    <cellStyle name="Normal 6 3 7 3 2 3 3 3" xfId="31038" xr:uid="{00000000-0005-0000-0000-000093660000}"/>
    <cellStyle name="Normal 6 3 7 3 2 3 4" xfId="13421" xr:uid="{00000000-0005-0000-0000-000094660000}"/>
    <cellStyle name="Normal 6 3 7 3 2 3 4 2" xfId="35948" xr:uid="{00000000-0005-0000-0000-000095660000}"/>
    <cellStyle name="Normal 6 3 7 3 2 3 5" xfId="25352" xr:uid="{00000000-0005-0000-0000-000096660000}"/>
    <cellStyle name="Normal 6 3 7 3 2 4" xfId="13422" xr:uid="{00000000-0005-0000-0000-000097660000}"/>
    <cellStyle name="Normal 6 3 7 3 2 4 2" xfId="13423" xr:uid="{00000000-0005-0000-0000-000098660000}"/>
    <cellStyle name="Normal 6 3 7 3 2 4 2 2" xfId="41057" xr:uid="{00000000-0005-0000-0000-000099660000}"/>
    <cellStyle name="Normal 6 3 7 3 2 4 3" xfId="31039" xr:uid="{00000000-0005-0000-0000-00009A660000}"/>
    <cellStyle name="Normal 6 3 7 3 2 5" xfId="13424" xr:uid="{00000000-0005-0000-0000-00009B660000}"/>
    <cellStyle name="Normal 6 3 7 3 2 5 2" xfId="13425" xr:uid="{00000000-0005-0000-0000-00009C660000}"/>
    <cellStyle name="Normal 6 3 7 3 2 5 2 2" xfId="41058" xr:uid="{00000000-0005-0000-0000-00009D660000}"/>
    <cellStyle name="Normal 6 3 7 3 2 5 3" xfId="31040" xr:uid="{00000000-0005-0000-0000-00009E660000}"/>
    <cellStyle name="Normal 6 3 7 3 2 6" xfId="13426" xr:uid="{00000000-0005-0000-0000-00009F660000}"/>
    <cellStyle name="Normal 6 3 7 3 2 6 2" xfId="35946" xr:uid="{00000000-0005-0000-0000-0000A0660000}"/>
    <cellStyle name="Normal 6 3 7 3 2 7" xfId="25350" xr:uid="{00000000-0005-0000-0000-0000A1660000}"/>
    <cellStyle name="Normal 6 3 7 3 3" xfId="13427" xr:uid="{00000000-0005-0000-0000-0000A2660000}"/>
    <cellStyle name="Normal 6 3 7 3 3 2" xfId="13428" xr:uid="{00000000-0005-0000-0000-0000A3660000}"/>
    <cellStyle name="Normal 6 3 7 3 3 2 2" xfId="13429" xr:uid="{00000000-0005-0000-0000-0000A4660000}"/>
    <cellStyle name="Normal 6 3 7 3 3 2 2 2" xfId="41059" xr:uid="{00000000-0005-0000-0000-0000A5660000}"/>
    <cellStyle name="Normal 6 3 7 3 3 2 3" xfId="31041" xr:uid="{00000000-0005-0000-0000-0000A6660000}"/>
    <cellStyle name="Normal 6 3 7 3 3 3" xfId="13430" xr:uid="{00000000-0005-0000-0000-0000A7660000}"/>
    <cellStyle name="Normal 6 3 7 3 3 3 2" xfId="13431" xr:uid="{00000000-0005-0000-0000-0000A8660000}"/>
    <cellStyle name="Normal 6 3 7 3 3 3 2 2" xfId="41060" xr:uid="{00000000-0005-0000-0000-0000A9660000}"/>
    <cellStyle name="Normal 6 3 7 3 3 3 3" xfId="31042" xr:uid="{00000000-0005-0000-0000-0000AA660000}"/>
    <cellStyle name="Normal 6 3 7 3 3 4" xfId="13432" xr:uid="{00000000-0005-0000-0000-0000AB660000}"/>
    <cellStyle name="Normal 6 3 7 3 3 4 2" xfId="35949" xr:uid="{00000000-0005-0000-0000-0000AC660000}"/>
    <cellStyle name="Normal 6 3 7 3 3 5" xfId="25353" xr:uid="{00000000-0005-0000-0000-0000AD660000}"/>
    <cellStyle name="Normal 6 3 7 3 4" xfId="13433" xr:uid="{00000000-0005-0000-0000-0000AE660000}"/>
    <cellStyle name="Normal 6 3 7 3 4 2" xfId="13434" xr:uid="{00000000-0005-0000-0000-0000AF660000}"/>
    <cellStyle name="Normal 6 3 7 3 4 2 2" xfId="13435" xr:uid="{00000000-0005-0000-0000-0000B0660000}"/>
    <cellStyle name="Normal 6 3 7 3 4 2 2 2" xfId="41061" xr:uid="{00000000-0005-0000-0000-0000B1660000}"/>
    <cellStyle name="Normal 6 3 7 3 4 2 3" xfId="31043" xr:uid="{00000000-0005-0000-0000-0000B2660000}"/>
    <cellStyle name="Normal 6 3 7 3 4 3" xfId="13436" xr:uid="{00000000-0005-0000-0000-0000B3660000}"/>
    <cellStyle name="Normal 6 3 7 3 4 3 2" xfId="13437" xr:uid="{00000000-0005-0000-0000-0000B4660000}"/>
    <cellStyle name="Normal 6 3 7 3 4 3 2 2" xfId="41062" xr:uid="{00000000-0005-0000-0000-0000B5660000}"/>
    <cellStyle name="Normal 6 3 7 3 4 3 3" xfId="31044" xr:uid="{00000000-0005-0000-0000-0000B6660000}"/>
    <cellStyle name="Normal 6 3 7 3 4 4" xfId="13438" xr:uid="{00000000-0005-0000-0000-0000B7660000}"/>
    <cellStyle name="Normal 6 3 7 3 4 4 2" xfId="35950" xr:uid="{00000000-0005-0000-0000-0000B8660000}"/>
    <cellStyle name="Normal 6 3 7 3 4 5" xfId="25354" xr:uid="{00000000-0005-0000-0000-0000B9660000}"/>
    <cellStyle name="Normal 6 3 7 3 5" xfId="13439" xr:uid="{00000000-0005-0000-0000-0000BA660000}"/>
    <cellStyle name="Normal 6 3 7 3 5 2" xfId="13440" xr:uid="{00000000-0005-0000-0000-0000BB660000}"/>
    <cellStyle name="Normal 6 3 7 3 5 2 2" xfId="41063" xr:uid="{00000000-0005-0000-0000-0000BC660000}"/>
    <cellStyle name="Normal 6 3 7 3 5 3" xfId="31045" xr:uid="{00000000-0005-0000-0000-0000BD660000}"/>
    <cellStyle name="Normal 6 3 7 3 6" xfId="13441" xr:uid="{00000000-0005-0000-0000-0000BE660000}"/>
    <cellStyle name="Normal 6 3 7 3 6 2" xfId="13442" xr:uid="{00000000-0005-0000-0000-0000BF660000}"/>
    <cellStyle name="Normal 6 3 7 3 6 2 2" xfId="41064" xr:uid="{00000000-0005-0000-0000-0000C0660000}"/>
    <cellStyle name="Normal 6 3 7 3 6 3" xfId="31046" xr:uid="{00000000-0005-0000-0000-0000C1660000}"/>
    <cellStyle name="Normal 6 3 7 3 7" xfId="13443" xr:uid="{00000000-0005-0000-0000-0000C2660000}"/>
    <cellStyle name="Normal 6 3 7 3 7 2" xfId="35945" xr:uid="{00000000-0005-0000-0000-0000C3660000}"/>
    <cellStyle name="Normal 6 3 7 3 8" xfId="25349" xr:uid="{00000000-0005-0000-0000-0000C4660000}"/>
    <cellStyle name="Normal 6 3 7 4" xfId="13444" xr:uid="{00000000-0005-0000-0000-0000C5660000}"/>
    <cellStyle name="Normal 6 3 7 4 2" xfId="13445" xr:uid="{00000000-0005-0000-0000-0000C6660000}"/>
    <cellStyle name="Normal 6 3 7 4 2 2" xfId="13446" xr:uid="{00000000-0005-0000-0000-0000C7660000}"/>
    <cellStyle name="Normal 6 3 7 4 2 2 2" xfId="13447" xr:uid="{00000000-0005-0000-0000-0000C8660000}"/>
    <cellStyle name="Normal 6 3 7 4 2 2 2 2" xfId="13448" xr:uid="{00000000-0005-0000-0000-0000C9660000}"/>
    <cellStyle name="Normal 6 3 7 4 2 2 2 2 2" xfId="41065" xr:uid="{00000000-0005-0000-0000-0000CA660000}"/>
    <cellStyle name="Normal 6 3 7 4 2 2 2 3" xfId="31047" xr:uid="{00000000-0005-0000-0000-0000CB660000}"/>
    <cellStyle name="Normal 6 3 7 4 2 2 3" xfId="13449" xr:uid="{00000000-0005-0000-0000-0000CC660000}"/>
    <cellStyle name="Normal 6 3 7 4 2 2 3 2" xfId="13450" xr:uid="{00000000-0005-0000-0000-0000CD660000}"/>
    <cellStyle name="Normal 6 3 7 4 2 2 3 2 2" xfId="41066" xr:uid="{00000000-0005-0000-0000-0000CE660000}"/>
    <cellStyle name="Normal 6 3 7 4 2 2 3 3" xfId="31048" xr:uid="{00000000-0005-0000-0000-0000CF660000}"/>
    <cellStyle name="Normal 6 3 7 4 2 2 4" xfId="13451" xr:uid="{00000000-0005-0000-0000-0000D0660000}"/>
    <cellStyle name="Normal 6 3 7 4 2 2 4 2" xfId="35953" xr:uid="{00000000-0005-0000-0000-0000D1660000}"/>
    <cellStyle name="Normal 6 3 7 4 2 2 5" xfId="25357" xr:uid="{00000000-0005-0000-0000-0000D2660000}"/>
    <cellStyle name="Normal 6 3 7 4 2 3" xfId="13452" xr:uid="{00000000-0005-0000-0000-0000D3660000}"/>
    <cellStyle name="Normal 6 3 7 4 2 3 2" xfId="13453" xr:uid="{00000000-0005-0000-0000-0000D4660000}"/>
    <cellStyle name="Normal 6 3 7 4 2 3 2 2" xfId="13454" xr:uid="{00000000-0005-0000-0000-0000D5660000}"/>
    <cellStyle name="Normal 6 3 7 4 2 3 2 2 2" xfId="41067" xr:uid="{00000000-0005-0000-0000-0000D6660000}"/>
    <cellStyle name="Normal 6 3 7 4 2 3 2 3" xfId="31049" xr:uid="{00000000-0005-0000-0000-0000D7660000}"/>
    <cellStyle name="Normal 6 3 7 4 2 3 3" xfId="13455" xr:uid="{00000000-0005-0000-0000-0000D8660000}"/>
    <cellStyle name="Normal 6 3 7 4 2 3 3 2" xfId="13456" xr:uid="{00000000-0005-0000-0000-0000D9660000}"/>
    <cellStyle name="Normal 6 3 7 4 2 3 3 2 2" xfId="41068" xr:uid="{00000000-0005-0000-0000-0000DA660000}"/>
    <cellStyle name="Normal 6 3 7 4 2 3 3 3" xfId="31050" xr:uid="{00000000-0005-0000-0000-0000DB660000}"/>
    <cellStyle name="Normal 6 3 7 4 2 3 4" xfId="13457" xr:uid="{00000000-0005-0000-0000-0000DC660000}"/>
    <cellStyle name="Normal 6 3 7 4 2 3 4 2" xfId="35954" xr:uid="{00000000-0005-0000-0000-0000DD660000}"/>
    <cellStyle name="Normal 6 3 7 4 2 3 5" xfId="25358" xr:uid="{00000000-0005-0000-0000-0000DE660000}"/>
    <cellStyle name="Normal 6 3 7 4 2 4" xfId="13458" xr:uid="{00000000-0005-0000-0000-0000DF660000}"/>
    <cellStyle name="Normal 6 3 7 4 2 4 2" xfId="13459" xr:uid="{00000000-0005-0000-0000-0000E0660000}"/>
    <cellStyle name="Normal 6 3 7 4 2 4 2 2" xfId="41069" xr:uid="{00000000-0005-0000-0000-0000E1660000}"/>
    <cellStyle name="Normal 6 3 7 4 2 4 3" xfId="31051" xr:uid="{00000000-0005-0000-0000-0000E2660000}"/>
    <cellStyle name="Normal 6 3 7 4 2 5" xfId="13460" xr:uid="{00000000-0005-0000-0000-0000E3660000}"/>
    <cellStyle name="Normal 6 3 7 4 2 5 2" xfId="13461" xr:uid="{00000000-0005-0000-0000-0000E4660000}"/>
    <cellStyle name="Normal 6 3 7 4 2 5 2 2" xfId="41070" xr:uid="{00000000-0005-0000-0000-0000E5660000}"/>
    <cellStyle name="Normal 6 3 7 4 2 5 3" xfId="31052" xr:uid="{00000000-0005-0000-0000-0000E6660000}"/>
    <cellStyle name="Normal 6 3 7 4 2 6" xfId="13462" xr:uid="{00000000-0005-0000-0000-0000E7660000}"/>
    <cellStyle name="Normal 6 3 7 4 2 6 2" xfId="35952" xr:uid="{00000000-0005-0000-0000-0000E8660000}"/>
    <cellStyle name="Normal 6 3 7 4 2 7" xfId="25356" xr:uid="{00000000-0005-0000-0000-0000E9660000}"/>
    <cellStyle name="Normal 6 3 7 4 3" xfId="13463" xr:uid="{00000000-0005-0000-0000-0000EA660000}"/>
    <cellStyle name="Normal 6 3 7 4 3 2" xfId="13464" xr:uid="{00000000-0005-0000-0000-0000EB660000}"/>
    <cellStyle name="Normal 6 3 7 4 3 2 2" xfId="13465" xr:uid="{00000000-0005-0000-0000-0000EC660000}"/>
    <cellStyle name="Normal 6 3 7 4 3 2 2 2" xfId="41071" xr:uid="{00000000-0005-0000-0000-0000ED660000}"/>
    <cellStyle name="Normal 6 3 7 4 3 2 3" xfId="31053" xr:uid="{00000000-0005-0000-0000-0000EE660000}"/>
    <cellStyle name="Normal 6 3 7 4 3 3" xfId="13466" xr:uid="{00000000-0005-0000-0000-0000EF660000}"/>
    <cellStyle name="Normal 6 3 7 4 3 3 2" xfId="13467" xr:uid="{00000000-0005-0000-0000-0000F0660000}"/>
    <cellStyle name="Normal 6 3 7 4 3 3 2 2" xfId="41072" xr:uid="{00000000-0005-0000-0000-0000F1660000}"/>
    <cellStyle name="Normal 6 3 7 4 3 3 3" xfId="31054" xr:uid="{00000000-0005-0000-0000-0000F2660000}"/>
    <cellStyle name="Normal 6 3 7 4 3 4" xfId="13468" xr:uid="{00000000-0005-0000-0000-0000F3660000}"/>
    <cellStyle name="Normal 6 3 7 4 3 4 2" xfId="35955" xr:uid="{00000000-0005-0000-0000-0000F4660000}"/>
    <cellStyle name="Normal 6 3 7 4 3 5" xfId="25359" xr:uid="{00000000-0005-0000-0000-0000F5660000}"/>
    <cellStyle name="Normal 6 3 7 4 4" xfId="13469" xr:uid="{00000000-0005-0000-0000-0000F6660000}"/>
    <cellStyle name="Normal 6 3 7 4 4 2" xfId="13470" xr:uid="{00000000-0005-0000-0000-0000F7660000}"/>
    <cellStyle name="Normal 6 3 7 4 4 2 2" xfId="13471" xr:uid="{00000000-0005-0000-0000-0000F8660000}"/>
    <cellStyle name="Normal 6 3 7 4 4 2 2 2" xfId="41073" xr:uid="{00000000-0005-0000-0000-0000F9660000}"/>
    <cellStyle name="Normal 6 3 7 4 4 2 3" xfId="31055" xr:uid="{00000000-0005-0000-0000-0000FA660000}"/>
    <cellStyle name="Normal 6 3 7 4 4 3" xfId="13472" xr:uid="{00000000-0005-0000-0000-0000FB660000}"/>
    <cellStyle name="Normal 6 3 7 4 4 3 2" xfId="13473" xr:uid="{00000000-0005-0000-0000-0000FC660000}"/>
    <cellStyle name="Normal 6 3 7 4 4 3 2 2" xfId="41074" xr:uid="{00000000-0005-0000-0000-0000FD660000}"/>
    <cellStyle name="Normal 6 3 7 4 4 3 3" xfId="31056" xr:uid="{00000000-0005-0000-0000-0000FE660000}"/>
    <cellStyle name="Normal 6 3 7 4 4 4" xfId="13474" xr:uid="{00000000-0005-0000-0000-0000FF660000}"/>
    <cellStyle name="Normal 6 3 7 4 4 4 2" xfId="35956" xr:uid="{00000000-0005-0000-0000-000000670000}"/>
    <cellStyle name="Normal 6 3 7 4 4 5" xfId="25360" xr:uid="{00000000-0005-0000-0000-000001670000}"/>
    <cellStyle name="Normal 6 3 7 4 5" xfId="13475" xr:uid="{00000000-0005-0000-0000-000002670000}"/>
    <cellStyle name="Normal 6 3 7 4 5 2" xfId="13476" xr:uid="{00000000-0005-0000-0000-000003670000}"/>
    <cellStyle name="Normal 6 3 7 4 5 2 2" xfId="41075" xr:uid="{00000000-0005-0000-0000-000004670000}"/>
    <cellStyle name="Normal 6 3 7 4 5 3" xfId="31057" xr:uid="{00000000-0005-0000-0000-000005670000}"/>
    <cellStyle name="Normal 6 3 7 4 6" xfId="13477" xr:uid="{00000000-0005-0000-0000-000006670000}"/>
    <cellStyle name="Normal 6 3 7 4 6 2" xfId="13478" xr:uid="{00000000-0005-0000-0000-000007670000}"/>
    <cellStyle name="Normal 6 3 7 4 6 2 2" xfId="41076" xr:uid="{00000000-0005-0000-0000-000008670000}"/>
    <cellStyle name="Normal 6 3 7 4 6 3" xfId="31058" xr:uid="{00000000-0005-0000-0000-000009670000}"/>
    <cellStyle name="Normal 6 3 7 4 7" xfId="13479" xr:uid="{00000000-0005-0000-0000-00000A670000}"/>
    <cellStyle name="Normal 6 3 7 4 7 2" xfId="35951" xr:uid="{00000000-0005-0000-0000-00000B670000}"/>
    <cellStyle name="Normal 6 3 7 4 8" xfId="25355" xr:uid="{00000000-0005-0000-0000-00000C670000}"/>
    <cellStyle name="Normal 6 3 7 5" xfId="13480" xr:uid="{00000000-0005-0000-0000-00000D670000}"/>
    <cellStyle name="Normal 6 3 7 5 2" xfId="13481" xr:uid="{00000000-0005-0000-0000-00000E670000}"/>
    <cellStyle name="Normal 6 3 7 5 2 2" xfId="13482" xr:uid="{00000000-0005-0000-0000-00000F670000}"/>
    <cellStyle name="Normal 6 3 7 5 2 2 2" xfId="13483" xr:uid="{00000000-0005-0000-0000-000010670000}"/>
    <cellStyle name="Normal 6 3 7 5 2 2 2 2" xfId="41077" xr:uid="{00000000-0005-0000-0000-000011670000}"/>
    <cellStyle name="Normal 6 3 7 5 2 2 3" xfId="31059" xr:uid="{00000000-0005-0000-0000-000012670000}"/>
    <cellStyle name="Normal 6 3 7 5 2 3" xfId="13484" xr:uid="{00000000-0005-0000-0000-000013670000}"/>
    <cellStyle name="Normal 6 3 7 5 2 3 2" xfId="13485" xr:uid="{00000000-0005-0000-0000-000014670000}"/>
    <cellStyle name="Normal 6 3 7 5 2 3 2 2" xfId="41078" xr:uid="{00000000-0005-0000-0000-000015670000}"/>
    <cellStyle name="Normal 6 3 7 5 2 3 3" xfId="31060" xr:uid="{00000000-0005-0000-0000-000016670000}"/>
    <cellStyle name="Normal 6 3 7 5 2 4" xfId="13486" xr:uid="{00000000-0005-0000-0000-000017670000}"/>
    <cellStyle name="Normal 6 3 7 5 2 4 2" xfId="35958" xr:uid="{00000000-0005-0000-0000-000018670000}"/>
    <cellStyle name="Normal 6 3 7 5 2 5" xfId="25362" xr:uid="{00000000-0005-0000-0000-000019670000}"/>
    <cellStyle name="Normal 6 3 7 5 3" xfId="13487" xr:uid="{00000000-0005-0000-0000-00001A670000}"/>
    <cellStyle name="Normal 6 3 7 5 3 2" xfId="13488" xr:uid="{00000000-0005-0000-0000-00001B670000}"/>
    <cellStyle name="Normal 6 3 7 5 3 2 2" xfId="13489" xr:uid="{00000000-0005-0000-0000-00001C670000}"/>
    <cellStyle name="Normal 6 3 7 5 3 2 2 2" xfId="41079" xr:uid="{00000000-0005-0000-0000-00001D670000}"/>
    <cellStyle name="Normal 6 3 7 5 3 2 3" xfId="31061" xr:uid="{00000000-0005-0000-0000-00001E670000}"/>
    <cellStyle name="Normal 6 3 7 5 3 3" xfId="13490" xr:uid="{00000000-0005-0000-0000-00001F670000}"/>
    <cellStyle name="Normal 6 3 7 5 3 3 2" xfId="13491" xr:uid="{00000000-0005-0000-0000-000020670000}"/>
    <cellStyle name="Normal 6 3 7 5 3 3 2 2" xfId="41080" xr:uid="{00000000-0005-0000-0000-000021670000}"/>
    <cellStyle name="Normal 6 3 7 5 3 3 3" xfId="31062" xr:uid="{00000000-0005-0000-0000-000022670000}"/>
    <cellStyle name="Normal 6 3 7 5 3 4" xfId="13492" xr:uid="{00000000-0005-0000-0000-000023670000}"/>
    <cellStyle name="Normal 6 3 7 5 3 4 2" xfId="35959" xr:uid="{00000000-0005-0000-0000-000024670000}"/>
    <cellStyle name="Normal 6 3 7 5 3 5" xfId="25363" xr:uid="{00000000-0005-0000-0000-000025670000}"/>
    <cellStyle name="Normal 6 3 7 5 4" xfId="13493" xr:uid="{00000000-0005-0000-0000-000026670000}"/>
    <cellStyle name="Normal 6 3 7 5 4 2" xfId="13494" xr:uid="{00000000-0005-0000-0000-000027670000}"/>
    <cellStyle name="Normal 6 3 7 5 4 2 2" xfId="41081" xr:uid="{00000000-0005-0000-0000-000028670000}"/>
    <cellStyle name="Normal 6 3 7 5 4 3" xfId="31063" xr:uid="{00000000-0005-0000-0000-000029670000}"/>
    <cellStyle name="Normal 6 3 7 5 5" xfId="13495" xr:uid="{00000000-0005-0000-0000-00002A670000}"/>
    <cellStyle name="Normal 6 3 7 5 5 2" xfId="13496" xr:uid="{00000000-0005-0000-0000-00002B670000}"/>
    <cellStyle name="Normal 6 3 7 5 5 2 2" xfId="41082" xr:uid="{00000000-0005-0000-0000-00002C670000}"/>
    <cellStyle name="Normal 6 3 7 5 5 3" xfId="31064" xr:uid="{00000000-0005-0000-0000-00002D670000}"/>
    <cellStyle name="Normal 6 3 7 5 6" xfId="13497" xr:uid="{00000000-0005-0000-0000-00002E670000}"/>
    <cellStyle name="Normal 6 3 7 5 6 2" xfId="35957" xr:uid="{00000000-0005-0000-0000-00002F670000}"/>
    <cellStyle name="Normal 6 3 7 5 7" xfId="25361" xr:uid="{00000000-0005-0000-0000-000030670000}"/>
    <cellStyle name="Normal 6 3 7 6" xfId="13498" xr:uid="{00000000-0005-0000-0000-000031670000}"/>
    <cellStyle name="Normal 6 3 7 6 2" xfId="13499" xr:uid="{00000000-0005-0000-0000-000032670000}"/>
    <cellStyle name="Normal 6 3 7 6 2 2" xfId="13500" xr:uid="{00000000-0005-0000-0000-000033670000}"/>
    <cellStyle name="Normal 6 3 7 6 2 2 2" xfId="41083" xr:uid="{00000000-0005-0000-0000-000034670000}"/>
    <cellStyle name="Normal 6 3 7 6 2 3" xfId="31065" xr:uid="{00000000-0005-0000-0000-000035670000}"/>
    <cellStyle name="Normal 6 3 7 6 3" xfId="13501" xr:uid="{00000000-0005-0000-0000-000036670000}"/>
    <cellStyle name="Normal 6 3 7 6 3 2" xfId="13502" xr:uid="{00000000-0005-0000-0000-000037670000}"/>
    <cellStyle name="Normal 6 3 7 6 3 2 2" xfId="41084" xr:uid="{00000000-0005-0000-0000-000038670000}"/>
    <cellStyle name="Normal 6 3 7 6 3 3" xfId="31066" xr:uid="{00000000-0005-0000-0000-000039670000}"/>
    <cellStyle name="Normal 6 3 7 6 4" xfId="13503" xr:uid="{00000000-0005-0000-0000-00003A670000}"/>
    <cellStyle name="Normal 6 3 7 6 4 2" xfId="35960" xr:uid="{00000000-0005-0000-0000-00003B670000}"/>
    <cellStyle name="Normal 6 3 7 6 5" xfId="25364" xr:uid="{00000000-0005-0000-0000-00003C670000}"/>
    <cellStyle name="Normal 6 3 7 7" xfId="13504" xr:uid="{00000000-0005-0000-0000-00003D670000}"/>
    <cellStyle name="Normal 6 3 7 7 2" xfId="13505" xr:uid="{00000000-0005-0000-0000-00003E670000}"/>
    <cellStyle name="Normal 6 3 7 7 2 2" xfId="13506" xr:uid="{00000000-0005-0000-0000-00003F670000}"/>
    <cellStyle name="Normal 6 3 7 7 2 2 2" xfId="41085" xr:uid="{00000000-0005-0000-0000-000040670000}"/>
    <cellStyle name="Normal 6 3 7 7 2 3" xfId="31067" xr:uid="{00000000-0005-0000-0000-000041670000}"/>
    <cellStyle name="Normal 6 3 7 7 3" xfId="13507" xr:uid="{00000000-0005-0000-0000-000042670000}"/>
    <cellStyle name="Normal 6 3 7 7 3 2" xfId="13508" xr:uid="{00000000-0005-0000-0000-000043670000}"/>
    <cellStyle name="Normal 6 3 7 7 3 2 2" xfId="41086" xr:uid="{00000000-0005-0000-0000-000044670000}"/>
    <cellStyle name="Normal 6 3 7 7 3 3" xfId="31068" xr:uid="{00000000-0005-0000-0000-000045670000}"/>
    <cellStyle name="Normal 6 3 7 7 4" xfId="13509" xr:uid="{00000000-0005-0000-0000-000046670000}"/>
    <cellStyle name="Normal 6 3 7 7 4 2" xfId="35961" xr:uid="{00000000-0005-0000-0000-000047670000}"/>
    <cellStyle name="Normal 6 3 7 7 5" xfId="25365" xr:uid="{00000000-0005-0000-0000-000048670000}"/>
    <cellStyle name="Normal 6 3 7 8" xfId="13510" xr:uid="{00000000-0005-0000-0000-000049670000}"/>
    <cellStyle name="Normal 6 3 7 8 2" xfId="13511" xr:uid="{00000000-0005-0000-0000-00004A670000}"/>
    <cellStyle name="Normal 6 3 7 8 2 2" xfId="41087" xr:uid="{00000000-0005-0000-0000-00004B670000}"/>
    <cellStyle name="Normal 6 3 7 8 3" xfId="31069" xr:uid="{00000000-0005-0000-0000-00004C670000}"/>
    <cellStyle name="Normal 6 3 7 9" xfId="13512" xr:uid="{00000000-0005-0000-0000-00004D670000}"/>
    <cellStyle name="Normal 6 3 7 9 2" xfId="13513" xr:uid="{00000000-0005-0000-0000-00004E670000}"/>
    <cellStyle name="Normal 6 3 7 9 2 2" xfId="41088" xr:uid="{00000000-0005-0000-0000-00004F670000}"/>
    <cellStyle name="Normal 6 3 7 9 3" xfId="31070" xr:uid="{00000000-0005-0000-0000-000050670000}"/>
    <cellStyle name="Normal 6 3 8" xfId="13514" xr:uid="{00000000-0005-0000-0000-000051670000}"/>
    <cellStyle name="Normal 6 3 8 10" xfId="25366" xr:uid="{00000000-0005-0000-0000-000052670000}"/>
    <cellStyle name="Normal 6 3 8 2" xfId="13515" xr:uid="{00000000-0005-0000-0000-000053670000}"/>
    <cellStyle name="Normal 6 3 8 2 2" xfId="13516" xr:uid="{00000000-0005-0000-0000-000054670000}"/>
    <cellStyle name="Normal 6 3 8 2 2 2" xfId="13517" xr:uid="{00000000-0005-0000-0000-000055670000}"/>
    <cellStyle name="Normal 6 3 8 2 2 2 2" xfId="13518" xr:uid="{00000000-0005-0000-0000-000056670000}"/>
    <cellStyle name="Normal 6 3 8 2 2 2 2 2" xfId="13519" xr:uid="{00000000-0005-0000-0000-000057670000}"/>
    <cellStyle name="Normal 6 3 8 2 2 2 2 2 2" xfId="41089" xr:uid="{00000000-0005-0000-0000-000058670000}"/>
    <cellStyle name="Normal 6 3 8 2 2 2 2 3" xfId="31071" xr:uid="{00000000-0005-0000-0000-000059670000}"/>
    <cellStyle name="Normal 6 3 8 2 2 2 3" xfId="13520" xr:uid="{00000000-0005-0000-0000-00005A670000}"/>
    <cellStyle name="Normal 6 3 8 2 2 2 3 2" xfId="13521" xr:uid="{00000000-0005-0000-0000-00005B670000}"/>
    <cellStyle name="Normal 6 3 8 2 2 2 3 2 2" xfId="41090" xr:uid="{00000000-0005-0000-0000-00005C670000}"/>
    <cellStyle name="Normal 6 3 8 2 2 2 3 3" xfId="31072" xr:uid="{00000000-0005-0000-0000-00005D670000}"/>
    <cellStyle name="Normal 6 3 8 2 2 2 4" xfId="13522" xr:uid="{00000000-0005-0000-0000-00005E670000}"/>
    <cellStyle name="Normal 6 3 8 2 2 2 4 2" xfId="35965" xr:uid="{00000000-0005-0000-0000-00005F670000}"/>
    <cellStyle name="Normal 6 3 8 2 2 2 5" xfId="25369" xr:uid="{00000000-0005-0000-0000-000060670000}"/>
    <cellStyle name="Normal 6 3 8 2 2 3" xfId="13523" xr:uid="{00000000-0005-0000-0000-000061670000}"/>
    <cellStyle name="Normal 6 3 8 2 2 3 2" xfId="13524" xr:uid="{00000000-0005-0000-0000-000062670000}"/>
    <cellStyle name="Normal 6 3 8 2 2 3 2 2" xfId="13525" xr:uid="{00000000-0005-0000-0000-000063670000}"/>
    <cellStyle name="Normal 6 3 8 2 2 3 2 2 2" xfId="41091" xr:uid="{00000000-0005-0000-0000-000064670000}"/>
    <cellStyle name="Normal 6 3 8 2 2 3 2 3" xfId="31073" xr:uid="{00000000-0005-0000-0000-000065670000}"/>
    <cellStyle name="Normal 6 3 8 2 2 3 3" xfId="13526" xr:uid="{00000000-0005-0000-0000-000066670000}"/>
    <cellStyle name="Normal 6 3 8 2 2 3 3 2" xfId="13527" xr:uid="{00000000-0005-0000-0000-000067670000}"/>
    <cellStyle name="Normal 6 3 8 2 2 3 3 2 2" xfId="41092" xr:uid="{00000000-0005-0000-0000-000068670000}"/>
    <cellStyle name="Normal 6 3 8 2 2 3 3 3" xfId="31074" xr:uid="{00000000-0005-0000-0000-000069670000}"/>
    <cellStyle name="Normal 6 3 8 2 2 3 4" xfId="13528" xr:uid="{00000000-0005-0000-0000-00006A670000}"/>
    <cellStyle name="Normal 6 3 8 2 2 3 4 2" xfId="35966" xr:uid="{00000000-0005-0000-0000-00006B670000}"/>
    <cellStyle name="Normal 6 3 8 2 2 3 5" xfId="25370" xr:uid="{00000000-0005-0000-0000-00006C670000}"/>
    <cellStyle name="Normal 6 3 8 2 2 4" xfId="13529" xr:uid="{00000000-0005-0000-0000-00006D670000}"/>
    <cellStyle name="Normal 6 3 8 2 2 4 2" xfId="13530" xr:uid="{00000000-0005-0000-0000-00006E670000}"/>
    <cellStyle name="Normal 6 3 8 2 2 4 2 2" xfId="41093" xr:uid="{00000000-0005-0000-0000-00006F670000}"/>
    <cellStyle name="Normal 6 3 8 2 2 4 3" xfId="31075" xr:uid="{00000000-0005-0000-0000-000070670000}"/>
    <cellStyle name="Normal 6 3 8 2 2 5" xfId="13531" xr:uid="{00000000-0005-0000-0000-000071670000}"/>
    <cellStyle name="Normal 6 3 8 2 2 5 2" xfId="13532" xr:uid="{00000000-0005-0000-0000-000072670000}"/>
    <cellStyle name="Normal 6 3 8 2 2 5 2 2" xfId="41094" xr:uid="{00000000-0005-0000-0000-000073670000}"/>
    <cellStyle name="Normal 6 3 8 2 2 5 3" xfId="31076" xr:uid="{00000000-0005-0000-0000-000074670000}"/>
    <cellStyle name="Normal 6 3 8 2 2 6" xfId="13533" xr:uid="{00000000-0005-0000-0000-000075670000}"/>
    <cellStyle name="Normal 6 3 8 2 2 6 2" xfId="35964" xr:uid="{00000000-0005-0000-0000-000076670000}"/>
    <cellStyle name="Normal 6 3 8 2 2 7" xfId="25368" xr:uid="{00000000-0005-0000-0000-000077670000}"/>
    <cellStyle name="Normal 6 3 8 2 3" xfId="13534" xr:uid="{00000000-0005-0000-0000-000078670000}"/>
    <cellStyle name="Normal 6 3 8 2 3 2" xfId="13535" xr:uid="{00000000-0005-0000-0000-000079670000}"/>
    <cellStyle name="Normal 6 3 8 2 3 2 2" xfId="13536" xr:uid="{00000000-0005-0000-0000-00007A670000}"/>
    <cellStyle name="Normal 6 3 8 2 3 2 2 2" xfId="41095" xr:uid="{00000000-0005-0000-0000-00007B670000}"/>
    <cellStyle name="Normal 6 3 8 2 3 2 3" xfId="31077" xr:uid="{00000000-0005-0000-0000-00007C670000}"/>
    <cellStyle name="Normal 6 3 8 2 3 3" xfId="13537" xr:uid="{00000000-0005-0000-0000-00007D670000}"/>
    <cellStyle name="Normal 6 3 8 2 3 3 2" xfId="13538" xr:uid="{00000000-0005-0000-0000-00007E670000}"/>
    <cellStyle name="Normal 6 3 8 2 3 3 2 2" xfId="41096" xr:uid="{00000000-0005-0000-0000-00007F670000}"/>
    <cellStyle name="Normal 6 3 8 2 3 3 3" xfId="31078" xr:uid="{00000000-0005-0000-0000-000080670000}"/>
    <cellStyle name="Normal 6 3 8 2 3 4" xfId="13539" xr:uid="{00000000-0005-0000-0000-000081670000}"/>
    <cellStyle name="Normal 6 3 8 2 3 4 2" xfId="35967" xr:uid="{00000000-0005-0000-0000-000082670000}"/>
    <cellStyle name="Normal 6 3 8 2 3 5" xfId="25371" xr:uid="{00000000-0005-0000-0000-000083670000}"/>
    <cellStyle name="Normal 6 3 8 2 4" xfId="13540" xr:uid="{00000000-0005-0000-0000-000084670000}"/>
    <cellStyle name="Normal 6 3 8 2 4 2" xfId="13541" xr:uid="{00000000-0005-0000-0000-000085670000}"/>
    <cellStyle name="Normal 6 3 8 2 4 2 2" xfId="13542" xr:uid="{00000000-0005-0000-0000-000086670000}"/>
    <cellStyle name="Normal 6 3 8 2 4 2 2 2" xfId="41097" xr:uid="{00000000-0005-0000-0000-000087670000}"/>
    <cellStyle name="Normal 6 3 8 2 4 2 3" xfId="31079" xr:uid="{00000000-0005-0000-0000-000088670000}"/>
    <cellStyle name="Normal 6 3 8 2 4 3" xfId="13543" xr:uid="{00000000-0005-0000-0000-000089670000}"/>
    <cellStyle name="Normal 6 3 8 2 4 3 2" xfId="13544" xr:uid="{00000000-0005-0000-0000-00008A670000}"/>
    <cellStyle name="Normal 6 3 8 2 4 3 2 2" xfId="41098" xr:uid="{00000000-0005-0000-0000-00008B670000}"/>
    <cellStyle name="Normal 6 3 8 2 4 3 3" xfId="31080" xr:uid="{00000000-0005-0000-0000-00008C670000}"/>
    <cellStyle name="Normal 6 3 8 2 4 4" xfId="13545" xr:uid="{00000000-0005-0000-0000-00008D670000}"/>
    <cellStyle name="Normal 6 3 8 2 4 4 2" xfId="35968" xr:uid="{00000000-0005-0000-0000-00008E670000}"/>
    <cellStyle name="Normal 6 3 8 2 4 5" xfId="25372" xr:uid="{00000000-0005-0000-0000-00008F670000}"/>
    <cellStyle name="Normal 6 3 8 2 5" xfId="13546" xr:uid="{00000000-0005-0000-0000-000090670000}"/>
    <cellStyle name="Normal 6 3 8 2 5 2" xfId="13547" xr:uid="{00000000-0005-0000-0000-000091670000}"/>
    <cellStyle name="Normal 6 3 8 2 5 2 2" xfId="41099" xr:uid="{00000000-0005-0000-0000-000092670000}"/>
    <cellStyle name="Normal 6 3 8 2 5 3" xfId="31081" xr:uid="{00000000-0005-0000-0000-000093670000}"/>
    <cellStyle name="Normal 6 3 8 2 6" xfId="13548" xr:uid="{00000000-0005-0000-0000-000094670000}"/>
    <cellStyle name="Normal 6 3 8 2 6 2" xfId="13549" xr:uid="{00000000-0005-0000-0000-000095670000}"/>
    <cellStyle name="Normal 6 3 8 2 6 2 2" xfId="41100" xr:uid="{00000000-0005-0000-0000-000096670000}"/>
    <cellStyle name="Normal 6 3 8 2 6 3" xfId="31082" xr:uid="{00000000-0005-0000-0000-000097670000}"/>
    <cellStyle name="Normal 6 3 8 2 7" xfId="13550" xr:uid="{00000000-0005-0000-0000-000098670000}"/>
    <cellStyle name="Normal 6 3 8 2 7 2" xfId="35963" xr:uid="{00000000-0005-0000-0000-000099670000}"/>
    <cellStyle name="Normal 6 3 8 2 8" xfId="25367" xr:uid="{00000000-0005-0000-0000-00009A670000}"/>
    <cellStyle name="Normal 6 3 8 3" xfId="13551" xr:uid="{00000000-0005-0000-0000-00009B670000}"/>
    <cellStyle name="Normal 6 3 8 3 2" xfId="13552" xr:uid="{00000000-0005-0000-0000-00009C670000}"/>
    <cellStyle name="Normal 6 3 8 3 2 2" xfId="13553" xr:uid="{00000000-0005-0000-0000-00009D670000}"/>
    <cellStyle name="Normal 6 3 8 3 2 2 2" xfId="13554" xr:uid="{00000000-0005-0000-0000-00009E670000}"/>
    <cellStyle name="Normal 6 3 8 3 2 2 2 2" xfId="13555" xr:uid="{00000000-0005-0000-0000-00009F670000}"/>
    <cellStyle name="Normal 6 3 8 3 2 2 2 2 2" xfId="41101" xr:uid="{00000000-0005-0000-0000-0000A0670000}"/>
    <cellStyle name="Normal 6 3 8 3 2 2 2 3" xfId="31083" xr:uid="{00000000-0005-0000-0000-0000A1670000}"/>
    <cellStyle name="Normal 6 3 8 3 2 2 3" xfId="13556" xr:uid="{00000000-0005-0000-0000-0000A2670000}"/>
    <cellStyle name="Normal 6 3 8 3 2 2 3 2" xfId="13557" xr:uid="{00000000-0005-0000-0000-0000A3670000}"/>
    <cellStyle name="Normal 6 3 8 3 2 2 3 2 2" xfId="41102" xr:uid="{00000000-0005-0000-0000-0000A4670000}"/>
    <cellStyle name="Normal 6 3 8 3 2 2 3 3" xfId="31084" xr:uid="{00000000-0005-0000-0000-0000A5670000}"/>
    <cellStyle name="Normal 6 3 8 3 2 2 4" xfId="13558" xr:uid="{00000000-0005-0000-0000-0000A6670000}"/>
    <cellStyle name="Normal 6 3 8 3 2 2 4 2" xfId="35971" xr:uid="{00000000-0005-0000-0000-0000A7670000}"/>
    <cellStyle name="Normal 6 3 8 3 2 2 5" xfId="25375" xr:uid="{00000000-0005-0000-0000-0000A8670000}"/>
    <cellStyle name="Normal 6 3 8 3 2 3" xfId="13559" xr:uid="{00000000-0005-0000-0000-0000A9670000}"/>
    <cellStyle name="Normal 6 3 8 3 2 3 2" xfId="13560" xr:uid="{00000000-0005-0000-0000-0000AA670000}"/>
    <cellStyle name="Normal 6 3 8 3 2 3 2 2" xfId="13561" xr:uid="{00000000-0005-0000-0000-0000AB670000}"/>
    <cellStyle name="Normal 6 3 8 3 2 3 2 2 2" xfId="41103" xr:uid="{00000000-0005-0000-0000-0000AC670000}"/>
    <cellStyle name="Normal 6 3 8 3 2 3 2 3" xfId="31085" xr:uid="{00000000-0005-0000-0000-0000AD670000}"/>
    <cellStyle name="Normal 6 3 8 3 2 3 3" xfId="13562" xr:uid="{00000000-0005-0000-0000-0000AE670000}"/>
    <cellStyle name="Normal 6 3 8 3 2 3 3 2" xfId="13563" xr:uid="{00000000-0005-0000-0000-0000AF670000}"/>
    <cellStyle name="Normal 6 3 8 3 2 3 3 2 2" xfId="41104" xr:uid="{00000000-0005-0000-0000-0000B0670000}"/>
    <cellStyle name="Normal 6 3 8 3 2 3 3 3" xfId="31086" xr:uid="{00000000-0005-0000-0000-0000B1670000}"/>
    <cellStyle name="Normal 6 3 8 3 2 3 4" xfId="13564" xr:uid="{00000000-0005-0000-0000-0000B2670000}"/>
    <cellStyle name="Normal 6 3 8 3 2 3 4 2" xfId="35972" xr:uid="{00000000-0005-0000-0000-0000B3670000}"/>
    <cellStyle name="Normal 6 3 8 3 2 3 5" xfId="25376" xr:uid="{00000000-0005-0000-0000-0000B4670000}"/>
    <cellStyle name="Normal 6 3 8 3 2 4" xfId="13565" xr:uid="{00000000-0005-0000-0000-0000B5670000}"/>
    <cellStyle name="Normal 6 3 8 3 2 4 2" xfId="13566" xr:uid="{00000000-0005-0000-0000-0000B6670000}"/>
    <cellStyle name="Normal 6 3 8 3 2 4 2 2" xfId="41105" xr:uid="{00000000-0005-0000-0000-0000B7670000}"/>
    <cellStyle name="Normal 6 3 8 3 2 4 3" xfId="31087" xr:uid="{00000000-0005-0000-0000-0000B8670000}"/>
    <cellStyle name="Normal 6 3 8 3 2 5" xfId="13567" xr:uid="{00000000-0005-0000-0000-0000B9670000}"/>
    <cellStyle name="Normal 6 3 8 3 2 5 2" xfId="13568" xr:uid="{00000000-0005-0000-0000-0000BA670000}"/>
    <cellStyle name="Normal 6 3 8 3 2 5 2 2" xfId="41106" xr:uid="{00000000-0005-0000-0000-0000BB670000}"/>
    <cellStyle name="Normal 6 3 8 3 2 5 3" xfId="31088" xr:uid="{00000000-0005-0000-0000-0000BC670000}"/>
    <cellStyle name="Normal 6 3 8 3 2 6" xfId="13569" xr:uid="{00000000-0005-0000-0000-0000BD670000}"/>
    <cellStyle name="Normal 6 3 8 3 2 6 2" xfId="35970" xr:uid="{00000000-0005-0000-0000-0000BE670000}"/>
    <cellStyle name="Normal 6 3 8 3 2 7" xfId="25374" xr:uid="{00000000-0005-0000-0000-0000BF670000}"/>
    <cellStyle name="Normal 6 3 8 3 3" xfId="13570" xr:uid="{00000000-0005-0000-0000-0000C0670000}"/>
    <cellStyle name="Normal 6 3 8 3 3 2" xfId="13571" xr:uid="{00000000-0005-0000-0000-0000C1670000}"/>
    <cellStyle name="Normal 6 3 8 3 3 2 2" xfId="13572" xr:uid="{00000000-0005-0000-0000-0000C2670000}"/>
    <cellStyle name="Normal 6 3 8 3 3 2 2 2" xfId="41107" xr:uid="{00000000-0005-0000-0000-0000C3670000}"/>
    <cellStyle name="Normal 6 3 8 3 3 2 3" xfId="31089" xr:uid="{00000000-0005-0000-0000-0000C4670000}"/>
    <cellStyle name="Normal 6 3 8 3 3 3" xfId="13573" xr:uid="{00000000-0005-0000-0000-0000C5670000}"/>
    <cellStyle name="Normal 6 3 8 3 3 3 2" xfId="13574" xr:uid="{00000000-0005-0000-0000-0000C6670000}"/>
    <cellStyle name="Normal 6 3 8 3 3 3 2 2" xfId="41108" xr:uid="{00000000-0005-0000-0000-0000C7670000}"/>
    <cellStyle name="Normal 6 3 8 3 3 3 3" xfId="31090" xr:uid="{00000000-0005-0000-0000-0000C8670000}"/>
    <cellStyle name="Normal 6 3 8 3 3 4" xfId="13575" xr:uid="{00000000-0005-0000-0000-0000C9670000}"/>
    <cellStyle name="Normal 6 3 8 3 3 4 2" xfId="35973" xr:uid="{00000000-0005-0000-0000-0000CA670000}"/>
    <cellStyle name="Normal 6 3 8 3 3 5" xfId="25377" xr:uid="{00000000-0005-0000-0000-0000CB670000}"/>
    <cellStyle name="Normal 6 3 8 3 4" xfId="13576" xr:uid="{00000000-0005-0000-0000-0000CC670000}"/>
    <cellStyle name="Normal 6 3 8 3 4 2" xfId="13577" xr:uid="{00000000-0005-0000-0000-0000CD670000}"/>
    <cellStyle name="Normal 6 3 8 3 4 2 2" xfId="13578" xr:uid="{00000000-0005-0000-0000-0000CE670000}"/>
    <cellStyle name="Normal 6 3 8 3 4 2 2 2" xfId="41109" xr:uid="{00000000-0005-0000-0000-0000CF670000}"/>
    <cellStyle name="Normal 6 3 8 3 4 2 3" xfId="31091" xr:uid="{00000000-0005-0000-0000-0000D0670000}"/>
    <cellStyle name="Normal 6 3 8 3 4 3" xfId="13579" xr:uid="{00000000-0005-0000-0000-0000D1670000}"/>
    <cellStyle name="Normal 6 3 8 3 4 3 2" xfId="13580" xr:uid="{00000000-0005-0000-0000-0000D2670000}"/>
    <cellStyle name="Normal 6 3 8 3 4 3 2 2" xfId="41110" xr:uid="{00000000-0005-0000-0000-0000D3670000}"/>
    <cellStyle name="Normal 6 3 8 3 4 3 3" xfId="31092" xr:uid="{00000000-0005-0000-0000-0000D4670000}"/>
    <cellStyle name="Normal 6 3 8 3 4 4" xfId="13581" xr:uid="{00000000-0005-0000-0000-0000D5670000}"/>
    <cellStyle name="Normal 6 3 8 3 4 4 2" xfId="35974" xr:uid="{00000000-0005-0000-0000-0000D6670000}"/>
    <cellStyle name="Normal 6 3 8 3 4 5" xfId="25378" xr:uid="{00000000-0005-0000-0000-0000D7670000}"/>
    <cellStyle name="Normal 6 3 8 3 5" xfId="13582" xr:uid="{00000000-0005-0000-0000-0000D8670000}"/>
    <cellStyle name="Normal 6 3 8 3 5 2" xfId="13583" xr:uid="{00000000-0005-0000-0000-0000D9670000}"/>
    <cellStyle name="Normal 6 3 8 3 5 2 2" xfId="41111" xr:uid="{00000000-0005-0000-0000-0000DA670000}"/>
    <cellStyle name="Normal 6 3 8 3 5 3" xfId="31093" xr:uid="{00000000-0005-0000-0000-0000DB670000}"/>
    <cellStyle name="Normal 6 3 8 3 6" xfId="13584" xr:uid="{00000000-0005-0000-0000-0000DC670000}"/>
    <cellStyle name="Normal 6 3 8 3 6 2" xfId="13585" xr:uid="{00000000-0005-0000-0000-0000DD670000}"/>
    <cellStyle name="Normal 6 3 8 3 6 2 2" xfId="41112" xr:uid="{00000000-0005-0000-0000-0000DE670000}"/>
    <cellStyle name="Normal 6 3 8 3 6 3" xfId="31094" xr:uid="{00000000-0005-0000-0000-0000DF670000}"/>
    <cellStyle name="Normal 6 3 8 3 7" xfId="13586" xr:uid="{00000000-0005-0000-0000-0000E0670000}"/>
    <cellStyle name="Normal 6 3 8 3 7 2" xfId="35969" xr:uid="{00000000-0005-0000-0000-0000E1670000}"/>
    <cellStyle name="Normal 6 3 8 3 8" xfId="25373" xr:uid="{00000000-0005-0000-0000-0000E2670000}"/>
    <cellStyle name="Normal 6 3 8 4" xfId="13587" xr:uid="{00000000-0005-0000-0000-0000E3670000}"/>
    <cellStyle name="Normal 6 3 8 4 2" xfId="13588" xr:uid="{00000000-0005-0000-0000-0000E4670000}"/>
    <cellStyle name="Normal 6 3 8 4 2 2" xfId="13589" xr:uid="{00000000-0005-0000-0000-0000E5670000}"/>
    <cellStyle name="Normal 6 3 8 4 2 2 2" xfId="13590" xr:uid="{00000000-0005-0000-0000-0000E6670000}"/>
    <cellStyle name="Normal 6 3 8 4 2 2 2 2" xfId="41113" xr:uid="{00000000-0005-0000-0000-0000E7670000}"/>
    <cellStyle name="Normal 6 3 8 4 2 2 3" xfId="31095" xr:uid="{00000000-0005-0000-0000-0000E8670000}"/>
    <cellStyle name="Normal 6 3 8 4 2 3" xfId="13591" xr:uid="{00000000-0005-0000-0000-0000E9670000}"/>
    <cellStyle name="Normal 6 3 8 4 2 3 2" xfId="13592" xr:uid="{00000000-0005-0000-0000-0000EA670000}"/>
    <cellStyle name="Normal 6 3 8 4 2 3 2 2" xfId="41114" xr:uid="{00000000-0005-0000-0000-0000EB670000}"/>
    <cellStyle name="Normal 6 3 8 4 2 3 3" xfId="31096" xr:uid="{00000000-0005-0000-0000-0000EC670000}"/>
    <cellStyle name="Normal 6 3 8 4 2 4" xfId="13593" xr:uid="{00000000-0005-0000-0000-0000ED670000}"/>
    <cellStyle name="Normal 6 3 8 4 2 4 2" xfId="35976" xr:uid="{00000000-0005-0000-0000-0000EE670000}"/>
    <cellStyle name="Normal 6 3 8 4 2 5" xfId="25380" xr:uid="{00000000-0005-0000-0000-0000EF670000}"/>
    <cellStyle name="Normal 6 3 8 4 3" xfId="13594" xr:uid="{00000000-0005-0000-0000-0000F0670000}"/>
    <cellStyle name="Normal 6 3 8 4 3 2" xfId="13595" xr:uid="{00000000-0005-0000-0000-0000F1670000}"/>
    <cellStyle name="Normal 6 3 8 4 3 2 2" xfId="13596" xr:uid="{00000000-0005-0000-0000-0000F2670000}"/>
    <cellStyle name="Normal 6 3 8 4 3 2 2 2" xfId="41115" xr:uid="{00000000-0005-0000-0000-0000F3670000}"/>
    <cellStyle name="Normal 6 3 8 4 3 2 3" xfId="31097" xr:uid="{00000000-0005-0000-0000-0000F4670000}"/>
    <cellStyle name="Normal 6 3 8 4 3 3" xfId="13597" xr:uid="{00000000-0005-0000-0000-0000F5670000}"/>
    <cellStyle name="Normal 6 3 8 4 3 3 2" xfId="13598" xr:uid="{00000000-0005-0000-0000-0000F6670000}"/>
    <cellStyle name="Normal 6 3 8 4 3 3 2 2" xfId="41116" xr:uid="{00000000-0005-0000-0000-0000F7670000}"/>
    <cellStyle name="Normal 6 3 8 4 3 3 3" xfId="31098" xr:uid="{00000000-0005-0000-0000-0000F8670000}"/>
    <cellStyle name="Normal 6 3 8 4 3 4" xfId="13599" xr:uid="{00000000-0005-0000-0000-0000F9670000}"/>
    <cellStyle name="Normal 6 3 8 4 3 4 2" xfId="35977" xr:uid="{00000000-0005-0000-0000-0000FA670000}"/>
    <cellStyle name="Normal 6 3 8 4 3 5" xfId="25381" xr:uid="{00000000-0005-0000-0000-0000FB670000}"/>
    <cellStyle name="Normal 6 3 8 4 4" xfId="13600" xr:uid="{00000000-0005-0000-0000-0000FC670000}"/>
    <cellStyle name="Normal 6 3 8 4 4 2" xfId="13601" xr:uid="{00000000-0005-0000-0000-0000FD670000}"/>
    <cellStyle name="Normal 6 3 8 4 4 2 2" xfId="41117" xr:uid="{00000000-0005-0000-0000-0000FE670000}"/>
    <cellStyle name="Normal 6 3 8 4 4 3" xfId="31099" xr:uid="{00000000-0005-0000-0000-0000FF670000}"/>
    <cellStyle name="Normal 6 3 8 4 5" xfId="13602" xr:uid="{00000000-0005-0000-0000-000000680000}"/>
    <cellStyle name="Normal 6 3 8 4 5 2" xfId="13603" xr:uid="{00000000-0005-0000-0000-000001680000}"/>
    <cellStyle name="Normal 6 3 8 4 5 2 2" xfId="41118" xr:uid="{00000000-0005-0000-0000-000002680000}"/>
    <cellStyle name="Normal 6 3 8 4 5 3" xfId="31100" xr:uid="{00000000-0005-0000-0000-000003680000}"/>
    <cellStyle name="Normal 6 3 8 4 6" xfId="13604" xr:uid="{00000000-0005-0000-0000-000004680000}"/>
    <cellStyle name="Normal 6 3 8 4 6 2" xfId="35975" xr:uid="{00000000-0005-0000-0000-000005680000}"/>
    <cellStyle name="Normal 6 3 8 4 7" xfId="25379" xr:uid="{00000000-0005-0000-0000-000006680000}"/>
    <cellStyle name="Normal 6 3 8 5" xfId="13605" xr:uid="{00000000-0005-0000-0000-000007680000}"/>
    <cellStyle name="Normal 6 3 8 5 2" xfId="13606" xr:uid="{00000000-0005-0000-0000-000008680000}"/>
    <cellStyle name="Normal 6 3 8 5 2 2" xfId="13607" xr:uid="{00000000-0005-0000-0000-000009680000}"/>
    <cellStyle name="Normal 6 3 8 5 2 2 2" xfId="41119" xr:uid="{00000000-0005-0000-0000-00000A680000}"/>
    <cellStyle name="Normal 6 3 8 5 2 3" xfId="31101" xr:uid="{00000000-0005-0000-0000-00000B680000}"/>
    <cellStyle name="Normal 6 3 8 5 3" xfId="13608" xr:uid="{00000000-0005-0000-0000-00000C680000}"/>
    <cellStyle name="Normal 6 3 8 5 3 2" xfId="13609" xr:uid="{00000000-0005-0000-0000-00000D680000}"/>
    <cellStyle name="Normal 6 3 8 5 3 2 2" xfId="41120" xr:uid="{00000000-0005-0000-0000-00000E680000}"/>
    <cellStyle name="Normal 6 3 8 5 3 3" xfId="31102" xr:uid="{00000000-0005-0000-0000-00000F680000}"/>
    <cellStyle name="Normal 6 3 8 5 4" xfId="13610" xr:uid="{00000000-0005-0000-0000-000010680000}"/>
    <cellStyle name="Normal 6 3 8 5 4 2" xfId="35978" xr:uid="{00000000-0005-0000-0000-000011680000}"/>
    <cellStyle name="Normal 6 3 8 5 5" xfId="25382" xr:uid="{00000000-0005-0000-0000-000012680000}"/>
    <cellStyle name="Normal 6 3 8 6" xfId="13611" xr:uid="{00000000-0005-0000-0000-000013680000}"/>
    <cellStyle name="Normal 6 3 8 6 2" xfId="13612" xr:uid="{00000000-0005-0000-0000-000014680000}"/>
    <cellStyle name="Normal 6 3 8 6 2 2" xfId="13613" xr:uid="{00000000-0005-0000-0000-000015680000}"/>
    <cellStyle name="Normal 6 3 8 6 2 2 2" xfId="41121" xr:uid="{00000000-0005-0000-0000-000016680000}"/>
    <cellStyle name="Normal 6 3 8 6 2 3" xfId="31103" xr:uid="{00000000-0005-0000-0000-000017680000}"/>
    <cellStyle name="Normal 6 3 8 6 3" xfId="13614" xr:uid="{00000000-0005-0000-0000-000018680000}"/>
    <cellStyle name="Normal 6 3 8 6 3 2" xfId="13615" xr:uid="{00000000-0005-0000-0000-000019680000}"/>
    <cellStyle name="Normal 6 3 8 6 3 2 2" xfId="41122" xr:uid="{00000000-0005-0000-0000-00001A680000}"/>
    <cellStyle name="Normal 6 3 8 6 3 3" xfId="31104" xr:uid="{00000000-0005-0000-0000-00001B680000}"/>
    <cellStyle name="Normal 6 3 8 6 4" xfId="13616" xr:uid="{00000000-0005-0000-0000-00001C680000}"/>
    <cellStyle name="Normal 6 3 8 6 4 2" xfId="35979" xr:uid="{00000000-0005-0000-0000-00001D680000}"/>
    <cellStyle name="Normal 6 3 8 6 5" xfId="25383" xr:uid="{00000000-0005-0000-0000-00001E680000}"/>
    <cellStyle name="Normal 6 3 8 7" xfId="13617" xr:uid="{00000000-0005-0000-0000-00001F680000}"/>
    <cellStyle name="Normal 6 3 8 7 2" xfId="13618" xr:uid="{00000000-0005-0000-0000-000020680000}"/>
    <cellStyle name="Normal 6 3 8 7 2 2" xfId="41123" xr:uid="{00000000-0005-0000-0000-000021680000}"/>
    <cellStyle name="Normal 6 3 8 7 3" xfId="31105" xr:uid="{00000000-0005-0000-0000-000022680000}"/>
    <cellStyle name="Normal 6 3 8 8" xfId="13619" xr:uid="{00000000-0005-0000-0000-000023680000}"/>
    <cellStyle name="Normal 6 3 8 8 2" xfId="13620" xr:uid="{00000000-0005-0000-0000-000024680000}"/>
    <cellStyle name="Normal 6 3 8 8 2 2" xfId="41124" xr:uid="{00000000-0005-0000-0000-000025680000}"/>
    <cellStyle name="Normal 6 3 8 8 3" xfId="31106" xr:uid="{00000000-0005-0000-0000-000026680000}"/>
    <cellStyle name="Normal 6 3 8 9" xfId="13621" xr:uid="{00000000-0005-0000-0000-000027680000}"/>
    <cellStyle name="Normal 6 3 8 9 2" xfId="35962" xr:uid="{00000000-0005-0000-0000-000028680000}"/>
    <cellStyle name="Normal 6 3 9" xfId="13622" xr:uid="{00000000-0005-0000-0000-000029680000}"/>
    <cellStyle name="Normal 6 3 9 10" xfId="25384" xr:uid="{00000000-0005-0000-0000-00002A680000}"/>
    <cellStyle name="Normal 6 3 9 2" xfId="13623" xr:uid="{00000000-0005-0000-0000-00002B680000}"/>
    <cellStyle name="Normal 6 3 9 2 2" xfId="13624" xr:uid="{00000000-0005-0000-0000-00002C680000}"/>
    <cellStyle name="Normal 6 3 9 2 2 2" xfId="13625" xr:uid="{00000000-0005-0000-0000-00002D680000}"/>
    <cellStyle name="Normal 6 3 9 2 2 2 2" xfId="13626" xr:uid="{00000000-0005-0000-0000-00002E680000}"/>
    <cellStyle name="Normal 6 3 9 2 2 2 2 2" xfId="13627" xr:uid="{00000000-0005-0000-0000-00002F680000}"/>
    <cellStyle name="Normal 6 3 9 2 2 2 2 2 2" xfId="41125" xr:uid="{00000000-0005-0000-0000-000030680000}"/>
    <cellStyle name="Normal 6 3 9 2 2 2 2 3" xfId="31107" xr:uid="{00000000-0005-0000-0000-000031680000}"/>
    <cellStyle name="Normal 6 3 9 2 2 2 3" xfId="13628" xr:uid="{00000000-0005-0000-0000-000032680000}"/>
    <cellStyle name="Normal 6 3 9 2 2 2 3 2" xfId="13629" xr:uid="{00000000-0005-0000-0000-000033680000}"/>
    <cellStyle name="Normal 6 3 9 2 2 2 3 2 2" xfId="41126" xr:uid="{00000000-0005-0000-0000-000034680000}"/>
    <cellStyle name="Normal 6 3 9 2 2 2 3 3" xfId="31108" xr:uid="{00000000-0005-0000-0000-000035680000}"/>
    <cellStyle name="Normal 6 3 9 2 2 2 4" xfId="13630" xr:uid="{00000000-0005-0000-0000-000036680000}"/>
    <cellStyle name="Normal 6 3 9 2 2 2 4 2" xfId="35983" xr:uid="{00000000-0005-0000-0000-000037680000}"/>
    <cellStyle name="Normal 6 3 9 2 2 2 5" xfId="25387" xr:uid="{00000000-0005-0000-0000-000038680000}"/>
    <cellStyle name="Normal 6 3 9 2 2 3" xfId="13631" xr:uid="{00000000-0005-0000-0000-000039680000}"/>
    <cellStyle name="Normal 6 3 9 2 2 3 2" xfId="13632" xr:uid="{00000000-0005-0000-0000-00003A680000}"/>
    <cellStyle name="Normal 6 3 9 2 2 3 2 2" xfId="13633" xr:uid="{00000000-0005-0000-0000-00003B680000}"/>
    <cellStyle name="Normal 6 3 9 2 2 3 2 2 2" xfId="41127" xr:uid="{00000000-0005-0000-0000-00003C680000}"/>
    <cellStyle name="Normal 6 3 9 2 2 3 2 3" xfId="31109" xr:uid="{00000000-0005-0000-0000-00003D680000}"/>
    <cellStyle name="Normal 6 3 9 2 2 3 3" xfId="13634" xr:uid="{00000000-0005-0000-0000-00003E680000}"/>
    <cellStyle name="Normal 6 3 9 2 2 3 3 2" xfId="13635" xr:uid="{00000000-0005-0000-0000-00003F680000}"/>
    <cellStyle name="Normal 6 3 9 2 2 3 3 2 2" xfId="41128" xr:uid="{00000000-0005-0000-0000-000040680000}"/>
    <cellStyle name="Normal 6 3 9 2 2 3 3 3" xfId="31110" xr:uid="{00000000-0005-0000-0000-000041680000}"/>
    <cellStyle name="Normal 6 3 9 2 2 3 4" xfId="13636" xr:uid="{00000000-0005-0000-0000-000042680000}"/>
    <cellStyle name="Normal 6 3 9 2 2 3 4 2" xfId="35984" xr:uid="{00000000-0005-0000-0000-000043680000}"/>
    <cellStyle name="Normal 6 3 9 2 2 3 5" xfId="25388" xr:uid="{00000000-0005-0000-0000-000044680000}"/>
    <cellStyle name="Normal 6 3 9 2 2 4" xfId="13637" xr:uid="{00000000-0005-0000-0000-000045680000}"/>
    <cellStyle name="Normal 6 3 9 2 2 4 2" xfId="13638" xr:uid="{00000000-0005-0000-0000-000046680000}"/>
    <cellStyle name="Normal 6 3 9 2 2 4 2 2" xfId="41129" xr:uid="{00000000-0005-0000-0000-000047680000}"/>
    <cellStyle name="Normal 6 3 9 2 2 4 3" xfId="31111" xr:uid="{00000000-0005-0000-0000-000048680000}"/>
    <cellStyle name="Normal 6 3 9 2 2 5" xfId="13639" xr:uid="{00000000-0005-0000-0000-000049680000}"/>
    <cellStyle name="Normal 6 3 9 2 2 5 2" xfId="13640" xr:uid="{00000000-0005-0000-0000-00004A680000}"/>
    <cellStyle name="Normal 6 3 9 2 2 5 2 2" xfId="41130" xr:uid="{00000000-0005-0000-0000-00004B680000}"/>
    <cellStyle name="Normal 6 3 9 2 2 5 3" xfId="31112" xr:uid="{00000000-0005-0000-0000-00004C680000}"/>
    <cellStyle name="Normal 6 3 9 2 2 6" xfId="13641" xr:uid="{00000000-0005-0000-0000-00004D680000}"/>
    <cellStyle name="Normal 6 3 9 2 2 6 2" xfId="35982" xr:uid="{00000000-0005-0000-0000-00004E680000}"/>
    <cellStyle name="Normal 6 3 9 2 2 7" xfId="25386" xr:uid="{00000000-0005-0000-0000-00004F680000}"/>
    <cellStyle name="Normal 6 3 9 2 3" xfId="13642" xr:uid="{00000000-0005-0000-0000-000050680000}"/>
    <cellStyle name="Normal 6 3 9 2 3 2" xfId="13643" xr:uid="{00000000-0005-0000-0000-000051680000}"/>
    <cellStyle name="Normal 6 3 9 2 3 2 2" xfId="13644" xr:uid="{00000000-0005-0000-0000-000052680000}"/>
    <cellStyle name="Normal 6 3 9 2 3 2 2 2" xfId="41131" xr:uid="{00000000-0005-0000-0000-000053680000}"/>
    <cellStyle name="Normal 6 3 9 2 3 2 3" xfId="31113" xr:uid="{00000000-0005-0000-0000-000054680000}"/>
    <cellStyle name="Normal 6 3 9 2 3 3" xfId="13645" xr:uid="{00000000-0005-0000-0000-000055680000}"/>
    <cellStyle name="Normal 6 3 9 2 3 3 2" xfId="13646" xr:uid="{00000000-0005-0000-0000-000056680000}"/>
    <cellStyle name="Normal 6 3 9 2 3 3 2 2" xfId="41132" xr:uid="{00000000-0005-0000-0000-000057680000}"/>
    <cellStyle name="Normal 6 3 9 2 3 3 3" xfId="31114" xr:uid="{00000000-0005-0000-0000-000058680000}"/>
    <cellStyle name="Normal 6 3 9 2 3 4" xfId="13647" xr:uid="{00000000-0005-0000-0000-000059680000}"/>
    <cellStyle name="Normal 6 3 9 2 3 4 2" xfId="35985" xr:uid="{00000000-0005-0000-0000-00005A680000}"/>
    <cellStyle name="Normal 6 3 9 2 3 5" xfId="25389" xr:uid="{00000000-0005-0000-0000-00005B680000}"/>
    <cellStyle name="Normal 6 3 9 2 4" xfId="13648" xr:uid="{00000000-0005-0000-0000-00005C680000}"/>
    <cellStyle name="Normal 6 3 9 2 4 2" xfId="13649" xr:uid="{00000000-0005-0000-0000-00005D680000}"/>
    <cellStyle name="Normal 6 3 9 2 4 2 2" xfId="13650" xr:uid="{00000000-0005-0000-0000-00005E680000}"/>
    <cellStyle name="Normal 6 3 9 2 4 2 2 2" xfId="41133" xr:uid="{00000000-0005-0000-0000-00005F680000}"/>
    <cellStyle name="Normal 6 3 9 2 4 2 3" xfId="31115" xr:uid="{00000000-0005-0000-0000-000060680000}"/>
    <cellStyle name="Normal 6 3 9 2 4 3" xfId="13651" xr:uid="{00000000-0005-0000-0000-000061680000}"/>
    <cellStyle name="Normal 6 3 9 2 4 3 2" xfId="13652" xr:uid="{00000000-0005-0000-0000-000062680000}"/>
    <cellStyle name="Normal 6 3 9 2 4 3 2 2" xfId="41134" xr:uid="{00000000-0005-0000-0000-000063680000}"/>
    <cellStyle name="Normal 6 3 9 2 4 3 3" xfId="31116" xr:uid="{00000000-0005-0000-0000-000064680000}"/>
    <cellStyle name="Normal 6 3 9 2 4 4" xfId="13653" xr:uid="{00000000-0005-0000-0000-000065680000}"/>
    <cellStyle name="Normal 6 3 9 2 4 4 2" xfId="35986" xr:uid="{00000000-0005-0000-0000-000066680000}"/>
    <cellStyle name="Normal 6 3 9 2 4 5" xfId="25390" xr:uid="{00000000-0005-0000-0000-000067680000}"/>
    <cellStyle name="Normal 6 3 9 2 5" xfId="13654" xr:uid="{00000000-0005-0000-0000-000068680000}"/>
    <cellStyle name="Normal 6 3 9 2 5 2" xfId="13655" xr:uid="{00000000-0005-0000-0000-000069680000}"/>
    <cellStyle name="Normal 6 3 9 2 5 2 2" xfId="41135" xr:uid="{00000000-0005-0000-0000-00006A680000}"/>
    <cellStyle name="Normal 6 3 9 2 5 3" xfId="31117" xr:uid="{00000000-0005-0000-0000-00006B680000}"/>
    <cellStyle name="Normal 6 3 9 2 6" xfId="13656" xr:uid="{00000000-0005-0000-0000-00006C680000}"/>
    <cellStyle name="Normal 6 3 9 2 6 2" xfId="13657" xr:uid="{00000000-0005-0000-0000-00006D680000}"/>
    <cellStyle name="Normal 6 3 9 2 6 2 2" xfId="41136" xr:uid="{00000000-0005-0000-0000-00006E680000}"/>
    <cellStyle name="Normal 6 3 9 2 6 3" xfId="31118" xr:uid="{00000000-0005-0000-0000-00006F680000}"/>
    <cellStyle name="Normal 6 3 9 2 7" xfId="13658" xr:uid="{00000000-0005-0000-0000-000070680000}"/>
    <cellStyle name="Normal 6 3 9 2 7 2" xfId="35981" xr:uid="{00000000-0005-0000-0000-000071680000}"/>
    <cellStyle name="Normal 6 3 9 2 8" xfId="25385" xr:uid="{00000000-0005-0000-0000-000072680000}"/>
    <cellStyle name="Normal 6 3 9 3" xfId="13659" xr:uid="{00000000-0005-0000-0000-000073680000}"/>
    <cellStyle name="Normal 6 3 9 3 2" xfId="13660" xr:uid="{00000000-0005-0000-0000-000074680000}"/>
    <cellStyle name="Normal 6 3 9 3 2 2" xfId="13661" xr:uid="{00000000-0005-0000-0000-000075680000}"/>
    <cellStyle name="Normal 6 3 9 3 2 2 2" xfId="13662" xr:uid="{00000000-0005-0000-0000-000076680000}"/>
    <cellStyle name="Normal 6 3 9 3 2 2 2 2" xfId="13663" xr:uid="{00000000-0005-0000-0000-000077680000}"/>
    <cellStyle name="Normal 6 3 9 3 2 2 2 2 2" xfId="41137" xr:uid="{00000000-0005-0000-0000-000078680000}"/>
    <cellStyle name="Normal 6 3 9 3 2 2 2 3" xfId="31119" xr:uid="{00000000-0005-0000-0000-000079680000}"/>
    <cellStyle name="Normal 6 3 9 3 2 2 3" xfId="13664" xr:uid="{00000000-0005-0000-0000-00007A680000}"/>
    <cellStyle name="Normal 6 3 9 3 2 2 3 2" xfId="13665" xr:uid="{00000000-0005-0000-0000-00007B680000}"/>
    <cellStyle name="Normal 6 3 9 3 2 2 3 2 2" xfId="41138" xr:uid="{00000000-0005-0000-0000-00007C680000}"/>
    <cellStyle name="Normal 6 3 9 3 2 2 3 3" xfId="31120" xr:uid="{00000000-0005-0000-0000-00007D680000}"/>
    <cellStyle name="Normal 6 3 9 3 2 2 4" xfId="13666" xr:uid="{00000000-0005-0000-0000-00007E680000}"/>
    <cellStyle name="Normal 6 3 9 3 2 2 4 2" xfId="35989" xr:uid="{00000000-0005-0000-0000-00007F680000}"/>
    <cellStyle name="Normal 6 3 9 3 2 2 5" xfId="25393" xr:uid="{00000000-0005-0000-0000-000080680000}"/>
    <cellStyle name="Normal 6 3 9 3 2 3" xfId="13667" xr:uid="{00000000-0005-0000-0000-000081680000}"/>
    <cellStyle name="Normal 6 3 9 3 2 3 2" xfId="13668" xr:uid="{00000000-0005-0000-0000-000082680000}"/>
    <cellStyle name="Normal 6 3 9 3 2 3 2 2" xfId="13669" xr:uid="{00000000-0005-0000-0000-000083680000}"/>
    <cellStyle name="Normal 6 3 9 3 2 3 2 2 2" xfId="41139" xr:uid="{00000000-0005-0000-0000-000084680000}"/>
    <cellStyle name="Normal 6 3 9 3 2 3 2 3" xfId="31121" xr:uid="{00000000-0005-0000-0000-000085680000}"/>
    <cellStyle name="Normal 6 3 9 3 2 3 3" xfId="13670" xr:uid="{00000000-0005-0000-0000-000086680000}"/>
    <cellStyle name="Normal 6 3 9 3 2 3 3 2" xfId="13671" xr:uid="{00000000-0005-0000-0000-000087680000}"/>
    <cellStyle name="Normal 6 3 9 3 2 3 3 2 2" xfId="41140" xr:uid="{00000000-0005-0000-0000-000088680000}"/>
    <cellStyle name="Normal 6 3 9 3 2 3 3 3" xfId="31122" xr:uid="{00000000-0005-0000-0000-000089680000}"/>
    <cellStyle name="Normal 6 3 9 3 2 3 4" xfId="13672" xr:uid="{00000000-0005-0000-0000-00008A680000}"/>
    <cellStyle name="Normal 6 3 9 3 2 3 4 2" xfId="35990" xr:uid="{00000000-0005-0000-0000-00008B680000}"/>
    <cellStyle name="Normal 6 3 9 3 2 3 5" xfId="25394" xr:uid="{00000000-0005-0000-0000-00008C680000}"/>
    <cellStyle name="Normal 6 3 9 3 2 4" xfId="13673" xr:uid="{00000000-0005-0000-0000-00008D680000}"/>
    <cellStyle name="Normal 6 3 9 3 2 4 2" xfId="13674" xr:uid="{00000000-0005-0000-0000-00008E680000}"/>
    <cellStyle name="Normal 6 3 9 3 2 4 2 2" xfId="41141" xr:uid="{00000000-0005-0000-0000-00008F680000}"/>
    <cellStyle name="Normal 6 3 9 3 2 4 3" xfId="31123" xr:uid="{00000000-0005-0000-0000-000090680000}"/>
    <cellStyle name="Normal 6 3 9 3 2 5" xfId="13675" xr:uid="{00000000-0005-0000-0000-000091680000}"/>
    <cellStyle name="Normal 6 3 9 3 2 5 2" xfId="13676" xr:uid="{00000000-0005-0000-0000-000092680000}"/>
    <cellStyle name="Normal 6 3 9 3 2 5 2 2" xfId="41142" xr:uid="{00000000-0005-0000-0000-000093680000}"/>
    <cellStyle name="Normal 6 3 9 3 2 5 3" xfId="31124" xr:uid="{00000000-0005-0000-0000-000094680000}"/>
    <cellStyle name="Normal 6 3 9 3 2 6" xfId="13677" xr:uid="{00000000-0005-0000-0000-000095680000}"/>
    <cellStyle name="Normal 6 3 9 3 2 6 2" xfId="35988" xr:uid="{00000000-0005-0000-0000-000096680000}"/>
    <cellStyle name="Normal 6 3 9 3 2 7" xfId="25392" xr:uid="{00000000-0005-0000-0000-000097680000}"/>
    <cellStyle name="Normal 6 3 9 3 3" xfId="13678" xr:uid="{00000000-0005-0000-0000-000098680000}"/>
    <cellStyle name="Normal 6 3 9 3 3 2" xfId="13679" xr:uid="{00000000-0005-0000-0000-000099680000}"/>
    <cellStyle name="Normal 6 3 9 3 3 2 2" xfId="13680" xr:uid="{00000000-0005-0000-0000-00009A680000}"/>
    <cellStyle name="Normal 6 3 9 3 3 2 2 2" xfId="41143" xr:uid="{00000000-0005-0000-0000-00009B680000}"/>
    <cellStyle name="Normal 6 3 9 3 3 2 3" xfId="31125" xr:uid="{00000000-0005-0000-0000-00009C680000}"/>
    <cellStyle name="Normal 6 3 9 3 3 3" xfId="13681" xr:uid="{00000000-0005-0000-0000-00009D680000}"/>
    <cellStyle name="Normal 6 3 9 3 3 3 2" xfId="13682" xr:uid="{00000000-0005-0000-0000-00009E680000}"/>
    <cellStyle name="Normal 6 3 9 3 3 3 2 2" xfId="41144" xr:uid="{00000000-0005-0000-0000-00009F680000}"/>
    <cellStyle name="Normal 6 3 9 3 3 3 3" xfId="31126" xr:uid="{00000000-0005-0000-0000-0000A0680000}"/>
    <cellStyle name="Normal 6 3 9 3 3 4" xfId="13683" xr:uid="{00000000-0005-0000-0000-0000A1680000}"/>
    <cellStyle name="Normal 6 3 9 3 3 4 2" xfId="35991" xr:uid="{00000000-0005-0000-0000-0000A2680000}"/>
    <cellStyle name="Normal 6 3 9 3 3 5" xfId="25395" xr:uid="{00000000-0005-0000-0000-0000A3680000}"/>
    <cellStyle name="Normal 6 3 9 3 4" xfId="13684" xr:uid="{00000000-0005-0000-0000-0000A4680000}"/>
    <cellStyle name="Normal 6 3 9 3 4 2" xfId="13685" xr:uid="{00000000-0005-0000-0000-0000A5680000}"/>
    <cellStyle name="Normal 6 3 9 3 4 2 2" xfId="13686" xr:uid="{00000000-0005-0000-0000-0000A6680000}"/>
    <cellStyle name="Normal 6 3 9 3 4 2 2 2" xfId="41145" xr:uid="{00000000-0005-0000-0000-0000A7680000}"/>
    <cellStyle name="Normal 6 3 9 3 4 2 3" xfId="31127" xr:uid="{00000000-0005-0000-0000-0000A8680000}"/>
    <cellStyle name="Normal 6 3 9 3 4 3" xfId="13687" xr:uid="{00000000-0005-0000-0000-0000A9680000}"/>
    <cellStyle name="Normal 6 3 9 3 4 3 2" xfId="13688" xr:uid="{00000000-0005-0000-0000-0000AA680000}"/>
    <cellStyle name="Normal 6 3 9 3 4 3 2 2" xfId="41146" xr:uid="{00000000-0005-0000-0000-0000AB680000}"/>
    <cellStyle name="Normal 6 3 9 3 4 3 3" xfId="31128" xr:uid="{00000000-0005-0000-0000-0000AC680000}"/>
    <cellStyle name="Normal 6 3 9 3 4 4" xfId="13689" xr:uid="{00000000-0005-0000-0000-0000AD680000}"/>
    <cellStyle name="Normal 6 3 9 3 4 4 2" xfId="35992" xr:uid="{00000000-0005-0000-0000-0000AE680000}"/>
    <cellStyle name="Normal 6 3 9 3 4 5" xfId="25396" xr:uid="{00000000-0005-0000-0000-0000AF680000}"/>
    <cellStyle name="Normal 6 3 9 3 5" xfId="13690" xr:uid="{00000000-0005-0000-0000-0000B0680000}"/>
    <cellStyle name="Normal 6 3 9 3 5 2" xfId="13691" xr:uid="{00000000-0005-0000-0000-0000B1680000}"/>
    <cellStyle name="Normal 6 3 9 3 5 2 2" xfId="41147" xr:uid="{00000000-0005-0000-0000-0000B2680000}"/>
    <cellStyle name="Normal 6 3 9 3 5 3" xfId="31129" xr:uid="{00000000-0005-0000-0000-0000B3680000}"/>
    <cellStyle name="Normal 6 3 9 3 6" xfId="13692" xr:uid="{00000000-0005-0000-0000-0000B4680000}"/>
    <cellStyle name="Normal 6 3 9 3 6 2" xfId="13693" xr:uid="{00000000-0005-0000-0000-0000B5680000}"/>
    <cellStyle name="Normal 6 3 9 3 6 2 2" xfId="41148" xr:uid="{00000000-0005-0000-0000-0000B6680000}"/>
    <cellStyle name="Normal 6 3 9 3 6 3" xfId="31130" xr:uid="{00000000-0005-0000-0000-0000B7680000}"/>
    <cellStyle name="Normal 6 3 9 3 7" xfId="13694" xr:uid="{00000000-0005-0000-0000-0000B8680000}"/>
    <cellStyle name="Normal 6 3 9 3 7 2" xfId="35987" xr:uid="{00000000-0005-0000-0000-0000B9680000}"/>
    <cellStyle name="Normal 6 3 9 3 8" xfId="25391" xr:uid="{00000000-0005-0000-0000-0000BA680000}"/>
    <cellStyle name="Normal 6 3 9 4" xfId="13695" xr:uid="{00000000-0005-0000-0000-0000BB680000}"/>
    <cellStyle name="Normal 6 3 9 4 2" xfId="13696" xr:uid="{00000000-0005-0000-0000-0000BC680000}"/>
    <cellStyle name="Normal 6 3 9 4 2 2" xfId="13697" xr:uid="{00000000-0005-0000-0000-0000BD680000}"/>
    <cellStyle name="Normal 6 3 9 4 2 2 2" xfId="13698" xr:uid="{00000000-0005-0000-0000-0000BE680000}"/>
    <cellStyle name="Normal 6 3 9 4 2 2 2 2" xfId="41149" xr:uid="{00000000-0005-0000-0000-0000BF680000}"/>
    <cellStyle name="Normal 6 3 9 4 2 2 3" xfId="31131" xr:uid="{00000000-0005-0000-0000-0000C0680000}"/>
    <cellStyle name="Normal 6 3 9 4 2 3" xfId="13699" xr:uid="{00000000-0005-0000-0000-0000C1680000}"/>
    <cellStyle name="Normal 6 3 9 4 2 3 2" xfId="13700" xr:uid="{00000000-0005-0000-0000-0000C2680000}"/>
    <cellStyle name="Normal 6 3 9 4 2 3 2 2" xfId="41150" xr:uid="{00000000-0005-0000-0000-0000C3680000}"/>
    <cellStyle name="Normal 6 3 9 4 2 3 3" xfId="31132" xr:uid="{00000000-0005-0000-0000-0000C4680000}"/>
    <cellStyle name="Normal 6 3 9 4 2 4" xfId="13701" xr:uid="{00000000-0005-0000-0000-0000C5680000}"/>
    <cellStyle name="Normal 6 3 9 4 2 4 2" xfId="35994" xr:uid="{00000000-0005-0000-0000-0000C6680000}"/>
    <cellStyle name="Normal 6 3 9 4 2 5" xfId="25398" xr:uid="{00000000-0005-0000-0000-0000C7680000}"/>
    <cellStyle name="Normal 6 3 9 4 3" xfId="13702" xr:uid="{00000000-0005-0000-0000-0000C8680000}"/>
    <cellStyle name="Normal 6 3 9 4 3 2" xfId="13703" xr:uid="{00000000-0005-0000-0000-0000C9680000}"/>
    <cellStyle name="Normal 6 3 9 4 3 2 2" xfId="13704" xr:uid="{00000000-0005-0000-0000-0000CA680000}"/>
    <cellStyle name="Normal 6 3 9 4 3 2 2 2" xfId="41151" xr:uid="{00000000-0005-0000-0000-0000CB680000}"/>
    <cellStyle name="Normal 6 3 9 4 3 2 3" xfId="31133" xr:uid="{00000000-0005-0000-0000-0000CC680000}"/>
    <cellStyle name="Normal 6 3 9 4 3 3" xfId="13705" xr:uid="{00000000-0005-0000-0000-0000CD680000}"/>
    <cellStyle name="Normal 6 3 9 4 3 3 2" xfId="13706" xr:uid="{00000000-0005-0000-0000-0000CE680000}"/>
    <cellStyle name="Normal 6 3 9 4 3 3 2 2" xfId="41152" xr:uid="{00000000-0005-0000-0000-0000CF680000}"/>
    <cellStyle name="Normal 6 3 9 4 3 3 3" xfId="31134" xr:uid="{00000000-0005-0000-0000-0000D0680000}"/>
    <cellStyle name="Normal 6 3 9 4 3 4" xfId="13707" xr:uid="{00000000-0005-0000-0000-0000D1680000}"/>
    <cellStyle name="Normal 6 3 9 4 3 4 2" xfId="35995" xr:uid="{00000000-0005-0000-0000-0000D2680000}"/>
    <cellStyle name="Normal 6 3 9 4 3 5" xfId="25399" xr:uid="{00000000-0005-0000-0000-0000D3680000}"/>
    <cellStyle name="Normal 6 3 9 4 4" xfId="13708" xr:uid="{00000000-0005-0000-0000-0000D4680000}"/>
    <cellStyle name="Normal 6 3 9 4 4 2" xfId="13709" xr:uid="{00000000-0005-0000-0000-0000D5680000}"/>
    <cellStyle name="Normal 6 3 9 4 4 2 2" xfId="41153" xr:uid="{00000000-0005-0000-0000-0000D6680000}"/>
    <cellStyle name="Normal 6 3 9 4 4 3" xfId="31135" xr:uid="{00000000-0005-0000-0000-0000D7680000}"/>
    <cellStyle name="Normal 6 3 9 4 5" xfId="13710" xr:uid="{00000000-0005-0000-0000-0000D8680000}"/>
    <cellStyle name="Normal 6 3 9 4 5 2" xfId="13711" xr:uid="{00000000-0005-0000-0000-0000D9680000}"/>
    <cellStyle name="Normal 6 3 9 4 5 2 2" xfId="41154" xr:uid="{00000000-0005-0000-0000-0000DA680000}"/>
    <cellStyle name="Normal 6 3 9 4 5 3" xfId="31136" xr:uid="{00000000-0005-0000-0000-0000DB680000}"/>
    <cellStyle name="Normal 6 3 9 4 6" xfId="13712" xr:uid="{00000000-0005-0000-0000-0000DC680000}"/>
    <cellStyle name="Normal 6 3 9 4 6 2" xfId="35993" xr:uid="{00000000-0005-0000-0000-0000DD680000}"/>
    <cellStyle name="Normal 6 3 9 4 7" xfId="25397" xr:uid="{00000000-0005-0000-0000-0000DE680000}"/>
    <cellStyle name="Normal 6 3 9 5" xfId="13713" xr:uid="{00000000-0005-0000-0000-0000DF680000}"/>
    <cellStyle name="Normal 6 3 9 5 2" xfId="13714" xr:uid="{00000000-0005-0000-0000-0000E0680000}"/>
    <cellStyle name="Normal 6 3 9 5 2 2" xfId="13715" xr:uid="{00000000-0005-0000-0000-0000E1680000}"/>
    <cellStyle name="Normal 6 3 9 5 2 2 2" xfId="41155" xr:uid="{00000000-0005-0000-0000-0000E2680000}"/>
    <cellStyle name="Normal 6 3 9 5 2 3" xfId="31137" xr:uid="{00000000-0005-0000-0000-0000E3680000}"/>
    <cellStyle name="Normal 6 3 9 5 3" xfId="13716" xr:uid="{00000000-0005-0000-0000-0000E4680000}"/>
    <cellStyle name="Normal 6 3 9 5 3 2" xfId="13717" xr:uid="{00000000-0005-0000-0000-0000E5680000}"/>
    <cellStyle name="Normal 6 3 9 5 3 2 2" xfId="41156" xr:uid="{00000000-0005-0000-0000-0000E6680000}"/>
    <cellStyle name="Normal 6 3 9 5 3 3" xfId="31138" xr:uid="{00000000-0005-0000-0000-0000E7680000}"/>
    <cellStyle name="Normal 6 3 9 5 4" xfId="13718" xr:uid="{00000000-0005-0000-0000-0000E8680000}"/>
    <cellStyle name="Normal 6 3 9 5 4 2" xfId="35996" xr:uid="{00000000-0005-0000-0000-0000E9680000}"/>
    <cellStyle name="Normal 6 3 9 5 5" xfId="25400" xr:uid="{00000000-0005-0000-0000-0000EA680000}"/>
    <cellStyle name="Normal 6 3 9 6" xfId="13719" xr:uid="{00000000-0005-0000-0000-0000EB680000}"/>
    <cellStyle name="Normal 6 3 9 6 2" xfId="13720" xr:uid="{00000000-0005-0000-0000-0000EC680000}"/>
    <cellStyle name="Normal 6 3 9 6 2 2" xfId="13721" xr:uid="{00000000-0005-0000-0000-0000ED680000}"/>
    <cellStyle name="Normal 6 3 9 6 2 2 2" xfId="41157" xr:uid="{00000000-0005-0000-0000-0000EE680000}"/>
    <cellStyle name="Normal 6 3 9 6 2 3" xfId="31139" xr:uid="{00000000-0005-0000-0000-0000EF680000}"/>
    <cellStyle name="Normal 6 3 9 6 3" xfId="13722" xr:uid="{00000000-0005-0000-0000-0000F0680000}"/>
    <cellStyle name="Normal 6 3 9 6 3 2" xfId="13723" xr:uid="{00000000-0005-0000-0000-0000F1680000}"/>
    <cellStyle name="Normal 6 3 9 6 3 2 2" xfId="41158" xr:uid="{00000000-0005-0000-0000-0000F2680000}"/>
    <cellStyle name="Normal 6 3 9 6 3 3" xfId="31140" xr:uid="{00000000-0005-0000-0000-0000F3680000}"/>
    <cellStyle name="Normal 6 3 9 6 4" xfId="13724" xr:uid="{00000000-0005-0000-0000-0000F4680000}"/>
    <cellStyle name="Normal 6 3 9 6 4 2" xfId="35997" xr:uid="{00000000-0005-0000-0000-0000F5680000}"/>
    <cellStyle name="Normal 6 3 9 6 5" xfId="25401" xr:uid="{00000000-0005-0000-0000-0000F6680000}"/>
    <cellStyle name="Normal 6 3 9 7" xfId="13725" xr:uid="{00000000-0005-0000-0000-0000F7680000}"/>
    <cellStyle name="Normal 6 3 9 7 2" xfId="13726" xr:uid="{00000000-0005-0000-0000-0000F8680000}"/>
    <cellStyle name="Normal 6 3 9 7 2 2" xfId="41159" xr:uid="{00000000-0005-0000-0000-0000F9680000}"/>
    <cellStyle name="Normal 6 3 9 7 3" xfId="31141" xr:uid="{00000000-0005-0000-0000-0000FA680000}"/>
    <cellStyle name="Normal 6 3 9 8" xfId="13727" xr:uid="{00000000-0005-0000-0000-0000FB680000}"/>
    <cellStyle name="Normal 6 3 9 8 2" xfId="13728" xr:uid="{00000000-0005-0000-0000-0000FC680000}"/>
    <cellStyle name="Normal 6 3 9 8 2 2" xfId="41160" xr:uid="{00000000-0005-0000-0000-0000FD680000}"/>
    <cellStyle name="Normal 6 3 9 8 3" xfId="31142" xr:uid="{00000000-0005-0000-0000-0000FE680000}"/>
    <cellStyle name="Normal 6 3 9 9" xfId="13729" xr:uid="{00000000-0005-0000-0000-0000FF680000}"/>
    <cellStyle name="Normal 6 3 9 9 2" xfId="35980" xr:uid="{00000000-0005-0000-0000-000000690000}"/>
    <cellStyle name="Normal 6 4" xfId="13730" xr:uid="{00000000-0005-0000-0000-000001690000}"/>
    <cellStyle name="Normal 6 4 10" xfId="13731" xr:uid="{00000000-0005-0000-0000-000002690000}"/>
    <cellStyle name="Normal 6 4 10 2" xfId="13732" xr:uid="{00000000-0005-0000-0000-000003690000}"/>
    <cellStyle name="Normal 6 4 10 2 2" xfId="13733" xr:uid="{00000000-0005-0000-0000-000004690000}"/>
    <cellStyle name="Normal 6 4 10 2 2 2" xfId="13734" xr:uid="{00000000-0005-0000-0000-000005690000}"/>
    <cellStyle name="Normal 6 4 10 2 2 2 2" xfId="13735" xr:uid="{00000000-0005-0000-0000-000006690000}"/>
    <cellStyle name="Normal 6 4 10 2 2 2 2 2" xfId="41161" xr:uid="{00000000-0005-0000-0000-000007690000}"/>
    <cellStyle name="Normal 6 4 10 2 2 2 3" xfId="31143" xr:uid="{00000000-0005-0000-0000-000008690000}"/>
    <cellStyle name="Normal 6 4 10 2 2 3" xfId="13736" xr:uid="{00000000-0005-0000-0000-000009690000}"/>
    <cellStyle name="Normal 6 4 10 2 2 3 2" xfId="13737" xr:uid="{00000000-0005-0000-0000-00000A690000}"/>
    <cellStyle name="Normal 6 4 10 2 2 3 2 2" xfId="41162" xr:uid="{00000000-0005-0000-0000-00000B690000}"/>
    <cellStyle name="Normal 6 4 10 2 2 3 3" xfId="31144" xr:uid="{00000000-0005-0000-0000-00000C690000}"/>
    <cellStyle name="Normal 6 4 10 2 2 4" xfId="13738" xr:uid="{00000000-0005-0000-0000-00000D690000}"/>
    <cellStyle name="Normal 6 4 10 2 2 4 2" xfId="36001" xr:uid="{00000000-0005-0000-0000-00000E690000}"/>
    <cellStyle name="Normal 6 4 10 2 2 5" xfId="25405" xr:uid="{00000000-0005-0000-0000-00000F690000}"/>
    <cellStyle name="Normal 6 4 10 2 3" xfId="13739" xr:uid="{00000000-0005-0000-0000-000010690000}"/>
    <cellStyle name="Normal 6 4 10 2 3 2" xfId="13740" xr:uid="{00000000-0005-0000-0000-000011690000}"/>
    <cellStyle name="Normal 6 4 10 2 3 2 2" xfId="13741" xr:uid="{00000000-0005-0000-0000-000012690000}"/>
    <cellStyle name="Normal 6 4 10 2 3 2 2 2" xfId="41163" xr:uid="{00000000-0005-0000-0000-000013690000}"/>
    <cellStyle name="Normal 6 4 10 2 3 2 3" xfId="31145" xr:uid="{00000000-0005-0000-0000-000014690000}"/>
    <cellStyle name="Normal 6 4 10 2 3 3" xfId="13742" xr:uid="{00000000-0005-0000-0000-000015690000}"/>
    <cellStyle name="Normal 6 4 10 2 3 3 2" xfId="13743" xr:uid="{00000000-0005-0000-0000-000016690000}"/>
    <cellStyle name="Normal 6 4 10 2 3 3 2 2" xfId="41164" xr:uid="{00000000-0005-0000-0000-000017690000}"/>
    <cellStyle name="Normal 6 4 10 2 3 3 3" xfId="31146" xr:uid="{00000000-0005-0000-0000-000018690000}"/>
    <cellStyle name="Normal 6 4 10 2 3 4" xfId="13744" xr:uid="{00000000-0005-0000-0000-000019690000}"/>
    <cellStyle name="Normal 6 4 10 2 3 4 2" xfId="36002" xr:uid="{00000000-0005-0000-0000-00001A690000}"/>
    <cellStyle name="Normal 6 4 10 2 3 5" xfId="25406" xr:uid="{00000000-0005-0000-0000-00001B690000}"/>
    <cellStyle name="Normal 6 4 10 2 4" xfId="13745" xr:uid="{00000000-0005-0000-0000-00001C690000}"/>
    <cellStyle name="Normal 6 4 10 2 4 2" xfId="13746" xr:uid="{00000000-0005-0000-0000-00001D690000}"/>
    <cellStyle name="Normal 6 4 10 2 4 2 2" xfId="41165" xr:uid="{00000000-0005-0000-0000-00001E690000}"/>
    <cellStyle name="Normal 6 4 10 2 4 3" xfId="31147" xr:uid="{00000000-0005-0000-0000-00001F690000}"/>
    <cellStyle name="Normal 6 4 10 2 5" xfId="13747" xr:uid="{00000000-0005-0000-0000-000020690000}"/>
    <cellStyle name="Normal 6 4 10 2 5 2" xfId="13748" xr:uid="{00000000-0005-0000-0000-000021690000}"/>
    <cellStyle name="Normal 6 4 10 2 5 2 2" xfId="41166" xr:uid="{00000000-0005-0000-0000-000022690000}"/>
    <cellStyle name="Normal 6 4 10 2 5 3" xfId="31148" xr:uid="{00000000-0005-0000-0000-000023690000}"/>
    <cellStyle name="Normal 6 4 10 2 6" xfId="13749" xr:uid="{00000000-0005-0000-0000-000024690000}"/>
    <cellStyle name="Normal 6 4 10 2 6 2" xfId="36000" xr:uid="{00000000-0005-0000-0000-000025690000}"/>
    <cellStyle name="Normal 6 4 10 2 7" xfId="25404" xr:uid="{00000000-0005-0000-0000-000026690000}"/>
    <cellStyle name="Normal 6 4 10 3" xfId="13750" xr:uid="{00000000-0005-0000-0000-000027690000}"/>
    <cellStyle name="Normal 6 4 10 3 2" xfId="13751" xr:uid="{00000000-0005-0000-0000-000028690000}"/>
    <cellStyle name="Normal 6 4 10 3 2 2" xfId="13752" xr:uid="{00000000-0005-0000-0000-000029690000}"/>
    <cellStyle name="Normal 6 4 10 3 2 2 2" xfId="41167" xr:uid="{00000000-0005-0000-0000-00002A690000}"/>
    <cellStyle name="Normal 6 4 10 3 2 3" xfId="31149" xr:uid="{00000000-0005-0000-0000-00002B690000}"/>
    <cellStyle name="Normal 6 4 10 3 3" xfId="13753" xr:uid="{00000000-0005-0000-0000-00002C690000}"/>
    <cellStyle name="Normal 6 4 10 3 3 2" xfId="13754" xr:uid="{00000000-0005-0000-0000-00002D690000}"/>
    <cellStyle name="Normal 6 4 10 3 3 2 2" xfId="41168" xr:uid="{00000000-0005-0000-0000-00002E690000}"/>
    <cellStyle name="Normal 6 4 10 3 3 3" xfId="31150" xr:uid="{00000000-0005-0000-0000-00002F690000}"/>
    <cellStyle name="Normal 6 4 10 3 4" xfId="13755" xr:uid="{00000000-0005-0000-0000-000030690000}"/>
    <cellStyle name="Normal 6 4 10 3 4 2" xfId="36003" xr:uid="{00000000-0005-0000-0000-000031690000}"/>
    <cellStyle name="Normal 6 4 10 3 5" xfId="25407" xr:uid="{00000000-0005-0000-0000-000032690000}"/>
    <cellStyle name="Normal 6 4 10 4" xfId="13756" xr:uid="{00000000-0005-0000-0000-000033690000}"/>
    <cellStyle name="Normal 6 4 10 4 2" xfId="13757" xr:uid="{00000000-0005-0000-0000-000034690000}"/>
    <cellStyle name="Normal 6 4 10 4 2 2" xfId="13758" xr:uid="{00000000-0005-0000-0000-000035690000}"/>
    <cellStyle name="Normal 6 4 10 4 2 2 2" xfId="41169" xr:uid="{00000000-0005-0000-0000-000036690000}"/>
    <cellStyle name="Normal 6 4 10 4 2 3" xfId="31151" xr:uid="{00000000-0005-0000-0000-000037690000}"/>
    <cellStyle name="Normal 6 4 10 4 3" xfId="13759" xr:uid="{00000000-0005-0000-0000-000038690000}"/>
    <cellStyle name="Normal 6 4 10 4 3 2" xfId="13760" xr:uid="{00000000-0005-0000-0000-000039690000}"/>
    <cellStyle name="Normal 6 4 10 4 3 2 2" xfId="41170" xr:uid="{00000000-0005-0000-0000-00003A690000}"/>
    <cellStyle name="Normal 6 4 10 4 3 3" xfId="31152" xr:uid="{00000000-0005-0000-0000-00003B690000}"/>
    <cellStyle name="Normal 6 4 10 4 4" xfId="13761" xr:uid="{00000000-0005-0000-0000-00003C690000}"/>
    <cellStyle name="Normal 6 4 10 4 4 2" xfId="36004" xr:uid="{00000000-0005-0000-0000-00003D690000}"/>
    <cellStyle name="Normal 6 4 10 4 5" xfId="25408" xr:uid="{00000000-0005-0000-0000-00003E690000}"/>
    <cellStyle name="Normal 6 4 10 5" xfId="13762" xr:uid="{00000000-0005-0000-0000-00003F690000}"/>
    <cellStyle name="Normal 6 4 10 5 2" xfId="13763" xr:uid="{00000000-0005-0000-0000-000040690000}"/>
    <cellStyle name="Normal 6 4 10 5 2 2" xfId="41171" xr:uid="{00000000-0005-0000-0000-000041690000}"/>
    <cellStyle name="Normal 6 4 10 5 3" xfId="31153" xr:uid="{00000000-0005-0000-0000-000042690000}"/>
    <cellStyle name="Normal 6 4 10 6" xfId="13764" xr:uid="{00000000-0005-0000-0000-000043690000}"/>
    <cellStyle name="Normal 6 4 10 6 2" xfId="13765" xr:uid="{00000000-0005-0000-0000-000044690000}"/>
    <cellStyle name="Normal 6 4 10 6 2 2" xfId="41172" xr:uid="{00000000-0005-0000-0000-000045690000}"/>
    <cellStyle name="Normal 6 4 10 6 3" xfId="31154" xr:uid="{00000000-0005-0000-0000-000046690000}"/>
    <cellStyle name="Normal 6 4 10 7" xfId="13766" xr:uid="{00000000-0005-0000-0000-000047690000}"/>
    <cellStyle name="Normal 6 4 10 7 2" xfId="35999" xr:uid="{00000000-0005-0000-0000-000048690000}"/>
    <cellStyle name="Normal 6 4 10 8" xfId="25403" xr:uid="{00000000-0005-0000-0000-000049690000}"/>
    <cellStyle name="Normal 6 4 11" xfId="13767" xr:uid="{00000000-0005-0000-0000-00004A690000}"/>
    <cellStyle name="Normal 6 4 11 2" xfId="13768" xr:uid="{00000000-0005-0000-0000-00004B690000}"/>
    <cellStyle name="Normal 6 4 11 2 2" xfId="13769" xr:uid="{00000000-0005-0000-0000-00004C690000}"/>
    <cellStyle name="Normal 6 4 11 2 2 2" xfId="13770" xr:uid="{00000000-0005-0000-0000-00004D690000}"/>
    <cellStyle name="Normal 6 4 11 2 2 2 2" xfId="41173" xr:uid="{00000000-0005-0000-0000-00004E690000}"/>
    <cellStyle name="Normal 6 4 11 2 2 3" xfId="31155" xr:uid="{00000000-0005-0000-0000-00004F690000}"/>
    <cellStyle name="Normal 6 4 11 2 3" xfId="13771" xr:uid="{00000000-0005-0000-0000-000050690000}"/>
    <cellStyle name="Normal 6 4 11 2 3 2" xfId="13772" xr:uid="{00000000-0005-0000-0000-000051690000}"/>
    <cellStyle name="Normal 6 4 11 2 3 2 2" xfId="41174" xr:uid="{00000000-0005-0000-0000-000052690000}"/>
    <cellStyle name="Normal 6 4 11 2 3 3" xfId="31156" xr:uid="{00000000-0005-0000-0000-000053690000}"/>
    <cellStyle name="Normal 6 4 11 2 4" xfId="13773" xr:uid="{00000000-0005-0000-0000-000054690000}"/>
    <cellStyle name="Normal 6 4 11 2 4 2" xfId="36006" xr:uid="{00000000-0005-0000-0000-000055690000}"/>
    <cellStyle name="Normal 6 4 11 2 5" xfId="25410" xr:uid="{00000000-0005-0000-0000-000056690000}"/>
    <cellStyle name="Normal 6 4 11 3" xfId="13774" xr:uid="{00000000-0005-0000-0000-000057690000}"/>
    <cellStyle name="Normal 6 4 11 3 2" xfId="13775" xr:uid="{00000000-0005-0000-0000-000058690000}"/>
    <cellStyle name="Normal 6 4 11 3 2 2" xfId="13776" xr:uid="{00000000-0005-0000-0000-000059690000}"/>
    <cellStyle name="Normal 6 4 11 3 2 2 2" xfId="41175" xr:uid="{00000000-0005-0000-0000-00005A690000}"/>
    <cellStyle name="Normal 6 4 11 3 2 3" xfId="31157" xr:uid="{00000000-0005-0000-0000-00005B690000}"/>
    <cellStyle name="Normal 6 4 11 3 3" xfId="13777" xr:uid="{00000000-0005-0000-0000-00005C690000}"/>
    <cellStyle name="Normal 6 4 11 3 3 2" xfId="13778" xr:uid="{00000000-0005-0000-0000-00005D690000}"/>
    <cellStyle name="Normal 6 4 11 3 3 2 2" xfId="41176" xr:uid="{00000000-0005-0000-0000-00005E690000}"/>
    <cellStyle name="Normal 6 4 11 3 3 3" xfId="31158" xr:uid="{00000000-0005-0000-0000-00005F690000}"/>
    <cellStyle name="Normal 6 4 11 3 4" xfId="13779" xr:uid="{00000000-0005-0000-0000-000060690000}"/>
    <cellStyle name="Normal 6 4 11 3 4 2" xfId="36007" xr:uid="{00000000-0005-0000-0000-000061690000}"/>
    <cellStyle name="Normal 6 4 11 3 5" xfId="25411" xr:uid="{00000000-0005-0000-0000-000062690000}"/>
    <cellStyle name="Normal 6 4 11 4" xfId="13780" xr:uid="{00000000-0005-0000-0000-000063690000}"/>
    <cellStyle name="Normal 6 4 11 4 2" xfId="13781" xr:uid="{00000000-0005-0000-0000-000064690000}"/>
    <cellStyle name="Normal 6 4 11 4 2 2" xfId="41177" xr:uid="{00000000-0005-0000-0000-000065690000}"/>
    <cellStyle name="Normal 6 4 11 4 3" xfId="31159" xr:uid="{00000000-0005-0000-0000-000066690000}"/>
    <cellStyle name="Normal 6 4 11 5" xfId="13782" xr:uid="{00000000-0005-0000-0000-000067690000}"/>
    <cellStyle name="Normal 6 4 11 5 2" xfId="13783" xr:uid="{00000000-0005-0000-0000-000068690000}"/>
    <cellStyle name="Normal 6 4 11 5 2 2" xfId="41178" xr:uid="{00000000-0005-0000-0000-000069690000}"/>
    <cellStyle name="Normal 6 4 11 5 3" xfId="31160" xr:uid="{00000000-0005-0000-0000-00006A690000}"/>
    <cellStyle name="Normal 6 4 11 6" xfId="13784" xr:uid="{00000000-0005-0000-0000-00006B690000}"/>
    <cellStyle name="Normal 6 4 11 6 2" xfId="36005" xr:uid="{00000000-0005-0000-0000-00006C690000}"/>
    <cellStyle name="Normal 6 4 11 7" xfId="25409" xr:uid="{00000000-0005-0000-0000-00006D690000}"/>
    <cellStyle name="Normal 6 4 12" xfId="13785" xr:uid="{00000000-0005-0000-0000-00006E690000}"/>
    <cellStyle name="Normal 6 4 12 2" xfId="13786" xr:uid="{00000000-0005-0000-0000-00006F690000}"/>
    <cellStyle name="Normal 6 4 12 2 2" xfId="13787" xr:uid="{00000000-0005-0000-0000-000070690000}"/>
    <cellStyle name="Normal 6 4 12 2 2 2" xfId="13788" xr:uid="{00000000-0005-0000-0000-000071690000}"/>
    <cellStyle name="Normal 6 4 12 2 2 2 2" xfId="41179" xr:uid="{00000000-0005-0000-0000-000072690000}"/>
    <cellStyle name="Normal 6 4 12 2 2 3" xfId="31161" xr:uid="{00000000-0005-0000-0000-000073690000}"/>
    <cellStyle name="Normal 6 4 12 2 3" xfId="13789" xr:uid="{00000000-0005-0000-0000-000074690000}"/>
    <cellStyle name="Normal 6 4 12 2 3 2" xfId="13790" xr:uid="{00000000-0005-0000-0000-000075690000}"/>
    <cellStyle name="Normal 6 4 12 2 3 2 2" xfId="41180" xr:uid="{00000000-0005-0000-0000-000076690000}"/>
    <cellStyle name="Normal 6 4 12 2 3 3" xfId="31162" xr:uid="{00000000-0005-0000-0000-000077690000}"/>
    <cellStyle name="Normal 6 4 12 2 4" xfId="13791" xr:uid="{00000000-0005-0000-0000-000078690000}"/>
    <cellStyle name="Normal 6 4 12 2 4 2" xfId="36009" xr:uid="{00000000-0005-0000-0000-000079690000}"/>
    <cellStyle name="Normal 6 4 12 2 5" xfId="25413" xr:uid="{00000000-0005-0000-0000-00007A690000}"/>
    <cellStyle name="Normal 6 4 12 3" xfId="13792" xr:uid="{00000000-0005-0000-0000-00007B690000}"/>
    <cellStyle name="Normal 6 4 12 3 2" xfId="13793" xr:uid="{00000000-0005-0000-0000-00007C690000}"/>
    <cellStyle name="Normal 6 4 12 3 2 2" xfId="13794" xr:uid="{00000000-0005-0000-0000-00007D690000}"/>
    <cellStyle name="Normal 6 4 12 3 2 2 2" xfId="41181" xr:uid="{00000000-0005-0000-0000-00007E690000}"/>
    <cellStyle name="Normal 6 4 12 3 2 3" xfId="31163" xr:uid="{00000000-0005-0000-0000-00007F690000}"/>
    <cellStyle name="Normal 6 4 12 3 3" xfId="13795" xr:uid="{00000000-0005-0000-0000-000080690000}"/>
    <cellStyle name="Normal 6 4 12 3 3 2" xfId="13796" xr:uid="{00000000-0005-0000-0000-000081690000}"/>
    <cellStyle name="Normal 6 4 12 3 3 2 2" xfId="41182" xr:uid="{00000000-0005-0000-0000-000082690000}"/>
    <cellStyle name="Normal 6 4 12 3 3 3" xfId="31164" xr:uid="{00000000-0005-0000-0000-000083690000}"/>
    <cellStyle name="Normal 6 4 12 3 4" xfId="13797" xr:uid="{00000000-0005-0000-0000-000084690000}"/>
    <cellStyle name="Normal 6 4 12 3 4 2" xfId="36010" xr:uid="{00000000-0005-0000-0000-000085690000}"/>
    <cellStyle name="Normal 6 4 12 3 5" xfId="25414" xr:uid="{00000000-0005-0000-0000-000086690000}"/>
    <cellStyle name="Normal 6 4 12 4" xfId="13798" xr:uid="{00000000-0005-0000-0000-000087690000}"/>
    <cellStyle name="Normal 6 4 12 4 2" xfId="13799" xr:uid="{00000000-0005-0000-0000-000088690000}"/>
    <cellStyle name="Normal 6 4 12 4 2 2" xfId="41183" xr:uid="{00000000-0005-0000-0000-000089690000}"/>
    <cellStyle name="Normal 6 4 12 4 3" xfId="31165" xr:uid="{00000000-0005-0000-0000-00008A690000}"/>
    <cellStyle name="Normal 6 4 12 5" xfId="13800" xr:uid="{00000000-0005-0000-0000-00008B690000}"/>
    <cellStyle name="Normal 6 4 12 5 2" xfId="13801" xr:uid="{00000000-0005-0000-0000-00008C690000}"/>
    <cellStyle name="Normal 6 4 12 5 2 2" xfId="41184" xr:uid="{00000000-0005-0000-0000-00008D690000}"/>
    <cellStyle name="Normal 6 4 12 5 3" xfId="31166" xr:uid="{00000000-0005-0000-0000-00008E690000}"/>
    <cellStyle name="Normal 6 4 12 6" xfId="13802" xr:uid="{00000000-0005-0000-0000-00008F690000}"/>
    <cellStyle name="Normal 6 4 12 6 2" xfId="36008" xr:uid="{00000000-0005-0000-0000-000090690000}"/>
    <cellStyle name="Normal 6 4 12 7" xfId="25412" xr:uid="{00000000-0005-0000-0000-000091690000}"/>
    <cellStyle name="Normal 6 4 13" xfId="13803" xr:uid="{00000000-0005-0000-0000-000092690000}"/>
    <cellStyle name="Normal 6 4 13 2" xfId="13804" xr:uid="{00000000-0005-0000-0000-000093690000}"/>
    <cellStyle name="Normal 6 4 13 2 2" xfId="13805" xr:uid="{00000000-0005-0000-0000-000094690000}"/>
    <cellStyle name="Normal 6 4 13 2 2 2" xfId="41185" xr:uid="{00000000-0005-0000-0000-000095690000}"/>
    <cellStyle name="Normal 6 4 13 2 3" xfId="31167" xr:uid="{00000000-0005-0000-0000-000096690000}"/>
    <cellStyle name="Normal 6 4 13 3" xfId="13806" xr:uid="{00000000-0005-0000-0000-000097690000}"/>
    <cellStyle name="Normal 6 4 13 3 2" xfId="13807" xr:uid="{00000000-0005-0000-0000-000098690000}"/>
    <cellStyle name="Normal 6 4 13 3 2 2" xfId="41186" xr:uid="{00000000-0005-0000-0000-000099690000}"/>
    <cellStyle name="Normal 6 4 13 3 3" xfId="31168" xr:uid="{00000000-0005-0000-0000-00009A690000}"/>
    <cellStyle name="Normal 6 4 13 4" xfId="13808" xr:uid="{00000000-0005-0000-0000-00009B690000}"/>
    <cellStyle name="Normal 6 4 13 4 2" xfId="36011" xr:uid="{00000000-0005-0000-0000-00009C690000}"/>
    <cellStyle name="Normal 6 4 13 5" xfId="25415" xr:uid="{00000000-0005-0000-0000-00009D690000}"/>
    <cellStyle name="Normal 6 4 14" xfId="13809" xr:uid="{00000000-0005-0000-0000-00009E690000}"/>
    <cellStyle name="Normal 6 4 14 2" xfId="13810" xr:uid="{00000000-0005-0000-0000-00009F690000}"/>
    <cellStyle name="Normal 6 4 14 2 2" xfId="13811" xr:uid="{00000000-0005-0000-0000-0000A0690000}"/>
    <cellStyle name="Normal 6 4 14 2 2 2" xfId="41187" xr:uid="{00000000-0005-0000-0000-0000A1690000}"/>
    <cellStyle name="Normal 6 4 14 2 3" xfId="31169" xr:uid="{00000000-0005-0000-0000-0000A2690000}"/>
    <cellStyle name="Normal 6 4 14 3" xfId="13812" xr:uid="{00000000-0005-0000-0000-0000A3690000}"/>
    <cellStyle name="Normal 6 4 14 3 2" xfId="13813" xr:uid="{00000000-0005-0000-0000-0000A4690000}"/>
    <cellStyle name="Normal 6 4 14 3 2 2" xfId="41188" xr:uid="{00000000-0005-0000-0000-0000A5690000}"/>
    <cellStyle name="Normal 6 4 14 3 3" xfId="31170" xr:uid="{00000000-0005-0000-0000-0000A6690000}"/>
    <cellStyle name="Normal 6 4 14 4" xfId="13814" xr:uid="{00000000-0005-0000-0000-0000A7690000}"/>
    <cellStyle name="Normal 6 4 14 4 2" xfId="36012" xr:uid="{00000000-0005-0000-0000-0000A8690000}"/>
    <cellStyle name="Normal 6 4 14 5" xfId="25416" xr:uid="{00000000-0005-0000-0000-0000A9690000}"/>
    <cellStyle name="Normal 6 4 15" xfId="13815" xr:uid="{00000000-0005-0000-0000-0000AA690000}"/>
    <cellStyle name="Normal 6 4 15 2" xfId="13816" xr:uid="{00000000-0005-0000-0000-0000AB690000}"/>
    <cellStyle name="Normal 6 4 15 2 2" xfId="35998" xr:uid="{00000000-0005-0000-0000-0000AC690000}"/>
    <cellStyle name="Normal 6 4 15 3" xfId="25402" xr:uid="{00000000-0005-0000-0000-0000AD690000}"/>
    <cellStyle name="Normal 6 4 16" xfId="13817" xr:uid="{00000000-0005-0000-0000-0000AE690000}"/>
    <cellStyle name="Normal 6 4 16 2" xfId="13818" xr:uid="{00000000-0005-0000-0000-0000AF690000}"/>
    <cellStyle name="Normal 6 4 16 2 2" xfId="41189" xr:uid="{00000000-0005-0000-0000-0000B0690000}"/>
    <cellStyle name="Normal 6 4 16 3" xfId="31171" xr:uid="{00000000-0005-0000-0000-0000B1690000}"/>
    <cellStyle name="Normal 6 4 17" xfId="13819" xr:uid="{00000000-0005-0000-0000-0000B2690000}"/>
    <cellStyle name="Normal 6 4 17 2" xfId="13820" xr:uid="{00000000-0005-0000-0000-0000B3690000}"/>
    <cellStyle name="Normal 6 4 17 2 2" xfId="41190" xr:uid="{00000000-0005-0000-0000-0000B4690000}"/>
    <cellStyle name="Normal 6 4 17 3" xfId="31172" xr:uid="{00000000-0005-0000-0000-0000B5690000}"/>
    <cellStyle name="Normal 6 4 18" xfId="13821" xr:uid="{00000000-0005-0000-0000-0000B6690000}"/>
    <cellStyle name="Normal 6 4 18 2" xfId="13822" xr:uid="{00000000-0005-0000-0000-0000B7690000}"/>
    <cellStyle name="Normal 6 4 18 2 2" xfId="43834" xr:uid="{00000000-0005-0000-0000-0000B8690000}"/>
    <cellStyle name="Normal 6 4 18 3" xfId="33818" xr:uid="{00000000-0005-0000-0000-0000B9690000}"/>
    <cellStyle name="Normal 6 4 19" xfId="23268" xr:uid="{00000000-0005-0000-0000-0000BA690000}"/>
    <cellStyle name="Normal 6 4 2" xfId="13823" xr:uid="{00000000-0005-0000-0000-0000BB690000}"/>
    <cellStyle name="Normal 6 4 2 10" xfId="13824" xr:uid="{00000000-0005-0000-0000-0000BC690000}"/>
    <cellStyle name="Normal 6 4 2 10 2" xfId="13825" xr:uid="{00000000-0005-0000-0000-0000BD690000}"/>
    <cellStyle name="Normal 6 4 2 10 2 2" xfId="41191" xr:uid="{00000000-0005-0000-0000-0000BE690000}"/>
    <cellStyle name="Normal 6 4 2 10 3" xfId="31173" xr:uid="{00000000-0005-0000-0000-0000BF690000}"/>
    <cellStyle name="Normal 6 4 2 11" xfId="13826" xr:uid="{00000000-0005-0000-0000-0000C0690000}"/>
    <cellStyle name="Normal 6 4 2 11 2" xfId="13827" xr:uid="{00000000-0005-0000-0000-0000C1690000}"/>
    <cellStyle name="Normal 6 4 2 11 2 2" xfId="41192" xr:uid="{00000000-0005-0000-0000-0000C2690000}"/>
    <cellStyle name="Normal 6 4 2 11 3" xfId="31174" xr:uid="{00000000-0005-0000-0000-0000C3690000}"/>
    <cellStyle name="Normal 6 4 2 12" xfId="13828" xr:uid="{00000000-0005-0000-0000-0000C4690000}"/>
    <cellStyle name="Normal 6 4 2 12 2" xfId="36013" xr:uid="{00000000-0005-0000-0000-0000C5690000}"/>
    <cellStyle name="Normal 6 4 2 13" xfId="25417" xr:uid="{00000000-0005-0000-0000-0000C6690000}"/>
    <cellStyle name="Normal 6 4 2 2" xfId="13829" xr:uid="{00000000-0005-0000-0000-0000C7690000}"/>
    <cellStyle name="Normal 6 4 2 2 10" xfId="13830" xr:uid="{00000000-0005-0000-0000-0000C8690000}"/>
    <cellStyle name="Normal 6 4 2 2 10 2" xfId="13831" xr:uid="{00000000-0005-0000-0000-0000C9690000}"/>
    <cellStyle name="Normal 6 4 2 2 10 2 2" xfId="41193" xr:uid="{00000000-0005-0000-0000-0000CA690000}"/>
    <cellStyle name="Normal 6 4 2 2 10 3" xfId="31175" xr:uid="{00000000-0005-0000-0000-0000CB690000}"/>
    <cellStyle name="Normal 6 4 2 2 11" xfId="13832" xr:uid="{00000000-0005-0000-0000-0000CC690000}"/>
    <cellStyle name="Normal 6 4 2 2 11 2" xfId="36014" xr:uid="{00000000-0005-0000-0000-0000CD690000}"/>
    <cellStyle name="Normal 6 4 2 2 12" xfId="25418" xr:uid="{00000000-0005-0000-0000-0000CE690000}"/>
    <cellStyle name="Normal 6 4 2 2 2" xfId="13833" xr:uid="{00000000-0005-0000-0000-0000CF690000}"/>
    <cellStyle name="Normal 6 4 2 2 2 10" xfId="25419" xr:uid="{00000000-0005-0000-0000-0000D0690000}"/>
    <cellStyle name="Normal 6 4 2 2 2 2" xfId="13834" xr:uid="{00000000-0005-0000-0000-0000D1690000}"/>
    <cellStyle name="Normal 6 4 2 2 2 2 2" xfId="13835" xr:uid="{00000000-0005-0000-0000-0000D2690000}"/>
    <cellStyle name="Normal 6 4 2 2 2 2 2 2" xfId="13836" xr:uid="{00000000-0005-0000-0000-0000D3690000}"/>
    <cellStyle name="Normal 6 4 2 2 2 2 2 2 2" xfId="13837" xr:uid="{00000000-0005-0000-0000-0000D4690000}"/>
    <cellStyle name="Normal 6 4 2 2 2 2 2 2 2 2" xfId="13838" xr:uid="{00000000-0005-0000-0000-0000D5690000}"/>
    <cellStyle name="Normal 6 4 2 2 2 2 2 2 2 2 2" xfId="41194" xr:uid="{00000000-0005-0000-0000-0000D6690000}"/>
    <cellStyle name="Normal 6 4 2 2 2 2 2 2 2 3" xfId="31176" xr:uid="{00000000-0005-0000-0000-0000D7690000}"/>
    <cellStyle name="Normal 6 4 2 2 2 2 2 2 3" xfId="13839" xr:uid="{00000000-0005-0000-0000-0000D8690000}"/>
    <cellStyle name="Normal 6 4 2 2 2 2 2 2 3 2" xfId="13840" xr:uid="{00000000-0005-0000-0000-0000D9690000}"/>
    <cellStyle name="Normal 6 4 2 2 2 2 2 2 3 2 2" xfId="41195" xr:uid="{00000000-0005-0000-0000-0000DA690000}"/>
    <cellStyle name="Normal 6 4 2 2 2 2 2 2 3 3" xfId="31177" xr:uid="{00000000-0005-0000-0000-0000DB690000}"/>
    <cellStyle name="Normal 6 4 2 2 2 2 2 2 4" xfId="13841" xr:uid="{00000000-0005-0000-0000-0000DC690000}"/>
    <cellStyle name="Normal 6 4 2 2 2 2 2 2 4 2" xfId="36018" xr:uid="{00000000-0005-0000-0000-0000DD690000}"/>
    <cellStyle name="Normal 6 4 2 2 2 2 2 2 5" xfId="25422" xr:uid="{00000000-0005-0000-0000-0000DE690000}"/>
    <cellStyle name="Normal 6 4 2 2 2 2 2 3" xfId="13842" xr:uid="{00000000-0005-0000-0000-0000DF690000}"/>
    <cellStyle name="Normal 6 4 2 2 2 2 2 3 2" xfId="13843" xr:uid="{00000000-0005-0000-0000-0000E0690000}"/>
    <cellStyle name="Normal 6 4 2 2 2 2 2 3 2 2" xfId="13844" xr:uid="{00000000-0005-0000-0000-0000E1690000}"/>
    <cellStyle name="Normal 6 4 2 2 2 2 2 3 2 2 2" xfId="41196" xr:uid="{00000000-0005-0000-0000-0000E2690000}"/>
    <cellStyle name="Normal 6 4 2 2 2 2 2 3 2 3" xfId="31178" xr:uid="{00000000-0005-0000-0000-0000E3690000}"/>
    <cellStyle name="Normal 6 4 2 2 2 2 2 3 3" xfId="13845" xr:uid="{00000000-0005-0000-0000-0000E4690000}"/>
    <cellStyle name="Normal 6 4 2 2 2 2 2 3 3 2" xfId="13846" xr:uid="{00000000-0005-0000-0000-0000E5690000}"/>
    <cellStyle name="Normal 6 4 2 2 2 2 2 3 3 2 2" xfId="41197" xr:uid="{00000000-0005-0000-0000-0000E6690000}"/>
    <cellStyle name="Normal 6 4 2 2 2 2 2 3 3 3" xfId="31179" xr:uid="{00000000-0005-0000-0000-0000E7690000}"/>
    <cellStyle name="Normal 6 4 2 2 2 2 2 3 4" xfId="13847" xr:uid="{00000000-0005-0000-0000-0000E8690000}"/>
    <cellStyle name="Normal 6 4 2 2 2 2 2 3 4 2" xfId="36019" xr:uid="{00000000-0005-0000-0000-0000E9690000}"/>
    <cellStyle name="Normal 6 4 2 2 2 2 2 3 5" xfId="25423" xr:uid="{00000000-0005-0000-0000-0000EA690000}"/>
    <cellStyle name="Normal 6 4 2 2 2 2 2 4" xfId="13848" xr:uid="{00000000-0005-0000-0000-0000EB690000}"/>
    <cellStyle name="Normal 6 4 2 2 2 2 2 4 2" xfId="13849" xr:uid="{00000000-0005-0000-0000-0000EC690000}"/>
    <cellStyle name="Normal 6 4 2 2 2 2 2 4 2 2" xfId="41198" xr:uid="{00000000-0005-0000-0000-0000ED690000}"/>
    <cellStyle name="Normal 6 4 2 2 2 2 2 4 3" xfId="31180" xr:uid="{00000000-0005-0000-0000-0000EE690000}"/>
    <cellStyle name="Normal 6 4 2 2 2 2 2 5" xfId="13850" xr:uid="{00000000-0005-0000-0000-0000EF690000}"/>
    <cellStyle name="Normal 6 4 2 2 2 2 2 5 2" xfId="13851" xr:uid="{00000000-0005-0000-0000-0000F0690000}"/>
    <cellStyle name="Normal 6 4 2 2 2 2 2 5 2 2" xfId="41199" xr:uid="{00000000-0005-0000-0000-0000F1690000}"/>
    <cellStyle name="Normal 6 4 2 2 2 2 2 5 3" xfId="31181" xr:uid="{00000000-0005-0000-0000-0000F2690000}"/>
    <cellStyle name="Normal 6 4 2 2 2 2 2 6" xfId="13852" xr:uid="{00000000-0005-0000-0000-0000F3690000}"/>
    <cellStyle name="Normal 6 4 2 2 2 2 2 6 2" xfId="36017" xr:uid="{00000000-0005-0000-0000-0000F4690000}"/>
    <cellStyle name="Normal 6 4 2 2 2 2 2 7" xfId="25421" xr:uid="{00000000-0005-0000-0000-0000F5690000}"/>
    <cellStyle name="Normal 6 4 2 2 2 2 3" xfId="13853" xr:uid="{00000000-0005-0000-0000-0000F6690000}"/>
    <cellStyle name="Normal 6 4 2 2 2 2 3 2" xfId="13854" xr:uid="{00000000-0005-0000-0000-0000F7690000}"/>
    <cellStyle name="Normal 6 4 2 2 2 2 3 2 2" xfId="13855" xr:uid="{00000000-0005-0000-0000-0000F8690000}"/>
    <cellStyle name="Normal 6 4 2 2 2 2 3 2 2 2" xfId="41200" xr:uid="{00000000-0005-0000-0000-0000F9690000}"/>
    <cellStyle name="Normal 6 4 2 2 2 2 3 2 3" xfId="31182" xr:uid="{00000000-0005-0000-0000-0000FA690000}"/>
    <cellStyle name="Normal 6 4 2 2 2 2 3 3" xfId="13856" xr:uid="{00000000-0005-0000-0000-0000FB690000}"/>
    <cellStyle name="Normal 6 4 2 2 2 2 3 3 2" xfId="13857" xr:uid="{00000000-0005-0000-0000-0000FC690000}"/>
    <cellStyle name="Normal 6 4 2 2 2 2 3 3 2 2" xfId="41201" xr:uid="{00000000-0005-0000-0000-0000FD690000}"/>
    <cellStyle name="Normal 6 4 2 2 2 2 3 3 3" xfId="31183" xr:uid="{00000000-0005-0000-0000-0000FE690000}"/>
    <cellStyle name="Normal 6 4 2 2 2 2 3 4" xfId="13858" xr:uid="{00000000-0005-0000-0000-0000FF690000}"/>
    <cellStyle name="Normal 6 4 2 2 2 2 3 4 2" xfId="36020" xr:uid="{00000000-0005-0000-0000-0000006A0000}"/>
    <cellStyle name="Normal 6 4 2 2 2 2 3 5" xfId="25424" xr:uid="{00000000-0005-0000-0000-0000016A0000}"/>
    <cellStyle name="Normal 6 4 2 2 2 2 4" xfId="13859" xr:uid="{00000000-0005-0000-0000-0000026A0000}"/>
    <cellStyle name="Normal 6 4 2 2 2 2 4 2" xfId="13860" xr:uid="{00000000-0005-0000-0000-0000036A0000}"/>
    <cellStyle name="Normal 6 4 2 2 2 2 4 2 2" xfId="13861" xr:uid="{00000000-0005-0000-0000-0000046A0000}"/>
    <cellStyle name="Normal 6 4 2 2 2 2 4 2 2 2" xfId="41202" xr:uid="{00000000-0005-0000-0000-0000056A0000}"/>
    <cellStyle name="Normal 6 4 2 2 2 2 4 2 3" xfId="31184" xr:uid="{00000000-0005-0000-0000-0000066A0000}"/>
    <cellStyle name="Normal 6 4 2 2 2 2 4 3" xfId="13862" xr:uid="{00000000-0005-0000-0000-0000076A0000}"/>
    <cellStyle name="Normal 6 4 2 2 2 2 4 3 2" xfId="13863" xr:uid="{00000000-0005-0000-0000-0000086A0000}"/>
    <cellStyle name="Normal 6 4 2 2 2 2 4 3 2 2" xfId="41203" xr:uid="{00000000-0005-0000-0000-0000096A0000}"/>
    <cellStyle name="Normal 6 4 2 2 2 2 4 3 3" xfId="31185" xr:uid="{00000000-0005-0000-0000-00000A6A0000}"/>
    <cellStyle name="Normal 6 4 2 2 2 2 4 4" xfId="13864" xr:uid="{00000000-0005-0000-0000-00000B6A0000}"/>
    <cellStyle name="Normal 6 4 2 2 2 2 4 4 2" xfId="36021" xr:uid="{00000000-0005-0000-0000-00000C6A0000}"/>
    <cellStyle name="Normal 6 4 2 2 2 2 4 5" xfId="25425" xr:uid="{00000000-0005-0000-0000-00000D6A0000}"/>
    <cellStyle name="Normal 6 4 2 2 2 2 5" xfId="13865" xr:uid="{00000000-0005-0000-0000-00000E6A0000}"/>
    <cellStyle name="Normal 6 4 2 2 2 2 5 2" xfId="13866" xr:uid="{00000000-0005-0000-0000-00000F6A0000}"/>
    <cellStyle name="Normal 6 4 2 2 2 2 5 2 2" xfId="41204" xr:uid="{00000000-0005-0000-0000-0000106A0000}"/>
    <cellStyle name="Normal 6 4 2 2 2 2 5 3" xfId="31186" xr:uid="{00000000-0005-0000-0000-0000116A0000}"/>
    <cellStyle name="Normal 6 4 2 2 2 2 6" xfId="13867" xr:uid="{00000000-0005-0000-0000-0000126A0000}"/>
    <cellStyle name="Normal 6 4 2 2 2 2 6 2" xfId="13868" xr:uid="{00000000-0005-0000-0000-0000136A0000}"/>
    <cellStyle name="Normal 6 4 2 2 2 2 6 2 2" xfId="41205" xr:uid="{00000000-0005-0000-0000-0000146A0000}"/>
    <cellStyle name="Normal 6 4 2 2 2 2 6 3" xfId="31187" xr:uid="{00000000-0005-0000-0000-0000156A0000}"/>
    <cellStyle name="Normal 6 4 2 2 2 2 7" xfId="13869" xr:uid="{00000000-0005-0000-0000-0000166A0000}"/>
    <cellStyle name="Normal 6 4 2 2 2 2 7 2" xfId="36016" xr:uid="{00000000-0005-0000-0000-0000176A0000}"/>
    <cellStyle name="Normal 6 4 2 2 2 2 8" xfId="25420" xr:uid="{00000000-0005-0000-0000-0000186A0000}"/>
    <cellStyle name="Normal 6 4 2 2 2 3" xfId="13870" xr:uid="{00000000-0005-0000-0000-0000196A0000}"/>
    <cellStyle name="Normal 6 4 2 2 2 3 2" xfId="13871" xr:uid="{00000000-0005-0000-0000-00001A6A0000}"/>
    <cellStyle name="Normal 6 4 2 2 2 3 2 2" xfId="13872" xr:uid="{00000000-0005-0000-0000-00001B6A0000}"/>
    <cellStyle name="Normal 6 4 2 2 2 3 2 2 2" xfId="13873" xr:uid="{00000000-0005-0000-0000-00001C6A0000}"/>
    <cellStyle name="Normal 6 4 2 2 2 3 2 2 2 2" xfId="13874" xr:uid="{00000000-0005-0000-0000-00001D6A0000}"/>
    <cellStyle name="Normal 6 4 2 2 2 3 2 2 2 2 2" xfId="41206" xr:uid="{00000000-0005-0000-0000-00001E6A0000}"/>
    <cellStyle name="Normal 6 4 2 2 2 3 2 2 2 3" xfId="31188" xr:uid="{00000000-0005-0000-0000-00001F6A0000}"/>
    <cellStyle name="Normal 6 4 2 2 2 3 2 2 3" xfId="13875" xr:uid="{00000000-0005-0000-0000-0000206A0000}"/>
    <cellStyle name="Normal 6 4 2 2 2 3 2 2 3 2" xfId="13876" xr:uid="{00000000-0005-0000-0000-0000216A0000}"/>
    <cellStyle name="Normal 6 4 2 2 2 3 2 2 3 2 2" xfId="41207" xr:uid="{00000000-0005-0000-0000-0000226A0000}"/>
    <cellStyle name="Normal 6 4 2 2 2 3 2 2 3 3" xfId="31189" xr:uid="{00000000-0005-0000-0000-0000236A0000}"/>
    <cellStyle name="Normal 6 4 2 2 2 3 2 2 4" xfId="13877" xr:uid="{00000000-0005-0000-0000-0000246A0000}"/>
    <cellStyle name="Normal 6 4 2 2 2 3 2 2 4 2" xfId="36024" xr:uid="{00000000-0005-0000-0000-0000256A0000}"/>
    <cellStyle name="Normal 6 4 2 2 2 3 2 2 5" xfId="25428" xr:uid="{00000000-0005-0000-0000-0000266A0000}"/>
    <cellStyle name="Normal 6 4 2 2 2 3 2 3" xfId="13878" xr:uid="{00000000-0005-0000-0000-0000276A0000}"/>
    <cellStyle name="Normal 6 4 2 2 2 3 2 3 2" xfId="13879" xr:uid="{00000000-0005-0000-0000-0000286A0000}"/>
    <cellStyle name="Normal 6 4 2 2 2 3 2 3 2 2" xfId="13880" xr:uid="{00000000-0005-0000-0000-0000296A0000}"/>
    <cellStyle name="Normal 6 4 2 2 2 3 2 3 2 2 2" xfId="41208" xr:uid="{00000000-0005-0000-0000-00002A6A0000}"/>
    <cellStyle name="Normal 6 4 2 2 2 3 2 3 2 3" xfId="31190" xr:uid="{00000000-0005-0000-0000-00002B6A0000}"/>
    <cellStyle name="Normal 6 4 2 2 2 3 2 3 3" xfId="13881" xr:uid="{00000000-0005-0000-0000-00002C6A0000}"/>
    <cellStyle name="Normal 6 4 2 2 2 3 2 3 3 2" xfId="13882" xr:uid="{00000000-0005-0000-0000-00002D6A0000}"/>
    <cellStyle name="Normal 6 4 2 2 2 3 2 3 3 2 2" xfId="41209" xr:uid="{00000000-0005-0000-0000-00002E6A0000}"/>
    <cellStyle name="Normal 6 4 2 2 2 3 2 3 3 3" xfId="31191" xr:uid="{00000000-0005-0000-0000-00002F6A0000}"/>
    <cellStyle name="Normal 6 4 2 2 2 3 2 3 4" xfId="13883" xr:uid="{00000000-0005-0000-0000-0000306A0000}"/>
    <cellStyle name="Normal 6 4 2 2 2 3 2 3 4 2" xfId="36025" xr:uid="{00000000-0005-0000-0000-0000316A0000}"/>
    <cellStyle name="Normal 6 4 2 2 2 3 2 3 5" xfId="25429" xr:uid="{00000000-0005-0000-0000-0000326A0000}"/>
    <cellStyle name="Normal 6 4 2 2 2 3 2 4" xfId="13884" xr:uid="{00000000-0005-0000-0000-0000336A0000}"/>
    <cellStyle name="Normal 6 4 2 2 2 3 2 4 2" xfId="13885" xr:uid="{00000000-0005-0000-0000-0000346A0000}"/>
    <cellStyle name="Normal 6 4 2 2 2 3 2 4 2 2" xfId="41210" xr:uid="{00000000-0005-0000-0000-0000356A0000}"/>
    <cellStyle name="Normal 6 4 2 2 2 3 2 4 3" xfId="31192" xr:uid="{00000000-0005-0000-0000-0000366A0000}"/>
    <cellStyle name="Normal 6 4 2 2 2 3 2 5" xfId="13886" xr:uid="{00000000-0005-0000-0000-0000376A0000}"/>
    <cellStyle name="Normal 6 4 2 2 2 3 2 5 2" xfId="13887" xr:uid="{00000000-0005-0000-0000-0000386A0000}"/>
    <cellStyle name="Normal 6 4 2 2 2 3 2 5 2 2" xfId="41211" xr:uid="{00000000-0005-0000-0000-0000396A0000}"/>
    <cellStyle name="Normal 6 4 2 2 2 3 2 5 3" xfId="31193" xr:uid="{00000000-0005-0000-0000-00003A6A0000}"/>
    <cellStyle name="Normal 6 4 2 2 2 3 2 6" xfId="13888" xr:uid="{00000000-0005-0000-0000-00003B6A0000}"/>
    <cellStyle name="Normal 6 4 2 2 2 3 2 6 2" xfId="36023" xr:uid="{00000000-0005-0000-0000-00003C6A0000}"/>
    <cellStyle name="Normal 6 4 2 2 2 3 2 7" xfId="25427" xr:uid="{00000000-0005-0000-0000-00003D6A0000}"/>
    <cellStyle name="Normal 6 4 2 2 2 3 3" xfId="13889" xr:uid="{00000000-0005-0000-0000-00003E6A0000}"/>
    <cellStyle name="Normal 6 4 2 2 2 3 3 2" xfId="13890" xr:uid="{00000000-0005-0000-0000-00003F6A0000}"/>
    <cellStyle name="Normal 6 4 2 2 2 3 3 2 2" xfId="13891" xr:uid="{00000000-0005-0000-0000-0000406A0000}"/>
    <cellStyle name="Normal 6 4 2 2 2 3 3 2 2 2" xfId="41212" xr:uid="{00000000-0005-0000-0000-0000416A0000}"/>
    <cellStyle name="Normal 6 4 2 2 2 3 3 2 3" xfId="31194" xr:uid="{00000000-0005-0000-0000-0000426A0000}"/>
    <cellStyle name="Normal 6 4 2 2 2 3 3 3" xfId="13892" xr:uid="{00000000-0005-0000-0000-0000436A0000}"/>
    <cellStyle name="Normal 6 4 2 2 2 3 3 3 2" xfId="13893" xr:uid="{00000000-0005-0000-0000-0000446A0000}"/>
    <cellStyle name="Normal 6 4 2 2 2 3 3 3 2 2" xfId="41213" xr:uid="{00000000-0005-0000-0000-0000456A0000}"/>
    <cellStyle name="Normal 6 4 2 2 2 3 3 3 3" xfId="31195" xr:uid="{00000000-0005-0000-0000-0000466A0000}"/>
    <cellStyle name="Normal 6 4 2 2 2 3 3 4" xfId="13894" xr:uid="{00000000-0005-0000-0000-0000476A0000}"/>
    <cellStyle name="Normal 6 4 2 2 2 3 3 4 2" xfId="36026" xr:uid="{00000000-0005-0000-0000-0000486A0000}"/>
    <cellStyle name="Normal 6 4 2 2 2 3 3 5" xfId="25430" xr:uid="{00000000-0005-0000-0000-0000496A0000}"/>
    <cellStyle name="Normal 6 4 2 2 2 3 4" xfId="13895" xr:uid="{00000000-0005-0000-0000-00004A6A0000}"/>
    <cellStyle name="Normal 6 4 2 2 2 3 4 2" xfId="13896" xr:uid="{00000000-0005-0000-0000-00004B6A0000}"/>
    <cellStyle name="Normal 6 4 2 2 2 3 4 2 2" xfId="13897" xr:uid="{00000000-0005-0000-0000-00004C6A0000}"/>
    <cellStyle name="Normal 6 4 2 2 2 3 4 2 2 2" xfId="41214" xr:uid="{00000000-0005-0000-0000-00004D6A0000}"/>
    <cellStyle name="Normal 6 4 2 2 2 3 4 2 3" xfId="31196" xr:uid="{00000000-0005-0000-0000-00004E6A0000}"/>
    <cellStyle name="Normal 6 4 2 2 2 3 4 3" xfId="13898" xr:uid="{00000000-0005-0000-0000-00004F6A0000}"/>
    <cellStyle name="Normal 6 4 2 2 2 3 4 3 2" xfId="13899" xr:uid="{00000000-0005-0000-0000-0000506A0000}"/>
    <cellStyle name="Normal 6 4 2 2 2 3 4 3 2 2" xfId="41215" xr:uid="{00000000-0005-0000-0000-0000516A0000}"/>
    <cellStyle name="Normal 6 4 2 2 2 3 4 3 3" xfId="31197" xr:uid="{00000000-0005-0000-0000-0000526A0000}"/>
    <cellStyle name="Normal 6 4 2 2 2 3 4 4" xfId="13900" xr:uid="{00000000-0005-0000-0000-0000536A0000}"/>
    <cellStyle name="Normal 6 4 2 2 2 3 4 4 2" xfId="36027" xr:uid="{00000000-0005-0000-0000-0000546A0000}"/>
    <cellStyle name="Normal 6 4 2 2 2 3 4 5" xfId="25431" xr:uid="{00000000-0005-0000-0000-0000556A0000}"/>
    <cellStyle name="Normal 6 4 2 2 2 3 5" xfId="13901" xr:uid="{00000000-0005-0000-0000-0000566A0000}"/>
    <cellStyle name="Normal 6 4 2 2 2 3 5 2" xfId="13902" xr:uid="{00000000-0005-0000-0000-0000576A0000}"/>
    <cellStyle name="Normal 6 4 2 2 2 3 5 2 2" xfId="41216" xr:uid="{00000000-0005-0000-0000-0000586A0000}"/>
    <cellStyle name="Normal 6 4 2 2 2 3 5 3" xfId="31198" xr:uid="{00000000-0005-0000-0000-0000596A0000}"/>
    <cellStyle name="Normal 6 4 2 2 2 3 6" xfId="13903" xr:uid="{00000000-0005-0000-0000-00005A6A0000}"/>
    <cellStyle name="Normal 6 4 2 2 2 3 6 2" xfId="13904" xr:uid="{00000000-0005-0000-0000-00005B6A0000}"/>
    <cellStyle name="Normal 6 4 2 2 2 3 6 2 2" xfId="41217" xr:uid="{00000000-0005-0000-0000-00005C6A0000}"/>
    <cellStyle name="Normal 6 4 2 2 2 3 6 3" xfId="31199" xr:uid="{00000000-0005-0000-0000-00005D6A0000}"/>
    <cellStyle name="Normal 6 4 2 2 2 3 7" xfId="13905" xr:uid="{00000000-0005-0000-0000-00005E6A0000}"/>
    <cellStyle name="Normal 6 4 2 2 2 3 7 2" xfId="36022" xr:uid="{00000000-0005-0000-0000-00005F6A0000}"/>
    <cellStyle name="Normal 6 4 2 2 2 3 8" xfId="25426" xr:uid="{00000000-0005-0000-0000-0000606A0000}"/>
    <cellStyle name="Normal 6 4 2 2 2 4" xfId="13906" xr:uid="{00000000-0005-0000-0000-0000616A0000}"/>
    <cellStyle name="Normal 6 4 2 2 2 4 2" xfId="13907" xr:uid="{00000000-0005-0000-0000-0000626A0000}"/>
    <cellStyle name="Normal 6 4 2 2 2 4 2 2" xfId="13908" xr:uid="{00000000-0005-0000-0000-0000636A0000}"/>
    <cellStyle name="Normal 6 4 2 2 2 4 2 2 2" xfId="13909" xr:uid="{00000000-0005-0000-0000-0000646A0000}"/>
    <cellStyle name="Normal 6 4 2 2 2 4 2 2 2 2" xfId="41218" xr:uid="{00000000-0005-0000-0000-0000656A0000}"/>
    <cellStyle name="Normal 6 4 2 2 2 4 2 2 3" xfId="31200" xr:uid="{00000000-0005-0000-0000-0000666A0000}"/>
    <cellStyle name="Normal 6 4 2 2 2 4 2 3" xfId="13910" xr:uid="{00000000-0005-0000-0000-0000676A0000}"/>
    <cellStyle name="Normal 6 4 2 2 2 4 2 3 2" xfId="13911" xr:uid="{00000000-0005-0000-0000-0000686A0000}"/>
    <cellStyle name="Normal 6 4 2 2 2 4 2 3 2 2" xfId="41219" xr:uid="{00000000-0005-0000-0000-0000696A0000}"/>
    <cellStyle name="Normal 6 4 2 2 2 4 2 3 3" xfId="31201" xr:uid="{00000000-0005-0000-0000-00006A6A0000}"/>
    <cellStyle name="Normal 6 4 2 2 2 4 2 4" xfId="13912" xr:uid="{00000000-0005-0000-0000-00006B6A0000}"/>
    <cellStyle name="Normal 6 4 2 2 2 4 2 4 2" xfId="36029" xr:uid="{00000000-0005-0000-0000-00006C6A0000}"/>
    <cellStyle name="Normal 6 4 2 2 2 4 2 5" xfId="25433" xr:uid="{00000000-0005-0000-0000-00006D6A0000}"/>
    <cellStyle name="Normal 6 4 2 2 2 4 3" xfId="13913" xr:uid="{00000000-0005-0000-0000-00006E6A0000}"/>
    <cellStyle name="Normal 6 4 2 2 2 4 3 2" xfId="13914" xr:uid="{00000000-0005-0000-0000-00006F6A0000}"/>
    <cellStyle name="Normal 6 4 2 2 2 4 3 2 2" xfId="13915" xr:uid="{00000000-0005-0000-0000-0000706A0000}"/>
    <cellStyle name="Normal 6 4 2 2 2 4 3 2 2 2" xfId="41220" xr:uid="{00000000-0005-0000-0000-0000716A0000}"/>
    <cellStyle name="Normal 6 4 2 2 2 4 3 2 3" xfId="31202" xr:uid="{00000000-0005-0000-0000-0000726A0000}"/>
    <cellStyle name="Normal 6 4 2 2 2 4 3 3" xfId="13916" xr:uid="{00000000-0005-0000-0000-0000736A0000}"/>
    <cellStyle name="Normal 6 4 2 2 2 4 3 3 2" xfId="13917" xr:uid="{00000000-0005-0000-0000-0000746A0000}"/>
    <cellStyle name="Normal 6 4 2 2 2 4 3 3 2 2" xfId="41221" xr:uid="{00000000-0005-0000-0000-0000756A0000}"/>
    <cellStyle name="Normal 6 4 2 2 2 4 3 3 3" xfId="31203" xr:uid="{00000000-0005-0000-0000-0000766A0000}"/>
    <cellStyle name="Normal 6 4 2 2 2 4 3 4" xfId="13918" xr:uid="{00000000-0005-0000-0000-0000776A0000}"/>
    <cellStyle name="Normal 6 4 2 2 2 4 3 4 2" xfId="36030" xr:uid="{00000000-0005-0000-0000-0000786A0000}"/>
    <cellStyle name="Normal 6 4 2 2 2 4 3 5" xfId="25434" xr:uid="{00000000-0005-0000-0000-0000796A0000}"/>
    <cellStyle name="Normal 6 4 2 2 2 4 4" xfId="13919" xr:uid="{00000000-0005-0000-0000-00007A6A0000}"/>
    <cellStyle name="Normal 6 4 2 2 2 4 4 2" xfId="13920" xr:uid="{00000000-0005-0000-0000-00007B6A0000}"/>
    <cellStyle name="Normal 6 4 2 2 2 4 4 2 2" xfId="41222" xr:uid="{00000000-0005-0000-0000-00007C6A0000}"/>
    <cellStyle name="Normal 6 4 2 2 2 4 4 3" xfId="31204" xr:uid="{00000000-0005-0000-0000-00007D6A0000}"/>
    <cellStyle name="Normal 6 4 2 2 2 4 5" xfId="13921" xr:uid="{00000000-0005-0000-0000-00007E6A0000}"/>
    <cellStyle name="Normal 6 4 2 2 2 4 5 2" xfId="13922" xr:uid="{00000000-0005-0000-0000-00007F6A0000}"/>
    <cellStyle name="Normal 6 4 2 2 2 4 5 2 2" xfId="41223" xr:uid="{00000000-0005-0000-0000-0000806A0000}"/>
    <cellStyle name="Normal 6 4 2 2 2 4 5 3" xfId="31205" xr:uid="{00000000-0005-0000-0000-0000816A0000}"/>
    <cellStyle name="Normal 6 4 2 2 2 4 6" xfId="13923" xr:uid="{00000000-0005-0000-0000-0000826A0000}"/>
    <cellStyle name="Normal 6 4 2 2 2 4 6 2" xfId="36028" xr:uid="{00000000-0005-0000-0000-0000836A0000}"/>
    <cellStyle name="Normal 6 4 2 2 2 4 7" xfId="25432" xr:uid="{00000000-0005-0000-0000-0000846A0000}"/>
    <cellStyle name="Normal 6 4 2 2 2 5" xfId="13924" xr:uid="{00000000-0005-0000-0000-0000856A0000}"/>
    <cellStyle name="Normal 6 4 2 2 2 5 2" xfId="13925" xr:uid="{00000000-0005-0000-0000-0000866A0000}"/>
    <cellStyle name="Normal 6 4 2 2 2 5 2 2" xfId="13926" xr:uid="{00000000-0005-0000-0000-0000876A0000}"/>
    <cellStyle name="Normal 6 4 2 2 2 5 2 2 2" xfId="41224" xr:uid="{00000000-0005-0000-0000-0000886A0000}"/>
    <cellStyle name="Normal 6 4 2 2 2 5 2 3" xfId="31206" xr:uid="{00000000-0005-0000-0000-0000896A0000}"/>
    <cellStyle name="Normal 6 4 2 2 2 5 3" xfId="13927" xr:uid="{00000000-0005-0000-0000-00008A6A0000}"/>
    <cellStyle name="Normal 6 4 2 2 2 5 3 2" xfId="13928" xr:uid="{00000000-0005-0000-0000-00008B6A0000}"/>
    <cellStyle name="Normal 6 4 2 2 2 5 3 2 2" xfId="41225" xr:uid="{00000000-0005-0000-0000-00008C6A0000}"/>
    <cellStyle name="Normal 6 4 2 2 2 5 3 3" xfId="31207" xr:uid="{00000000-0005-0000-0000-00008D6A0000}"/>
    <cellStyle name="Normal 6 4 2 2 2 5 4" xfId="13929" xr:uid="{00000000-0005-0000-0000-00008E6A0000}"/>
    <cellStyle name="Normal 6 4 2 2 2 5 4 2" xfId="36031" xr:uid="{00000000-0005-0000-0000-00008F6A0000}"/>
    <cellStyle name="Normal 6 4 2 2 2 5 5" xfId="25435" xr:uid="{00000000-0005-0000-0000-0000906A0000}"/>
    <cellStyle name="Normal 6 4 2 2 2 6" xfId="13930" xr:uid="{00000000-0005-0000-0000-0000916A0000}"/>
    <cellStyle name="Normal 6 4 2 2 2 6 2" xfId="13931" xr:uid="{00000000-0005-0000-0000-0000926A0000}"/>
    <cellStyle name="Normal 6 4 2 2 2 6 2 2" xfId="13932" xr:uid="{00000000-0005-0000-0000-0000936A0000}"/>
    <cellStyle name="Normal 6 4 2 2 2 6 2 2 2" xfId="41226" xr:uid="{00000000-0005-0000-0000-0000946A0000}"/>
    <cellStyle name="Normal 6 4 2 2 2 6 2 3" xfId="31208" xr:uid="{00000000-0005-0000-0000-0000956A0000}"/>
    <cellStyle name="Normal 6 4 2 2 2 6 3" xfId="13933" xr:uid="{00000000-0005-0000-0000-0000966A0000}"/>
    <cellStyle name="Normal 6 4 2 2 2 6 3 2" xfId="13934" xr:uid="{00000000-0005-0000-0000-0000976A0000}"/>
    <cellStyle name="Normal 6 4 2 2 2 6 3 2 2" xfId="41227" xr:uid="{00000000-0005-0000-0000-0000986A0000}"/>
    <cellStyle name="Normal 6 4 2 2 2 6 3 3" xfId="31209" xr:uid="{00000000-0005-0000-0000-0000996A0000}"/>
    <cellStyle name="Normal 6 4 2 2 2 6 4" xfId="13935" xr:uid="{00000000-0005-0000-0000-00009A6A0000}"/>
    <cellStyle name="Normal 6 4 2 2 2 6 4 2" xfId="36032" xr:uid="{00000000-0005-0000-0000-00009B6A0000}"/>
    <cellStyle name="Normal 6 4 2 2 2 6 5" xfId="25436" xr:uid="{00000000-0005-0000-0000-00009C6A0000}"/>
    <cellStyle name="Normal 6 4 2 2 2 7" xfId="13936" xr:uid="{00000000-0005-0000-0000-00009D6A0000}"/>
    <cellStyle name="Normal 6 4 2 2 2 7 2" xfId="13937" xr:uid="{00000000-0005-0000-0000-00009E6A0000}"/>
    <cellStyle name="Normal 6 4 2 2 2 7 2 2" xfId="41228" xr:uid="{00000000-0005-0000-0000-00009F6A0000}"/>
    <cellStyle name="Normal 6 4 2 2 2 7 3" xfId="31210" xr:uid="{00000000-0005-0000-0000-0000A06A0000}"/>
    <cellStyle name="Normal 6 4 2 2 2 8" xfId="13938" xr:uid="{00000000-0005-0000-0000-0000A16A0000}"/>
    <cellStyle name="Normal 6 4 2 2 2 8 2" xfId="13939" xr:uid="{00000000-0005-0000-0000-0000A26A0000}"/>
    <cellStyle name="Normal 6 4 2 2 2 8 2 2" xfId="41229" xr:uid="{00000000-0005-0000-0000-0000A36A0000}"/>
    <cellStyle name="Normal 6 4 2 2 2 8 3" xfId="31211" xr:uid="{00000000-0005-0000-0000-0000A46A0000}"/>
    <cellStyle name="Normal 6 4 2 2 2 9" xfId="13940" xr:uid="{00000000-0005-0000-0000-0000A56A0000}"/>
    <cellStyle name="Normal 6 4 2 2 2 9 2" xfId="36015" xr:uid="{00000000-0005-0000-0000-0000A66A0000}"/>
    <cellStyle name="Normal 6 4 2 2 3" xfId="13941" xr:uid="{00000000-0005-0000-0000-0000A76A0000}"/>
    <cellStyle name="Normal 6 4 2 2 3 2" xfId="13942" xr:uid="{00000000-0005-0000-0000-0000A86A0000}"/>
    <cellStyle name="Normal 6 4 2 2 3 2 2" xfId="13943" xr:uid="{00000000-0005-0000-0000-0000A96A0000}"/>
    <cellStyle name="Normal 6 4 2 2 3 2 2 2" xfId="13944" xr:uid="{00000000-0005-0000-0000-0000AA6A0000}"/>
    <cellStyle name="Normal 6 4 2 2 3 2 2 2 2" xfId="13945" xr:uid="{00000000-0005-0000-0000-0000AB6A0000}"/>
    <cellStyle name="Normal 6 4 2 2 3 2 2 2 2 2" xfId="41230" xr:uid="{00000000-0005-0000-0000-0000AC6A0000}"/>
    <cellStyle name="Normal 6 4 2 2 3 2 2 2 3" xfId="31212" xr:uid="{00000000-0005-0000-0000-0000AD6A0000}"/>
    <cellStyle name="Normal 6 4 2 2 3 2 2 3" xfId="13946" xr:uid="{00000000-0005-0000-0000-0000AE6A0000}"/>
    <cellStyle name="Normal 6 4 2 2 3 2 2 3 2" xfId="13947" xr:uid="{00000000-0005-0000-0000-0000AF6A0000}"/>
    <cellStyle name="Normal 6 4 2 2 3 2 2 3 2 2" xfId="41231" xr:uid="{00000000-0005-0000-0000-0000B06A0000}"/>
    <cellStyle name="Normal 6 4 2 2 3 2 2 3 3" xfId="31213" xr:uid="{00000000-0005-0000-0000-0000B16A0000}"/>
    <cellStyle name="Normal 6 4 2 2 3 2 2 4" xfId="13948" xr:uid="{00000000-0005-0000-0000-0000B26A0000}"/>
    <cellStyle name="Normal 6 4 2 2 3 2 2 4 2" xfId="36035" xr:uid="{00000000-0005-0000-0000-0000B36A0000}"/>
    <cellStyle name="Normal 6 4 2 2 3 2 2 5" xfId="25439" xr:uid="{00000000-0005-0000-0000-0000B46A0000}"/>
    <cellStyle name="Normal 6 4 2 2 3 2 3" xfId="13949" xr:uid="{00000000-0005-0000-0000-0000B56A0000}"/>
    <cellStyle name="Normal 6 4 2 2 3 2 3 2" xfId="13950" xr:uid="{00000000-0005-0000-0000-0000B66A0000}"/>
    <cellStyle name="Normal 6 4 2 2 3 2 3 2 2" xfId="13951" xr:uid="{00000000-0005-0000-0000-0000B76A0000}"/>
    <cellStyle name="Normal 6 4 2 2 3 2 3 2 2 2" xfId="41232" xr:uid="{00000000-0005-0000-0000-0000B86A0000}"/>
    <cellStyle name="Normal 6 4 2 2 3 2 3 2 3" xfId="31214" xr:uid="{00000000-0005-0000-0000-0000B96A0000}"/>
    <cellStyle name="Normal 6 4 2 2 3 2 3 3" xfId="13952" xr:uid="{00000000-0005-0000-0000-0000BA6A0000}"/>
    <cellStyle name="Normal 6 4 2 2 3 2 3 3 2" xfId="13953" xr:uid="{00000000-0005-0000-0000-0000BB6A0000}"/>
    <cellStyle name="Normal 6 4 2 2 3 2 3 3 2 2" xfId="41233" xr:uid="{00000000-0005-0000-0000-0000BC6A0000}"/>
    <cellStyle name="Normal 6 4 2 2 3 2 3 3 3" xfId="31215" xr:uid="{00000000-0005-0000-0000-0000BD6A0000}"/>
    <cellStyle name="Normal 6 4 2 2 3 2 3 4" xfId="13954" xr:uid="{00000000-0005-0000-0000-0000BE6A0000}"/>
    <cellStyle name="Normal 6 4 2 2 3 2 3 4 2" xfId="36036" xr:uid="{00000000-0005-0000-0000-0000BF6A0000}"/>
    <cellStyle name="Normal 6 4 2 2 3 2 3 5" xfId="25440" xr:uid="{00000000-0005-0000-0000-0000C06A0000}"/>
    <cellStyle name="Normal 6 4 2 2 3 2 4" xfId="13955" xr:uid="{00000000-0005-0000-0000-0000C16A0000}"/>
    <cellStyle name="Normal 6 4 2 2 3 2 4 2" xfId="13956" xr:uid="{00000000-0005-0000-0000-0000C26A0000}"/>
    <cellStyle name="Normal 6 4 2 2 3 2 4 2 2" xfId="41234" xr:uid="{00000000-0005-0000-0000-0000C36A0000}"/>
    <cellStyle name="Normal 6 4 2 2 3 2 4 3" xfId="31216" xr:uid="{00000000-0005-0000-0000-0000C46A0000}"/>
    <cellStyle name="Normal 6 4 2 2 3 2 5" xfId="13957" xr:uid="{00000000-0005-0000-0000-0000C56A0000}"/>
    <cellStyle name="Normal 6 4 2 2 3 2 5 2" xfId="13958" xr:uid="{00000000-0005-0000-0000-0000C66A0000}"/>
    <cellStyle name="Normal 6 4 2 2 3 2 5 2 2" xfId="41235" xr:uid="{00000000-0005-0000-0000-0000C76A0000}"/>
    <cellStyle name="Normal 6 4 2 2 3 2 5 3" xfId="31217" xr:uid="{00000000-0005-0000-0000-0000C86A0000}"/>
    <cellStyle name="Normal 6 4 2 2 3 2 6" xfId="13959" xr:uid="{00000000-0005-0000-0000-0000C96A0000}"/>
    <cellStyle name="Normal 6 4 2 2 3 2 6 2" xfId="36034" xr:uid="{00000000-0005-0000-0000-0000CA6A0000}"/>
    <cellStyle name="Normal 6 4 2 2 3 2 7" xfId="25438" xr:uid="{00000000-0005-0000-0000-0000CB6A0000}"/>
    <cellStyle name="Normal 6 4 2 2 3 3" xfId="13960" xr:uid="{00000000-0005-0000-0000-0000CC6A0000}"/>
    <cellStyle name="Normal 6 4 2 2 3 3 2" xfId="13961" xr:uid="{00000000-0005-0000-0000-0000CD6A0000}"/>
    <cellStyle name="Normal 6 4 2 2 3 3 2 2" xfId="13962" xr:uid="{00000000-0005-0000-0000-0000CE6A0000}"/>
    <cellStyle name="Normal 6 4 2 2 3 3 2 2 2" xfId="41236" xr:uid="{00000000-0005-0000-0000-0000CF6A0000}"/>
    <cellStyle name="Normal 6 4 2 2 3 3 2 3" xfId="31218" xr:uid="{00000000-0005-0000-0000-0000D06A0000}"/>
    <cellStyle name="Normal 6 4 2 2 3 3 3" xfId="13963" xr:uid="{00000000-0005-0000-0000-0000D16A0000}"/>
    <cellStyle name="Normal 6 4 2 2 3 3 3 2" xfId="13964" xr:uid="{00000000-0005-0000-0000-0000D26A0000}"/>
    <cellStyle name="Normal 6 4 2 2 3 3 3 2 2" xfId="41237" xr:uid="{00000000-0005-0000-0000-0000D36A0000}"/>
    <cellStyle name="Normal 6 4 2 2 3 3 3 3" xfId="31219" xr:uid="{00000000-0005-0000-0000-0000D46A0000}"/>
    <cellStyle name="Normal 6 4 2 2 3 3 4" xfId="13965" xr:uid="{00000000-0005-0000-0000-0000D56A0000}"/>
    <cellStyle name="Normal 6 4 2 2 3 3 4 2" xfId="36037" xr:uid="{00000000-0005-0000-0000-0000D66A0000}"/>
    <cellStyle name="Normal 6 4 2 2 3 3 5" xfId="25441" xr:uid="{00000000-0005-0000-0000-0000D76A0000}"/>
    <cellStyle name="Normal 6 4 2 2 3 4" xfId="13966" xr:uid="{00000000-0005-0000-0000-0000D86A0000}"/>
    <cellStyle name="Normal 6 4 2 2 3 4 2" xfId="13967" xr:uid="{00000000-0005-0000-0000-0000D96A0000}"/>
    <cellStyle name="Normal 6 4 2 2 3 4 2 2" xfId="13968" xr:uid="{00000000-0005-0000-0000-0000DA6A0000}"/>
    <cellStyle name="Normal 6 4 2 2 3 4 2 2 2" xfId="41238" xr:uid="{00000000-0005-0000-0000-0000DB6A0000}"/>
    <cellStyle name="Normal 6 4 2 2 3 4 2 3" xfId="31220" xr:uid="{00000000-0005-0000-0000-0000DC6A0000}"/>
    <cellStyle name="Normal 6 4 2 2 3 4 3" xfId="13969" xr:uid="{00000000-0005-0000-0000-0000DD6A0000}"/>
    <cellStyle name="Normal 6 4 2 2 3 4 3 2" xfId="13970" xr:uid="{00000000-0005-0000-0000-0000DE6A0000}"/>
    <cellStyle name="Normal 6 4 2 2 3 4 3 2 2" xfId="41239" xr:uid="{00000000-0005-0000-0000-0000DF6A0000}"/>
    <cellStyle name="Normal 6 4 2 2 3 4 3 3" xfId="31221" xr:uid="{00000000-0005-0000-0000-0000E06A0000}"/>
    <cellStyle name="Normal 6 4 2 2 3 4 4" xfId="13971" xr:uid="{00000000-0005-0000-0000-0000E16A0000}"/>
    <cellStyle name="Normal 6 4 2 2 3 4 4 2" xfId="36038" xr:uid="{00000000-0005-0000-0000-0000E26A0000}"/>
    <cellStyle name="Normal 6 4 2 2 3 4 5" xfId="25442" xr:uid="{00000000-0005-0000-0000-0000E36A0000}"/>
    <cellStyle name="Normal 6 4 2 2 3 5" xfId="13972" xr:uid="{00000000-0005-0000-0000-0000E46A0000}"/>
    <cellStyle name="Normal 6 4 2 2 3 5 2" xfId="13973" xr:uid="{00000000-0005-0000-0000-0000E56A0000}"/>
    <cellStyle name="Normal 6 4 2 2 3 5 2 2" xfId="41240" xr:uid="{00000000-0005-0000-0000-0000E66A0000}"/>
    <cellStyle name="Normal 6 4 2 2 3 5 3" xfId="31222" xr:uid="{00000000-0005-0000-0000-0000E76A0000}"/>
    <cellStyle name="Normal 6 4 2 2 3 6" xfId="13974" xr:uid="{00000000-0005-0000-0000-0000E86A0000}"/>
    <cellStyle name="Normal 6 4 2 2 3 6 2" xfId="13975" xr:uid="{00000000-0005-0000-0000-0000E96A0000}"/>
    <cellStyle name="Normal 6 4 2 2 3 6 2 2" xfId="41241" xr:uid="{00000000-0005-0000-0000-0000EA6A0000}"/>
    <cellStyle name="Normal 6 4 2 2 3 6 3" xfId="31223" xr:uid="{00000000-0005-0000-0000-0000EB6A0000}"/>
    <cellStyle name="Normal 6 4 2 2 3 7" xfId="13976" xr:uid="{00000000-0005-0000-0000-0000EC6A0000}"/>
    <cellStyle name="Normal 6 4 2 2 3 7 2" xfId="36033" xr:uid="{00000000-0005-0000-0000-0000ED6A0000}"/>
    <cellStyle name="Normal 6 4 2 2 3 8" xfId="25437" xr:uid="{00000000-0005-0000-0000-0000EE6A0000}"/>
    <cellStyle name="Normal 6 4 2 2 4" xfId="13977" xr:uid="{00000000-0005-0000-0000-0000EF6A0000}"/>
    <cellStyle name="Normal 6 4 2 2 4 2" xfId="13978" xr:uid="{00000000-0005-0000-0000-0000F06A0000}"/>
    <cellStyle name="Normal 6 4 2 2 4 2 2" xfId="13979" xr:uid="{00000000-0005-0000-0000-0000F16A0000}"/>
    <cellStyle name="Normal 6 4 2 2 4 2 2 2" xfId="13980" xr:uid="{00000000-0005-0000-0000-0000F26A0000}"/>
    <cellStyle name="Normal 6 4 2 2 4 2 2 2 2" xfId="13981" xr:uid="{00000000-0005-0000-0000-0000F36A0000}"/>
    <cellStyle name="Normal 6 4 2 2 4 2 2 2 2 2" xfId="41242" xr:uid="{00000000-0005-0000-0000-0000F46A0000}"/>
    <cellStyle name="Normal 6 4 2 2 4 2 2 2 3" xfId="31224" xr:uid="{00000000-0005-0000-0000-0000F56A0000}"/>
    <cellStyle name="Normal 6 4 2 2 4 2 2 3" xfId="13982" xr:uid="{00000000-0005-0000-0000-0000F66A0000}"/>
    <cellStyle name="Normal 6 4 2 2 4 2 2 3 2" xfId="13983" xr:uid="{00000000-0005-0000-0000-0000F76A0000}"/>
    <cellStyle name="Normal 6 4 2 2 4 2 2 3 2 2" xfId="41243" xr:uid="{00000000-0005-0000-0000-0000F86A0000}"/>
    <cellStyle name="Normal 6 4 2 2 4 2 2 3 3" xfId="31225" xr:uid="{00000000-0005-0000-0000-0000F96A0000}"/>
    <cellStyle name="Normal 6 4 2 2 4 2 2 4" xfId="13984" xr:uid="{00000000-0005-0000-0000-0000FA6A0000}"/>
    <cellStyle name="Normal 6 4 2 2 4 2 2 4 2" xfId="36041" xr:uid="{00000000-0005-0000-0000-0000FB6A0000}"/>
    <cellStyle name="Normal 6 4 2 2 4 2 2 5" xfId="25445" xr:uid="{00000000-0005-0000-0000-0000FC6A0000}"/>
    <cellStyle name="Normal 6 4 2 2 4 2 3" xfId="13985" xr:uid="{00000000-0005-0000-0000-0000FD6A0000}"/>
    <cellStyle name="Normal 6 4 2 2 4 2 3 2" xfId="13986" xr:uid="{00000000-0005-0000-0000-0000FE6A0000}"/>
    <cellStyle name="Normal 6 4 2 2 4 2 3 2 2" xfId="13987" xr:uid="{00000000-0005-0000-0000-0000FF6A0000}"/>
    <cellStyle name="Normal 6 4 2 2 4 2 3 2 2 2" xfId="41244" xr:uid="{00000000-0005-0000-0000-0000006B0000}"/>
    <cellStyle name="Normal 6 4 2 2 4 2 3 2 3" xfId="31226" xr:uid="{00000000-0005-0000-0000-0000016B0000}"/>
    <cellStyle name="Normal 6 4 2 2 4 2 3 3" xfId="13988" xr:uid="{00000000-0005-0000-0000-0000026B0000}"/>
    <cellStyle name="Normal 6 4 2 2 4 2 3 3 2" xfId="13989" xr:uid="{00000000-0005-0000-0000-0000036B0000}"/>
    <cellStyle name="Normal 6 4 2 2 4 2 3 3 2 2" xfId="41245" xr:uid="{00000000-0005-0000-0000-0000046B0000}"/>
    <cellStyle name="Normal 6 4 2 2 4 2 3 3 3" xfId="31227" xr:uid="{00000000-0005-0000-0000-0000056B0000}"/>
    <cellStyle name="Normal 6 4 2 2 4 2 3 4" xfId="13990" xr:uid="{00000000-0005-0000-0000-0000066B0000}"/>
    <cellStyle name="Normal 6 4 2 2 4 2 3 4 2" xfId="36042" xr:uid="{00000000-0005-0000-0000-0000076B0000}"/>
    <cellStyle name="Normal 6 4 2 2 4 2 3 5" xfId="25446" xr:uid="{00000000-0005-0000-0000-0000086B0000}"/>
    <cellStyle name="Normal 6 4 2 2 4 2 4" xfId="13991" xr:uid="{00000000-0005-0000-0000-0000096B0000}"/>
    <cellStyle name="Normal 6 4 2 2 4 2 4 2" xfId="13992" xr:uid="{00000000-0005-0000-0000-00000A6B0000}"/>
    <cellStyle name="Normal 6 4 2 2 4 2 4 2 2" xfId="41246" xr:uid="{00000000-0005-0000-0000-00000B6B0000}"/>
    <cellStyle name="Normal 6 4 2 2 4 2 4 3" xfId="31228" xr:uid="{00000000-0005-0000-0000-00000C6B0000}"/>
    <cellStyle name="Normal 6 4 2 2 4 2 5" xfId="13993" xr:uid="{00000000-0005-0000-0000-00000D6B0000}"/>
    <cellStyle name="Normal 6 4 2 2 4 2 5 2" xfId="13994" xr:uid="{00000000-0005-0000-0000-00000E6B0000}"/>
    <cellStyle name="Normal 6 4 2 2 4 2 5 2 2" xfId="41247" xr:uid="{00000000-0005-0000-0000-00000F6B0000}"/>
    <cellStyle name="Normal 6 4 2 2 4 2 5 3" xfId="31229" xr:uid="{00000000-0005-0000-0000-0000106B0000}"/>
    <cellStyle name="Normal 6 4 2 2 4 2 6" xfId="13995" xr:uid="{00000000-0005-0000-0000-0000116B0000}"/>
    <cellStyle name="Normal 6 4 2 2 4 2 6 2" xfId="36040" xr:uid="{00000000-0005-0000-0000-0000126B0000}"/>
    <cellStyle name="Normal 6 4 2 2 4 2 7" xfId="25444" xr:uid="{00000000-0005-0000-0000-0000136B0000}"/>
    <cellStyle name="Normal 6 4 2 2 4 3" xfId="13996" xr:uid="{00000000-0005-0000-0000-0000146B0000}"/>
    <cellStyle name="Normal 6 4 2 2 4 3 2" xfId="13997" xr:uid="{00000000-0005-0000-0000-0000156B0000}"/>
    <cellStyle name="Normal 6 4 2 2 4 3 2 2" xfId="13998" xr:uid="{00000000-0005-0000-0000-0000166B0000}"/>
    <cellStyle name="Normal 6 4 2 2 4 3 2 2 2" xfId="41248" xr:uid="{00000000-0005-0000-0000-0000176B0000}"/>
    <cellStyle name="Normal 6 4 2 2 4 3 2 3" xfId="31230" xr:uid="{00000000-0005-0000-0000-0000186B0000}"/>
    <cellStyle name="Normal 6 4 2 2 4 3 3" xfId="13999" xr:uid="{00000000-0005-0000-0000-0000196B0000}"/>
    <cellStyle name="Normal 6 4 2 2 4 3 3 2" xfId="14000" xr:uid="{00000000-0005-0000-0000-00001A6B0000}"/>
    <cellStyle name="Normal 6 4 2 2 4 3 3 2 2" xfId="41249" xr:uid="{00000000-0005-0000-0000-00001B6B0000}"/>
    <cellStyle name="Normal 6 4 2 2 4 3 3 3" xfId="31231" xr:uid="{00000000-0005-0000-0000-00001C6B0000}"/>
    <cellStyle name="Normal 6 4 2 2 4 3 4" xfId="14001" xr:uid="{00000000-0005-0000-0000-00001D6B0000}"/>
    <cellStyle name="Normal 6 4 2 2 4 3 4 2" xfId="36043" xr:uid="{00000000-0005-0000-0000-00001E6B0000}"/>
    <cellStyle name="Normal 6 4 2 2 4 3 5" xfId="25447" xr:uid="{00000000-0005-0000-0000-00001F6B0000}"/>
    <cellStyle name="Normal 6 4 2 2 4 4" xfId="14002" xr:uid="{00000000-0005-0000-0000-0000206B0000}"/>
    <cellStyle name="Normal 6 4 2 2 4 4 2" xfId="14003" xr:uid="{00000000-0005-0000-0000-0000216B0000}"/>
    <cellStyle name="Normal 6 4 2 2 4 4 2 2" xfId="14004" xr:uid="{00000000-0005-0000-0000-0000226B0000}"/>
    <cellStyle name="Normal 6 4 2 2 4 4 2 2 2" xfId="41250" xr:uid="{00000000-0005-0000-0000-0000236B0000}"/>
    <cellStyle name="Normal 6 4 2 2 4 4 2 3" xfId="31232" xr:uid="{00000000-0005-0000-0000-0000246B0000}"/>
    <cellStyle name="Normal 6 4 2 2 4 4 3" xfId="14005" xr:uid="{00000000-0005-0000-0000-0000256B0000}"/>
    <cellStyle name="Normal 6 4 2 2 4 4 3 2" xfId="14006" xr:uid="{00000000-0005-0000-0000-0000266B0000}"/>
    <cellStyle name="Normal 6 4 2 2 4 4 3 2 2" xfId="41251" xr:uid="{00000000-0005-0000-0000-0000276B0000}"/>
    <cellStyle name="Normal 6 4 2 2 4 4 3 3" xfId="31233" xr:uid="{00000000-0005-0000-0000-0000286B0000}"/>
    <cellStyle name="Normal 6 4 2 2 4 4 4" xfId="14007" xr:uid="{00000000-0005-0000-0000-0000296B0000}"/>
    <cellStyle name="Normal 6 4 2 2 4 4 4 2" xfId="36044" xr:uid="{00000000-0005-0000-0000-00002A6B0000}"/>
    <cellStyle name="Normal 6 4 2 2 4 4 5" xfId="25448" xr:uid="{00000000-0005-0000-0000-00002B6B0000}"/>
    <cellStyle name="Normal 6 4 2 2 4 5" xfId="14008" xr:uid="{00000000-0005-0000-0000-00002C6B0000}"/>
    <cellStyle name="Normal 6 4 2 2 4 5 2" xfId="14009" xr:uid="{00000000-0005-0000-0000-00002D6B0000}"/>
    <cellStyle name="Normal 6 4 2 2 4 5 2 2" xfId="41252" xr:uid="{00000000-0005-0000-0000-00002E6B0000}"/>
    <cellStyle name="Normal 6 4 2 2 4 5 3" xfId="31234" xr:uid="{00000000-0005-0000-0000-00002F6B0000}"/>
    <cellStyle name="Normal 6 4 2 2 4 6" xfId="14010" xr:uid="{00000000-0005-0000-0000-0000306B0000}"/>
    <cellStyle name="Normal 6 4 2 2 4 6 2" xfId="14011" xr:uid="{00000000-0005-0000-0000-0000316B0000}"/>
    <cellStyle name="Normal 6 4 2 2 4 6 2 2" xfId="41253" xr:uid="{00000000-0005-0000-0000-0000326B0000}"/>
    <cellStyle name="Normal 6 4 2 2 4 6 3" xfId="31235" xr:uid="{00000000-0005-0000-0000-0000336B0000}"/>
    <cellStyle name="Normal 6 4 2 2 4 7" xfId="14012" xr:uid="{00000000-0005-0000-0000-0000346B0000}"/>
    <cellStyle name="Normal 6 4 2 2 4 7 2" xfId="36039" xr:uid="{00000000-0005-0000-0000-0000356B0000}"/>
    <cellStyle name="Normal 6 4 2 2 4 8" xfId="25443" xr:uid="{00000000-0005-0000-0000-0000366B0000}"/>
    <cellStyle name="Normal 6 4 2 2 5" xfId="14013" xr:uid="{00000000-0005-0000-0000-0000376B0000}"/>
    <cellStyle name="Normal 6 4 2 2 5 2" xfId="14014" xr:uid="{00000000-0005-0000-0000-0000386B0000}"/>
    <cellStyle name="Normal 6 4 2 2 5 2 2" xfId="14015" xr:uid="{00000000-0005-0000-0000-0000396B0000}"/>
    <cellStyle name="Normal 6 4 2 2 5 2 2 2" xfId="14016" xr:uid="{00000000-0005-0000-0000-00003A6B0000}"/>
    <cellStyle name="Normal 6 4 2 2 5 2 2 2 2" xfId="14017" xr:uid="{00000000-0005-0000-0000-00003B6B0000}"/>
    <cellStyle name="Normal 6 4 2 2 5 2 2 2 2 2" xfId="41254" xr:uid="{00000000-0005-0000-0000-00003C6B0000}"/>
    <cellStyle name="Normal 6 4 2 2 5 2 2 2 3" xfId="31236" xr:uid="{00000000-0005-0000-0000-00003D6B0000}"/>
    <cellStyle name="Normal 6 4 2 2 5 2 2 3" xfId="14018" xr:uid="{00000000-0005-0000-0000-00003E6B0000}"/>
    <cellStyle name="Normal 6 4 2 2 5 2 2 3 2" xfId="14019" xr:uid="{00000000-0005-0000-0000-00003F6B0000}"/>
    <cellStyle name="Normal 6 4 2 2 5 2 2 3 2 2" xfId="41255" xr:uid="{00000000-0005-0000-0000-0000406B0000}"/>
    <cellStyle name="Normal 6 4 2 2 5 2 2 3 3" xfId="31237" xr:uid="{00000000-0005-0000-0000-0000416B0000}"/>
    <cellStyle name="Normal 6 4 2 2 5 2 2 4" xfId="14020" xr:uid="{00000000-0005-0000-0000-0000426B0000}"/>
    <cellStyle name="Normal 6 4 2 2 5 2 2 4 2" xfId="36047" xr:uid="{00000000-0005-0000-0000-0000436B0000}"/>
    <cellStyle name="Normal 6 4 2 2 5 2 2 5" xfId="25451" xr:uid="{00000000-0005-0000-0000-0000446B0000}"/>
    <cellStyle name="Normal 6 4 2 2 5 2 3" xfId="14021" xr:uid="{00000000-0005-0000-0000-0000456B0000}"/>
    <cellStyle name="Normal 6 4 2 2 5 2 3 2" xfId="14022" xr:uid="{00000000-0005-0000-0000-0000466B0000}"/>
    <cellStyle name="Normal 6 4 2 2 5 2 3 2 2" xfId="14023" xr:uid="{00000000-0005-0000-0000-0000476B0000}"/>
    <cellStyle name="Normal 6 4 2 2 5 2 3 2 2 2" xfId="41256" xr:uid="{00000000-0005-0000-0000-0000486B0000}"/>
    <cellStyle name="Normal 6 4 2 2 5 2 3 2 3" xfId="31238" xr:uid="{00000000-0005-0000-0000-0000496B0000}"/>
    <cellStyle name="Normal 6 4 2 2 5 2 3 3" xfId="14024" xr:uid="{00000000-0005-0000-0000-00004A6B0000}"/>
    <cellStyle name="Normal 6 4 2 2 5 2 3 3 2" xfId="14025" xr:uid="{00000000-0005-0000-0000-00004B6B0000}"/>
    <cellStyle name="Normal 6 4 2 2 5 2 3 3 2 2" xfId="41257" xr:uid="{00000000-0005-0000-0000-00004C6B0000}"/>
    <cellStyle name="Normal 6 4 2 2 5 2 3 3 3" xfId="31239" xr:uid="{00000000-0005-0000-0000-00004D6B0000}"/>
    <cellStyle name="Normal 6 4 2 2 5 2 3 4" xfId="14026" xr:uid="{00000000-0005-0000-0000-00004E6B0000}"/>
    <cellStyle name="Normal 6 4 2 2 5 2 3 4 2" xfId="36048" xr:uid="{00000000-0005-0000-0000-00004F6B0000}"/>
    <cellStyle name="Normal 6 4 2 2 5 2 3 5" xfId="25452" xr:uid="{00000000-0005-0000-0000-0000506B0000}"/>
    <cellStyle name="Normal 6 4 2 2 5 2 4" xfId="14027" xr:uid="{00000000-0005-0000-0000-0000516B0000}"/>
    <cellStyle name="Normal 6 4 2 2 5 2 4 2" xfId="14028" xr:uid="{00000000-0005-0000-0000-0000526B0000}"/>
    <cellStyle name="Normal 6 4 2 2 5 2 4 2 2" xfId="41258" xr:uid="{00000000-0005-0000-0000-0000536B0000}"/>
    <cellStyle name="Normal 6 4 2 2 5 2 4 3" xfId="31240" xr:uid="{00000000-0005-0000-0000-0000546B0000}"/>
    <cellStyle name="Normal 6 4 2 2 5 2 5" xfId="14029" xr:uid="{00000000-0005-0000-0000-0000556B0000}"/>
    <cellStyle name="Normal 6 4 2 2 5 2 5 2" xfId="14030" xr:uid="{00000000-0005-0000-0000-0000566B0000}"/>
    <cellStyle name="Normal 6 4 2 2 5 2 5 2 2" xfId="41259" xr:uid="{00000000-0005-0000-0000-0000576B0000}"/>
    <cellStyle name="Normal 6 4 2 2 5 2 5 3" xfId="31241" xr:uid="{00000000-0005-0000-0000-0000586B0000}"/>
    <cellStyle name="Normal 6 4 2 2 5 2 6" xfId="14031" xr:uid="{00000000-0005-0000-0000-0000596B0000}"/>
    <cellStyle name="Normal 6 4 2 2 5 2 6 2" xfId="36046" xr:uid="{00000000-0005-0000-0000-00005A6B0000}"/>
    <cellStyle name="Normal 6 4 2 2 5 2 7" xfId="25450" xr:uid="{00000000-0005-0000-0000-00005B6B0000}"/>
    <cellStyle name="Normal 6 4 2 2 5 3" xfId="14032" xr:uid="{00000000-0005-0000-0000-00005C6B0000}"/>
    <cellStyle name="Normal 6 4 2 2 5 3 2" xfId="14033" xr:uid="{00000000-0005-0000-0000-00005D6B0000}"/>
    <cellStyle name="Normal 6 4 2 2 5 3 2 2" xfId="14034" xr:uid="{00000000-0005-0000-0000-00005E6B0000}"/>
    <cellStyle name="Normal 6 4 2 2 5 3 2 2 2" xfId="41260" xr:uid="{00000000-0005-0000-0000-00005F6B0000}"/>
    <cellStyle name="Normal 6 4 2 2 5 3 2 3" xfId="31242" xr:uid="{00000000-0005-0000-0000-0000606B0000}"/>
    <cellStyle name="Normal 6 4 2 2 5 3 3" xfId="14035" xr:uid="{00000000-0005-0000-0000-0000616B0000}"/>
    <cellStyle name="Normal 6 4 2 2 5 3 3 2" xfId="14036" xr:uid="{00000000-0005-0000-0000-0000626B0000}"/>
    <cellStyle name="Normal 6 4 2 2 5 3 3 2 2" xfId="41261" xr:uid="{00000000-0005-0000-0000-0000636B0000}"/>
    <cellStyle name="Normal 6 4 2 2 5 3 3 3" xfId="31243" xr:uid="{00000000-0005-0000-0000-0000646B0000}"/>
    <cellStyle name="Normal 6 4 2 2 5 3 4" xfId="14037" xr:uid="{00000000-0005-0000-0000-0000656B0000}"/>
    <cellStyle name="Normal 6 4 2 2 5 3 4 2" xfId="36049" xr:uid="{00000000-0005-0000-0000-0000666B0000}"/>
    <cellStyle name="Normal 6 4 2 2 5 3 5" xfId="25453" xr:uid="{00000000-0005-0000-0000-0000676B0000}"/>
    <cellStyle name="Normal 6 4 2 2 5 4" xfId="14038" xr:uid="{00000000-0005-0000-0000-0000686B0000}"/>
    <cellStyle name="Normal 6 4 2 2 5 4 2" xfId="14039" xr:uid="{00000000-0005-0000-0000-0000696B0000}"/>
    <cellStyle name="Normal 6 4 2 2 5 4 2 2" xfId="14040" xr:uid="{00000000-0005-0000-0000-00006A6B0000}"/>
    <cellStyle name="Normal 6 4 2 2 5 4 2 2 2" xfId="41262" xr:uid="{00000000-0005-0000-0000-00006B6B0000}"/>
    <cellStyle name="Normal 6 4 2 2 5 4 2 3" xfId="31244" xr:uid="{00000000-0005-0000-0000-00006C6B0000}"/>
    <cellStyle name="Normal 6 4 2 2 5 4 3" xfId="14041" xr:uid="{00000000-0005-0000-0000-00006D6B0000}"/>
    <cellStyle name="Normal 6 4 2 2 5 4 3 2" xfId="14042" xr:uid="{00000000-0005-0000-0000-00006E6B0000}"/>
    <cellStyle name="Normal 6 4 2 2 5 4 3 2 2" xfId="41263" xr:uid="{00000000-0005-0000-0000-00006F6B0000}"/>
    <cellStyle name="Normal 6 4 2 2 5 4 3 3" xfId="31245" xr:uid="{00000000-0005-0000-0000-0000706B0000}"/>
    <cellStyle name="Normal 6 4 2 2 5 4 4" xfId="14043" xr:uid="{00000000-0005-0000-0000-0000716B0000}"/>
    <cellStyle name="Normal 6 4 2 2 5 4 4 2" xfId="36050" xr:uid="{00000000-0005-0000-0000-0000726B0000}"/>
    <cellStyle name="Normal 6 4 2 2 5 4 5" xfId="25454" xr:uid="{00000000-0005-0000-0000-0000736B0000}"/>
    <cellStyle name="Normal 6 4 2 2 5 5" xfId="14044" xr:uid="{00000000-0005-0000-0000-0000746B0000}"/>
    <cellStyle name="Normal 6 4 2 2 5 5 2" xfId="14045" xr:uid="{00000000-0005-0000-0000-0000756B0000}"/>
    <cellStyle name="Normal 6 4 2 2 5 5 2 2" xfId="41264" xr:uid="{00000000-0005-0000-0000-0000766B0000}"/>
    <cellStyle name="Normal 6 4 2 2 5 5 3" xfId="31246" xr:uid="{00000000-0005-0000-0000-0000776B0000}"/>
    <cellStyle name="Normal 6 4 2 2 5 6" xfId="14046" xr:uid="{00000000-0005-0000-0000-0000786B0000}"/>
    <cellStyle name="Normal 6 4 2 2 5 6 2" xfId="14047" xr:uid="{00000000-0005-0000-0000-0000796B0000}"/>
    <cellStyle name="Normal 6 4 2 2 5 6 2 2" xfId="41265" xr:uid="{00000000-0005-0000-0000-00007A6B0000}"/>
    <cellStyle name="Normal 6 4 2 2 5 6 3" xfId="31247" xr:uid="{00000000-0005-0000-0000-00007B6B0000}"/>
    <cellStyle name="Normal 6 4 2 2 5 7" xfId="14048" xr:uid="{00000000-0005-0000-0000-00007C6B0000}"/>
    <cellStyle name="Normal 6 4 2 2 5 7 2" xfId="36045" xr:uid="{00000000-0005-0000-0000-00007D6B0000}"/>
    <cellStyle name="Normal 6 4 2 2 5 8" xfId="25449" xr:uid="{00000000-0005-0000-0000-00007E6B0000}"/>
    <cellStyle name="Normal 6 4 2 2 6" xfId="14049" xr:uid="{00000000-0005-0000-0000-00007F6B0000}"/>
    <cellStyle name="Normal 6 4 2 2 6 2" xfId="14050" xr:uid="{00000000-0005-0000-0000-0000806B0000}"/>
    <cellStyle name="Normal 6 4 2 2 6 2 2" xfId="14051" xr:uid="{00000000-0005-0000-0000-0000816B0000}"/>
    <cellStyle name="Normal 6 4 2 2 6 2 2 2" xfId="14052" xr:uid="{00000000-0005-0000-0000-0000826B0000}"/>
    <cellStyle name="Normal 6 4 2 2 6 2 2 2 2" xfId="41266" xr:uid="{00000000-0005-0000-0000-0000836B0000}"/>
    <cellStyle name="Normal 6 4 2 2 6 2 2 3" xfId="31248" xr:uid="{00000000-0005-0000-0000-0000846B0000}"/>
    <cellStyle name="Normal 6 4 2 2 6 2 3" xfId="14053" xr:uid="{00000000-0005-0000-0000-0000856B0000}"/>
    <cellStyle name="Normal 6 4 2 2 6 2 3 2" xfId="14054" xr:uid="{00000000-0005-0000-0000-0000866B0000}"/>
    <cellStyle name="Normal 6 4 2 2 6 2 3 2 2" xfId="41267" xr:uid="{00000000-0005-0000-0000-0000876B0000}"/>
    <cellStyle name="Normal 6 4 2 2 6 2 3 3" xfId="31249" xr:uid="{00000000-0005-0000-0000-0000886B0000}"/>
    <cellStyle name="Normal 6 4 2 2 6 2 4" xfId="14055" xr:uid="{00000000-0005-0000-0000-0000896B0000}"/>
    <cellStyle name="Normal 6 4 2 2 6 2 4 2" xfId="36052" xr:uid="{00000000-0005-0000-0000-00008A6B0000}"/>
    <cellStyle name="Normal 6 4 2 2 6 2 5" xfId="25456" xr:uid="{00000000-0005-0000-0000-00008B6B0000}"/>
    <cellStyle name="Normal 6 4 2 2 6 3" xfId="14056" xr:uid="{00000000-0005-0000-0000-00008C6B0000}"/>
    <cellStyle name="Normal 6 4 2 2 6 3 2" xfId="14057" xr:uid="{00000000-0005-0000-0000-00008D6B0000}"/>
    <cellStyle name="Normal 6 4 2 2 6 3 2 2" xfId="14058" xr:uid="{00000000-0005-0000-0000-00008E6B0000}"/>
    <cellStyle name="Normal 6 4 2 2 6 3 2 2 2" xfId="41268" xr:uid="{00000000-0005-0000-0000-00008F6B0000}"/>
    <cellStyle name="Normal 6 4 2 2 6 3 2 3" xfId="31250" xr:uid="{00000000-0005-0000-0000-0000906B0000}"/>
    <cellStyle name="Normal 6 4 2 2 6 3 3" xfId="14059" xr:uid="{00000000-0005-0000-0000-0000916B0000}"/>
    <cellStyle name="Normal 6 4 2 2 6 3 3 2" xfId="14060" xr:uid="{00000000-0005-0000-0000-0000926B0000}"/>
    <cellStyle name="Normal 6 4 2 2 6 3 3 2 2" xfId="41269" xr:uid="{00000000-0005-0000-0000-0000936B0000}"/>
    <cellStyle name="Normal 6 4 2 2 6 3 3 3" xfId="31251" xr:uid="{00000000-0005-0000-0000-0000946B0000}"/>
    <cellStyle name="Normal 6 4 2 2 6 3 4" xfId="14061" xr:uid="{00000000-0005-0000-0000-0000956B0000}"/>
    <cellStyle name="Normal 6 4 2 2 6 3 4 2" xfId="36053" xr:uid="{00000000-0005-0000-0000-0000966B0000}"/>
    <cellStyle name="Normal 6 4 2 2 6 3 5" xfId="25457" xr:uid="{00000000-0005-0000-0000-0000976B0000}"/>
    <cellStyle name="Normal 6 4 2 2 6 4" xfId="14062" xr:uid="{00000000-0005-0000-0000-0000986B0000}"/>
    <cellStyle name="Normal 6 4 2 2 6 4 2" xfId="14063" xr:uid="{00000000-0005-0000-0000-0000996B0000}"/>
    <cellStyle name="Normal 6 4 2 2 6 4 2 2" xfId="41270" xr:uid="{00000000-0005-0000-0000-00009A6B0000}"/>
    <cellStyle name="Normal 6 4 2 2 6 4 3" xfId="31252" xr:uid="{00000000-0005-0000-0000-00009B6B0000}"/>
    <cellStyle name="Normal 6 4 2 2 6 5" xfId="14064" xr:uid="{00000000-0005-0000-0000-00009C6B0000}"/>
    <cellStyle name="Normal 6 4 2 2 6 5 2" xfId="14065" xr:uid="{00000000-0005-0000-0000-00009D6B0000}"/>
    <cellStyle name="Normal 6 4 2 2 6 5 2 2" xfId="41271" xr:uid="{00000000-0005-0000-0000-00009E6B0000}"/>
    <cellStyle name="Normal 6 4 2 2 6 5 3" xfId="31253" xr:uid="{00000000-0005-0000-0000-00009F6B0000}"/>
    <cellStyle name="Normal 6 4 2 2 6 6" xfId="14066" xr:uid="{00000000-0005-0000-0000-0000A06B0000}"/>
    <cellStyle name="Normal 6 4 2 2 6 6 2" xfId="36051" xr:uid="{00000000-0005-0000-0000-0000A16B0000}"/>
    <cellStyle name="Normal 6 4 2 2 6 7" xfId="25455" xr:uid="{00000000-0005-0000-0000-0000A26B0000}"/>
    <cellStyle name="Normal 6 4 2 2 7" xfId="14067" xr:uid="{00000000-0005-0000-0000-0000A36B0000}"/>
    <cellStyle name="Normal 6 4 2 2 7 2" xfId="14068" xr:uid="{00000000-0005-0000-0000-0000A46B0000}"/>
    <cellStyle name="Normal 6 4 2 2 7 2 2" xfId="14069" xr:uid="{00000000-0005-0000-0000-0000A56B0000}"/>
    <cellStyle name="Normal 6 4 2 2 7 2 2 2" xfId="41272" xr:uid="{00000000-0005-0000-0000-0000A66B0000}"/>
    <cellStyle name="Normal 6 4 2 2 7 2 3" xfId="31254" xr:uid="{00000000-0005-0000-0000-0000A76B0000}"/>
    <cellStyle name="Normal 6 4 2 2 7 3" xfId="14070" xr:uid="{00000000-0005-0000-0000-0000A86B0000}"/>
    <cellStyle name="Normal 6 4 2 2 7 3 2" xfId="14071" xr:uid="{00000000-0005-0000-0000-0000A96B0000}"/>
    <cellStyle name="Normal 6 4 2 2 7 3 2 2" xfId="41273" xr:uid="{00000000-0005-0000-0000-0000AA6B0000}"/>
    <cellStyle name="Normal 6 4 2 2 7 3 3" xfId="31255" xr:uid="{00000000-0005-0000-0000-0000AB6B0000}"/>
    <cellStyle name="Normal 6 4 2 2 7 4" xfId="14072" xr:uid="{00000000-0005-0000-0000-0000AC6B0000}"/>
    <cellStyle name="Normal 6 4 2 2 7 4 2" xfId="36054" xr:uid="{00000000-0005-0000-0000-0000AD6B0000}"/>
    <cellStyle name="Normal 6 4 2 2 7 5" xfId="25458" xr:uid="{00000000-0005-0000-0000-0000AE6B0000}"/>
    <cellStyle name="Normal 6 4 2 2 8" xfId="14073" xr:uid="{00000000-0005-0000-0000-0000AF6B0000}"/>
    <cellStyle name="Normal 6 4 2 2 8 2" xfId="14074" xr:uid="{00000000-0005-0000-0000-0000B06B0000}"/>
    <cellStyle name="Normal 6 4 2 2 8 2 2" xfId="14075" xr:uid="{00000000-0005-0000-0000-0000B16B0000}"/>
    <cellStyle name="Normal 6 4 2 2 8 2 2 2" xfId="41274" xr:uid="{00000000-0005-0000-0000-0000B26B0000}"/>
    <cellStyle name="Normal 6 4 2 2 8 2 3" xfId="31256" xr:uid="{00000000-0005-0000-0000-0000B36B0000}"/>
    <cellStyle name="Normal 6 4 2 2 8 3" xfId="14076" xr:uid="{00000000-0005-0000-0000-0000B46B0000}"/>
    <cellStyle name="Normal 6 4 2 2 8 3 2" xfId="14077" xr:uid="{00000000-0005-0000-0000-0000B56B0000}"/>
    <cellStyle name="Normal 6 4 2 2 8 3 2 2" xfId="41275" xr:uid="{00000000-0005-0000-0000-0000B66B0000}"/>
    <cellStyle name="Normal 6 4 2 2 8 3 3" xfId="31257" xr:uid="{00000000-0005-0000-0000-0000B76B0000}"/>
    <cellStyle name="Normal 6 4 2 2 8 4" xfId="14078" xr:uid="{00000000-0005-0000-0000-0000B86B0000}"/>
    <cellStyle name="Normal 6 4 2 2 8 4 2" xfId="36055" xr:uid="{00000000-0005-0000-0000-0000B96B0000}"/>
    <cellStyle name="Normal 6 4 2 2 8 5" xfId="25459" xr:uid="{00000000-0005-0000-0000-0000BA6B0000}"/>
    <cellStyle name="Normal 6 4 2 2 9" xfId="14079" xr:uid="{00000000-0005-0000-0000-0000BB6B0000}"/>
    <cellStyle name="Normal 6 4 2 2 9 2" xfId="14080" xr:uid="{00000000-0005-0000-0000-0000BC6B0000}"/>
    <cellStyle name="Normal 6 4 2 2 9 2 2" xfId="41276" xr:uid="{00000000-0005-0000-0000-0000BD6B0000}"/>
    <cellStyle name="Normal 6 4 2 2 9 3" xfId="31258" xr:uid="{00000000-0005-0000-0000-0000BE6B0000}"/>
    <cellStyle name="Normal 6 4 2 3" xfId="14081" xr:uid="{00000000-0005-0000-0000-0000BF6B0000}"/>
    <cellStyle name="Normal 6 4 2 3 10" xfId="25460" xr:uid="{00000000-0005-0000-0000-0000C06B0000}"/>
    <cellStyle name="Normal 6 4 2 3 2" xfId="14082" xr:uid="{00000000-0005-0000-0000-0000C16B0000}"/>
    <cellStyle name="Normal 6 4 2 3 2 2" xfId="14083" xr:uid="{00000000-0005-0000-0000-0000C26B0000}"/>
    <cellStyle name="Normal 6 4 2 3 2 2 2" xfId="14084" xr:uid="{00000000-0005-0000-0000-0000C36B0000}"/>
    <cellStyle name="Normal 6 4 2 3 2 2 2 2" xfId="14085" xr:uid="{00000000-0005-0000-0000-0000C46B0000}"/>
    <cellStyle name="Normal 6 4 2 3 2 2 2 2 2" xfId="14086" xr:uid="{00000000-0005-0000-0000-0000C56B0000}"/>
    <cellStyle name="Normal 6 4 2 3 2 2 2 2 2 2" xfId="41277" xr:uid="{00000000-0005-0000-0000-0000C66B0000}"/>
    <cellStyle name="Normal 6 4 2 3 2 2 2 2 3" xfId="31259" xr:uid="{00000000-0005-0000-0000-0000C76B0000}"/>
    <cellStyle name="Normal 6 4 2 3 2 2 2 3" xfId="14087" xr:uid="{00000000-0005-0000-0000-0000C86B0000}"/>
    <cellStyle name="Normal 6 4 2 3 2 2 2 3 2" xfId="14088" xr:uid="{00000000-0005-0000-0000-0000C96B0000}"/>
    <cellStyle name="Normal 6 4 2 3 2 2 2 3 2 2" xfId="41278" xr:uid="{00000000-0005-0000-0000-0000CA6B0000}"/>
    <cellStyle name="Normal 6 4 2 3 2 2 2 3 3" xfId="31260" xr:uid="{00000000-0005-0000-0000-0000CB6B0000}"/>
    <cellStyle name="Normal 6 4 2 3 2 2 2 4" xfId="14089" xr:uid="{00000000-0005-0000-0000-0000CC6B0000}"/>
    <cellStyle name="Normal 6 4 2 3 2 2 2 4 2" xfId="36059" xr:uid="{00000000-0005-0000-0000-0000CD6B0000}"/>
    <cellStyle name="Normal 6 4 2 3 2 2 2 5" xfId="25463" xr:uid="{00000000-0005-0000-0000-0000CE6B0000}"/>
    <cellStyle name="Normal 6 4 2 3 2 2 3" xfId="14090" xr:uid="{00000000-0005-0000-0000-0000CF6B0000}"/>
    <cellStyle name="Normal 6 4 2 3 2 2 3 2" xfId="14091" xr:uid="{00000000-0005-0000-0000-0000D06B0000}"/>
    <cellStyle name="Normal 6 4 2 3 2 2 3 2 2" xfId="14092" xr:uid="{00000000-0005-0000-0000-0000D16B0000}"/>
    <cellStyle name="Normal 6 4 2 3 2 2 3 2 2 2" xfId="41279" xr:uid="{00000000-0005-0000-0000-0000D26B0000}"/>
    <cellStyle name="Normal 6 4 2 3 2 2 3 2 3" xfId="31261" xr:uid="{00000000-0005-0000-0000-0000D36B0000}"/>
    <cellStyle name="Normal 6 4 2 3 2 2 3 3" xfId="14093" xr:uid="{00000000-0005-0000-0000-0000D46B0000}"/>
    <cellStyle name="Normal 6 4 2 3 2 2 3 3 2" xfId="14094" xr:uid="{00000000-0005-0000-0000-0000D56B0000}"/>
    <cellStyle name="Normal 6 4 2 3 2 2 3 3 2 2" xfId="41280" xr:uid="{00000000-0005-0000-0000-0000D66B0000}"/>
    <cellStyle name="Normal 6 4 2 3 2 2 3 3 3" xfId="31262" xr:uid="{00000000-0005-0000-0000-0000D76B0000}"/>
    <cellStyle name="Normal 6 4 2 3 2 2 3 4" xfId="14095" xr:uid="{00000000-0005-0000-0000-0000D86B0000}"/>
    <cellStyle name="Normal 6 4 2 3 2 2 3 4 2" xfId="36060" xr:uid="{00000000-0005-0000-0000-0000D96B0000}"/>
    <cellStyle name="Normal 6 4 2 3 2 2 3 5" xfId="25464" xr:uid="{00000000-0005-0000-0000-0000DA6B0000}"/>
    <cellStyle name="Normal 6 4 2 3 2 2 4" xfId="14096" xr:uid="{00000000-0005-0000-0000-0000DB6B0000}"/>
    <cellStyle name="Normal 6 4 2 3 2 2 4 2" xfId="14097" xr:uid="{00000000-0005-0000-0000-0000DC6B0000}"/>
    <cellStyle name="Normal 6 4 2 3 2 2 4 2 2" xfId="41281" xr:uid="{00000000-0005-0000-0000-0000DD6B0000}"/>
    <cellStyle name="Normal 6 4 2 3 2 2 4 3" xfId="31263" xr:uid="{00000000-0005-0000-0000-0000DE6B0000}"/>
    <cellStyle name="Normal 6 4 2 3 2 2 5" xfId="14098" xr:uid="{00000000-0005-0000-0000-0000DF6B0000}"/>
    <cellStyle name="Normal 6 4 2 3 2 2 5 2" xfId="14099" xr:uid="{00000000-0005-0000-0000-0000E06B0000}"/>
    <cellStyle name="Normal 6 4 2 3 2 2 5 2 2" xfId="41282" xr:uid="{00000000-0005-0000-0000-0000E16B0000}"/>
    <cellStyle name="Normal 6 4 2 3 2 2 5 3" xfId="31264" xr:uid="{00000000-0005-0000-0000-0000E26B0000}"/>
    <cellStyle name="Normal 6 4 2 3 2 2 6" xfId="14100" xr:uid="{00000000-0005-0000-0000-0000E36B0000}"/>
    <cellStyle name="Normal 6 4 2 3 2 2 6 2" xfId="36058" xr:uid="{00000000-0005-0000-0000-0000E46B0000}"/>
    <cellStyle name="Normal 6 4 2 3 2 2 7" xfId="25462" xr:uid="{00000000-0005-0000-0000-0000E56B0000}"/>
    <cellStyle name="Normal 6 4 2 3 2 3" xfId="14101" xr:uid="{00000000-0005-0000-0000-0000E66B0000}"/>
    <cellStyle name="Normal 6 4 2 3 2 3 2" xfId="14102" xr:uid="{00000000-0005-0000-0000-0000E76B0000}"/>
    <cellStyle name="Normal 6 4 2 3 2 3 2 2" xfId="14103" xr:uid="{00000000-0005-0000-0000-0000E86B0000}"/>
    <cellStyle name="Normal 6 4 2 3 2 3 2 2 2" xfId="41283" xr:uid="{00000000-0005-0000-0000-0000E96B0000}"/>
    <cellStyle name="Normal 6 4 2 3 2 3 2 3" xfId="31265" xr:uid="{00000000-0005-0000-0000-0000EA6B0000}"/>
    <cellStyle name="Normal 6 4 2 3 2 3 3" xfId="14104" xr:uid="{00000000-0005-0000-0000-0000EB6B0000}"/>
    <cellStyle name="Normal 6 4 2 3 2 3 3 2" xfId="14105" xr:uid="{00000000-0005-0000-0000-0000EC6B0000}"/>
    <cellStyle name="Normal 6 4 2 3 2 3 3 2 2" xfId="41284" xr:uid="{00000000-0005-0000-0000-0000ED6B0000}"/>
    <cellStyle name="Normal 6 4 2 3 2 3 3 3" xfId="31266" xr:uid="{00000000-0005-0000-0000-0000EE6B0000}"/>
    <cellStyle name="Normal 6 4 2 3 2 3 4" xfId="14106" xr:uid="{00000000-0005-0000-0000-0000EF6B0000}"/>
    <cellStyle name="Normal 6 4 2 3 2 3 4 2" xfId="36061" xr:uid="{00000000-0005-0000-0000-0000F06B0000}"/>
    <cellStyle name="Normal 6 4 2 3 2 3 5" xfId="25465" xr:uid="{00000000-0005-0000-0000-0000F16B0000}"/>
    <cellStyle name="Normal 6 4 2 3 2 4" xfId="14107" xr:uid="{00000000-0005-0000-0000-0000F26B0000}"/>
    <cellStyle name="Normal 6 4 2 3 2 4 2" xfId="14108" xr:uid="{00000000-0005-0000-0000-0000F36B0000}"/>
    <cellStyle name="Normal 6 4 2 3 2 4 2 2" xfId="14109" xr:uid="{00000000-0005-0000-0000-0000F46B0000}"/>
    <cellStyle name="Normal 6 4 2 3 2 4 2 2 2" xfId="41285" xr:uid="{00000000-0005-0000-0000-0000F56B0000}"/>
    <cellStyle name="Normal 6 4 2 3 2 4 2 3" xfId="31267" xr:uid="{00000000-0005-0000-0000-0000F66B0000}"/>
    <cellStyle name="Normal 6 4 2 3 2 4 3" xfId="14110" xr:uid="{00000000-0005-0000-0000-0000F76B0000}"/>
    <cellStyle name="Normal 6 4 2 3 2 4 3 2" xfId="14111" xr:uid="{00000000-0005-0000-0000-0000F86B0000}"/>
    <cellStyle name="Normal 6 4 2 3 2 4 3 2 2" xfId="41286" xr:uid="{00000000-0005-0000-0000-0000F96B0000}"/>
    <cellStyle name="Normal 6 4 2 3 2 4 3 3" xfId="31268" xr:uid="{00000000-0005-0000-0000-0000FA6B0000}"/>
    <cellStyle name="Normal 6 4 2 3 2 4 4" xfId="14112" xr:uid="{00000000-0005-0000-0000-0000FB6B0000}"/>
    <cellStyle name="Normal 6 4 2 3 2 4 4 2" xfId="36062" xr:uid="{00000000-0005-0000-0000-0000FC6B0000}"/>
    <cellStyle name="Normal 6 4 2 3 2 4 5" xfId="25466" xr:uid="{00000000-0005-0000-0000-0000FD6B0000}"/>
    <cellStyle name="Normal 6 4 2 3 2 5" xfId="14113" xr:uid="{00000000-0005-0000-0000-0000FE6B0000}"/>
    <cellStyle name="Normal 6 4 2 3 2 5 2" xfId="14114" xr:uid="{00000000-0005-0000-0000-0000FF6B0000}"/>
    <cellStyle name="Normal 6 4 2 3 2 5 2 2" xfId="41287" xr:uid="{00000000-0005-0000-0000-0000006C0000}"/>
    <cellStyle name="Normal 6 4 2 3 2 5 3" xfId="31269" xr:uid="{00000000-0005-0000-0000-0000016C0000}"/>
    <cellStyle name="Normal 6 4 2 3 2 6" xfId="14115" xr:uid="{00000000-0005-0000-0000-0000026C0000}"/>
    <cellStyle name="Normal 6 4 2 3 2 6 2" xfId="14116" xr:uid="{00000000-0005-0000-0000-0000036C0000}"/>
    <cellStyle name="Normal 6 4 2 3 2 6 2 2" xfId="41288" xr:uid="{00000000-0005-0000-0000-0000046C0000}"/>
    <cellStyle name="Normal 6 4 2 3 2 6 3" xfId="31270" xr:uid="{00000000-0005-0000-0000-0000056C0000}"/>
    <cellStyle name="Normal 6 4 2 3 2 7" xfId="14117" xr:uid="{00000000-0005-0000-0000-0000066C0000}"/>
    <cellStyle name="Normal 6 4 2 3 2 7 2" xfId="36057" xr:uid="{00000000-0005-0000-0000-0000076C0000}"/>
    <cellStyle name="Normal 6 4 2 3 2 8" xfId="25461" xr:uid="{00000000-0005-0000-0000-0000086C0000}"/>
    <cellStyle name="Normal 6 4 2 3 3" xfId="14118" xr:uid="{00000000-0005-0000-0000-0000096C0000}"/>
    <cellStyle name="Normal 6 4 2 3 3 2" xfId="14119" xr:uid="{00000000-0005-0000-0000-00000A6C0000}"/>
    <cellStyle name="Normal 6 4 2 3 3 2 2" xfId="14120" xr:uid="{00000000-0005-0000-0000-00000B6C0000}"/>
    <cellStyle name="Normal 6 4 2 3 3 2 2 2" xfId="14121" xr:uid="{00000000-0005-0000-0000-00000C6C0000}"/>
    <cellStyle name="Normal 6 4 2 3 3 2 2 2 2" xfId="14122" xr:uid="{00000000-0005-0000-0000-00000D6C0000}"/>
    <cellStyle name="Normal 6 4 2 3 3 2 2 2 2 2" xfId="41289" xr:uid="{00000000-0005-0000-0000-00000E6C0000}"/>
    <cellStyle name="Normal 6 4 2 3 3 2 2 2 3" xfId="31271" xr:uid="{00000000-0005-0000-0000-00000F6C0000}"/>
    <cellStyle name="Normal 6 4 2 3 3 2 2 3" xfId="14123" xr:uid="{00000000-0005-0000-0000-0000106C0000}"/>
    <cellStyle name="Normal 6 4 2 3 3 2 2 3 2" xfId="14124" xr:uid="{00000000-0005-0000-0000-0000116C0000}"/>
    <cellStyle name="Normal 6 4 2 3 3 2 2 3 2 2" xfId="41290" xr:uid="{00000000-0005-0000-0000-0000126C0000}"/>
    <cellStyle name="Normal 6 4 2 3 3 2 2 3 3" xfId="31272" xr:uid="{00000000-0005-0000-0000-0000136C0000}"/>
    <cellStyle name="Normal 6 4 2 3 3 2 2 4" xfId="14125" xr:uid="{00000000-0005-0000-0000-0000146C0000}"/>
    <cellStyle name="Normal 6 4 2 3 3 2 2 4 2" xfId="36065" xr:uid="{00000000-0005-0000-0000-0000156C0000}"/>
    <cellStyle name="Normal 6 4 2 3 3 2 2 5" xfId="25469" xr:uid="{00000000-0005-0000-0000-0000166C0000}"/>
    <cellStyle name="Normal 6 4 2 3 3 2 3" xfId="14126" xr:uid="{00000000-0005-0000-0000-0000176C0000}"/>
    <cellStyle name="Normal 6 4 2 3 3 2 3 2" xfId="14127" xr:uid="{00000000-0005-0000-0000-0000186C0000}"/>
    <cellStyle name="Normal 6 4 2 3 3 2 3 2 2" xfId="14128" xr:uid="{00000000-0005-0000-0000-0000196C0000}"/>
    <cellStyle name="Normal 6 4 2 3 3 2 3 2 2 2" xfId="41291" xr:uid="{00000000-0005-0000-0000-00001A6C0000}"/>
    <cellStyle name="Normal 6 4 2 3 3 2 3 2 3" xfId="31273" xr:uid="{00000000-0005-0000-0000-00001B6C0000}"/>
    <cellStyle name="Normal 6 4 2 3 3 2 3 3" xfId="14129" xr:uid="{00000000-0005-0000-0000-00001C6C0000}"/>
    <cellStyle name="Normal 6 4 2 3 3 2 3 3 2" xfId="14130" xr:uid="{00000000-0005-0000-0000-00001D6C0000}"/>
    <cellStyle name="Normal 6 4 2 3 3 2 3 3 2 2" xfId="41292" xr:uid="{00000000-0005-0000-0000-00001E6C0000}"/>
    <cellStyle name="Normal 6 4 2 3 3 2 3 3 3" xfId="31274" xr:uid="{00000000-0005-0000-0000-00001F6C0000}"/>
    <cellStyle name="Normal 6 4 2 3 3 2 3 4" xfId="14131" xr:uid="{00000000-0005-0000-0000-0000206C0000}"/>
    <cellStyle name="Normal 6 4 2 3 3 2 3 4 2" xfId="36066" xr:uid="{00000000-0005-0000-0000-0000216C0000}"/>
    <cellStyle name="Normal 6 4 2 3 3 2 3 5" xfId="25470" xr:uid="{00000000-0005-0000-0000-0000226C0000}"/>
    <cellStyle name="Normal 6 4 2 3 3 2 4" xfId="14132" xr:uid="{00000000-0005-0000-0000-0000236C0000}"/>
    <cellStyle name="Normal 6 4 2 3 3 2 4 2" xfId="14133" xr:uid="{00000000-0005-0000-0000-0000246C0000}"/>
    <cellStyle name="Normal 6 4 2 3 3 2 4 2 2" xfId="41293" xr:uid="{00000000-0005-0000-0000-0000256C0000}"/>
    <cellStyle name="Normal 6 4 2 3 3 2 4 3" xfId="31275" xr:uid="{00000000-0005-0000-0000-0000266C0000}"/>
    <cellStyle name="Normal 6 4 2 3 3 2 5" xfId="14134" xr:uid="{00000000-0005-0000-0000-0000276C0000}"/>
    <cellStyle name="Normal 6 4 2 3 3 2 5 2" xfId="14135" xr:uid="{00000000-0005-0000-0000-0000286C0000}"/>
    <cellStyle name="Normal 6 4 2 3 3 2 5 2 2" xfId="41294" xr:uid="{00000000-0005-0000-0000-0000296C0000}"/>
    <cellStyle name="Normal 6 4 2 3 3 2 5 3" xfId="31276" xr:uid="{00000000-0005-0000-0000-00002A6C0000}"/>
    <cellStyle name="Normal 6 4 2 3 3 2 6" xfId="14136" xr:uid="{00000000-0005-0000-0000-00002B6C0000}"/>
    <cellStyle name="Normal 6 4 2 3 3 2 6 2" xfId="36064" xr:uid="{00000000-0005-0000-0000-00002C6C0000}"/>
    <cellStyle name="Normal 6 4 2 3 3 2 7" xfId="25468" xr:uid="{00000000-0005-0000-0000-00002D6C0000}"/>
    <cellStyle name="Normal 6 4 2 3 3 3" xfId="14137" xr:uid="{00000000-0005-0000-0000-00002E6C0000}"/>
    <cellStyle name="Normal 6 4 2 3 3 3 2" xfId="14138" xr:uid="{00000000-0005-0000-0000-00002F6C0000}"/>
    <cellStyle name="Normal 6 4 2 3 3 3 2 2" xfId="14139" xr:uid="{00000000-0005-0000-0000-0000306C0000}"/>
    <cellStyle name="Normal 6 4 2 3 3 3 2 2 2" xfId="41295" xr:uid="{00000000-0005-0000-0000-0000316C0000}"/>
    <cellStyle name="Normal 6 4 2 3 3 3 2 3" xfId="31277" xr:uid="{00000000-0005-0000-0000-0000326C0000}"/>
    <cellStyle name="Normal 6 4 2 3 3 3 3" xfId="14140" xr:uid="{00000000-0005-0000-0000-0000336C0000}"/>
    <cellStyle name="Normal 6 4 2 3 3 3 3 2" xfId="14141" xr:uid="{00000000-0005-0000-0000-0000346C0000}"/>
    <cellStyle name="Normal 6 4 2 3 3 3 3 2 2" xfId="41296" xr:uid="{00000000-0005-0000-0000-0000356C0000}"/>
    <cellStyle name="Normal 6 4 2 3 3 3 3 3" xfId="31278" xr:uid="{00000000-0005-0000-0000-0000366C0000}"/>
    <cellStyle name="Normal 6 4 2 3 3 3 4" xfId="14142" xr:uid="{00000000-0005-0000-0000-0000376C0000}"/>
    <cellStyle name="Normal 6 4 2 3 3 3 4 2" xfId="36067" xr:uid="{00000000-0005-0000-0000-0000386C0000}"/>
    <cellStyle name="Normal 6 4 2 3 3 3 5" xfId="25471" xr:uid="{00000000-0005-0000-0000-0000396C0000}"/>
    <cellStyle name="Normal 6 4 2 3 3 4" xfId="14143" xr:uid="{00000000-0005-0000-0000-00003A6C0000}"/>
    <cellStyle name="Normal 6 4 2 3 3 4 2" xfId="14144" xr:uid="{00000000-0005-0000-0000-00003B6C0000}"/>
    <cellStyle name="Normal 6 4 2 3 3 4 2 2" xfId="14145" xr:uid="{00000000-0005-0000-0000-00003C6C0000}"/>
    <cellStyle name="Normal 6 4 2 3 3 4 2 2 2" xfId="41297" xr:uid="{00000000-0005-0000-0000-00003D6C0000}"/>
    <cellStyle name="Normal 6 4 2 3 3 4 2 3" xfId="31279" xr:uid="{00000000-0005-0000-0000-00003E6C0000}"/>
    <cellStyle name="Normal 6 4 2 3 3 4 3" xfId="14146" xr:uid="{00000000-0005-0000-0000-00003F6C0000}"/>
    <cellStyle name="Normal 6 4 2 3 3 4 3 2" xfId="14147" xr:uid="{00000000-0005-0000-0000-0000406C0000}"/>
    <cellStyle name="Normal 6 4 2 3 3 4 3 2 2" xfId="41298" xr:uid="{00000000-0005-0000-0000-0000416C0000}"/>
    <cellStyle name="Normal 6 4 2 3 3 4 3 3" xfId="31280" xr:uid="{00000000-0005-0000-0000-0000426C0000}"/>
    <cellStyle name="Normal 6 4 2 3 3 4 4" xfId="14148" xr:uid="{00000000-0005-0000-0000-0000436C0000}"/>
    <cellStyle name="Normal 6 4 2 3 3 4 4 2" xfId="36068" xr:uid="{00000000-0005-0000-0000-0000446C0000}"/>
    <cellStyle name="Normal 6 4 2 3 3 4 5" xfId="25472" xr:uid="{00000000-0005-0000-0000-0000456C0000}"/>
    <cellStyle name="Normal 6 4 2 3 3 5" xfId="14149" xr:uid="{00000000-0005-0000-0000-0000466C0000}"/>
    <cellStyle name="Normal 6 4 2 3 3 5 2" xfId="14150" xr:uid="{00000000-0005-0000-0000-0000476C0000}"/>
    <cellStyle name="Normal 6 4 2 3 3 5 2 2" xfId="41299" xr:uid="{00000000-0005-0000-0000-0000486C0000}"/>
    <cellStyle name="Normal 6 4 2 3 3 5 3" xfId="31281" xr:uid="{00000000-0005-0000-0000-0000496C0000}"/>
    <cellStyle name="Normal 6 4 2 3 3 6" xfId="14151" xr:uid="{00000000-0005-0000-0000-00004A6C0000}"/>
    <cellStyle name="Normal 6 4 2 3 3 6 2" xfId="14152" xr:uid="{00000000-0005-0000-0000-00004B6C0000}"/>
    <cellStyle name="Normal 6 4 2 3 3 6 2 2" xfId="41300" xr:uid="{00000000-0005-0000-0000-00004C6C0000}"/>
    <cellStyle name="Normal 6 4 2 3 3 6 3" xfId="31282" xr:uid="{00000000-0005-0000-0000-00004D6C0000}"/>
    <cellStyle name="Normal 6 4 2 3 3 7" xfId="14153" xr:uid="{00000000-0005-0000-0000-00004E6C0000}"/>
    <cellStyle name="Normal 6 4 2 3 3 7 2" xfId="36063" xr:uid="{00000000-0005-0000-0000-00004F6C0000}"/>
    <cellStyle name="Normal 6 4 2 3 3 8" xfId="25467" xr:uid="{00000000-0005-0000-0000-0000506C0000}"/>
    <cellStyle name="Normal 6 4 2 3 4" xfId="14154" xr:uid="{00000000-0005-0000-0000-0000516C0000}"/>
    <cellStyle name="Normal 6 4 2 3 4 2" xfId="14155" xr:uid="{00000000-0005-0000-0000-0000526C0000}"/>
    <cellStyle name="Normal 6 4 2 3 4 2 2" xfId="14156" xr:uid="{00000000-0005-0000-0000-0000536C0000}"/>
    <cellStyle name="Normal 6 4 2 3 4 2 2 2" xfId="14157" xr:uid="{00000000-0005-0000-0000-0000546C0000}"/>
    <cellStyle name="Normal 6 4 2 3 4 2 2 2 2" xfId="41301" xr:uid="{00000000-0005-0000-0000-0000556C0000}"/>
    <cellStyle name="Normal 6 4 2 3 4 2 2 3" xfId="31283" xr:uid="{00000000-0005-0000-0000-0000566C0000}"/>
    <cellStyle name="Normal 6 4 2 3 4 2 3" xfId="14158" xr:uid="{00000000-0005-0000-0000-0000576C0000}"/>
    <cellStyle name="Normal 6 4 2 3 4 2 3 2" xfId="14159" xr:uid="{00000000-0005-0000-0000-0000586C0000}"/>
    <cellStyle name="Normal 6 4 2 3 4 2 3 2 2" xfId="41302" xr:uid="{00000000-0005-0000-0000-0000596C0000}"/>
    <cellStyle name="Normal 6 4 2 3 4 2 3 3" xfId="31284" xr:uid="{00000000-0005-0000-0000-00005A6C0000}"/>
    <cellStyle name="Normal 6 4 2 3 4 2 4" xfId="14160" xr:uid="{00000000-0005-0000-0000-00005B6C0000}"/>
    <cellStyle name="Normal 6 4 2 3 4 2 4 2" xfId="36070" xr:uid="{00000000-0005-0000-0000-00005C6C0000}"/>
    <cellStyle name="Normal 6 4 2 3 4 2 5" xfId="25474" xr:uid="{00000000-0005-0000-0000-00005D6C0000}"/>
    <cellStyle name="Normal 6 4 2 3 4 3" xfId="14161" xr:uid="{00000000-0005-0000-0000-00005E6C0000}"/>
    <cellStyle name="Normal 6 4 2 3 4 3 2" xfId="14162" xr:uid="{00000000-0005-0000-0000-00005F6C0000}"/>
    <cellStyle name="Normal 6 4 2 3 4 3 2 2" xfId="14163" xr:uid="{00000000-0005-0000-0000-0000606C0000}"/>
    <cellStyle name="Normal 6 4 2 3 4 3 2 2 2" xfId="41303" xr:uid="{00000000-0005-0000-0000-0000616C0000}"/>
    <cellStyle name="Normal 6 4 2 3 4 3 2 3" xfId="31285" xr:uid="{00000000-0005-0000-0000-0000626C0000}"/>
    <cellStyle name="Normal 6 4 2 3 4 3 3" xfId="14164" xr:uid="{00000000-0005-0000-0000-0000636C0000}"/>
    <cellStyle name="Normal 6 4 2 3 4 3 3 2" xfId="14165" xr:uid="{00000000-0005-0000-0000-0000646C0000}"/>
    <cellStyle name="Normal 6 4 2 3 4 3 3 2 2" xfId="41304" xr:uid="{00000000-0005-0000-0000-0000656C0000}"/>
    <cellStyle name="Normal 6 4 2 3 4 3 3 3" xfId="31286" xr:uid="{00000000-0005-0000-0000-0000666C0000}"/>
    <cellStyle name="Normal 6 4 2 3 4 3 4" xfId="14166" xr:uid="{00000000-0005-0000-0000-0000676C0000}"/>
    <cellStyle name="Normal 6 4 2 3 4 3 4 2" xfId="36071" xr:uid="{00000000-0005-0000-0000-0000686C0000}"/>
    <cellStyle name="Normal 6 4 2 3 4 3 5" xfId="25475" xr:uid="{00000000-0005-0000-0000-0000696C0000}"/>
    <cellStyle name="Normal 6 4 2 3 4 4" xfId="14167" xr:uid="{00000000-0005-0000-0000-00006A6C0000}"/>
    <cellStyle name="Normal 6 4 2 3 4 4 2" xfId="14168" xr:uid="{00000000-0005-0000-0000-00006B6C0000}"/>
    <cellStyle name="Normal 6 4 2 3 4 4 2 2" xfId="41305" xr:uid="{00000000-0005-0000-0000-00006C6C0000}"/>
    <cellStyle name="Normal 6 4 2 3 4 4 3" xfId="31287" xr:uid="{00000000-0005-0000-0000-00006D6C0000}"/>
    <cellStyle name="Normal 6 4 2 3 4 5" xfId="14169" xr:uid="{00000000-0005-0000-0000-00006E6C0000}"/>
    <cellStyle name="Normal 6 4 2 3 4 5 2" xfId="14170" xr:uid="{00000000-0005-0000-0000-00006F6C0000}"/>
    <cellStyle name="Normal 6 4 2 3 4 5 2 2" xfId="41306" xr:uid="{00000000-0005-0000-0000-0000706C0000}"/>
    <cellStyle name="Normal 6 4 2 3 4 5 3" xfId="31288" xr:uid="{00000000-0005-0000-0000-0000716C0000}"/>
    <cellStyle name="Normal 6 4 2 3 4 6" xfId="14171" xr:uid="{00000000-0005-0000-0000-0000726C0000}"/>
    <cellStyle name="Normal 6 4 2 3 4 6 2" xfId="36069" xr:uid="{00000000-0005-0000-0000-0000736C0000}"/>
    <cellStyle name="Normal 6 4 2 3 4 7" xfId="25473" xr:uid="{00000000-0005-0000-0000-0000746C0000}"/>
    <cellStyle name="Normal 6 4 2 3 5" xfId="14172" xr:uid="{00000000-0005-0000-0000-0000756C0000}"/>
    <cellStyle name="Normal 6 4 2 3 5 2" xfId="14173" xr:uid="{00000000-0005-0000-0000-0000766C0000}"/>
    <cellStyle name="Normal 6 4 2 3 5 2 2" xfId="14174" xr:uid="{00000000-0005-0000-0000-0000776C0000}"/>
    <cellStyle name="Normal 6 4 2 3 5 2 2 2" xfId="41307" xr:uid="{00000000-0005-0000-0000-0000786C0000}"/>
    <cellStyle name="Normal 6 4 2 3 5 2 3" xfId="31289" xr:uid="{00000000-0005-0000-0000-0000796C0000}"/>
    <cellStyle name="Normal 6 4 2 3 5 3" xfId="14175" xr:uid="{00000000-0005-0000-0000-00007A6C0000}"/>
    <cellStyle name="Normal 6 4 2 3 5 3 2" xfId="14176" xr:uid="{00000000-0005-0000-0000-00007B6C0000}"/>
    <cellStyle name="Normal 6 4 2 3 5 3 2 2" xfId="41308" xr:uid="{00000000-0005-0000-0000-00007C6C0000}"/>
    <cellStyle name="Normal 6 4 2 3 5 3 3" xfId="31290" xr:uid="{00000000-0005-0000-0000-00007D6C0000}"/>
    <cellStyle name="Normal 6 4 2 3 5 4" xfId="14177" xr:uid="{00000000-0005-0000-0000-00007E6C0000}"/>
    <cellStyle name="Normal 6 4 2 3 5 4 2" xfId="36072" xr:uid="{00000000-0005-0000-0000-00007F6C0000}"/>
    <cellStyle name="Normal 6 4 2 3 5 5" xfId="25476" xr:uid="{00000000-0005-0000-0000-0000806C0000}"/>
    <cellStyle name="Normal 6 4 2 3 6" xfId="14178" xr:uid="{00000000-0005-0000-0000-0000816C0000}"/>
    <cellStyle name="Normal 6 4 2 3 6 2" xfId="14179" xr:uid="{00000000-0005-0000-0000-0000826C0000}"/>
    <cellStyle name="Normal 6 4 2 3 6 2 2" xfId="14180" xr:uid="{00000000-0005-0000-0000-0000836C0000}"/>
    <cellStyle name="Normal 6 4 2 3 6 2 2 2" xfId="41309" xr:uid="{00000000-0005-0000-0000-0000846C0000}"/>
    <cellStyle name="Normal 6 4 2 3 6 2 3" xfId="31291" xr:uid="{00000000-0005-0000-0000-0000856C0000}"/>
    <cellStyle name="Normal 6 4 2 3 6 3" xfId="14181" xr:uid="{00000000-0005-0000-0000-0000866C0000}"/>
    <cellStyle name="Normal 6 4 2 3 6 3 2" xfId="14182" xr:uid="{00000000-0005-0000-0000-0000876C0000}"/>
    <cellStyle name="Normal 6 4 2 3 6 3 2 2" xfId="41310" xr:uid="{00000000-0005-0000-0000-0000886C0000}"/>
    <cellStyle name="Normal 6 4 2 3 6 3 3" xfId="31292" xr:uid="{00000000-0005-0000-0000-0000896C0000}"/>
    <cellStyle name="Normal 6 4 2 3 6 4" xfId="14183" xr:uid="{00000000-0005-0000-0000-00008A6C0000}"/>
    <cellStyle name="Normal 6 4 2 3 6 4 2" xfId="36073" xr:uid="{00000000-0005-0000-0000-00008B6C0000}"/>
    <cellStyle name="Normal 6 4 2 3 6 5" xfId="25477" xr:uid="{00000000-0005-0000-0000-00008C6C0000}"/>
    <cellStyle name="Normal 6 4 2 3 7" xfId="14184" xr:uid="{00000000-0005-0000-0000-00008D6C0000}"/>
    <cellStyle name="Normal 6 4 2 3 7 2" xfId="14185" xr:uid="{00000000-0005-0000-0000-00008E6C0000}"/>
    <cellStyle name="Normal 6 4 2 3 7 2 2" xfId="41311" xr:uid="{00000000-0005-0000-0000-00008F6C0000}"/>
    <cellStyle name="Normal 6 4 2 3 7 3" xfId="31293" xr:uid="{00000000-0005-0000-0000-0000906C0000}"/>
    <cellStyle name="Normal 6 4 2 3 8" xfId="14186" xr:uid="{00000000-0005-0000-0000-0000916C0000}"/>
    <cellStyle name="Normal 6 4 2 3 8 2" xfId="14187" xr:uid="{00000000-0005-0000-0000-0000926C0000}"/>
    <cellStyle name="Normal 6 4 2 3 8 2 2" xfId="41312" xr:uid="{00000000-0005-0000-0000-0000936C0000}"/>
    <cellStyle name="Normal 6 4 2 3 8 3" xfId="31294" xr:uid="{00000000-0005-0000-0000-0000946C0000}"/>
    <cellStyle name="Normal 6 4 2 3 9" xfId="14188" xr:uid="{00000000-0005-0000-0000-0000956C0000}"/>
    <cellStyle name="Normal 6 4 2 3 9 2" xfId="36056" xr:uid="{00000000-0005-0000-0000-0000966C0000}"/>
    <cellStyle name="Normal 6 4 2 4" xfId="14189" xr:uid="{00000000-0005-0000-0000-0000976C0000}"/>
    <cellStyle name="Normal 6 4 2 4 10" xfId="25478" xr:uid="{00000000-0005-0000-0000-0000986C0000}"/>
    <cellStyle name="Normal 6 4 2 4 2" xfId="14190" xr:uid="{00000000-0005-0000-0000-0000996C0000}"/>
    <cellStyle name="Normal 6 4 2 4 2 2" xfId="14191" xr:uid="{00000000-0005-0000-0000-00009A6C0000}"/>
    <cellStyle name="Normal 6 4 2 4 2 2 2" xfId="14192" xr:uid="{00000000-0005-0000-0000-00009B6C0000}"/>
    <cellStyle name="Normal 6 4 2 4 2 2 2 2" xfId="14193" xr:uid="{00000000-0005-0000-0000-00009C6C0000}"/>
    <cellStyle name="Normal 6 4 2 4 2 2 2 2 2" xfId="14194" xr:uid="{00000000-0005-0000-0000-00009D6C0000}"/>
    <cellStyle name="Normal 6 4 2 4 2 2 2 2 2 2" xfId="41313" xr:uid="{00000000-0005-0000-0000-00009E6C0000}"/>
    <cellStyle name="Normal 6 4 2 4 2 2 2 2 3" xfId="31295" xr:uid="{00000000-0005-0000-0000-00009F6C0000}"/>
    <cellStyle name="Normal 6 4 2 4 2 2 2 3" xfId="14195" xr:uid="{00000000-0005-0000-0000-0000A06C0000}"/>
    <cellStyle name="Normal 6 4 2 4 2 2 2 3 2" xfId="14196" xr:uid="{00000000-0005-0000-0000-0000A16C0000}"/>
    <cellStyle name="Normal 6 4 2 4 2 2 2 3 2 2" xfId="41314" xr:uid="{00000000-0005-0000-0000-0000A26C0000}"/>
    <cellStyle name="Normal 6 4 2 4 2 2 2 3 3" xfId="31296" xr:uid="{00000000-0005-0000-0000-0000A36C0000}"/>
    <cellStyle name="Normal 6 4 2 4 2 2 2 4" xfId="14197" xr:uid="{00000000-0005-0000-0000-0000A46C0000}"/>
    <cellStyle name="Normal 6 4 2 4 2 2 2 4 2" xfId="36077" xr:uid="{00000000-0005-0000-0000-0000A56C0000}"/>
    <cellStyle name="Normal 6 4 2 4 2 2 2 5" xfId="25481" xr:uid="{00000000-0005-0000-0000-0000A66C0000}"/>
    <cellStyle name="Normal 6 4 2 4 2 2 3" xfId="14198" xr:uid="{00000000-0005-0000-0000-0000A76C0000}"/>
    <cellStyle name="Normal 6 4 2 4 2 2 3 2" xfId="14199" xr:uid="{00000000-0005-0000-0000-0000A86C0000}"/>
    <cellStyle name="Normal 6 4 2 4 2 2 3 2 2" xfId="14200" xr:uid="{00000000-0005-0000-0000-0000A96C0000}"/>
    <cellStyle name="Normal 6 4 2 4 2 2 3 2 2 2" xfId="41315" xr:uid="{00000000-0005-0000-0000-0000AA6C0000}"/>
    <cellStyle name="Normal 6 4 2 4 2 2 3 2 3" xfId="31297" xr:uid="{00000000-0005-0000-0000-0000AB6C0000}"/>
    <cellStyle name="Normal 6 4 2 4 2 2 3 3" xfId="14201" xr:uid="{00000000-0005-0000-0000-0000AC6C0000}"/>
    <cellStyle name="Normal 6 4 2 4 2 2 3 3 2" xfId="14202" xr:uid="{00000000-0005-0000-0000-0000AD6C0000}"/>
    <cellStyle name="Normal 6 4 2 4 2 2 3 3 2 2" xfId="41316" xr:uid="{00000000-0005-0000-0000-0000AE6C0000}"/>
    <cellStyle name="Normal 6 4 2 4 2 2 3 3 3" xfId="31298" xr:uid="{00000000-0005-0000-0000-0000AF6C0000}"/>
    <cellStyle name="Normal 6 4 2 4 2 2 3 4" xfId="14203" xr:uid="{00000000-0005-0000-0000-0000B06C0000}"/>
    <cellStyle name="Normal 6 4 2 4 2 2 3 4 2" xfId="36078" xr:uid="{00000000-0005-0000-0000-0000B16C0000}"/>
    <cellStyle name="Normal 6 4 2 4 2 2 3 5" xfId="25482" xr:uid="{00000000-0005-0000-0000-0000B26C0000}"/>
    <cellStyle name="Normal 6 4 2 4 2 2 4" xfId="14204" xr:uid="{00000000-0005-0000-0000-0000B36C0000}"/>
    <cellStyle name="Normal 6 4 2 4 2 2 4 2" xfId="14205" xr:uid="{00000000-0005-0000-0000-0000B46C0000}"/>
    <cellStyle name="Normal 6 4 2 4 2 2 4 2 2" xfId="41317" xr:uid="{00000000-0005-0000-0000-0000B56C0000}"/>
    <cellStyle name="Normal 6 4 2 4 2 2 4 3" xfId="31299" xr:uid="{00000000-0005-0000-0000-0000B66C0000}"/>
    <cellStyle name="Normal 6 4 2 4 2 2 5" xfId="14206" xr:uid="{00000000-0005-0000-0000-0000B76C0000}"/>
    <cellStyle name="Normal 6 4 2 4 2 2 5 2" xfId="14207" xr:uid="{00000000-0005-0000-0000-0000B86C0000}"/>
    <cellStyle name="Normal 6 4 2 4 2 2 5 2 2" xfId="41318" xr:uid="{00000000-0005-0000-0000-0000B96C0000}"/>
    <cellStyle name="Normal 6 4 2 4 2 2 5 3" xfId="31300" xr:uid="{00000000-0005-0000-0000-0000BA6C0000}"/>
    <cellStyle name="Normal 6 4 2 4 2 2 6" xfId="14208" xr:uid="{00000000-0005-0000-0000-0000BB6C0000}"/>
    <cellStyle name="Normal 6 4 2 4 2 2 6 2" xfId="36076" xr:uid="{00000000-0005-0000-0000-0000BC6C0000}"/>
    <cellStyle name="Normal 6 4 2 4 2 2 7" xfId="25480" xr:uid="{00000000-0005-0000-0000-0000BD6C0000}"/>
    <cellStyle name="Normal 6 4 2 4 2 3" xfId="14209" xr:uid="{00000000-0005-0000-0000-0000BE6C0000}"/>
    <cellStyle name="Normal 6 4 2 4 2 3 2" xfId="14210" xr:uid="{00000000-0005-0000-0000-0000BF6C0000}"/>
    <cellStyle name="Normal 6 4 2 4 2 3 2 2" xfId="14211" xr:uid="{00000000-0005-0000-0000-0000C06C0000}"/>
    <cellStyle name="Normal 6 4 2 4 2 3 2 2 2" xfId="41319" xr:uid="{00000000-0005-0000-0000-0000C16C0000}"/>
    <cellStyle name="Normal 6 4 2 4 2 3 2 3" xfId="31301" xr:uid="{00000000-0005-0000-0000-0000C26C0000}"/>
    <cellStyle name="Normal 6 4 2 4 2 3 3" xfId="14212" xr:uid="{00000000-0005-0000-0000-0000C36C0000}"/>
    <cellStyle name="Normal 6 4 2 4 2 3 3 2" xfId="14213" xr:uid="{00000000-0005-0000-0000-0000C46C0000}"/>
    <cellStyle name="Normal 6 4 2 4 2 3 3 2 2" xfId="41320" xr:uid="{00000000-0005-0000-0000-0000C56C0000}"/>
    <cellStyle name="Normal 6 4 2 4 2 3 3 3" xfId="31302" xr:uid="{00000000-0005-0000-0000-0000C66C0000}"/>
    <cellStyle name="Normal 6 4 2 4 2 3 4" xfId="14214" xr:uid="{00000000-0005-0000-0000-0000C76C0000}"/>
    <cellStyle name="Normal 6 4 2 4 2 3 4 2" xfId="36079" xr:uid="{00000000-0005-0000-0000-0000C86C0000}"/>
    <cellStyle name="Normal 6 4 2 4 2 3 5" xfId="25483" xr:uid="{00000000-0005-0000-0000-0000C96C0000}"/>
    <cellStyle name="Normal 6 4 2 4 2 4" xfId="14215" xr:uid="{00000000-0005-0000-0000-0000CA6C0000}"/>
    <cellStyle name="Normal 6 4 2 4 2 4 2" xfId="14216" xr:uid="{00000000-0005-0000-0000-0000CB6C0000}"/>
    <cellStyle name="Normal 6 4 2 4 2 4 2 2" xfId="14217" xr:uid="{00000000-0005-0000-0000-0000CC6C0000}"/>
    <cellStyle name="Normal 6 4 2 4 2 4 2 2 2" xfId="41321" xr:uid="{00000000-0005-0000-0000-0000CD6C0000}"/>
    <cellStyle name="Normal 6 4 2 4 2 4 2 3" xfId="31303" xr:uid="{00000000-0005-0000-0000-0000CE6C0000}"/>
    <cellStyle name="Normal 6 4 2 4 2 4 3" xfId="14218" xr:uid="{00000000-0005-0000-0000-0000CF6C0000}"/>
    <cellStyle name="Normal 6 4 2 4 2 4 3 2" xfId="14219" xr:uid="{00000000-0005-0000-0000-0000D06C0000}"/>
    <cellStyle name="Normal 6 4 2 4 2 4 3 2 2" xfId="41322" xr:uid="{00000000-0005-0000-0000-0000D16C0000}"/>
    <cellStyle name="Normal 6 4 2 4 2 4 3 3" xfId="31304" xr:uid="{00000000-0005-0000-0000-0000D26C0000}"/>
    <cellStyle name="Normal 6 4 2 4 2 4 4" xfId="14220" xr:uid="{00000000-0005-0000-0000-0000D36C0000}"/>
    <cellStyle name="Normal 6 4 2 4 2 4 4 2" xfId="36080" xr:uid="{00000000-0005-0000-0000-0000D46C0000}"/>
    <cellStyle name="Normal 6 4 2 4 2 4 5" xfId="25484" xr:uid="{00000000-0005-0000-0000-0000D56C0000}"/>
    <cellStyle name="Normal 6 4 2 4 2 5" xfId="14221" xr:uid="{00000000-0005-0000-0000-0000D66C0000}"/>
    <cellStyle name="Normal 6 4 2 4 2 5 2" xfId="14222" xr:uid="{00000000-0005-0000-0000-0000D76C0000}"/>
    <cellStyle name="Normal 6 4 2 4 2 5 2 2" xfId="41323" xr:uid="{00000000-0005-0000-0000-0000D86C0000}"/>
    <cellStyle name="Normal 6 4 2 4 2 5 3" xfId="31305" xr:uid="{00000000-0005-0000-0000-0000D96C0000}"/>
    <cellStyle name="Normal 6 4 2 4 2 6" xfId="14223" xr:uid="{00000000-0005-0000-0000-0000DA6C0000}"/>
    <cellStyle name="Normal 6 4 2 4 2 6 2" xfId="14224" xr:uid="{00000000-0005-0000-0000-0000DB6C0000}"/>
    <cellStyle name="Normal 6 4 2 4 2 6 2 2" xfId="41324" xr:uid="{00000000-0005-0000-0000-0000DC6C0000}"/>
    <cellStyle name="Normal 6 4 2 4 2 6 3" xfId="31306" xr:uid="{00000000-0005-0000-0000-0000DD6C0000}"/>
    <cellStyle name="Normal 6 4 2 4 2 7" xfId="14225" xr:uid="{00000000-0005-0000-0000-0000DE6C0000}"/>
    <cellStyle name="Normal 6 4 2 4 2 7 2" xfId="36075" xr:uid="{00000000-0005-0000-0000-0000DF6C0000}"/>
    <cellStyle name="Normal 6 4 2 4 2 8" xfId="25479" xr:uid="{00000000-0005-0000-0000-0000E06C0000}"/>
    <cellStyle name="Normal 6 4 2 4 3" xfId="14226" xr:uid="{00000000-0005-0000-0000-0000E16C0000}"/>
    <cellStyle name="Normal 6 4 2 4 3 2" xfId="14227" xr:uid="{00000000-0005-0000-0000-0000E26C0000}"/>
    <cellStyle name="Normal 6 4 2 4 3 2 2" xfId="14228" xr:uid="{00000000-0005-0000-0000-0000E36C0000}"/>
    <cellStyle name="Normal 6 4 2 4 3 2 2 2" xfId="14229" xr:uid="{00000000-0005-0000-0000-0000E46C0000}"/>
    <cellStyle name="Normal 6 4 2 4 3 2 2 2 2" xfId="14230" xr:uid="{00000000-0005-0000-0000-0000E56C0000}"/>
    <cellStyle name="Normal 6 4 2 4 3 2 2 2 2 2" xfId="41325" xr:uid="{00000000-0005-0000-0000-0000E66C0000}"/>
    <cellStyle name="Normal 6 4 2 4 3 2 2 2 3" xfId="31307" xr:uid="{00000000-0005-0000-0000-0000E76C0000}"/>
    <cellStyle name="Normal 6 4 2 4 3 2 2 3" xfId="14231" xr:uid="{00000000-0005-0000-0000-0000E86C0000}"/>
    <cellStyle name="Normal 6 4 2 4 3 2 2 3 2" xfId="14232" xr:uid="{00000000-0005-0000-0000-0000E96C0000}"/>
    <cellStyle name="Normal 6 4 2 4 3 2 2 3 2 2" xfId="41326" xr:uid="{00000000-0005-0000-0000-0000EA6C0000}"/>
    <cellStyle name="Normal 6 4 2 4 3 2 2 3 3" xfId="31308" xr:uid="{00000000-0005-0000-0000-0000EB6C0000}"/>
    <cellStyle name="Normal 6 4 2 4 3 2 2 4" xfId="14233" xr:uid="{00000000-0005-0000-0000-0000EC6C0000}"/>
    <cellStyle name="Normal 6 4 2 4 3 2 2 4 2" xfId="36083" xr:uid="{00000000-0005-0000-0000-0000ED6C0000}"/>
    <cellStyle name="Normal 6 4 2 4 3 2 2 5" xfId="25487" xr:uid="{00000000-0005-0000-0000-0000EE6C0000}"/>
    <cellStyle name="Normal 6 4 2 4 3 2 3" xfId="14234" xr:uid="{00000000-0005-0000-0000-0000EF6C0000}"/>
    <cellStyle name="Normal 6 4 2 4 3 2 3 2" xfId="14235" xr:uid="{00000000-0005-0000-0000-0000F06C0000}"/>
    <cellStyle name="Normal 6 4 2 4 3 2 3 2 2" xfId="14236" xr:uid="{00000000-0005-0000-0000-0000F16C0000}"/>
    <cellStyle name="Normal 6 4 2 4 3 2 3 2 2 2" xfId="41327" xr:uid="{00000000-0005-0000-0000-0000F26C0000}"/>
    <cellStyle name="Normal 6 4 2 4 3 2 3 2 3" xfId="31309" xr:uid="{00000000-0005-0000-0000-0000F36C0000}"/>
    <cellStyle name="Normal 6 4 2 4 3 2 3 3" xfId="14237" xr:uid="{00000000-0005-0000-0000-0000F46C0000}"/>
    <cellStyle name="Normal 6 4 2 4 3 2 3 3 2" xfId="14238" xr:uid="{00000000-0005-0000-0000-0000F56C0000}"/>
    <cellStyle name="Normal 6 4 2 4 3 2 3 3 2 2" xfId="41328" xr:uid="{00000000-0005-0000-0000-0000F66C0000}"/>
    <cellStyle name="Normal 6 4 2 4 3 2 3 3 3" xfId="31310" xr:uid="{00000000-0005-0000-0000-0000F76C0000}"/>
    <cellStyle name="Normal 6 4 2 4 3 2 3 4" xfId="14239" xr:uid="{00000000-0005-0000-0000-0000F86C0000}"/>
    <cellStyle name="Normal 6 4 2 4 3 2 3 4 2" xfId="36084" xr:uid="{00000000-0005-0000-0000-0000F96C0000}"/>
    <cellStyle name="Normal 6 4 2 4 3 2 3 5" xfId="25488" xr:uid="{00000000-0005-0000-0000-0000FA6C0000}"/>
    <cellStyle name="Normal 6 4 2 4 3 2 4" xfId="14240" xr:uid="{00000000-0005-0000-0000-0000FB6C0000}"/>
    <cellStyle name="Normal 6 4 2 4 3 2 4 2" xfId="14241" xr:uid="{00000000-0005-0000-0000-0000FC6C0000}"/>
    <cellStyle name="Normal 6 4 2 4 3 2 4 2 2" xfId="41329" xr:uid="{00000000-0005-0000-0000-0000FD6C0000}"/>
    <cellStyle name="Normal 6 4 2 4 3 2 4 3" xfId="31311" xr:uid="{00000000-0005-0000-0000-0000FE6C0000}"/>
    <cellStyle name="Normal 6 4 2 4 3 2 5" xfId="14242" xr:uid="{00000000-0005-0000-0000-0000FF6C0000}"/>
    <cellStyle name="Normal 6 4 2 4 3 2 5 2" xfId="14243" xr:uid="{00000000-0005-0000-0000-0000006D0000}"/>
    <cellStyle name="Normal 6 4 2 4 3 2 5 2 2" xfId="41330" xr:uid="{00000000-0005-0000-0000-0000016D0000}"/>
    <cellStyle name="Normal 6 4 2 4 3 2 5 3" xfId="31312" xr:uid="{00000000-0005-0000-0000-0000026D0000}"/>
    <cellStyle name="Normal 6 4 2 4 3 2 6" xfId="14244" xr:uid="{00000000-0005-0000-0000-0000036D0000}"/>
    <cellStyle name="Normal 6 4 2 4 3 2 6 2" xfId="36082" xr:uid="{00000000-0005-0000-0000-0000046D0000}"/>
    <cellStyle name="Normal 6 4 2 4 3 2 7" xfId="25486" xr:uid="{00000000-0005-0000-0000-0000056D0000}"/>
    <cellStyle name="Normal 6 4 2 4 3 3" xfId="14245" xr:uid="{00000000-0005-0000-0000-0000066D0000}"/>
    <cellStyle name="Normal 6 4 2 4 3 3 2" xfId="14246" xr:uid="{00000000-0005-0000-0000-0000076D0000}"/>
    <cellStyle name="Normal 6 4 2 4 3 3 2 2" xfId="14247" xr:uid="{00000000-0005-0000-0000-0000086D0000}"/>
    <cellStyle name="Normal 6 4 2 4 3 3 2 2 2" xfId="41331" xr:uid="{00000000-0005-0000-0000-0000096D0000}"/>
    <cellStyle name="Normal 6 4 2 4 3 3 2 3" xfId="31313" xr:uid="{00000000-0005-0000-0000-00000A6D0000}"/>
    <cellStyle name="Normal 6 4 2 4 3 3 3" xfId="14248" xr:uid="{00000000-0005-0000-0000-00000B6D0000}"/>
    <cellStyle name="Normal 6 4 2 4 3 3 3 2" xfId="14249" xr:uid="{00000000-0005-0000-0000-00000C6D0000}"/>
    <cellStyle name="Normal 6 4 2 4 3 3 3 2 2" xfId="41332" xr:uid="{00000000-0005-0000-0000-00000D6D0000}"/>
    <cellStyle name="Normal 6 4 2 4 3 3 3 3" xfId="31314" xr:uid="{00000000-0005-0000-0000-00000E6D0000}"/>
    <cellStyle name="Normal 6 4 2 4 3 3 4" xfId="14250" xr:uid="{00000000-0005-0000-0000-00000F6D0000}"/>
    <cellStyle name="Normal 6 4 2 4 3 3 4 2" xfId="36085" xr:uid="{00000000-0005-0000-0000-0000106D0000}"/>
    <cellStyle name="Normal 6 4 2 4 3 3 5" xfId="25489" xr:uid="{00000000-0005-0000-0000-0000116D0000}"/>
    <cellStyle name="Normal 6 4 2 4 3 4" xfId="14251" xr:uid="{00000000-0005-0000-0000-0000126D0000}"/>
    <cellStyle name="Normal 6 4 2 4 3 4 2" xfId="14252" xr:uid="{00000000-0005-0000-0000-0000136D0000}"/>
    <cellStyle name="Normal 6 4 2 4 3 4 2 2" xfId="14253" xr:uid="{00000000-0005-0000-0000-0000146D0000}"/>
    <cellStyle name="Normal 6 4 2 4 3 4 2 2 2" xfId="41333" xr:uid="{00000000-0005-0000-0000-0000156D0000}"/>
    <cellStyle name="Normal 6 4 2 4 3 4 2 3" xfId="31315" xr:uid="{00000000-0005-0000-0000-0000166D0000}"/>
    <cellStyle name="Normal 6 4 2 4 3 4 3" xfId="14254" xr:uid="{00000000-0005-0000-0000-0000176D0000}"/>
    <cellStyle name="Normal 6 4 2 4 3 4 3 2" xfId="14255" xr:uid="{00000000-0005-0000-0000-0000186D0000}"/>
    <cellStyle name="Normal 6 4 2 4 3 4 3 2 2" xfId="41334" xr:uid="{00000000-0005-0000-0000-0000196D0000}"/>
    <cellStyle name="Normal 6 4 2 4 3 4 3 3" xfId="31316" xr:uid="{00000000-0005-0000-0000-00001A6D0000}"/>
    <cellStyle name="Normal 6 4 2 4 3 4 4" xfId="14256" xr:uid="{00000000-0005-0000-0000-00001B6D0000}"/>
    <cellStyle name="Normal 6 4 2 4 3 4 4 2" xfId="36086" xr:uid="{00000000-0005-0000-0000-00001C6D0000}"/>
    <cellStyle name="Normal 6 4 2 4 3 4 5" xfId="25490" xr:uid="{00000000-0005-0000-0000-00001D6D0000}"/>
    <cellStyle name="Normal 6 4 2 4 3 5" xfId="14257" xr:uid="{00000000-0005-0000-0000-00001E6D0000}"/>
    <cellStyle name="Normal 6 4 2 4 3 5 2" xfId="14258" xr:uid="{00000000-0005-0000-0000-00001F6D0000}"/>
    <cellStyle name="Normal 6 4 2 4 3 5 2 2" xfId="41335" xr:uid="{00000000-0005-0000-0000-0000206D0000}"/>
    <cellStyle name="Normal 6 4 2 4 3 5 3" xfId="31317" xr:uid="{00000000-0005-0000-0000-0000216D0000}"/>
    <cellStyle name="Normal 6 4 2 4 3 6" xfId="14259" xr:uid="{00000000-0005-0000-0000-0000226D0000}"/>
    <cellStyle name="Normal 6 4 2 4 3 6 2" xfId="14260" xr:uid="{00000000-0005-0000-0000-0000236D0000}"/>
    <cellStyle name="Normal 6 4 2 4 3 6 2 2" xfId="41336" xr:uid="{00000000-0005-0000-0000-0000246D0000}"/>
    <cellStyle name="Normal 6 4 2 4 3 6 3" xfId="31318" xr:uid="{00000000-0005-0000-0000-0000256D0000}"/>
    <cellStyle name="Normal 6 4 2 4 3 7" xfId="14261" xr:uid="{00000000-0005-0000-0000-0000266D0000}"/>
    <cellStyle name="Normal 6 4 2 4 3 7 2" xfId="36081" xr:uid="{00000000-0005-0000-0000-0000276D0000}"/>
    <cellStyle name="Normal 6 4 2 4 3 8" xfId="25485" xr:uid="{00000000-0005-0000-0000-0000286D0000}"/>
    <cellStyle name="Normal 6 4 2 4 4" xfId="14262" xr:uid="{00000000-0005-0000-0000-0000296D0000}"/>
    <cellStyle name="Normal 6 4 2 4 4 2" xfId="14263" xr:uid="{00000000-0005-0000-0000-00002A6D0000}"/>
    <cellStyle name="Normal 6 4 2 4 4 2 2" xfId="14264" xr:uid="{00000000-0005-0000-0000-00002B6D0000}"/>
    <cellStyle name="Normal 6 4 2 4 4 2 2 2" xfId="14265" xr:uid="{00000000-0005-0000-0000-00002C6D0000}"/>
    <cellStyle name="Normal 6 4 2 4 4 2 2 2 2" xfId="41337" xr:uid="{00000000-0005-0000-0000-00002D6D0000}"/>
    <cellStyle name="Normal 6 4 2 4 4 2 2 3" xfId="31319" xr:uid="{00000000-0005-0000-0000-00002E6D0000}"/>
    <cellStyle name="Normal 6 4 2 4 4 2 3" xfId="14266" xr:uid="{00000000-0005-0000-0000-00002F6D0000}"/>
    <cellStyle name="Normal 6 4 2 4 4 2 3 2" xfId="14267" xr:uid="{00000000-0005-0000-0000-0000306D0000}"/>
    <cellStyle name="Normal 6 4 2 4 4 2 3 2 2" xfId="41338" xr:uid="{00000000-0005-0000-0000-0000316D0000}"/>
    <cellStyle name="Normal 6 4 2 4 4 2 3 3" xfId="31320" xr:uid="{00000000-0005-0000-0000-0000326D0000}"/>
    <cellStyle name="Normal 6 4 2 4 4 2 4" xfId="14268" xr:uid="{00000000-0005-0000-0000-0000336D0000}"/>
    <cellStyle name="Normal 6 4 2 4 4 2 4 2" xfId="36088" xr:uid="{00000000-0005-0000-0000-0000346D0000}"/>
    <cellStyle name="Normal 6 4 2 4 4 2 5" xfId="25492" xr:uid="{00000000-0005-0000-0000-0000356D0000}"/>
    <cellStyle name="Normal 6 4 2 4 4 3" xfId="14269" xr:uid="{00000000-0005-0000-0000-0000366D0000}"/>
    <cellStyle name="Normal 6 4 2 4 4 3 2" xfId="14270" xr:uid="{00000000-0005-0000-0000-0000376D0000}"/>
    <cellStyle name="Normal 6 4 2 4 4 3 2 2" xfId="14271" xr:uid="{00000000-0005-0000-0000-0000386D0000}"/>
    <cellStyle name="Normal 6 4 2 4 4 3 2 2 2" xfId="41339" xr:uid="{00000000-0005-0000-0000-0000396D0000}"/>
    <cellStyle name="Normal 6 4 2 4 4 3 2 3" xfId="31321" xr:uid="{00000000-0005-0000-0000-00003A6D0000}"/>
    <cellStyle name="Normal 6 4 2 4 4 3 3" xfId="14272" xr:uid="{00000000-0005-0000-0000-00003B6D0000}"/>
    <cellStyle name="Normal 6 4 2 4 4 3 3 2" xfId="14273" xr:uid="{00000000-0005-0000-0000-00003C6D0000}"/>
    <cellStyle name="Normal 6 4 2 4 4 3 3 2 2" xfId="41340" xr:uid="{00000000-0005-0000-0000-00003D6D0000}"/>
    <cellStyle name="Normal 6 4 2 4 4 3 3 3" xfId="31322" xr:uid="{00000000-0005-0000-0000-00003E6D0000}"/>
    <cellStyle name="Normal 6 4 2 4 4 3 4" xfId="14274" xr:uid="{00000000-0005-0000-0000-00003F6D0000}"/>
    <cellStyle name="Normal 6 4 2 4 4 3 4 2" xfId="36089" xr:uid="{00000000-0005-0000-0000-0000406D0000}"/>
    <cellStyle name="Normal 6 4 2 4 4 3 5" xfId="25493" xr:uid="{00000000-0005-0000-0000-0000416D0000}"/>
    <cellStyle name="Normal 6 4 2 4 4 4" xfId="14275" xr:uid="{00000000-0005-0000-0000-0000426D0000}"/>
    <cellStyle name="Normal 6 4 2 4 4 4 2" xfId="14276" xr:uid="{00000000-0005-0000-0000-0000436D0000}"/>
    <cellStyle name="Normal 6 4 2 4 4 4 2 2" xfId="41341" xr:uid="{00000000-0005-0000-0000-0000446D0000}"/>
    <cellStyle name="Normal 6 4 2 4 4 4 3" xfId="31323" xr:uid="{00000000-0005-0000-0000-0000456D0000}"/>
    <cellStyle name="Normal 6 4 2 4 4 5" xfId="14277" xr:uid="{00000000-0005-0000-0000-0000466D0000}"/>
    <cellStyle name="Normal 6 4 2 4 4 5 2" xfId="14278" xr:uid="{00000000-0005-0000-0000-0000476D0000}"/>
    <cellStyle name="Normal 6 4 2 4 4 5 2 2" xfId="41342" xr:uid="{00000000-0005-0000-0000-0000486D0000}"/>
    <cellStyle name="Normal 6 4 2 4 4 5 3" xfId="31324" xr:uid="{00000000-0005-0000-0000-0000496D0000}"/>
    <cellStyle name="Normal 6 4 2 4 4 6" xfId="14279" xr:uid="{00000000-0005-0000-0000-00004A6D0000}"/>
    <cellStyle name="Normal 6 4 2 4 4 6 2" xfId="36087" xr:uid="{00000000-0005-0000-0000-00004B6D0000}"/>
    <cellStyle name="Normal 6 4 2 4 4 7" xfId="25491" xr:uid="{00000000-0005-0000-0000-00004C6D0000}"/>
    <cellStyle name="Normal 6 4 2 4 5" xfId="14280" xr:uid="{00000000-0005-0000-0000-00004D6D0000}"/>
    <cellStyle name="Normal 6 4 2 4 5 2" xfId="14281" xr:uid="{00000000-0005-0000-0000-00004E6D0000}"/>
    <cellStyle name="Normal 6 4 2 4 5 2 2" xfId="14282" xr:uid="{00000000-0005-0000-0000-00004F6D0000}"/>
    <cellStyle name="Normal 6 4 2 4 5 2 2 2" xfId="41343" xr:uid="{00000000-0005-0000-0000-0000506D0000}"/>
    <cellStyle name="Normal 6 4 2 4 5 2 3" xfId="31325" xr:uid="{00000000-0005-0000-0000-0000516D0000}"/>
    <cellStyle name="Normal 6 4 2 4 5 3" xfId="14283" xr:uid="{00000000-0005-0000-0000-0000526D0000}"/>
    <cellStyle name="Normal 6 4 2 4 5 3 2" xfId="14284" xr:uid="{00000000-0005-0000-0000-0000536D0000}"/>
    <cellStyle name="Normal 6 4 2 4 5 3 2 2" xfId="41344" xr:uid="{00000000-0005-0000-0000-0000546D0000}"/>
    <cellStyle name="Normal 6 4 2 4 5 3 3" xfId="31326" xr:uid="{00000000-0005-0000-0000-0000556D0000}"/>
    <cellStyle name="Normal 6 4 2 4 5 4" xfId="14285" xr:uid="{00000000-0005-0000-0000-0000566D0000}"/>
    <cellStyle name="Normal 6 4 2 4 5 4 2" xfId="36090" xr:uid="{00000000-0005-0000-0000-0000576D0000}"/>
    <cellStyle name="Normal 6 4 2 4 5 5" xfId="25494" xr:uid="{00000000-0005-0000-0000-0000586D0000}"/>
    <cellStyle name="Normal 6 4 2 4 6" xfId="14286" xr:uid="{00000000-0005-0000-0000-0000596D0000}"/>
    <cellStyle name="Normal 6 4 2 4 6 2" xfId="14287" xr:uid="{00000000-0005-0000-0000-00005A6D0000}"/>
    <cellStyle name="Normal 6 4 2 4 6 2 2" xfId="14288" xr:uid="{00000000-0005-0000-0000-00005B6D0000}"/>
    <cellStyle name="Normal 6 4 2 4 6 2 2 2" xfId="41345" xr:uid="{00000000-0005-0000-0000-00005C6D0000}"/>
    <cellStyle name="Normal 6 4 2 4 6 2 3" xfId="31327" xr:uid="{00000000-0005-0000-0000-00005D6D0000}"/>
    <cellStyle name="Normal 6 4 2 4 6 3" xfId="14289" xr:uid="{00000000-0005-0000-0000-00005E6D0000}"/>
    <cellStyle name="Normal 6 4 2 4 6 3 2" xfId="14290" xr:uid="{00000000-0005-0000-0000-00005F6D0000}"/>
    <cellStyle name="Normal 6 4 2 4 6 3 2 2" xfId="41346" xr:uid="{00000000-0005-0000-0000-0000606D0000}"/>
    <cellStyle name="Normal 6 4 2 4 6 3 3" xfId="31328" xr:uid="{00000000-0005-0000-0000-0000616D0000}"/>
    <cellStyle name="Normal 6 4 2 4 6 4" xfId="14291" xr:uid="{00000000-0005-0000-0000-0000626D0000}"/>
    <cellStyle name="Normal 6 4 2 4 6 4 2" xfId="36091" xr:uid="{00000000-0005-0000-0000-0000636D0000}"/>
    <cellStyle name="Normal 6 4 2 4 6 5" xfId="25495" xr:uid="{00000000-0005-0000-0000-0000646D0000}"/>
    <cellStyle name="Normal 6 4 2 4 7" xfId="14292" xr:uid="{00000000-0005-0000-0000-0000656D0000}"/>
    <cellStyle name="Normal 6 4 2 4 7 2" xfId="14293" xr:uid="{00000000-0005-0000-0000-0000666D0000}"/>
    <cellStyle name="Normal 6 4 2 4 7 2 2" xfId="41347" xr:uid="{00000000-0005-0000-0000-0000676D0000}"/>
    <cellStyle name="Normal 6 4 2 4 7 3" xfId="31329" xr:uid="{00000000-0005-0000-0000-0000686D0000}"/>
    <cellStyle name="Normal 6 4 2 4 8" xfId="14294" xr:uid="{00000000-0005-0000-0000-0000696D0000}"/>
    <cellStyle name="Normal 6 4 2 4 8 2" xfId="14295" xr:uid="{00000000-0005-0000-0000-00006A6D0000}"/>
    <cellStyle name="Normal 6 4 2 4 8 2 2" xfId="41348" xr:uid="{00000000-0005-0000-0000-00006B6D0000}"/>
    <cellStyle name="Normal 6 4 2 4 8 3" xfId="31330" xr:uid="{00000000-0005-0000-0000-00006C6D0000}"/>
    <cellStyle name="Normal 6 4 2 4 9" xfId="14296" xr:uid="{00000000-0005-0000-0000-00006D6D0000}"/>
    <cellStyle name="Normal 6 4 2 4 9 2" xfId="36074" xr:uid="{00000000-0005-0000-0000-00006E6D0000}"/>
    <cellStyle name="Normal 6 4 2 5" xfId="14297" xr:uid="{00000000-0005-0000-0000-00006F6D0000}"/>
    <cellStyle name="Normal 6 4 2 5 2" xfId="14298" xr:uid="{00000000-0005-0000-0000-0000706D0000}"/>
    <cellStyle name="Normal 6 4 2 5 2 2" xfId="14299" xr:uid="{00000000-0005-0000-0000-0000716D0000}"/>
    <cellStyle name="Normal 6 4 2 5 2 2 2" xfId="14300" xr:uid="{00000000-0005-0000-0000-0000726D0000}"/>
    <cellStyle name="Normal 6 4 2 5 2 2 2 2" xfId="14301" xr:uid="{00000000-0005-0000-0000-0000736D0000}"/>
    <cellStyle name="Normal 6 4 2 5 2 2 2 2 2" xfId="41349" xr:uid="{00000000-0005-0000-0000-0000746D0000}"/>
    <cellStyle name="Normal 6 4 2 5 2 2 2 3" xfId="31331" xr:uid="{00000000-0005-0000-0000-0000756D0000}"/>
    <cellStyle name="Normal 6 4 2 5 2 2 3" xfId="14302" xr:uid="{00000000-0005-0000-0000-0000766D0000}"/>
    <cellStyle name="Normal 6 4 2 5 2 2 3 2" xfId="14303" xr:uid="{00000000-0005-0000-0000-0000776D0000}"/>
    <cellStyle name="Normal 6 4 2 5 2 2 3 2 2" xfId="41350" xr:uid="{00000000-0005-0000-0000-0000786D0000}"/>
    <cellStyle name="Normal 6 4 2 5 2 2 3 3" xfId="31332" xr:uid="{00000000-0005-0000-0000-0000796D0000}"/>
    <cellStyle name="Normal 6 4 2 5 2 2 4" xfId="14304" xr:uid="{00000000-0005-0000-0000-00007A6D0000}"/>
    <cellStyle name="Normal 6 4 2 5 2 2 4 2" xfId="36094" xr:uid="{00000000-0005-0000-0000-00007B6D0000}"/>
    <cellStyle name="Normal 6 4 2 5 2 2 5" xfId="25498" xr:uid="{00000000-0005-0000-0000-00007C6D0000}"/>
    <cellStyle name="Normal 6 4 2 5 2 3" xfId="14305" xr:uid="{00000000-0005-0000-0000-00007D6D0000}"/>
    <cellStyle name="Normal 6 4 2 5 2 3 2" xfId="14306" xr:uid="{00000000-0005-0000-0000-00007E6D0000}"/>
    <cellStyle name="Normal 6 4 2 5 2 3 2 2" xfId="14307" xr:uid="{00000000-0005-0000-0000-00007F6D0000}"/>
    <cellStyle name="Normal 6 4 2 5 2 3 2 2 2" xfId="41351" xr:uid="{00000000-0005-0000-0000-0000806D0000}"/>
    <cellStyle name="Normal 6 4 2 5 2 3 2 3" xfId="31333" xr:uid="{00000000-0005-0000-0000-0000816D0000}"/>
    <cellStyle name="Normal 6 4 2 5 2 3 3" xfId="14308" xr:uid="{00000000-0005-0000-0000-0000826D0000}"/>
    <cellStyle name="Normal 6 4 2 5 2 3 3 2" xfId="14309" xr:uid="{00000000-0005-0000-0000-0000836D0000}"/>
    <cellStyle name="Normal 6 4 2 5 2 3 3 2 2" xfId="41352" xr:uid="{00000000-0005-0000-0000-0000846D0000}"/>
    <cellStyle name="Normal 6 4 2 5 2 3 3 3" xfId="31334" xr:uid="{00000000-0005-0000-0000-0000856D0000}"/>
    <cellStyle name="Normal 6 4 2 5 2 3 4" xfId="14310" xr:uid="{00000000-0005-0000-0000-0000866D0000}"/>
    <cellStyle name="Normal 6 4 2 5 2 3 4 2" xfId="36095" xr:uid="{00000000-0005-0000-0000-0000876D0000}"/>
    <cellStyle name="Normal 6 4 2 5 2 3 5" xfId="25499" xr:uid="{00000000-0005-0000-0000-0000886D0000}"/>
    <cellStyle name="Normal 6 4 2 5 2 4" xfId="14311" xr:uid="{00000000-0005-0000-0000-0000896D0000}"/>
    <cellStyle name="Normal 6 4 2 5 2 4 2" xfId="14312" xr:uid="{00000000-0005-0000-0000-00008A6D0000}"/>
    <cellStyle name="Normal 6 4 2 5 2 4 2 2" xfId="41353" xr:uid="{00000000-0005-0000-0000-00008B6D0000}"/>
    <cellStyle name="Normal 6 4 2 5 2 4 3" xfId="31335" xr:uid="{00000000-0005-0000-0000-00008C6D0000}"/>
    <cellStyle name="Normal 6 4 2 5 2 5" xfId="14313" xr:uid="{00000000-0005-0000-0000-00008D6D0000}"/>
    <cellStyle name="Normal 6 4 2 5 2 5 2" xfId="14314" xr:uid="{00000000-0005-0000-0000-00008E6D0000}"/>
    <cellStyle name="Normal 6 4 2 5 2 5 2 2" xfId="41354" xr:uid="{00000000-0005-0000-0000-00008F6D0000}"/>
    <cellStyle name="Normal 6 4 2 5 2 5 3" xfId="31336" xr:uid="{00000000-0005-0000-0000-0000906D0000}"/>
    <cellStyle name="Normal 6 4 2 5 2 6" xfId="14315" xr:uid="{00000000-0005-0000-0000-0000916D0000}"/>
    <cellStyle name="Normal 6 4 2 5 2 6 2" xfId="36093" xr:uid="{00000000-0005-0000-0000-0000926D0000}"/>
    <cellStyle name="Normal 6 4 2 5 2 7" xfId="25497" xr:uid="{00000000-0005-0000-0000-0000936D0000}"/>
    <cellStyle name="Normal 6 4 2 5 3" xfId="14316" xr:uid="{00000000-0005-0000-0000-0000946D0000}"/>
    <cellStyle name="Normal 6 4 2 5 3 2" xfId="14317" xr:uid="{00000000-0005-0000-0000-0000956D0000}"/>
    <cellStyle name="Normal 6 4 2 5 3 2 2" xfId="14318" xr:uid="{00000000-0005-0000-0000-0000966D0000}"/>
    <cellStyle name="Normal 6 4 2 5 3 2 2 2" xfId="41355" xr:uid="{00000000-0005-0000-0000-0000976D0000}"/>
    <cellStyle name="Normal 6 4 2 5 3 2 3" xfId="31337" xr:uid="{00000000-0005-0000-0000-0000986D0000}"/>
    <cellStyle name="Normal 6 4 2 5 3 3" xfId="14319" xr:uid="{00000000-0005-0000-0000-0000996D0000}"/>
    <cellStyle name="Normal 6 4 2 5 3 3 2" xfId="14320" xr:uid="{00000000-0005-0000-0000-00009A6D0000}"/>
    <cellStyle name="Normal 6 4 2 5 3 3 2 2" xfId="41356" xr:uid="{00000000-0005-0000-0000-00009B6D0000}"/>
    <cellStyle name="Normal 6 4 2 5 3 3 3" xfId="31338" xr:uid="{00000000-0005-0000-0000-00009C6D0000}"/>
    <cellStyle name="Normal 6 4 2 5 3 4" xfId="14321" xr:uid="{00000000-0005-0000-0000-00009D6D0000}"/>
    <cellStyle name="Normal 6 4 2 5 3 4 2" xfId="36096" xr:uid="{00000000-0005-0000-0000-00009E6D0000}"/>
    <cellStyle name="Normal 6 4 2 5 3 5" xfId="25500" xr:uid="{00000000-0005-0000-0000-00009F6D0000}"/>
    <cellStyle name="Normal 6 4 2 5 4" xfId="14322" xr:uid="{00000000-0005-0000-0000-0000A06D0000}"/>
    <cellStyle name="Normal 6 4 2 5 4 2" xfId="14323" xr:uid="{00000000-0005-0000-0000-0000A16D0000}"/>
    <cellStyle name="Normal 6 4 2 5 4 2 2" xfId="14324" xr:uid="{00000000-0005-0000-0000-0000A26D0000}"/>
    <cellStyle name="Normal 6 4 2 5 4 2 2 2" xfId="41357" xr:uid="{00000000-0005-0000-0000-0000A36D0000}"/>
    <cellStyle name="Normal 6 4 2 5 4 2 3" xfId="31339" xr:uid="{00000000-0005-0000-0000-0000A46D0000}"/>
    <cellStyle name="Normal 6 4 2 5 4 3" xfId="14325" xr:uid="{00000000-0005-0000-0000-0000A56D0000}"/>
    <cellStyle name="Normal 6 4 2 5 4 3 2" xfId="14326" xr:uid="{00000000-0005-0000-0000-0000A66D0000}"/>
    <cellStyle name="Normal 6 4 2 5 4 3 2 2" xfId="41358" xr:uid="{00000000-0005-0000-0000-0000A76D0000}"/>
    <cellStyle name="Normal 6 4 2 5 4 3 3" xfId="31340" xr:uid="{00000000-0005-0000-0000-0000A86D0000}"/>
    <cellStyle name="Normal 6 4 2 5 4 4" xfId="14327" xr:uid="{00000000-0005-0000-0000-0000A96D0000}"/>
    <cellStyle name="Normal 6 4 2 5 4 4 2" xfId="36097" xr:uid="{00000000-0005-0000-0000-0000AA6D0000}"/>
    <cellStyle name="Normal 6 4 2 5 4 5" xfId="25501" xr:uid="{00000000-0005-0000-0000-0000AB6D0000}"/>
    <cellStyle name="Normal 6 4 2 5 5" xfId="14328" xr:uid="{00000000-0005-0000-0000-0000AC6D0000}"/>
    <cellStyle name="Normal 6 4 2 5 5 2" xfId="14329" xr:uid="{00000000-0005-0000-0000-0000AD6D0000}"/>
    <cellStyle name="Normal 6 4 2 5 5 2 2" xfId="41359" xr:uid="{00000000-0005-0000-0000-0000AE6D0000}"/>
    <cellStyle name="Normal 6 4 2 5 5 3" xfId="31341" xr:uid="{00000000-0005-0000-0000-0000AF6D0000}"/>
    <cellStyle name="Normal 6 4 2 5 6" xfId="14330" xr:uid="{00000000-0005-0000-0000-0000B06D0000}"/>
    <cellStyle name="Normal 6 4 2 5 6 2" xfId="14331" xr:uid="{00000000-0005-0000-0000-0000B16D0000}"/>
    <cellStyle name="Normal 6 4 2 5 6 2 2" xfId="41360" xr:uid="{00000000-0005-0000-0000-0000B26D0000}"/>
    <cellStyle name="Normal 6 4 2 5 6 3" xfId="31342" xr:uid="{00000000-0005-0000-0000-0000B36D0000}"/>
    <cellStyle name="Normal 6 4 2 5 7" xfId="14332" xr:uid="{00000000-0005-0000-0000-0000B46D0000}"/>
    <cellStyle name="Normal 6 4 2 5 7 2" xfId="36092" xr:uid="{00000000-0005-0000-0000-0000B56D0000}"/>
    <cellStyle name="Normal 6 4 2 5 8" xfId="25496" xr:uid="{00000000-0005-0000-0000-0000B66D0000}"/>
    <cellStyle name="Normal 6 4 2 6" xfId="14333" xr:uid="{00000000-0005-0000-0000-0000B76D0000}"/>
    <cellStyle name="Normal 6 4 2 6 2" xfId="14334" xr:uid="{00000000-0005-0000-0000-0000B86D0000}"/>
    <cellStyle name="Normal 6 4 2 6 2 2" xfId="14335" xr:uid="{00000000-0005-0000-0000-0000B96D0000}"/>
    <cellStyle name="Normal 6 4 2 6 2 2 2" xfId="14336" xr:uid="{00000000-0005-0000-0000-0000BA6D0000}"/>
    <cellStyle name="Normal 6 4 2 6 2 2 2 2" xfId="14337" xr:uid="{00000000-0005-0000-0000-0000BB6D0000}"/>
    <cellStyle name="Normal 6 4 2 6 2 2 2 2 2" xfId="41361" xr:uid="{00000000-0005-0000-0000-0000BC6D0000}"/>
    <cellStyle name="Normal 6 4 2 6 2 2 2 3" xfId="31343" xr:uid="{00000000-0005-0000-0000-0000BD6D0000}"/>
    <cellStyle name="Normal 6 4 2 6 2 2 3" xfId="14338" xr:uid="{00000000-0005-0000-0000-0000BE6D0000}"/>
    <cellStyle name="Normal 6 4 2 6 2 2 3 2" xfId="14339" xr:uid="{00000000-0005-0000-0000-0000BF6D0000}"/>
    <cellStyle name="Normal 6 4 2 6 2 2 3 2 2" xfId="41362" xr:uid="{00000000-0005-0000-0000-0000C06D0000}"/>
    <cellStyle name="Normal 6 4 2 6 2 2 3 3" xfId="31344" xr:uid="{00000000-0005-0000-0000-0000C16D0000}"/>
    <cellStyle name="Normal 6 4 2 6 2 2 4" xfId="14340" xr:uid="{00000000-0005-0000-0000-0000C26D0000}"/>
    <cellStyle name="Normal 6 4 2 6 2 2 4 2" xfId="36100" xr:uid="{00000000-0005-0000-0000-0000C36D0000}"/>
    <cellStyle name="Normal 6 4 2 6 2 2 5" xfId="25504" xr:uid="{00000000-0005-0000-0000-0000C46D0000}"/>
    <cellStyle name="Normal 6 4 2 6 2 3" xfId="14341" xr:uid="{00000000-0005-0000-0000-0000C56D0000}"/>
    <cellStyle name="Normal 6 4 2 6 2 3 2" xfId="14342" xr:uid="{00000000-0005-0000-0000-0000C66D0000}"/>
    <cellStyle name="Normal 6 4 2 6 2 3 2 2" xfId="14343" xr:uid="{00000000-0005-0000-0000-0000C76D0000}"/>
    <cellStyle name="Normal 6 4 2 6 2 3 2 2 2" xfId="41363" xr:uid="{00000000-0005-0000-0000-0000C86D0000}"/>
    <cellStyle name="Normal 6 4 2 6 2 3 2 3" xfId="31345" xr:uid="{00000000-0005-0000-0000-0000C96D0000}"/>
    <cellStyle name="Normal 6 4 2 6 2 3 3" xfId="14344" xr:uid="{00000000-0005-0000-0000-0000CA6D0000}"/>
    <cellStyle name="Normal 6 4 2 6 2 3 3 2" xfId="14345" xr:uid="{00000000-0005-0000-0000-0000CB6D0000}"/>
    <cellStyle name="Normal 6 4 2 6 2 3 3 2 2" xfId="41364" xr:uid="{00000000-0005-0000-0000-0000CC6D0000}"/>
    <cellStyle name="Normal 6 4 2 6 2 3 3 3" xfId="31346" xr:uid="{00000000-0005-0000-0000-0000CD6D0000}"/>
    <cellStyle name="Normal 6 4 2 6 2 3 4" xfId="14346" xr:uid="{00000000-0005-0000-0000-0000CE6D0000}"/>
    <cellStyle name="Normal 6 4 2 6 2 3 4 2" xfId="36101" xr:uid="{00000000-0005-0000-0000-0000CF6D0000}"/>
    <cellStyle name="Normal 6 4 2 6 2 3 5" xfId="25505" xr:uid="{00000000-0005-0000-0000-0000D06D0000}"/>
    <cellStyle name="Normal 6 4 2 6 2 4" xfId="14347" xr:uid="{00000000-0005-0000-0000-0000D16D0000}"/>
    <cellStyle name="Normal 6 4 2 6 2 4 2" xfId="14348" xr:uid="{00000000-0005-0000-0000-0000D26D0000}"/>
    <cellStyle name="Normal 6 4 2 6 2 4 2 2" xfId="41365" xr:uid="{00000000-0005-0000-0000-0000D36D0000}"/>
    <cellStyle name="Normal 6 4 2 6 2 4 3" xfId="31347" xr:uid="{00000000-0005-0000-0000-0000D46D0000}"/>
    <cellStyle name="Normal 6 4 2 6 2 5" xfId="14349" xr:uid="{00000000-0005-0000-0000-0000D56D0000}"/>
    <cellStyle name="Normal 6 4 2 6 2 5 2" xfId="14350" xr:uid="{00000000-0005-0000-0000-0000D66D0000}"/>
    <cellStyle name="Normal 6 4 2 6 2 5 2 2" xfId="41366" xr:uid="{00000000-0005-0000-0000-0000D76D0000}"/>
    <cellStyle name="Normal 6 4 2 6 2 5 3" xfId="31348" xr:uid="{00000000-0005-0000-0000-0000D86D0000}"/>
    <cellStyle name="Normal 6 4 2 6 2 6" xfId="14351" xr:uid="{00000000-0005-0000-0000-0000D96D0000}"/>
    <cellStyle name="Normal 6 4 2 6 2 6 2" xfId="36099" xr:uid="{00000000-0005-0000-0000-0000DA6D0000}"/>
    <cellStyle name="Normal 6 4 2 6 2 7" xfId="25503" xr:uid="{00000000-0005-0000-0000-0000DB6D0000}"/>
    <cellStyle name="Normal 6 4 2 6 3" xfId="14352" xr:uid="{00000000-0005-0000-0000-0000DC6D0000}"/>
    <cellStyle name="Normal 6 4 2 6 3 2" xfId="14353" xr:uid="{00000000-0005-0000-0000-0000DD6D0000}"/>
    <cellStyle name="Normal 6 4 2 6 3 2 2" xfId="14354" xr:uid="{00000000-0005-0000-0000-0000DE6D0000}"/>
    <cellStyle name="Normal 6 4 2 6 3 2 2 2" xfId="41367" xr:uid="{00000000-0005-0000-0000-0000DF6D0000}"/>
    <cellStyle name="Normal 6 4 2 6 3 2 3" xfId="31349" xr:uid="{00000000-0005-0000-0000-0000E06D0000}"/>
    <cellStyle name="Normal 6 4 2 6 3 3" xfId="14355" xr:uid="{00000000-0005-0000-0000-0000E16D0000}"/>
    <cellStyle name="Normal 6 4 2 6 3 3 2" xfId="14356" xr:uid="{00000000-0005-0000-0000-0000E26D0000}"/>
    <cellStyle name="Normal 6 4 2 6 3 3 2 2" xfId="41368" xr:uid="{00000000-0005-0000-0000-0000E36D0000}"/>
    <cellStyle name="Normal 6 4 2 6 3 3 3" xfId="31350" xr:uid="{00000000-0005-0000-0000-0000E46D0000}"/>
    <cellStyle name="Normal 6 4 2 6 3 4" xfId="14357" xr:uid="{00000000-0005-0000-0000-0000E56D0000}"/>
    <cellStyle name="Normal 6 4 2 6 3 4 2" xfId="36102" xr:uid="{00000000-0005-0000-0000-0000E66D0000}"/>
    <cellStyle name="Normal 6 4 2 6 3 5" xfId="25506" xr:uid="{00000000-0005-0000-0000-0000E76D0000}"/>
    <cellStyle name="Normal 6 4 2 6 4" xfId="14358" xr:uid="{00000000-0005-0000-0000-0000E86D0000}"/>
    <cellStyle name="Normal 6 4 2 6 4 2" xfId="14359" xr:uid="{00000000-0005-0000-0000-0000E96D0000}"/>
    <cellStyle name="Normal 6 4 2 6 4 2 2" xfId="14360" xr:uid="{00000000-0005-0000-0000-0000EA6D0000}"/>
    <cellStyle name="Normal 6 4 2 6 4 2 2 2" xfId="41369" xr:uid="{00000000-0005-0000-0000-0000EB6D0000}"/>
    <cellStyle name="Normal 6 4 2 6 4 2 3" xfId="31351" xr:uid="{00000000-0005-0000-0000-0000EC6D0000}"/>
    <cellStyle name="Normal 6 4 2 6 4 3" xfId="14361" xr:uid="{00000000-0005-0000-0000-0000ED6D0000}"/>
    <cellStyle name="Normal 6 4 2 6 4 3 2" xfId="14362" xr:uid="{00000000-0005-0000-0000-0000EE6D0000}"/>
    <cellStyle name="Normal 6 4 2 6 4 3 2 2" xfId="41370" xr:uid="{00000000-0005-0000-0000-0000EF6D0000}"/>
    <cellStyle name="Normal 6 4 2 6 4 3 3" xfId="31352" xr:uid="{00000000-0005-0000-0000-0000F06D0000}"/>
    <cellStyle name="Normal 6 4 2 6 4 4" xfId="14363" xr:uid="{00000000-0005-0000-0000-0000F16D0000}"/>
    <cellStyle name="Normal 6 4 2 6 4 4 2" xfId="36103" xr:uid="{00000000-0005-0000-0000-0000F26D0000}"/>
    <cellStyle name="Normal 6 4 2 6 4 5" xfId="25507" xr:uid="{00000000-0005-0000-0000-0000F36D0000}"/>
    <cellStyle name="Normal 6 4 2 6 5" xfId="14364" xr:uid="{00000000-0005-0000-0000-0000F46D0000}"/>
    <cellStyle name="Normal 6 4 2 6 5 2" xfId="14365" xr:uid="{00000000-0005-0000-0000-0000F56D0000}"/>
    <cellStyle name="Normal 6 4 2 6 5 2 2" xfId="41371" xr:uid="{00000000-0005-0000-0000-0000F66D0000}"/>
    <cellStyle name="Normal 6 4 2 6 5 3" xfId="31353" xr:uid="{00000000-0005-0000-0000-0000F76D0000}"/>
    <cellStyle name="Normal 6 4 2 6 6" xfId="14366" xr:uid="{00000000-0005-0000-0000-0000F86D0000}"/>
    <cellStyle name="Normal 6 4 2 6 6 2" xfId="14367" xr:uid="{00000000-0005-0000-0000-0000F96D0000}"/>
    <cellStyle name="Normal 6 4 2 6 6 2 2" xfId="41372" xr:uid="{00000000-0005-0000-0000-0000FA6D0000}"/>
    <cellStyle name="Normal 6 4 2 6 6 3" xfId="31354" xr:uid="{00000000-0005-0000-0000-0000FB6D0000}"/>
    <cellStyle name="Normal 6 4 2 6 7" xfId="14368" xr:uid="{00000000-0005-0000-0000-0000FC6D0000}"/>
    <cellStyle name="Normal 6 4 2 6 7 2" xfId="36098" xr:uid="{00000000-0005-0000-0000-0000FD6D0000}"/>
    <cellStyle name="Normal 6 4 2 6 8" xfId="25502" xr:uid="{00000000-0005-0000-0000-0000FE6D0000}"/>
    <cellStyle name="Normal 6 4 2 7" xfId="14369" xr:uid="{00000000-0005-0000-0000-0000FF6D0000}"/>
    <cellStyle name="Normal 6 4 2 7 2" xfId="14370" xr:uid="{00000000-0005-0000-0000-0000006E0000}"/>
    <cellStyle name="Normal 6 4 2 7 2 2" xfId="14371" xr:uid="{00000000-0005-0000-0000-0000016E0000}"/>
    <cellStyle name="Normal 6 4 2 7 2 2 2" xfId="14372" xr:uid="{00000000-0005-0000-0000-0000026E0000}"/>
    <cellStyle name="Normal 6 4 2 7 2 2 2 2" xfId="41373" xr:uid="{00000000-0005-0000-0000-0000036E0000}"/>
    <cellStyle name="Normal 6 4 2 7 2 2 3" xfId="31355" xr:uid="{00000000-0005-0000-0000-0000046E0000}"/>
    <cellStyle name="Normal 6 4 2 7 2 3" xfId="14373" xr:uid="{00000000-0005-0000-0000-0000056E0000}"/>
    <cellStyle name="Normal 6 4 2 7 2 3 2" xfId="14374" xr:uid="{00000000-0005-0000-0000-0000066E0000}"/>
    <cellStyle name="Normal 6 4 2 7 2 3 2 2" xfId="41374" xr:uid="{00000000-0005-0000-0000-0000076E0000}"/>
    <cellStyle name="Normal 6 4 2 7 2 3 3" xfId="31356" xr:uid="{00000000-0005-0000-0000-0000086E0000}"/>
    <cellStyle name="Normal 6 4 2 7 2 4" xfId="14375" xr:uid="{00000000-0005-0000-0000-0000096E0000}"/>
    <cellStyle name="Normal 6 4 2 7 2 4 2" xfId="36105" xr:uid="{00000000-0005-0000-0000-00000A6E0000}"/>
    <cellStyle name="Normal 6 4 2 7 2 5" xfId="25509" xr:uid="{00000000-0005-0000-0000-00000B6E0000}"/>
    <cellStyle name="Normal 6 4 2 7 3" xfId="14376" xr:uid="{00000000-0005-0000-0000-00000C6E0000}"/>
    <cellStyle name="Normal 6 4 2 7 3 2" xfId="14377" xr:uid="{00000000-0005-0000-0000-00000D6E0000}"/>
    <cellStyle name="Normal 6 4 2 7 3 2 2" xfId="14378" xr:uid="{00000000-0005-0000-0000-00000E6E0000}"/>
    <cellStyle name="Normal 6 4 2 7 3 2 2 2" xfId="41375" xr:uid="{00000000-0005-0000-0000-00000F6E0000}"/>
    <cellStyle name="Normal 6 4 2 7 3 2 3" xfId="31357" xr:uid="{00000000-0005-0000-0000-0000106E0000}"/>
    <cellStyle name="Normal 6 4 2 7 3 3" xfId="14379" xr:uid="{00000000-0005-0000-0000-0000116E0000}"/>
    <cellStyle name="Normal 6 4 2 7 3 3 2" xfId="14380" xr:uid="{00000000-0005-0000-0000-0000126E0000}"/>
    <cellStyle name="Normal 6 4 2 7 3 3 2 2" xfId="41376" xr:uid="{00000000-0005-0000-0000-0000136E0000}"/>
    <cellStyle name="Normal 6 4 2 7 3 3 3" xfId="31358" xr:uid="{00000000-0005-0000-0000-0000146E0000}"/>
    <cellStyle name="Normal 6 4 2 7 3 4" xfId="14381" xr:uid="{00000000-0005-0000-0000-0000156E0000}"/>
    <cellStyle name="Normal 6 4 2 7 3 4 2" xfId="36106" xr:uid="{00000000-0005-0000-0000-0000166E0000}"/>
    <cellStyle name="Normal 6 4 2 7 3 5" xfId="25510" xr:uid="{00000000-0005-0000-0000-0000176E0000}"/>
    <cellStyle name="Normal 6 4 2 7 4" xfId="14382" xr:uid="{00000000-0005-0000-0000-0000186E0000}"/>
    <cellStyle name="Normal 6 4 2 7 4 2" xfId="14383" xr:uid="{00000000-0005-0000-0000-0000196E0000}"/>
    <cellStyle name="Normal 6 4 2 7 4 2 2" xfId="41377" xr:uid="{00000000-0005-0000-0000-00001A6E0000}"/>
    <cellStyle name="Normal 6 4 2 7 4 3" xfId="31359" xr:uid="{00000000-0005-0000-0000-00001B6E0000}"/>
    <cellStyle name="Normal 6 4 2 7 5" xfId="14384" xr:uid="{00000000-0005-0000-0000-00001C6E0000}"/>
    <cellStyle name="Normal 6 4 2 7 5 2" xfId="14385" xr:uid="{00000000-0005-0000-0000-00001D6E0000}"/>
    <cellStyle name="Normal 6 4 2 7 5 2 2" xfId="41378" xr:uid="{00000000-0005-0000-0000-00001E6E0000}"/>
    <cellStyle name="Normal 6 4 2 7 5 3" xfId="31360" xr:uid="{00000000-0005-0000-0000-00001F6E0000}"/>
    <cellStyle name="Normal 6 4 2 7 6" xfId="14386" xr:uid="{00000000-0005-0000-0000-0000206E0000}"/>
    <cellStyle name="Normal 6 4 2 7 6 2" xfId="36104" xr:uid="{00000000-0005-0000-0000-0000216E0000}"/>
    <cellStyle name="Normal 6 4 2 7 7" xfId="25508" xr:uid="{00000000-0005-0000-0000-0000226E0000}"/>
    <cellStyle name="Normal 6 4 2 8" xfId="14387" xr:uid="{00000000-0005-0000-0000-0000236E0000}"/>
    <cellStyle name="Normal 6 4 2 8 2" xfId="14388" xr:uid="{00000000-0005-0000-0000-0000246E0000}"/>
    <cellStyle name="Normal 6 4 2 8 2 2" xfId="14389" xr:uid="{00000000-0005-0000-0000-0000256E0000}"/>
    <cellStyle name="Normal 6 4 2 8 2 2 2" xfId="41379" xr:uid="{00000000-0005-0000-0000-0000266E0000}"/>
    <cellStyle name="Normal 6 4 2 8 2 3" xfId="31361" xr:uid="{00000000-0005-0000-0000-0000276E0000}"/>
    <cellStyle name="Normal 6 4 2 8 3" xfId="14390" xr:uid="{00000000-0005-0000-0000-0000286E0000}"/>
    <cellStyle name="Normal 6 4 2 8 3 2" xfId="14391" xr:uid="{00000000-0005-0000-0000-0000296E0000}"/>
    <cellStyle name="Normal 6 4 2 8 3 2 2" xfId="41380" xr:uid="{00000000-0005-0000-0000-00002A6E0000}"/>
    <cellStyle name="Normal 6 4 2 8 3 3" xfId="31362" xr:uid="{00000000-0005-0000-0000-00002B6E0000}"/>
    <cellStyle name="Normal 6 4 2 8 4" xfId="14392" xr:uid="{00000000-0005-0000-0000-00002C6E0000}"/>
    <cellStyle name="Normal 6 4 2 8 4 2" xfId="36107" xr:uid="{00000000-0005-0000-0000-00002D6E0000}"/>
    <cellStyle name="Normal 6 4 2 8 5" xfId="25511" xr:uid="{00000000-0005-0000-0000-00002E6E0000}"/>
    <cellStyle name="Normal 6 4 2 9" xfId="14393" xr:uid="{00000000-0005-0000-0000-00002F6E0000}"/>
    <cellStyle name="Normal 6 4 2 9 2" xfId="14394" xr:uid="{00000000-0005-0000-0000-0000306E0000}"/>
    <cellStyle name="Normal 6 4 2 9 2 2" xfId="14395" xr:uid="{00000000-0005-0000-0000-0000316E0000}"/>
    <cellStyle name="Normal 6 4 2 9 2 2 2" xfId="41381" xr:uid="{00000000-0005-0000-0000-0000326E0000}"/>
    <cellStyle name="Normal 6 4 2 9 2 3" xfId="31363" xr:uid="{00000000-0005-0000-0000-0000336E0000}"/>
    <cellStyle name="Normal 6 4 2 9 3" xfId="14396" xr:uid="{00000000-0005-0000-0000-0000346E0000}"/>
    <cellStyle name="Normal 6 4 2 9 3 2" xfId="14397" xr:uid="{00000000-0005-0000-0000-0000356E0000}"/>
    <cellStyle name="Normal 6 4 2 9 3 2 2" xfId="41382" xr:uid="{00000000-0005-0000-0000-0000366E0000}"/>
    <cellStyle name="Normal 6 4 2 9 3 3" xfId="31364" xr:uid="{00000000-0005-0000-0000-0000376E0000}"/>
    <cellStyle name="Normal 6 4 2 9 4" xfId="14398" xr:uid="{00000000-0005-0000-0000-0000386E0000}"/>
    <cellStyle name="Normal 6 4 2 9 4 2" xfId="36108" xr:uid="{00000000-0005-0000-0000-0000396E0000}"/>
    <cellStyle name="Normal 6 4 2 9 5" xfId="25512" xr:uid="{00000000-0005-0000-0000-00003A6E0000}"/>
    <cellStyle name="Normal 6 4 3" xfId="14399" xr:uid="{00000000-0005-0000-0000-00003B6E0000}"/>
    <cellStyle name="Normal 6 4 3 10" xfId="14400" xr:uid="{00000000-0005-0000-0000-00003C6E0000}"/>
    <cellStyle name="Normal 6 4 3 10 2" xfId="14401" xr:uid="{00000000-0005-0000-0000-00003D6E0000}"/>
    <cellStyle name="Normal 6 4 3 10 2 2" xfId="41383" xr:uid="{00000000-0005-0000-0000-00003E6E0000}"/>
    <cellStyle name="Normal 6 4 3 10 3" xfId="31365" xr:uid="{00000000-0005-0000-0000-00003F6E0000}"/>
    <cellStyle name="Normal 6 4 3 11" xfId="14402" xr:uid="{00000000-0005-0000-0000-0000406E0000}"/>
    <cellStyle name="Normal 6 4 3 11 2" xfId="14403" xr:uid="{00000000-0005-0000-0000-0000416E0000}"/>
    <cellStyle name="Normal 6 4 3 11 2 2" xfId="41384" xr:uid="{00000000-0005-0000-0000-0000426E0000}"/>
    <cellStyle name="Normal 6 4 3 11 3" xfId="31366" xr:uid="{00000000-0005-0000-0000-0000436E0000}"/>
    <cellStyle name="Normal 6 4 3 12" xfId="14404" xr:uid="{00000000-0005-0000-0000-0000446E0000}"/>
    <cellStyle name="Normal 6 4 3 12 2" xfId="36109" xr:uid="{00000000-0005-0000-0000-0000456E0000}"/>
    <cellStyle name="Normal 6 4 3 13" xfId="25513" xr:uid="{00000000-0005-0000-0000-0000466E0000}"/>
    <cellStyle name="Normal 6 4 3 14" xfId="45289" xr:uid="{00000000-0005-0000-0000-0000476E0000}"/>
    <cellStyle name="Normal 6 4 3 2" xfId="14405" xr:uid="{00000000-0005-0000-0000-0000486E0000}"/>
    <cellStyle name="Normal 6 4 3 2 10" xfId="14406" xr:uid="{00000000-0005-0000-0000-0000496E0000}"/>
    <cellStyle name="Normal 6 4 3 2 10 2" xfId="14407" xr:uid="{00000000-0005-0000-0000-00004A6E0000}"/>
    <cellStyle name="Normal 6 4 3 2 10 2 2" xfId="41385" xr:uid="{00000000-0005-0000-0000-00004B6E0000}"/>
    <cellStyle name="Normal 6 4 3 2 10 3" xfId="31367" xr:uid="{00000000-0005-0000-0000-00004C6E0000}"/>
    <cellStyle name="Normal 6 4 3 2 11" xfId="14408" xr:uid="{00000000-0005-0000-0000-00004D6E0000}"/>
    <cellStyle name="Normal 6 4 3 2 11 2" xfId="36110" xr:uid="{00000000-0005-0000-0000-00004E6E0000}"/>
    <cellStyle name="Normal 6 4 3 2 12" xfId="25514" xr:uid="{00000000-0005-0000-0000-00004F6E0000}"/>
    <cellStyle name="Normal 6 4 3 2 2" xfId="14409" xr:uid="{00000000-0005-0000-0000-0000506E0000}"/>
    <cellStyle name="Normal 6 4 3 2 2 10" xfId="25515" xr:uid="{00000000-0005-0000-0000-0000516E0000}"/>
    <cellStyle name="Normal 6 4 3 2 2 2" xfId="14410" xr:uid="{00000000-0005-0000-0000-0000526E0000}"/>
    <cellStyle name="Normal 6 4 3 2 2 2 2" xfId="14411" xr:uid="{00000000-0005-0000-0000-0000536E0000}"/>
    <cellStyle name="Normal 6 4 3 2 2 2 2 2" xfId="14412" xr:uid="{00000000-0005-0000-0000-0000546E0000}"/>
    <cellStyle name="Normal 6 4 3 2 2 2 2 2 2" xfId="14413" xr:uid="{00000000-0005-0000-0000-0000556E0000}"/>
    <cellStyle name="Normal 6 4 3 2 2 2 2 2 2 2" xfId="14414" xr:uid="{00000000-0005-0000-0000-0000566E0000}"/>
    <cellStyle name="Normal 6 4 3 2 2 2 2 2 2 2 2" xfId="41386" xr:uid="{00000000-0005-0000-0000-0000576E0000}"/>
    <cellStyle name="Normal 6 4 3 2 2 2 2 2 2 3" xfId="31368" xr:uid="{00000000-0005-0000-0000-0000586E0000}"/>
    <cellStyle name="Normal 6 4 3 2 2 2 2 2 3" xfId="14415" xr:uid="{00000000-0005-0000-0000-0000596E0000}"/>
    <cellStyle name="Normal 6 4 3 2 2 2 2 2 3 2" xfId="14416" xr:uid="{00000000-0005-0000-0000-00005A6E0000}"/>
    <cellStyle name="Normal 6 4 3 2 2 2 2 2 3 2 2" xfId="41387" xr:uid="{00000000-0005-0000-0000-00005B6E0000}"/>
    <cellStyle name="Normal 6 4 3 2 2 2 2 2 3 3" xfId="31369" xr:uid="{00000000-0005-0000-0000-00005C6E0000}"/>
    <cellStyle name="Normal 6 4 3 2 2 2 2 2 4" xfId="14417" xr:uid="{00000000-0005-0000-0000-00005D6E0000}"/>
    <cellStyle name="Normal 6 4 3 2 2 2 2 2 4 2" xfId="36114" xr:uid="{00000000-0005-0000-0000-00005E6E0000}"/>
    <cellStyle name="Normal 6 4 3 2 2 2 2 2 5" xfId="25518" xr:uid="{00000000-0005-0000-0000-00005F6E0000}"/>
    <cellStyle name="Normal 6 4 3 2 2 2 2 3" xfId="14418" xr:uid="{00000000-0005-0000-0000-0000606E0000}"/>
    <cellStyle name="Normal 6 4 3 2 2 2 2 3 2" xfId="14419" xr:uid="{00000000-0005-0000-0000-0000616E0000}"/>
    <cellStyle name="Normal 6 4 3 2 2 2 2 3 2 2" xfId="14420" xr:uid="{00000000-0005-0000-0000-0000626E0000}"/>
    <cellStyle name="Normal 6 4 3 2 2 2 2 3 2 2 2" xfId="41388" xr:uid="{00000000-0005-0000-0000-0000636E0000}"/>
    <cellStyle name="Normal 6 4 3 2 2 2 2 3 2 3" xfId="31370" xr:uid="{00000000-0005-0000-0000-0000646E0000}"/>
    <cellStyle name="Normal 6 4 3 2 2 2 2 3 3" xfId="14421" xr:uid="{00000000-0005-0000-0000-0000656E0000}"/>
    <cellStyle name="Normal 6 4 3 2 2 2 2 3 3 2" xfId="14422" xr:uid="{00000000-0005-0000-0000-0000666E0000}"/>
    <cellStyle name="Normal 6 4 3 2 2 2 2 3 3 2 2" xfId="41389" xr:uid="{00000000-0005-0000-0000-0000676E0000}"/>
    <cellStyle name="Normal 6 4 3 2 2 2 2 3 3 3" xfId="31371" xr:uid="{00000000-0005-0000-0000-0000686E0000}"/>
    <cellStyle name="Normal 6 4 3 2 2 2 2 3 4" xfId="14423" xr:uid="{00000000-0005-0000-0000-0000696E0000}"/>
    <cellStyle name="Normal 6 4 3 2 2 2 2 3 4 2" xfId="36115" xr:uid="{00000000-0005-0000-0000-00006A6E0000}"/>
    <cellStyle name="Normal 6 4 3 2 2 2 2 3 5" xfId="25519" xr:uid="{00000000-0005-0000-0000-00006B6E0000}"/>
    <cellStyle name="Normal 6 4 3 2 2 2 2 4" xfId="14424" xr:uid="{00000000-0005-0000-0000-00006C6E0000}"/>
    <cellStyle name="Normal 6 4 3 2 2 2 2 4 2" xfId="14425" xr:uid="{00000000-0005-0000-0000-00006D6E0000}"/>
    <cellStyle name="Normal 6 4 3 2 2 2 2 4 2 2" xfId="41390" xr:uid="{00000000-0005-0000-0000-00006E6E0000}"/>
    <cellStyle name="Normal 6 4 3 2 2 2 2 4 3" xfId="31372" xr:uid="{00000000-0005-0000-0000-00006F6E0000}"/>
    <cellStyle name="Normal 6 4 3 2 2 2 2 5" xfId="14426" xr:uid="{00000000-0005-0000-0000-0000706E0000}"/>
    <cellStyle name="Normal 6 4 3 2 2 2 2 5 2" xfId="14427" xr:uid="{00000000-0005-0000-0000-0000716E0000}"/>
    <cellStyle name="Normal 6 4 3 2 2 2 2 5 2 2" xfId="41391" xr:uid="{00000000-0005-0000-0000-0000726E0000}"/>
    <cellStyle name="Normal 6 4 3 2 2 2 2 5 3" xfId="31373" xr:uid="{00000000-0005-0000-0000-0000736E0000}"/>
    <cellStyle name="Normal 6 4 3 2 2 2 2 6" xfId="14428" xr:uid="{00000000-0005-0000-0000-0000746E0000}"/>
    <cellStyle name="Normal 6 4 3 2 2 2 2 6 2" xfId="36113" xr:uid="{00000000-0005-0000-0000-0000756E0000}"/>
    <cellStyle name="Normal 6 4 3 2 2 2 2 7" xfId="25517" xr:uid="{00000000-0005-0000-0000-0000766E0000}"/>
    <cellStyle name="Normal 6 4 3 2 2 2 3" xfId="14429" xr:uid="{00000000-0005-0000-0000-0000776E0000}"/>
    <cellStyle name="Normal 6 4 3 2 2 2 3 2" xfId="14430" xr:uid="{00000000-0005-0000-0000-0000786E0000}"/>
    <cellStyle name="Normal 6 4 3 2 2 2 3 2 2" xfId="14431" xr:uid="{00000000-0005-0000-0000-0000796E0000}"/>
    <cellStyle name="Normal 6 4 3 2 2 2 3 2 2 2" xfId="41392" xr:uid="{00000000-0005-0000-0000-00007A6E0000}"/>
    <cellStyle name="Normal 6 4 3 2 2 2 3 2 3" xfId="31374" xr:uid="{00000000-0005-0000-0000-00007B6E0000}"/>
    <cellStyle name="Normal 6 4 3 2 2 2 3 3" xfId="14432" xr:uid="{00000000-0005-0000-0000-00007C6E0000}"/>
    <cellStyle name="Normal 6 4 3 2 2 2 3 3 2" xfId="14433" xr:uid="{00000000-0005-0000-0000-00007D6E0000}"/>
    <cellStyle name="Normal 6 4 3 2 2 2 3 3 2 2" xfId="41393" xr:uid="{00000000-0005-0000-0000-00007E6E0000}"/>
    <cellStyle name="Normal 6 4 3 2 2 2 3 3 3" xfId="31375" xr:uid="{00000000-0005-0000-0000-00007F6E0000}"/>
    <cellStyle name="Normal 6 4 3 2 2 2 3 4" xfId="14434" xr:uid="{00000000-0005-0000-0000-0000806E0000}"/>
    <cellStyle name="Normal 6 4 3 2 2 2 3 4 2" xfId="36116" xr:uid="{00000000-0005-0000-0000-0000816E0000}"/>
    <cellStyle name="Normal 6 4 3 2 2 2 3 5" xfId="25520" xr:uid="{00000000-0005-0000-0000-0000826E0000}"/>
    <cellStyle name="Normal 6 4 3 2 2 2 4" xfId="14435" xr:uid="{00000000-0005-0000-0000-0000836E0000}"/>
    <cellStyle name="Normal 6 4 3 2 2 2 4 2" xfId="14436" xr:uid="{00000000-0005-0000-0000-0000846E0000}"/>
    <cellStyle name="Normal 6 4 3 2 2 2 4 2 2" xfId="14437" xr:uid="{00000000-0005-0000-0000-0000856E0000}"/>
    <cellStyle name="Normal 6 4 3 2 2 2 4 2 2 2" xfId="41394" xr:uid="{00000000-0005-0000-0000-0000866E0000}"/>
    <cellStyle name="Normal 6 4 3 2 2 2 4 2 3" xfId="31376" xr:uid="{00000000-0005-0000-0000-0000876E0000}"/>
    <cellStyle name="Normal 6 4 3 2 2 2 4 3" xfId="14438" xr:uid="{00000000-0005-0000-0000-0000886E0000}"/>
    <cellStyle name="Normal 6 4 3 2 2 2 4 3 2" xfId="14439" xr:uid="{00000000-0005-0000-0000-0000896E0000}"/>
    <cellStyle name="Normal 6 4 3 2 2 2 4 3 2 2" xfId="41395" xr:uid="{00000000-0005-0000-0000-00008A6E0000}"/>
    <cellStyle name="Normal 6 4 3 2 2 2 4 3 3" xfId="31377" xr:uid="{00000000-0005-0000-0000-00008B6E0000}"/>
    <cellStyle name="Normal 6 4 3 2 2 2 4 4" xfId="14440" xr:uid="{00000000-0005-0000-0000-00008C6E0000}"/>
    <cellStyle name="Normal 6 4 3 2 2 2 4 4 2" xfId="36117" xr:uid="{00000000-0005-0000-0000-00008D6E0000}"/>
    <cellStyle name="Normal 6 4 3 2 2 2 4 5" xfId="25521" xr:uid="{00000000-0005-0000-0000-00008E6E0000}"/>
    <cellStyle name="Normal 6 4 3 2 2 2 5" xfId="14441" xr:uid="{00000000-0005-0000-0000-00008F6E0000}"/>
    <cellStyle name="Normal 6 4 3 2 2 2 5 2" xfId="14442" xr:uid="{00000000-0005-0000-0000-0000906E0000}"/>
    <cellStyle name="Normal 6 4 3 2 2 2 5 2 2" xfId="41396" xr:uid="{00000000-0005-0000-0000-0000916E0000}"/>
    <cellStyle name="Normal 6 4 3 2 2 2 5 3" xfId="31378" xr:uid="{00000000-0005-0000-0000-0000926E0000}"/>
    <cellStyle name="Normal 6 4 3 2 2 2 6" xfId="14443" xr:uid="{00000000-0005-0000-0000-0000936E0000}"/>
    <cellStyle name="Normal 6 4 3 2 2 2 6 2" xfId="14444" xr:uid="{00000000-0005-0000-0000-0000946E0000}"/>
    <cellStyle name="Normal 6 4 3 2 2 2 6 2 2" xfId="41397" xr:uid="{00000000-0005-0000-0000-0000956E0000}"/>
    <cellStyle name="Normal 6 4 3 2 2 2 6 3" xfId="31379" xr:uid="{00000000-0005-0000-0000-0000966E0000}"/>
    <cellStyle name="Normal 6 4 3 2 2 2 7" xfId="14445" xr:uid="{00000000-0005-0000-0000-0000976E0000}"/>
    <cellStyle name="Normal 6 4 3 2 2 2 7 2" xfId="36112" xr:uid="{00000000-0005-0000-0000-0000986E0000}"/>
    <cellStyle name="Normal 6 4 3 2 2 2 8" xfId="25516" xr:uid="{00000000-0005-0000-0000-0000996E0000}"/>
    <cellStyle name="Normal 6 4 3 2 2 3" xfId="14446" xr:uid="{00000000-0005-0000-0000-00009A6E0000}"/>
    <cellStyle name="Normal 6 4 3 2 2 3 2" xfId="14447" xr:uid="{00000000-0005-0000-0000-00009B6E0000}"/>
    <cellStyle name="Normal 6 4 3 2 2 3 2 2" xfId="14448" xr:uid="{00000000-0005-0000-0000-00009C6E0000}"/>
    <cellStyle name="Normal 6 4 3 2 2 3 2 2 2" xfId="14449" xr:uid="{00000000-0005-0000-0000-00009D6E0000}"/>
    <cellStyle name="Normal 6 4 3 2 2 3 2 2 2 2" xfId="14450" xr:uid="{00000000-0005-0000-0000-00009E6E0000}"/>
    <cellStyle name="Normal 6 4 3 2 2 3 2 2 2 2 2" xfId="41398" xr:uid="{00000000-0005-0000-0000-00009F6E0000}"/>
    <cellStyle name="Normal 6 4 3 2 2 3 2 2 2 3" xfId="31380" xr:uid="{00000000-0005-0000-0000-0000A06E0000}"/>
    <cellStyle name="Normal 6 4 3 2 2 3 2 2 3" xfId="14451" xr:uid="{00000000-0005-0000-0000-0000A16E0000}"/>
    <cellStyle name="Normal 6 4 3 2 2 3 2 2 3 2" xfId="14452" xr:uid="{00000000-0005-0000-0000-0000A26E0000}"/>
    <cellStyle name="Normal 6 4 3 2 2 3 2 2 3 2 2" xfId="41399" xr:uid="{00000000-0005-0000-0000-0000A36E0000}"/>
    <cellStyle name="Normal 6 4 3 2 2 3 2 2 3 3" xfId="31381" xr:uid="{00000000-0005-0000-0000-0000A46E0000}"/>
    <cellStyle name="Normal 6 4 3 2 2 3 2 2 4" xfId="14453" xr:uid="{00000000-0005-0000-0000-0000A56E0000}"/>
    <cellStyle name="Normal 6 4 3 2 2 3 2 2 4 2" xfId="36120" xr:uid="{00000000-0005-0000-0000-0000A66E0000}"/>
    <cellStyle name="Normal 6 4 3 2 2 3 2 2 5" xfId="25524" xr:uid="{00000000-0005-0000-0000-0000A76E0000}"/>
    <cellStyle name="Normal 6 4 3 2 2 3 2 3" xfId="14454" xr:uid="{00000000-0005-0000-0000-0000A86E0000}"/>
    <cellStyle name="Normal 6 4 3 2 2 3 2 3 2" xfId="14455" xr:uid="{00000000-0005-0000-0000-0000A96E0000}"/>
    <cellStyle name="Normal 6 4 3 2 2 3 2 3 2 2" xfId="14456" xr:uid="{00000000-0005-0000-0000-0000AA6E0000}"/>
    <cellStyle name="Normal 6 4 3 2 2 3 2 3 2 2 2" xfId="41400" xr:uid="{00000000-0005-0000-0000-0000AB6E0000}"/>
    <cellStyle name="Normal 6 4 3 2 2 3 2 3 2 3" xfId="31382" xr:uid="{00000000-0005-0000-0000-0000AC6E0000}"/>
    <cellStyle name="Normal 6 4 3 2 2 3 2 3 3" xfId="14457" xr:uid="{00000000-0005-0000-0000-0000AD6E0000}"/>
    <cellStyle name="Normal 6 4 3 2 2 3 2 3 3 2" xfId="14458" xr:uid="{00000000-0005-0000-0000-0000AE6E0000}"/>
    <cellStyle name="Normal 6 4 3 2 2 3 2 3 3 2 2" xfId="41401" xr:uid="{00000000-0005-0000-0000-0000AF6E0000}"/>
    <cellStyle name="Normal 6 4 3 2 2 3 2 3 3 3" xfId="31383" xr:uid="{00000000-0005-0000-0000-0000B06E0000}"/>
    <cellStyle name="Normal 6 4 3 2 2 3 2 3 4" xfId="14459" xr:uid="{00000000-0005-0000-0000-0000B16E0000}"/>
    <cellStyle name="Normal 6 4 3 2 2 3 2 3 4 2" xfId="36121" xr:uid="{00000000-0005-0000-0000-0000B26E0000}"/>
    <cellStyle name="Normal 6 4 3 2 2 3 2 3 5" xfId="25525" xr:uid="{00000000-0005-0000-0000-0000B36E0000}"/>
    <cellStyle name="Normal 6 4 3 2 2 3 2 4" xfId="14460" xr:uid="{00000000-0005-0000-0000-0000B46E0000}"/>
    <cellStyle name="Normal 6 4 3 2 2 3 2 4 2" xfId="14461" xr:uid="{00000000-0005-0000-0000-0000B56E0000}"/>
    <cellStyle name="Normal 6 4 3 2 2 3 2 4 2 2" xfId="41402" xr:uid="{00000000-0005-0000-0000-0000B66E0000}"/>
    <cellStyle name="Normal 6 4 3 2 2 3 2 4 3" xfId="31384" xr:uid="{00000000-0005-0000-0000-0000B76E0000}"/>
    <cellStyle name="Normal 6 4 3 2 2 3 2 5" xfId="14462" xr:uid="{00000000-0005-0000-0000-0000B86E0000}"/>
    <cellStyle name="Normal 6 4 3 2 2 3 2 5 2" xfId="14463" xr:uid="{00000000-0005-0000-0000-0000B96E0000}"/>
    <cellStyle name="Normal 6 4 3 2 2 3 2 5 2 2" xfId="41403" xr:uid="{00000000-0005-0000-0000-0000BA6E0000}"/>
    <cellStyle name="Normal 6 4 3 2 2 3 2 5 3" xfId="31385" xr:uid="{00000000-0005-0000-0000-0000BB6E0000}"/>
    <cellStyle name="Normal 6 4 3 2 2 3 2 6" xfId="14464" xr:uid="{00000000-0005-0000-0000-0000BC6E0000}"/>
    <cellStyle name="Normal 6 4 3 2 2 3 2 6 2" xfId="36119" xr:uid="{00000000-0005-0000-0000-0000BD6E0000}"/>
    <cellStyle name="Normal 6 4 3 2 2 3 2 7" xfId="25523" xr:uid="{00000000-0005-0000-0000-0000BE6E0000}"/>
    <cellStyle name="Normal 6 4 3 2 2 3 3" xfId="14465" xr:uid="{00000000-0005-0000-0000-0000BF6E0000}"/>
    <cellStyle name="Normal 6 4 3 2 2 3 3 2" xfId="14466" xr:uid="{00000000-0005-0000-0000-0000C06E0000}"/>
    <cellStyle name="Normal 6 4 3 2 2 3 3 2 2" xfId="14467" xr:uid="{00000000-0005-0000-0000-0000C16E0000}"/>
    <cellStyle name="Normal 6 4 3 2 2 3 3 2 2 2" xfId="41404" xr:uid="{00000000-0005-0000-0000-0000C26E0000}"/>
    <cellStyle name="Normal 6 4 3 2 2 3 3 2 3" xfId="31386" xr:uid="{00000000-0005-0000-0000-0000C36E0000}"/>
    <cellStyle name="Normal 6 4 3 2 2 3 3 3" xfId="14468" xr:uid="{00000000-0005-0000-0000-0000C46E0000}"/>
    <cellStyle name="Normal 6 4 3 2 2 3 3 3 2" xfId="14469" xr:uid="{00000000-0005-0000-0000-0000C56E0000}"/>
    <cellStyle name="Normal 6 4 3 2 2 3 3 3 2 2" xfId="41405" xr:uid="{00000000-0005-0000-0000-0000C66E0000}"/>
    <cellStyle name="Normal 6 4 3 2 2 3 3 3 3" xfId="31387" xr:uid="{00000000-0005-0000-0000-0000C76E0000}"/>
    <cellStyle name="Normal 6 4 3 2 2 3 3 4" xfId="14470" xr:uid="{00000000-0005-0000-0000-0000C86E0000}"/>
    <cellStyle name="Normal 6 4 3 2 2 3 3 4 2" xfId="36122" xr:uid="{00000000-0005-0000-0000-0000C96E0000}"/>
    <cellStyle name="Normal 6 4 3 2 2 3 3 5" xfId="25526" xr:uid="{00000000-0005-0000-0000-0000CA6E0000}"/>
    <cellStyle name="Normal 6 4 3 2 2 3 4" xfId="14471" xr:uid="{00000000-0005-0000-0000-0000CB6E0000}"/>
    <cellStyle name="Normal 6 4 3 2 2 3 4 2" xfId="14472" xr:uid="{00000000-0005-0000-0000-0000CC6E0000}"/>
    <cellStyle name="Normal 6 4 3 2 2 3 4 2 2" xfId="14473" xr:uid="{00000000-0005-0000-0000-0000CD6E0000}"/>
    <cellStyle name="Normal 6 4 3 2 2 3 4 2 2 2" xfId="41406" xr:uid="{00000000-0005-0000-0000-0000CE6E0000}"/>
    <cellStyle name="Normal 6 4 3 2 2 3 4 2 3" xfId="31388" xr:uid="{00000000-0005-0000-0000-0000CF6E0000}"/>
    <cellStyle name="Normal 6 4 3 2 2 3 4 3" xfId="14474" xr:uid="{00000000-0005-0000-0000-0000D06E0000}"/>
    <cellStyle name="Normal 6 4 3 2 2 3 4 3 2" xfId="14475" xr:uid="{00000000-0005-0000-0000-0000D16E0000}"/>
    <cellStyle name="Normal 6 4 3 2 2 3 4 3 2 2" xfId="41407" xr:uid="{00000000-0005-0000-0000-0000D26E0000}"/>
    <cellStyle name="Normal 6 4 3 2 2 3 4 3 3" xfId="31389" xr:uid="{00000000-0005-0000-0000-0000D36E0000}"/>
    <cellStyle name="Normal 6 4 3 2 2 3 4 4" xfId="14476" xr:uid="{00000000-0005-0000-0000-0000D46E0000}"/>
    <cellStyle name="Normal 6 4 3 2 2 3 4 4 2" xfId="36123" xr:uid="{00000000-0005-0000-0000-0000D56E0000}"/>
    <cellStyle name="Normal 6 4 3 2 2 3 4 5" xfId="25527" xr:uid="{00000000-0005-0000-0000-0000D66E0000}"/>
    <cellStyle name="Normal 6 4 3 2 2 3 5" xfId="14477" xr:uid="{00000000-0005-0000-0000-0000D76E0000}"/>
    <cellStyle name="Normal 6 4 3 2 2 3 5 2" xfId="14478" xr:uid="{00000000-0005-0000-0000-0000D86E0000}"/>
    <cellStyle name="Normal 6 4 3 2 2 3 5 2 2" xfId="41408" xr:uid="{00000000-0005-0000-0000-0000D96E0000}"/>
    <cellStyle name="Normal 6 4 3 2 2 3 5 3" xfId="31390" xr:uid="{00000000-0005-0000-0000-0000DA6E0000}"/>
    <cellStyle name="Normal 6 4 3 2 2 3 6" xfId="14479" xr:uid="{00000000-0005-0000-0000-0000DB6E0000}"/>
    <cellStyle name="Normal 6 4 3 2 2 3 6 2" xfId="14480" xr:uid="{00000000-0005-0000-0000-0000DC6E0000}"/>
    <cellStyle name="Normal 6 4 3 2 2 3 6 2 2" xfId="41409" xr:uid="{00000000-0005-0000-0000-0000DD6E0000}"/>
    <cellStyle name="Normal 6 4 3 2 2 3 6 3" xfId="31391" xr:uid="{00000000-0005-0000-0000-0000DE6E0000}"/>
    <cellStyle name="Normal 6 4 3 2 2 3 7" xfId="14481" xr:uid="{00000000-0005-0000-0000-0000DF6E0000}"/>
    <cellStyle name="Normal 6 4 3 2 2 3 7 2" xfId="36118" xr:uid="{00000000-0005-0000-0000-0000E06E0000}"/>
    <cellStyle name="Normal 6 4 3 2 2 3 8" xfId="25522" xr:uid="{00000000-0005-0000-0000-0000E16E0000}"/>
    <cellStyle name="Normal 6 4 3 2 2 4" xfId="14482" xr:uid="{00000000-0005-0000-0000-0000E26E0000}"/>
    <cellStyle name="Normal 6 4 3 2 2 4 2" xfId="14483" xr:uid="{00000000-0005-0000-0000-0000E36E0000}"/>
    <cellStyle name="Normal 6 4 3 2 2 4 2 2" xfId="14484" xr:uid="{00000000-0005-0000-0000-0000E46E0000}"/>
    <cellStyle name="Normal 6 4 3 2 2 4 2 2 2" xfId="14485" xr:uid="{00000000-0005-0000-0000-0000E56E0000}"/>
    <cellStyle name="Normal 6 4 3 2 2 4 2 2 2 2" xfId="41410" xr:uid="{00000000-0005-0000-0000-0000E66E0000}"/>
    <cellStyle name="Normal 6 4 3 2 2 4 2 2 3" xfId="31392" xr:uid="{00000000-0005-0000-0000-0000E76E0000}"/>
    <cellStyle name="Normal 6 4 3 2 2 4 2 3" xfId="14486" xr:uid="{00000000-0005-0000-0000-0000E86E0000}"/>
    <cellStyle name="Normal 6 4 3 2 2 4 2 3 2" xfId="14487" xr:uid="{00000000-0005-0000-0000-0000E96E0000}"/>
    <cellStyle name="Normal 6 4 3 2 2 4 2 3 2 2" xfId="41411" xr:uid="{00000000-0005-0000-0000-0000EA6E0000}"/>
    <cellStyle name="Normal 6 4 3 2 2 4 2 3 3" xfId="31393" xr:uid="{00000000-0005-0000-0000-0000EB6E0000}"/>
    <cellStyle name="Normal 6 4 3 2 2 4 2 4" xfId="14488" xr:uid="{00000000-0005-0000-0000-0000EC6E0000}"/>
    <cellStyle name="Normal 6 4 3 2 2 4 2 4 2" xfId="36125" xr:uid="{00000000-0005-0000-0000-0000ED6E0000}"/>
    <cellStyle name="Normal 6 4 3 2 2 4 2 5" xfId="25529" xr:uid="{00000000-0005-0000-0000-0000EE6E0000}"/>
    <cellStyle name="Normal 6 4 3 2 2 4 3" xfId="14489" xr:uid="{00000000-0005-0000-0000-0000EF6E0000}"/>
    <cellStyle name="Normal 6 4 3 2 2 4 3 2" xfId="14490" xr:uid="{00000000-0005-0000-0000-0000F06E0000}"/>
    <cellStyle name="Normal 6 4 3 2 2 4 3 2 2" xfId="14491" xr:uid="{00000000-0005-0000-0000-0000F16E0000}"/>
    <cellStyle name="Normal 6 4 3 2 2 4 3 2 2 2" xfId="41412" xr:uid="{00000000-0005-0000-0000-0000F26E0000}"/>
    <cellStyle name="Normal 6 4 3 2 2 4 3 2 3" xfId="31394" xr:uid="{00000000-0005-0000-0000-0000F36E0000}"/>
    <cellStyle name="Normal 6 4 3 2 2 4 3 3" xfId="14492" xr:uid="{00000000-0005-0000-0000-0000F46E0000}"/>
    <cellStyle name="Normal 6 4 3 2 2 4 3 3 2" xfId="14493" xr:uid="{00000000-0005-0000-0000-0000F56E0000}"/>
    <cellStyle name="Normal 6 4 3 2 2 4 3 3 2 2" xfId="41413" xr:uid="{00000000-0005-0000-0000-0000F66E0000}"/>
    <cellStyle name="Normal 6 4 3 2 2 4 3 3 3" xfId="31395" xr:uid="{00000000-0005-0000-0000-0000F76E0000}"/>
    <cellStyle name="Normal 6 4 3 2 2 4 3 4" xfId="14494" xr:uid="{00000000-0005-0000-0000-0000F86E0000}"/>
    <cellStyle name="Normal 6 4 3 2 2 4 3 4 2" xfId="36126" xr:uid="{00000000-0005-0000-0000-0000F96E0000}"/>
    <cellStyle name="Normal 6 4 3 2 2 4 3 5" xfId="25530" xr:uid="{00000000-0005-0000-0000-0000FA6E0000}"/>
    <cellStyle name="Normal 6 4 3 2 2 4 4" xfId="14495" xr:uid="{00000000-0005-0000-0000-0000FB6E0000}"/>
    <cellStyle name="Normal 6 4 3 2 2 4 4 2" xfId="14496" xr:uid="{00000000-0005-0000-0000-0000FC6E0000}"/>
    <cellStyle name="Normal 6 4 3 2 2 4 4 2 2" xfId="41414" xr:uid="{00000000-0005-0000-0000-0000FD6E0000}"/>
    <cellStyle name="Normal 6 4 3 2 2 4 4 3" xfId="31396" xr:uid="{00000000-0005-0000-0000-0000FE6E0000}"/>
    <cellStyle name="Normal 6 4 3 2 2 4 5" xfId="14497" xr:uid="{00000000-0005-0000-0000-0000FF6E0000}"/>
    <cellStyle name="Normal 6 4 3 2 2 4 5 2" xfId="14498" xr:uid="{00000000-0005-0000-0000-0000006F0000}"/>
    <cellStyle name="Normal 6 4 3 2 2 4 5 2 2" xfId="41415" xr:uid="{00000000-0005-0000-0000-0000016F0000}"/>
    <cellStyle name="Normal 6 4 3 2 2 4 5 3" xfId="31397" xr:uid="{00000000-0005-0000-0000-0000026F0000}"/>
    <cellStyle name="Normal 6 4 3 2 2 4 6" xfId="14499" xr:uid="{00000000-0005-0000-0000-0000036F0000}"/>
    <cellStyle name="Normal 6 4 3 2 2 4 6 2" xfId="36124" xr:uid="{00000000-0005-0000-0000-0000046F0000}"/>
    <cellStyle name="Normal 6 4 3 2 2 4 7" xfId="25528" xr:uid="{00000000-0005-0000-0000-0000056F0000}"/>
    <cellStyle name="Normal 6 4 3 2 2 5" xfId="14500" xr:uid="{00000000-0005-0000-0000-0000066F0000}"/>
    <cellStyle name="Normal 6 4 3 2 2 5 2" xfId="14501" xr:uid="{00000000-0005-0000-0000-0000076F0000}"/>
    <cellStyle name="Normal 6 4 3 2 2 5 2 2" xfId="14502" xr:uid="{00000000-0005-0000-0000-0000086F0000}"/>
    <cellStyle name="Normal 6 4 3 2 2 5 2 2 2" xfId="41416" xr:uid="{00000000-0005-0000-0000-0000096F0000}"/>
    <cellStyle name="Normal 6 4 3 2 2 5 2 3" xfId="31398" xr:uid="{00000000-0005-0000-0000-00000A6F0000}"/>
    <cellStyle name="Normal 6 4 3 2 2 5 3" xfId="14503" xr:uid="{00000000-0005-0000-0000-00000B6F0000}"/>
    <cellStyle name="Normal 6 4 3 2 2 5 3 2" xfId="14504" xr:uid="{00000000-0005-0000-0000-00000C6F0000}"/>
    <cellStyle name="Normal 6 4 3 2 2 5 3 2 2" xfId="41417" xr:uid="{00000000-0005-0000-0000-00000D6F0000}"/>
    <cellStyle name="Normal 6 4 3 2 2 5 3 3" xfId="31399" xr:uid="{00000000-0005-0000-0000-00000E6F0000}"/>
    <cellStyle name="Normal 6 4 3 2 2 5 4" xfId="14505" xr:uid="{00000000-0005-0000-0000-00000F6F0000}"/>
    <cellStyle name="Normal 6 4 3 2 2 5 4 2" xfId="36127" xr:uid="{00000000-0005-0000-0000-0000106F0000}"/>
    <cellStyle name="Normal 6 4 3 2 2 5 5" xfId="25531" xr:uid="{00000000-0005-0000-0000-0000116F0000}"/>
    <cellStyle name="Normal 6 4 3 2 2 6" xfId="14506" xr:uid="{00000000-0005-0000-0000-0000126F0000}"/>
    <cellStyle name="Normal 6 4 3 2 2 6 2" xfId="14507" xr:uid="{00000000-0005-0000-0000-0000136F0000}"/>
    <cellStyle name="Normal 6 4 3 2 2 6 2 2" xfId="14508" xr:uid="{00000000-0005-0000-0000-0000146F0000}"/>
    <cellStyle name="Normal 6 4 3 2 2 6 2 2 2" xfId="41418" xr:uid="{00000000-0005-0000-0000-0000156F0000}"/>
    <cellStyle name="Normal 6 4 3 2 2 6 2 3" xfId="31400" xr:uid="{00000000-0005-0000-0000-0000166F0000}"/>
    <cellStyle name="Normal 6 4 3 2 2 6 3" xfId="14509" xr:uid="{00000000-0005-0000-0000-0000176F0000}"/>
    <cellStyle name="Normal 6 4 3 2 2 6 3 2" xfId="14510" xr:uid="{00000000-0005-0000-0000-0000186F0000}"/>
    <cellStyle name="Normal 6 4 3 2 2 6 3 2 2" xfId="41419" xr:uid="{00000000-0005-0000-0000-0000196F0000}"/>
    <cellStyle name="Normal 6 4 3 2 2 6 3 3" xfId="31401" xr:uid="{00000000-0005-0000-0000-00001A6F0000}"/>
    <cellStyle name="Normal 6 4 3 2 2 6 4" xfId="14511" xr:uid="{00000000-0005-0000-0000-00001B6F0000}"/>
    <cellStyle name="Normal 6 4 3 2 2 6 4 2" xfId="36128" xr:uid="{00000000-0005-0000-0000-00001C6F0000}"/>
    <cellStyle name="Normal 6 4 3 2 2 6 5" xfId="25532" xr:uid="{00000000-0005-0000-0000-00001D6F0000}"/>
    <cellStyle name="Normal 6 4 3 2 2 7" xfId="14512" xr:uid="{00000000-0005-0000-0000-00001E6F0000}"/>
    <cellStyle name="Normal 6 4 3 2 2 7 2" xfId="14513" xr:uid="{00000000-0005-0000-0000-00001F6F0000}"/>
    <cellStyle name="Normal 6 4 3 2 2 7 2 2" xfId="41420" xr:uid="{00000000-0005-0000-0000-0000206F0000}"/>
    <cellStyle name="Normal 6 4 3 2 2 7 3" xfId="31402" xr:uid="{00000000-0005-0000-0000-0000216F0000}"/>
    <cellStyle name="Normal 6 4 3 2 2 8" xfId="14514" xr:uid="{00000000-0005-0000-0000-0000226F0000}"/>
    <cellStyle name="Normal 6 4 3 2 2 8 2" xfId="14515" xr:uid="{00000000-0005-0000-0000-0000236F0000}"/>
    <cellStyle name="Normal 6 4 3 2 2 8 2 2" xfId="41421" xr:uid="{00000000-0005-0000-0000-0000246F0000}"/>
    <cellStyle name="Normal 6 4 3 2 2 8 3" xfId="31403" xr:uid="{00000000-0005-0000-0000-0000256F0000}"/>
    <cellStyle name="Normal 6 4 3 2 2 9" xfId="14516" xr:uid="{00000000-0005-0000-0000-0000266F0000}"/>
    <cellStyle name="Normal 6 4 3 2 2 9 2" xfId="36111" xr:uid="{00000000-0005-0000-0000-0000276F0000}"/>
    <cellStyle name="Normal 6 4 3 2 3" xfId="14517" xr:uid="{00000000-0005-0000-0000-0000286F0000}"/>
    <cellStyle name="Normal 6 4 3 2 3 2" xfId="14518" xr:uid="{00000000-0005-0000-0000-0000296F0000}"/>
    <cellStyle name="Normal 6 4 3 2 3 2 2" xfId="14519" xr:uid="{00000000-0005-0000-0000-00002A6F0000}"/>
    <cellStyle name="Normal 6 4 3 2 3 2 2 2" xfId="14520" xr:uid="{00000000-0005-0000-0000-00002B6F0000}"/>
    <cellStyle name="Normal 6 4 3 2 3 2 2 2 2" xfId="14521" xr:uid="{00000000-0005-0000-0000-00002C6F0000}"/>
    <cellStyle name="Normal 6 4 3 2 3 2 2 2 2 2" xfId="41422" xr:uid="{00000000-0005-0000-0000-00002D6F0000}"/>
    <cellStyle name="Normal 6 4 3 2 3 2 2 2 3" xfId="31404" xr:uid="{00000000-0005-0000-0000-00002E6F0000}"/>
    <cellStyle name="Normal 6 4 3 2 3 2 2 3" xfId="14522" xr:uid="{00000000-0005-0000-0000-00002F6F0000}"/>
    <cellStyle name="Normal 6 4 3 2 3 2 2 3 2" xfId="14523" xr:uid="{00000000-0005-0000-0000-0000306F0000}"/>
    <cellStyle name="Normal 6 4 3 2 3 2 2 3 2 2" xfId="41423" xr:uid="{00000000-0005-0000-0000-0000316F0000}"/>
    <cellStyle name="Normal 6 4 3 2 3 2 2 3 3" xfId="31405" xr:uid="{00000000-0005-0000-0000-0000326F0000}"/>
    <cellStyle name="Normal 6 4 3 2 3 2 2 4" xfId="14524" xr:uid="{00000000-0005-0000-0000-0000336F0000}"/>
    <cellStyle name="Normal 6 4 3 2 3 2 2 4 2" xfId="36131" xr:uid="{00000000-0005-0000-0000-0000346F0000}"/>
    <cellStyle name="Normal 6 4 3 2 3 2 2 5" xfId="25535" xr:uid="{00000000-0005-0000-0000-0000356F0000}"/>
    <cellStyle name="Normal 6 4 3 2 3 2 3" xfId="14525" xr:uid="{00000000-0005-0000-0000-0000366F0000}"/>
    <cellStyle name="Normal 6 4 3 2 3 2 3 2" xfId="14526" xr:uid="{00000000-0005-0000-0000-0000376F0000}"/>
    <cellStyle name="Normal 6 4 3 2 3 2 3 2 2" xfId="14527" xr:uid="{00000000-0005-0000-0000-0000386F0000}"/>
    <cellStyle name="Normal 6 4 3 2 3 2 3 2 2 2" xfId="41424" xr:uid="{00000000-0005-0000-0000-0000396F0000}"/>
    <cellStyle name="Normal 6 4 3 2 3 2 3 2 3" xfId="31406" xr:uid="{00000000-0005-0000-0000-00003A6F0000}"/>
    <cellStyle name="Normal 6 4 3 2 3 2 3 3" xfId="14528" xr:uid="{00000000-0005-0000-0000-00003B6F0000}"/>
    <cellStyle name="Normal 6 4 3 2 3 2 3 3 2" xfId="14529" xr:uid="{00000000-0005-0000-0000-00003C6F0000}"/>
    <cellStyle name="Normal 6 4 3 2 3 2 3 3 2 2" xfId="41425" xr:uid="{00000000-0005-0000-0000-00003D6F0000}"/>
    <cellStyle name="Normal 6 4 3 2 3 2 3 3 3" xfId="31407" xr:uid="{00000000-0005-0000-0000-00003E6F0000}"/>
    <cellStyle name="Normal 6 4 3 2 3 2 3 4" xfId="14530" xr:uid="{00000000-0005-0000-0000-00003F6F0000}"/>
    <cellStyle name="Normal 6 4 3 2 3 2 3 4 2" xfId="36132" xr:uid="{00000000-0005-0000-0000-0000406F0000}"/>
    <cellStyle name="Normal 6 4 3 2 3 2 3 5" xfId="25536" xr:uid="{00000000-0005-0000-0000-0000416F0000}"/>
    <cellStyle name="Normal 6 4 3 2 3 2 4" xfId="14531" xr:uid="{00000000-0005-0000-0000-0000426F0000}"/>
    <cellStyle name="Normal 6 4 3 2 3 2 4 2" xfId="14532" xr:uid="{00000000-0005-0000-0000-0000436F0000}"/>
    <cellStyle name="Normal 6 4 3 2 3 2 4 2 2" xfId="41426" xr:uid="{00000000-0005-0000-0000-0000446F0000}"/>
    <cellStyle name="Normal 6 4 3 2 3 2 4 3" xfId="31408" xr:uid="{00000000-0005-0000-0000-0000456F0000}"/>
    <cellStyle name="Normal 6 4 3 2 3 2 5" xfId="14533" xr:uid="{00000000-0005-0000-0000-0000466F0000}"/>
    <cellStyle name="Normal 6 4 3 2 3 2 5 2" xfId="14534" xr:uid="{00000000-0005-0000-0000-0000476F0000}"/>
    <cellStyle name="Normal 6 4 3 2 3 2 5 2 2" xfId="41427" xr:uid="{00000000-0005-0000-0000-0000486F0000}"/>
    <cellStyle name="Normal 6 4 3 2 3 2 5 3" xfId="31409" xr:uid="{00000000-0005-0000-0000-0000496F0000}"/>
    <cellStyle name="Normal 6 4 3 2 3 2 6" xfId="14535" xr:uid="{00000000-0005-0000-0000-00004A6F0000}"/>
    <cellStyle name="Normal 6 4 3 2 3 2 6 2" xfId="36130" xr:uid="{00000000-0005-0000-0000-00004B6F0000}"/>
    <cellStyle name="Normal 6 4 3 2 3 2 7" xfId="25534" xr:uid="{00000000-0005-0000-0000-00004C6F0000}"/>
    <cellStyle name="Normal 6 4 3 2 3 3" xfId="14536" xr:uid="{00000000-0005-0000-0000-00004D6F0000}"/>
    <cellStyle name="Normal 6 4 3 2 3 3 2" xfId="14537" xr:uid="{00000000-0005-0000-0000-00004E6F0000}"/>
    <cellStyle name="Normal 6 4 3 2 3 3 2 2" xfId="14538" xr:uid="{00000000-0005-0000-0000-00004F6F0000}"/>
    <cellStyle name="Normal 6 4 3 2 3 3 2 2 2" xfId="41428" xr:uid="{00000000-0005-0000-0000-0000506F0000}"/>
    <cellStyle name="Normal 6 4 3 2 3 3 2 3" xfId="31410" xr:uid="{00000000-0005-0000-0000-0000516F0000}"/>
    <cellStyle name="Normal 6 4 3 2 3 3 3" xfId="14539" xr:uid="{00000000-0005-0000-0000-0000526F0000}"/>
    <cellStyle name="Normal 6 4 3 2 3 3 3 2" xfId="14540" xr:uid="{00000000-0005-0000-0000-0000536F0000}"/>
    <cellStyle name="Normal 6 4 3 2 3 3 3 2 2" xfId="41429" xr:uid="{00000000-0005-0000-0000-0000546F0000}"/>
    <cellStyle name="Normal 6 4 3 2 3 3 3 3" xfId="31411" xr:uid="{00000000-0005-0000-0000-0000556F0000}"/>
    <cellStyle name="Normal 6 4 3 2 3 3 4" xfId="14541" xr:uid="{00000000-0005-0000-0000-0000566F0000}"/>
    <cellStyle name="Normal 6 4 3 2 3 3 4 2" xfId="36133" xr:uid="{00000000-0005-0000-0000-0000576F0000}"/>
    <cellStyle name="Normal 6 4 3 2 3 3 5" xfId="25537" xr:uid="{00000000-0005-0000-0000-0000586F0000}"/>
    <cellStyle name="Normal 6 4 3 2 3 4" xfId="14542" xr:uid="{00000000-0005-0000-0000-0000596F0000}"/>
    <cellStyle name="Normal 6 4 3 2 3 4 2" xfId="14543" xr:uid="{00000000-0005-0000-0000-00005A6F0000}"/>
    <cellStyle name="Normal 6 4 3 2 3 4 2 2" xfId="14544" xr:uid="{00000000-0005-0000-0000-00005B6F0000}"/>
    <cellStyle name="Normal 6 4 3 2 3 4 2 2 2" xfId="41430" xr:uid="{00000000-0005-0000-0000-00005C6F0000}"/>
    <cellStyle name="Normal 6 4 3 2 3 4 2 3" xfId="31412" xr:uid="{00000000-0005-0000-0000-00005D6F0000}"/>
    <cellStyle name="Normal 6 4 3 2 3 4 3" xfId="14545" xr:uid="{00000000-0005-0000-0000-00005E6F0000}"/>
    <cellStyle name="Normal 6 4 3 2 3 4 3 2" xfId="14546" xr:uid="{00000000-0005-0000-0000-00005F6F0000}"/>
    <cellStyle name="Normal 6 4 3 2 3 4 3 2 2" xfId="41431" xr:uid="{00000000-0005-0000-0000-0000606F0000}"/>
    <cellStyle name="Normal 6 4 3 2 3 4 3 3" xfId="31413" xr:uid="{00000000-0005-0000-0000-0000616F0000}"/>
    <cellStyle name="Normal 6 4 3 2 3 4 4" xfId="14547" xr:uid="{00000000-0005-0000-0000-0000626F0000}"/>
    <cellStyle name="Normal 6 4 3 2 3 4 4 2" xfId="36134" xr:uid="{00000000-0005-0000-0000-0000636F0000}"/>
    <cellStyle name="Normal 6 4 3 2 3 4 5" xfId="25538" xr:uid="{00000000-0005-0000-0000-0000646F0000}"/>
    <cellStyle name="Normal 6 4 3 2 3 5" xfId="14548" xr:uid="{00000000-0005-0000-0000-0000656F0000}"/>
    <cellStyle name="Normal 6 4 3 2 3 5 2" xfId="14549" xr:uid="{00000000-0005-0000-0000-0000666F0000}"/>
    <cellStyle name="Normal 6 4 3 2 3 5 2 2" xfId="41432" xr:uid="{00000000-0005-0000-0000-0000676F0000}"/>
    <cellStyle name="Normal 6 4 3 2 3 5 3" xfId="31414" xr:uid="{00000000-0005-0000-0000-0000686F0000}"/>
    <cellStyle name="Normal 6 4 3 2 3 6" xfId="14550" xr:uid="{00000000-0005-0000-0000-0000696F0000}"/>
    <cellStyle name="Normal 6 4 3 2 3 6 2" xfId="14551" xr:uid="{00000000-0005-0000-0000-00006A6F0000}"/>
    <cellStyle name="Normal 6 4 3 2 3 6 2 2" xfId="41433" xr:uid="{00000000-0005-0000-0000-00006B6F0000}"/>
    <cellStyle name="Normal 6 4 3 2 3 6 3" xfId="31415" xr:uid="{00000000-0005-0000-0000-00006C6F0000}"/>
    <cellStyle name="Normal 6 4 3 2 3 7" xfId="14552" xr:uid="{00000000-0005-0000-0000-00006D6F0000}"/>
    <cellStyle name="Normal 6 4 3 2 3 7 2" xfId="36129" xr:uid="{00000000-0005-0000-0000-00006E6F0000}"/>
    <cellStyle name="Normal 6 4 3 2 3 8" xfId="25533" xr:uid="{00000000-0005-0000-0000-00006F6F0000}"/>
    <cellStyle name="Normal 6 4 3 2 4" xfId="14553" xr:uid="{00000000-0005-0000-0000-0000706F0000}"/>
    <cellStyle name="Normal 6 4 3 2 4 2" xfId="14554" xr:uid="{00000000-0005-0000-0000-0000716F0000}"/>
    <cellStyle name="Normal 6 4 3 2 4 2 2" xfId="14555" xr:uid="{00000000-0005-0000-0000-0000726F0000}"/>
    <cellStyle name="Normal 6 4 3 2 4 2 2 2" xfId="14556" xr:uid="{00000000-0005-0000-0000-0000736F0000}"/>
    <cellStyle name="Normal 6 4 3 2 4 2 2 2 2" xfId="14557" xr:uid="{00000000-0005-0000-0000-0000746F0000}"/>
    <cellStyle name="Normal 6 4 3 2 4 2 2 2 2 2" xfId="41434" xr:uid="{00000000-0005-0000-0000-0000756F0000}"/>
    <cellStyle name="Normal 6 4 3 2 4 2 2 2 3" xfId="31416" xr:uid="{00000000-0005-0000-0000-0000766F0000}"/>
    <cellStyle name="Normal 6 4 3 2 4 2 2 3" xfId="14558" xr:uid="{00000000-0005-0000-0000-0000776F0000}"/>
    <cellStyle name="Normal 6 4 3 2 4 2 2 3 2" xfId="14559" xr:uid="{00000000-0005-0000-0000-0000786F0000}"/>
    <cellStyle name="Normal 6 4 3 2 4 2 2 3 2 2" xfId="41435" xr:uid="{00000000-0005-0000-0000-0000796F0000}"/>
    <cellStyle name="Normal 6 4 3 2 4 2 2 3 3" xfId="31417" xr:uid="{00000000-0005-0000-0000-00007A6F0000}"/>
    <cellStyle name="Normal 6 4 3 2 4 2 2 4" xfId="14560" xr:uid="{00000000-0005-0000-0000-00007B6F0000}"/>
    <cellStyle name="Normal 6 4 3 2 4 2 2 4 2" xfId="36137" xr:uid="{00000000-0005-0000-0000-00007C6F0000}"/>
    <cellStyle name="Normal 6 4 3 2 4 2 2 5" xfId="25541" xr:uid="{00000000-0005-0000-0000-00007D6F0000}"/>
    <cellStyle name="Normal 6 4 3 2 4 2 3" xfId="14561" xr:uid="{00000000-0005-0000-0000-00007E6F0000}"/>
    <cellStyle name="Normal 6 4 3 2 4 2 3 2" xfId="14562" xr:uid="{00000000-0005-0000-0000-00007F6F0000}"/>
    <cellStyle name="Normal 6 4 3 2 4 2 3 2 2" xfId="14563" xr:uid="{00000000-0005-0000-0000-0000806F0000}"/>
    <cellStyle name="Normal 6 4 3 2 4 2 3 2 2 2" xfId="41436" xr:uid="{00000000-0005-0000-0000-0000816F0000}"/>
    <cellStyle name="Normal 6 4 3 2 4 2 3 2 3" xfId="31418" xr:uid="{00000000-0005-0000-0000-0000826F0000}"/>
    <cellStyle name="Normal 6 4 3 2 4 2 3 3" xfId="14564" xr:uid="{00000000-0005-0000-0000-0000836F0000}"/>
    <cellStyle name="Normal 6 4 3 2 4 2 3 3 2" xfId="14565" xr:uid="{00000000-0005-0000-0000-0000846F0000}"/>
    <cellStyle name="Normal 6 4 3 2 4 2 3 3 2 2" xfId="41437" xr:uid="{00000000-0005-0000-0000-0000856F0000}"/>
    <cellStyle name="Normal 6 4 3 2 4 2 3 3 3" xfId="31419" xr:uid="{00000000-0005-0000-0000-0000866F0000}"/>
    <cellStyle name="Normal 6 4 3 2 4 2 3 4" xfId="14566" xr:uid="{00000000-0005-0000-0000-0000876F0000}"/>
    <cellStyle name="Normal 6 4 3 2 4 2 3 4 2" xfId="36138" xr:uid="{00000000-0005-0000-0000-0000886F0000}"/>
    <cellStyle name="Normal 6 4 3 2 4 2 3 5" xfId="25542" xr:uid="{00000000-0005-0000-0000-0000896F0000}"/>
    <cellStyle name="Normal 6 4 3 2 4 2 4" xfId="14567" xr:uid="{00000000-0005-0000-0000-00008A6F0000}"/>
    <cellStyle name="Normal 6 4 3 2 4 2 4 2" xfId="14568" xr:uid="{00000000-0005-0000-0000-00008B6F0000}"/>
    <cellStyle name="Normal 6 4 3 2 4 2 4 2 2" xfId="41438" xr:uid="{00000000-0005-0000-0000-00008C6F0000}"/>
    <cellStyle name="Normal 6 4 3 2 4 2 4 3" xfId="31420" xr:uid="{00000000-0005-0000-0000-00008D6F0000}"/>
    <cellStyle name="Normal 6 4 3 2 4 2 5" xfId="14569" xr:uid="{00000000-0005-0000-0000-00008E6F0000}"/>
    <cellStyle name="Normal 6 4 3 2 4 2 5 2" xfId="14570" xr:uid="{00000000-0005-0000-0000-00008F6F0000}"/>
    <cellStyle name="Normal 6 4 3 2 4 2 5 2 2" xfId="41439" xr:uid="{00000000-0005-0000-0000-0000906F0000}"/>
    <cellStyle name="Normal 6 4 3 2 4 2 5 3" xfId="31421" xr:uid="{00000000-0005-0000-0000-0000916F0000}"/>
    <cellStyle name="Normal 6 4 3 2 4 2 6" xfId="14571" xr:uid="{00000000-0005-0000-0000-0000926F0000}"/>
    <cellStyle name="Normal 6 4 3 2 4 2 6 2" xfId="36136" xr:uid="{00000000-0005-0000-0000-0000936F0000}"/>
    <cellStyle name="Normal 6 4 3 2 4 2 7" xfId="25540" xr:uid="{00000000-0005-0000-0000-0000946F0000}"/>
    <cellStyle name="Normal 6 4 3 2 4 3" xfId="14572" xr:uid="{00000000-0005-0000-0000-0000956F0000}"/>
    <cellStyle name="Normal 6 4 3 2 4 3 2" xfId="14573" xr:uid="{00000000-0005-0000-0000-0000966F0000}"/>
    <cellStyle name="Normal 6 4 3 2 4 3 2 2" xfId="14574" xr:uid="{00000000-0005-0000-0000-0000976F0000}"/>
    <cellStyle name="Normal 6 4 3 2 4 3 2 2 2" xfId="41440" xr:uid="{00000000-0005-0000-0000-0000986F0000}"/>
    <cellStyle name="Normal 6 4 3 2 4 3 2 3" xfId="31422" xr:uid="{00000000-0005-0000-0000-0000996F0000}"/>
    <cellStyle name="Normal 6 4 3 2 4 3 3" xfId="14575" xr:uid="{00000000-0005-0000-0000-00009A6F0000}"/>
    <cellStyle name="Normal 6 4 3 2 4 3 3 2" xfId="14576" xr:uid="{00000000-0005-0000-0000-00009B6F0000}"/>
    <cellStyle name="Normal 6 4 3 2 4 3 3 2 2" xfId="41441" xr:uid="{00000000-0005-0000-0000-00009C6F0000}"/>
    <cellStyle name="Normal 6 4 3 2 4 3 3 3" xfId="31423" xr:uid="{00000000-0005-0000-0000-00009D6F0000}"/>
    <cellStyle name="Normal 6 4 3 2 4 3 4" xfId="14577" xr:uid="{00000000-0005-0000-0000-00009E6F0000}"/>
    <cellStyle name="Normal 6 4 3 2 4 3 4 2" xfId="36139" xr:uid="{00000000-0005-0000-0000-00009F6F0000}"/>
    <cellStyle name="Normal 6 4 3 2 4 3 5" xfId="25543" xr:uid="{00000000-0005-0000-0000-0000A06F0000}"/>
    <cellStyle name="Normal 6 4 3 2 4 4" xfId="14578" xr:uid="{00000000-0005-0000-0000-0000A16F0000}"/>
    <cellStyle name="Normal 6 4 3 2 4 4 2" xfId="14579" xr:uid="{00000000-0005-0000-0000-0000A26F0000}"/>
    <cellStyle name="Normal 6 4 3 2 4 4 2 2" xfId="14580" xr:uid="{00000000-0005-0000-0000-0000A36F0000}"/>
    <cellStyle name="Normal 6 4 3 2 4 4 2 2 2" xfId="41442" xr:uid="{00000000-0005-0000-0000-0000A46F0000}"/>
    <cellStyle name="Normal 6 4 3 2 4 4 2 3" xfId="31424" xr:uid="{00000000-0005-0000-0000-0000A56F0000}"/>
    <cellStyle name="Normal 6 4 3 2 4 4 3" xfId="14581" xr:uid="{00000000-0005-0000-0000-0000A66F0000}"/>
    <cellStyle name="Normal 6 4 3 2 4 4 3 2" xfId="14582" xr:uid="{00000000-0005-0000-0000-0000A76F0000}"/>
    <cellStyle name="Normal 6 4 3 2 4 4 3 2 2" xfId="41443" xr:uid="{00000000-0005-0000-0000-0000A86F0000}"/>
    <cellStyle name="Normal 6 4 3 2 4 4 3 3" xfId="31425" xr:uid="{00000000-0005-0000-0000-0000A96F0000}"/>
    <cellStyle name="Normal 6 4 3 2 4 4 4" xfId="14583" xr:uid="{00000000-0005-0000-0000-0000AA6F0000}"/>
    <cellStyle name="Normal 6 4 3 2 4 4 4 2" xfId="36140" xr:uid="{00000000-0005-0000-0000-0000AB6F0000}"/>
    <cellStyle name="Normal 6 4 3 2 4 4 5" xfId="25544" xr:uid="{00000000-0005-0000-0000-0000AC6F0000}"/>
    <cellStyle name="Normal 6 4 3 2 4 5" xfId="14584" xr:uid="{00000000-0005-0000-0000-0000AD6F0000}"/>
    <cellStyle name="Normal 6 4 3 2 4 5 2" xfId="14585" xr:uid="{00000000-0005-0000-0000-0000AE6F0000}"/>
    <cellStyle name="Normal 6 4 3 2 4 5 2 2" xfId="41444" xr:uid="{00000000-0005-0000-0000-0000AF6F0000}"/>
    <cellStyle name="Normal 6 4 3 2 4 5 3" xfId="31426" xr:uid="{00000000-0005-0000-0000-0000B06F0000}"/>
    <cellStyle name="Normal 6 4 3 2 4 6" xfId="14586" xr:uid="{00000000-0005-0000-0000-0000B16F0000}"/>
    <cellStyle name="Normal 6 4 3 2 4 6 2" xfId="14587" xr:uid="{00000000-0005-0000-0000-0000B26F0000}"/>
    <cellStyle name="Normal 6 4 3 2 4 6 2 2" xfId="41445" xr:uid="{00000000-0005-0000-0000-0000B36F0000}"/>
    <cellStyle name="Normal 6 4 3 2 4 6 3" xfId="31427" xr:uid="{00000000-0005-0000-0000-0000B46F0000}"/>
    <cellStyle name="Normal 6 4 3 2 4 7" xfId="14588" xr:uid="{00000000-0005-0000-0000-0000B56F0000}"/>
    <cellStyle name="Normal 6 4 3 2 4 7 2" xfId="36135" xr:uid="{00000000-0005-0000-0000-0000B66F0000}"/>
    <cellStyle name="Normal 6 4 3 2 4 8" xfId="25539" xr:uid="{00000000-0005-0000-0000-0000B76F0000}"/>
    <cellStyle name="Normal 6 4 3 2 5" xfId="14589" xr:uid="{00000000-0005-0000-0000-0000B86F0000}"/>
    <cellStyle name="Normal 6 4 3 2 5 2" xfId="14590" xr:uid="{00000000-0005-0000-0000-0000B96F0000}"/>
    <cellStyle name="Normal 6 4 3 2 5 2 2" xfId="14591" xr:uid="{00000000-0005-0000-0000-0000BA6F0000}"/>
    <cellStyle name="Normal 6 4 3 2 5 2 2 2" xfId="14592" xr:uid="{00000000-0005-0000-0000-0000BB6F0000}"/>
    <cellStyle name="Normal 6 4 3 2 5 2 2 2 2" xfId="14593" xr:uid="{00000000-0005-0000-0000-0000BC6F0000}"/>
    <cellStyle name="Normal 6 4 3 2 5 2 2 2 2 2" xfId="41446" xr:uid="{00000000-0005-0000-0000-0000BD6F0000}"/>
    <cellStyle name="Normal 6 4 3 2 5 2 2 2 3" xfId="31428" xr:uid="{00000000-0005-0000-0000-0000BE6F0000}"/>
    <cellStyle name="Normal 6 4 3 2 5 2 2 3" xfId="14594" xr:uid="{00000000-0005-0000-0000-0000BF6F0000}"/>
    <cellStyle name="Normal 6 4 3 2 5 2 2 3 2" xfId="14595" xr:uid="{00000000-0005-0000-0000-0000C06F0000}"/>
    <cellStyle name="Normal 6 4 3 2 5 2 2 3 2 2" xfId="41447" xr:uid="{00000000-0005-0000-0000-0000C16F0000}"/>
    <cellStyle name="Normal 6 4 3 2 5 2 2 3 3" xfId="31429" xr:uid="{00000000-0005-0000-0000-0000C26F0000}"/>
    <cellStyle name="Normal 6 4 3 2 5 2 2 4" xfId="14596" xr:uid="{00000000-0005-0000-0000-0000C36F0000}"/>
    <cellStyle name="Normal 6 4 3 2 5 2 2 4 2" xfId="36143" xr:uid="{00000000-0005-0000-0000-0000C46F0000}"/>
    <cellStyle name="Normal 6 4 3 2 5 2 2 5" xfId="25547" xr:uid="{00000000-0005-0000-0000-0000C56F0000}"/>
    <cellStyle name="Normal 6 4 3 2 5 2 3" xfId="14597" xr:uid="{00000000-0005-0000-0000-0000C66F0000}"/>
    <cellStyle name="Normal 6 4 3 2 5 2 3 2" xfId="14598" xr:uid="{00000000-0005-0000-0000-0000C76F0000}"/>
    <cellStyle name="Normal 6 4 3 2 5 2 3 2 2" xfId="14599" xr:uid="{00000000-0005-0000-0000-0000C86F0000}"/>
    <cellStyle name="Normal 6 4 3 2 5 2 3 2 2 2" xfId="41448" xr:uid="{00000000-0005-0000-0000-0000C96F0000}"/>
    <cellStyle name="Normal 6 4 3 2 5 2 3 2 3" xfId="31430" xr:uid="{00000000-0005-0000-0000-0000CA6F0000}"/>
    <cellStyle name="Normal 6 4 3 2 5 2 3 3" xfId="14600" xr:uid="{00000000-0005-0000-0000-0000CB6F0000}"/>
    <cellStyle name="Normal 6 4 3 2 5 2 3 3 2" xfId="14601" xr:uid="{00000000-0005-0000-0000-0000CC6F0000}"/>
    <cellStyle name="Normal 6 4 3 2 5 2 3 3 2 2" xfId="41449" xr:uid="{00000000-0005-0000-0000-0000CD6F0000}"/>
    <cellStyle name="Normal 6 4 3 2 5 2 3 3 3" xfId="31431" xr:uid="{00000000-0005-0000-0000-0000CE6F0000}"/>
    <cellStyle name="Normal 6 4 3 2 5 2 3 4" xfId="14602" xr:uid="{00000000-0005-0000-0000-0000CF6F0000}"/>
    <cellStyle name="Normal 6 4 3 2 5 2 3 4 2" xfId="36144" xr:uid="{00000000-0005-0000-0000-0000D06F0000}"/>
    <cellStyle name="Normal 6 4 3 2 5 2 3 5" xfId="25548" xr:uid="{00000000-0005-0000-0000-0000D16F0000}"/>
    <cellStyle name="Normal 6 4 3 2 5 2 4" xfId="14603" xr:uid="{00000000-0005-0000-0000-0000D26F0000}"/>
    <cellStyle name="Normal 6 4 3 2 5 2 4 2" xfId="14604" xr:uid="{00000000-0005-0000-0000-0000D36F0000}"/>
    <cellStyle name="Normal 6 4 3 2 5 2 4 2 2" xfId="41450" xr:uid="{00000000-0005-0000-0000-0000D46F0000}"/>
    <cellStyle name="Normal 6 4 3 2 5 2 4 3" xfId="31432" xr:uid="{00000000-0005-0000-0000-0000D56F0000}"/>
    <cellStyle name="Normal 6 4 3 2 5 2 5" xfId="14605" xr:uid="{00000000-0005-0000-0000-0000D66F0000}"/>
    <cellStyle name="Normal 6 4 3 2 5 2 5 2" xfId="14606" xr:uid="{00000000-0005-0000-0000-0000D76F0000}"/>
    <cellStyle name="Normal 6 4 3 2 5 2 5 2 2" xfId="41451" xr:uid="{00000000-0005-0000-0000-0000D86F0000}"/>
    <cellStyle name="Normal 6 4 3 2 5 2 5 3" xfId="31433" xr:uid="{00000000-0005-0000-0000-0000D96F0000}"/>
    <cellStyle name="Normal 6 4 3 2 5 2 6" xfId="14607" xr:uid="{00000000-0005-0000-0000-0000DA6F0000}"/>
    <cellStyle name="Normal 6 4 3 2 5 2 6 2" xfId="36142" xr:uid="{00000000-0005-0000-0000-0000DB6F0000}"/>
    <cellStyle name="Normal 6 4 3 2 5 2 7" xfId="25546" xr:uid="{00000000-0005-0000-0000-0000DC6F0000}"/>
    <cellStyle name="Normal 6 4 3 2 5 3" xfId="14608" xr:uid="{00000000-0005-0000-0000-0000DD6F0000}"/>
    <cellStyle name="Normal 6 4 3 2 5 3 2" xfId="14609" xr:uid="{00000000-0005-0000-0000-0000DE6F0000}"/>
    <cellStyle name="Normal 6 4 3 2 5 3 2 2" xfId="14610" xr:uid="{00000000-0005-0000-0000-0000DF6F0000}"/>
    <cellStyle name="Normal 6 4 3 2 5 3 2 2 2" xfId="41452" xr:uid="{00000000-0005-0000-0000-0000E06F0000}"/>
    <cellStyle name="Normal 6 4 3 2 5 3 2 3" xfId="31434" xr:uid="{00000000-0005-0000-0000-0000E16F0000}"/>
    <cellStyle name="Normal 6 4 3 2 5 3 3" xfId="14611" xr:uid="{00000000-0005-0000-0000-0000E26F0000}"/>
    <cellStyle name="Normal 6 4 3 2 5 3 3 2" xfId="14612" xr:uid="{00000000-0005-0000-0000-0000E36F0000}"/>
    <cellStyle name="Normal 6 4 3 2 5 3 3 2 2" xfId="41453" xr:uid="{00000000-0005-0000-0000-0000E46F0000}"/>
    <cellStyle name="Normal 6 4 3 2 5 3 3 3" xfId="31435" xr:uid="{00000000-0005-0000-0000-0000E56F0000}"/>
    <cellStyle name="Normal 6 4 3 2 5 3 4" xfId="14613" xr:uid="{00000000-0005-0000-0000-0000E66F0000}"/>
    <cellStyle name="Normal 6 4 3 2 5 3 4 2" xfId="36145" xr:uid="{00000000-0005-0000-0000-0000E76F0000}"/>
    <cellStyle name="Normal 6 4 3 2 5 3 5" xfId="25549" xr:uid="{00000000-0005-0000-0000-0000E86F0000}"/>
    <cellStyle name="Normal 6 4 3 2 5 4" xfId="14614" xr:uid="{00000000-0005-0000-0000-0000E96F0000}"/>
    <cellStyle name="Normal 6 4 3 2 5 4 2" xfId="14615" xr:uid="{00000000-0005-0000-0000-0000EA6F0000}"/>
    <cellStyle name="Normal 6 4 3 2 5 4 2 2" xfId="14616" xr:uid="{00000000-0005-0000-0000-0000EB6F0000}"/>
    <cellStyle name="Normal 6 4 3 2 5 4 2 2 2" xfId="41454" xr:uid="{00000000-0005-0000-0000-0000EC6F0000}"/>
    <cellStyle name="Normal 6 4 3 2 5 4 2 3" xfId="31436" xr:uid="{00000000-0005-0000-0000-0000ED6F0000}"/>
    <cellStyle name="Normal 6 4 3 2 5 4 3" xfId="14617" xr:uid="{00000000-0005-0000-0000-0000EE6F0000}"/>
    <cellStyle name="Normal 6 4 3 2 5 4 3 2" xfId="14618" xr:uid="{00000000-0005-0000-0000-0000EF6F0000}"/>
    <cellStyle name="Normal 6 4 3 2 5 4 3 2 2" xfId="41455" xr:uid="{00000000-0005-0000-0000-0000F06F0000}"/>
    <cellStyle name="Normal 6 4 3 2 5 4 3 3" xfId="31437" xr:uid="{00000000-0005-0000-0000-0000F16F0000}"/>
    <cellStyle name="Normal 6 4 3 2 5 4 4" xfId="14619" xr:uid="{00000000-0005-0000-0000-0000F26F0000}"/>
    <cellStyle name="Normal 6 4 3 2 5 4 4 2" xfId="36146" xr:uid="{00000000-0005-0000-0000-0000F36F0000}"/>
    <cellStyle name="Normal 6 4 3 2 5 4 5" xfId="25550" xr:uid="{00000000-0005-0000-0000-0000F46F0000}"/>
    <cellStyle name="Normal 6 4 3 2 5 5" xfId="14620" xr:uid="{00000000-0005-0000-0000-0000F56F0000}"/>
    <cellStyle name="Normal 6 4 3 2 5 5 2" xfId="14621" xr:uid="{00000000-0005-0000-0000-0000F66F0000}"/>
    <cellStyle name="Normal 6 4 3 2 5 5 2 2" xfId="41456" xr:uid="{00000000-0005-0000-0000-0000F76F0000}"/>
    <cellStyle name="Normal 6 4 3 2 5 5 3" xfId="31438" xr:uid="{00000000-0005-0000-0000-0000F86F0000}"/>
    <cellStyle name="Normal 6 4 3 2 5 6" xfId="14622" xr:uid="{00000000-0005-0000-0000-0000F96F0000}"/>
    <cellStyle name="Normal 6 4 3 2 5 6 2" xfId="14623" xr:uid="{00000000-0005-0000-0000-0000FA6F0000}"/>
    <cellStyle name="Normal 6 4 3 2 5 6 2 2" xfId="41457" xr:uid="{00000000-0005-0000-0000-0000FB6F0000}"/>
    <cellStyle name="Normal 6 4 3 2 5 6 3" xfId="31439" xr:uid="{00000000-0005-0000-0000-0000FC6F0000}"/>
    <cellStyle name="Normal 6 4 3 2 5 7" xfId="14624" xr:uid="{00000000-0005-0000-0000-0000FD6F0000}"/>
    <cellStyle name="Normal 6 4 3 2 5 7 2" xfId="36141" xr:uid="{00000000-0005-0000-0000-0000FE6F0000}"/>
    <cellStyle name="Normal 6 4 3 2 5 8" xfId="25545" xr:uid="{00000000-0005-0000-0000-0000FF6F0000}"/>
    <cellStyle name="Normal 6 4 3 2 6" xfId="14625" xr:uid="{00000000-0005-0000-0000-000000700000}"/>
    <cellStyle name="Normal 6 4 3 2 6 2" xfId="14626" xr:uid="{00000000-0005-0000-0000-000001700000}"/>
    <cellStyle name="Normal 6 4 3 2 6 2 2" xfId="14627" xr:uid="{00000000-0005-0000-0000-000002700000}"/>
    <cellStyle name="Normal 6 4 3 2 6 2 2 2" xfId="14628" xr:uid="{00000000-0005-0000-0000-000003700000}"/>
    <cellStyle name="Normal 6 4 3 2 6 2 2 2 2" xfId="41458" xr:uid="{00000000-0005-0000-0000-000004700000}"/>
    <cellStyle name="Normal 6 4 3 2 6 2 2 3" xfId="31440" xr:uid="{00000000-0005-0000-0000-000005700000}"/>
    <cellStyle name="Normal 6 4 3 2 6 2 3" xfId="14629" xr:uid="{00000000-0005-0000-0000-000006700000}"/>
    <cellStyle name="Normal 6 4 3 2 6 2 3 2" xfId="14630" xr:uid="{00000000-0005-0000-0000-000007700000}"/>
    <cellStyle name="Normal 6 4 3 2 6 2 3 2 2" xfId="41459" xr:uid="{00000000-0005-0000-0000-000008700000}"/>
    <cellStyle name="Normal 6 4 3 2 6 2 3 3" xfId="31441" xr:uid="{00000000-0005-0000-0000-000009700000}"/>
    <cellStyle name="Normal 6 4 3 2 6 2 4" xfId="14631" xr:uid="{00000000-0005-0000-0000-00000A700000}"/>
    <cellStyle name="Normal 6 4 3 2 6 2 4 2" xfId="36148" xr:uid="{00000000-0005-0000-0000-00000B700000}"/>
    <cellStyle name="Normal 6 4 3 2 6 2 5" xfId="25552" xr:uid="{00000000-0005-0000-0000-00000C700000}"/>
    <cellStyle name="Normal 6 4 3 2 6 3" xfId="14632" xr:uid="{00000000-0005-0000-0000-00000D700000}"/>
    <cellStyle name="Normal 6 4 3 2 6 3 2" xfId="14633" xr:uid="{00000000-0005-0000-0000-00000E700000}"/>
    <cellStyle name="Normal 6 4 3 2 6 3 2 2" xfId="14634" xr:uid="{00000000-0005-0000-0000-00000F700000}"/>
    <cellStyle name="Normal 6 4 3 2 6 3 2 2 2" xfId="41460" xr:uid="{00000000-0005-0000-0000-000010700000}"/>
    <cellStyle name="Normal 6 4 3 2 6 3 2 3" xfId="31442" xr:uid="{00000000-0005-0000-0000-000011700000}"/>
    <cellStyle name="Normal 6 4 3 2 6 3 3" xfId="14635" xr:uid="{00000000-0005-0000-0000-000012700000}"/>
    <cellStyle name="Normal 6 4 3 2 6 3 3 2" xfId="14636" xr:uid="{00000000-0005-0000-0000-000013700000}"/>
    <cellStyle name="Normal 6 4 3 2 6 3 3 2 2" xfId="41461" xr:uid="{00000000-0005-0000-0000-000014700000}"/>
    <cellStyle name="Normal 6 4 3 2 6 3 3 3" xfId="31443" xr:uid="{00000000-0005-0000-0000-000015700000}"/>
    <cellStyle name="Normal 6 4 3 2 6 3 4" xfId="14637" xr:uid="{00000000-0005-0000-0000-000016700000}"/>
    <cellStyle name="Normal 6 4 3 2 6 3 4 2" xfId="36149" xr:uid="{00000000-0005-0000-0000-000017700000}"/>
    <cellStyle name="Normal 6 4 3 2 6 3 5" xfId="25553" xr:uid="{00000000-0005-0000-0000-000018700000}"/>
    <cellStyle name="Normal 6 4 3 2 6 4" xfId="14638" xr:uid="{00000000-0005-0000-0000-000019700000}"/>
    <cellStyle name="Normal 6 4 3 2 6 4 2" xfId="14639" xr:uid="{00000000-0005-0000-0000-00001A700000}"/>
    <cellStyle name="Normal 6 4 3 2 6 4 2 2" xfId="41462" xr:uid="{00000000-0005-0000-0000-00001B700000}"/>
    <cellStyle name="Normal 6 4 3 2 6 4 3" xfId="31444" xr:uid="{00000000-0005-0000-0000-00001C700000}"/>
    <cellStyle name="Normal 6 4 3 2 6 5" xfId="14640" xr:uid="{00000000-0005-0000-0000-00001D700000}"/>
    <cellStyle name="Normal 6 4 3 2 6 5 2" xfId="14641" xr:uid="{00000000-0005-0000-0000-00001E700000}"/>
    <cellStyle name="Normal 6 4 3 2 6 5 2 2" xfId="41463" xr:uid="{00000000-0005-0000-0000-00001F700000}"/>
    <cellStyle name="Normal 6 4 3 2 6 5 3" xfId="31445" xr:uid="{00000000-0005-0000-0000-000020700000}"/>
    <cellStyle name="Normal 6 4 3 2 6 6" xfId="14642" xr:uid="{00000000-0005-0000-0000-000021700000}"/>
    <cellStyle name="Normal 6 4 3 2 6 6 2" xfId="36147" xr:uid="{00000000-0005-0000-0000-000022700000}"/>
    <cellStyle name="Normal 6 4 3 2 6 7" xfId="25551" xr:uid="{00000000-0005-0000-0000-000023700000}"/>
    <cellStyle name="Normal 6 4 3 2 7" xfId="14643" xr:uid="{00000000-0005-0000-0000-000024700000}"/>
    <cellStyle name="Normal 6 4 3 2 7 2" xfId="14644" xr:uid="{00000000-0005-0000-0000-000025700000}"/>
    <cellStyle name="Normal 6 4 3 2 7 2 2" xfId="14645" xr:uid="{00000000-0005-0000-0000-000026700000}"/>
    <cellStyle name="Normal 6 4 3 2 7 2 2 2" xfId="41464" xr:uid="{00000000-0005-0000-0000-000027700000}"/>
    <cellStyle name="Normal 6 4 3 2 7 2 3" xfId="31446" xr:uid="{00000000-0005-0000-0000-000028700000}"/>
    <cellStyle name="Normal 6 4 3 2 7 3" xfId="14646" xr:uid="{00000000-0005-0000-0000-000029700000}"/>
    <cellStyle name="Normal 6 4 3 2 7 3 2" xfId="14647" xr:uid="{00000000-0005-0000-0000-00002A700000}"/>
    <cellStyle name="Normal 6 4 3 2 7 3 2 2" xfId="41465" xr:uid="{00000000-0005-0000-0000-00002B700000}"/>
    <cellStyle name="Normal 6 4 3 2 7 3 3" xfId="31447" xr:uid="{00000000-0005-0000-0000-00002C700000}"/>
    <cellStyle name="Normal 6 4 3 2 7 4" xfId="14648" xr:uid="{00000000-0005-0000-0000-00002D700000}"/>
    <cellStyle name="Normal 6 4 3 2 7 4 2" xfId="36150" xr:uid="{00000000-0005-0000-0000-00002E700000}"/>
    <cellStyle name="Normal 6 4 3 2 7 5" xfId="25554" xr:uid="{00000000-0005-0000-0000-00002F700000}"/>
    <cellStyle name="Normal 6 4 3 2 8" xfId="14649" xr:uid="{00000000-0005-0000-0000-000030700000}"/>
    <cellStyle name="Normal 6 4 3 2 8 2" xfId="14650" xr:uid="{00000000-0005-0000-0000-000031700000}"/>
    <cellStyle name="Normal 6 4 3 2 8 2 2" xfId="14651" xr:uid="{00000000-0005-0000-0000-000032700000}"/>
    <cellStyle name="Normal 6 4 3 2 8 2 2 2" xfId="41466" xr:uid="{00000000-0005-0000-0000-000033700000}"/>
    <cellStyle name="Normal 6 4 3 2 8 2 3" xfId="31448" xr:uid="{00000000-0005-0000-0000-000034700000}"/>
    <cellStyle name="Normal 6 4 3 2 8 3" xfId="14652" xr:uid="{00000000-0005-0000-0000-000035700000}"/>
    <cellStyle name="Normal 6 4 3 2 8 3 2" xfId="14653" xr:uid="{00000000-0005-0000-0000-000036700000}"/>
    <cellStyle name="Normal 6 4 3 2 8 3 2 2" xfId="41467" xr:uid="{00000000-0005-0000-0000-000037700000}"/>
    <cellStyle name="Normal 6 4 3 2 8 3 3" xfId="31449" xr:uid="{00000000-0005-0000-0000-000038700000}"/>
    <cellStyle name="Normal 6 4 3 2 8 4" xfId="14654" xr:uid="{00000000-0005-0000-0000-000039700000}"/>
    <cellStyle name="Normal 6 4 3 2 8 4 2" xfId="36151" xr:uid="{00000000-0005-0000-0000-00003A700000}"/>
    <cellStyle name="Normal 6 4 3 2 8 5" xfId="25555" xr:uid="{00000000-0005-0000-0000-00003B700000}"/>
    <cellStyle name="Normal 6 4 3 2 9" xfId="14655" xr:uid="{00000000-0005-0000-0000-00003C700000}"/>
    <cellStyle name="Normal 6 4 3 2 9 2" xfId="14656" xr:uid="{00000000-0005-0000-0000-00003D700000}"/>
    <cellStyle name="Normal 6 4 3 2 9 2 2" xfId="41468" xr:uid="{00000000-0005-0000-0000-00003E700000}"/>
    <cellStyle name="Normal 6 4 3 2 9 3" xfId="31450" xr:uid="{00000000-0005-0000-0000-00003F700000}"/>
    <cellStyle name="Normal 6 4 3 3" xfId="14657" xr:uid="{00000000-0005-0000-0000-000040700000}"/>
    <cellStyle name="Normal 6 4 3 3 10" xfId="25556" xr:uid="{00000000-0005-0000-0000-000041700000}"/>
    <cellStyle name="Normal 6 4 3 3 2" xfId="14658" xr:uid="{00000000-0005-0000-0000-000042700000}"/>
    <cellStyle name="Normal 6 4 3 3 2 2" xfId="14659" xr:uid="{00000000-0005-0000-0000-000043700000}"/>
    <cellStyle name="Normal 6 4 3 3 2 2 2" xfId="14660" xr:uid="{00000000-0005-0000-0000-000044700000}"/>
    <cellStyle name="Normal 6 4 3 3 2 2 2 2" xfId="14661" xr:uid="{00000000-0005-0000-0000-000045700000}"/>
    <cellStyle name="Normal 6 4 3 3 2 2 2 2 2" xfId="14662" xr:uid="{00000000-0005-0000-0000-000046700000}"/>
    <cellStyle name="Normal 6 4 3 3 2 2 2 2 2 2" xfId="41469" xr:uid="{00000000-0005-0000-0000-000047700000}"/>
    <cellStyle name="Normal 6 4 3 3 2 2 2 2 3" xfId="31451" xr:uid="{00000000-0005-0000-0000-000048700000}"/>
    <cellStyle name="Normal 6 4 3 3 2 2 2 3" xfId="14663" xr:uid="{00000000-0005-0000-0000-000049700000}"/>
    <cellStyle name="Normal 6 4 3 3 2 2 2 3 2" xfId="14664" xr:uid="{00000000-0005-0000-0000-00004A700000}"/>
    <cellStyle name="Normal 6 4 3 3 2 2 2 3 2 2" xfId="41470" xr:uid="{00000000-0005-0000-0000-00004B700000}"/>
    <cellStyle name="Normal 6 4 3 3 2 2 2 3 3" xfId="31452" xr:uid="{00000000-0005-0000-0000-00004C700000}"/>
    <cellStyle name="Normal 6 4 3 3 2 2 2 4" xfId="14665" xr:uid="{00000000-0005-0000-0000-00004D700000}"/>
    <cellStyle name="Normal 6 4 3 3 2 2 2 4 2" xfId="36155" xr:uid="{00000000-0005-0000-0000-00004E700000}"/>
    <cellStyle name="Normal 6 4 3 3 2 2 2 5" xfId="25559" xr:uid="{00000000-0005-0000-0000-00004F700000}"/>
    <cellStyle name="Normal 6 4 3 3 2 2 3" xfId="14666" xr:uid="{00000000-0005-0000-0000-000050700000}"/>
    <cellStyle name="Normal 6 4 3 3 2 2 3 2" xfId="14667" xr:uid="{00000000-0005-0000-0000-000051700000}"/>
    <cellStyle name="Normal 6 4 3 3 2 2 3 2 2" xfId="14668" xr:uid="{00000000-0005-0000-0000-000052700000}"/>
    <cellStyle name="Normal 6 4 3 3 2 2 3 2 2 2" xfId="41471" xr:uid="{00000000-0005-0000-0000-000053700000}"/>
    <cellStyle name="Normal 6 4 3 3 2 2 3 2 3" xfId="31453" xr:uid="{00000000-0005-0000-0000-000054700000}"/>
    <cellStyle name="Normal 6 4 3 3 2 2 3 3" xfId="14669" xr:uid="{00000000-0005-0000-0000-000055700000}"/>
    <cellStyle name="Normal 6 4 3 3 2 2 3 3 2" xfId="14670" xr:uid="{00000000-0005-0000-0000-000056700000}"/>
    <cellStyle name="Normal 6 4 3 3 2 2 3 3 2 2" xfId="41472" xr:uid="{00000000-0005-0000-0000-000057700000}"/>
    <cellStyle name="Normal 6 4 3 3 2 2 3 3 3" xfId="31454" xr:uid="{00000000-0005-0000-0000-000058700000}"/>
    <cellStyle name="Normal 6 4 3 3 2 2 3 4" xfId="14671" xr:uid="{00000000-0005-0000-0000-000059700000}"/>
    <cellStyle name="Normal 6 4 3 3 2 2 3 4 2" xfId="36156" xr:uid="{00000000-0005-0000-0000-00005A700000}"/>
    <cellStyle name="Normal 6 4 3 3 2 2 3 5" xfId="25560" xr:uid="{00000000-0005-0000-0000-00005B700000}"/>
    <cellStyle name="Normal 6 4 3 3 2 2 4" xfId="14672" xr:uid="{00000000-0005-0000-0000-00005C700000}"/>
    <cellStyle name="Normal 6 4 3 3 2 2 4 2" xfId="14673" xr:uid="{00000000-0005-0000-0000-00005D700000}"/>
    <cellStyle name="Normal 6 4 3 3 2 2 4 2 2" xfId="41473" xr:uid="{00000000-0005-0000-0000-00005E700000}"/>
    <cellStyle name="Normal 6 4 3 3 2 2 4 3" xfId="31455" xr:uid="{00000000-0005-0000-0000-00005F700000}"/>
    <cellStyle name="Normal 6 4 3 3 2 2 5" xfId="14674" xr:uid="{00000000-0005-0000-0000-000060700000}"/>
    <cellStyle name="Normal 6 4 3 3 2 2 5 2" xfId="14675" xr:uid="{00000000-0005-0000-0000-000061700000}"/>
    <cellStyle name="Normal 6 4 3 3 2 2 5 2 2" xfId="41474" xr:uid="{00000000-0005-0000-0000-000062700000}"/>
    <cellStyle name="Normal 6 4 3 3 2 2 5 3" xfId="31456" xr:uid="{00000000-0005-0000-0000-000063700000}"/>
    <cellStyle name="Normal 6 4 3 3 2 2 6" xfId="14676" xr:uid="{00000000-0005-0000-0000-000064700000}"/>
    <cellStyle name="Normal 6 4 3 3 2 2 6 2" xfId="36154" xr:uid="{00000000-0005-0000-0000-000065700000}"/>
    <cellStyle name="Normal 6 4 3 3 2 2 7" xfId="25558" xr:uid="{00000000-0005-0000-0000-000066700000}"/>
    <cellStyle name="Normal 6 4 3 3 2 3" xfId="14677" xr:uid="{00000000-0005-0000-0000-000067700000}"/>
    <cellStyle name="Normal 6 4 3 3 2 3 2" xfId="14678" xr:uid="{00000000-0005-0000-0000-000068700000}"/>
    <cellStyle name="Normal 6 4 3 3 2 3 2 2" xfId="14679" xr:uid="{00000000-0005-0000-0000-000069700000}"/>
    <cellStyle name="Normal 6 4 3 3 2 3 2 2 2" xfId="41475" xr:uid="{00000000-0005-0000-0000-00006A700000}"/>
    <cellStyle name="Normal 6 4 3 3 2 3 2 3" xfId="31457" xr:uid="{00000000-0005-0000-0000-00006B700000}"/>
    <cellStyle name="Normal 6 4 3 3 2 3 3" xfId="14680" xr:uid="{00000000-0005-0000-0000-00006C700000}"/>
    <cellStyle name="Normal 6 4 3 3 2 3 3 2" xfId="14681" xr:uid="{00000000-0005-0000-0000-00006D700000}"/>
    <cellStyle name="Normal 6 4 3 3 2 3 3 2 2" xfId="41476" xr:uid="{00000000-0005-0000-0000-00006E700000}"/>
    <cellStyle name="Normal 6 4 3 3 2 3 3 3" xfId="31458" xr:uid="{00000000-0005-0000-0000-00006F700000}"/>
    <cellStyle name="Normal 6 4 3 3 2 3 4" xfId="14682" xr:uid="{00000000-0005-0000-0000-000070700000}"/>
    <cellStyle name="Normal 6 4 3 3 2 3 4 2" xfId="36157" xr:uid="{00000000-0005-0000-0000-000071700000}"/>
    <cellStyle name="Normal 6 4 3 3 2 3 5" xfId="25561" xr:uid="{00000000-0005-0000-0000-000072700000}"/>
    <cellStyle name="Normal 6 4 3 3 2 4" xfId="14683" xr:uid="{00000000-0005-0000-0000-000073700000}"/>
    <cellStyle name="Normal 6 4 3 3 2 4 2" xfId="14684" xr:uid="{00000000-0005-0000-0000-000074700000}"/>
    <cellStyle name="Normal 6 4 3 3 2 4 2 2" xfId="14685" xr:uid="{00000000-0005-0000-0000-000075700000}"/>
    <cellStyle name="Normal 6 4 3 3 2 4 2 2 2" xfId="41477" xr:uid="{00000000-0005-0000-0000-000076700000}"/>
    <cellStyle name="Normal 6 4 3 3 2 4 2 3" xfId="31459" xr:uid="{00000000-0005-0000-0000-000077700000}"/>
    <cellStyle name="Normal 6 4 3 3 2 4 3" xfId="14686" xr:uid="{00000000-0005-0000-0000-000078700000}"/>
    <cellStyle name="Normal 6 4 3 3 2 4 3 2" xfId="14687" xr:uid="{00000000-0005-0000-0000-000079700000}"/>
    <cellStyle name="Normal 6 4 3 3 2 4 3 2 2" xfId="41478" xr:uid="{00000000-0005-0000-0000-00007A700000}"/>
    <cellStyle name="Normal 6 4 3 3 2 4 3 3" xfId="31460" xr:uid="{00000000-0005-0000-0000-00007B700000}"/>
    <cellStyle name="Normal 6 4 3 3 2 4 4" xfId="14688" xr:uid="{00000000-0005-0000-0000-00007C700000}"/>
    <cellStyle name="Normal 6 4 3 3 2 4 4 2" xfId="36158" xr:uid="{00000000-0005-0000-0000-00007D700000}"/>
    <cellStyle name="Normal 6 4 3 3 2 4 5" xfId="25562" xr:uid="{00000000-0005-0000-0000-00007E700000}"/>
    <cellStyle name="Normal 6 4 3 3 2 5" xfId="14689" xr:uid="{00000000-0005-0000-0000-00007F700000}"/>
    <cellStyle name="Normal 6 4 3 3 2 5 2" xfId="14690" xr:uid="{00000000-0005-0000-0000-000080700000}"/>
    <cellStyle name="Normal 6 4 3 3 2 5 2 2" xfId="41479" xr:uid="{00000000-0005-0000-0000-000081700000}"/>
    <cellStyle name="Normal 6 4 3 3 2 5 3" xfId="31461" xr:uid="{00000000-0005-0000-0000-000082700000}"/>
    <cellStyle name="Normal 6 4 3 3 2 6" xfId="14691" xr:uid="{00000000-0005-0000-0000-000083700000}"/>
    <cellStyle name="Normal 6 4 3 3 2 6 2" xfId="14692" xr:uid="{00000000-0005-0000-0000-000084700000}"/>
    <cellStyle name="Normal 6 4 3 3 2 6 2 2" xfId="41480" xr:uid="{00000000-0005-0000-0000-000085700000}"/>
    <cellStyle name="Normal 6 4 3 3 2 6 3" xfId="31462" xr:uid="{00000000-0005-0000-0000-000086700000}"/>
    <cellStyle name="Normal 6 4 3 3 2 7" xfId="14693" xr:uid="{00000000-0005-0000-0000-000087700000}"/>
    <cellStyle name="Normal 6 4 3 3 2 7 2" xfId="36153" xr:uid="{00000000-0005-0000-0000-000088700000}"/>
    <cellStyle name="Normal 6 4 3 3 2 8" xfId="25557" xr:uid="{00000000-0005-0000-0000-000089700000}"/>
    <cellStyle name="Normal 6 4 3 3 3" xfId="14694" xr:uid="{00000000-0005-0000-0000-00008A700000}"/>
    <cellStyle name="Normal 6 4 3 3 3 2" xfId="14695" xr:uid="{00000000-0005-0000-0000-00008B700000}"/>
    <cellStyle name="Normal 6 4 3 3 3 2 2" xfId="14696" xr:uid="{00000000-0005-0000-0000-00008C700000}"/>
    <cellStyle name="Normal 6 4 3 3 3 2 2 2" xfId="14697" xr:uid="{00000000-0005-0000-0000-00008D700000}"/>
    <cellStyle name="Normal 6 4 3 3 3 2 2 2 2" xfId="14698" xr:uid="{00000000-0005-0000-0000-00008E700000}"/>
    <cellStyle name="Normal 6 4 3 3 3 2 2 2 2 2" xfId="41481" xr:uid="{00000000-0005-0000-0000-00008F700000}"/>
    <cellStyle name="Normal 6 4 3 3 3 2 2 2 3" xfId="31463" xr:uid="{00000000-0005-0000-0000-000090700000}"/>
    <cellStyle name="Normal 6 4 3 3 3 2 2 3" xfId="14699" xr:uid="{00000000-0005-0000-0000-000091700000}"/>
    <cellStyle name="Normal 6 4 3 3 3 2 2 3 2" xfId="14700" xr:uid="{00000000-0005-0000-0000-000092700000}"/>
    <cellStyle name="Normal 6 4 3 3 3 2 2 3 2 2" xfId="41482" xr:uid="{00000000-0005-0000-0000-000093700000}"/>
    <cellStyle name="Normal 6 4 3 3 3 2 2 3 3" xfId="31464" xr:uid="{00000000-0005-0000-0000-000094700000}"/>
    <cellStyle name="Normal 6 4 3 3 3 2 2 4" xfId="14701" xr:uid="{00000000-0005-0000-0000-000095700000}"/>
    <cellStyle name="Normal 6 4 3 3 3 2 2 4 2" xfId="36161" xr:uid="{00000000-0005-0000-0000-000096700000}"/>
    <cellStyle name="Normal 6 4 3 3 3 2 2 5" xfId="25565" xr:uid="{00000000-0005-0000-0000-000097700000}"/>
    <cellStyle name="Normal 6 4 3 3 3 2 3" xfId="14702" xr:uid="{00000000-0005-0000-0000-000098700000}"/>
    <cellStyle name="Normal 6 4 3 3 3 2 3 2" xfId="14703" xr:uid="{00000000-0005-0000-0000-000099700000}"/>
    <cellStyle name="Normal 6 4 3 3 3 2 3 2 2" xfId="14704" xr:uid="{00000000-0005-0000-0000-00009A700000}"/>
    <cellStyle name="Normal 6 4 3 3 3 2 3 2 2 2" xfId="41483" xr:uid="{00000000-0005-0000-0000-00009B700000}"/>
    <cellStyle name="Normal 6 4 3 3 3 2 3 2 3" xfId="31465" xr:uid="{00000000-0005-0000-0000-00009C700000}"/>
    <cellStyle name="Normal 6 4 3 3 3 2 3 3" xfId="14705" xr:uid="{00000000-0005-0000-0000-00009D700000}"/>
    <cellStyle name="Normal 6 4 3 3 3 2 3 3 2" xfId="14706" xr:uid="{00000000-0005-0000-0000-00009E700000}"/>
    <cellStyle name="Normal 6 4 3 3 3 2 3 3 2 2" xfId="41484" xr:uid="{00000000-0005-0000-0000-00009F700000}"/>
    <cellStyle name="Normal 6 4 3 3 3 2 3 3 3" xfId="31466" xr:uid="{00000000-0005-0000-0000-0000A0700000}"/>
    <cellStyle name="Normal 6 4 3 3 3 2 3 4" xfId="14707" xr:uid="{00000000-0005-0000-0000-0000A1700000}"/>
    <cellStyle name="Normal 6 4 3 3 3 2 3 4 2" xfId="36162" xr:uid="{00000000-0005-0000-0000-0000A2700000}"/>
    <cellStyle name="Normal 6 4 3 3 3 2 3 5" xfId="25566" xr:uid="{00000000-0005-0000-0000-0000A3700000}"/>
    <cellStyle name="Normal 6 4 3 3 3 2 4" xfId="14708" xr:uid="{00000000-0005-0000-0000-0000A4700000}"/>
    <cellStyle name="Normal 6 4 3 3 3 2 4 2" xfId="14709" xr:uid="{00000000-0005-0000-0000-0000A5700000}"/>
    <cellStyle name="Normal 6 4 3 3 3 2 4 2 2" xfId="41485" xr:uid="{00000000-0005-0000-0000-0000A6700000}"/>
    <cellStyle name="Normal 6 4 3 3 3 2 4 3" xfId="31467" xr:uid="{00000000-0005-0000-0000-0000A7700000}"/>
    <cellStyle name="Normal 6 4 3 3 3 2 5" xfId="14710" xr:uid="{00000000-0005-0000-0000-0000A8700000}"/>
    <cellStyle name="Normal 6 4 3 3 3 2 5 2" xfId="14711" xr:uid="{00000000-0005-0000-0000-0000A9700000}"/>
    <cellStyle name="Normal 6 4 3 3 3 2 5 2 2" xfId="41486" xr:uid="{00000000-0005-0000-0000-0000AA700000}"/>
    <cellStyle name="Normal 6 4 3 3 3 2 5 3" xfId="31468" xr:uid="{00000000-0005-0000-0000-0000AB700000}"/>
    <cellStyle name="Normal 6 4 3 3 3 2 6" xfId="14712" xr:uid="{00000000-0005-0000-0000-0000AC700000}"/>
    <cellStyle name="Normal 6 4 3 3 3 2 6 2" xfId="36160" xr:uid="{00000000-0005-0000-0000-0000AD700000}"/>
    <cellStyle name="Normal 6 4 3 3 3 2 7" xfId="25564" xr:uid="{00000000-0005-0000-0000-0000AE700000}"/>
    <cellStyle name="Normal 6 4 3 3 3 3" xfId="14713" xr:uid="{00000000-0005-0000-0000-0000AF700000}"/>
    <cellStyle name="Normal 6 4 3 3 3 3 2" xfId="14714" xr:uid="{00000000-0005-0000-0000-0000B0700000}"/>
    <cellStyle name="Normal 6 4 3 3 3 3 2 2" xfId="14715" xr:uid="{00000000-0005-0000-0000-0000B1700000}"/>
    <cellStyle name="Normal 6 4 3 3 3 3 2 2 2" xfId="41487" xr:uid="{00000000-0005-0000-0000-0000B2700000}"/>
    <cellStyle name="Normal 6 4 3 3 3 3 2 3" xfId="31469" xr:uid="{00000000-0005-0000-0000-0000B3700000}"/>
    <cellStyle name="Normal 6 4 3 3 3 3 3" xfId="14716" xr:uid="{00000000-0005-0000-0000-0000B4700000}"/>
    <cellStyle name="Normal 6 4 3 3 3 3 3 2" xfId="14717" xr:uid="{00000000-0005-0000-0000-0000B5700000}"/>
    <cellStyle name="Normal 6 4 3 3 3 3 3 2 2" xfId="41488" xr:uid="{00000000-0005-0000-0000-0000B6700000}"/>
    <cellStyle name="Normal 6 4 3 3 3 3 3 3" xfId="31470" xr:uid="{00000000-0005-0000-0000-0000B7700000}"/>
    <cellStyle name="Normal 6 4 3 3 3 3 4" xfId="14718" xr:uid="{00000000-0005-0000-0000-0000B8700000}"/>
    <cellStyle name="Normal 6 4 3 3 3 3 4 2" xfId="36163" xr:uid="{00000000-0005-0000-0000-0000B9700000}"/>
    <cellStyle name="Normal 6 4 3 3 3 3 5" xfId="25567" xr:uid="{00000000-0005-0000-0000-0000BA700000}"/>
    <cellStyle name="Normal 6 4 3 3 3 4" xfId="14719" xr:uid="{00000000-0005-0000-0000-0000BB700000}"/>
    <cellStyle name="Normal 6 4 3 3 3 4 2" xfId="14720" xr:uid="{00000000-0005-0000-0000-0000BC700000}"/>
    <cellStyle name="Normal 6 4 3 3 3 4 2 2" xfId="14721" xr:uid="{00000000-0005-0000-0000-0000BD700000}"/>
    <cellStyle name="Normal 6 4 3 3 3 4 2 2 2" xfId="41489" xr:uid="{00000000-0005-0000-0000-0000BE700000}"/>
    <cellStyle name="Normal 6 4 3 3 3 4 2 3" xfId="31471" xr:uid="{00000000-0005-0000-0000-0000BF700000}"/>
    <cellStyle name="Normal 6 4 3 3 3 4 3" xfId="14722" xr:uid="{00000000-0005-0000-0000-0000C0700000}"/>
    <cellStyle name="Normal 6 4 3 3 3 4 3 2" xfId="14723" xr:uid="{00000000-0005-0000-0000-0000C1700000}"/>
    <cellStyle name="Normal 6 4 3 3 3 4 3 2 2" xfId="41490" xr:uid="{00000000-0005-0000-0000-0000C2700000}"/>
    <cellStyle name="Normal 6 4 3 3 3 4 3 3" xfId="31472" xr:uid="{00000000-0005-0000-0000-0000C3700000}"/>
    <cellStyle name="Normal 6 4 3 3 3 4 4" xfId="14724" xr:uid="{00000000-0005-0000-0000-0000C4700000}"/>
    <cellStyle name="Normal 6 4 3 3 3 4 4 2" xfId="36164" xr:uid="{00000000-0005-0000-0000-0000C5700000}"/>
    <cellStyle name="Normal 6 4 3 3 3 4 5" xfId="25568" xr:uid="{00000000-0005-0000-0000-0000C6700000}"/>
    <cellStyle name="Normal 6 4 3 3 3 5" xfId="14725" xr:uid="{00000000-0005-0000-0000-0000C7700000}"/>
    <cellStyle name="Normal 6 4 3 3 3 5 2" xfId="14726" xr:uid="{00000000-0005-0000-0000-0000C8700000}"/>
    <cellStyle name="Normal 6 4 3 3 3 5 2 2" xfId="41491" xr:uid="{00000000-0005-0000-0000-0000C9700000}"/>
    <cellStyle name="Normal 6 4 3 3 3 5 3" xfId="31473" xr:uid="{00000000-0005-0000-0000-0000CA700000}"/>
    <cellStyle name="Normal 6 4 3 3 3 6" xfId="14727" xr:uid="{00000000-0005-0000-0000-0000CB700000}"/>
    <cellStyle name="Normal 6 4 3 3 3 6 2" xfId="14728" xr:uid="{00000000-0005-0000-0000-0000CC700000}"/>
    <cellStyle name="Normal 6 4 3 3 3 6 2 2" xfId="41492" xr:uid="{00000000-0005-0000-0000-0000CD700000}"/>
    <cellStyle name="Normal 6 4 3 3 3 6 3" xfId="31474" xr:uid="{00000000-0005-0000-0000-0000CE700000}"/>
    <cellStyle name="Normal 6 4 3 3 3 7" xfId="14729" xr:uid="{00000000-0005-0000-0000-0000CF700000}"/>
    <cellStyle name="Normal 6 4 3 3 3 7 2" xfId="36159" xr:uid="{00000000-0005-0000-0000-0000D0700000}"/>
    <cellStyle name="Normal 6 4 3 3 3 8" xfId="25563" xr:uid="{00000000-0005-0000-0000-0000D1700000}"/>
    <cellStyle name="Normal 6 4 3 3 4" xfId="14730" xr:uid="{00000000-0005-0000-0000-0000D2700000}"/>
    <cellStyle name="Normal 6 4 3 3 4 2" xfId="14731" xr:uid="{00000000-0005-0000-0000-0000D3700000}"/>
    <cellStyle name="Normal 6 4 3 3 4 2 2" xfId="14732" xr:uid="{00000000-0005-0000-0000-0000D4700000}"/>
    <cellStyle name="Normal 6 4 3 3 4 2 2 2" xfId="14733" xr:uid="{00000000-0005-0000-0000-0000D5700000}"/>
    <cellStyle name="Normal 6 4 3 3 4 2 2 2 2" xfId="41493" xr:uid="{00000000-0005-0000-0000-0000D6700000}"/>
    <cellStyle name="Normal 6 4 3 3 4 2 2 3" xfId="31475" xr:uid="{00000000-0005-0000-0000-0000D7700000}"/>
    <cellStyle name="Normal 6 4 3 3 4 2 3" xfId="14734" xr:uid="{00000000-0005-0000-0000-0000D8700000}"/>
    <cellStyle name="Normal 6 4 3 3 4 2 3 2" xfId="14735" xr:uid="{00000000-0005-0000-0000-0000D9700000}"/>
    <cellStyle name="Normal 6 4 3 3 4 2 3 2 2" xfId="41494" xr:uid="{00000000-0005-0000-0000-0000DA700000}"/>
    <cellStyle name="Normal 6 4 3 3 4 2 3 3" xfId="31476" xr:uid="{00000000-0005-0000-0000-0000DB700000}"/>
    <cellStyle name="Normal 6 4 3 3 4 2 4" xfId="14736" xr:uid="{00000000-0005-0000-0000-0000DC700000}"/>
    <cellStyle name="Normal 6 4 3 3 4 2 4 2" xfId="36166" xr:uid="{00000000-0005-0000-0000-0000DD700000}"/>
    <cellStyle name="Normal 6 4 3 3 4 2 5" xfId="25570" xr:uid="{00000000-0005-0000-0000-0000DE700000}"/>
    <cellStyle name="Normal 6 4 3 3 4 3" xfId="14737" xr:uid="{00000000-0005-0000-0000-0000DF700000}"/>
    <cellStyle name="Normal 6 4 3 3 4 3 2" xfId="14738" xr:uid="{00000000-0005-0000-0000-0000E0700000}"/>
    <cellStyle name="Normal 6 4 3 3 4 3 2 2" xfId="14739" xr:uid="{00000000-0005-0000-0000-0000E1700000}"/>
    <cellStyle name="Normal 6 4 3 3 4 3 2 2 2" xfId="41495" xr:uid="{00000000-0005-0000-0000-0000E2700000}"/>
    <cellStyle name="Normal 6 4 3 3 4 3 2 3" xfId="31477" xr:uid="{00000000-0005-0000-0000-0000E3700000}"/>
    <cellStyle name="Normal 6 4 3 3 4 3 3" xfId="14740" xr:uid="{00000000-0005-0000-0000-0000E4700000}"/>
    <cellStyle name="Normal 6 4 3 3 4 3 3 2" xfId="14741" xr:uid="{00000000-0005-0000-0000-0000E5700000}"/>
    <cellStyle name="Normal 6 4 3 3 4 3 3 2 2" xfId="41496" xr:uid="{00000000-0005-0000-0000-0000E6700000}"/>
    <cellStyle name="Normal 6 4 3 3 4 3 3 3" xfId="31478" xr:uid="{00000000-0005-0000-0000-0000E7700000}"/>
    <cellStyle name="Normal 6 4 3 3 4 3 4" xfId="14742" xr:uid="{00000000-0005-0000-0000-0000E8700000}"/>
    <cellStyle name="Normal 6 4 3 3 4 3 4 2" xfId="36167" xr:uid="{00000000-0005-0000-0000-0000E9700000}"/>
    <cellStyle name="Normal 6 4 3 3 4 3 5" xfId="25571" xr:uid="{00000000-0005-0000-0000-0000EA700000}"/>
    <cellStyle name="Normal 6 4 3 3 4 4" xfId="14743" xr:uid="{00000000-0005-0000-0000-0000EB700000}"/>
    <cellStyle name="Normal 6 4 3 3 4 4 2" xfId="14744" xr:uid="{00000000-0005-0000-0000-0000EC700000}"/>
    <cellStyle name="Normal 6 4 3 3 4 4 2 2" xfId="41497" xr:uid="{00000000-0005-0000-0000-0000ED700000}"/>
    <cellStyle name="Normal 6 4 3 3 4 4 3" xfId="31479" xr:uid="{00000000-0005-0000-0000-0000EE700000}"/>
    <cellStyle name="Normal 6 4 3 3 4 5" xfId="14745" xr:uid="{00000000-0005-0000-0000-0000EF700000}"/>
    <cellStyle name="Normal 6 4 3 3 4 5 2" xfId="14746" xr:uid="{00000000-0005-0000-0000-0000F0700000}"/>
    <cellStyle name="Normal 6 4 3 3 4 5 2 2" xfId="41498" xr:uid="{00000000-0005-0000-0000-0000F1700000}"/>
    <cellStyle name="Normal 6 4 3 3 4 5 3" xfId="31480" xr:uid="{00000000-0005-0000-0000-0000F2700000}"/>
    <cellStyle name="Normal 6 4 3 3 4 6" xfId="14747" xr:uid="{00000000-0005-0000-0000-0000F3700000}"/>
    <cellStyle name="Normal 6 4 3 3 4 6 2" xfId="36165" xr:uid="{00000000-0005-0000-0000-0000F4700000}"/>
    <cellStyle name="Normal 6 4 3 3 4 7" xfId="25569" xr:uid="{00000000-0005-0000-0000-0000F5700000}"/>
    <cellStyle name="Normal 6 4 3 3 5" xfId="14748" xr:uid="{00000000-0005-0000-0000-0000F6700000}"/>
    <cellStyle name="Normal 6 4 3 3 5 2" xfId="14749" xr:uid="{00000000-0005-0000-0000-0000F7700000}"/>
    <cellStyle name="Normal 6 4 3 3 5 2 2" xfId="14750" xr:uid="{00000000-0005-0000-0000-0000F8700000}"/>
    <cellStyle name="Normal 6 4 3 3 5 2 2 2" xfId="41499" xr:uid="{00000000-0005-0000-0000-0000F9700000}"/>
    <cellStyle name="Normal 6 4 3 3 5 2 3" xfId="31481" xr:uid="{00000000-0005-0000-0000-0000FA700000}"/>
    <cellStyle name="Normal 6 4 3 3 5 3" xfId="14751" xr:uid="{00000000-0005-0000-0000-0000FB700000}"/>
    <cellStyle name="Normal 6 4 3 3 5 3 2" xfId="14752" xr:uid="{00000000-0005-0000-0000-0000FC700000}"/>
    <cellStyle name="Normal 6 4 3 3 5 3 2 2" xfId="41500" xr:uid="{00000000-0005-0000-0000-0000FD700000}"/>
    <cellStyle name="Normal 6 4 3 3 5 3 3" xfId="31482" xr:uid="{00000000-0005-0000-0000-0000FE700000}"/>
    <cellStyle name="Normal 6 4 3 3 5 4" xfId="14753" xr:uid="{00000000-0005-0000-0000-0000FF700000}"/>
    <cellStyle name="Normal 6 4 3 3 5 4 2" xfId="36168" xr:uid="{00000000-0005-0000-0000-000000710000}"/>
    <cellStyle name="Normal 6 4 3 3 5 5" xfId="25572" xr:uid="{00000000-0005-0000-0000-000001710000}"/>
    <cellStyle name="Normal 6 4 3 3 6" xfId="14754" xr:uid="{00000000-0005-0000-0000-000002710000}"/>
    <cellStyle name="Normal 6 4 3 3 6 2" xfId="14755" xr:uid="{00000000-0005-0000-0000-000003710000}"/>
    <cellStyle name="Normal 6 4 3 3 6 2 2" xfId="14756" xr:uid="{00000000-0005-0000-0000-000004710000}"/>
    <cellStyle name="Normal 6 4 3 3 6 2 2 2" xfId="41501" xr:uid="{00000000-0005-0000-0000-000005710000}"/>
    <cellStyle name="Normal 6 4 3 3 6 2 3" xfId="31483" xr:uid="{00000000-0005-0000-0000-000006710000}"/>
    <cellStyle name="Normal 6 4 3 3 6 3" xfId="14757" xr:uid="{00000000-0005-0000-0000-000007710000}"/>
    <cellStyle name="Normal 6 4 3 3 6 3 2" xfId="14758" xr:uid="{00000000-0005-0000-0000-000008710000}"/>
    <cellStyle name="Normal 6 4 3 3 6 3 2 2" xfId="41502" xr:uid="{00000000-0005-0000-0000-000009710000}"/>
    <cellStyle name="Normal 6 4 3 3 6 3 3" xfId="31484" xr:uid="{00000000-0005-0000-0000-00000A710000}"/>
    <cellStyle name="Normal 6 4 3 3 6 4" xfId="14759" xr:uid="{00000000-0005-0000-0000-00000B710000}"/>
    <cellStyle name="Normal 6 4 3 3 6 4 2" xfId="36169" xr:uid="{00000000-0005-0000-0000-00000C710000}"/>
    <cellStyle name="Normal 6 4 3 3 6 5" xfId="25573" xr:uid="{00000000-0005-0000-0000-00000D710000}"/>
    <cellStyle name="Normal 6 4 3 3 7" xfId="14760" xr:uid="{00000000-0005-0000-0000-00000E710000}"/>
    <cellStyle name="Normal 6 4 3 3 7 2" xfId="14761" xr:uid="{00000000-0005-0000-0000-00000F710000}"/>
    <cellStyle name="Normal 6 4 3 3 7 2 2" xfId="41503" xr:uid="{00000000-0005-0000-0000-000010710000}"/>
    <cellStyle name="Normal 6 4 3 3 7 3" xfId="31485" xr:uid="{00000000-0005-0000-0000-000011710000}"/>
    <cellStyle name="Normal 6 4 3 3 8" xfId="14762" xr:uid="{00000000-0005-0000-0000-000012710000}"/>
    <cellStyle name="Normal 6 4 3 3 8 2" xfId="14763" xr:uid="{00000000-0005-0000-0000-000013710000}"/>
    <cellStyle name="Normal 6 4 3 3 8 2 2" xfId="41504" xr:uid="{00000000-0005-0000-0000-000014710000}"/>
    <cellStyle name="Normal 6 4 3 3 8 3" xfId="31486" xr:uid="{00000000-0005-0000-0000-000015710000}"/>
    <cellStyle name="Normal 6 4 3 3 9" xfId="14764" xr:uid="{00000000-0005-0000-0000-000016710000}"/>
    <cellStyle name="Normal 6 4 3 3 9 2" xfId="36152" xr:uid="{00000000-0005-0000-0000-000017710000}"/>
    <cellStyle name="Normal 6 4 3 4" xfId="14765" xr:uid="{00000000-0005-0000-0000-000018710000}"/>
    <cellStyle name="Normal 6 4 3 4 2" xfId="14766" xr:uid="{00000000-0005-0000-0000-000019710000}"/>
    <cellStyle name="Normal 6 4 3 4 2 2" xfId="14767" xr:uid="{00000000-0005-0000-0000-00001A710000}"/>
    <cellStyle name="Normal 6 4 3 4 2 2 2" xfId="14768" xr:uid="{00000000-0005-0000-0000-00001B710000}"/>
    <cellStyle name="Normal 6 4 3 4 2 2 2 2" xfId="14769" xr:uid="{00000000-0005-0000-0000-00001C710000}"/>
    <cellStyle name="Normal 6 4 3 4 2 2 2 2 2" xfId="41505" xr:uid="{00000000-0005-0000-0000-00001D710000}"/>
    <cellStyle name="Normal 6 4 3 4 2 2 2 3" xfId="31487" xr:uid="{00000000-0005-0000-0000-00001E710000}"/>
    <cellStyle name="Normal 6 4 3 4 2 2 3" xfId="14770" xr:uid="{00000000-0005-0000-0000-00001F710000}"/>
    <cellStyle name="Normal 6 4 3 4 2 2 3 2" xfId="14771" xr:uid="{00000000-0005-0000-0000-000020710000}"/>
    <cellStyle name="Normal 6 4 3 4 2 2 3 2 2" xfId="41506" xr:uid="{00000000-0005-0000-0000-000021710000}"/>
    <cellStyle name="Normal 6 4 3 4 2 2 3 3" xfId="31488" xr:uid="{00000000-0005-0000-0000-000022710000}"/>
    <cellStyle name="Normal 6 4 3 4 2 2 4" xfId="14772" xr:uid="{00000000-0005-0000-0000-000023710000}"/>
    <cellStyle name="Normal 6 4 3 4 2 2 4 2" xfId="36172" xr:uid="{00000000-0005-0000-0000-000024710000}"/>
    <cellStyle name="Normal 6 4 3 4 2 2 5" xfId="25576" xr:uid="{00000000-0005-0000-0000-000025710000}"/>
    <cellStyle name="Normal 6 4 3 4 2 3" xfId="14773" xr:uid="{00000000-0005-0000-0000-000026710000}"/>
    <cellStyle name="Normal 6 4 3 4 2 3 2" xfId="14774" xr:uid="{00000000-0005-0000-0000-000027710000}"/>
    <cellStyle name="Normal 6 4 3 4 2 3 2 2" xfId="14775" xr:uid="{00000000-0005-0000-0000-000028710000}"/>
    <cellStyle name="Normal 6 4 3 4 2 3 2 2 2" xfId="41507" xr:uid="{00000000-0005-0000-0000-000029710000}"/>
    <cellStyle name="Normal 6 4 3 4 2 3 2 3" xfId="31489" xr:uid="{00000000-0005-0000-0000-00002A710000}"/>
    <cellStyle name="Normal 6 4 3 4 2 3 3" xfId="14776" xr:uid="{00000000-0005-0000-0000-00002B710000}"/>
    <cellStyle name="Normal 6 4 3 4 2 3 3 2" xfId="14777" xr:uid="{00000000-0005-0000-0000-00002C710000}"/>
    <cellStyle name="Normal 6 4 3 4 2 3 3 2 2" xfId="41508" xr:uid="{00000000-0005-0000-0000-00002D710000}"/>
    <cellStyle name="Normal 6 4 3 4 2 3 3 3" xfId="31490" xr:uid="{00000000-0005-0000-0000-00002E710000}"/>
    <cellStyle name="Normal 6 4 3 4 2 3 4" xfId="14778" xr:uid="{00000000-0005-0000-0000-00002F710000}"/>
    <cellStyle name="Normal 6 4 3 4 2 3 4 2" xfId="36173" xr:uid="{00000000-0005-0000-0000-000030710000}"/>
    <cellStyle name="Normal 6 4 3 4 2 3 5" xfId="25577" xr:uid="{00000000-0005-0000-0000-000031710000}"/>
    <cellStyle name="Normal 6 4 3 4 2 4" xfId="14779" xr:uid="{00000000-0005-0000-0000-000032710000}"/>
    <cellStyle name="Normal 6 4 3 4 2 4 2" xfId="14780" xr:uid="{00000000-0005-0000-0000-000033710000}"/>
    <cellStyle name="Normal 6 4 3 4 2 4 2 2" xfId="41509" xr:uid="{00000000-0005-0000-0000-000034710000}"/>
    <cellStyle name="Normal 6 4 3 4 2 4 3" xfId="31491" xr:uid="{00000000-0005-0000-0000-000035710000}"/>
    <cellStyle name="Normal 6 4 3 4 2 5" xfId="14781" xr:uid="{00000000-0005-0000-0000-000036710000}"/>
    <cellStyle name="Normal 6 4 3 4 2 5 2" xfId="14782" xr:uid="{00000000-0005-0000-0000-000037710000}"/>
    <cellStyle name="Normal 6 4 3 4 2 5 2 2" xfId="41510" xr:uid="{00000000-0005-0000-0000-000038710000}"/>
    <cellStyle name="Normal 6 4 3 4 2 5 3" xfId="31492" xr:uid="{00000000-0005-0000-0000-000039710000}"/>
    <cellStyle name="Normal 6 4 3 4 2 6" xfId="14783" xr:uid="{00000000-0005-0000-0000-00003A710000}"/>
    <cellStyle name="Normal 6 4 3 4 2 6 2" xfId="36171" xr:uid="{00000000-0005-0000-0000-00003B710000}"/>
    <cellStyle name="Normal 6 4 3 4 2 7" xfId="25575" xr:uid="{00000000-0005-0000-0000-00003C710000}"/>
    <cellStyle name="Normal 6 4 3 4 3" xfId="14784" xr:uid="{00000000-0005-0000-0000-00003D710000}"/>
    <cellStyle name="Normal 6 4 3 4 3 2" xfId="14785" xr:uid="{00000000-0005-0000-0000-00003E710000}"/>
    <cellStyle name="Normal 6 4 3 4 3 2 2" xfId="14786" xr:uid="{00000000-0005-0000-0000-00003F710000}"/>
    <cellStyle name="Normal 6 4 3 4 3 2 2 2" xfId="41511" xr:uid="{00000000-0005-0000-0000-000040710000}"/>
    <cellStyle name="Normal 6 4 3 4 3 2 3" xfId="31493" xr:uid="{00000000-0005-0000-0000-000041710000}"/>
    <cellStyle name="Normal 6 4 3 4 3 3" xfId="14787" xr:uid="{00000000-0005-0000-0000-000042710000}"/>
    <cellStyle name="Normal 6 4 3 4 3 3 2" xfId="14788" xr:uid="{00000000-0005-0000-0000-000043710000}"/>
    <cellStyle name="Normal 6 4 3 4 3 3 2 2" xfId="41512" xr:uid="{00000000-0005-0000-0000-000044710000}"/>
    <cellStyle name="Normal 6 4 3 4 3 3 3" xfId="31494" xr:uid="{00000000-0005-0000-0000-000045710000}"/>
    <cellStyle name="Normal 6 4 3 4 3 4" xfId="14789" xr:uid="{00000000-0005-0000-0000-000046710000}"/>
    <cellStyle name="Normal 6 4 3 4 3 4 2" xfId="36174" xr:uid="{00000000-0005-0000-0000-000047710000}"/>
    <cellStyle name="Normal 6 4 3 4 3 5" xfId="25578" xr:uid="{00000000-0005-0000-0000-000048710000}"/>
    <cellStyle name="Normal 6 4 3 4 4" xfId="14790" xr:uid="{00000000-0005-0000-0000-000049710000}"/>
    <cellStyle name="Normal 6 4 3 4 4 2" xfId="14791" xr:uid="{00000000-0005-0000-0000-00004A710000}"/>
    <cellStyle name="Normal 6 4 3 4 4 2 2" xfId="14792" xr:uid="{00000000-0005-0000-0000-00004B710000}"/>
    <cellStyle name="Normal 6 4 3 4 4 2 2 2" xfId="41513" xr:uid="{00000000-0005-0000-0000-00004C710000}"/>
    <cellStyle name="Normal 6 4 3 4 4 2 3" xfId="31495" xr:uid="{00000000-0005-0000-0000-00004D710000}"/>
    <cellStyle name="Normal 6 4 3 4 4 3" xfId="14793" xr:uid="{00000000-0005-0000-0000-00004E710000}"/>
    <cellStyle name="Normal 6 4 3 4 4 3 2" xfId="14794" xr:uid="{00000000-0005-0000-0000-00004F710000}"/>
    <cellStyle name="Normal 6 4 3 4 4 3 2 2" xfId="41514" xr:uid="{00000000-0005-0000-0000-000050710000}"/>
    <cellStyle name="Normal 6 4 3 4 4 3 3" xfId="31496" xr:uid="{00000000-0005-0000-0000-000051710000}"/>
    <cellStyle name="Normal 6 4 3 4 4 4" xfId="14795" xr:uid="{00000000-0005-0000-0000-000052710000}"/>
    <cellStyle name="Normal 6 4 3 4 4 4 2" xfId="36175" xr:uid="{00000000-0005-0000-0000-000053710000}"/>
    <cellStyle name="Normal 6 4 3 4 4 5" xfId="25579" xr:uid="{00000000-0005-0000-0000-000054710000}"/>
    <cellStyle name="Normal 6 4 3 4 5" xfId="14796" xr:uid="{00000000-0005-0000-0000-000055710000}"/>
    <cellStyle name="Normal 6 4 3 4 5 2" xfId="14797" xr:uid="{00000000-0005-0000-0000-000056710000}"/>
    <cellStyle name="Normal 6 4 3 4 5 2 2" xfId="41515" xr:uid="{00000000-0005-0000-0000-000057710000}"/>
    <cellStyle name="Normal 6 4 3 4 5 3" xfId="31497" xr:uid="{00000000-0005-0000-0000-000058710000}"/>
    <cellStyle name="Normal 6 4 3 4 6" xfId="14798" xr:uid="{00000000-0005-0000-0000-000059710000}"/>
    <cellStyle name="Normal 6 4 3 4 6 2" xfId="14799" xr:uid="{00000000-0005-0000-0000-00005A710000}"/>
    <cellStyle name="Normal 6 4 3 4 6 2 2" xfId="41516" xr:uid="{00000000-0005-0000-0000-00005B710000}"/>
    <cellStyle name="Normal 6 4 3 4 6 3" xfId="31498" xr:uid="{00000000-0005-0000-0000-00005C710000}"/>
    <cellStyle name="Normal 6 4 3 4 7" xfId="14800" xr:uid="{00000000-0005-0000-0000-00005D710000}"/>
    <cellStyle name="Normal 6 4 3 4 7 2" xfId="36170" xr:uid="{00000000-0005-0000-0000-00005E710000}"/>
    <cellStyle name="Normal 6 4 3 4 8" xfId="25574" xr:uid="{00000000-0005-0000-0000-00005F710000}"/>
    <cellStyle name="Normal 6 4 3 5" xfId="14801" xr:uid="{00000000-0005-0000-0000-000060710000}"/>
    <cellStyle name="Normal 6 4 3 5 2" xfId="14802" xr:uid="{00000000-0005-0000-0000-000061710000}"/>
    <cellStyle name="Normal 6 4 3 5 2 2" xfId="14803" xr:uid="{00000000-0005-0000-0000-000062710000}"/>
    <cellStyle name="Normal 6 4 3 5 2 2 2" xfId="14804" xr:uid="{00000000-0005-0000-0000-000063710000}"/>
    <cellStyle name="Normal 6 4 3 5 2 2 2 2" xfId="14805" xr:uid="{00000000-0005-0000-0000-000064710000}"/>
    <cellStyle name="Normal 6 4 3 5 2 2 2 2 2" xfId="41517" xr:uid="{00000000-0005-0000-0000-000065710000}"/>
    <cellStyle name="Normal 6 4 3 5 2 2 2 3" xfId="31499" xr:uid="{00000000-0005-0000-0000-000066710000}"/>
    <cellStyle name="Normal 6 4 3 5 2 2 3" xfId="14806" xr:uid="{00000000-0005-0000-0000-000067710000}"/>
    <cellStyle name="Normal 6 4 3 5 2 2 3 2" xfId="14807" xr:uid="{00000000-0005-0000-0000-000068710000}"/>
    <cellStyle name="Normal 6 4 3 5 2 2 3 2 2" xfId="41518" xr:uid="{00000000-0005-0000-0000-000069710000}"/>
    <cellStyle name="Normal 6 4 3 5 2 2 3 3" xfId="31500" xr:uid="{00000000-0005-0000-0000-00006A710000}"/>
    <cellStyle name="Normal 6 4 3 5 2 2 4" xfId="14808" xr:uid="{00000000-0005-0000-0000-00006B710000}"/>
    <cellStyle name="Normal 6 4 3 5 2 2 4 2" xfId="36178" xr:uid="{00000000-0005-0000-0000-00006C710000}"/>
    <cellStyle name="Normal 6 4 3 5 2 2 5" xfId="25582" xr:uid="{00000000-0005-0000-0000-00006D710000}"/>
    <cellStyle name="Normal 6 4 3 5 2 3" xfId="14809" xr:uid="{00000000-0005-0000-0000-00006E710000}"/>
    <cellStyle name="Normal 6 4 3 5 2 3 2" xfId="14810" xr:uid="{00000000-0005-0000-0000-00006F710000}"/>
    <cellStyle name="Normal 6 4 3 5 2 3 2 2" xfId="14811" xr:uid="{00000000-0005-0000-0000-000070710000}"/>
    <cellStyle name="Normal 6 4 3 5 2 3 2 2 2" xfId="41519" xr:uid="{00000000-0005-0000-0000-000071710000}"/>
    <cellStyle name="Normal 6 4 3 5 2 3 2 3" xfId="31501" xr:uid="{00000000-0005-0000-0000-000072710000}"/>
    <cellStyle name="Normal 6 4 3 5 2 3 3" xfId="14812" xr:uid="{00000000-0005-0000-0000-000073710000}"/>
    <cellStyle name="Normal 6 4 3 5 2 3 3 2" xfId="14813" xr:uid="{00000000-0005-0000-0000-000074710000}"/>
    <cellStyle name="Normal 6 4 3 5 2 3 3 2 2" xfId="41520" xr:uid="{00000000-0005-0000-0000-000075710000}"/>
    <cellStyle name="Normal 6 4 3 5 2 3 3 3" xfId="31502" xr:uid="{00000000-0005-0000-0000-000076710000}"/>
    <cellStyle name="Normal 6 4 3 5 2 3 4" xfId="14814" xr:uid="{00000000-0005-0000-0000-000077710000}"/>
    <cellStyle name="Normal 6 4 3 5 2 3 4 2" xfId="36179" xr:uid="{00000000-0005-0000-0000-000078710000}"/>
    <cellStyle name="Normal 6 4 3 5 2 3 5" xfId="25583" xr:uid="{00000000-0005-0000-0000-000079710000}"/>
    <cellStyle name="Normal 6 4 3 5 2 4" xfId="14815" xr:uid="{00000000-0005-0000-0000-00007A710000}"/>
    <cellStyle name="Normal 6 4 3 5 2 4 2" xfId="14816" xr:uid="{00000000-0005-0000-0000-00007B710000}"/>
    <cellStyle name="Normal 6 4 3 5 2 4 2 2" xfId="41521" xr:uid="{00000000-0005-0000-0000-00007C710000}"/>
    <cellStyle name="Normal 6 4 3 5 2 4 3" xfId="31503" xr:uid="{00000000-0005-0000-0000-00007D710000}"/>
    <cellStyle name="Normal 6 4 3 5 2 5" xfId="14817" xr:uid="{00000000-0005-0000-0000-00007E710000}"/>
    <cellStyle name="Normal 6 4 3 5 2 5 2" xfId="14818" xr:uid="{00000000-0005-0000-0000-00007F710000}"/>
    <cellStyle name="Normal 6 4 3 5 2 5 2 2" xfId="41522" xr:uid="{00000000-0005-0000-0000-000080710000}"/>
    <cellStyle name="Normal 6 4 3 5 2 5 3" xfId="31504" xr:uid="{00000000-0005-0000-0000-000081710000}"/>
    <cellStyle name="Normal 6 4 3 5 2 6" xfId="14819" xr:uid="{00000000-0005-0000-0000-000082710000}"/>
    <cellStyle name="Normal 6 4 3 5 2 6 2" xfId="36177" xr:uid="{00000000-0005-0000-0000-000083710000}"/>
    <cellStyle name="Normal 6 4 3 5 2 7" xfId="25581" xr:uid="{00000000-0005-0000-0000-000084710000}"/>
    <cellStyle name="Normal 6 4 3 5 3" xfId="14820" xr:uid="{00000000-0005-0000-0000-000085710000}"/>
    <cellStyle name="Normal 6 4 3 5 3 2" xfId="14821" xr:uid="{00000000-0005-0000-0000-000086710000}"/>
    <cellStyle name="Normal 6 4 3 5 3 2 2" xfId="14822" xr:uid="{00000000-0005-0000-0000-000087710000}"/>
    <cellStyle name="Normal 6 4 3 5 3 2 2 2" xfId="41523" xr:uid="{00000000-0005-0000-0000-000088710000}"/>
    <cellStyle name="Normal 6 4 3 5 3 2 3" xfId="31505" xr:uid="{00000000-0005-0000-0000-000089710000}"/>
    <cellStyle name="Normal 6 4 3 5 3 3" xfId="14823" xr:uid="{00000000-0005-0000-0000-00008A710000}"/>
    <cellStyle name="Normal 6 4 3 5 3 3 2" xfId="14824" xr:uid="{00000000-0005-0000-0000-00008B710000}"/>
    <cellStyle name="Normal 6 4 3 5 3 3 2 2" xfId="41524" xr:uid="{00000000-0005-0000-0000-00008C710000}"/>
    <cellStyle name="Normal 6 4 3 5 3 3 3" xfId="31506" xr:uid="{00000000-0005-0000-0000-00008D710000}"/>
    <cellStyle name="Normal 6 4 3 5 3 4" xfId="14825" xr:uid="{00000000-0005-0000-0000-00008E710000}"/>
    <cellStyle name="Normal 6 4 3 5 3 4 2" xfId="36180" xr:uid="{00000000-0005-0000-0000-00008F710000}"/>
    <cellStyle name="Normal 6 4 3 5 3 5" xfId="25584" xr:uid="{00000000-0005-0000-0000-000090710000}"/>
    <cellStyle name="Normal 6 4 3 5 4" xfId="14826" xr:uid="{00000000-0005-0000-0000-000091710000}"/>
    <cellStyle name="Normal 6 4 3 5 4 2" xfId="14827" xr:uid="{00000000-0005-0000-0000-000092710000}"/>
    <cellStyle name="Normal 6 4 3 5 4 2 2" xfId="14828" xr:uid="{00000000-0005-0000-0000-000093710000}"/>
    <cellStyle name="Normal 6 4 3 5 4 2 2 2" xfId="41525" xr:uid="{00000000-0005-0000-0000-000094710000}"/>
    <cellStyle name="Normal 6 4 3 5 4 2 3" xfId="31507" xr:uid="{00000000-0005-0000-0000-000095710000}"/>
    <cellStyle name="Normal 6 4 3 5 4 3" xfId="14829" xr:uid="{00000000-0005-0000-0000-000096710000}"/>
    <cellStyle name="Normal 6 4 3 5 4 3 2" xfId="14830" xr:uid="{00000000-0005-0000-0000-000097710000}"/>
    <cellStyle name="Normal 6 4 3 5 4 3 2 2" xfId="41526" xr:uid="{00000000-0005-0000-0000-000098710000}"/>
    <cellStyle name="Normal 6 4 3 5 4 3 3" xfId="31508" xr:uid="{00000000-0005-0000-0000-000099710000}"/>
    <cellStyle name="Normal 6 4 3 5 4 4" xfId="14831" xr:uid="{00000000-0005-0000-0000-00009A710000}"/>
    <cellStyle name="Normal 6 4 3 5 4 4 2" xfId="36181" xr:uid="{00000000-0005-0000-0000-00009B710000}"/>
    <cellStyle name="Normal 6 4 3 5 4 5" xfId="25585" xr:uid="{00000000-0005-0000-0000-00009C710000}"/>
    <cellStyle name="Normal 6 4 3 5 5" xfId="14832" xr:uid="{00000000-0005-0000-0000-00009D710000}"/>
    <cellStyle name="Normal 6 4 3 5 5 2" xfId="14833" xr:uid="{00000000-0005-0000-0000-00009E710000}"/>
    <cellStyle name="Normal 6 4 3 5 5 2 2" xfId="41527" xr:uid="{00000000-0005-0000-0000-00009F710000}"/>
    <cellStyle name="Normal 6 4 3 5 5 3" xfId="31509" xr:uid="{00000000-0005-0000-0000-0000A0710000}"/>
    <cellStyle name="Normal 6 4 3 5 6" xfId="14834" xr:uid="{00000000-0005-0000-0000-0000A1710000}"/>
    <cellStyle name="Normal 6 4 3 5 6 2" xfId="14835" xr:uid="{00000000-0005-0000-0000-0000A2710000}"/>
    <cellStyle name="Normal 6 4 3 5 6 2 2" xfId="41528" xr:uid="{00000000-0005-0000-0000-0000A3710000}"/>
    <cellStyle name="Normal 6 4 3 5 6 3" xfId="31510" xr:uid="{00000000-0005-0000-0000-0000A4710000}"/>
    <cellStyle name="Normal 6 4 3 5 7" xfId="14836" xr:uid="{00000000-0005-0000-0000-0000A5710000}"/>
    <cellStyle name="Normal 6 4 3 5 7 2" xfId="36176" xr:uid="{00000000-0005-0000-0000-0000A6710000}"/>
    <cellStyle name="Normal 6 4 3 5 8" xfId="25580" xr:uid="{00000000-0005-0000-0000-0000A7710000}"/>
    <cellStyle name="Normal 6 4 3 6" xfId="14837" xr:uid="{00000000-0005-0000-0000-0000A8710000}"/>
    <cellStyle name="Normal 6 4 3 6 2" xfId="14838" xr:uid="{00000000-0005-0000-0000-0000A9710000}"/>
    <cellStyle name="Normal 6 4 3 6 2 2" xfId="14839" xr:uid="{00000000-0005-0000-0000-0000AA710000}"/>
    <cellStyle name="Normal 6 4 3 6 2 2 2" xfId="14840" xr:uid="{00000000-0005-0000-0000-0000AB710000}"/>
    <cellStyle name="Normal 6 4 3 6 2 2 2 2" xfId="14841" xr:uid="{00000000-0005-0000-0000-0000AC710000}"/>
    <cellStyle name="Normal 6 4 3 6 2 2 2 2 2" xfId="41529" xr:uid="{00000000-0005-0000-0000-0000AD710000}"/>
    <cellStyle name="Normal 6 4 3 6 2 2 2 3" xfId="31511" xr:uid="{00000000-0005-0000-0000-0000AE710000}"/>
    <cellStyle name="Normal 6 4 3 6 2 2 3" xfId="14842" xr:uid="{00000000-0005-0000-0000-0000AF710000}"/>
    <cellStyle name="Normal 6 4 3 6 2 2 3 2" xfId="14843" xr:uid="{00000000-0005-0000-0000-0000B0710000}"/>
    <cellStyle name="Normal 6 4 3 6 2 2 3 2 2" xfId="41530" xr:uid="{00000000-0005-0000-0000-0000B1710000}"/>
    <cellStyle name="Normal 6 4 3 6 2 2 3 3" xfId="31512" xr:uid="{00000000-0005-0000-0000-0000B2710000}"/>
    <cellStyle name="Normal 6 4 3 6 2 2 4" xfId="14844" xr:uid="{00000000-0005-0000-0000-0000B3710000}"/>
    <cellStyle name="Normal 6 4 3 6 2 2 4 2" xfId="36184" xr:uid="{00000000-0005-0000-0000-0000B4710000}"/>
    <cellStyle name="Normal 6 4 3 6 2 2 5" xfId="25588" xr:uid="{00000000-0005-0000-0000-0000B5710000}"/>
    <cellStyle name="Normal 6 4 3 6 2 3" xfId="14845" xr:uid="{00000000-0005-0000-0000-0000B6710000}"/>
    <cellStyle name="Normal 6 4 3 6 2 3 2" xfId="14846" xr:uid="{00000000-0005-0000-0000-0000B7710000}"/>
    <cellStyle name="Normal 6 4 3 6 2 3 2 2" xfId="14847" xr:uid="{00000000-0005-0000-0000-0000B8710000}"/>
    <cellStyle name="Normal 6 4 3 6 2 3 2 2 2" xfId="41531" xr:uid="{00000000-0005-0000-0000-0000B9710000}"/>
    <cellStyle name="Normal 6 4 3 6 2 3 2 3" xfId="31513" xr:uid="{00000000-0005-0000-0000-0000BA710000}"/>
    <cellStyle name="Normal 6 4 3 6 2 3 3" xfId="14848" xr:uid="{00000000-0005-0000-0000-0000BB710000}"/>
    <cellStyle name="Normal 6 4 3 6 2 3 3 2" xfId="14849" xr:uid="{00000000-0005-0000-0000-0000BC710000}"/>
    <cellStyle name="Normal 6 4 3 6 2 3 3 2 2" xfId="41532" xr:uid="{00000000-0005-0000-0000-0000BD710000}"/>
    <cellStyle name="Normal 6 4 3 6 2 3 3 3" xfId="31514" xr:uid="{00000000-0005-0000-0000-0000BE710000}"/>
    <cellStyle name="Normal 6 4 3 6 2 3 4" xfId="14850" xr:uid="{00000000-0005-0000-0000-0000BF710000}"/>
    <cellStyle name="Normal 6 4 3 6 2 3 4 2" xfId="36185" xr:uid="{00000000-0005-0000-0000-0000C0710000}"/>
    <cellStyle name="Normal 6 4 3 6 2 3 5" xfId="25589" xr:uid="{00000000-0005-0000-0000-0000C1710000}"/>
    <cellStyle name="Normal 6 4 3 6 2 4" xfId="14851" xr:uid="{00000000-0005-0000-0000-0000C2710000}"/>
    <cellStyle name="Normal 6 4 3 6 2 4 2" xfId="14852" xr:uid="{00000000-0005-0000-0000-0000C3710000}"/>
    <cellStyle name="Normal 6 4 3 6 2 4 2 2" xfId="41533" xr:uid="{00000000-0005-0000-0000-0000C4710000}"/>
    <cellStyle name="Normal 6 4 3 6 2 4 3" xfId="31515" xr:uid="{00000000-0005-0000-0000-0000C5710000}"/>
    <cellStyle name="Normal 6 4 3 6 2 5" xfId="14853" xr:uid="{00000000-0005-0000-0000-0000C6710000}"/>
    <cellStyle name="Normal 6 4 3 6 2 5 2" xfId="14854" xr:uid="{00000000-0005-0000-0000-0000C7710000}"/>
    <cellStyle name="Normal 6 4 3 6 2 5 2 2" xfId="41534" xr:uid="{00000000-0005-0000-0000-0000C8710000}"/>
    <cellStyle name="Normal 6 4 3 6 2 5 3" xfId="31516" xr:uid="{00000000-0005-0000-0000-0000C9710000}"/>
    <cellStyle name="Normal 6 4 3 6 2 6" xfId="14855" xr:uid="{00000000-0005-0000-0000-0000CA710000}"/>
    <cellStyle name="Normal 6 4 3 6 2 6 2" xfId="36183" xr:uid="{00000000-0005-0000-0000-0000CB710000}"/>
    <cellStyle name="Normal 6 4 3 6 2 7" xfId="25587" xr:uid="{00000000-0005-0000-0000-0000CC710000}"/>
    <cellStyle name="Normal 6 4 3 6 3" xfId="14856" xr:uid="{00000000-0005-0000-0000-0000CD710000}"/>
    <cellStyle name="Normal 6 4 3 6 3 2" xfId="14857" xr:uid="{00000000-0005-0000-0000-0000CE710000}"/>
    <cellStyle name="Normal 6 4 3 6 3 2 2" xfId="14858" xr:uid="{00000000-0005-0000-0000-0000CF710000}"/>
    <cellStyle name="Normal 6 4 3 6 3 2 2 2" xfId="41535" xr:uid="{00000000-0005-0000-0000-0000D0710000}"/>
    <cellStyle name="Normal 6 4 3 6 3 2 3" xfId="31517" xr:uid="{00000000-0005-0000-0000-0000D1710000}"/>
    <cellStyle name="Normal 6 4 3 6 3 3" xfId="14859" xr:uid="{00000000-0005-0000-0000-0000D2710000}"/>
    <cellStyle name="Normal 6 4 3 6 3 3 2" xfId="14860" xr:uid="{00000000-0005-0000-0000-0000D3710000}"/>
    <cellStyle name="Normal 6 4 3 6 3 3 2 2" xfId="41536" xr:uid="{00000000-0005-0000-0000-0000D4710000}"/>
    <cellStyle name="Normal 6 4 3 6 3 3 3" xfId="31518" xr:uid="{00000000-0005-0000-0000-0000D5710000}"/>
    <cellStyle name="Normal 6 4 3 6 3 4" xfId="14861" xr:uid="{00000000-0005-0000-0000-0000D6710000}"/>
    <cellStyle name="Normal 6 4 3 6 3 4 2" xfId="36186" xr:uid="{00000000-0005-0000-0000-0000D7710000}"/>
    <cellStyle name="Normal 6 4 3 6 3 5" xfId="25590" xr:uid="{00000000-0005-0000-0000-0000D8710000}"/>
    <cellStyle name="Normal 6 4 3 6 4" xfId="14862" xr:uid="{00000000-0005-0000-0000-0000D9710000}"/>
    <cellStyle name="Normal 6 4 3 6 4 2" xfId="14863" xr:uid="{00000000-0005-0000-0000-0000DA710000}"/>
    <cellStyle name="Normal 6 4 3 6 4 2 2" xfId="14864" xr:uid="{00000000-0005-0000-0000-0000DB710000}"/>
    <cellStyle name="Normal 6 4 3 6 4 2 2 2" xfId="41537" xr:uid="{00000000-0005-0000-0000-0000DC710000}"/>
    <cellStyle name="Normal 6 4 3 6 4 2 3" xfId="31519" xr:uid="{00000000-0005-0000-0000-0000DD710000}"/>
    <cellStyle name="Normal 6 4 3 6 4 3" xfId="14865" xr:uid="{00000000-0005-0000-0000-0000DE710000}"/>
    <cellStyle name="Normal 6 4 3 6 4 3 2" xfId="14866" xr:uid="{00000000-0005-0000-0000-0000DF710000}"/>
    <cellStyle name="Normal 6 4 3 6 4 3 2 2" xfId="41538" xr:uid="{00000000-0005-0000-0000-0000E0710000}"/>
    <cellStyle name="Normal 6 4 3 6 4 3 3" xfId="31520" xr:uid="{00000000-0005-0000-0000-0000E1710000}"/>
    <cellStyle name="Normal 6 4 3 6 4 4" xfId="14867" xr:uid="{00000000-0005-0000-0000-0000E2710000}"/>
    <cellStyle name="Normal 6 4 3 6 4 4 2" xfId="36187" xr:uid="{00000000-0005-0000-0000-0000E3710000}"/>
    <cellStyle name="Normal 6 4 3 6 4 5" xfId="25591" xr:uid="{00000000-0005-0000-0000-0000E4710000}"/>
    <cellStyle name="Normal 6 4 3 6 5" xfId="14868" xr:uid="{00000000-0005-0000-0000-0000E5710000}"/>
    <cellStyle name="Normal 6 4 3 6 5 2" xfId="14869" xr:uid="{00000000-0005-0000-0000-0000E6710000}"/>
    <cellStyle name="Normal 6 4 3 6 5 2 2" xfId="41539" xr:uid="{00000000-0005-0000-0000-0000E7710000}"/>
    <cellStyle name="Normal 6 4 3 6 5 3" xfId="31521" xr:uid="{00000000-0005-0000-0000-0000E8710000}"/>
    <cellStyle name="Normal 6 4 3 6 6" xfId="14870" xr:uid="{00000000-0005-0000-0000-0000E9710000}"/>
    <cellStyle name="Normal 6 4 3 6 6 2" xfId="14871" xr:uid="{00000000-0005-0000-0000-0000EA710000}"/>
    <cellStyle name="Normal 6 4 3 6 6 2 2" xfId="41540" xr:uid="{00000000-0005-0000-0000-0000EB710000}"/>
    <cellStyle name="Normal 6 4 3 6 6 3" xfId="31522" xr:uid="{00000000-0005-0000-0000-0000EC710000}"/>
    <cellStyle name="Normal 6 4 3 6 7" xfId="14872" xr:uid="{00000000-0005-0000-0000-0000ED710000}"/>
    <cellStyle name="Normal 6 4 3 6 7 2" xfId="36182" xr:uid="{00000000-0005-0000-0000-0000EE710000}"/>
    <cellStyle name="Normal 6 4 3 6 8" xfId="25586" xr:uid="{00000000-0005-0000-0000-0000EF710000}"/>
    <cellStyle name="Normal 6 4 3 7" xfId="14873" xr:uid="{00000000-0005-0000-0000-0000F0710000}"/>
    <cellStyle name="Normal 6 4 3 7 2" xfId="14874" xr:uid="{00000000-0005-0000-0000-0000F1710000}"/>
    <cellStyle name="Normal 6 4 3 7 2 2" xfId="14875" xr:uid="{00000000-0005-0000-0000-0000F2710000}"/>
    <cellStyle name="Normal 6 4 3 7 2 2 2" xfId="14876" xr:uid="{00000000-0005-0000-0000-0000F3710000}"/>
    <cellStyle name="Normal 6 4 3 7 2 2 2 2" xfId="41541" xr:uid="{00000000-0005-0000-0000-0000F4710000}"/>
    <cellStyle name="Normal 6 4 3 7 2 2 3" xfId="31523" xr:uid="{00000000-0005-0000-0000-0000F5710000}"/>
    <cellStyle name="Normal 6 4 3 7 2 3" xfId="14877" xr:uid="{00000000-0005-0000-0000-0000F6710000}"/>
    <cellStyle name="Normal 6 4 3 7 2 3 2" xfId="14878" xr:uid="{00000000-0005-0000-0000-0000F7710000}"/>
    <cellStyle name="Normal 6 4 3 7 2 3 2 2" xfId="41542" xr:uid="{00000000-0005-0000-0000-0000F8710000}"/>
    <cellStyle name="Normal 6 4 3 7 2 3 3" xfId="31524" xr:uid="{00000000-0005-0000-0000-0000F9710000}"/>
    <cellStyle name="Normal 6 4 3 7 2 4" xfId="14879" xr:uid="{00000000-0005-0000-0000-0000FA710000}"/>
    <cellStyle name="Normal 6 4 3 7 2 4 2" xfId="36189" xr:uid="{00000000-0005-0000-0000-0000FB710000}"/>
    <cellStyle name="Normal 6 4 3 7 2 5" xfId="25593" xr:uid="{00000000-0005-0000-0000-0000FC710000}"/>
    <cellStyle name="Normal 6 4 3 7 3" xfId="14880" xr:uid="{00000000-0005-0000-0000-0000FD710000}"/>
    <cellStyle name="Normal 6 4 3 7 3 2" xfId="14881" xr:uid="{00000000-0005-0000-0000-0000FE710000}"/>
    <cellStyle name="Normal 6 4 3 7 3 2 2" xfId="14882" xr:uid="{00000000-0005-0000-0000-0000FF710000}"/>
    <cellStyle name="Normal 6 4 3 7 3 2 2 2" xfId="41543" xr:uid="{00000000-0005-0000-0000-000000720000}"/>
    <cellStyle name="Normal 6 4 3 7 3 2 3" xfId="31525" xr:uid="{00000000-0005-0000-0000-000001720000}"/>
    <cellStyle name="Normal 6 4 3 7 3 3" xfId="14883" xr:uid="{00000000-0005-0000-0000-000002720000}"/>
    <cellStyle name="Normal 6 4 3 7 3 3 2" xfId="14884" xr:uid="{00000000-0005-0000-0000-000003720000}"/>
    <cellStyle name="Normal 6 4 3 7 3 3 2 2" xfId="41544" xr:uid="{00000000-0005-0000-0000-000004720000}"/>
    <cellStyle name="Normal 6 4 3 7 3 3 3" xfId="31526" xr:uid="{00000000-0005-0000-0000-000005720000}"/>
    <cellStyle name="Normal 6 4 3 7 3 4" xfId="14885" xr:uid="{00000000-0005-0000-0000-000006720000}"/>
    <cellStyle name="Normal 6 4 3 7 3 4 2" xfId="36190" xr:uid="{00000000-0005-0000-0000-000007720000}"/>
    <cellStyle name="Normal 6 4 3 7 3 5" xfId="25594" xr:uid="{00000000-0005-0000-0000-000008720000}"/>
    <cellStyle name="Normal 6 4 3 7 4" xfId="14886" xr:uid="{00000000-0005-0000-0000-000009720000}"/>
    <cellStyle name="Normal 6 4 3 7 4 2" xfId="14887" xr:uid="{00000000-0005-0000-0000-00000A720000}"/>
    <cellStyle name="Normal 6 4 3 7 4 2 2" xfId="41545" xr:uid="{00000000-0005-0000-0000-00000B720000}"/>
    <cellStyle name="Normal 6 4 3 7 4 3" xfId="31527" xr:uid="{00000000-0005-0000-0000-00000C720000}"/>
    <cellStyle name="Normal 6 4 3 7 5" xfId="14888" xr:uid="{00000000-0005-0000-0000-00000D720000}"/>
    <cellStyle name="Normal 6 4 3 7 5 2" xfId="14889" xr:uid="{00000000-0005-0000-0000-00000E720000}"/>
    <cellStyle name="Normal 6 4 3 7 5 2 2" xfId="41546" xr:uid="{00000000-0005-0000-0000-00000F720000}"/>
    <cellStyle name="Normal 6 4 3 7 5 3" xfId="31528" xr:uid="{00000000-0005-0000-0000-000010720000}"/>
    <cellStyle name="Normal 6 4 3 7 6" xfId="14890" xr:uid="{00000000-0005-0000-0000-000011720000}"/>
    <cellStyle name="Normal 6 4 3 7 6 2" xfId="36188" xr:uid="{00000000-0005-0000-0000-000012720000}"/>
    <cellStyle name="Normal 6 4 3 7 7" xfId="25592" xr:uid="{00000000-0005-0000-0000-000013720000}"/>
    <cellStyle name="Normal 6 4 3 8" xfId="14891" xr:uid="{00000000-0005-0000-0000-000014720000}"/>
    <cellStyle name="Normal 6 4 3 8 2" xfId="14892" xr:uid="{00000000-0005-0000-0000-000015720000}"/>
    <cellStyle name="Normal 6 4 3 8 2 2" xfId="14893" xr:uid="{00000000-0005-0000-0000-000016720000}"/>
    <cellStyle name="Normal 6 4 3 8 2 2 2" xfId="41547" xr:uid="{00000000-0005-0000-0000-000017720000}"/>
    <cellStyle name="Normal 6 4 3 8 2 3" xfId="31529" xr:uid="{00000000-0005-0000-0000-000018720000}"/>
    <cellStyle name="Normal 6 4 3 8 3" xfId="14894" xr:uid="{00000000-0005-0000-0000-000019720000}"/>
    <cellStyle name="Normal 6 4 3 8 3 2" xfId="14895" xr:uid="{00000000-0005-0000-0000-00001A720000}"/>
    <cellStyle name="Normal 6 4 3 8 3 2 2" xfId="41548" xr:uid="{00000000-0005-0000-0000-00001B720000}"/>
    <cellStyle name="Normal 6 4 3 8 3 3" xfId="31530" xr:uid="{00000000-0005-0000-0000-00001C720000}"/>
    <cellStyle name="Normal 6 4 3 8 4" xfId="14896" xr:uid="{00000000-0005-0000-0000-00001D720000}"/>
    <cellStyle name="Normal 6 4 3 8 4 2" xfId="36191" xr:uid="{00000000-0005-0000-0000-00001E720000}"/>
    <cellStyle name="Normal 6 4 3 8 5" xfId="25595" xr:uid="{00000000-0005-0000-0000-00001F720000}"/>
    <cellStyle name="Normal 6 4 3 9" xfId="14897" xr:uid="{00000000-0005-0000-0000-000020720000}"/>
    <cellStyle name="Normal 6 4 3 9 2" xfId="14898" xr:uid="{00000000-0005-0000-0000-000021720000}"/>
    <cellStyle name="Normal 6 4 3 9 2 2" xfId="14899" xr:uid="{00000000-0005-0000-0000-000022720000}"/>
    <cellStyle name="Normal 6 4 3 9 2 2 2" xfId="41549" xr:uid="{00000000-0005-0000-0000-000023720000}"/>
    <cellStyle name="Normal 6 4 3 9 2 3" xfId="31531" xr:uid="{00000000-0005-0000-0000-000024720000}"/>
    <cellStyle name="Normal 6 4 3 9 3" xfId="14900" xr:uid="{00000000-0005-0000-0000-000025720000}"/>
    <cellStyle name="Normal 6 4 3 9 3 2" xfId="14901" xr:uid="{00000000-0005-0000-0000-000026720000}"/>
    <cellStyle name="Normal 6 4 3 9 3 2 2" xfId="41550" xr:uid="{00000000-0005-0000-0000-000027720000}"/>
    <cellStyle name="Normal 6 4 3 9 3 3" xfId="31532" xr:uid="{00000000-0005-0000-0000-000028720000}"/>
    <cellStyle name="Normal 6 4 3 9 4" xfId="14902" xr:uid="{00000000-0005-0000-0000-000029720000}"/>
    <cellStyle name="Normal 6 4 3 9 4 2" xfId="36192" xr:uid="{00000000-0005-0000-0000-00002A720000}"/>
    <cellStyle name="Normal 6 4 3 9 5" xfId="25596" xr:uid="{00000000-0005-0000-0000-00002B720000}"/>
    <cellStyle name="Normal 6 4 4" xfId="14903" xr:uid="{00000000-0005-0000-0000-00002C720000}"/>
    <cellStyle name="Normal 6 4 4 10" xfId="14904" xr:uid="{00000000-0005-0000-0000-00002D720000}"/>
    <cellStyle name="Normal 6 4 4 10 2" xfId="14905" xr:uid="{00000000-0005-0000-0000-00002E720000}"/>
    <cellStyle name="Normal 6 4 4 10 2 2" xfId="41551" xr:uid="{00000000-0005-0000-0000-00002F720000}"/>
    <cellStyle name="Normal 6 4 4 10 3" xfId="31533" xr:uid="{00000000-0005-0000-0000-000030720000}"/>
    <cellStyle name="Normal 6 4 4 11" xfId="14906" xr:uid="{00000000-0005-0000-0000-000031720000}"/>
    <cellStyle name="Normal 6 4 4 11 2" xfId="14907" xr:uid="{00000000-0005-0000-0000-000032720000}"/>
    <cellStyle name="Normal 6 4 4 11 2 2" xfId="41552" xr:uid="{00000000-0005-0000-0000-000033720000}"/>
    <cellStyle name="Normal 6 4 4 11 3" xfId="31534" xr:uid="{00000000-0005-0000-0000-000034720000}"/>
    <cellStyle name="Normal 6 4 4 12" xfId="14908" xr:uid="{00000000-0005-0000-0000-000035720000}"/>
    <cellStyle name="Normal 6 4 4 12 2" xfId="36193" xr:uid="{00000000-0005-0000-0000-000036720000}"/>
    <cellStyle name="Normal 6 4 4 13" xfId="25597" xr:uid="{00000000-0005-0000-0000-000037720000}"/>
    <cellStyle name="Normal 6 4 4 2" xfId="14909" xr:uid="{00000000-0005-0000-0000-000038720000}"/>
    <cellStyle name="Normal 6 4 4 2 10" xfId="14910" xr:uid="{00000000-0005-0000-0000-000039720000}"/>
    <cellStyle name="Normal 6 4 4 2 10 2" xfId="14911" xr:uid="{00000000-0005-0000-0000-00003A720000}"/>
    <cellStyle name="Normal 6 4 4 2 10 2 2" xfId="41553" xr:uid="{00000000-0005-0000-0000-00003B720000}"/>
    <cellStyle name="Normal 6 4 4 2 10 3" xfId="31535" xr:uid="{00000000-0005-0000-0000-00003C720000}"/>
    <cellStyle name="Normal 6 4 4 2 11" xfId="14912" xr:uid="{00000000-0005-0000-0000-00003D720000}"/>
    <cellStyle name="Normal 6 4 4 2 11 2" xfId="36194" xr:uid="{00000000-0005-0000-0000-00003E720000}"/>
    <cellStyle name="Normal 6 4 4 2 12" xfId="25598" xr:uid="{00000000-0005-0000-0000-00003F720000}"/>
    <cellStyle name="Normal 6 4 4 2 2" xfId="14913" xr:uid="{00000000-0005-0000-0000-000040720000}"/>
    <cellStyle name="Normal 6 4 4 2 2 10" xfId="25599" xr:uid="{00000000-0005-0000-0000-000041720000}"/>
    <cellStyle name="Normal 6 4 4 2 2 2" xfId="14914" xr:uid="{00000000-0005-0000-0000-000042720000}"/>
    <cellStyle name="Normal 6 4 4 2 2 2 2" xfId="14915" xr:uid="{00000000-0005-0000-0000-000043720000}"/>
    <cellStyle name="Normal 6 4 4 2 2 2 2 2" xfId="14916" xr:uid="{00000000-0005-0000-0000-000044720000}"/>
    <cellStyle name="Normal 6 4 4 2 2 2 2 2 2" xfId="14917" xr:uid="{00000000-0005-0000-0000-000045720000}"/>
    <cellStyle name="Normal 6 4 4 2 2 2 2 2 2 2" xfId="14918" xr:uid="{00000000-0005-0000-0000-000046720000}"/>
    <cellStyle name="Normal 6 4 4 2 2 2 2 2 2 2 2" xfId="41554" xr:uid="{00000000-0005-0000-0000-000047720000}"/>
    <cellStyle name="Normal 6 4 4 2 2 2 2 2 2 3" xfId="31536" xr:uid="{00000000-0005-0000-0000-000048720000}"/>
    <cellStyle name="Normal 6 4 4 2 2 2 2 2 3" xfId="14919" xr:uid="{00000000-0005-0000-0000-000049720000}"/>
    <cellStyle name="Normal 6 4 4 2 2 2 2 2 3 2" xfId="14920" xr:uid="{00000000-0005-0000-0000-00004A720000}"/>
    <cellStyle name="Normal 6 4 4 2 2 2 2 2 3 2 2" xfId="41555" xr:uid="{00000000-0005-0000-0000-00004B720000}"/>
    <cellStyle name="Normal 6 4 4 2 2 2 2 2 3 3" xfId="31537" xr:uid="{00000000-0005-0000-0000-00004C720000}"/>
    <cellStyle name="Normal 6 4 4 2 2 2 2 2 4" xfId="14921" xr:uid="{00000000-0005-0000-0000-00004D720000}"/>
    <cellStyle name="Normal 6 4 4 2 2 2 2 2 4 2" xfId="36198" xr:uid="{00000000-0005-0000-0000-00004E720000}"/>
    <cellStyle name="Normal 6 4 4 2 2 2 2 2 5" xfId="25602" xr:uid="{00000000-0005-0000-0000-00004F720000}"/>
    <cellStyle name="Normal 6 4 4 2 2 2 2 3" xfId="14922" xr:uid="{00000000-0005-0000-0000-000050720000}"/>
    <cellStyle name="Normal 6 4 4 2 2 2 2 3 2" xfId="14923" xr:uid="{00000000-0005-0000-0000-000051720000}"/>
    <cellStyle name="Normal 6 4 4 2 2 2 2 3 2 2" xfId="14924" xr:uid="{00000000-0005-0000-0000-000052720000}"/>
    <cellStyle name="Normal 6 4 4 2 2 2 2 3 2 2 2" xfId="41556" xr:uid="{00000000-0005-0000-0000-000053720000}"/>
    <cellStyle name="Normal 6 4 4 2 2 2 2 3 2 3" xfId="31538" xr:uid="{00000000-0005-0000-0000-000054720000}"/>
    <cellStyle name="Normal 6 4 4 2 2 2 2 3 3" xfId="14925" xr:uid="{00000000-0005-0000-0000-000055720000}"/>
    <cellStyle name="Normal 6 4 4 2 2 2 2 3 3 2" xfId="14926" xr:uid="{00000000-0005-0000-0000-000056720000}"/>
    <cellStyle name="Normal 6 4 4 2 2 2 2 3 3 2 2" xfId="41557" xr:uid="{00000000-0005-0000-0000-000057720000}"/>
    <cellStyle name="Normal 6 4 4 2 2 2 2 3 3 3" xfId="31539" xr:uid="{00000000-0005-0000-0000-000058720000}"/>
    <cellStyle name="Normal 6 4 4 2 2 2 2 3 4" xfId="14927" xr:uid="{00000000-0005-0000-0000-000059720000}"/>
    <cellStyle name="Normal 6 4 4 2 2 2 2 3 4 2" xfId="36199" xr:uid="{00000000-0005-0000-0000-00005A720000}"/>
    <cellStyle name="Normal 6 4 4 2 2 2 2 3 5" xfId="25603" xr:uid="{00000000-0005-0000-0000-00005B720000}"/>
    <cellStyle name="Normal 6 4 4 2 2 2 2 4" xfId="14928" xr:uid="{00000000-0005-0000-0000-00005C720000}"/>
    <cellStyle name="Normal 6 4 4 2 2 2 2 4 2" xfId="14929" xr:uid="{00000000-0005-0000-0000-00005D720000}"/>
    <cellStyle name="Normal 6 4 4 2 2 2 2 4 2 2" xfId="41558" xr:uid="{00000000-0005-0000-0000-00005E720000}"/>
    <cellStyle name="Normal 6 4 4 2 2 2 2 4 3" xfId="31540" xr:uid="{00000000-0005-0000-0000-00005F720000}"/>
    <cellStyle name="Normal 6 4 4 2 2 2 2 5" xfId="14930" xr:uid="{00000000-0005-0000-0000-000060720000}"/>
    <cellStyle name="Normal 6 4 4 2 2 2 2 5 2" xfId="14931" xr:uid="{00000000-0005-0000-0000-000061720000}"/>
    <cellStyle name="Normal 6 4 4 2 2 2 2 5 2 2" xfId="41559" xr:uid="{00000000-0005-0000-0000-000062720000}"/>
    <cellStyle name="Normal 6 4 4 2 2 2 2 5 3" xfId="31541" xr:uid="{00000000-0005-0000-0000-000063720000}"/>
    <cellStyle name="Normal 6 4 4 2 2 2 2 6" xfId="14932" xr:uid="{00000000-0005-0000-0000-000064720000}"/>
    <cellStyle name="Normal 6 4 4 2 2 2 2 6 2" xfId="36197" xr:uid="{00000000-0005-0000-0000-000065720000}"/>
    <cellStyle name="Normal 6 4 4 2 2 2 2 7" xfId="25601" xr:uid="{00000000-0005-0000-0000-000066720000}"/>
    <cellStyle name="Normal 6 4 4 2 2 2 3" xfId="14933" xr:uid="{00000000-0005-0000-0000-000067720000}"/>
    <cellStyle name="Normal 6 4 4 2 2 2 3 2" xfId="14934" xr:uid="{00000000-0005-0000-0000-000068720000}"/>
    <cellStyle name="Normal 6 4 4 2 2 2 3 2 2" xfId="14935" xr:uid="{00000000-0005-0000-0000-000069720000}"/>
    <cellStyle name="Normal 6 4 4 2 2 2 3 2 2 2" xfId="41560" xr:uid="{00000000-0005-0000-0000-00006A720000}"/>
    <cellStyle name="Normal 6 4 4 2 2 2 3 2 3" xfId="31542" xr:uid="{00000000-0005-0000-0000-00006B720000}"/>
    <cellStyle name="Normal 6 4 4 2 2 2 3 3" xfId="14936" xr:uid="{00000000-0005-0000-0000-00006C720000}"/>
    <cellStyle name="Normal 6 4 4 2 2 2 3 3 2" xfId="14937" xr:uid="{00000000-0005-0000-0000-00006D720000}"/>
    <cellStyle name="Normal 6 4 4 2 2 2 3 3 2 2" xfId="41561" xr:uid="{00000000-0005-0000-0000-00006E720000}"/>
    <cellStyle name="Normal 6 4 4 2 2 2 3 3 3" xfId="31543" xr:uid="{00000000-0005-0000-0000-00006F720000}"/>
    <cellStyle name="Normal 6 4 4 2 2 2 3 4" xfId="14938" xr:uid="{00000000-0005-0000-0000-000070720000}"/>
    <cellStyle name="Normal 6 4 4 2 2 2 3 4 2" xfId="36200" xr:uid="{00000000-0005-0000-0000-000071720000}"/>
    <cellStyle name="Normal 6 4 4 2 2 2 3 5" xfId="25604" xr:uid="{00000000-0005-0000-0000-000072720000}"/>
    <cellStyle name="Normal 6 4 4 2 2 2 4" xfId="14939" xr:uid="{00000000-0005-0000-0000-000073720000}"/>
    <cellStyle name="Normal 6 4 4 2 2 2 4 2" xfId="14940" xr:uid="{00000000-0005-0000-0000-000074720000}"/>
    <cellStyle name="Normal 6 4 4 2 2 2 4 2 2" xfId="14941" xr:uid="{00000000-0005-0000-0000-000075720000}"/>
    <cellStyle name="Normal 6 4 4 2 2 2 4 2 2 2" xfId="41562" xr:uid="{00000000-0005-0000-0000-000076720000}"/>
    <cellStyle name="Normal 6 4 4 2 2 2 4 2 3" xfId="31544" xr:uid="{00000000-0005-0000-0000-000077720000}"/>
    <cellStyle name="Normal 6 4 4 2 2 2 4 3" xfId="14942" xr:uid="{00000000-0005-0000-0000-000078720000}"/>
    <cellStyle name="Normal 6 4 4 2 2 2 4 3 2" xfId="14943" xr:uid="{00000000-0005-0000-0000-000079720000}"/>
    <cellStyle name="Normal 6 4 4 2 2 2 4 3 2 2" xfId="41563" xr:uid="{00000000-0005-0000-0000-00007A720000}"/>
    <cellStyle name="Normal 6 4 4 2 2 2 4 3 3" xfId="31545" xr:uid="{00000000-0005-0000-0000-00007B720000}"/>
    <cellStyle name="Normal 6 4 4 2 2 2 4 4" xfId="14944" xr:uid="{00000000-0005-0000-0000-00007C720000}"/>
    <cellStyle name="Normal 6 4 4 2 2 2 4 4 2" xfId="36201" xr:uid="{00000000-0005-0000-0000-00007D720000}"/>
    <cellStyle name="Normal 6 4 4 2 2 2 4 5" xfId="25605" xr:uid="{00000000-0005-0000-0000-00007E720000}"/>
    <cellStyle name="Normal 6 4 4 2 2 2 5" xfId="14945" xr:uid="{00000000-0005-0000-0000-00007F720000}"/>
    <cellStyle name="Normal 6 4 4 2 2 2 5 2" xfId="14946" xr:uid="{00000000-0005-0000-0000-000080720000}"/>
    <cellStyle name="Normal 6 4 4 2 2 2 5 2 2" xfId="41564" xr:uid="{00000000-0005-0000-0000-000081720000}"/>
    <cellStyle name="Normal 6 4 4 2 2 2 5 3" xfId="31546" xr:uid="{00000000-0005-0000-0000-000082720000}"/>
    <cellStyle name="Normal 6 4 4 2 2 2 6" xfId="14947" xr:uid="{00000000-0005-0000-0000-000083720000}"/>
    <cellStyle name="Normal 6 4 4 2 2 2 6 2" xfId="14948" xr:uid="{00000000-0005-0000-0000-000084720000}"/>
    <cellStyle name="Normal 6 4 4 2 2 2 6 2 2" xfId="41565" xr:uid="{00000000-0005-0000-0000-000085720000}"/>
    <cellStyle name="Normal 6 4 4 2 2 2 6 3" xfId="31547" xr:uid="{00000000-0005-0000-0000-000086720000}"/>
    <cellStyle name="Normal 6 4 4 2 2 2 7" xfId="14949" xr:uid="{00000000-0005-0000-0000-000087720000}"/>
    <cellStyle name="Normal 6 4 4 2 2 2 7 2" xfId="36196" xr:uid="{00000000-0005-0000-0000-000088720000}"/>
    <cellStyle name="Normal 6 4 4 2 2 2 8" xfId="25600" xr:uid="{00000000-0005-0000-0000-000089720000}"/>
    <cellStyle name="Normal 6 4 4 2 2 3" xfId="14950" xr:uid="{00000000-0005-0000-0000-00008A720000}"/>
    <cellStyle name="Normal 6 4 4 2 2 3 2" xfId="14951" xr:uid="{00000000-0005-0000-0000-00008B720000}"/>
    <cellStyle name="Normal 6 4 4 2 2 3 2 2" xfId="14952" xr:uid="{00000000-0005-0000-0000-00008C720000}"/>
    <cellStyle name="Normal 6 4 4 2 2 3 2 2 2" xfId="14953" xr:uid="{00000000-0005-0000-0000-00008D720000}"/>
    <cellStyle name="Normal 6 4 4 2 2 3 2 2 2 2" xfId="14954" xr:uid="{00000000-0005-0000-0000-00008E720000}"/>
    <cellStyle name="Normal 6 4 4 2 2 3 2 2 2 2 2" xfId="41566" xr:uid="{00000000-0005-0000-0000-00008F720000}"/>
    <cellStyle name="Normal 6 4 4 2 2 3 2 2 2 3" xfId="31548" xr:uid="{00000000-0005-0000-0000-000090720000}"/>
    <cellStyle name="Normal 6 4 4 2 2 3 2 2 3" xfId="14955" xr:uid="{00000000-0005-0000-0000-000091720000}"/>
    <cellStyle name="Normal 6 4 4 2 2 3 2 2 3 2" xfId="14956" xr:uid="{00000000-0005-0000-0000-000092720000}"/>
    <cellStyle name="Normal 6 4 4 2 2 3 2 2 3 2 2" xfId="41567" xr:uid="{00000000-0005-0000-0000-000093720000}"/>
    <cellStyle name="Normal 6 4 4 2 2 3 2 2 3 3" xfId="31549" xr:uid="{00000000-0005-0000-0000-000094720000}"/>
    <cellStyle name="Normal 6 4 4 2 2 3 2 2 4" xfId="14957" xr:uid="{00000000-0005-0000-0000-000095720000}"/>
    <cellStyle name="Normal 6 4 4 2 2 3 2 2 4 2" xfId="36204" xr:uid="{00000000-0005-0000-0000-000096720000}"/>
    <cellStyle name="Normal 6 4 4 2 2 3 2 2 5" xfId="25608" xr:uid="{00000000-0005-0000-0000-000097720000}"/>
    <cellStyle name="Normal 6 4 4 2 2 3 2 3" xfId="14958" xr:uid="{00000000-0005-0000-0000-000098720000}"/>
    <cellStyle name="Normal 6 4 4 2 2 3 2 3 2" xfId="14959" xr:uid="{00000000-0005-0000-0000-000099720000}"/>
    <cellStyle name="Normal 6 4 4 2 2 3 2 3 2 2" xfId="14960" xr:uid="{00000000-0005-0000-0000-00009A720000}"/>
    <cellStyle name="Normal 6 4 4 2 2 3 2 3 2 2 2" xfId="41568" xr:uid="{00000000-0005-0000-0000-00009B720000}"/>
    <cellStyle name="Normal 6 4 4 2 2 3 2 3 2 3" xfId="31550" xr:uid="{00000000-0005-0000-0000-00009C720000}"/>
    <cellStyle name="Normal 6 4 4 2 2 3 2 3 3" xfId="14961" xr:uid="{00000000-0005-0000-0000-00009D720000}"/>
    <cellStyle name="Normal 6 4 4 2 2 3 2 3 3 2" xfId="14962" xr:uid="{00000000-0005-0000-0000-00009E720000}"/>
    <cellStyle name="Normal 6 4 4 2 2 3 2 3 3 2 2" xfId="41569" xr:uid="{00000000-0005-0000-0000-00009F720000}"/>
    <cellStyle name="Normal 6 4 4 2 2 3 2 3 3 3" xfId="31551" xr:uid="{00000000-0005-0000-0000-0000A0720000}"/>
    <cellStyle name="Normal 6 4 4 2 2 3 2 3 4" xfId="14963" xr:uid="{00000000-0005-0000-0000-0000A1720000}"/>
    <cellStyle name="Normal 6 4 4 2 2 3 2 3 4 2" xfId="36205" xr:uid="{00000000-0005-0000-0000-0000A2720000}"/>
    <cellStyle name="Normal 6 4 4 2 2 3 2 3 5" xfId="25609" xr:uid="{00000000-0005-0000-0000-0000A3720000}"/>
    <cellStyle name="Normal 6 4 4 2 2 3 2 4" xfId="14964" xr:uid="{00000000-0005-0000-0000-0000A4720000}"/>
    <cellStyle name="Normal 6 4 4 2 2 3 2 4 2" xfId="14965" xr:uid="{00000000-0005-0000-0000-0000A5720000}"/>
    <cellStyle name="Normal 6 4 4 2 2 3 2 4 2 2" xfId="41570" xr:uid="{00000000-0005-0000-0000-0000A6720000}"/>
    <cellStyle name="Normal 6 4 4 2 2 3 2 4 3" xfId="31552" xr:uid="{00000000-0005-0000-0000-0000A7720000}"/>
    <cellStyle name="Normal 6 4 4 2 2 3 2 5" xfId="14966" xr:uid="{00000000-0005-0000-0000-0000A8720000}"/>
    <cellStyle name="Normal 6 4 4 2 2 3 2 5 2" xfId="14967" xr:uid="{00000000-0005-0000-0000-0000A9720000}"/>
    <cellStyle name="Normal 6 4 4 2 2 3 2 5 2 2" xfId="41571" xr:uid="{00000000-0005-0000-0000-0000AA720000}"/>
    <cellStyle name="Normal 6 4 4 2 2 3 2 5 3" xfId="31553" xr:uid="{00000000-0005-0000-0000-0000AB720000}"/>
    <cellStyle name="Normal 6 4 4 2 2 3 2 6" xfId="14968" xr:uid="{00000000-0005-0000-0000-0000AC720000}"/>
    <cellStyle name="Normal 6 4 4 2 2 3 2 6 2" xfId="36203" xr:uid="{00000000-0005-0000-0000-0000AD720000}"/>
    <cellStyle name="Normal 6 4 4 2 2 3 2 7" xfId="25607" xr:uid="{00000000-0005-0000-0000-0000AE720000}"/>
    <cellStyle name="Normal 6 4 4 2 2 3 3" xfId="14969" xr:uid="{00000000-0005-0000-0000-0000AF720000}"/>
    <cellStyle name="Normal 6 4 4 2 2 3 3 2" xfId="14970" xr:uid="{00000000-0005-0000-0000-0000B0720000}"/>
    <cellStyle name="Normal 6 4 4 2 2 3 3 2 2" xfId="14971" xr:uid="{00000000-0005-0000-0000-0000B1720000}"/>
    <cellStyle name="Normal 6 4 4 2 2 3 3 2 2 2" xfId="41572" xr:uid="{00000000-0005-0000-0000-0000B2720000}"/>
    <cellStyle name="Normal 6 4 4 2 2 3 3 2 3" xfId="31554" xr:uid="{00000000-0005-0000-0000-0000B3720000}"/>
    <cellStyle name="Normal 6 4 4 2 2 3 3 3" xfId="14972" xr:uid="{00000000-0005-0000-0000-0000B4720000}"/>
    <cellStyle name="Normal 6 4 4 2 2 3 3 3 2" xfId="14973" xr:uid="{00000000-0005-0000-0000-0000B5720000}"/>
    <cellStyle name="Normal 6 4 4 2 2 3 3 3 2 2" xfId="41573" xr:uid="{00000000-0005-0000-0000-0000B6720000}"/>
    <cellStyle name="Normal 6 4 4 2 2 3 3 3 3" xfId="31555" xr:uid="{00000000-0005-0000-0000-0000B7720000}"/>
    <cellStyle name="Normal 6 4 4 2 2 3 3 4" xfId="14974" xr:uid="{00000000-0005-0000-0000-0000B8720000}"/>
    <cellStyle name="Normal 6 4 4 2 2 3 3 4 2" xfId="36206" xr:uid="{00000000-0005-0000-0000-0000B9720000}"/>
    <cellStyle name="Normal 6 4 4 2 2 3 3 5" xfId="25610" xr:uid="{00000000-0005-0000-0000-0000BA720000}"/>
    <cellStyle name="Normal 6 4 4 2 2 3 4" xfId="14975" xr:uid="{00000000-0005-0000-0000-0000BB720000}"/>
    <cellStyle name="Normal 6 4 4 2 2 3 4 2" xfId="14976" xr:uid="{00000000-0005-0000-0000-0000BC720000}"/>
    <cellStyle name="Normal 6 4 4 2 2 3 4 2 2" xfId="14977" xr:uid="{00000000-0005-0000-0000-0000BD720000}"/>
    <cellStyle name="Normal 6 4 4 2 2 3 4 2 2 2" xfId="41574" xr:uid="{00000000-0005-0000-0000-0000BE720000}"/>
    <cellStyle name="Normal 6 4 4 2 2 3 4 2 3" xfId="31556" xr:uid="{00000000-0005-0000-0000-0000BF720000}"/>
    <cellStyle name="Normal 6 4 4 2 2 3 4 3" xfId="14978" xr:uid="{00000000-0005-0000-0000-0000C0720000}"/>
    <cellStyle name="Normal 6 4 4 2 2 3 4 3 2" xfId="14979" xr:uid="{00000000-0005-0000-0000-0000C1720000}"/>
    <cellStyle name="Normal 6 4 4 2 2 3 4 3 2 2" xfId="41575" xr:uid="{00000000-0005-0000-0000-0000C2720000}"/>
    <cellStyle name="Normal 6 4 4 2 2 3 4 3 3" xfId="31557" xr:uid="{00000000-0005-0000-0000-0000C3720000}"/>
    <cellStyle name="Normal 6 4 4 2 2 3 4 4" xfId="14980" xr:uid="{00000000-0005-0000-0000-0000C4720000}"/>
    <cellStyle name="Normal 6 4 4 2 2 3 4 4 2" xfId="36207" xr:uid="{00000000-0005-0000-0000-0000C5720000}"/>
    <cellStyle name="Normal 6 4 4 2 2 3 4 5" xfId="25611" xr:uid="{00000000-0005-0000-0000-0000C6720000}"/>
    <cellStyle name="Normal 6 4 4 2 2 3 5" xfId="14981" xr:uid="{00000000-0005-0000-0000-0000C7720000}"/>
    <cellStyle name="Normal 6 4 4 2 2 3 5 2" xfId="14982" xr:uid="{00000000-0005-0000-0000-0000C8720000}"/>
    <cellStyle name="Normal 6 4 4 2 2 3 5 2 2" xfId="41576" xr:uid="{00000000-0005-0000-0000-0000C9720000}"/>
    <cellStyle name="Normal 6 4 4 2 2 3 5 3" xfId="31558" xr:uid="{00000000-0005-0000-0000-0000CA720000}"/>
    <cellStyle name="Normal 6 4 4 2 2 3 6" xfId="14983" xr:uid="{00000000-0005-0000-0000-0000CB720000}"/>
    <cellStyle name="Normal 6 4 4 2 2 3 6 2" xfId="14984" xr:uid="{00000000-0005-0000-0000-0000CC720000}"/>
    <cellStyle name="Normal 6 4 4 2 2 3 6 2 2" xfId="41577" xr:uid="{00000000-0005-0000-0000-0000CD720000}"/>
    <cellStyle name="Normal 6 4 4 2 2 3 6 3" xfId="31559" xr:uid="{00000000-0005-0000-0000-0000CE720000}"/>
    <cellStyle name="Normal 6 4 4 2 2 3 7" xfId="14985" xr:uid="{00000000-0005-0000-0000-0000CF720000}"/>
    <cellStyle name="Normal 6 4 4 2 2 3 7 2" xfId="36202" xr:uid="{00000000-0005-0000-0000-0000D0720000}"/>
    <cellStyle name="Normal 6 4 4 2 2 3 8" xfId="25606" xr:uid="{00000000-0005-0000-0000-0000D1720000}"/>
    <cellStyle name="Normal 6 4 4 2 2 4" xfId="14986" xr:uid="{00000000-0005-0000-0000-0000D2720000}"/>
    <cellStyle name="Normal 6 4 4 2 2 4 2" xfId="14987" xr:uid="{00000000-0005-0000-0000-0000D3720000}"/>
    <cellStyle name="Normal 6 4 4 2 2 4 2 2" xfId="14988" xr:uid="{00000000-0005-0000-0000-0000D4720000}"/>
    <cellStyle name="Normal 6 4 4 2 2 4 2 2 2" xfId="14989" xr:uid="{00000000-0005-0000-0000-0000D5720000}"/>
    <cellStyle name="Normal 6 4 4 2 2 4 2 2 2 2" xfId="41578" xr:uid="{00000000-0005-0000-0000-0000D6720000}"/>
    <cellStyle name="Normal 6 4 4 2 2 4 2 2 3" xfId="31560" xr:uid="{00000000-0005-0000-0000-0000D7720000}"/>
    <cellStyle name="Normal 6 4 4 2 2 4 2 3" xfId="14990" xr:uid="{00000000-0005-0000-0000-0000D8720000}"/>
    <cellStyle name="Normal 6 4 4 2 2 4 2 3 2" xfId="14991" xr:uid="{00000000-0005-0000-0000-0000D9720000}"/>
    <cellStyle name="Normal 6 4 4 2 2 4 2 3 2 2" xfId="41579" xr:uid="{00000000-0005-0000-0000-0000DA720000}"/>
    <cellStyle name="Normal 6 4 4 2 2 4 2 3 3" xfId="31561" xr:uid="{00000000-0005-0000-0000-0000DB720000}"/>
    <cellStyle name="Normal 6 4 4 2 2 4 2 4" xfId="14992" xr:uid="{00000000-0005-0000-0000-0000DC720000}"/>
    <cellStyle name="Normal 6 4 4 2 2 4 2 4 2" xfId="36209" xr:uid="{00000000-0005-0000-0000-0000DD720000}"/>
    <cellStyle name="Normal 6 4 4 2 2 4 2 5" xfId="25613" xr:uid="{00000000-0005-0000-0000-0000DE720000}"/>
    <cellStyle name="Normal 6 4 4 2 2 4 3" xfId="14993" xr:uid="{00000000-0005-0000-0000-0000DF720000}"/>
    <cellStyle name="Normal 6 4 4 2 2 4 3 2" xfId="14994" xr:uid="{00000000-0005-0000-0000-0000E0720000}"/>
    <cellStyle name="Normal 6 4 4 2 2 4 3 2 2" xfId="14995" xr:uid="{00000000-0005-0000-0000-0000E1720000}"/>
    <cellStyle name="Normal 6 4 4 2 2 4 3 2 2 2" xfId="41580" xr:uid="{00000000-0005-0000-0000-0000E2720000}"/>
    <cellStyle name="Normal 6 4 4 2 2 4 3 2 3" xfId="31562" xr:uid="{00000000-0005-0000-0000-0000E3720000}"/>
    <cellStyle name="Normal 6 4 4 2 2 4 3 3" xfId="14996" xr:uid="{00000000-0005-0000-0000-0000E4720000}"/>
    <cellStyle name="Normal 6 4 4 2 2 4 3 3 2" xfId="14997" xr:uid="{00000000-0005-0000-0000-0000E5720000}"/>
    <cellStyle name="Normal 6 4 4 2 2 4 3 3 2 2" xfId="41581" xr:uid="{00000000-0005-0000-0000-0000E6720000}"/>
    <cellStyle name="Normal 6 4 4 2 2 4 3 3 3" xfId="31563" xr:uid="{00000000-0005-0000-0000-0000E7720000}"/>
    <cellStyle name="Normal 6 4 4 2 2 4 3 4" xfId="14998" xr:uid="{00000000-0005-0000-0000-0000E8720000}"/>
    <cellStyle name="Normal 6 4 4 2 2 4 3 4 2" xfId="36210" xr:uid="{00000000-0005-0000-0000-0000E9720000}"/>
    <cellStyle name="Normal 6 4 4 2 2 4 3 5" xfId="25614" xr:uid="{00000000-0005-0000-0000-0000EA720000}"/>
    <cellStyle name="Normal 6 4 4 2 2 4 4" xfId="14999" xr:uid="{00000000-0005-0000-0000-0000EB720000}"/>
    <cellStyle name="Normal 6 4 4 2 2 4 4 2" xfId="15000" xr:uid="{00000000-0005-0000-0000-0000EC720000}"/>
    <cellStyle name="Normal 6 4 4 2 2 4 4 2 2" xfId="41582" xr:uid="{00000000-0005-0000-0000-0000ED720000}"/>
    <cellStyle name="Normal 6 4 4 2 2 4 4 3" xfId="31564" xr:uid="{00000000-0005-0000-0000-0000EE720000}"/>
    <cellStyle name="Normal 6 4 4 2 2 4 5" xfId="15001" xr:uid="{00000000-0005-0000-0000-0000EF720000}"/>
    <cellStyle name="Normal 6 4 4 2 2 4 5 2" xfId="15002" xr:uid="{00000000-0005-0000-0000-0000F0720000}"/>
    <cellStyle name="Normal 6 4 4 2 2 4 5 2 2" xfId="41583" xr:uid="{00000000-0005-0000-0000-0000F1720000}"/>
    <cellStyle name="Normal 6 4 4 2 2 4 5 3" xfId="31565" xr:uid="{00000000-0005-0000-0000-0000F2720000}"/>
    <cellStyle name="Normal 6 4 4 2 2 4 6" xfId="15003" xr:uid="{00000000-0005-0000-0000-0000F3720000}"/>
    <cellStyle name="Normal 6 4 4 2 2 4 6 2" xfId="36208" xr:uid="{00000000-0005-0000-0000-0000F4720000}"/>
    <cellStyle name="Normal 6 4 4 2 2 4 7" xfId="25612" xr:uid="{00000000-0005-0000-0000-0000F5720000}"/>
    <cellStyle name="Normal 6 4 4 2 2 5" xfId="15004" xr:uid="{00000000-0005-0000-0000-0000F6720000}"/>
    <cellStyle name="Normal 6 4 4 2 2 5 2" xfId="15005" xr:uid="{00000000-0005-0000-0000-0000F7720000}"/>
    <cellStyle name="Normal 6 4 4 2 2 5 2 2" xfId="15006" xr:uid="{00000000-0005-0000-0000-0000F8720000}"/>
    <cellStyle name="Normal 6 4 4 2 2 5 2 2 2" xfId="41584" xr:uid="{00000000-0005-0000-0000-0000F9720000}"/>
    <cellStyle name="Normal 6 4 4 2 2 5 2 3" xfId="31566" xr:uid="{00000000-0005-0000-0000-0000FA720000}"/>
    <cellStyle name="Normal 6 4 4 2 2 5 3" xfId="15007" xr:uid="{00000000-0005-0000-0000-0000FB720000}"/>
    <cellStyle name="Normal 6 4 4 2 2 5 3 2" xfId="15008" xr:uid="{00000000-0005-0000-0000-0000FC720000}"/>
    <cellStyle name="Normal 6 4 4 2 2 5 3 2 2" xfId="41585" xr:uid="{00000000-0005-0000-0000-0000FD720000}"/>
    <cellStyle name="Normal 6 4 4 2 2 5 3 3" xfId="31567" xr:uid="{00000000-0005-0000-0000-0000FE720000}"/>
    <cellStyle name="Normal 6 4 4 2 2 5 4" xfId="15009" xr:uid="{00000000-0005-0000-0000-0000FF720000}"/>
    <cellStyle name="Normal 6 4 4 2 2 5 4 2" xfId="36211" xr:uid="{00000000-0005-0000-0000-000000730000}"/>
    <cellStyle name="Normal 6 4 4 2 2 5 5" xfId="25615" xr:uid="{00000000-0005-0000-0000-000001730000}"/>
    <cellStyle name="Normal 6 4 4 2 2 6" xfId="15010" xr:uid="{00000000-0005-0000-0000-000002730000}"/>
    <cellStyle name="Normal 6 4 4 2 2 6 2" xfId="15011" xr:uid="{00000000-0005-0000-0000-000003730000}"/>
    <cellStyle name="Normal 6 4 4 2 2 6 2 2" xfId="15012" xr:uid="{00000000-0005-0000-0000-000004730000}"/>
    <cellStyle name="Normal 6 4 4 2 2 6 2 2 2" xfId="41586" xr:uid="{00000000-0005-0000-0000-000005730000}"/>
    <cellStyle name="Normal 6 4 4 2 2 6 2 3" xfId="31568" xr:uid="{00000000-0005-0000-0000-000006730000}"/>
    <cellStyle name="Normal 6 4 4 2 2 6 3" xfId="15013" xr:uid="{00000000-0005-0000-0000-000007730000}"/>
    <cellStyle name="Normal 6 4 4 2 2 6 3 2" xfId="15014" xr:uid="{00000000-0005-0000-0000-000008730000}"/>
    <cellStyle name="Normal 6 4 4 2 2 6 3 2 2" xfId="41587" xr:uid="{00000000-0005-0000-0000-000009730000}"/>
    <cellStyle name="Normal 6 4 4 2 2 6 3 3" xfId="31569" xr:uid="{00000000-0005-0000-0000-00000A730000}"/>
    <cellStyle name="Normal 6 4 4 2 2 6 4" xfId="15015" xr:uid="{00000000-0005-0000-0000-00000B730000}"/>
    <cellStyle name="Normal 6 4 4 2 2 6 4 2" xfId="36212" xr:uid="{00000000-0005-0000-0000-00000C730000}"/>
    <cellStyle name="Normal 6 4 4 2 2 6 5" xfId="25616" xr:uid="{00000000-0005-0000-0000-00000D730000}"/>
    <cellStyle name="Normal 6 4 4 2 2 7" xfId="15016" xr:uid="{00000000-0005-0000-0000-00000E730000}"/>
    <cellStyle name="Normal 6 4 4 2 2 7 2" xfId="15017" xr:uid="{00000000-0005-0000-0000-00000F730000}"/>
    <cellStyle name="Normal 6 4 4 2 2 7 2 2" xfId="41588" xr:uid="{00000000-0005-0000-0000-000010730000}"/>
    <cellStyle name="Normal 6 4 4 2 2 7 3" xfId="31570" xr:uid="{00000000-0005-0000-0000-000011730000}"/>
    <cellStyle name="Normal 6 4 4 2 2 8" xfId="15018" xr:uid="{00000000-0005-0000-0000-000012730000}"/>
    <cellStyle name="Normal 6 4 4 2 2 8 2" xfId="15019" xr:uid="{00000000-0005-0000-0000-000013730000}"/>
    <cellStyle name="Normal 6 4 4 2 2 8 2 2" xfId="41589" xr:uid="{00000000-0005-0000-0000-000014730000}"/>
    <cellStyle name="Normal 6 4 4 2 2 8 3" xfId="31571" xr:uid="{00000000-0005-0000-0000-000015730000}"/>
    <cellStyle name="Normal 6 4 4 2 2 9" xfId="15020" xr:uid="{00000000-0005-0000-0000-000016730000}"/>
    <cellStyle name="Normal 6 4 4 2 2 9 2" xfId="36195" xr:uid="{00000000-0005-0000-0000-000017730000}"/>
    <cellStyle name="Normal 6 4 4 2 3" xfId="15021" xr:uid="{00000000-0005-0000-0000-000018730000}"/>
    <cellStyle name="Normal 6 4 4 2 3 2" xfId="15022" xr:uid="{00000000-0005-0000-0000-000019730000}"/>
    <cellStyle name="Normal 6 4 4 2 3 2 2" xfId="15023" xr:uid="{00000000-0005-0000-0000-00001A730000}"/>
    <cellStyle name="Normal 6 4 4 2 3 2 2 2" xfId="15024" xr:uid="{00000000-0005-0000-0000-00001B730000}"/>
    <cellStyle name="Normal 6 4 4 2 3 2 2 2 2" xfId="15025" xr:uid="{00000000-0005-0000-0000-00001C730000}"/>
    <cellStyle name="Normal 6 4 4 2 3 2 2 2 2 2" xfId="41590" xr:uid="{00000000-0005-0000-0000-00001D730000}"/>
    <cellStyle name="Normal 6 4 4 2 3 2 2 2 3" xfId="31572" xr:uid="{00000000-0005-0000-0000-00001E730000}"/>
    <cellStyle name="Normal 6 4 4 2 3 2 2 3" xfId="15026" xr:uid="{00000000-0005-0000-0000-00001F730000}"/>
    <cellStyle name="Normal 6 4 4 2 3 2 2 3 2" xfId="15027" xr:uid="{00000000-0005-0000-0000-000020730000}"/>
    <cellStyle name="Normal 6 4 4 2 3 2 2 3 2 2" xfId="41591" xr:uid="{00000000-0005-0000-0000-000021730000}"/>
    <cellStyle name="Normal 6 4 4 2 3 2 2 3 3" xfId="31573" xr:uid="{00000000-0005-0000-0000-000022730000}"/>
    <cellStyle name="Normal 6 4 4 2 3 2 2 4" xfId="15028" xr:uid="{00000000-0005-0000-0000-000023730000}"/>
    <cellStyle name="Normal 6 4 4 2 3 2 2 4 2" xfId="36215" xr:uid="{00000000-0005-0000-0000-000024730000}"/>
    <cellStyle name="Normal 6 4 4 2 3 2 2 5" xfId="25619" xr:uid="{00000000-0005-0000-0000-000025730000}"/>
    <cellStyle name="Normal 6 4 4 2 3 2 3" xfId="15029" xr:uid="{00000000-0005-0000-0000-000026730000}"/>
    <cellStyle name="Normal 6 4 4 2 3 2 3 2" xfId="15030" xr:uid="{00000000-0005-0000-0000-000027730000}"/>
    <cellStyle name="Normal 6 4 4 2 3 2 3 2 2" xfId="15031" xr:uid="{00000000-0005-0000-0000-000028730000}"/>
    <cellStyle name="Normal 6 4 4 2 3 2 3 2 2 2" xfId="41592" xr:uid="{00000000-0005-0000-0000-000029730000}"/>
    <cellStyle name="Normal 6 4 4 2 3 2 3 2 3" xfId="31574" xr:uid="{00000000-0005-0000-0000-00002A730000}"/>
    <cellStyle name="Normal 6 4 4 2 3 2 3 3" xfId="15032" xr:uid="{00000000-0005-0000-0000-00002B730000}"/>
    <cellStyle name="Normal 6 4 4 2 3 2 3 3 2" xfId="15033" xr:uid="{00000000-0005-0000-0000-00002C730000}"/>
    <cellStyle name="Normal 6 4 4 2 3 2 3 3 2 2" xfId="41593" xr:uid="{00000000-0005-0000-0000-00002D730000}"/>
    <cellStyle name="Normal 6 4 4 2 3 2 3 3 3" xfId="31575" xr:uid="{00000000-0005-0000-0000-00002E730000}"/>
    <cellStyle name="Normal 6 4 4 2 3 2 3 4" xfId="15034" xr:uid="{00000000-0005-0000-0000-00002F730000}"/>
    <cellStyle name="Normal 6 4 4 2 3 2 3 4 2" xfId="36216" xr:uid="{00000000-0005-0000-0000-000030730000}"/>
    <cellStyle name="Normal 6 4 4 2 3 2 3 5" xfId="25620" xr:uid="{00000000-0005-0000-0000-000031730000}"/>
    <cellStyle name="Normal 6 4 4 2 3 2 4" xfId="15035" xr:uid="{00000000-0005-0000-0000-000032730000}"/>
    <cellStyle name="Normal 6 4 4 2 3 2 4 2" xfId="15036" xr:uid="{00000000-0005-0000-0000-000033730000}"/>
    <cellStyle name="Normal 6 4 4 2 3 2 4 2 2" xfId="41594" xr:uid="{00000000-0005-0000-0000-000034730000}"/>
    <cellStyle name="Normal 6 4 4 2 3 2 4 3" xfId="31576" xr:uid="{00000000-0005-0000-0000-000035730000}"/>
    <cellStyle name="Normal 6 4 4 2 3 2 5" xfId="15037" xr:uid="{00000000-0005-0000-0000-000036730000}"/>
    <cellStyle name="Normal 6 4 4 2 3 2 5 2" xfId="15038" xr:uid="{00000000-0005-0000-0000-000037730000}"/>
    <cellStyle name="Normal 6 4 4 2 3 2 5 2 2" xfId="41595" xr:uid="{00000000-0005-0000-0000-000038730000}"/>
    <cellStyle name="Normal 6 4 4 2 3 2 5 3" xfId="31577" xr:uid="{00000000-0005-0000-0000-000039730000}"/>
    <cellStyle name="Normal 6 4 4 2 3 2 6" xfId="15039" xr:uid="{00000000-0005-0000-0000-00003A730000}"/>
    <cellStyle name="Normal 6 4 4 2 3 2 6 2" xfId="36214" xr:uid="{00000000-0005-0000-0000-00003B730000}"/>
    <cellStyle name="Normal 6 4 4 2 3 2 7" xfId="25618" xr:uid="{00000000-0005-0000-0000-00003C730000}"/>
    <cellStyle name="Normal 6 4 4 2 3 3" xfId="15040" xr:uid="{00000000-0005-0000-0000-00003D730000}"/>
    <cellStyle name="Normal 6 4 4 2 3 3 2" xfId="15041" xr:uid="{00000000-0005-0000-0000-00003E730000}"/>
    <cellStyle name="Normal 6 4 4 2 3 3 2 2" xfId="15042" xr:uid="{00000000-0005-0000-0000-00003F730000}"/>
    <cellStyle name="Normal 6 4 4 2 3 3 2 2 2" xfId="41596" xr:uid="{00000000-0005-0000-0000-000040730000}"/>
    <cellStyle name="Normal 6 4 4 2 3 3 2 3" xfId="31578" xr:uid="{00000000-0005-0000-0000-000041730000}"/>
    <cellStyle name="Normal 6 4 4 2 3 3 3" xfId="15043" xr:uid="{00000000-0005-0000-0000-000042730000}"/>
    <cellStyle name="Normal 6 4 4 2 3 3 3 2" xfId="15044" xr:uid="{00000000-0005-0000-0000-000043730000}"/>
    <cellStyle name="Normal 6 4 4 2 3 3 3 2 2" xfId="41597" xr:uid="{00000000-0005-0000-0000-000044730000}"/>
    <cellStyle name="Normal 6 4 4 2 3 3 3 3" xfId="31579" xr:uid="{00000000-0005-0000-0000-000045730000}"/>
    <cellStyle name="Normal 6 4 4 2 3 3 4" xfId="15045" xr:uid="{00000000-0005-0000-0000-000046730000}"/>
    <cellStyle name="Normal 6 4 4 2 3 3 4 2" xfId="36217" xr:uid="{00000000-0005-0000-0000-000047730000}"/>
    <cellStyle name="Normal 6 4 4 2 3 3 5" xfId="25621" xr:uid="{00000000-0005-0000-0000-000048730000}"/>
    <cellStyle name="Normal 6 4 4 2 3 4" xfId="15046" xr:uid="{00000000-0005-0000-0000-000049730000}"/>
    <cellStyle name="Normal 6 4 4 2 3 4 2" xfId="15047" xr:uid="{00000000-0005-0000-0000-00004A730000}"/>
    <cellStyle name="Normal 6 4 4 2 3 4 2 2" xfId="15048" xr:uid="{00000000-0005-0000-0000-00004B730000}"/>
    <cellStyle name="Normal 6 4 4 2 3 4 2 2 2" xfId="41598" xr:uid="{00000000-0005-0000-0000-00004C730000}"/>
    <cellStyle name="Normal 6 4 4 2 3 4 2 3" xfId="31580" xr:uid="{00000000-0005-0000-0000-00004D730000}"/>
    <cellStyle name="Normal 6 4 4 2 3 4 3" xfId="15049" xr:uid="{00000000-0005-0000-0000-00004E730000}"/>
    <cellStyle name="Normal 6 4 4 2 3 4 3 2" xfId="15050" xr:uid="{00000000-0005-0000-0000-00004F730000}"/>
    <cellStyle name="Normal 6 4 4 2 3 4 3 2 2" xfId="41599" xr:uid="{00000000-0005-0000-0000-000050730000}"/>
    <cellStyle name="Normal 6 4 4 2 3 4 3 3" xfId="31581" xr:uid="{00000000-0005-0000-0000-000051730000}"/>
    <cellStyle name="Normal 6 4 4 2 3 4 4" xfId="15051" xr:uid="{00000000-0005-0000-0000-000052730000}"/>
    <cellStyle name="Normal 6 4 4 2 3 4 4 2" xfId="36218" xr:uid="{00000000-0005-0000-0000-000053730000}"/>
    <cellStyle name="Normal 6 4 4 2 3 4 5" xfId="25622" xr:uid="{00000000-0005-0000-0000-000054730000}"/>
    <cellStyle name="Normal 6 4 4 2 3 5" xfId="15052" xr:uid="{00000000-0005-0000-0000-000055730000}"/>
    <cellStyle name="Normal 6 4 4 2 3 5 2" xfId="15053" xr:uid="{00000000-0005-0000-0000-000056730000}"/>
    <cellStyle name="Normal 6 4 4 2 3 5 2 2" xfId="41600" xr:uid="{00000000-0005-0000-0000-000057730000}"/>
    <cellStyle name="Normal 6 4 4 2 3 5 3" xfId="31582" xr:uid="{00000000-0005-0000-0000-000058730000}"/>
    <cellStyle name="Normal 6 4 4 2 3 6" xfId="15054" xr:uid="{00000000-0005-0000-0000-000059730000}"/>
    <cellStyle name="Normal 6 4 4 2 3 6 2" xfId="15055" xr:uid="{00000000-0005-0000-0000-00005A730000}"/>
    <cellStyle name="Normal 6 4 4 2 3 6 2 2" xfId="41601" xr:uid="{00000000-0005-0000-0000-00005B730000}"/>
    <cellStyle name="Normal 6 4 4 2 3 6 3" xfId="31583" xr:uid="{00000000-0005-0000-0000-00005C730000}"/>
    <cellStyle name="Normal 6 4 4 2 3 7" xfId="15056" xr:uid="{00000000-0005-0000-0000-00005D730000}"/>
    <cellStyle name="Normal 6 4 4 2 3 7 2" xfId="36213" xr:uid="{00000000-0005-0000-0000-00005E730000}"/>
    <cellStyle name="Normal 6 4 4 2 3 8" xfId="25617" xr:uid="{00000000-0005-0000-0000-00005F730000}"/>
    <cellStyle name="Normal 6 4 4 2 4" xfId="15057" xr:uid="{00000000-0005-0000-0000-000060730000}"/>
    <cellStyle name="Normal 6 4 4 2 4 2" xfId="15058" xr:uid="{00000000-0005-0000-0000-000061730000}"/>
    <cellStyle name="Normal 6 4 4 2 4 2 2" xfId="15059" xr:uid="{00000000-0005-0000-0000-000062730000}"/>
    <cellStyle name="Normal 6 4 4 2 4 2 2 2" xfId="15060" xr:uid="{00000000-0005-0000-0000-000063730000}"/>
    <cellStyle name="Normal 6 4 4 2 4 2 2 2 2" xfId="15061" xr:uid="{00000000-0005-0000-0000-000064730000}"/>
    <cellStyle name="Normal 6 4 4 2 4 2 2 2 2 2" xfId="41602" xr:uid="{00000000-0005-0000-0000-000065730000}"/>
    <cellStyle name="Normal 6 4 4 2 4 2 2 2 3" xfId="31584" xr:uid="{00000000-0005-0000-0000-000066730000}"/>
    <cellStyle name="Normal 6 4 4 2 4 2 2 3" xfId="15062" xr:uid="{00000000-0005-0000-0000-000067730000}"/>
    <cellStyle name="Normal 6 4 4 2 4 2 2 3 2" xfId="15063" xr:uid="{00000000-0005-0000-0000-000068730000}"/>
    <cellStyle name="Normal 6 4 4 2 4 2 2 3 2 2" xfId="41603" xr:uid="{00000000-0005-0000-0000-000069730000}"/>
    <cellStyle name="Normal 6 4 4 2 4 2 2 3 3" xfId="31585" xr:uid="{00000000-0005-0000-0000-00006A730000}"/>
    <cellStyle name="Normal 6 4 4 2 4 2 2 4" xfId="15064" xr:uid="{00000000-0005-0000-0000-00006B730000}"/>
    <cellStyle name="Normal 6 4 4 2 4 2 2 4 2" xfId="36221" xr:uid="{00000000-0005-0000-0000-00006C730000}"/>
    <cellStyle name="Normal 6 4 4 2 4 2 2 5" xfId="25625" xr:uid="{00000000-0005-0000-0000-00006D730000}"/>
    <cellStyle name="Normal 6 4 4 2 4 2 3" xfId="15065" xr:uid="{00000000-0005-0000-0000-00006E730000}"/>
    <cellStyle name="Normal 6 4 4 2 4 2 3 2" xfId="15066" xr:uid="{00000000-0005-0000-0000-00006F730000}"/>
    <cellStyle name="Normal 6 4 4 2 4 2 3 2 2" xfId="15067" xr:uid="{00000000-0005-0000-0000-000070730000}"/>
    <cellStyle name="Normal 6 4 4 2 4 2 3 2 2 2" xfId="41604" xr:uid="{00000000-0005-0000-0000-000071730000}"/>
    <cellStyle name="Normal 6 4 4 2 4 2 3 2 3" xfId="31586" xr:uid="{00000000-0005-0000-0000-000072730000}"/>
    <cellStyle name="Normal 6 4 4 2 4 2 3 3" xfId="15068" xr:uid="{00000000-0005-0000-0000-000073730000}"/>
    <cellStyle name="Normal 6 4 4 2 4 2 3 3 2" xfId="15069" xr:uid="{00000000-0005-0000-0000-000074730000}"/>
    <cellStyle name="Normal 6 4 4 2 4 2 3 3 2 2" xfId="41605" xr:uid="{00000000-0005-0000-0000-000075730000}"/>
    <cellStyle name="Normal 6 4 4 2 4 2 3 3 3" xfId="31587" xr:uid="{00000000-0005-0000-0000-000076730000}"/>
    <cellStyle name="Normal 6 4 4 2 4 2 3 4" xfId="15070" xr:uid="{00000000-0005-0000-0000-000077730000}"/>
    <cellStyle name="Normal 6 4 4 2 4 2 3 4 2" xfId="36222" xr:uid="{00000000-0005-0000-0000-000078730000}"/>
    <cellStyle name="Normal 6 4 4 2 4 2 3 5" xfId="25626" xr:uid="{00000000-0005-0000-0000-000079730000}"/>
    <cellStyle name="Normal 6 4 4 2 4 2 4" xfId="15071" xr:uid="{00000000-0005-0000-0000-00007A730000}"/>
    <cellStyle name="Normal 6 4 4 2 4 2 4 2" xfId="15072" xr:uid="{00000000-0005-0000-0000-00007B730000}"/>
    <cellStyle name="Normal 6 4 4 2 4 2 4 2 2" xfId="41606" xr:uid="{00000000-0005-0000-0000-00007C730000}"/>
    <cellStyle name="Normal 6 4 4 2 4 2 4 3" xfId="31588" xr:uid="{00000000-0005-0000-0000-00007D730000}"/>
    <cellStyle name="Normal 6 4 4 2 4 2 5" xfId="15073" xr:uid="{00000000-0005-0000-0000-00007E730000}"/>
    <cellStyle name="Normal 6 4 4 2 4 2 5 2" xfId="15074" xr:uid="{00000000-0005-0000-0000-00007F730000}"/>
    <cellStyle name="Normal 6 4 4 2 4 2 5 2 2" xfId="41607" xr:uid="{00000000-0005-0000-0000-000080730000}"/>
    <cellStyle name="Normal 6 4 4 2 4 2 5 3" xfId="31589" xr:uid="{00000000-0005-0000-0000-000081730000}"/>
    <cellStyle name="Normal 6 4 4 2 4 2 6" xfId="15075" xr:uid="{00000000-0005-0000-0000-000082730000}"/>
    <cellStyle name="Normal 6 4 4 2 4 2 6 2" xfId="36220" xr:uid="{00000000-0005-0000-0000-000083730000}"/>
    <cellStyle name="Normal 6 4 4 2 4 2 7" xfId="25624" xr:uid="{00000000-0005-0000-0000-000084730000}"/>
    <cellStyle name="Normal 6 4 4 2 4 3" xfId="15076" xr:uid="{00000000-0005-0000-0000-000085730000}"/>
    <cellStyle name="Normal 6 4 4 2 4 3 2" xfId="15077" xr:uid="{00000000-0005-0000-0000-000086730000}"/>
    <cellStyle name="Normal 6 4 4 2 4 3 2 2" xfId="15078" xr:uid="{00000000-0005-0000-0000-000087730000}"/>
    <cellStyle name="Normal 6 4 4 2 4 3 2 2 2" xfId="41608" xr:uid="{00000000-0005-0000-0000-000088730000}"/>
    <cellStyle name="Normal 6 4 4 2 4 3 2 3" xfId="31590" xr:uid="{00000000-0005-0000-0000-000089730000}"/>
    <cellStyle name="Normal 6 4 4 2 4 3 3" xfId="15079" xr:uid="{00000000-0005-0000-0000-00008A730000}"/>
    <cellStyle name="Normal 6 4 4 2 4 3 3 2" xfId="15080" xr:uid="{00000000-0005-0000-0000-00008B730000}"/>
    <cellStyle name="Normal 6 4 4 2 4 3 3 2 2" xfId="41609" xr:uid="{00000000-0005-0000-0000-00008C730000}"/>
    <cellStyle name="Normal 6 4 4 2 4 3 3 3" xfId="31591" xr:uid="{00000000-0005-0000-0000-00008D730000}"/>
    <cellStyle name="Normal 6 4 4 2 4 3 4" xfId="15081" xr:uid="{00000000-0005-0000-0000-00008E730000}"/>
    <cellStyle name="Normal 6 4 4 2 4 3 4 2" xfId="36223" xr:uid="{00000000-0005-0000-0000-00008F730000}"/>
    <cellStyle name="Normal 6 4 4 2 4 3 5" xfId="25627" xr:uid="{00000000-0005-0000-0000-000090730000}"/>
    <cellStyle name="Normal 6 4 4 2 4 4" xfId="15082" xr:uid="{00000000-0005-0000-0000-000091730000}"/>
    <cellStyle name="Normal 6 4 4 2 4 4 2" xfId="15083" xr:uid="{00000000-0005-0000-0000-000092730000}"/>
    <cellStyle name="Normal 6 4 4 2 4 4 2 2" xfId="15084" xr:uid="{00000000-0005-0000-0000-000093730000}"/>
    <cellStyle name="Normal 6 4 4 2 4 4 2 2 2" xfId="41610" xr:uid="{00000000-0005-0000-0000-000094730000}"/>
    <cellStyle name="Normal 6 4 4 2 4 4 2 3" xfId="31592" xr:uid="{00000000-0005-0000-0000-000095730000}"/>
    <cellStyle name="Normal 6 4 4 2 4 4 3" xfId="15085" xr:uid="{00000000-0005-0000-0000-000096730000}"/>
    <cellStyle name="Normal 6 4 4 2 4 4 3 2" xfId="15086" xr:uid="{00000000-0005-0000-0000-000097730000}"/>
    <cellStyle name="Normal 6 4 4 2 4 4 3 2 2" xfId="41611" xr:uid="{00000000-0005-0000-0000-000098730000}"/>
    <cellStyle name="Normal 6 4 4 2 4 4 3 3" xfId="31593" xr:uid="{00000000-0005-0000-0000-000099730000}"/>
    <cellStyle name="Normal 6 4 4 2 4 4 4" xfId="15087" xr:uid="{00000000-0005-0000-0000-00009A730000}"/>
    <cellStyle name="Normal 6 4 4 2 4 4 4 2" xfId="36224" xr:uid="{00000000-0005-0000-0000-00009B730000}"/>
    <cellStyle name="Normal 6 4 4 2 4 4 5" xfId="25628" xr:uid="{00000000-0005-0000-0000-00009C730000}"/>
    <cellStyle name="Normal 6 4 4 2 4 5" xfId="15088" xr:uid="{00000000-0005-0000-0000-00009D730000}"/>
    <cellStyle name="Normal 6 4 4 2 4 5 2" xfId="15089" xr:uid="{00000000-0005-0000-0000-00009E730000}"/>
    <cellStyle name="Normal 6 4 4 2 4 5 2 2" xfId="41612" xr:uid="{00000000-0005-0000-0000-00009F730000}"/>
    <cellStyle name="Normal 6 4 4 2 4 5 3" xfId="31594" xr:uid="{00000000-0005-0000-0000-0000A0730000}"/>
    <cellStyle name="Normal 6 4 4 2 4 6" xfId="15090" xr:uid="{00000000-0005-0000-0000-0000A1730000}"/>
    <cellStyle name="Normal 6 4 4 2 4 6 2" xfId="15091" xr:uid="{00000000-0005-0000-0000-0000A2730000}"/>
    <cellStyle name="Normal 6 4 4 2 4 6 2 2" xfId="41613" xr:uid="{00000000-0005-0000-0000-0000A3730000}"/>
    <cellStyle name="Normal 6 4 4 2 4 6 3" xfId="31595" xr:uid="{00000000-0005-0000-0000-0000A4730000}"/>
    <cellStyle name="Normal 6 4 4 2 4 7" xfId="15092" xr:uid="{00000000-0005-0000-0000-0000A5730000}"/>
    <cellStyle name="Normal 6 4 4 2 4 7 2" xfId="36219" xr:uid="{00000000-0005-0000-0000-0000A6730000}"/>
    <cellStyle name="Normal 6 4 4 2 4 8" xfId="25623" xr:uid="{00000000-0005-0000-0000-0000A7730000}"/>
    <cellStyle name="Normal 6 4 4 2 5" xfId="15093" xr:uid="{00000000-0005-0000-0000-0000A8730000}"/>
    <cellStyle name="Normal 6 4 4 2 5 2" xfId="15094" xr:uid="{00000000-0005-0000-0000-0000A9730000}"/>
    <cellStyle name="Normal 6 4 4 2 5 2 2" xfId="15095" xr:uid="{00000000-0005-0000-0000-0000AA730000}"/>
    <cellStyle name="Normal 6 4 4 2 5 2 2 2" xfId="15096" xr:uid="{00000000-0005-0000-0000-0000AB730000}"/>
    <cellStyle name="Normal 6 4 4 2 5 2 2 2 2" xfId="15097" xr:uid="{00000000-0005-0000-0000-0000AC730000}"/>
    <cellStyle name="Normal 6 4 4 2 5 2 2 2 2 2" xfId="41614" xr:uid="{00000000-0005-0000-0000-0000AD730000}"/>
    <cellStyle name="Normal 6 4 4 2 5 2 2 2 3" xfId="31596" xr:uid="{00000000-0005-0000-0000-0000AE730000}"/>
    <cellStyle name="Normal 6 4 4 2 5 2 2 3" xfId="15098" xr:uid="{00000000-0005-0000-0000-0000AF730000}"/>
    <cellStyle name="Normal 6 4 4 2 5 2 2 3 2" xfId="15099" xr:uid="{00000000-0005-0000-0000-0000B0730000}"/>
    <cellStyle name="Normal 6 4 4 2 5 2 2 3 2 2" xfId="41615" xr:uid="{00000000-0005-0000-0000-0000B1730000}"/>
    <cellStyle name="Normal 6 4 4 2 5 2 2 3 3" xfId="31597" xr:uid="{00000000-0005-0000-0000-0000B2730000}"/>
    <cellStyle name="Normal 6 4 4 2 5 2 2 4" xfId="15100" xr:uid="{00000000-0005-0000-0000-0000B3730000}"/>
    <cellStyle name="Normal 6 4 4 2 5 2 2 4 2" xfId="36227" xr:uid="{00000000-0005-0000-0000-0000B4730000}"/>
    <cellStyle name="Normal 6 4 4 2 5 2 2 5" xfId="25631" xr:uid="{00000000-0005-0000-0000-0000B5730000}"/>
    <cellStyle name="Normal 6 4 4 2 5 2 3" xfId="15101" xr:uid="{00000000-0005-0000-0000-0000B6730000}"/>
    <cellStyle name="Normal 6 4 4 2 5 2 3 2" xfId="15102" xr:uid="{00000000-0005-0000-0000-0000B7730000}"/>
    <cellStyle name="Normal 6 4 4 2 5 2 3 2 2" xfId="15103" xr:uid="{00000000-0005-0000-0000-0000B8730000}"/>
    <cellStyle name="Normal 6 4 4 2 5 2 3 2 2 2" xfId="41616" xr:uid="{00000000-0005-0000-0000-0000B9730000}"/>
    <cellStyle name="Normal 6 4 4 2 5 2 3 2 3" xfId="31598" xr:uid="{00000000-0005-0000-0000-0000BA730000}"/>
    <cellStyle name="Normal 6 4 4 2 5 2 3 3" xfId="15104" xr:uid="{00000000-0005-0000-0000-0000BB730000}"/>
    <cellStyle name="Normal 6 4 4 2 5 2 3 3 2" xfId="15105" xr:uid="{00000000-0005-0000-0000-0000BC730000}"/>
    <cellStyle name="Normal 6 4 4 2 5 2 3 3 2 2" xfId="41617" xr:uid="{00000000-0005-0000-0000-0000BD730000}"/>
    <cellStyle name="Normal 6 4 4 2 5 2 3 3 3" xfId="31599" xr:uid="{00000000-0005-0000-0000-0000BE730000}"/>
    <cellStyle name="Normal 6 4 4 2 5 2 3 4" xfId="15106" xr:uid="{00000000-0005-0000-0000-0000BF730000}"/>
    <cellStyle name="Normal 6 4 4 2 5 2 3 4 2" xfId="36228" xr:uid="{00000000-0005-0000-0000-0000C0730000}"/>
    <cellStyle name="Normal 6 4 4 2 5 2 3 5" xfId="25632" xr:uid="{00000000-0005-0000-0000-0000C1730000}"/>
    <cellStyle name="Normal 6 4 4 2 5 2 4" xfId="15107" xr:uid="{00000000-0005-0000-0000-0000C2730000}"/>
    <cellStyle name="Normal 6 4 4 2 5 2 4 2" xfId="15108" xr:uid="{00000000-0005-0000-0000-0000C3730000}"/>
    <cellStyle name="Normal 6 4 4 2 5 2 4 2 2" xfId="41618" xr:uid="{00000000-0005-0000-0000-0000C4730000}"/>
    <cellStyle name="Normal 6 4 4 2 5 2 4 3" xfId="31600" xr:uid="{00000000-0005-0000-0000-0000C5730000}"/>
    <cellStyle name="Normal 6 4 4 2 5 2 5" xfId="15109" xr:uid="{00000000-0005-0000-0000-0000C6730000}"/>
    <cellStyle name="Normal 6 4 4 2 5 2 5 2" xfId="15110" xr:uid="{00000000-0005-0000-0000-0000C7730000}"/>
    <cellStyle name="Normal 6 4 4 2 5 2 5 2 2" xfId="41619" xr:uid="{00000000-0005-0000-0000-0000C8730000}"/>
    <cellStyle name="Normal 6 4 4 2 5 2 5 3" xfId="31601" xr:uid="{00000000-0005-0000-0000-0000C9730000}"/>
    <cellStyle name="Normal 6 4 4 2 5 2 6" xfId="15111" xr:uid="{00000000-0005-0000-0000-0000CA730000}"/>
    <cellStyle name="Normal 6 4 4 2 5 2 6 2" xfId="36226" xr:uid="{00000000-0005-0000-0000-0000CB730000}"/>
    <cellStyle name="Normal 6 4 4 2 5 2 7" xfId="25630" xr:uid="{00000000-0005-0000-0000-0000CC730000}"/>
    <cellStyle name="Normal 6 4 4 2 5 3" xfId="15112" xr:uid="{00000000-0005-0000-0000-0000CD730000}"/>
    <cellStyle name="Normal 6 4 4 2 5 3 2" xfId="15113" xr:uid="{00000000-0005-0000-0000-0000CE730000}"/>
    <cellStyle name="Normal 6 4 4 2 5 3 2 2" xfId="15114" xr:uid="{00000000-0005-0000-0000-0000CF730000}"/>
    <cellStyle name="Normal 6 4 4 2 5 3 2 2 2" xfId="41620" xr:uid="{00000000-0005-0000-0000-0000D0730000}"/>
    <cellStyle name="Normal 6 4 4 2 5 3 2 3" xfId="31602" xr:uid="{00000000-0005-0000-0000-0000D1730000}"/>
    <cellStyle name="Normal 6 4 4 2 5 3 3" xfId="15115" xr:uid="{00000000-0005-0000-0000-0000D2730000}"/>
    <cellStyle name="Normal 6 4 4 2 5 3 3 2" xfId="15116" xr:uid="{00000000-0005-0000-0000-0000D3730000}"/>
    <cellStyle name="Normal 6 4 4 2 5 3 3 2 2" xfId="41621" xr:uid="{00000000-0005-0000-0000-0000D4730000}"/>
    <cellStyle name="Normal 6 4 4 2 5 3 3 3" xfId="31603" xr:uid="{00000000-0005-0000-0000-0000D5730000}"/>
    <cellStyle name="Normal 6 4 4 2 5 3 4" xfId="15117" xr:uid="{00000000-0005-0000-0000-0000D6730000}"/>
    <cellStyle name="Normal 6 4 4 2 5 3 4 2" xfId="36229" xr:uid="{00000000-0005-0000-0000-0000D7730000}"/>
    <cellStyle name="Normal 6 4 4 2 5 3 5" xfId="25633" xr:uid="{00000000-0005-0000-0000-0000D8730000}"/>
    <cellStyle name="Normal 6 4 4 2 5 4" xfId="15118" xr:uid="{00000000-0005-0000-0000-0000D9730000}"/>
    <cellStyle name="Normal 6 4 4 2 5 4 2" xfId="15119" xr:uid="{00000000-0005-0000-0000-0000DA730000}"/>
    <cellStyle name="Normal 6 4 4 2 5 4 2 2" xfId="15120" xr:uid="{00000000-0005-0000-0000-0000DB730000}"/>
    <cellStyle name="Normal 6 4 4 2 5 4 2 2 2" xfId="41622" xr:uid="{00000000-0005-0000-0000-0000DC730000}"/>
    <cellStyle name="Normal 6 4 4 2 5 4 2 3" xfId="31604" xr:uid="{00000000-0005-0000-0000-0000DD730000}"/>
    <cellStyle name="Normal 6 4 4 2 5 4 3" xfId="15121" xr:uid="{00000000-0005-0000-0000-0000DE730000}"/>
    <cellStyle name="Normal 6 4 4 2 5 4 3 2" xfId="15122" xr:uid="{00000000-0005-0000-0000-0000DF730000}"/>
    <cellStyle name="Normal 6 4 4 2 5 4 3 2 2" xfId="41623" xr:uid="{00000000-0005-0000-0000-0000E0730000}"/>
    <cellStyle name="Normal 6 4 4 2 5 4 3 3" xfId="31605" xr:uid="{00000000-0005-0000-0000-0000E1730000}"/>
    <cellStyle name="Normal 6 4 4 2 5 4 4" xfId="15123" xr:uid="{00000000-0005-0000-0000-0000E2730000}"/>
    <cellStyle name="Normal 6 4 4 2 5 4 4 2" xfId="36230" xr:uid="{00000000-0005-0000-0000-0000E3730000}"/>
    <cellStyle name="Normal 6 4 4 2 5 4 5" xfId="25634" xr:uid="{00000000-0005-0000-0000-0000E4730000}"/>
    <cellStyle name="Normal 6 4 4 2 5 5" xfId="15124" xr:uid="{00000000-0005-0000-0000-0000E5730000}"/>
    <cellStyle name="Normal 6 4 4 2 5 5 2" xfId="15125" xr:uid="{00000000-0005-0000-0000-0000E6730000}"/>
    <cellStyle name="Normal 6 4 4 2 5 5 2 2" xfId="41624" xr:uid="{00000000-0005-0000-0000-0000E7730000}"/>
    <cellStyle name="Normal 6 4 4 2 5 5 3" xfId="31606" xr:uid="{00000000-0005-0000-0000-0000E8730000}"/>
    <cellStyle name="Normal 6 4 4 2 5 6" xfId="15126" xr:uid="{00000000-0005-0000-0000-0000E9730000}"/>
    <cellStyle name="Normal 6 4 4 2 5 6 2" xfId="15127" xr:uid="{00000000-0005-0000-0000-0000EA730000}"/>
    <cellStyle name="Normal 6 4 4 2 5 6 2 2" xfId="41625" xr:uid="{00000000-0005-0000-0000-0000EB730000}"/>
    <cellStyle name="Normal 6 4 4 2 5 6 3" xfId="31607" xr:uid="{00000000-0005-0000-0000-0000EC730000}"/>
    <cellStyle name="Normal 6 4 4 2 5 7" xfId="15128" xr:uid="{00000000-0005-0000-0000-0000ED730000}"/>
    <cellStyle name="Normal 6 4 4 2 5 7 2" xfId="36225" xr:uid="{00000000-0005-0000-0000-0000EE730000}"/>
    <cellStyle name="Normal 6 4 4 2 5 8" xfId="25629" xr:uid="{00000000-0005-0000-0000-0000EF730000}"/>
    <cellStyle name="Normal 6 4 4 2 6" xfId="15129" xr:uid="{00000000-0005-0000-0000-0000F0730000}"/>
    <cellStyle name="Normal 6 4 4 2 6 2" xfId="15130" xr:uid="{00000000-0005-0000-0000-0000F1730000}"/>
    <cellStyle name="Normal 6 4 4 2 6 2 2" xfId="15131" xr:uid="{00000000-0005-0000-0000-0000F2730000}"/>
    <cellStyle name="Normal 6 4 4 2 6 2 2 2" xfId="15132" xr:uid="{00000000-0005-0000-0000-0000F3730000}"/>
    <cellStyle name="Normal 6 4 4 2 6 2 2 2 2" xfId="41626" xr:uid="{00000000-0005-0000-0000-0000F4730000}"/>
    <cellStyle name="Normal 6 4 4 2 6 2 2 3" xfId="31608" xr:uid="{00000000-0005-0000-0000-0000F5730000}"/>
    <cellStyle name="Normal 6 4 4 2 6 2 3" xfId="15133" xr:uid="{00000000-0005-0000-0000-0000F6730000}"/>
    <cellStyle name="Normal 6 4 4 2 6 2 3 2" xfId="15134" xr:uid="{00000000-0005-0000-0000-0000F7730000}"/>
    <cellStyle name="Normal 6 4 4 2 6 2 3 2 2" xfId="41627" xr:uid="{00000000-0005-0000-0000-0000F8730000}"/>
    <cellStyle name="Normal 6 4 4 2 6 2 3 3" xfId="31609" xr:uid="{00000000-0005-0000-0000-0000F9730000}"/>
    <cellStyle name="Normal 6 4 4 2 6 2 4" xfId="15135" xr:uid="{00000000-0005-0000-0000-0000FA730000}"/>
    <cellStyle name="Normal 6 4 4 2 6 2 4 2" xfId="36232" xr:uid="{00000000-0005-0000-0000-0000FB730000}"/>
    <cellStyle name="Normal 6 4 4 2 6 2 5" xfId="25636" xr:uid="{00000000-0005-0000-0000-0000FC730000}"/>
    <cellStyle name="Normal 6 4 4 2 6 3" xfId="15136" xr:uid="{00000000-0005-0000-0000-0000FD730000}"/>
    <cellStyle name="Normal 6 4 4 2 6 3 2" xfId="15137" xr:uid="{00000000-0005-0000-0000-0000FE730000}"/>
    <cellStyle name="Normal 6 4 4 2 6 3 2 2" xfId="15138" xr:uid="{00000000-0005-0000-0000-0000FF730000}"/>
    <cellStyle name="Normal 6 4 4 2 6 3 2 2 2" xfId="41628" xr:uid="{00000000-0005-0000-0000-000000740000}"/>
    <cellStyle name="Normal 6 4 4 2 6 3 2 3" xfId="31610" xr:uid="{00000000-0005-0000-0000-000001740000}"/>
    <cellStyle name="Normal 6 4 4 2 6 3 3" xfId="15139" xr:uid="{00000000-0005-0000-0000-000002740000}"/>
    <cellStyle name="Normal 6 4 4 2 6 3 3 2" xfId="15140" xr:uid="{00000000-0005-0000-0000-000003740000}"/>
    <cellStyle name="Normal 6 4 4 2 6 3 3 2 2" xfId="41629" xr:uid="{00000000-0005-0000-0000-000004740000}"/>
    <cellStyle name="Normal 6 4 4 2 6 3 3 3" xfId="31611" xr:uid="{00000000-0005-0000-0000-000005740000}"/>
    <cellStyle name="Normal 6 4 4 2 6 3 4" xfId="15141" xr:uid="{00000000-0005-0000-0000-000006740000}"/>
    <cellStyle name="Normal 6 4 4 2 6 3 4 2" xfId="36233" xr:uid="{00000000-0005-0000-0000-000007740000}"/>
    <cellStyle name="Normal 6 4 4 2 6 3 5" xfId="25637" xr:uid="{00000000-0005-0000-0000-000008740000}"/>
    <cellStyle name="Normal 6 4 4 2 6 4" xfId="15142" xr:uid="{00000000-0005-0000-0000-000009740000}"/>
    <cellStyle name="Normal 6 4 4 2 6 4 2" xfId="15143" xr:uid="{00000000-0005-0000-0000-00000A740000}"/>
    <cellStyle name="Normal 6 4 4 2 6 4 2 2" xfId="41630" xr:uid="{00000000-0005-0000-0000-00000B740000}"/>
    <cellStyle name="Normal 6 4 4 2 6 4 3" xfId="31612" xr:uid="{00000000-0005-0000-0000-00000C740000}"/>
    <cellStyle name="Normal 6 4 4 2 6 5" xfId="15144" xr:uid="{00000000-0005-0000-0000-00000D740000}"/>
    <cellStyle name="Normal 6 4 4 2 6 5 2" xfId="15145" xr:uid="{00000000-0005-0000-0000-00000E740000}"/>
    <cellStyle name="Normal 6 4 4 2 6 5 2 2" xfId="41631" xr:uid="{00000000-0005-0000-0000-00000F740000}"/>
    <cellStyle name="Normal 6 4 4 2 6 5 3" xfId="31613" xr:uid="{00000000-0005-0000-0000-000010740000}"/>
    <cellStyle name="Normal 6 4 4 2 6 6" xfId="15146" xr:uid="{00000000-0005-0000-0000-000011740000}"/>
    <cellStyle name="Normal 6 4 4 2 6 6 2" xfId="36231" xr:uid="{00000000-0005-0000-0000-000012740000}"/>
    <cellStyle name="Normal 6 4 4 2 6 7" xfId="25635" xr:uid="{00000000-0005-0000-0000-000013740000}"/>
    <cellStyle name="Normal 6 4 4 2 7" xfId="15147" xr:uid="{00000000-0005-0000-0000-000014740000}"/>
    <cellStyle name="Normal 6 4 4 2 7 2" xfId="15148" xr:uid="{00000000-0005-0000-0000-000015740000}"/>
    <cellStyle name="Normal 6 4 4 2 7 2 2" xfId="15149" xr:uid="{00000000-0005-0000-0000-000016740000}"/>
    <cellStyle name="Normal 6 4 4 2 7 2 2 2" xfId="41632" xr:uid="{00000000-0005-0000-0000-000017740000}"/>
    <cellStyle name="Normal 6 4 4 2 7 2 3" xfId="31614" xr:uid="{00000000-0005-0000-0000-000018740000}"/>
    <cellStyle name="Normal 6 4 4 2 7 3" xfId="15150" xr:uid="{00000000-0005-0000-0000-000019740000}"/>
    <cellStyle name="Normal 6 4 4 2 7 3 2" xfId="15151" xr:uid="{00000000-0005-0000-0000-00001A740000}"/>
    <cellStyle name="Normal 6 4 4 2 7 3 2 2" xfId="41633" xr:uid="{00000000-0005-0000-0000-00001B740000}"/>
    <cellStyle name="Normal 6 4 4 2 7 3 3" xfId="31615" xr:uid="{00000000-0005-0000-0000-00001C740000}"/>
    <cellStyle name="Normal 6 4 4 2 7 4" xfId="15152" xr:uid="{00000000-0005-0000-0000-00001D740000}"/>
    <cellStyle name="Normal 6 4 4 2 7 4 2" xfId="36234" xr:uid="{00000000-0005-0000-0000-00001E740000}"/>
    <cellStyle name="Normal 6 4 4 2 7 5" xfId="25638" xr:uid="{00000000-0005-0000-0000-00001F740000}"/>
    <cellStyle name="Normal 6 4 4 2 8" xfId="15153" xr:uid="{00000000-0005-0000-0000-000020740000}"/>
    <cellStyle name="Normal 6 4 4 2 8 2" xfId="15154" xr:uid="{00000000-0005-0000-0000-000021740000}"/>
    <cellStyle name="Normal 6 4 4 2 8 2 2" xfId="15155" xr:uid="{00000000-0005-0000-0000-000022740000}"/>
    <cellStyle name="Normal 6 4 4 2 8 2 2 2" xfId="41634" xr:uid="{00000000-0005-0000-0000-000023740000}"/>
    <cellStyle name="Normal 6 4 4 2 8 2 3" xfId="31616" xr:uid="{00000000-0005-0000-0000-000024740000}"/>
    <cellStyle name="Normal 6 4 4 2 8 3" xfId="15156" xr:uid="{00000000-0005-0000-0000-000025740000}"/>
    <cellStyle name="Normal 6 4 4 2 8 3 2" xfId="15157" xr:uid="{00000000-0005-0000-0000-000026740000}"/>
    <cellStyle name="Normal 6 4 4 2 8 3 2 2" xfId="41635" xr:uid="{00000000-0005-0000-0000-000027740000}"/>
    <cellStyle name="Normal 6 4 4 2 8 3 3" xfId="31617" xr:uid="{00000000-0005-0000-0000-000028740000}"/>
    <cellStyle name="Normal 6 4 4 2 8 4" xfId="15158" xr:uid="{00000000-0005-0000-0000-000029740000}"/>
    <cellStyle name="Normal 6 4 4 2 8 4 2" xfId="36235" xr:uid="{00000000-0005-0000-0000-00002A740000}"/>
    <cellStyle name="Normal 6 4 4 2 8 5" xfId="25639" xr:uid="{00000000-0005-0000-0000-00002B740000}"/>
    <cellStyle name="Normal 6 4 4 2 9" xfId="15159" xr:uid="{00000000-0005-0000-0000-00002C740000}"/>
    <cellStyle name="Normal 6 4 4 2 9 2" xfId="15160" xr:uid="{00000000-0005-0000-0000-00002D740000}"/>
    <cellStyle name="Normal 6 4 4 2 9 2 2" xfId="41636" xr:uid="{00000000-0005-0000-0000-00002E740000}"/>
    <cellStyle name="Normal 6 4 4 2 9 3" xfId="31618" xr:uid="{00000000-0005-0000-0000-00002F740000}"/>
    <cellStyle name="Normal 6 4 4 3" xfId="15161" xr:uid="{00000000-0005-0000-0000-000030740000}"/>
    <cellStyle name="Normal 6 4 4 3 10" xfId="25640" xr:uid="{00000000-0005-0000-0000-000031740000}"/>
    <cellStyle name="Normal 6 4 4 3 2" xfId="15162" xr:uid="{00000000-0005-0000-0000-000032740000}"/>
    <cellStyle name="Normal 6 4 4 3 2 2" xfId="15163" xr:uid="{00000000-0005-0000-0000-000033740000}"/>
    <cellStyle name="Normal 6 4 4 3 2 2 2" xfId="15164" xr:uid="{00000000-0005-0000-0000-000034740000}"/>
    <cellStyle name="Normal 6 4 4 3 2 2 2 2" xfId="15165" xr:uid="{00000000-0005-0000-0000-000035740000}"/>
    <cellStyle name="Normal 6 4 4 3 2 2 2 2 2" xfId="15166" xr:uid="{00000000-0005-0000-0000-000036740000}"/>
    <cellStyle name="Normal 6 4 4 3 2 2 2 2 2 2" xfId="41637" xr:uid="{00000000-0005-0000-0000-000037740000}"/>
    <cellStyle name="Normal 6 4 4 3 2 2 2 2 3" xfId="31619" xr:uid="{00000000-0005-0000-0000-000038740000}"/>
    <cellStyle name="Normal 6 4 4 3 2 2 2 3" xfId="15167" xr:uid="{00000000-0005-0000-0000-000039740000}"/>
    <cellStyle name="Normal 6 4 4 3 2 2 2 3 2" xfId="15168" xr:uid="{00000000-0005-0000-0000-00003A740000}"/>
    <cellStyle name="Normal 6 4 4 3 2 2 2 3 2 2" xfId="41638" xr:uid="{00000000-0005-0000-0000-00003B740000}"/>
    <cellStyle name="Normal 6 4 4 3 2 2 2 3 3" xfId="31620" xr:uid="{00000000-0005-0000-0000-00003C740000}"/>
    <cellStyle name="Normal 6 4 4 3 2 2 2 4" xfId="15169" xr:uid="{00000000-0005-0000-0000-00003D740000}"/>
    <cellStyle name="Normal 6 4 4 3 2 2 2 4 2" xfId="36239" xr:uid="{00000000-0005-0000-0000-00003E740000}"/>
    <cellStyle name="Normal 6 4 4 3 2 2 2 5" xfId="25643" xr:uid="{00000000-0005-0000-0000-00003F740000}"/>
    <cellStyle name="Normal 6 4 4 3 2 2 3" xfId="15170" xr:uid="{00000000-0005-0000-0000-000040740000}"/>
    <cellStyle name="Normal 6 4 4 3 2 2 3 2" xfId="15171" xr:uid="{00000000-0005-0000-0000-000041740000}"/>
    <cellStyle name="Normal 6 4 4 3 2 2 3 2 2" xfId="15172" xr:uid="{00000000-0005-0000-0000-000042740000}"/>
    <cellStyle name="Normal 6 4 4 3 2 2 3 2 2 2" xfId="41639" xr:uid="{00000000-0005-0000-0000-000043740000}"/>
    <cellStyle name="Normal 6 4 4 3 2 2 3 2 3" xfId="31621" xr:uid="{00000000-0005-0000-0000-000044740000}"/>
    <cellStyle name="Normal 6 4 4 3 2 2 3 3" xfId="15173" xr:uid="{00000000-0005-0000-0000-000045740000}"/>
    <cellStyle name="Normal 6 4 4 3 2 2 3 3 2" xfId="15174" xr:uid="{00000000-0005-0000-0000-000046740000}"/>
    <cellStyle name="Normal 6 4 4 3 2 2 3 3 2 2" xfId="41640" xr:uid="{00000000-0005-0000-0000-000047740000}"/>
    <cellStyle name="Normal 6 4 4 3 2 2 3 3 3" xfId="31622" xr:uid="{00000000-0005-0000-0000-000048740000}"/>
    <cellStyle name="Normal 6 4 4 3 2 2 3 4" xfId="15175" xr:uid="{00000000-0005-0000-0000-000049740000}"/>
    <cellStyle name="Normal 6 4 4 3 2 2 3 4 2" xfId="36240" xr:uid="{00000000-0005-0000-0000-00004A740000}"/>
    <cellStyle name="Normal 6 4 4 3 2 2 3 5" xfId="25644" xr:uid="{00000000-0005-0000-0000-00004B740000}"/>
    <cellStyle name="Normal 6 4 4 3 2 2 4" xfId="15176" xr:uid="{00000000-0005-0000-0000-00004C740000}"/>
    <cellStyle name="Normal 6 4 4 3 2 2 4 2" xfId="15177" xr:uid="{00000000-0005-0000-0000-00004D740000}"/>
    <cellStyle name="Normal 6 4 4 3 2 2 4 2 2" xfId="41641" xr:uid="{00000000-0005-0000-0000-00004E740000}"/>
    <cellStyle name="Normal 6 4 4 3 2 2 4 3" xfId="31623" xr:uid="{00000000-0005-0000-0000-00004F740000}"/>
    <cellStyle name="Normal 6 4 4 3 2 2 5" xfId="15178" xr:uid="{00000000-0005-0000-0000-000050740000}"/>
    <cellStyle name="Normal 6 4 4 3 2 2 5 2" xfId="15179" xr:uid="{00000000-0005-0000-0000-000051740000}"/>
    <cellStyle name="Normal 6 4 4 3 2 2 5 2 2" xfId="41642" xr:uid="{00000000-0005-0000-0000-000052740000}"/>
    <cellStyle name="Normal 6 4 4 3 2 2 5 3" xfId="31624" xr:uid="{00000000-0005-0000-0000-000053740000}"/>
    <cellStyle name="Normal 6 4 4 3 2 2 6" xfId="15180" xr:uid="{00000000-0005-0000-0000-000054740000}"/>
    <cellStyle name="Normal 6 4 4 3 2 2 6 2" xfId="36238" xr:uid="{00000000-0005-0000-0000-000055740000}"/>
    <cellStyle name="Normal 6 4 4 3 2 2 7" xfId="25642" xr:uid="{00000000-0005-0000-0000-000056740000}"/>
    <cellStyle name="Normal 6 4 4 3 2 3" xfId="15181" xr:uid="{00000000-0005-0000-0000-000057740000}"/>
    <cellStyle name="Normal 6 4 4 3 2 3 2" xfId="15182" xr:uid="{00000000-0005-0000-0000-000058740000}"/>
    <cellStyle name="Normal 6 4 4 3 2 3 2 2" xfId="15183" xr:uid="{00000000-0005-0000-0000-000059740000}"/>
    <cellStyle name="Normal 6 4 4 3 2 3 2 2 2" xfId="41643" xr:uid="{00000000-0005-0000-0000-00005A740000}"/>
    <cellStyle name="Normal 6 4 4 3 2 3 2 3" xfId="31625" xr:uid="{00000000-0005-0000-0000-00005B740000}"/>
    <cellStyle name="Normal 6 4 4 3 2 3 3" xfId="15184" xr:uid="{00000000-0005-0000-0000-00005C740000}"/>
    <cellStyle name="Normal 6 4 4 3 2 3 3 2" xfId="15185" xr:uid="{00000000-0005-0000-0000-00005D740000}"/>
    <cellStyle name="Normal 6 4 4 3 2 3 3 2 2" xfId="41644" xr:uid="{00000000-0005-0000-0000-00005E740000}"/>
    <cellStyle name="Normal 6 4 4 3 2 3 3 3" xfId="31626" xr:uid="{00000000-0005-0000-0000-00005F740000}"/>
    <cellStyle name="Normal 6 4 4 3 2 3 4" xfId="15186" xr:uid="{00000000-0005-0000-0000-000060740000}"/>
    <cellStyle name="Normal 6 4 4 3 2 3 4 2" xfId="36241" xr:uid="{00000000-0005-0000-0000-000061740000}"/>
    <cellStyle name="Normal 6 4 4 3 2 3 5" xfId="25645" xr:uid="{00000000-0005-0000-0000-000062740000}"/>
    <cellStyle name="Normal 6 4 4 3 2 4" xfId="15187" xr:uid="{00000000-0005-0000-0000-000063740000}"/>
    <cellStyle name="Normal 6 4 4 3 2 4 2" xfId="15188" xr:uid="{00000000-0005-0000-0000-000064740000}"/>
    <cellStyle name="Normal 6 4 4 3 2 4 2 2" xfId="15189" xr:uid="{00000000-0005-0000-0000-000065740000}"/>
    <cellStyle name="Normal 6 4 4 3 2 4 2 2 2" xfId="41645" xr:uid="{00000000-0005-0000-0000-000066740000}"/>
    <cellStyle name="Normal 6 4 4 3 2 4 2 3" xfId="31627" xr:uid="{00000000-0005-0000-0000-000067740000}"/>
    <cellStyle name="Normal 6 4 4 3 2 4 3" xfId="15190" xr:uid="{00000000-0005-0000-0000-000068740000}"/>
    <cellStyle name="Normal 6 4 4 3 2 4 3 2" xfId="15191" xr:uid="{00000000-0005-0000-0000-000069740000}"/>
    <cellStyle name="Normal 6 4 4 3 2 4 3 2 2" xfId="41646" xr:uid="{00000000-0005-0000-0000-00006A740000}"/>
    <cellStyle name="Normal 6 4 4 3 2 4 3 3" xfId="31628" xr:uid="{00000000-0005-0000-0000-00006B740000}"/>
    <cellStyle name="Normal 6 4 4 3 2 4 4" xfId="15192" xr:uid="{00000000-0005-0000-0000-00006C740000}"/>
    <cellStyle name="Normal 6 4 4 3 2 4 4 2" xfId="36242" xr:uid="{00000000-0005-0000-0000-00006D740000}"/>
    <cellStyle name="Normal 6 4 4 3 2 4 5" xfId="25646" xr:uid="{00000000-0005-0000-0000-00006E740000}"/>
    <cellStyle name="Normal 6 4 4 3 2 5" xfId="15193" xr:uid="{00000000-0005-0000-0000-00006F740000}"/>
    <cellStyle name="Normal 6 4 4 3 2 5 2" xfId="15194" xr:uid="{00000000-0005-0000-0000-000070740000}"/>
    <cellStyle name="Normal 6 4 4 3 2 5 2 2" xfId="41647" xr:uid="{00000000-0005-0000-0000-000071740000}"/>
    <cellStyle name="Normal 6 4 4 3 2 5 3" xfId="31629" xr:uid="{00000000-0005-0000-0000-000072740000}"/>
    <cellStyle name="Normal 6 4 4 3 2 6" xfId="15195" xr:uid="{00000000-0005-0000-0000-000073740000}"/>
    <cellStyle name="Normal 6 4 4 3 2 6 2" xfId="15196" xr:uid="{00000000-0005-0000-0000-000074740000}"/>
    <cellStyle name="Normal 6 4 4 3 2 6 2 2" xfId="41648" xr:uid="{00000000-0005-0000-0000-000075740000}"/>
    <cellStyle name="Normal 6 4 4 3 2 6 3" xfId="31630" xr:uid="{00000000-0005-0000-0000-000076740000}"/>
    <cellStyle name="Normal 6 4 4 3 2 7" xfId="15197" xr:uid="{00000000-0005-0000-0000-000077740000}"/>
    <cellStyle name="Normal 6 4 4 3 2 7 2" xfId="36237" xr:uid="{00000000-0005-0000-0000-000078740000}"/>
    <cellStyle name="Normal 6 4 4 3 2 8" xfId="25641" xr:uid="{00000000-0005-0000-0000-000079740000}"/>
    <cellStyle name="Normal 6 4 4 3 3" xfId="15198" xr:uid="{00000000-0005-0000-0000-00007A740000}"/>
    <cellStyle name="Normal 6 4 4 3 3 2" xfId="15199" xr:uid="{00000000-0005-0000-0000-00007B740000}"/>
    <cellStyle name="Normal 6 4 4 3 3 2 2" xfId="15200" xr:uid="{00000000-0005-0000-0000-00007C740000}"/>
    <cellStyle name="Normal 6 4 4 3 3 2 2 2" xfId="15201" xr:uid="{00000000-0005-0000-0000-00007D740000}"/>
    <cellStyle name="Normal 6 4 4 3 3 2 2 2 2" xfId="15202" xr:uid="{00000000-0005-0000-0000-00007E740000}"/>
    <cellStyle name="Normal 6 4 4 3 3 2 2 2 2 2" xfId="41649" xr:uid="{00000000-0005-0000-0000-00007F740000}"/>
    <cellStyle name="Normal 6 4 4 3 3 2 2 2 3" xfId="31631" xr:uid="{00000000-0005-0000-0000-000080740000}"/>
    <cellStyle name="Normal 6 4 4 3 3 2 2 3" xfId="15203" xr:uid="{00000000-0005-0000-0000-000081740000}"/>
    <cellStyle name="Normal 6 4 4 3 3 2 2 3 2" xfId="15204" xr:uid="{00000000-0005-0000-0000-000082740000}"/>
    <cellStyle name="Normal 6 4 4 3 3 2 2 3 2 2" xfId="41650" xr:uid="{00000000-0005-0000-0000-000083740000}"/>
    <cellStyle name="Normal 6 4 4 3 3 2 2 3 3" xfId="31632" xr:uid="{00000000-0005-0000-0000-000084740000}"/>
    <cellStyle name="Normal 6 4 4 3 3 2 2 4" xfId="15205" xr:uid="{00000000-0005-0000-0000-000085740000}"/>
    <cellStyle name="Normal 6 4 4 3 3 2 2 4 2" xfId="36245" xr:uid="{00000000-0005-0000-0000-000086740000}"/>
    <cellStyle name="Normal 6 4 4 3 3 2 2 5" xfId="25649" xr:uid="{00000000-0005-0000-0000-000087740000}"/>
    <cellStyle name="Normal 6 4 4 3 3 2 3" xfId="15206" xr:uid="{00000000-0005-0000-0000-000088740000}"/>
    <cellStyle name="Normal 6 4 4 3 3 2 3 2" xfId="15207" xr:uid="{00000000-0005-0000-0000-000089740000}"/>
    <cellStyle name="Normal 6 4 4 3 3 2 3 2 2" xfId="15208" xr:uid="{00000000-0005-0000-0000-00008A740000}"/>
    <cellStyle name="Normal 6 4 4 3 3 2 3 2 2 2" xfId="41651" xr:uid="{00000000-0005-0000-0000-00008B740000}"/>
    <cellStyle name="Normal 6 4 4 3 3 2 3 2 3" xfId="31633" xr:uid="{00000000-0005-0000-0000-00008C740000}"/>
    <cellStyle name="Normal 6 4 4 3 3 2 3 3" xfId="15209" xr:uid="{00000000-0005-0000-0000-00008D740000}"/>
    <cellStyle name="Normal 6 4 4 3 3 2 3 3 2" xfId="15210" xr:uid="{00000000-0005-0000-0000-00008E740000}"/>
    <cellStyle name="Normal 6 4 4 3 3 2 3 3 2 2" xfId="41652" xr:uid="{00000000-0005-0000-0000-00008F740000}"/>
    <cellStyle name="Normal 6 4 4 3 3 2 3 3 3" xfId="31634" xr:uid="{00000000-0005-0000-0000-000090740000}"/>
    <cellStyle name="Normal 6 4 4 3 3 2 3 4" xfId="15211" xr:uid="{00000000-0005-0000-0000-000091740000}"/>
    <cellStyle name="Normal 6 4 4 3 3 2 3 4 2" xfId="36246" xr:uid="{00000000-0005-0000-0000-000092740000}"/>
    <cellStyle name="Normal 6 4 4 3 3 2 3 5" xfId="25650" xr:uid="{00000000-0005-0000-0000-000093740000}"/>
    <cellStyle name="Normal 6 4 4 3 3 2 4" xfId="15212" xr:uid="{00000000-0005-0000-0000-000094740000}"/>
    <cellStyle name="Normal 6 4 4 3 3 2 4 2" xfId="15213" xr:uid="{00000000-0005-0000-0000-000095740000}"/>
    <cellStyle name="Normal 6 4 4 3 3 2 4 2 2" xfId="41653" xr:uid="{00000000-0005-0000-0000-000096740000}"/>
    <cellStyle name="Normal 6 4 4 3 3 2 4 3" xfId="31635" xr:uid="{00000000-0005-0000-0000-000097740000}"/>
    <cellStyle name="Normal 6 4 4 3 3 2 5" xfId="15214" xr:uid="{00000000-0005-0000-0000-000098740000}"/>
    <cellStyle name="Normal 6 4 4 3 3 2 5 2" xfId="15215" xr:uid="{00000000-0005-0000-0000-000099740000}"/>
    <cellStyle name="Normal 6 4 4 3 3 2 5 2 2" xfId="41654" xr:uid="{00000000-0005-0000-0000-00009A740000}"/>
    <cellStyle name="Normal 6 4 4 3 3 2 5 3" xfId="31636" xr:uid="{00000000-0005-0000-0000-00009B740000}"/>
    <cellStyle name="Normal 6 4 4 3 3 2 6" xfId="15216" xr:uid="{00000000-0005-0000-0000-00009C740000}"/>
    <cellStyle name="Normal 6 4 4 3 3 2 6 2" xfId="36244" xr:uid="{00000000-0005-0000-0000-00009D740000}"/>
    <cellStyle name="Normal 6 4 4 3 3 2 7" xfId="25648" xr:uid="{00000000-0005-0000-0000-00009E740000}"/>
    <cellStyle name="Normal 6 4 4 3 3 3" xfId="15217" xr:uid="{00000000-0005-0000-0000-00009F740000}"/>
    <cellStyle name="Normal 6 4 4 3 3 3 2" xfId="15218" xr:uid="{00000000-0005-0000-0000-0000A0740000}"/>
    <cellStyle name="Normal 6 4 4 3 3 3 2 2" xfId="15219" xr:uid="{00000000-0005-0000-0000-0000A1740000}"/>
    <cellStyle name="Normal 6 4 4 3 3 3 2 2 2" xfId="41655" xr:uid="{00000000-0005-0000-0000-0000A2740000}"/>
    <cellStyle name="Normal 6 4 4 3 3 3 2 3" xfId="31637" xr:uid="{00000000-0005-0000-0000-0000A3740000}"/>
    <cellStyle name="Normal 6 4 4 3 3 3 3" xfId="15220" xr:uid="{00000000-0005-0000-0000-0000A4740000}"/>
    <cellStyle name="Normal 6 4 4 3 3 3 3 2" xfId="15221" xr:uid="{00000000-0005-0000-0000-0000A5740000}"/>
    <cellStyle name="Normal 6 4 4 3 3 3 3 2 2" xfId="41656" xr:uid="{00000000-0005-0000-0000-0000A6740000}"/>
    <cellStyle name="Normal 6 4 4 3 3 3 3 3" xfId="31638" xr:uid="{00000000-0005-0000-0000-0000A7740000}"/>
    <cellStyle name="Normal 6 4 4 3 3 3 4" xfId="15222" xr:uid="{00000000-0005-0000-0000-0000A8740000}"/>
    <cellStyle name="Normal 6 4 4 3 3 3 4 2" xfId="36247" xr:uid="{00000000-0005-0000-0000-0000A9740000}"/>
    <cellStyle name="Normal 6 4 4 3 3 3 5" xfId="25651" xr:uid="{00000000-0005-0000-0000-0000AA740000}"/>
    <cellStyle name="Normal 6 4 4 3 3 4" xfId="15223" xr:uid="{00000000-0005-0000-0000-0000AB740000}"/>
    <cellStyle name="Normal 6 4 4 3 3 4 2" xfId="15224" xr:uid="{00000000-0005-0000-0000-0000AC740000}"/>
    <cellStyle name="Normal 6 4 4 3 3 4 2 2" xfId="15225" xr:uid="{00000000-0005-0000-0000-0000AD740000}"/>
    <cellStyle name="Normal 6 4 4 3 3 4 2 2 2" xfId="41657" xr:uid="{00000000-0005-0000-0000-0000AE740000}"/>
    <cellStyle name="Normal 6 4 4 3 3 4 2 3" xfId="31639" xr:uid="{00000000-0005-0000-0000-0000AF740000}"/>
    <cellStyle name="Normal 6 4 4 3 3 4 3" xfId="15226" xr:uid="{00000000-0005-0000-0000-0000B0740000}"/>
    <cellStyle name="Normal 6 4 4 3 3 4 3 2" xfId="15227" xr:uid="{00000000-0005-0000-0000-0000B1740000}"/>
    <cellStyle name="Normal 6 4 4 3 3 4 3 2 2" xfId="41658" xr:uid="{00000000-0005-0000-0000-0000B2740000}"/>
    <cellStyle name="Normal 6 4 4 3 3 4 3 3" xfId="31640" xr:uid="{00000000-0005-0000-0000-0000B3740000}"/>
    <cellStyle name="Normal 6 4 4 3 3 4 4" xfId="15228" xr:uid="{00000000-0005-0000-0000-0000B4740000}"/>
    <cellStyle name="Normal 6 4 4 3 3 4 4 2" xfId="36248" xr:uid="{00000000-0005-0000-0000-0000B5740000}"/>
    <cellStyle name="Normal 6 4 4 3 3 4 5" xfId="25652" xr:uid="{00000000-0005-0000-0000-0000B6740000}"/>
    <cellStyle name="Normal 6 4 4 3 3 5" xfId="15229" xr:uid="{00000000-0005-0000-0000-0000B7740000}"/>
    <cellStyle name="Normal 6 4 4 3 3 5 2" xfId="15230" xr:uid="{00000000-0005-0000-0000-0000B8740000}"/>
    <cellStyle name="Normal 6 4 4 3 3 5 2 2" xfId="41659" xr:uid="{00000000-0005-0000-0000-0000B9740000}"/>
    <cellStyle name="Normal 6 4 4 3 3 5 3" xfId="31641" xr:uid="{00000000-0005-0000-0000-0000BA740000}"/>
    <cellStyle name="Normal 6 4 4 3 3 6" xfId="15231" xr:uid="{00000000-0005-0000-0000-0000BB740000}"/>
    <cellStyle name="Normal 6 4 4 3 3 6 2" xfId="15232" xr:uid="{00000000-0005-0000-0000-0000BC740000}"/>
    <cellStyle name="Normal 6 4 4 3 3 6 2 2" xfId="41660" xr:uid="{00000000-0005-0000-0000-0000BD740000}"/>
    <cellStyle name="Normal 6 4 4 3 3 6 3" xfId="31642" xr:uid="{00000000-0005-0000-0000-0000BE740000}"/>
    <cellStyle name="Normal 6 4 4 3 3 7" xfId="15233" xr:uid="{00000000-0005-0000-0000-0000BF740000}"/>
    <cellStyle name="Normal 6 4 4 3 3 7 2" xfId="36243" xr:uid="{00000000-0005-0000-0000-0000C0740000}"/>
    <cellStyle name="Normal 6 4 4 3 3 8" xfId="25647" xr:uid="{00000000-0005-0000-0000-0000C1740000}"/>
    <cellStyle name="Normal 6 4 4 3 4" xfId="15234" xr:uid="{00000000-0005-0000-0000-0000C2740000}"/>
    <cellStyle name="Normal 6 4 4 3 4 2" xfId="15235" xr:uid="{00000000-0005-0000-0000-0000C3740000}"/>
    <cellStyle name="Normal 6 4 4 3 4 2 2" xfId="15236" xr:uid="{00000000-0005-0000-0000-0000C4740000}"/>
    <cellStyle name="Normal 6 4 4 3 4 2 2 2" xfId="15237" xr:uid="{00000000-0005-0000-0000-0000C5740000}"/>
    <cellStyle name="Normal 6 4 4 3 4 2 2 2 2" xfId="41661" xr:uid="{00000000-0005-0000-0000-0000C6740000}"/>
    <cellStyle name="Normal 6 4 4 3 4 2 2 3" xfId="31643" xr:uid="{00000000-0005-0000-0000-0000C7740000}"/>
    <cellStyle name="Normal 6 4 4 3 4 2 3" xfId="15238" xr:uid="{00000000-0005-0000-0000-0000C8740000}"/>
    <cellStyle name="Normal 6 4 4 3 4 2 3 2" xfId="15239" xr:uid="{00000000-0005-0000-0000-0000C9740000}"/>
    <cellStyle name="Normal 6 4 4 3 4 2 3 2 2" xfId="41662" xr:uid="{00000000-0005-0000-0000-0000CA740000}"/>
    <cellStyle name="Normal 6 4 4 3 4 2 3 3" xfId="31644" xr:uid="{00000000-0005-0000-0000-0000CB740000}"/>
    <cellStyle name="Normal 6 4 4 3 4 2 4" xfId="15240" xr:uid="{00000000-0005-0000-0000-0000CC740000}"/>
    <cellStyle name="Normal 6 4 4 3 4 2 4 2" xfId="36250" xr:uid="{00000000-0005-0000-0000-0000CD740000}"/>
    <cellStyle name="Normal 6 4 4 3 4 2 5" xfId="25654" xr:uid="{00000000-0005-0000-0000-0000CE740000}"/>
    <cellStyle name="Normal 6 4 4 3 4 3" xfId="15241" xr:uid="{00000000-0005-0000-0000-0000CF740000}"/>
    <cellStyle name="Normal 6 4 4 3 4 3 2" xfId="15242" xr:uid="{00000000-0005-0000-0000-0000D0740000}"/>
    <cellStyle name="Normal 6 4 4 3 4 3 2 2" xfId="15243" xr:uid="{00000000-0005-0000-0000-0000D1740000}"/>
    <cellStyle name="Normal 6 4 4 3 4 3 2 2 2" xfId="41663" xr:uid="{00000000-0005-0000-0000-0000D2740000}"/>
    <cellStyle name="Normal 6 4 4 3 4 3 2 3" xfId="31645" xr:uid="{00000000-0005-0000-0000-0000D3740000}"/>
    <cellStyle name="Normal 6 4 4 3 4 3 3" xfId="15244" xr:uid="{00000000-0005-0000-0000-0000D4740000}"/>
    <cellStyle name="Normal 6 4 4 3 4 3 3 2" xfId="15245" xr:uid="{00000000-0005-0000-0000-0000D5740000}"/>
    <cellStyle name="Normal 6 4 4 3 4 3 3 2 2" xfId="41664" xr:uid="{00000000-0005-0000-0000-0000D6740000}"/>
    <cellStyle name="Normal 6 4 4 3 4 3 3 3" xfId="31646" xr:uid="{00000000-0005-0000-0000-0000D7740000}"/>
    <cellStyle name="Normal 6 4 4 3 4 3 4" xfId="15246" xr:uid="{00000000-0005-0000-0000-0000D8740000}"/>
    <cellStyle name="Normal 6 4 4 3 4 3 4 2" xfId="36251" xr:uid="{00000000-0005-0000-0000-0000D9740000}"/>
    <cellStyle name="Normal 6 4 4 3 4 3 5" xfId="25655" xr:uid="{00000000-0005-0000-0000-0000DA740000}"/>
    <cellStyle name="Normal 6 4 4 3 4 4" xfId="15247" xr:uid="{00000000-0005-0000-0000-0000DB740000}"/>
    <cellStyle name="Normal 6 4 4 3 4 4 2" xfId="15248" xr:uid="{00000000-0005-0000-0000-0000DC740000}"/>
    <cellStyle name="Normal 6 4 4 3 4 4 2 2" xfId="41665" xr:uid="{00000000-0005-0000-0000-0000DD740000}"/>
    <cellStyle name="Normal 6 4 4 3 4 4 3" xfId="31647" xr:uid="{00000000-0005-0000-0000-0000DE740000}"/>
    <cellStyle name="Normal 6 4 4 3 4 5" xfId="15249" xr:uid="{00000000-0005-0000-0000-0000DF740000}"/>
    <cellStyle name="Normal 6 4 4 3 4 5 2" xfId="15250" xr:uid="{00000000-0005-0000-0000-0000E0740000}"/>
    <cellStyle name="Normal 6 4 4 3 4 5 2 2" xfId="41666" xr:uid="{00000000-0005-0000-0000-0000E1740000}"/>
    <cellStyle name="Normal 6 4 4 3 4 5 3" xfId="31648" xr:uid="{00000000-0005-0000-0000-0000E2740000}"/>
    <cellStyle name="Normal 6 4 4 3 4 6" xfId="15251" xr:uid="{00000000-0005-0000-0000-0000E3740000}"/>
    <cellStyle name="Normal 6 4 4 3 4 6 2" xfId="36249" xr:uid="{00000000-0005-0000-0000-0000E4740000}"/>
    <cellStyle name="Normal 6 4 4 3 4 7" xfId="25653" xr:uid="{00000000-0005-0000-0000-0000E5740000}"/>
    <cellStyle name="Normal 6 4 4 3 5" xfId="15252" xr:uid="{00000000-0005-0000-0000-0000E6740000}"/>
    <cellStyle name="Normal 6 4 4 3 5 2" xfId="15253" xr:uid="{00000000-0005-0000-0000-0000E7740000}"/>
    <cellStyle name="Normal 6 4 4 3 5 2 2" xfId="15254" xr:uid="{00000000-0005-0000-0000-0000E8740000}"/>
    <cellStyle name="Normal 6 4 4 3 5 2 2 2" xfId="41667" xr:uid="{00000000-0005-0000-0000-0000E9740000}"/>
    <cellStyle name="Normal 6 4 4 3 5 2 3" xfId="31649" xr:uid="{00000000-0005-0000-0000-0000EA740000}"/>
    <cellStyle name="Normal 6 4 4 3 5 3" xfId="15255" xr:uid="{00000000-0005-0000-0000-0000EB740000}"/>
    <cellStyle name="Normal 6 4 4 3 5 3 2" xfId="15256" xr:uid="{00000000-0005-0000-0000-0000EC740000}"/>
    <cellStyle name="Normal 6 4 4 3 5 3 2 2" xfId="41668" xr:uid="{00000000-0005-0000-0000-0000ED740000}"/>
    <cellStyle name="Normal 6 4 4 3 5 3 3" xfId="31650" xr:uid="{00000000-0005-0000-0000-0000EE740000}"/>
    <cellStyle name="Normal 6 4 4 3 5 4" xfId="15257" xr:uid="{00000000-0005-0000-0000-0000EF740000}"/>
    <cellStyle name="Normal 6 4 4 3 5 4 2" xfId="36252" xr:uid="{00000000-0005-0000-0000-0000F0740000}"/>
    <cellStyle name="Normal 6 4 4 3 5 5" xfId="25656" xr:uid="{00000000-0005-0000-0000-0000F1740000}"/>
    <cellStyle name="Normal 6 4 4 3 6" xfId="15258" xr:uid="{00000000-0005-0000-0000-0000F2740000}"/>
    <cellStyle name="Normal 6 4 4 3 6 2" xfId="15259" xr:uid="{00000000-0005-0000-0000-0000F3740000}"/>
    <cellStyle name="Normal 6 4 4 3 6 2 2" xfId="15260" xr:uid="{00000000-0005-0000-0000-0000F4740000}"/>
    <cellStyle name="Normal 6 4 4 3 6 2 2 2" xfId="41669" xr:uid="{00000000-0005-0000-0000-0000F5740000}"/>
    <cellStyle name="Normal 6 4 4 3 6 2 3" xfId="31651" xr:uid="{00000000-0005-0000-0000-0000F6740000}"/>
    <cellStyle name="Normal 6 4 4 3 6 3" xfId="15261" xr:uid="{00000000-0005-0000-0000-0000F7740000}"/>
    <cellStyle name="Normal 6 4 4 3 6 3 2" xfId="15262" xr:uid="{00000000-0005-0000-0000-0000F8740000}"/>
    <cellStyle name="Normal 6 4 4 3 6 3 2 2" xfId="41670" xr:uid="{00000000-0005-0000-0000-0000F9740000}"/>
    <cellStyle name="Normal 6 4 4 3 6 3 3" xfId="31652" xr:uid="{00000000-0005-0000-0000-0000FA740000}"/>
    <cellStyle name="Normal 6 4 4 3 6 4" xfId="15263" xr:uid="{00000000-0005-0000-0000-0000FB740000}"/>
    <cellStyle name="Normal 6 4 4 3 6 4 2" xfId="36253" xr:uid="{00000000-0005-0000-0000-0000FC740000}"/>
    <cellStyle name="Normal 6 4 4 3 6 5" xfId="25657" xr:uid="{00000000-0005-0000-0000-0000FD740000}"/>
    <cellStyle name="Normal 6 4 4 3 7" xfId="15264" xr:uid="{00000000-0005-0000-0000-0000FE740000}"/>
    <cellStyle name="Normal 6 4 4 3 7 2" xfId="15265" xr:uid="{00000000-0005-0000-0000-0000FF740000}"/>
    <cellStyle name="Normal 6 4 4 3 7 2 2" xfId="41671" xr:uid="{00000000-0005-0000-0000-000000750000}"/>
    <cellStyle name="Normal 6 4 4 3 7 3" xfId="31653" xr:uid="{00000000-0005-0000-0000-000001750000}"/>
    <cellStyle name="Normal 6 4 4 3 8" xfId="15266" xr:uid="{00000000-0005-0000-0000-000002750000}"/>
    <cellStyle name="Normal 6 4 4 3 8 2" xfId="15267" xr:uid="{00000000-0005-0000-0000-000003750000}"/>
    <cellStyle name="Normal 6 4 4 3 8 2 2" xfId="41672" xr:uid="{00000000-0005-0000-0000-000004750000}"/>
    <cellStyle name="Normal 6 4 4 3 8 3" xfId="31654" xr:uid="{00000000-0005-0000-0000-000005750000}"/>
    <cellStyle name="Normal 6 4 4 3 9" xfId="15268" xr:uid="{00000000-0005-0000-0000-000006750000}"/>
    <cellStyle name="Normal 6 4 4 3 9 2" xfId="36236" xr:uid="{00000000-0005-0000-0000-000007750000}"/>
    <cellStyle name="Normal 6 4 4 4" xfId="15269" xr:uid="{00000000-0005-0000-0000-000008750000}"/>
    <cellStyle name="Normal 6 4 4 4 2" xfId="15270" xr:uid="{00000000-0005-0000-0000-000009750000}"/>
    <cellStyle name="Normal 6 4 4 4 2 2" xfId="15271" xr:uid="{00000000-0005-0000-0000-00000A750000}"/>
    <cellStyle name="Normal 6 4 4 4 2 2 2" xfId="15272" xr:uid="{00000000-0005-0000-0000-00000B750000}"/>
    <cellStyle name="Normal 6 4 4 4 2 2 2 2" xfId="15273" xr:uid="{00000000-0005-0000-0000-00000C750000}"/>
    <cellStyle name="Normal 6 4 4 4 2 2 2 2 2" xfId="41673" xr:uid="{00000000-0005-0000-0000-00000D750000}"/>
    <cellStyle name="Normal 6 4 4 4 2 2 2 3" xfId="31655" xr:uid="{00000000-0005-0000-0000-00000E750000}"/>
    <cellStyle name="Normal 6 4 4 4 2 2 3" xfId="15274" xr:uid="{00000000-0005-0000-0000-00000F750000}"/>
    <cellStyle name="Normal 6 4 4 4 2 2 3 2" xfId="15275" xr:uid="{00000000-0005-0000-0000-000010750000}"/>
    <cellStyle name="Normal 6 4 4 4 2 2 3 2 2" xfId="41674" xr:uid="{00000000-0005-0000-0000-000011750000}"/>
    <cellStyle name="Normal 6 4 4 4 2 2 3 3" xfId="31656" xr:uid="{00000000-0005-0000-0000-000012750000}"/>
    <cellStyle name="Normal 6 4 4 4 2 2 4" xfId="15276" xr:uid="{00000000-0005-0000-0000-000013750000}"/>
    <cellStyle name="Normal 6 4 4 4 2 2 4 2" xfId="36256" xr:uid="{00000000-0005-0000-0000-000014750000}"/>
    <cellStyle name="Normal 6 4 4 4 2 2 5" xfId="25660" xr:uid="{00000000-0005-0000-0000-000015750000}"/>
    <cellStyle name="Normal 6 4 4 4 2 3" xfId="15277" xr:uid="{00000000-0005-0000-0000-000016750000}"/>
    <cellStyle name="Normal 6 4 4 4 2 3 2" xfId="15278" xr:uid="{00000000-0005-0000-0000-000017750000}"/>
    <cellStyle name="Normal 6 4 4 4 2 3 2 2" xfId="15279" xr:uid="{00000000-0005-0000-0000-000018750000}"/>
    <cellStyle name="Normal 6 4 4 4 2 3 2 2 2" xfId="41675" xr:uid="{00000000-0005-0000-0000-000019750000}"/>
    <cellStyle name="Normal 6 4 4 4 2 3 2 3" xfId="31657" xr:uid="{00000000-0005-0000-0000-00001A750000}"/>
    <cellStyle name="Normal 6 4 4 4 2 3 3" xfId="15280" xr:uid="{00000000-0005-0000-0000-00001B750000}"/>
    <cellStyle name="Normal 6 4 4 4 2 3 3 2" xfId="15281" xr:uid="{00000000-0005-0000-0000-00001C750000}"/>
    <cellStyle name="Normal 6 4 4 4 2 3 3 2 2" xfId="41676" xr:uid="{00000000-0005-0000-0000-00001D750000}"/>
    <cellStyle name="Normal 6 4 4 4 2 3 3 3" xfId="31658" xr:uid="{00000000-0005-0000-0000-00001E750000}"/>
    <cellStyle name="Normal 6 4 4 4 2 3 4" xfId="15282" xr:uid="{00000000-0005-0000-0000-00001F750000}"/>
    <cellStyle name="Normal 6 4 4 4 2 3 4 2" xfId="36257" xr:uid="{00000000-0005-0000-0000-000020750000}"/>
    <cellStyle name="Normal 6 4 4 4 2 3 5" xfId="25661" xr:uid="{00000000-0005-0000-0000-000021750000}"/>
    <cellStyle name="Normal 6 4 4 4 2 4" xfId="15283" xr:uid="{00000000-0005-0000-0000-000022750000}"/>
    <cellStyle name="Normal 6 4 4 4 2 4 2" xfId="15284" xr:uid="{00000000-0005-0000-0000-000023750000}"/>
    <cellStyle name="Normal 6 4 4 4 2 4 2 2" xfId="41677" xr:uid="{00000000-0005-0000-0000-000024750000}"/>
    <cellStyle name="Normal 6 4 4 4 2 4 3" xfId="31659" xr:uid="{00000000-0005-0000-0000-000025750000}"/>
    <cellStyle name="Normal 6 4 4 4 2 5" xfId="15285" xr:uid="{00000000-0005-0000-0000-000026750000}"/>
    <cellStyle name="Normal 6 4 4 4 2 5 2" xfId="15286" xr:uid="{00000000-0005-0000-0000-000027750000}"/>
    <cellStyle name="Normal 6 4 4 4 2 5 2 2" xfId="41678" xr:uid="{00000000-0005-0000-0000-000028750000}"/>
    <cellStyle name="Normal 6 4 4 4 2 5 3" xfId="31660" xr:uid="{00000000-0005-0000-0000-000029750000}"/>
    <cellStyle name="Normal 6 4 4 4 2 6" xfId="15287" xr:uid="{00000000-0005-0000-0000-00002A750000}"/>
    <cellStyle name="Normal 6 4 4 4 2 6 2" xfId="36255" xr:uid="{00000000-0005-0000-0000-00002B750000}"/>
    <cellStyle name="Normal 6 4 4 4 2 7" xfId="25659" xr:uid="{00000000-0005-0000-0000-00002C750000}"/>
    <cellStyle name="Normal 6 4 4 4 3" xfId="15288" xr:uid="{00000000-0005-0000-0000-00002D750000}"/>
    <cellStyle name="Normal 6 4 4 4 3 2" xfId="15289" xr:uid="{00000000-0005-0000-0000-00002E750000}"/>
    <cellStyle name="Normal 6 4 4 4 3 2 2" xfId="15290" xr:uid="{00000000-0005-0000-0000-00002F750000}"/>
    <cellStyle name="Normal 6 4 4 4 3 2 2 2" xfId="41679" xr:uid="{00000000-0005-0000-0000-000030750000}"/>
    <cellStyle name="Normal 6 4 4 4 3 2 3" xfId="31661" xr:uid="{00000000-0005-0000-0000-000031750000}"/>
    <cellStyle name="Normal 6 4 4 4 3 3" xfId="15291" xr:uid="{00000000-0005-0000-0000-000032750000}"/>
    <cellStyle name="Normal 6 4 4 4 3 3 2" xfId="15292" xr:uid="{00000000-0005-0000-0000-000033750000}"/>
    <cellStyle name="Normal 6 4 4 4 3 3 2 2" xfId="41680" xr:uid="{00000000-0005-0000-0000-000034750000}"/>
    <cellStyle name="Normal 6 4 4 4 3 3 3" xfId="31662" xr:uid="{00000000-0005-0000-0000-000035750000}"/>
    <cellStyle name="Normal 6 4 4 4 3 4" xfId="15293" xr:uid="{00000000-0005-0000-0000-000036750000}"/>
    <cellStyle name="Normal 6 4 4 4 3 4 2" xfId="36258" xr:uid="{00000000-0005-0000-0000-000037750000}"/>
    <cellStyle name="Normal 6 4 4 4 3 5" xfId="25662" xr:uid="{00000000-0005-0000-0000-000038750000}"/>
    <cellStyle name="Normal 6 4 4 4 4" xfId="15294" xr:uid="{00000000-0005-0000-0000-000039750000}"/>
    <cellStyle name="Normal 6 4 4 4 4 2" xfId="15295" xr:uid="{00000000-0005-0000-0000-00003A750000}"/>
    <cellStyle name="Normal 6 4 4 4 4 2 2" xfId="15296" xr:uid="{00000000-0005-0000-0000-00003B750000}"/>
    <cellStyle name="Normal 6 4 4 4 4 2 2 2" xfId="41681" xr:uid="{00000000-0005-0000-0000-00003C750000}"/>
    <cellStyle name="Normal 6 4 4 4 4 2 3" xfId="31663" xr:uid="{00000000-0005-0000-0000-00003D750000}"/>
    <cellStyle name="Normal 6 4 4 4 4 3" xfId="15297" xr:uid="{00000000-0005-0000-0000-00003E750000}"/>
    <cellStyle name="Normal 6 4 4 4 4 3 2" xfId="15298" xr:uid="{00000000-0005-0000-0000-00003F750000}"/>
    <cellStyle name="Normal 6 4 4 4 4 3 2 2" xfId="41682" xr:uid="{00000000-0005-0000-0000-000040750000}"/>
    <cellStyle name="Normal 6 4 4 4 4 3 3" xfId="31664" xr:uid="{00000000-0005-0000-0000-000041750000}"/>
    <cellStyle name="Normal 6 4 4 4 4 4" xfId="15299" xr:uid="{00000000-0005-0000-0000-000042750000}"/>
    <cellStyle name="Normal 6 4 4 4 4 4 2" xfId="36259" xr:uid="{00000000-0005-0000-0000-000043750000}"/>
    <cellStyle name="Normal 6 4 4 4 4 5" xfId="25663" xr:uid="{00000000-0005-0000-0000-000044750000}"/>
    <cellStyle name="Normal 6 4 4 4 5" xfId="15300" xr:uid="{00000000-0005-0000-0000-000045750000}"/>
    <cellStyle name="Normal 6 4 4 4 5 2" xfId="15301" xr:uid="{00000000-0005-0000-0000-000046750000}"/>
    <cellStyle name="Normal 6 4 4 4 5 2 2" xfId="41683" xr:uid="{00000000-0005-0000-0000-000047750000}"/>
    <cellStyle name="Normal 6 4 4 4 5 3" xfId="31665" xr:uid="{00000000-0005-0000-0000-000048750000}"/>
    <cellStyle name="Normal 6 4 4 4 6" xfId="15302" xr:uid="{00000000-0005-0000-0000-000049750000}"/>
    <cellStyle name="Normal 6 4 4 4 6 2" xfId="15303" xr:uid="{00000000-0005-0000-0000-00004A750000}"/>
    <cellStyle name="Normal 6 4 4 4 6 2 2" xfId="41684" xr:uid="{00000000-0005-0000-0000-00004B750000}"/>
    <cellStyle name="Normal 6 4 4 4 6 3" xfId="31666" xr:uid="{00000000-0005-0000-0000-00004C750000}"/>
    <cellStyle name="Normal 6 4 4 4 7" xfId="15304" xr:uid="{00000000-0005-0000-0000-00004D750000}"/>
    <cellStyle name="Normal 6 4 4 4 7 2" xfId="36254" xr:uid="{00000000-0005-0000-0000-00004E750000}"/>
    <cellStyle name="Normal 6 4 4 4 8" xfId="25658" xr:uid="{00000000-0005-0000-0000-00004F750000}"/>
    <cellStyle name="Normal 6 4 4 5" xfId="15305" xr:uid="{00000000-0005-0000-0000-000050750000}"/>
    <cellStyle name="Normal 6 4 4 5 2" xfId="15306" xr:uid="{00000000-0005-0000-0000-000051750000}"/>
    <cellStyle name="Normal 6 4 4 5 2 2" xfId="15307" xr:uid="{00000000-0005-0000-0000-000052750000}"/>
    <cellStyle name="Normal 6 4 4 5 2 2 2" xfId="15308" xr:uid="{00000000-0005-0000-0000-000053750000}"/>
    <cellStyle name="Normal 6 4 4 5 2 2 2 2" xfId="15309" xr:uid="{00000000-0005-0000-0000-000054750000}"/>
    <cellStyle name="Normal 6 4 4 5 2 2 2 2 2" xfId="41685" xr:uid="{00000000-0005-0000-0000-000055750000}"/>
    <cellStyle name="Normal 6 4 4 5 2 2 2 3" xfId="31667" xr:uid="{00000000-0005-0000-0000-000056750000}"/>
    <cellStyle name="Normal 6 4 4 5 2 2 3" xfId="15310" xr:uid="{00000000-0005-0000-0000-000057750000}"/>
    <cellStyle name="Normal 6 4 4 5 2 2 3 2" xfId="15311" xr:uid="{00000000-0005-0000-0000-000058750000}"/>
    <cellStyle name="Normal 6 4 4 5 2 2 3 2 2" xfId="41686" xr:uid="{00000000-0005-0000-0000-000059750000}"/>
    <cellStyle name="Normal 6 4 4 5 2 2 3 3" xfId="31668" xr:uid="{00000000-0005-0000-0000-00005A750000}"/>
    <cellStyle name="Normal 6 4 4 5 2 2 4" xfId="15312" xr:uid="{00000000-0005-0000-0000-00005B750000}"/>
    <cellStyle name="Normal 6 4 4 5 2 2 4 2" xfId="36262" xr:uid="{00000000-0005-0000-0000-00005C750000}"/>
    <cellStyle name="Normal 6 4 4 5 2 2 5" xfId="25666" xr:uid="{00000000-0005-0000-0000-00005D750000}"/>
    <cellStyle name="Normal 6 4 4 5 2 3" xfId="15313" xr:uid="{00000000-0005-0000-0000-00005E750000}"/>
    <cellStyle name="Normal 6 4 4 5 2 3 2" xfId="15314" xr:uid="{00000000-0005-0000-0000-00005F750000}"/>
    <cellStyle name="Normal 6 4 4 5 2 3 2 2" xfId="15315" xr:uid="{00000000-0005-0000-0000-000060750000}"/>
    <cellStyle name="Normal 6 4 4 5 2 3 2 2 2" xfId="41687" xr:uid="{00000000-0005-0000-0000-000061750000}"/>
    <cellStyle name="Normal 6 4 4 5 2 3 2 3" xfId="31669" xr:uid="{00000000-0005-0000-0000-000062750000}"/>
    <cellStyle name="Normal 6 4 4 5 2 3 3" xfId="15316" xr:uid="{00000000-0005-0000-0000-000063750000}"/>
    <cellStyle name="Normal 6 4 4 5 2 3 3 2" xfId="15317" xr:uid="{00000000-0005-0000-0000-000064750000}"/>
    <cellStyle name="Normal 6 4 4 5 2 3 3 2 2" xfId="41688" xr:uid="{00000000-0005-0000-0000-000065750000}"/>
    <cellStyle name="Normal 6 4 4 5 2 3 3 3" xfId="31670" xr:uid="{00000000-0005-0000-0000-000066750000}"/>
    <cellStyle name="Normal 6 4 4 5 2 3 4" xfId="15318" xr:uid="{00000000-0005-0000-0000-000067750000}"/>
    <cellStyle name="Normal 6 4 4 5 2 3 4 2" xfId="36263" xr:uid="{00000000-0005-0000-0000-000068750000}"/>
    <cellStyle name="Normal 6 4 4 5 2 3 5" xfId="25667" xr:uid="{00000000-0005-0000-0000-000069750000}"/>
    <cellStyle name="Normal 6 4 4 5 2 4" xfId="15319" xr:uid="{00000000-0005-0000-0000-00006A750000}"/>
    <cellStyle name="Normal 6 4 4 5 2 4 2" xfId="15320" xr:uid="{00000000-0005-0000-0000-00006B750000}"/>
    <cellStyle name="Normal 6 4 4 5 2 4 2 2" xfId="41689" xr:uid="{00000000-0005-0000-0000-00006C750000}"/>
    <cellStyle name="Normal 6 4 4 5 2 4 3" xfId="31671" xr:uid="{00000000-0005-0000-0000-00006D750000}"/>
    <cellStyle name="Normal 6 4 4 5 2 5" xfId="15321" xr:uid="{00000000-0005-0000-0000-00006E750000}"/>
    <cellStyle name="Normal 6 4 4 5 2 5 2" xfId="15322" xr:uid="{00000000-0005-0000-0000-00006F750000}"/>
    <cellStyle name="Normal 6 4 4 5 2 5 2 2" xfId="41690" xr:uid="{00000000-0005-0000-0000-000070750000}"/>
    <cellStyle name="Normal 6 4 4 5 2 5 3" xfId="31672" xr:uid="{00000000-0005-0000-0000-000071750000}"/>
    <cellStyle name="Normal 6 4 4 5 2 6" xfId="15323" xr:uid="{00000000-0005-0000-0000-000072750000}"/>
    <cellStyle name="Normal 6 4 4 5 2 6 2" xfId="36261" xr:uid="{00000000-0005-0000-0000-000073750000}"/>
    <cellStyle name="Normal 6 4 4 5 2 7" xfId="25665" xr:uid="{00000000-0005-0000-0000-000074750000}"/>
    <cellStyle name="Normal 6 4 4 5 3" xfId="15324" xr:uid="{00000000-0005-0000-0000-000075750000}"/>
    <cellStyle name="Normal 6 4 4 5 3 2" xfId="15325" xr:uid="{00000000-0005-0000-0000-000076750000}"/>
    <cellStyle name="Normal 6 4 4 5 3 2 2" xfId="15326" xr:uid="{00000000-0005-0000-0000-000077750000}"/>
    <cellStyle name="Normal 6 4 4 5 3 2 2 2" xfId="41691" xr:uid="{00000000-0005-0000-0000-000078750000}"/>
    <cellStyle name="Normal 6 4 4 5 3 2 3" xfId="31673" xr:uid="{00000000-0005-0000-0000-000079750000}"/>
    <cellStyle name="Normal 6 4 4 5 3 3" xfId="15327" xr:uid="{00000000-0005-0000-0000-00007A750000}"/>
    <cellStyle name="Normal 6 4 4 5 3 3 2" xfId="15328" xr:uid="{00000000-0005-0000-0000-00007B750000}"/>
    <cellStyle name="Normal 6 4 4 5 3 3 2 2" xfId="41692" xr:uid="{00000000-0005-0000-0000-00007C750000}"/>
    <cellStyle name="Normal 6 4 4 5 3 3 3" xfId="31674" xr:uid="{00000000-0005-0000-0000-00007D750000}"/>
    <cellStyle name="Normal 6 4 4 5 3 4" xfId="15329" xr:uid="{00000000-0005-0000-0000-00007E750000}"/>
    <cellStyle name="Normal 6 4 4 5 3 4 2" xfId="36264" xr:uid="{00000000-0005-0000-0000-00007F750000}"/>
    <cellStyle name="Normal 6 4 4 5 3 5" xfId="25668" xr:uid="{00000000-0005-0000-0000-000080750000}"/>
    <cellStyle name="Normal 6 4 4 5 4" xfId="15330" xr:uid="{00000000-0005-0000-0000-000081750000}"/>
    <cellStyle name="Normal 6 4 4 5 4 2" xfId="15331" xr:uid="{00000000-0005-0000-0000-000082750000}"/>
    <cellStyle name="Normal 6 4 4 5 4 2 2" xfId="15332" xr:uid="{00000000-0005-0000-0000-000083750000}"/>
    <cellStyle name="Normal 6 4 4 5 4 2 2 2" xfId="41693" xr:uid="{00000000-0005-0000-0000-000084750000}"/>
    <cellStyle name="Normal 6 4 4 5 4 2 3" xfId="31675" xr:uid="{00000000-0005-0000-0000-000085750000}"/>
    <cellStyle name="Normal 6 4 4 5 4 3" xfId="15333" xr:uid="{00000000-0005-0000-0000-000086750000}"/>
    <cellStyle name="Normal 6 4 4 5 4 3 2" xfId="15334" xr:uid="{00000000-0005-0000-0000-000087750000}"/>
    <cellStyle name="Normal 6 4 4 5 4 3 2 2" xfId="41694" xr:uid="{00000000-0005-0000-0000-000088750000}"/>
    <cellStyle name="Normal 6 4 4 5 4 3 3" xfId="31676" xr:uid="{00000000-0005-0000-0000-000089750000}"/>
    <cellStyle name="Normal 6 4 4 5 4 4" xfId="15335" xr:uid="{00000000-0005-0000-0000-00008A750000}"/>
    <cellStyle name="Normal 6 4 4 5 4 4 2" xfId="36265" xr:uid="{00000000-0005-0000-0000-00008B750000}"/>
    <cellStyle name="Normal 6 4 4 5 4 5" xfId="25669" xr:uid="{00000000-0005-0000-0000-00008C750000}"/>
    <cellStyle name="Normal 6 4 4 5 5" xfId="15336" xr:uid="{00000000-0005-0000-0000-00008D750000}"/>
    <cellStyle name="Normal 6 4 4 5 5 2" xfId="15337" xr:uid="{00000000-0005-0000-0000-00008E750000}"/>
    <cellStyle name="Normal 6 4 4 5 5 2 2" xfId="41695" xr:uid="{00000000-0005-0000-0000-00008F750000}"/>
    <cellStyle name="Normal 6 4 4 5 5 3" xfId="31677" xr:uid="{00000000-0005-0000-0000-000090750000}"/>
    <cellStyle name="Normal 6 4 4 5 6" xfId="15338" xr:uid="{00000000-0005-0000-0000-000091750000}"/>
    <cellStyle name="Normal 6 4 4 5 6 2" xfId="15339" xr:uid="{00000000-0005-0000-0000-000092750000}"/>
    <cellStyle name="Normal 6 4 4 5 6 2 2" xfId="41696" xr:uid="{00000000-0005-0000-0000-000093750000}"/>
    <cellStyle name="Normal 6 4 4 5 6 3" xfId="31678" xr:uid="{00000000-0005-0000-0000-000094750000}"/>
    <cellStyle name="Normal 6 4 4 5 7" xfId="15340" xr:uid="{00000000-0005-0000-0000-000095750000}"/>
    <cellStyle name="Normal 6 4 4 5 7 2" xfId="36260" xr:uid="{00000000-0005-0000-0000-000096750000}"/>
    <cellStyle name="Normal 6 4 4 5 8" xfId="25664" xr:uid="{00000000-0005-0000-0000-000097750000}"/>
    <cellStyle name="Normal 6 4 4 6" xfId="15341" xr:uid="{00000000-0005-0000-0000-000098750000}"/>
    <cellStyle name="Normal 6 4 4 6 2" xfId="15342" xr:uid="{00000000-0005-0000-0000-000099750000}"/>
    <cellStyle name="Normal 6 4 4 6 2 2" xfId="15343" xr:uid="{00000000-0005-0000-0000-00009A750000}"/>
    <cellStyle name="Normal 6 4 4 6 2 2 2" xfId="15344" xr:uid="{00000000-0005-0000-0000-00009B750000}"/>
    <cellStyle name="Normal 6 4 4 6 2 2 2 2" xfId="15345" xr:uid="{00000000-0005-0000-0000-00009C750000}"/>
    <cellStyle name="Normal 6 4 4 6 2 2 2 2 2" xfId="41697" xr:uid="{00000000-0005-0000-0000-00009D750000}"/>
    <cellStyle name="Normal 6 4 4 6 2 2 2 3" xfId="31679" xr:uid="{00000000-0005-0000-0000-00009E750000}"/>
    <cellStyle name="Normal 6 4 4 6 2 2 3" xfId="15346" xr:uid="{00000000-0005-0000-0000-00009F750000}"/>
    <cellStyle name="Normal 6 4 4 6 2 2 3 2" xfId="15347" xr:uid="{00000000-0005-0000-0000-0000A0750000}"/>
    <cellStyle name="Normal 6 4 4 6 2 2 3 2 2" xfId="41698" xr:uid="{00000000-0005-0000-0000-0000A1750000}"/>
    <cellStyle name="Normal 6 4 4 6 2 2 3 3" xfId="31680" xr:uid="{00000000-0005-0000-0000-0000A2750000}"/>
    <cellStyle name="Normal 6 4 4 6 2 2 4" xfId="15348" xr:uid="{00000000-0005-0000-0000-0000A3750000}"/>
    <cellStyle name="Normal 6 4 4 6 2 2 4 2" xfId="36268" xr:uid="{00000000-0005-0000-0000-0000A4750000}"/>
    <cellStyle name="Normal 6 4 4 6 2 2 5" xfId="25672" xr:uid="{00000000-0005-0000-0000-0000A5750000}"/>
    <cellStyle name="Normal 6 4 4 6 2 3" xfId="15349" xr:uid="{00000000-0005-0000-0000-0000A6750000}"/>
    <cellStyle name="Normal 6 4 4 6 2 3 2" xfId="15350" xr:uid="{00000000-0005-0000-0000-0000A7750000}"/>
    <cellStyle name="Normal 6 4 4 6 2 3 2 2" xfId="15351" xr:uid="{00000000-0005-0000-0000-0000A8750000}"/>
    <cellStyle name="Normal 6 4 4 6 2 3 2 2 2" xfId="41699" xr:uid="{00000000-0005-0000-0000-0000A9750000}"/>
    <cellStyle name="Normal 6 4 4 6 2 3 2 3" xfId="31681" xr:uid="{00000000-0005-0000-0000-0000AA750000}"/>
    <cellStyle name="Normal 6 4 4 6 2 3 3" xfId="15352" xr:uid="{00000000-0005-0000-0000-0000AB750000}"/>
    <cellStyle name="Normal 6 4 4 6 2 3 3 2" xfId="15353" xr:uid="{00000000-0005-0000-0000-0000AC750000}"/>
    <cellStyle name="Normal 6 4 4 6 2 3 3 2 2" xfId="41700" xr:uid="{00000000-0005-0000-0000-0000AD750000}"/>
    <cellStyle name="Normal 6 4 4 6 2 3 3 3" xfId="31682" xr:uid="{00000000-0005-0000-0000-0000AE750000}"/>
    <cellStyle name="Normal 6 4 4 6 2 3 4" xfId="15354" xr:uid="{00000000-0005-0000-0000-0000AF750000}"/>
    <cellStyle name="Normal 6 4 4 6 2 3 4 2" xfId="36269" xr:uid="{00000000-0005-0000-0000-0000B0750000}"/>
    <cellStyle name="Normal 6 4 4 6 2 3 5" xfId="25673" xr:uid="{00000000-0005-0000-0000-0000B1750000}"/>
    <cellStyle name="Normal 6 4 4 6 2 4" xfId="15355" xr:uid="{00000000-0005-0000-0000-0000B2750000}"/>
    <cellStyle name="Normal 6 4 4 6 2 4 2" xfId="15356" xr:uid="{00000000-0005-0000-0000-0000B3750000}"/>
    <cellStyle name="Normal 6 4 4 6 2 4 2 2" xfId="41701" xr:uid="{00000000-0005-0000-0000-0000B4750000}"/>
    <cellStyle name="Normal 6 4 4 6 2 4 3" xfId="31683" xr:uid="{00000000-0005-0000-0000-0000B5750000}"/>
    <cellStyle name="Normal 6 4 4 6 2 5" xfId="15357" xr:uid="{00000000-0005-0000-0000-0000B6750000}"/>
    <cellStyle name="Normal 6 4 4 6 2 5 2" xfId="15358" xr:uid="{00000000-0005-0000-0000-0000B7750000}"/>
    <cellStyle name="Normal 6 4 4 6 2 5 2 2" xfId="41702" xr:uid="{00000000-0005-0000-0000-0000B8750000}"/>
    <cellStyle name="Normal 6 4 4 6 2 5 3" xfId="31684" xr:uid="{00000000-0005-0000-0000-0000B9750000}"/>
    <cellStyle name="Normal 6 4 4 6 2 6" xfId="15359" xr:uid="{00000000-0005-0000-0000-0000BA750000}"/>
    <cellStyle name="Normal 6 4 4 6 2 6 2" xfId="36267" xr:uid="{00000000-0005-0000-0000-0000BB750000}"/>
    <cellStyle name="Normal 6 4 4 6 2 7" xfId="25671" xr:uid="{00000000-0005-0000-0000-0000BC750000}"/>
    <cellStyle name="Normal 6 4 4 6 3" xfId="15360" xr:uid="{00000000-0005-0000-0000-0000BD750000}"/>
    <cellStyle name="Normal 6 4 4 6 3 2" xfId="15361" xr:uid="{00000000-0005-0000-0000-0000BE750000}"/>
    <cellStyle name="Normal 6 4 4 6 3 2 2" xfId="15362" xr:uid="{00000000-0005-0000-0000-0000BF750000}"/>
    <cellStyle name="Normal 6 4 4 6 3 2 2 2" xfId="41703" xr:uid="{00000000-0005-0000-0000-0000C0750000}"/>
    <cellStyle name="Normal 6 4 4 6 3 2 3" xfId="31685" xr:uid="{00000000-0005-0000-0000-0000C1750000}"/>
    <cellStyle name="Normal 6 4 4 6 3 3" xfId="15363" xr:uid="{00000000-0005-0000-0000-0000C2750000}"/>
    <cellStyle name="Normal 6 4 4 6 3 3 2" xfId="15364" xr:uid="{00000000-0005-0000-0000-0000C3750000}"/>
    <cellStyle name="Normal 6 4 4 6 3 3 2 2" xfId="41704" xr:uid="{00000000-0005-0000-0000-0000C4750000}"/>
    <cellStyle name="Normal 6 4 4 6 3 3 3" xfId="31686" xr:uid="{00000000-0005-0000-0000-0000C5750000}"/>
    <cellStyle name="Normal 6 4 4 6 3 4" xfId="15365" xr:uid="{00000000-0005-0000-0000-0000C6750000}"/>
    <cellStyle name="Normal 6 4 4 6 3 4 2" xfId="36270" xr:uid="{00000000-0005-0000-0000-0000C7750000}"/>
    <cellStyle name="Normal 6 4 4 6 3 5" xfId="25674" xr:uid="{00000000-0005-0000-0000-0000C8750000}"/>
    <cellStyle name="Normal 6 4 4 6 4" xfId="15366" xr:uid="{00000000-0005-0000-0000-0000C9750000}"/>
    <cellStyle name="Normal 6 4 4 6 4 2" xfId="15367" xr:uid="{00000000-0005-0000-0000-0000CA750000}"/>
    <cellStyle name="Normal 6 4 4 6 4 2 2" xfId="15368" xr:uid="{00000000-0005-0000-0000-0000CB750000}"/>
    <cellStyle name="Normal 6 4 4 6 4 2 2 2" xfId="41705" xr:uid="{00000000-0005-0000-0000-0000CC750000}"/>
    <cellStyle name="Normal 6 4 4 6 4 2 3" xfId="31687" xr:uid="{00000000-0005-0000-0000-0000CD750000}"/>
    <cellStyle name="Normal 6 4 4 6 4 3" xfId="15369" xr:uid="{00000000-0005-0000-0000-0000CE750000}"/>
    <cellStyle name="Normal 6 4 4 6 4 3 2" xfId="15370" xr:uid="{00000000-0005-0000-0000-0000CF750000}"/>
    <cellStyle name="Normal 6 4 4 6 4 3 2 2" xfId="41706" xr:uid="{00000000-0005-0000-0000-0000D0750000}"/>
    <cellStyle name="Normal 6 4 4 6 4 3 3" xfId="31688" xr:uid="{00000000-0005-0000-0000-0000D1750000}"/>
    <cellStyle name="Normal 6 4 4 6 4 4" xfId="15371" xr:uid="{00000000-0005-0000-0000-0000D2750000}"/>
    <cellStyle name="Normal 6 4 4 6 4 4 2" xfId="36271" xr:uid="{00000000-0005-0000-0000-0000D3750000}"/>
    <cellStyle name="Normal 6 4 4 6 4 5" xfId="25675" xr:uid="{00000000-0005-0000-0000-0000D4750000}"/>
    <cellStyle name="Normal 6 4 4 6 5" xfId="15372" xr:uid="{00000000-0005-0000-0000-0000D5750000}"/>
    <cellStyle name="Normal 6 4 4 6 5 2" xfId="15373" xr:uid="{00000000-0005-0000-0000-0000D6750000}"/>
    <cellStyle name="Normal 6 4 4 6 5 2 2" xfId="41707" xr:uid="{00000000-0005-0000-0000-0000D7750000}"/>
    <cellStyle name="Normal 6 4 4 6 5 3" xfId="31689" xr:uid="{00000000-0005-0000-0000-0000D8750000}"/>
    <cellStyle name="Normal 6 4 4 6 6" xfId="15374" xr:uid="{00000000-0005-0000-0000-0000D9750000}"/>
    <cellStyle name="Normal 6 4 4 6 6 2" xfId="15375" xr:uid="{00000000-0005-0000-0000-0000DA750000}"/>
    <cellStyle name="Normal 6 4 4 6 6 2 2" xfId="41708" xr:uid="{00000000-0005-0000-0000-0000DB750000}"/>
    <cellStyle name="Normal 6 4 4 6 6 3" xfId="31690" xr:uid="{00000000-0005-0000-0000-0000DC750000}"/>
    <cellStyle name="Normal 6 4 4 6 7" xfId="15376" xr:uid="{00000000-0005-0000-0000-0000DD750000}"/>
    <cellStyle name="Normal 6 4 4 6 7 2" xfId="36266" xr:uid="{00000000-0005-0000-0000-0000DE750000}"/>
    <cellStyle name="Normal 6 4 4 6 8" xfId="25670" xr:uid="{00000000-0005-0000-0000-0000DF750000}"/>
    <cellStyle name="Normal 6 4 4 7" xfId="15377" xr:uid="{00000000-0005-0000-0000-0000E0750000}"/>
    <cellStyle name="Normal 6 4 4 7 2" xfId="15378" xr:uid="{00000000-0005-0000-0000-0000E1750000}"/>
    <cellStyle name="Normal 6 4 4 7 2 2" xfId="15379" xr:uid="{00000000-0005-0000-0000-0000E2750000}"/>
    <cellStyle name="Normal 6 4 4 7 2 2 2" xfId="15380" xr:uid="{00000000-0005-0000-0000-0000E3750000}"/>
    <cellStyle name="Normal 6 4 4 7 2 2 2 2" xfId="41709" xr:uid="{00000000-0005-0000-0000-0000E4750000}"/>
    <cellStyle name="Normal 6 4 4 7 2 2 3" xfId="31691" xr:uid="{00000000-0005-0000-0000-0000E5750000}"/>
    <cellStyle name="Normal 6 4 4 7 2 3" xfId="15381" xr:uid="{00000000-0005-0000-0000-0000E6750000}"/>
    <cellStyle name="Normal 6 4 4 7 2 3 2" xfId="15382" xr:uid="{00000000-0005-0000-0000-0000E7750000}"/>
    <cellStyle name="Normal 6 4 4 7 2 3 2 2" xfId="41710" xr:uid="{00000000-0005-0000-0000-0000E8750000}"/>
    <cellStyle name="Normal 6 4 4 7 2 3 3" xfId="31692" xr:uid="{00000000-0005-0000-0000-0000E9750000}"/>
    <cellStyle name="Normal 6 4 4 7 2 4" xfId="15383" xr:uid="{00000000-0005-0000-0000-0000EA750000}"/>
    <cellStyle name="Normal 6 4 4 7 2 4 2" xfId="36273" xr:uid="{00000000-0005-0000-0000-0000EB750000}"/>
    <cellStyle name="Normal 6 4 4 7 2 5" xfId="25677" xr:uid="{00000000-0005-0000-0000-0000EC750000}"/>
    <cellStyle name="Normal 6 4 4 7 3" xfId="15384" xr:uid="{00000000-0005-0000-0000-0000ED750000}"/>
    <cellStyle name="Normal 6 4 4 7 3 2" xfId="15385" xr:uid="{00000000-0005-0000-0000-0000EE750000}"/>
    <cellStyle name="Normal 6 4 4 7 3 2 2" xfId="15386" xr:uid="{00000000-0005-0000-0000-0000EF750000}"/>
    <cellStyle name="Normal 6 4 4 7 3 2 2 2" xfId="41711" xr:uid="{00000000-0005-0000-0000-0000F0750000}"/>
    <cellStyle name="Normal 6 4 4 7 3 2 3" xfId="31693" xr:uid="{00000000-0005-0000-0000-0000F1750000}"/>
    <cellStyle name="Normal 6 4 4 7 3 3" xfId="15387" xr:uid="{00000000-0005-0000-0000-0000F2750000}"/>
    <cellStyle name="Normal 6 4 4 7 3 3 2" xfId="15388" xr:uid="{00000000-0005-0000-0000-0000F3750000}"/>
    <cellStyle name="Normal 6 4 4 7 3 3 2 2" xfId="41712" xr:uid="{00000000-0005-0000-0000-0000F4750000}"/>
    <cellStyle name="Normal 6 4 4 7 3 3 3" xfId="31694" xr:uid="{00000000-0005-0000-0000-0000F5750000}"/>
    <cellStyle name="Normal 6 4 4 7 3 4" xfId="15389" xr:uid="{00000000-0005-0000-0000-0000F6750000}"/>
    <cellStyle name="Normal 6 4 4 7 3 4 2" xfId="36274" xr:uid="{00000000-0005-0000-0000-0000F7750000}"/>
    <cellStyle name="Normal 6 4 4 7 3 5" xfId="25678" xr:uid="{00000000-0005-0000-0000-0000F8750000}"/>
    <cellStyle name="Normal 6 4 4 7 4" xfId="15390" xr:uid="{00000000-0005-0000-0000-0000F9750000}"/>
    <cellStyle name="Normal 6 4 4 7 4 2" xfId="15391" xr:uid="{00000000-0005-0000-0000-0000FA750000}"/>
    <cellStyle name="Normal 6 4 4 7 4 2 2" xfId="41713" xr:uid="{00000000-0005-0000-0000-0000FB750000}"/>
    <cellStyle name="Normal 6 4 4 7 4 3" xfId="31695" xr:uid="{00000000-0005-0000-0000-0000FC750000}"/>
    <cellStyle name="Normal 6 4 4 7 5" xfId="15392" xr:uid="{00000000-0005-0000-0000-0000FD750000}"/>
    <cellStyle name="Normal 6 4 4 7 5 2" xfId="15393" xr:uid="{00000000-0005-0000-0000-0000FE750000}"/>
    <cellStyle name="Normal 6 4 4 7 5 2 2" xfId="41714" xr:uid="{00000000-0005-0000-0000-0000FF750000}"/>
    <cellStyle name="Normal 6 4 4 7 5 3" xfId="31696" xr:uid="{00000000-0005-0000-0000-000000760000}"/>
    <cellStyle name="Normal 6 4 4 7 6" xfId="15394" xr:uid="{00000000-0005-0000-0000-000001760000}"/>
    <cellStyle name="Normal 6 4 4 7 6 2" xfId="36272" xr:uid="{00000000-0005-0000-0000-000002760000}"/>
    <cellStyle name="Normal 6 4 4 7 7" xfId="25676" xr:uid="{00000000-0005-0000-0000-000003760000}"/>
    <cellStyle name="Normal 6 4 4 8" xfId="15395" xr:uid="{00000000-0005-0000-0000-000004760000}"/>
    <cellStyle name="Normal 6 4 4 8 2" xfId="15396" xr:uid="{00000000-0005-0000-0000-000005760000}"/>
    <cellStyle name="Normal 6 4 4 8 2 2" xfId="15397" xr:uid="{00000000-0005-0000-0000-000006760000}"/>
    <cellStyle name="Normal 6 4 4 8 2 2 2" xfId="41715" xr:uid="{00000000-0005-0000-0000-000007760000}"/>
    <cellStyle name="Normal 6 4 4 8 2 3" xfId="31697" xr:uid="{00000000-0005-0000-0000-000008760000}"/>
    <cellStyle name="Normal 6 4 4 8 3" xfId="15398" xr:uid="{00000000-0005-0000-0000-000009760000}"/>
    <cellStyle name="Normal 6 4 4 8 3 2" xfId="15399" xr:uid="{00000000-0005-0000-0000-00000A760000}"/>
    <cellStyle name="Normal 6 4 4 8 3 2 2" xfId="41716" xr:uid="{00000000-0005-0000-0000-00000B760000}"/>
    <cellStyle name="Normal 6 4 4 8 3 3" xfId="31698" xr:uid="{00000000-0005-0000-0000-00000C760000}"/>
    <cellStyle name="Normal 6 4 4 8 4" xfId="15400" xr:uid="{00000000-0005-0000-0000-00000D760000}"/>
    <cellStyle name="Normal 6 4 4 8 4 2" xfId="36275" xr:uid="{00000000-0005-0000-0000-00000E760000}"/>
    <cellStyle name="Normal 6 4 4 8 5" xfId="25679" xr:uid="{00000000-0005-0000-0000-00000F760000}"/>
    <cellStyle name="Normal 6 4 4 9" xfId="15401" xr:uid="{00000000-0005-0000-0000-000010760000}"/>
    <cellStyle name="Normal 6 4 4 9 2" xfId="15402" xr:uid="{00000000-0005-0000-0000-000011760000}"/>
    <cellStyle name="Normal 6 4 4 9 2 2" xfId="15403" xr:uid="{00000000-0005-0000-0000-000012760000}"/>
    <cellStyle name="Normal 6 4 4 9 2 2 2" xfId="41717" xr:uid="{00000000-0005-0000-0000-000013760000}"/>
    <cellStyle name="Normal 6 4 4 9 2 3" xfId="31699" xr:uid="{00000000-0005-0000-0000-000014760000}"/>
    <cellStyle name="Normal 6 4 4 9 3" xfId="15404" xr:uid="{00000000-0005-0000-0000-000015760000}"/>
    <cellStyle name="Normal 6 4 4 9 3 2" xfId="15405" xr:uid="{00000000-0005-0000-0000-000016760000}"/>
    <cellStyle name="Normal 6 4 4 9 3 2 2" xfId="41718" xr:uid="{00000000-0005-0000-0000-000017760000}"/>
    <cellStyle name="Normal 6 4 4 9 3 3" xfId="31700" xr:uid="{00000000-0005-0000-0000-000018760000}"/>
    <cellStyle name="Normal 6 4 4 9 4" xfId="15406" xr:uid="{00000000-0005-0000-0000-000019760000}"/>
    <cellStyle name="Normal 6 4 4 9 4 2" xfId="36276" xr:uid="{00000000-0005-0000-0000-00001A760000}"/>
    <cellStyle name="Normal 6 4 4 9 5" xfId="25680" xr:uid="{00000000-0005-0000-0000-00001B760000}"/>
    <cellStyle name="Normal 6 4 5" xfId="15407" xr:uid="{00000000-0005-0000-0000-00001C760000}"/>
    <cellStyle name="Normal 6 4 5 10" xfId="15408" xr:uid="{00000000-0005-0000-0000-00001D760000}"/>
    <cellStyle name="Normal 6 4 5 10 2" xfId="15409" xr:uid="{00000000-0005-0000-0000-00001E760000}"/>
    <cellStyle name="Normal 6 4 5 10 2 2" xfId="41719" xr:uid="{00000000-0005-0000-0000-00001F760000}"/>
    <cellStyle name="Normal 6 4 5 10 3" xfId="31701" xr:uid="{00000000-0005-0000-0000-000020760000}"/>
    <cellStyle name="Normal 6 4 5 11" xfId="15410" xr:uid="{00000000-0005-0000-0000-000021760000}"/>
    <cellStyle name="Normal 6 4 5 11 2" xfId="36277" xr:uid="{00000000-0005-0000-0000-000022760000}"/>
    <cellStyle name="Normal 6 4 5 12" xfId="25681" xr:uid="{00000000-0005-0000-0000-000023760000}"/>
    <cellStyle name="Normal 6 4 5 2" xfId="15411" xr:uid="{00000000-0005-0000-0000-000024760000}"/>
    <cellStyle name="Normal 6 4 5 2 10" xfId="25682" xr:uid="{00000000-0005-0000-0000-000025760000}"/>
    <cellStyle name="Normal 6 4 5 2 2" xfId="15412" xr:uid="{00000000-0005-0000-0000-000026760000}"/>
    <cellStyle name="Normal 6 4 5 2 2 2" xfId="15413" xr:uid="{00000000-0005-0000-0000-000027760000}"/>
    <cellStyle name="Normal 6 4 5 2 2 2 2" xfId="15414" xr:uid="{00000000-0005-0000-0000-000028760000}"/>
    <cellStyle name="Normal 6 4 5 2 2 2 2 2" xfId="15415" xr:uid="{00000000-0005-0000-0000-000029760000}"/>
    <cellStyle name="Normal 6 4 5 2 2 2 2 2 2" xfId="15416" xr:uid="{00000000-0005-0000-0000-00002A760000}"/>
    <cellStyle name="Normal 6 4 5 2 2 2 2 2 2 2" xfId="41720" xr:uid="{00000000-0005-0000-0000-00002B760000}"/>
    <cellStyle name="Normal 6 4 5 2 2 2 2 2 3" xfId="31702" xr:uid="{00000000-0005-0000-0000-00002C760000}"/>
    <cellStyle name="Normal 6 4 5 2 2 2 2 3" xfId="15417" xr:uid="{00000000-0005-0000-0000-00002D760000}"/>
    <cellStyle name="Normal 6 4 5 2 2 2 2 3 2" xfId="15418" xr:uid="{00000000-0005-0000-0000-00002E760000}"/>
    <cellStyle name="Normal 6 4 5 2 2 2 2 3 2 2" xfId="41721" xr:uid="{00000000-0005-0000-0000-00002F760000}"/>
    <cellStyle name="Normal 6 4 5 2 2 2 2 3 3" xfId="31703" xr:uid="{00000000-0005-0000-0000-000030760000}"/>
    <cellStyle name="Normal 6 4 5 2 2 2 2 4" xfId="15419" xr:uid="{00000000-0005-0000-0000-000031760000}"/>
    <cellStyle name="Normal 6 4 5 2 2 2 2 4 2" xfId="36281" xr:uid="{00000000-0005-0000-0000-000032760000}"/>
    <cellStyle name="Normal 6 4 5 2 2 2 2 5" xfId="25685" xr:uid="{00000000-0005-0000-0000-000033760000}"/>
    <cellStyle name="Normal 6 4 5 2 2 2 3" xfId="15420" xr:uid="{00000000-0005-0000-0000-000034760000}"/>
    <cellStyle name="Normal 6 4 5 2 2 2 3 2" xfId="15421" xr:uid="{00000000-0005-0000-0000-000035760000}"/>
    <cellStyle name="Normal 6 4 5 2 2 2 3 2 2" xfId="15422" xr:uid="{00000000-0005-0000-0000-000036760000}"/>
    <cellStyle name="Normal 6 4 5 2 2 2 3 2 2 2" xfId="41722" xr:uid="{00000000-0005-0000-0000-000037760000}"/>
    <cellStyle name="Normal 6 4 5 2 2 2 3 2 3" xfId="31704" xr:uid="{00000000-0005-0000-0000-000038760000}"/>
    <cellStyle name="Normal 6 4 5 2 2 2 3 3" xfId="15423" xr:uid="{00000000-0005-0000-0000-000039760000}"/>
    <cellStyle name="Normal 6 4 5 2 2 2 3 3 2" xfId="15424" xr:uid="{00000000-0005-0000-0000-00003A760000}"/>
    <cellStyle name="Normal 6 4 5 2 2 2 3 3 2 2" xfId="41723" xr:uid="{00000000-0005-0000-0000-00003B760000}"/>
    <cellStyle name="Normal 6 4 5 2 2 2 3 3 3" xfId="31705" xr:uid="{00000000-0005-0000-0000-00003C760000}"/>
    <cellStyle name="Normal 6 4 5 2 2 2 3 4" xfId="15425" xr:uid="{00000000-0005-0000-0000-00003D760000}"/>
    <cellStyle name="Normal 6 4 5 2 2 2 3 4 2" xfId="36282" xr:uid="{00000000-0005-0000-0000-00003E760000}"/>
    <cellStyle name="Normal 6 4 5 2 2 2 3 5" xfId="25686" xr:uid="{00000000-0005-0000-0000-00003F760000}"/>
    <cellStyle name="Normal 6 4 5 2 2 2 4" xfId="15426" xr:uid="{00000000-0005-0000-0000-000040760000}"/>
    <cellStyle name="Normal 6 4 5 2 2 2 4 2" xfId="15427" xr:uid="{00000000-0005-0000-0000-000041760000}"/>
    <cellStyle name="Normal 6 4 5 2 2 2 4 2 2" xfId="41724" xr:uid="{00000000-0005-0000-0000-000042760000}"/>
    <cellStyle name="Normal 6 4 5 2 2 2 4 3" xfId="31706" xr:uid="{00000000-0005-0000-0000-000043760000}"/>
    <cellStyle name="Normal 6 4 5 2 2 2 5" xfId="15428" xr:uid="{00000000-0005-0000-0000-000044760000}"/>
    <cellStyle name="Normal 6 4 5 2 2 2 5 2" xfId="15429" xr:uid="{00000000-0005-0000-0000-000045760000}"/>
    <cellStyle name="Normal 6 4 5 2 2 2 5 2 2" xfId="41725" xr:uid="{00000000-0005-0000-0000-000046760000}"/>
    <cellStyle name="Normal 6 4 5 2 2 2 5 3" xfId="31707" xr:uid="{00000000-0005-0000-0000-000047760000}"/>
    <cellStyle name="Normal 6 4 5 2 2 2 6" xfId="15430" xr:uid="{00000000-0005-0000-0000-000048760000}"/>
    <cellStyle name="Normal 6 4 5 2 2 2 6 2" xfId="36280" xr:uid="{00000000-0005-0000-0000-000049760000}"/>
    <cellStyle name="Normal 6 4 5 2 2 2 7" xfId="25684" xr:uid="{00000000-0005-0000-0000-00004A760000}"/>
    <cellStyle name="Normal 6 4 5 2 2 3" xfId="15431" xr:uid="{00000000-0005-0000-0000-00004B760000}"/>
    <cellStyle name="Normal 6 4 5 2 2 3 2" xfId="15432" xr:uid="{00000000-0005-0000-0000-00004C760000}"/>
    <cellStyle name="Normal 6 4 5 2 2 3 2 2" xfId="15433" xr:uid="{00000000-0005-0000-0000-00004D760000}"/>
    <cellStyle name="Normal 6 4 5 2 2 3 2 2 2" xfId="41726" xr:uid="{00000000-0005-0000-0000-00004E760000}"/>
    <cellStyle name="Normal 6 4 5 2 2 3 2 3" xfId="31708" xr:uid="{00000000-0005-0000-0000-00004F760000}"/>
    <cellStyle name="Normal 6 4 5 2 2 3 3" xfId="15434" xr:uid="{00000000-0005-0000-0000-000050760000}"/>
    <cellStyle name="Normal 6 4 5 2 2 3 3 2" xfId="15435" xr:uid="{00000000-0005-0000-0000-000051760000}"/>
    <cellStyle name="Normal 6 4 5 2 2 3 3 2 2" xfId="41727" xr:uid="{00000000-0005-0000-0000-000052760000}"/>
    <cellStyle name="Normal 6 4 5 2 2 3 3 3" xfId="31709" xr:uid="{00000000-0005-0000-0000-000053760000}"/>
    <cellStyle name="Normal 6 4 5 2 2 3 4" xfId="15436" xr:uid="{00000000-0005-0000-0000-000054760000}"/>
    <cellStyle name="Normal 6 4 5 2 2 3 4 2" xfId="36283" xr:uid="{00000000-0005-0000-0000-000055760000}"/>
    <cellStyle name="Normal 6 4 5 2 2 3 5" xfId="25687" xr:uid="{00000000-0005-0000-0000-000056760000}"/>
    <cellStyle name="Normal 6 4 5 2 2 4" xfId="15437" xr:uid="{00000000-0005-0000-0000-000057760000}"/>
    <cellStyle name="Normal 6 4 5 2 2 4 2" xfId="15438" xr:uid="{00000000-0005-0000-0000-000058760000}"/>
    <cellStyle name="Normal 6 4 5 2 2 4 2 2" xfId="15439" xr:uid="{00000000-0005-0000-0000-000059760000}"/>
    <cellStyle name="Normal 6 4 5 2 2 4 2 2 2" xfId="41728" xr:uid="{00000000-0005-0000-0000-00005A760000}"/>
    <cellStyle name="Normal 6 4 5 2 2 4 2 3" xfId="31710" xr:uid="{00000000-0005-0000-0000-00005B760000}"/>
    <cellStyle name="Normal 6 4 5 2 2 4 3" xfId="15440" xr:uid="{00000000-0005-0000-0000-00005C760000}"/>
    <cellStyle name="Normal 6 4 5 2 2 4 3 2" xfId="15441" xr:uid="{00000000-0005-0000-0000-00005D760000}"/>
    <cellStyle name="Normal 6 4 5 2 2 4 3 2 2" xfId="41729" xr:uid="{00000000-0005-0000-0000-00005E760000}"/>
    <cellStyle name="Normal 6 4 5 2 2 4 3 3" xfId="31711" xr:uid="{00000000-0005-0000-0000-00005F760000}"/>
    <cellStyle name="Normal 6 4 5 2 2 4 4" xfId="15442" xr:uid="{00000000-0005-0000-0000-000060760000}"/>
    <cellStyle name="Normal 6 4 5 2 2 4 4 2" xfId="36284" xr:uid="{00000000-0005-0000-0000-000061760000}"/>
    <cellStyle name="Normal 6 4 5 2 2 4 5" xfId="25688" xr:uid="{00000000-0005-0000-0000-000062760000}"/>
    <cellStyle name="Normal 6 4 5 2 2 5" xfId="15443" xr:uid="{00000000-0005-0000-0000-000063760000}"/>
    <cellStyle name="Normal 6 4 5 2 2 5 2" xfId="15444" xr:uid="{00000000-0005-0000-0000-000064760000}"/>
    <cellStyle name="Normal 6 4 5 2 2 5 2 2" xfId="41730" xr:uid="{00000000-0005-0000-0000-000065760000}"/>
    <cellStyle name="Normal 6 4 5 2 2 5 3" xfId="31712" xr:uid="{00000000-0005-0000-0000-000066760000}"/>
    <cellStyle name="Normal 6 4 5 2 2 6" xfId="15445" xr:uid="{00000000-0005-0000-0000-000067760000}"/>
    <cellStyle name="Normal 6 4 5 2 2 6 2" xfId="15446" xr:uid="{00000000-0005-0000-0000-000068760000}"/>
    <cellStyle name="Normal 6 4 5 2 2 6 2 2" xfId="41731" xr:uid="{00000000-0005-0000-0000-000069760000}"/>
    <cellStyle name="Normal 6 4 5 2 2 6 3" xfId="31713" xr:uid="{00000000-0005-0000-0000-00006A760000}"/>
    <cellStyle name="Normal 6 4 5 2 2 7" xfId="15447" xr:uid="{00000000-0005-0000-0000-00006B760000}"/>
    <cellStyle name="Normal 6 4 5 2 2 7 2" xfId="36279" xr:uid="{00000000-0005-0000-0000-00006C760000}"/>
    <cellStyle name="Normal 6 4 5 2 2 8" xfId="25683" xr:uid="{00000000-0005-0000-0000-00006D760000}"/>
    <cellStyle name="Normal 6 4 5 2 3" xfId="15448" xr:uid="{00000000-0005-0000-0000-00006E760000}"/>
    <cellStyle name="Normal 6 4 5 2 3 2" xfId="15449" xr:uid="{00000000-0005-0000-0000-00006F760000}"/>
    <cellStyle name="Normal 6 4 5 2 3 2 2" xfId="15450" xr:uid="{00000000-0005-0000-0000-000070760000}"/>
    <cellStyle name="Normal 6 4 5 2 3 2 2 2" xfId="15451" xr:uid="{00000000-0005-0000-0000-000071760000}"/>
    <cellStyle name="Normal 6 4 5 2 3 2 2 2 2" xfId="15452" xr:uid="{00000000-0005-0000-0000-000072760000}"/>
    <cellStyle name="Normal 6 4 5 2 3 2 2 2 2 2" xfId="41732" xr:uid="{00000000-0005-0000-0000-000073760000}"/>
    <cellStyle name="Normal 6 4 5 2 3 2 2 2 3" xfId="31714" xr:uid="{00000000-0005-0000-0000-000074760000}"/>
    <cellStyle name="Normal 6 4 5 2 3 2 2 3" xfId="15453" xr:uid="{00000000-0005-0000-0000-000075760000}"/>
    <cellStyle name="Normal 6 4 5 2 3 2 2 3 2" xfId="15454" xr:uid="{00000000-0005-0000-0000-000076760000}"/>
    <cellStyle name="Normal 6 4 5 2 3 2 2 3 2 2" xfId="41733" xr:uid="{00000000-0005-0000-0000-000077760000}"/>
    <cellStyle name="Normal 6 4 5 2 3 2 2 3 3" xfId="31715" xr:uid="{00000000-0005-0000-0000-000078760000}"/>
    <cellStyle name="Normal 6 4 5 2 3 2 2 4" xfId="15455" xr:uid="{00000000-0005-0000-0000-000079760000}"/>
    <cellStyle name="Normal 6 4 5 2 3 2 2 4 2" xfId="36287" xr:uid="{00000000-0005-0000-0000-00007A760000}"/>
    <cellStyle name="Normal 6 4 5 2 3 2 2 5" xfId="25691" xr:uid="{00000000-0005-0000-0000-00007B760000}"/>
    <cellStyle name="Normal 6 4 5 2 3 2 3" xfId="15456" xr:uid="{00000000-0005-0000-0000-00007C760000}"/>
    <cellStyle name="Normal 6 4 5 2 3 2 3 2" xfId="15457" xr:uid="{00000000-0005-0000-0000-00007D760000}"/>
    <cellStyle name="Normal 6 4 5 2 3 2 3 2 2" xfId="15458" xr:uid="{00000000-0005-0000-0000-00007E760000}"/>
    <cellStyle name="Normal 6 4 5 2 3 2 3 2 2 2" xfId="41734" xr:uid="{00000000-0005-0000-0000-00007F760000}"/>
    <cellStyle name="Normal 6 4 5 2 3 2 3 2 3" xfId="31716" xr:uid="{00000000-0005-0000-0000-000080760000}"/>
    <cellStyle name="Normal 6 4 5 2 3 2 3 3" xfId="15459" xr:uid="{00000000-0005-0000-0000-000081760000}"/>
    <cellStyle name="Normal 6 4 5 2 3 2 3 3 2" xfId="15460" xr:uid="{00000000-0005-0000-0000-000082760000}"/>
    <cellStyle name="Normal 6 4 5 2 3 2 3 3 2 2" xfId="41735" xr:uid="{00000000-0005-0000-0000-000083760000}"/>
    <cellStyle name="Normal 6 4 5 2 3 2 3 3 3" xfId="31717" xr:uid="{00000000-0005-0000-0000-000084760000}"/>
    <cellStyle name="Normal 6 4 5 2 3 2 3 4" xfId="15461" xr:uid="{00000000-0005-0000-0000-000085760000}"/>
    <cellStyle name="Normal 6 4 5 2 3 2 3 4 2" xfId="36288" xr:uid="{00000000-0005-0000-0000-000086760000}"/>
    <cellStyle name="Normal 6 4 5 2 3 2 3 5" xfId="25692" xr:uid="{00000000-0005-0000-0000-000087760000}"/>
    <cellStyle name="Normal 6 4 5 2 3 2 4" xfId="15462" xr:uid="{00000000-0005-0000-0000-000088760000}"/>
    <cellStyle name="Normal 6 4 5 2 3 2 4 2" xfId="15463" xr:uid="{00000000-0005-0000-0000-000089760000}"/>
    <cellStyle name="Normal 6 4 5 2 3 2 4 2 2" xfId="41736" xr:uid="{00000000-0005-0000-0000-00008A760000}"/>
    <cellStyle name="Normal 6 4 5 2 3 2 4 3" xfId="31718" xr:uid="{00000000-0005-0000-0000-00008B760000}"/>
    <cellStyle name="Normal 6 4 5 2 3 2 5" xfId="15464" xr:uid="{00000000-0005-0000-0000-00008C760000}"/>
    <cellStyle name="Normal 6 4 5 2 3 2 5 2" xfId="15465" xr:uid="{00000000-0005-0000-0000-00008D760000}"/>
    <cellStyle name="Normal 6 4 5 2 3 2 5 2 2" xfId="41737" xr:uid="{00000000-0005-0000-0000-00008E760000}"/>
    <cellStyle name="Normal 6 4 5 2 3 2 5 3" xfId="31719" xr:uid="{00000000-0005-0000-0000-00008F760000}"/>
    <cellStyle name="Normal 6 4 5 2 3 2 6" xfId="15466" xr:uid="{00000000-0005-0000-0000-000090760000}"/>
    <cellStyle name="Normal 6 4 5 2 3 2 6 2" xfId="36286" xr:uid="{00000000-0005-0000-0000-000091760000}"/>
    <cellStyle name="Normal 6 4 5 2 3 2 7" xfId="25690" xr:uid="{00000000-0005-0000-0000-000092760000}"/>
    <cellStyle name="Normal 6 4 5 2 3 3" xfId="15467" xr:uid="{00000000-0005-0000-0000-000093760000}"/>
    <cellStyle name="Normal 6 4 5 2 3 3 2" xfId="15468" xr:uid="{00000000-0005-0000-0000-000094760000}"/>
    <cellStyle name="Normal 6 4 5 2 3 3 2 2" xfId="15469" xr:uid="{00000000-0005-0000-0000-000095760000}"/>
    <cellStyle name="Normal 6 4 5 2 3 3 2 2 2" xfId="41738" xr:uid="{00000000-0005-0000-0000-000096760000}"/>
    <cellStyle name="Normal 6 4 5 2 3 3 2 3" xfId="31720" xr:uid="{00000000-0005-0000-0000-000097760000}"/>
    <cellStyle name="Normal 6 4 5 2 3 3 3" xfId="15470" xr:uid="{00000000-0005-0000-0000-000098760000}"/>
    <cellStyle name="Normal 6 4 5 2 3 3 3 2" xfId="15471" xr:uid="{00000000-0005-0000-0000-000099760000}"/>
    <cellStyle name="Normal 6 4 5 2 3 3 3 2 2" xfId="41739" xr:uid="{00000000-0005-0000-0000-00009A760000}"/>
    <cellStyle name="Normal 6 4 5 2 3 3 3 3" xfId="31721" xr:uid="{00000000-0005-0000-0000-00009B760000}"/>
    <cellStyle name="Normal 6 4 5 2 3 3 4" xfId="15472" xr:uid="{00000000-0005-0000-0000-00009C760000}"/>
    <cellStyle name="Normal 6 4 5 2 3 3 4 2" xfId="36289" xr:uid="{00000000-0005-0000-0000-00009D760000}"/>
    <cellStyle name="Normal 6 4 5 2 3 3 5" xfId="25693" xr:uid="{00000000-0005-0000-0000-00009E760000}"/>
    <cellStyle name="Normal 6 4 5 2 3 4" xfId="15473" xr:uid="{00000000-0005-0000-0000-00009F760000}"/>
    <cellStyle name="Normal 6 4 5 2 3 4 2" xfId="15474" xr:uid="{00000000-0005-0000-0000-0000A0760000}"/>
    <cellStyle name="Normal 6 4 5 2 3 4 2 2" xfId="15475" xr:uid="{00000000-0005-0000-0000-0000A1760000}"/>
    <cellStyle name="Normal 6 4 5 2 3 4 2 2 2" xfId="41740" xr:uid="{00000000-0005-0000-0000-0000A2760000}"/>
    <cellStyle name="Normal 6 4 5 2 3 4 2 3" xfId="31722" xr:uid="{00000000-0005-0000-0000-0000A3760000}"/>
    <cellStyle name="Normal 6 4 5 2 3 4 3" xfId="15476" xr:uid="{00000000-0005-0000-0000-0000A4760000}"/>
    <cellStyle name="Normal 6 4 5 2 3 4 3 2" xfId="15477" xr:uid="{00000000-0005-0000-0000-0000A5760000}"/>
    <cellStyle name="Normal 6 4 5 2 3 4 3 2 2" xfId="41741" xr:uid="{00000000-0005-0000-0000-0000A6760000}"/>
    <cellStyle name="Normal 6 4 5 2 3 4 3 3" xfId="31723" xr:uid="{00000000-0005-0000-0000-0000A7760000}"/>
    <cellStyle name="Normal 6 4 5 2 3 4 4" xfId="15478" xr:uid="{00000000-0005-0000-0000-0000A8760000}"/>
    <cellStyle name="Normal 6 4 5 2 3 4 4 2" xfId="36290" xr:uid="{00000000-0005-0000-0000-0000A9760000}"/>
    <cellStyle name="Normal 6 4 5 2 3 4 5" xfId="25694" xr:uid="{00000000-0005-0000-0000-0000AA760000}"/>
    <cellStyle name="Normal 6 4 5 2 3 5" xfId="15479" xr:uid="{00000000-0005-0000-0000-0000AB760000}"/>
    <cellStyle name="Normal 6 4 5 2 3 5 2" xfId="15480" xr:uid="{00000000-0005-0000-0000-0000AC760000}"/>
    <cellStyle name="Normal 6 4 5 2 3 5 2 2" xfId="41742" xr:uid="{00000000-0005-0000-0000-0000AD760000}"/>
    <cellStyle name="Normal 6 4 5 2 3 5 3" xfId="31724" xr:uid="{00000000-0005-0000-0000-0000AE760000}"/>
    <cellStyle name="Normal 6 4 5 2 3 6" xfId="15481" xr:uid="{00000000-0005-0000-0000-0000AF760000}"/>
    <cellStyle name="Normal 6 4 5 2 3 6 2" xfId="15482" xr:uid="{00000000-0005-0000-0000-0000B0760000}"/>
    <cellStyle name="Normal 6 4 5 2 3 6 2 2" xfId="41743" xr:uid="{00000000-0005-0000-0000-0000B1760000}"/>
    <cellStyle name="Normal 6 4 5 2 3 6 3" xfId="31725" xr:uid="{00000000-0005-0000-0000-0000B2760000}"/>
    <cellStyle name="Normal 6 4 5 2 3 7" xfId="15483" xr:uid="{00000000-0005-0000-0000-0000B3760000}"/>
    <cellStyle name="Normal 6 4 5 2 3 7 2" xfId="36285" xr:uid="{00000000-0005-0000-0000-0000B4760000}"/>
    <cellStyle name="Normal 6 4 5 2 3 8" xfId="25689" xr:uid="{00000000-0005-0000-0000-0000B5760000}"/>
    <cellStyle name="Normal 6 4 5 2 4" xfId="15484" xr:uid="{00000000-0005-0000-0000-0000B6760000}"/>
    <cellStyle name="Normal 6 4 5 2 4 2" xfId="15485" xr:uid="{00000000-0005-0000-0000-0000B7760000}"/>
    <cellStyle name="Normal 6 4 5 2 4 2 2" xfId="15486" xr:uid="{00000000-0005-0000-0000-0000B8760000}"/>
    <cellStyle name="Normal 6 4 5 2 4 2 2 2" xfId="15487" xr:uid="{00000000-0005-0000-0000-0000B9760000}"/>
    <cellStyle name="Normal 6 4 5 2 4 2 2 2 2" xfId="41744" xr:uid="{00000000-0005-0000-0000-0000BA760000}"/>
    <cellStyle name="Normal 6 4 5 2 4 2 2 3" xfId="31726" xr:uid="{00000000-0005-0000-0000-0000BB760000}"/>
    <cellStyle name="Normal 6 4 5 2 4 2 3" xfId="15488" xr:uid="{00000000-0005-0000-0000-0000BC760000}"/>
    <cellStyle name="Normal 6 4 5 2 4 2 3 2" xfId="15489" xr:uid="{00000000-0005-0000-0000-0000BD760000}"/>
    <cellStyle name="Normal 6 4 5 2 4 2 3 2 2" xfId="41745" xr:uid="{00000000-0005-0000-0000-0000BE760000}"/>
    <cellStyle name="Normal 6 4 5 2 4 2 3 3" xfId="31727" xr:uid="{00000000-0005-0000-0000-0000BF760000}"/>
    <cellStyle name="Normal 6 4 5 2 4 2 4" xfId="15490" xr:uid="{00000000-0005-0000-0000-0000C0760000}"/>
    <cellStyle name="Normal 6 4 5 2 4 2 4 2" xfId="36292" xr:uid="{00000000-0005-0000-0000-0000C1760000}"/>
    <cellStyle name="Normal 6 4 5 2 4 2 5" xfId="25696" xr:uid="{00000000-0005-0000-0000-0000C2760000}"/>
    <cellStyle name="Normal 6 4 5 2 4 3" xfId="15491" xr:uid="{00000000-0005-0000-0000-0000C3760000}"/>
    <cellStyle name="Normal 6 4 5 2 4 3 2" xfId="15492" xr:uid="{00000000-0005-0000-0000-0000C4760000}"/>
    <cellStyle name="Normal 6 4 5 2 4 3 2 2" xfId="15493" xr:uid="{00000000-0005-0000-0000-0000C5760000}"/>
    <cellStyle name="Normal 6 4 5 2 4 3 2 2 2" xfId="41746" xr:uid="{00000000-0005-0000-0000-0000C6760000}"/>
    <cellStyle name="Normal 6 4 5 2 4 3 2 3" xfId="31728" xr:uid="{00000000-0005-0000-0000-0000C7760000}"/>
    <cellStyle name="Normal 6 4 5 2 4 3 3" xfId="15494" xr:uid="{00000000-0005-0000-0000-0000C8760000}"/>
    <cellStyle name="Normal 6 4 5 2 4 3 3 2" xfId="15495" xr:uid="{00000000-0005-0000-0000-0000C9760000}"/>
    <cellStyle name="Normal 6 4 5 2 4 3 3 2 2" xfId="41747" xr:uid="{00000000-0005-0000-0000-0000CA760000}"/>
    <cellStyle name="Normal 6 4 5 2 4 3 3 3" xfId="31729" xr:uid="{00000000-0005-0000-0000-0000CB760000}"/>
    <cellStyle name="Normal 6 4 5 2 4 3 4" xfId="15496" xr:uid="{00000000-0005-0000-0000-0000CC760000}"/>
    <cellStyle name="Normal 6 4 5 2 4 3 4 2" xfId="36293" xr:uid="{00000000-0005-0000-0000-0000CD760000}"/>
    <cellStyle name="Normal 6 4 5 2 4 3 5" xfId="25697" xr:uid="{00000000-0005-0000-0000-0000CE760000}"/>
    <cellStyle name="Normal 6 4 5 2 4 4" xfId="15497" xr:uid="{00000000-0005-0000-0000-0000CF760000}"/>
    <cellStyle name="Normal 6 4 5 2 4 4 2" xfId="15498" xr:uid="{00000000-0005-0000-0000-0000D0760000}"/>
    <cellStyle name="Normal 6 4 5 2 4 4 2 2" xfId="41748" xr:uid="{00000000-0005-0000-0000-0000D1760000}"/>
    <cellStyle name="Normal 6 4 5 2 4 4 3" xfId="31730" xr:uid="{00000000-0005-0000-0000-0000D2760000}"/>
    <cellStyle name="Normal 6 4 5 2 4 5" xfId="15499" xr:uid="{00000000-0005-0000-0000-0000D3760000}"/>
    <cellStyle name="Normal 6 4 5 2 4 5 2" xfId="15500" xr:uid="{00000000-0005-0000-0000-0000D4760000}"/>
    <cellStyle name="Normal 6 4 5 2 4 5 2 2" xfId="41749" xr:uid="{00000000-0005-0000-0000-0000D5760000}"/>
    <cellStyle name="Normal 6 4 5 2 4 5 3" xfId="31731" xr:uid="{00000000-0005-0000-0000-0000D6760000}"/>
    <cellStyle name="Normal 6 4 5 2 4 6" xfId="15501" xr:uid="{00000000-0005-0000-0000-0000D7760000}"/>
    <cellStyle name="Normal 6 4 5 2 4 6 2" xfId="36291" xr:uid="{00000000-0005-0000-0000-0000D8760000}"/>
    <cellStyle name="Normal 6 4 5 2 4 7" xfId="25695" xr:uid="{00000000-0005-0000-0000-0000D9760000}"/>
    <cellStyle name="Normal 6 4 5 2 5" xfId="15502" xr:uid="{00000000-0005-0000-0000-0000DA760000}"/>
    <cellStyle name="Normal 6 4 5 2 5 2" xfId="15503" xr:uid="{00000000-0005-0000-0000-0000DB760000}"/>
    <cellStyle name="Normal 6 4 5 2 5 2 2" xfId="15504" xr:uid="{00000000-0005-0000-0000-0000DC760000}"/>
    <cellStyle name="Normal 6 4 5 2 5 2 2 2" xfId="41750" xr:uid="{00000000-0005-0000-0000-0000DD760000}"/>
    <cellStyle name="Normal 6 4 5 2 5 2 3" xfId="31732" xr:uid="{00000000-0005-0000-0000-0000DE760000}"/>
    <cellStyle name="Normal 6 4 5 2 5 3" xfId="15505" xr:uid="{00000000-0005-0000-0000-0000DF760000}"/>
    <cellStyle name="Normal 6 4 5 2 5 3 2" xfId="15506" xr:uid="{00000000-0005-0000-0000-0000E0760000}"/>
    <cellStyle name="Normal 6 4 5 2 5 3 2 2" xfId="41751" xr:uid="{00000000-0005-0000-0000-0000E1760000}"/>
    <cellStyle name="Normal 6 4 5 2 5 3 3" xfId="31733" xr:uid="{00000000-0005-0000-0000-0000E2760000}"/>
    <cellStyle name="Normal 6 4 5 2 5 4" xfId="15507" xr:uid="{00000000-0005-0000-0000-0000E3760000}"/>
    <cellStyle name="Normal 6 4 5 2 5 4 2" xfId="36294" xr:uid="{00000000-0005-0000-0000-0000E4760000}"/>
    <cellStyle name="Normal 6 4 5 2 5 5" xfId="25698" xr:uid="{00000000-0005-0000-0000-0000E5760000}"/>
    <cellStyle name="Normal 6 4 5 2 6" xfId="15508" xr:uid="{00000000-0005-0000-0000-0000E6760000}"/>
    <cellStyle name="Normal 6 4 5 2 6 2" xfId="15509" xr:uid="{00000000-0005-0000-0000-0000E7760000}"/>
    <cellStyle name="Normal 6 4 5 2 6 2 2" xfId="15510" xr:uid="{00000000-0005-0000-0000-0000E8760000}"/>
    <cellStyle name="Normal 6 4 5 2 6 2 2 2" xfId="41752" xr:uid="{00000000-0005-0000-0000-0000E9760000}"/>
    <cellStyle name="Normal 6 4 5 2 6 2 3" xfId="31734" xr:uid="{00000000-0005-0000-0000-0000EA760000}"/>
    <cellStyle name="Normal 6 4 5 2 6 3" xfId="15511" xr:uid="{00000000-0005-0000-0000-0000EB760000}"/>
    <cellStyle name="Normal 6 4 5 2 6 3 2" xfId="15512" xr:uid="{00000000-0005-0000-0000-0000EC760000}"/>
    <cellStyle name="Normal 6 4 5 2 6 3 2 2" xfId="41753" xr:uid="{00000000-0005-0000-0000-0000ED760000}"/>
    <cellStyle name="Normal 6 4 5 2 6 3 3" xfId="31735" xr:uid="{00000000-0005-0000-0000-0000EE760000}"/>
    <cellStyle name="Normal 6 4 5 2 6 4" xfId="15513" xr:uid="{00000000-0005-0000-0000-0000EF760000}"/>
    <cellStyle name="Normal 6 4 5 2 6 4 2" xfId="36295" xr:uid="{00000000-0005-0000-0000-0000F0760000}"/>
    <cellStyle name="Normal 6 4 5 2 6 5" xfId="25699" xr:uid="{00000000-0005-0000-0000-0000F1760000}"/>
    <cellStyle name="Normal 6 4 5 2 7" xfId="15514" xr:uid="{00000000-0005-0000-0000-0000F2760000}"/>
    <cellStyle name="Normal 6 4 5 2 7 2" xfId="15515" xr:uid="{00000000-0005-0000-0000-0000F3760000}"/>
    <cellStyle name="Normal 6 4 5 2 7 2 2" xfId="41754" xr:uid="{00000000-0005-0000-0000-0000F4760000}"/>
    <cellStyle name="Normal 6 4 5 2 7 3" xfId="31736" xr:uid="{00000000-0005-0000-0000-0000F5760000}"/>
    <cellStyle name="Normal 6 4 5 2 8" xfId="15516" xr:uid="{00000000-0005-0000-0000-0000F6760000}"/>
    <cellStyle name="Normal 6 4 5 2 8 2" xfId="15517" xr:uid="{00000000-0005-0000-0000-0000F7760000}"/>
    <cellStyle name="Normal 6 4 5 2 8 2 2" xfId="41755" xr:uid="{00000000-0005-0000-0000-0000F8760000}"/>
    <cellStyle name="Normal 6 4 5 2 8 3" xfId="31737" xr:uid="{00000000-0005-0000-0000-0000F9760000}"/>
    <cellStyle name="Normal 6 4 5 2 9" xfId="15518" xr:uid="{00000000-0005-0000-0000-0000FA760000}"/>
    <cellStyle name="Normal 6 4 5 2 9 2" xfId="36278" xr:uid="{00000000-0005-0000-0000-0000FB760000}"/>
    <cellStyle name="Normal 6 4 5 3" xfId="15519" xr:uid="{00000000-0005-0000-0000-0000FC760000}"/>
    <cellStyle name="Normal 6 4 5 3 2" xfId="15520" xr:uid="{00000000-0005-0000-0000-0000FD760000}"/>
    <cellStyle name="Normal 6 4 5 3 2 2" xfId="15521" xr:uid="{00000000-0005-0000-0000-0000FE760000}"/>
    <cellStyle name="Normal 6 4 5 3 2 2 2" xfId="15522" xr:uid="{00000000-0005-0000-0000-0000FF760000}"/>
    <cellStyle name="Normal 6 4 5 3 2 2 2 2" xfId="15523" xr:uid="{00000000-0005-0000-0000-000000770000}"/>
    <cellStyle name="Normal 6 4 5 3 2 2 2 2 2" xfId="41756" xr:uid="{00000000-0005-0000-0000-000001770000}"/>
    <cellStyle name="Normal 6 4 5 3 2 2 2 3" xfId="31738" xr:uid="{00000000-0005-0000-0000-000002770000}"/>
    <cellStyle name="Normal 6 4 5 3 2 2 3" xfId="15524" xr:uid="{00000000-0005-0000-0000-000003770000}"/>
    <cellStyle name="Normal 6 4 5 3 2 2 3 2" xfId="15525" xr:uid="{00000000-0005-0000-0000-000004770000}"/>
    <cellStyle name="Normal 6 4 5 3 2 2 3 2 2" xfId="41757" xr:uid="{00000000-0005-0000-0000-000005770000}"/>
    <cellStyle name="Normal 6 4 5 3 2 2 3 3" xfId="31739" xr:uid="{00000000-0005-0000-0000-000006770000}"/>
    <cellStyle name="Normal 6 4 5 3 2 2 4" xfId="15526" xr:uid="{00000000-0005-0000-0000-000007770000}"/>
    <cellStyle name="Normal 6 4 5 3 2 2 4 2" xfId="36298" xr:uid="{00000000-0005-0000-0000-000008770000}"/>
    <cellStyle name="Normal 6 4 5 3 2 2 5" xfId="25702" xr:uid="{00000000-0005-0000-0000-000009770000}"/>
    <cellStyle name="Normal 6 4 5 3 2 3" xfId="15527" xr:uid="{00000000-0005-0000-0000-00000A770000}"/>
    <cellStyle name="Normal 6 4 5 3 2 3 2" xfId="15528" xr:uid="{00000000-0005-0000-0000-00000B770000}"/>
    <cellStyle name="Normal 6 4 5 3 2 3 2 2" xfId="15529" xr:uid="{00000000-0005-0000-0000-00000C770000}"/>
    <cellStyle name="Normal 6 4 5 3 2 3 2 2 2" xfId="41758" xr:uid="{00000000-0005-0000-0000-00000D770000}"/>
    <cellStyle name="Normal 6 4 5 3 2 3 2 3" xfId="31740" xr:uid="{00000000-0005-0000-0000-00000E770000}"/>
    <cellStyle name="Normal 6 4 5 3 2 3 3" xfId="15530" xr:uid="{00000000-0005-0000-0000-00000F770000}"/>
    <cellStyle name="Normal 6 4 5 3 2 3 3 2" xfId="15531" xr:uid="{00000000-0005-0000-0000-000010770000}"/>
    <cellStyle name="Normal 6 4 5 3 2 3 3 2 2" xfId="41759" xr:uid="{00000000-0005-0000-0000-000011770000}"/>
    <cellStyle name="Normal 6 4 5 3 2 3 3 3" xfId="31741" xr:uid="{00000000-0005-0000-0000-000012770000}"/>
    <cellStyle name="Normal 6 4 5 3 2 3 4" xfId="15532" xr:uid="{00000000-0005-0000-0000-000013770000}"/>
    <cellStyle name="Normal 6 4 5 3 2 3 4 2" xfId="36299" xr:uid="{00000000-0005-0000-0000-000014770000}"/>
    <cellStyle name="Normal 6 4 5 3 2 3 5" xfId="25703" xr:uid="{00000000-0005-0000-0000-000015770000}"/>
    <cellStyle name="Normal 6 4 5 3 2 4" xfId="15533" xr:uid="{00000000-0005-0000-0000-000016770000}"/>
    <cellStyle name="Normal 6 4 5 3 2 4 2" xfId="15534" xr:uid="{00000000-0005-0000-0000-000017770000}"/>
    <cellStyle name="Normal 6 4 5 3 2 4 2 2" xfId="41760" xr:uid="{00000000-0005-0000-0000-000018770000}"/>
    <cellStyle name="Normal 6 4 5 3 2 4 3" xfId="31742" xr:uid="{00000000-0005-0000-0000-000019770000}"/>
    <cellStyle name="Normal 6 4 5 3 2 5" xfId="15535" xr:uid="{00000000-0005-0000-0000-00001A770000}"/>
    <cellStyle name="Normal 6 4 5 3 2 5 2" xfId="15536" xr:uid="{00000000-0005-0000-0000-00001B770000}"/>
    <cellStyle name="Normal 6 4 5 3 2 5 2 2" xfId="41761" xr:uid="{00000000-0005-0000-0000-00001C770000}"/>
    <cellStyle name="Normal 6 4 5 3 2 5 3" xfId="31743" xr:uid="{00000000-0005-0000-0000-00001D770000}"/>
    <cellStyle name="Normal 6 4 5 3 2 6" xfId="15537" xr:uid="{00000000-0005-0000-0000-00001E770000}"/>
    <cellStyle name="Normal 6 4 5 3 2 6 2" xfId="36297" xr:uid="{00000000-0005-0000-0000-00001F770000}"/>
    <cellStyle name="Normal 6 4 5 3 2 7" xfId="25701" xr:uid="{00000000-0005-0000-0000-000020770000}"/>
    <cellStyle name="Normal 6 4 5 3 3" xfId="15538" xr:uid="{00000000-0005-0000-0000-000021770000}"/>
    <cellStyle name="Normal 6 4 5 3 3 2" xfId="15539" xr:uid="{00000000-0005-0000-0000-000022770000}"/>
    <cellStyle name="Normal 6 4 5 3 3 2 2" xfId="15540" xr:uid="{00000000-0005-0000-0000-000023770000}"/>
    <cellStyle name="Normal 6 4 5 3 3 2 2 2" xfId="41762" xr:uid="{00000000-0005-0000-0000-000024770000}"/>
    <cellStyle name="Normal 6 4 5 3 3 2 3" xfId="31744" xr:uid="{00000000-0005-0000-0000-000025770000}"/>
    <cellStyle name="Normal 6 4 5 3 3 3" xfId="15541" xr:uid="{00000000-0005-0000-0000-000026770000}"/>
    <cellStyle name="Normal 6 4 5 3 3 3 2" xfId="15542" xr:uid="{00000000-0005-0000-0000-000027770000}"/>
    <cellStyle name="Normal 6 4 5 3 3 3 2 2" xfId="41763" xr:uid="{00000000-0005-0000-0000-000028770000}"/>
    <cellStyle name="Normal 6 4 5 3 3 3 3" xfId="31745" xr:uid="{00000000-0005-0000-0000-000029770000}"/>
    <cellStyle name="Normal 6 4 5 3 3 4" xfId="15543" xr:uid="{00000000-0005-0000-0000-00002A770000}"/>
    <cellStyle name="Normal 6 4 5 3 3 4 2" xfId="36300" xr:uid="{00000000-0005-0000-0000-00002B770000}"/>
    <cellStyle name="Normal 6 4 5 3 3 5" xfId="25704" xr:uid="{00000000-0005-0000-0000-00002C770000}"/>
    <cellStyle name="Normal 6 4 5 3 4" xfId="15544" xr:uid="{00000000-0005-0000-0000-00002D770000}"/>
    <cellStyle name="Normal 6 4 5 3 4 2" xfId="15545" xr:uid="{00000000-0005-0000-0000-00002E770000}"/>
    <cellStyle name="Normal 6 4 5 3 4 2 2" xfId="15546" xr:uid="{00000000-0005-0000-0000-00002F770000}"/>
    <cellStyle name="Normal 6 4 5 3 4 2 2 2" xfId="41764" xr:uid="{00000000-0005-0000-0000-000030770000}"/>
    <cellStyle name="Normal 6 4 5 3 4 2 3" xfId="31746" xr:uid="{00000000-0005-0000-0000-000031770000}"/>
    <cellStyle name="Normal 6 4 5 3 4 3" xfId="15547" xr:uid="{00000000-0005-0000-0000-000032770000}"/>
    <cellStyle name="Normal 6 4 5 3 4 3 2" xfId="15548" xr:uid="{00000000-0005-0000-0000-000033770000}"/>
    <cellStyle name="Normal 6 4 5 3 4 3 2 2" xfId="41765" xr:uid="{00000000-0005-0000-0000-000034770000}"/>
    <cellStyle name="Normal 6 4 5 3 4 3 3" xfId="31747" xr:uid="{00000000-0005-0000-0000-000035770000}"/>
    <cellStyle name="Normal 6 4 5 3 4 4" xfId="15549" xr:uid="{00000000-0005-0000-0000-000036770000}"/>
    <cellStyle name="Normal 6 4 5 3 4 4 2" xfId="36301" xr:uid="{00000000-0005-0000-0000-000037770000}"/>
    <cellStyle name="Normal 6 4 5 3 4 5" xfId="25705" xr:uid="{00000000-0005-0000-0000-000038770000}"/>
    <cellStyle name="Normal 6 4 5 3 5" xfId="15550" xr:uid="{00000000-0005-0000-0000-000039770000}"/>
    <cellStyle name="Normal 6 4 5 3 5 2" xfId="15551" xr:uid="{00000000-0005-0000-0000-00003A770000}"/>
    <cellStyle name="Normal 6 4 5 3 5 2 2" xfId="41766" xr:uid="{00000000-0005-0000-0000-00003B770000}"/>
    <cellStyle name="Normal 6 4 5 3 5 3" xfId="31748" xr:uid="{00000000-0005-0000-0000-00003C770000}"/>
    <cellStyle name="Normal 6 4 5 3 6" xfId="15552" xr:uid="{00000000-0005-0000-0000-00003D770000}"/>
    <cellStyle name="Normal 6 4 5 3 6 2" xfId="15553" xr:uid="{00000000-0005-0000-0000-00003E770000}"/>
    <cellStyle name="Normal 6 4 5 3 6 2 2" xfId="41767" xr:uid="{00000000-0005-0000-0000-00003F770000}"/>
    <cellStyle name="Normal 6 4 5 3 6 3" xfId="31749" xr:uid="{00000000-0005-0000-0000-000040770000}"/>
    <cellStyle name="Normal 6 4 5 3 7" xfId="15554" xr:uid="{00000000-0005-0000-0000-000041770000}"/>
    <cellStyle name="Normal 6 4 5 3 7 2" xfId="36296" xr:uid="{00000000-0005-0000-0000-000042770000}"/>
    <cellStyle name="Normal 6 4 5 3 8" xfId="25700" xr:uid="{00000000-0005-0000-0000-000043770000}"/>
    <cellStyle name="Normal 6 4 5 4" xfId="15555" xr:uid="{00000000-0005-0000-0000-000044770000}"/>
    <cellStyle name="Normal 6 4 5 4 2" xfId="15556" xr:uid="{00000000-0005-0000-0000-000045770000}"/>
    <cellStyle name="Normal 6 4 5 4 2 2" xfId="15557" xr:uid="{00000000-0005-0000-0000-000046770000}"/>
    <cellStyle name="Normal 6 4 5 4 2 2 2" xfId="15558" xr:uid="{00000000-0005-0000-0000-000047770000}"/>
    <cellStyle name="Normal 6 4 5 4 2 2 2 2" xfId="15559" xr:uid="{00000000-0005-0000-0000-000048770000}"/>
    <cellStyle name="Normal 6 4 5 4 2 2 2 2 2" xfId="41768" xr:uid="{00000000-0005-0000-0000-000049770000}"/>
    <cellStyle name="Normal 6 4 5 4 2 2 2 3" xfId="31750" xr:uid="{00000000-0005-0000-0000-00004A770000}"/>
    <cellStyle name="Normal 6 4 5 4 2 2 3" xfId="15560" xr:uid="{00000000-0005-0000-0000-00004B770000}"/>
    <cellStyle name="Normal 6 4 5 4 2 2 3 2" xfId="15561" xr:uid="{00000000-0005-0000-0000-00004C770000}"/>
    <cellStyle name="Normal 6 4 5 4 2 2 3 2 2" xfId="41769" xr:uid="{00000000-0005-0000-0000-00004D770000}"/>
    <cellStyle name="Normal 6 4 5 4 2 2 3 3" xfId="31751" xr:uid="{00000000-0005-0000-0000-00004E770000}"/>
    <cellStyle name="Normal 6 4 5 4 2 2 4" xfId="15562" xr:uid="{00000000-0005-0000-0000-00004F770000}"/>
    <cellStyle name="Normal 6 4 5 4 2 2 4 2" xfId="36304" xr:uid="{00000000-0005-0000-0000-000050770000}"/>
    <cellStyle name="Normal 6 4 5 4 2 2 5" xfId="25708" xr:uid="{00000000-0005-0000-0000-000051770000}"/>
    <cellStyle name="Normal 6 4 5 4 2 3" xfId="15563" xr:uid="{00000000-0005-0000-0000-000052770000}"/>
    <cellStyle name="Normal 6 4 5 4 2 3 2" xfId="15564" xr:uid="{00000000-0005-0000-0000-000053770000}"/>
    <cellStyle name="Normal 6 4 5 4 2 3 2 2" xfId="15565" xr:uid="{00000000-0005-0000-0000-000054770000}"/>
    <cellStyle name="Normal 6 4 5 4 2 3 2 2 2" xfId="41770" xr:uid="{00000000-0005-0000-0000-000055770000}"/>
    <cellStyle name="Normal 6 4 5 4 2 3 2 3" xfId="31752" xr:uid="{00000000-0005-0000-0000-000056770000}"/>
    <cellStyle name="Normal 6 4 5 4 2 3 3" xfId="15566" xr:uid="{00000000-0005-0000-0000-000057770000}"/>
    <cellStyle name="Normal 6 4 5 4 2 3 3 2" xfId="15567" xr:uid="{00000000-0005-0000-0000-000058770000}"/>
    <cellStyle name="Normal 6 4 5 4 2 3 3 2 2" xfId="41771" xr:uid="{00000000-0005-0000-0000-000059770000}"/>
    <cellStyle name="Normal 6 4 5 4 2 3 3 3" xfId="31753" xr:uid="{00000000-0005-0000-0000-00005A770000}"/>
    <cellStyle name="Normal 6 4 5 4 2 3 4" xfId="15568" xr:uid="{00000000-0005-0000-0000-00005B770000}"/>
    <cellStyle name="Normal 6 4 5 4 2 3 4 2" xfId="36305" xr:uid="{00000000-0005-0000-0000-00005C770000}"/>
    <cellStyle name="Normal 6 4 5 4 2 3 5" xfId="25709" xr:uid="{00000000-0005-0000-0000-00005D770000}"/>
    <cellStyle name="Normal 6 4 5 4 2 4" xfId="15569" xr:uid="{00000000-0005-0000-0000-00005E770000}"/>
    <cellStyle name="Normal 6 4 5 4 2 4 2" xfId="15570" xr:uid="{00000000-0005-0000-0000-00005F770000}"/>
    <cellStyle name="Normal 6 4 5 4 2 4 2 2" xfId="41772" xr:uid="{00000000-0005-0000-0000-000060770000}"/>
    <cellStyle name="Normal 6 4 5 4 2 4 3" xfId="31754" xr:uid="{00000000-0005-0000-0000-000061770000}"/>
    <cellStyle name="Normal 6 4 5 4 2 5" xfId="15571" xr:uid="{00000000-0005-0000-0000-000062770000}"/>
    <cellStyle name="Normal 6 4 5 4 2 5 2" xfId="15572" xr:uid="{00000000-0005-0000-0000-000063770000}"/>
    <cellStyle name="Normal 6 4 5 4 2 5 2 2" xfId="41773" xr:uid="{00000000-0005-0000-0000-000064770000}"/>
    <cellStyle name="Normal 6 4 5 4 2 5 3" xfId="31755" xr:uid="{00000000-0005-0000-0000-000065770000}"/>
    <cellStyle name="Normal 6 4 5 4 2 6" xfId="15573" xr:uid="{00000000-0005-0000-0000-000066770000}"/>
    <cellStyle name="Normal 6 4 5 4 2 6 2" xfId="36303" xr:uid="{00000000-0005-0000-0000-000067770000}"/>
    <cellStyle name="Normal 6 4 5 4 2 7" xfId="25707" xr:uid="{00000000-0005-0000-0000-000068770000}"/>
    <cellStyle name="Normal 6 4 5 4 3" xfId="15574" xr:uid="{00000000-0005-0000-0000-000069770000}"/>
    <cellStyle name="Normal 6 4 5 4 3 2" xfId="15575" xr:uid="{00000000-0005-0000-0000-00006A770000}"/>
    <cellStyle name="Normal 6 4 5 4 3 2 2" xfId="15576" xr:uid="{00000000-0005-0000-0000-00006B770000}"/>
    <cellStyle name="Normal 6 4 5 4 3 2 2 2" xfId="41774" xr:uid="{00000000-0005-0000-0000-00006C770000}"/>
    <cellStyle name="Normal 6 4 5 4 3 2 3" xfId="31756" xr:uid="{00000000-0005-0000-0000-00006D770000}"/>
    <cellStyle name="Normal 6 4 5 4 3 3" xfId="15577" xr:uid="{00000000-0005-0000-0000-00006E770000}"/>
    <cellStyle name="Normal 6 4 5 4 3 3 2" xfId="15578" xr:uid="{00000000-0005-0000-0000-00006F770000}"/>
    <cellStyle name="Normal 6 4 5 4 3 3 2 2" xfId="41775" xr:uid="{00000000-0005-0000-0000-000070770000}"/>
    <cellStyle name="Normal 6 4 5 4 3 3 3" xfId="31757" xr:uid="{00000000-0005-0000-0000-000071770000}"/>
    <cellStyle name="Normal 6 4 5 4 3 4" xfId="15579" xr:uid="{00000000-0005-0000-0000-000072770000}"/>
    <cellStyle name="Normal 6 4 5 4 3 4 2" xfId="36306" xr:uid="{00000000-0005-0000-0000-000073770000}"/>
    <cellStyle name="Normal 6 4 5 4 3 5" xfId="25710" xr:uid="{00000000-0005-0000-0000-000074770000}"/>
    <cellStyle name="Normal 6 4 5 4 4" xfId="15580" xr:uid="{00000000-0005-0000-0000-000075770000}"/>
    <cellStyle name="Normal 6 4 5 4 4 2" xfId="15581" xr:uid="{00000000-0005-0000-0000-000076770000}"/>
    <cellStyle name="Normal 6 4 5 4 4 2 2" xfId="15582" xr:uid="{00000000-0005-0000-0000-000077770000}"/>
    <cellStyle name="Normal 6 4 5 4 4 2 2 2" xfId="41776" xr:uid="{00000000-0005-0000-0000-000078770000}"/>
    <cellStyle name="Normal 6 4 5 4 4 2 3" xfId="31758" xr:uid="{00000000-0005-0000-0000-000079770000}"/>
    <cellStyle name="Normal 6 4 5 4 4 3" xfId="15583" xr:uid="{00000000-0005-0000-0000-00007A770000}"/>
    <cellStyle name="Normal 6 4 5 4 4 3 2" xfId="15584" xr:uid="{00000000-0005-0000-0000-00007B770000}"/>
    <cellStyle name="Normal 6 4 5 4 4 3 2 2" xfId="41777" xr:uid="{00000000-0005-0000-0000-00007C770000}"/>
    <cellStyle name="Normal 6 4 5 4 4 3 3" xfId="31759" xr:uid="{00000000-0005-0000-0000-00007D770000}"/>
    <cellStyle name="Normal 6 4 5 4 4 4" xfId="15585" xr:uid="{00000000-0005-0000-0000-00007E770000}"/>
    <cellStyle name="Normal 6 4 5 4 4 4 2" xfId="36307" xr:uid="{00000000-0005-0000-0000-00007F770000}"/>
    <cellStyle name="Normal 6 4 5 4 4 5" xfId="25711" xr:uid="{00000000-0005-0000-0000-000080770000}"/>
    <cellStyle name="Normal 6 4 5 4 5" xfId="15586" xr:uid="{00000000-0005-0000-0000-000081770000}"/>
    <cellStyle name="Normal 6 4 5 4 5 2" xfId="15587" xr:uid="{00000000-0005-0000-0000-000082770000}"/>
    <cellStyle name="Normal 6 4 5 4 5 2 2" xfId="41778" xr:uid="{00000000-0005-0000-0000-000083770000}"/>
    <cellStyle name="Normal 6 4 5 4 5 3" xfId="31760" xr:uid="{00000000-0005-0000-0000-000084770000}"/>
    <cellStyle name="Normal 6 4 5 4 6" xfId="15588" xr:uid="{00000000-0005-0000-0000-000085770000}"/>
    <cellStyle name="Normal 6 4 5 4 6 2" xfId="15589" xr:uid="{00000000-0005-0000-0000-000086770000}"/>
    <cellStyle name="Normal 6 4 5 4 6 2 2" xfId="41779" xr:uid="{00000000-0005-0000-0000-000087770000}"/>
    <cellStyle name="Normal 6 4 5 4 6 3" xfId="31761" xr:uid="{00000000-0005-0000-0000-000088770000}"/>
    <cellStyle name="Normal 6 4 5 4 7" xfId="15590" xr:uid="{00000000-0005-0000-0000-000089770000}"/>
    <cellStyle name="Normal 6 4 5 4 7 2" xfId="36302" xr:uid="{00000000-0005-0000-0000-00008A770000}"/>
    <cellStyle name="Normal 6 4 5 4 8" xfId="25706" xr:uid="{00000000-0005-0000-0000-00008B770000}"/>
    <cellStyle name="Normal 6 4 5 5" xfId="15591" xr:uid="{00000000-0005-0000-0000-00008C770000}"/>
    <cellStyle name="Normal 6 4 5 5 2" xfId="15592" xr:uid="{00000000-0005-0000-0000-00008D770000}"/>
    <cellStyle name="Normal 6 4 5 5 2 2" xfId="15593" xr:uid="{00000000-0005-0000-0000-00008E770000}"/>
    <cellStyle name="Normal 6 4 5 5 2 2 2" xfId="15594" xr:uid="{00000000-0005-0000-0000-00008F770000}"/>
    <cellStyle name="Normal 6 4 5 5 2 2 2 2" xfId="15595" xr:uid="{00000000-0005-0000-0000-000090770000}"/>
    <cellStyle name="Normal 6 4 5 5 2 2 2 2 2" xfId="41780" xr:uid="{00000000-0005-0000-0000-000091770000}"/>
    <cellStyle name="Normal 6 4 5 5 2 2 2 3" xfId="31762" xr:uid="{00000000-0005-0000-0000-000092770000}"/>
    <cellStyle name="Normal 6 4 5 5 2 2 3" xfId="15596" xr:uid="{00000000-0005-0000-0000-000093770000}"/>
    <cellStyle name="Normal 6 4 5 5 2 2 3 2" xfId="15597" xr:uid="{00000000-0005-0000-0000-000094770000}"/>
    <cellStyle name="Normal 6 4 5 5 2 2 3 2 2" xfId="41781" xr:uid="{00000000-0005-0000-0000-000095770000}"/>
    <cellStyle name="Normal 6 4 5 5 2 2 3 3" xfId="31763" xr:uid="{00000000-0005-0000-0000-000096770000}"/>
    <cellStyle name="Normal 6 4 5 5 2 2 4" xfId="15598" xr:uid="{00000000-0005-0000-0000-000097770000}"/>
    <cellStyle name="Normal 6 4 5 5 2 2 4 2" xfId="36310" xr:uid="{00000000-0005-0000-0000-000098770000}"/>
    <cellStyle name="Normal 6 4 5 5 2 2 5" xfId="25714" xr:uid="{00000000-0005-0000-0000-000099770000}"/>
    <cellStyle name="Normal 6 4 5 5 2 3" xfId="15599" xr:uid="{00000000-0005-0000-0000-00009A770000}"/>
    <cellStyle name="Normal 6 4 5 5 2 3 2" xfId="15600" xr:uid="{00000000-0005-0000-0000-00009B770000}"/>
    <cellStyle name="Normal 6 4 5 5 2 3 2 2" xfId="15601" xr:uid="{00000000-0005-0000-0000-00009C770000}"/>
    <cellStyle name="Normal 6 4 5 5 2 3 2 2 2" xfId="41782" xr:uid="{00000000-0005-0000-0000-00009D770000}"/>
    <cellStyle name="Normal 6 4 5 5 2 3 2 3" xfId="31764" xr:uid="{00000000-0005-0000-0000-00009E770000}"/>
    <cellStyle name="Normal 6 4 5 5 2 3 3" xfId="15602" xr:uid="{00000000-0005-0000-0000-00009F770000}"/>
    <cellStyle name="Normal 6 4 5 5 2 3 3 2" xfId="15603" xr:uid="{00000000-0005-0000-0000-0000A0770000}"/>
    <cellStyle name="Normal 6 4 5 5 2 3 3 2 2" xfId="41783" xr:uid="{00000000-0005-0000-0000-0000A1770000}"/>
    <cellStyle name="Normal 6 4 5 5 2 3 3 3" xfId="31765" xr:uid="{00000000-0005-0000-0000-0000A2770000}"/>
    <cellStyle name="Normal 6 4 5 5 2 3 4" xfId="15604" xr:uid="{00000000-0005-0000-0000-0000A3770000}"/>
    <cellStyle name="Normal 6 4 5 5 2 3 4 2" xfId="36311" xr:uid="{00000000-0005-0000-0000-0000A4770000}"/>
    <cellStyle name="Normal 6 4 5 5 2 3 5" xfId="25715" xr:uid="{00000000-0005-0000-0000-0000A5770000}"/>
    <cellStyle name="Normal 6 4 5 5 2 4" xfId="15605" xr:uid="{00000000-0005-0000-0000-0000A6770000}"/>
    <cellStyle name="Normal 6 4 5 5 2 4 2" xfId="15606" xr:uid="{00000000-0005-0000-0000-0000A7770000}"/>
    <cellStyle name="Normal 6 4 5 5 2 4 2 2" xfId="41784" xr:uid="{00000000-0005-0000-0000-0000A8770000}"/>
    <cellStyle name="Normal 6 4 5 5 2 4 3" xfId="31766" xr:uid="{00000000-0005-0000-0000-0000A9770000}"/>
    <cellStyle name="Normal 6 4 5 5 2 5" xfId="15607" xr:uid="{00000000-0005-0000-0000-0000AA770000}"/>
    <cellStyle name="Normal 6 4 5 5 2 5 2" xfId="15608" xr:uid="{00000000-0005-0000-0000-0000AB770000}"/>
    <cellStyle name="Normal 6 4 5 5 2 5 2 2" xfId="41785" xr:uid="{00000000-0005-0000-0000-0000AC770000}"/>
    <cellStyle name="Normal 6 4 5 5 2 5 3" xfId="31767" xr:uid="{00000000-0005-0000-0000-0000AD770000}"/>
    <cellStyle name="Normal 6 4 5 5 2 6" xfId="15609" xr:uid="{00000000-0005-0000-0000-0000AE770000}"/>
    <cellStyle name="Normal 6 4 5 5 2 6 2" xfId="36309" xr:uid="{00000000-0005-0000-0000-0000AF770000}"/>
    <cellStyle name="Normal 6 4 5 5 2 7" xfId="25713" xr:uid="{00000000-0005-0000-0000-0000B0770000}"/>
    <cellStyle name="Normal 6 4 5 5 3" xfId="15610" xr:uid="{00000000-0005-0000-0000-0000B1770000}"/>
    <cellStyle name="Normal 6 4 5 5 3 2" xfId="15611" xr:uid="{00000000-0005-0000-0000-0000B2770000}"/>
    <cellStyle name="Normal 6 4 5 5 3 2 2" xfId="15612" xr:uid="{00000000-0005-0000-0000-0000B3770000}"/>
    <cellStyle name="Normal 6 4 5 5 3 2 2 2" xfId="41786" xr:uid="{00000000-0005-0000-0000-0000B4770000}"/>
    <cellStyle name="Normal 6 4 5 5 3 2 3" xfId="31768" xr:uid="{00000000-0005-0000-0000-0000B5770000}"/>
    <cellStyle name="Normal 6 4 5 5 3 3" xfId="15613" xr:uid="{00000000-0005-0000-0000-0000B6770000}"/>
    <cellStyle name="Normal 6 4 5 5 3 3 2" xfId="15614" xr:uid="{00000000-0005-0000-0000-0000B7770000}"/>
    <cellStyle name="Normal 6 4 5 5 3 3 2 2" xfId="41787" xr:uid="{00000000-0005-0000-0000-0000B8770000}"/>
    <cellStyle name="Normal 6 4 5 5 3 3 3" xfId="31769" xr:uid="{00000000-0005-0000-0000-0000B9770000}"/>
    <cellStyle name="Normal 6 4 5 5 3 4" xfId="15615" xr:uid="{00000000-0005-0000-0000-0000BA770000}"/>
    <cellStyle name="Normal 6 4 5 5 3 4 2" xfId="36312" xr:uid="{00000000-0005-0000-0000-0000BB770000}"/>
    <cellStyle name="Normal 6 4 5 5 3 5" xfId="25716" xr:uid="{00000000-0005-0000-0000-0000BC770000}"/>
    <cellStyle name="Normal 6 4 5 5 4" xfId="15616" xr:uid="{00000000-0005-0000-0000-0000BD770000}"/>
    <cellStyle name="Normal 6 4 5 5 4 2" xfId="15617" xr:uid="{00000000-0005-0000-0000-0000BE770000}"/>
    <cellStyle name="Normal 6 4 5 5 4 2 2" xfId="15618" xr:uid="{00000000-0005-0000-0000-0000BF770000}"/>
    <cellStyle name="Normal 6 4 5 5 4 2 2 2" xfId="41788" xr:uid="{00000000-0005-0000-0000-0000C0770000}"/>
    <cellStyle name="Normal 6 4 5 5 4 2 3" xfId="31770" xr:uid="{00000000-0005-0000-0000-0000C1770000}"/>
    <cellStyle name="Normal 6 4 5 5 4 3" xfId="15619" xr:uid="{00000000-0005-0000-0000-0000C2770000}"/>
    <cellStyle name="Normal 6 4 5 5 4 3 2" xfId="15620" xr:uid="{00000000-0005-0000-0000-0000C3770000}"/>
    <cellStyle name="Normal 6 4 5 5 4 3 2 2" xfId="41789" xr:uid="{00000000-0005-0000-0000-0000C4770000}"/>
    <cellStyle name="Normal 6 4 5 5 4 3 3" xfId="31771" xr:uid="{00000000-0005-0000-0000-0000C5770000}"/>
    <cellStyle name="Normal 6 4 5 5 4 4" xfId="15621" xr:uid="{00000000-0005-0000-0000-0000C6770000}"/>
    <cellStyle name="Normal 6 4 5 5 4 4 2" xfId="36313" xr:uid="{00000000-0005-0000-0000-0000C7770000}"/>
    <cellStyle name="Normal 6 4 5 5 4 5" xfId="25717" xr:uid="{00000000-0005-0000-0000-0000C8770000}"/>
    <cellStyle name="Normal 6 4 5 5 5" xfId="15622" xr:uid="{00000000-0005-0000-0000-0000C9770000}"/>
    <cellStyle name="Normal 6 4 5 5 5 2" xfId="15623" xr:uid="{00000000-0005-0000-0000-0000CA770000}"/>
    <cellStyle name="Normal 6 4 5 5 5 2 2" xfId="41790" xr:uid="{00000000-0005-0000-0000-0000CB770000}"/>
    <cellStyle name="Normal 6 4 5 5 5 3" xfId="31772" xr:uid="{00000000-0005-0000-0000-0000CC770000}"/>
    <cellStyle name="Normal 6 4 5 5 6" xfId="15624" xr:uid="{00000000-0005-0000-0000-0000CD770000}"/>
    <cellStyle name="Normal 6 4 5 5 6 2" xfId="15625" xr:uid="{00000000-0005-0000-0000-0000CE770000}"/>
    <cellStyle name="Normal 6 4 5 5 6 2 2" xfId="41791" xr:uid="{00000000-0005-0000-0000-0000CF770000}"/>
    <cellStyle name="Normal 6 4 5 5 6 3" xfId="31773" xr:uid="{00000000-0005-0000-0000-0000D0770000}"/>
    <cellStyle name="Normal 6 4 5 5 7" xfId="15626" xr:uid="{00000000-0005-0000-0000-0000D1770000}"/>
    <cellStyle name="Normal 6 4 5 5 7 2" xfId="36308" xr:uid="{00000000-0005-0000-0000-0000D2770000}"/>
    <cellStyle name="Normal 6 4 5 5 8" xfId="25712" xr:uid="{00000000-0005-0000-0000-0000D3770000}"/>
    <cellStyle name="Normal 6 4 5 6" xfId="15627" xr:uid="{00000000-0005-0000-0000-0000D4770000}"/>
    <cellStyle name="Normal 6 4 5 6 2" xfId="15628" xr:uid="{00000000-0005-0000-0000-0000D5770000}"/>
    <cellStyle name="Normal 6 4 5 6 2 2" xfId="15629" xr:uid="{00000000-0005-0000-0000-0000D6770000}"/>
    <cellStyle name="Normal 6 4 5 6 2 2 2" xfId="15630" xr:uid="{00000000-0005-0000-0000-0000D7770000}"/>
    <cellStyle name="Normal 6 4 5 6 2 2 2 2" xfId="41792" xr:uid="{00000000-0005-0000-0000-0000D8770000}"/>
    <cellStyle name="Normal 6 4 5 6 2 2 3" xfId="31774" xr:uid="{00000000-0005-0000-0000-0000D9770000}"/>
    <cellStyle name="Normal 6 4 5 6 2 3" xfId="15631" xr:uid="{00000000-0005-0000-0000-0000DA770000}"/>
    <cellStyle name="Normal 6 4 5 6 2 3 2" xfId="15632" xr:uid="{00000000-0005-0000-0000-0000DB770000}"/>
    <cellStyle name="Normal 6 4 5 6 2 3 2 2" xfId="41793" xr:uid="{00000000-0005-0000-0000-0000DC770000}"/>
    <cellStyle name="Normal 6 4 5 6 2 3 3" xfId="31775" xr:uid="{00000000-0005-0000-0000-0000DD770000}"/>
    <cellStyle name="Normal 6 4 5 6 2 4" xfId="15633" xr:uid="{00000000-0005-0000-0000-0000DE770000}"/>
    <cellStyle name="Normal 6 4 5 6 2 4 2" xfId="36315" xr:uid="{00000000-0005-0000-0000-0000DF770000}"/>
    <cellStyle name="Normal 6 4 5 6 2 5" xfId="25719" xr:uid="{00000000-0005-0000-0000-0000E0770000}"/>
    <cellStyle name="Normal 6 4 5 6 3" xfId="15634" xr:uid="{00000000-0005-0000-0000-0000E1770000}"/>
    <cellStyle name="Normal 6 4 5 6 3 2" xfId="15635" xr:uid="{00000000-0005-0000-0000-0000E2770000}"/>
    <cellStyle name="Normal 6 4 5 6 3 2 2" xfId="15636" xr:uid="{00000000-0005-0000-0000-0000E3770000}"/>
    <cellStyle name="Normal 6 4 5 6 3 2 2 2" xfId="41794" xr:uid="{00000000-0005-0000-0000-0000E4770000}"/>
    <cellStyle name="Normal 6 4 5 6 3 2 3" xfId="31776" xr:uid="{00000000-0005-0000-0000-0000E5770000}"/>
    <cellStyle name="Normal 6 4 5 6 3 3" xfId="15637" xr:uid="{00000000-0005-0000-0000-0000E6770000}"/>
    <cellStyle name="Normal 6 4 5 6 3 3 2" xfId="15638" xr:uid="{00000000-0005-0000-0000-0000E7770000}"/>
    <cellStyle name="Normal 6 4 5 6 3 3 2 2" xfId="41795" xr:uid="{00000000-0005-0000-0000-0000E8770000}"/>
    <cellStyle name="Normal 6 4 5 6 3 3 3" xfId="31777" xr:uid="{00000000-0005-0000-0000-0000E9770000}"/>
    <cellStyle name="Normal 6 4 5 6 3 4" xfId="15639" xr:uid="{00000000-0005-0000-0000-0000EA770000}"/>
    <cellStyle name="Normal 6 4 5 6 3 4 2" xfId="36316" xr:uid="{00000000-0005-0000-0000-0000EB770000}"/>
    <cellStyle name="Normal 6 4 5 6 3 5" xfId="25720" xr:uid="{00000000-0005-0000-0000-0000EC770000}"/>
    <cellStyle name="Normal 6 4 5 6 4" xfId="15640" xr:uid="{00000000-0005-0000-0000-0000ED770000}"/>
    <cellStyle name="Normal 6 4 5 6 4 2" xfId="15641" xr:uid="{00000000-0005-0000-0000-0000EE770000}"/>
    <cellStyle name="Normal 6 4 5 6 4 2 2" xfId="41796" xr:uid="{00000000-0005-0000-0000-0000EF770000}"/>
    <cellStyle name="Normal 6 4 5 6 4 3" xfId="31778" xr:uid="{00000000-0005-0000-0000-0000F0770000}"/>
    <cellStyle name="Normal 6 4 5 6 5" xfId="15642" xr:uid="{00000000-0005-0000-0000-0000F1770000}"/>
    <cellStyle name="Normal 6 4 5 6 5 2" xfId="15643" xr:uid="{00000000-0005-0000-0000-0000F2770000}"/>
    <cellStyle name="Normal 6 4 5 6 5 2 2" xfId="41797" xr:uid="{00000000-0005-0000-0000-0000F3770000}"/>
    <cellStyle name="Normal 6 4 5 6 5 3" xfId="31779" xr:uid="{00000000-0005-0000-0000-0000F4770000}"/>
    <cellStyle name="Normal 6 4 5 6 6" xfId="15644" xr:uid="{00000000-0005-0000-0000-0000F5770000}"/>
    <cellStyle name="Normal 6 4 5 6 6 2" xfId="36314" xr:uid="{00000000-0005-0000-0000-0000F6770000}"/>
    <cellStyle name="Normal 6 4 5 6 7" xfId="25718" xr:uid="{00000000-0005-0000-0000-0000F7770000}"/>
    <cellStyle name="Normal 6 4 5 7" xfId="15645" xr:uid="{00000000-0005-0000-0000-0000F8770000}"/>
    <cellStyle name="Normal 6 4 5 7 2" xfId="15646" xr:uid="{00000000-0005-0000-0000-0000F9770000}"/>
    <cellStyle name="Normal 6 4 5 7 2 2" xfId="15647" xr:uid="{00000000-0005-0000-0000-0000FA770000}"/>
    <cellStyle name="Normal 6 4 5 7 2 2 2" xfId="41798" xr:uid="{00000000-0005-0000-0000-0000FB770000}"/>
    <cellStyle name="Normal 6 4 5 7 2 3" xfId="31780" xr:uid="{00000000-0005-0000-0000-0000FC770000}"/>
    <cellStyle name="Normal 6 4 5 7 3" xfId="15648" xr:uid="{00000000-0005-0000-0000-0000FD770000}"/>
    <cellStyle name="Normal 6 4 5 7 3 2" xfId="15649" xr:uid="{00000000-0005-0000-0000-0000FE770000}"/>
    <cellStyle name="Normal 6 4 5 7 3 2 2" xfId="41799" xr:uid="{00000000-0005-0000-0000-0000FF770000}"/>
    <cellStyle name="Normal 6 4 5 7 3 3" xfId="31781" xr:uid="{00000000-0005-0000-0000-000000780000}"/>
    <cellStyle name="Normal 6 4 5 7 4" xfId="15650" xr:uid="{00000000-0005-0000-0000-000001780000}"/>
    <cellStyle name="Normal 6 4 5 7 4 2" xfId="36317" xr:uid="{00000000-0005-0000-0000-000002780000}"/>
    <cellStyle name="Normal 6 4 5 7 5" xfId="25721" xr:uid="{00000000-0005-0000-0000-000003780000}"/>
    <cellStyle name="Normal 6 4 5 8" xfId="15651" xr:uid="{00000000-0005-0000-0000-000004780000}"/>
    <cellStyle name="Normal 6 4 5 8 2" xfId="15652" xr:uid="{00000000-0005-0000-0000-000005780000}"/>
    <cellStyle name="Normal 6 4 5 8 2 2" xfId="15653" xr:uid="{00000000-0005-0000-0000-000006780000}"/>
    <cellStyle name="Normal 6 4 5 8 2 2 2" xfId="41800" xr:uid="{00000000-0005-0000-0000-000007780000}"/>
    <cellStyle name="Normal 6 4 5 8 2 3" xfId="31782" xr:uid="{00000000-0005-0000-0000-000008780000}"/>
    <cellStyle name="Normal 6 4 5 8 3" xfId="15654" xr:uid="{00000000-0005-0000-0000-000009780000}"/>
    <cellStyle name="Normal 6 4 5 8 3 2" xfId="15655" xr:uid="{00000000-0005-0000-0000-00000A780000}"/>
    <cellStyle name="Normal 6 4 5 8 3 2 2" xfId="41801" xr:uid="{00000000-0005-0000-0000-00000B780000}"/>
    <cellStyle name="Normal 6 4 5 8 3 3" xfId="31783" xr:uid="{00000000-0005-0000-0000-00000C780000}"/>
    <cellStyle name="Normal 6 4 5 8 4" xfId="15656" xr:uid="{00000000-0005-0000-0000-00000D780000}"/>
    <cellStyle name="Normal 6 4 5 8 4 2" xfId="36318" xr:uid="{00000000-0005-0000-0000-00000E780000}"/>
    <cellStyle name="Normal 6 4 5 8 5" xfId="25722" xr:uid="{00000000-0005-0000-0000-00000F780000}"/>
    <cellStyle name="Normal 6 4 5 9" xfId="15657" xr:uid="{00000000-0005-0000-0000-000010780000}"/>
    <cellStyle name="Normal 6 4 5 9 2" xfId="15658" xr:uid="{00000000-0005-0000-0000-000011780000}"/>
    <cellStyle name="Normal 6 4 5 9 2 2" xfId="41802" xr:uid="{00000000-0005-0000-0000-000012780000}"/>
    <cellStyle name="Normal 6 4 5 9 3" xfId="31784" xr:uid="{00000000-0005-0000-0000-000013780000}"/>
    <cellStyle name="Normal 6 4 6" xfId="15659" xr:uid="{00000000-0005-0000-0000-000014780000}"/>
    <cellStyle name="Normal 6 4 6 10" xfId="15660" xr:uid="{00000000-0005-0000-0000-000015780000}"/>
    <cellStyle name="Normal 6 4 6 10 2" xfId="36319" xr:uid="{00000000-0005-0000-0000-000016780000}"/>
    <cellStyle name="Normal 6 4 6 11" xfId="25723" xr:uid="{00000000-0005-0000-0000-000017780000}"/>
    <cellStyle name="Normal 6 4 6 2" xfId="15661" xr:uid="{00000000-0005-0000-0000-000018780000}"/>
    <cellStyle name="Normal 6 4 6 2 10" xfId="25724" xr:uid="{00000000-0005-0000-0000-000019780000}"/>
    <cellStyle name="Normal 6 4 6 2 2" xfId="15662" xr:uid="{00000000-0005-0000-0000-00001A780000}"/>
    <cellStyle name="Normal 6 4 6 2 2 2" xfId="15663" xr:uid="{00000000-0005-0000-0000-00001B780000}"/>
    <cellStyle name="Normal 6 4 6 2 2 2 2" xfId="15664" xr:uid="{00000000-0005-0000-0000-00001C780000}"/>
    <cellStyle name="Normal 6 4 6 2 2 2 2 2" xfId="15665" xr:uid="{00000000-0005-0000-0000-00001D780000}"/>
    <cellStyle name="Normal 6 4 6 2 2 2 2 2 2" xfId="15666" xr:uid="{00000000-0005-0000-0000-00001E780000}"/>
    <cellStyle name="Normal 6 4 6 2 2 2 2 2 2 2" xfId="41803" xr:uid="{00000000-0005-0000-0000-00001F780000}"/>
    <cellStyle name="Normal 6 4 6 2 2 2 2 2 3" xfId="31785" xr:uid="{00000000-0005-0000-0000-000020780000}"/>
    <cellStyle name="Normal 6 4 6 2 2 2 2 3" xfId="15667" xr:uid="{00000000-0005-0000-0000-000021780000}"/>
    <cellStyle name="Normal 6 4 6 2 2 2 2 3 2" xfId="15668" xr:uid="{00000000-0005-0000-0000-000022780000}"/>
    <cellStyle name="Normal 6 4 6 2 2 2 2 3 2 2" xfId="41804" xr:uid="{00000000-0005-0000-0000-000023780000}"/>
    <cellStyle name="Normal 6 4 6 2 2 2 2 3 3" xfId="31786" xr:uid="{00000000-0005-0000-0000-000024780000}"/>
    <cellStyle name="Normal 6 4 6 2 2 2 2 4" xfId="15669" xr:uid="{00000000-0005-0000-0000-000025780000}"/>
    <cellStyle name="Normal 6 4 6 2 2 2 2 4 2" xfId="36323" xr:uid="{00000000-0005-0000-0000-000026780000}"/>
    <cellStyle name="Normal 6 4 6 2 2 2 2 5" xfId="25727" xr:uid="{00000000-0005-0000-0000-000027780000}"/>
    <cellStyle name="Normal 6 4 6 2 2 2 3" xfId="15670" xr:uid="{00000000-0005-0000-0000-000028780000}"/>
    <cellStyle name="Normal 6 4 6 2 2 2 3 2" xfId="15671" xr:uid="{00000000-0005-0000-0000-000029780000}"/>
    <cellStyle name="Normal 6 4 6 2 2 2 3 2 2" xfId="15672" xr:uid="{00000000-0005-0000-0000-00002A780000}"/>
    <cellStyle name="Normal 6 4 6 2 2 2 3 2 2 2" xfId="41805" xr:uid="{00000000-0005-0000-0000-00002B780000}"/>
    <cellStyle name="Normal 6 4 6 2 2 2 3 2 3" xfId="31787" xr:uid="{00000000-0005-0000-0000-00002C780000}"/>
    <cellStyle name="Normal 6 4 6 2 2 2 3 3" xfId="15673" xr:uid="{00000000-0005-0000-0000-00002D780000}"/>
    <cellStyle name="Normal 6 4 6 2 2 2 3 3 2" xfId="15674" xr:uid="{00000000-0005-0000-0000-00002E780000}"/>
    <cellStyle name="Normal 6 4 6 2 2 2 3 3 2 2" xfId="41806" xr:uid="{00000000-0005-0000-0000-00002F780000}"/>
    <cellStyle name="Normal 6 4 6 2 2 2 3 3 3" xfId="31788" xr:uid="{00000000-0005-0000-0000-000030780000}"/>
    <cellStyle name="Normal 6 4 6 2 2 2 3 4" xfId="15675" xr:uid="{00000000-0005-0000-0000-000031780000}"/>
    <cellStyle name="Normal 6 4 6 2 2 2 3 4 2" xfId="36324" xr:uid="{00000000-0005-0000-0000-000032780000}"/>
    <cellStyle name="Normal 6 4 6 2 2 2 3 5" xfId="25728" xr:uid="{00000000-0005-0000-0000-000033780000}"/>
    <cellStyle name="Normal 6 4 6 2 2 2 4" xfId="15676" xr:uid="{00000000-0005-0000-0000-000034780000}"/>
    <cellStyle name="Normal 6 4 6 2 2 2 4 2" xfId="15677" xr:uid="{00000000-0005-0000-0000-000035780000}"/>
    <cellStyle name="Normal 6 4 6 2 2 2 4 2 2" xfId="41807" xr:uid="{00000000-0005-0000-0000-000036780000}"/>
    <cellStyle name="Normal 6 4 6 2 2 2 4 3" xfId="31789" xr:uid="{00000000-0005-0000-0000-000037780000}"/>
    <cellStyle name="Normal 6 4 6 2 2 2 5" xfId="15678" xr:uid="{00000000-0005-0000-0000-000038780000}"/>
    <cellStyle name="Normal 6 4 6 2 2 2 5 2" xfId="15679" xr:uid="{00000000-0005-0000-0000-000039780000}"/>
    <cellStyle name="Normal 6 4 6 2 2 2 5 2 2" xfId="41808" xr:uid="{00000000-0005-0000-0000-00003A780000}"/>
    <cellStyle name="Normal 6 4 6 2 2 2 5 3" xfId="31790" xr:uid="{00000000-0005-0000-0000-00003B780000}"/>
    <cellStyle name="Normal 6 4 6 2 2 2 6" xfId="15680" xr:uid="{00000000-0005-0000-0000-00003C780000}"/>
    <cellStyle name="Normal 6 4 6 2 2 2 6 2" xfId="36322" xr:uid="{00000000-0005-0000-0000-00003D780000}"/>
    <cellStyle name="Normal 6 4 6 2 2 2 7" xfId="25726" xr:uid="{00000000-0005-0000-0000-00003E780000}"/>
    <cellStyle name="Normal 6 4 6 2 2 3" xfId="15681" xr:uid="{00000000-0005-0000-0000-00003F780000}"/>
    <cellStyle name="Normal 6 4 6 2 2 3 2" xfId="15682" xr:uid="{00000000-0005-0000-0000-000040780000}"/>
    <cellStyle name="Normal 6 4 6 2 2 3 2 2" xfId="15683" xr:uid="{00000000-0005-0000-0000-000041780000}"/>
    <cellStyle name="Normal 6 4 6 2 2 3 2 2 2" xfId="41809" xr:uid="{00000000-0005-0000-0000-000042780000}"/>
    <cellStyle name="Normal 6 4 6 2 2 3 2 3" xfId="31791" xr:uid="{00000000-0005-0000-0000-000043780000}"/>
    <cellStyle name="Normal 6 4 6 2 2 3 3" xfId="15684" xr:uid="{00000000-0005-0000-0000-000044780000}"/>
    <cellStyle name="Normal 6 4 6 2 2 3 3 2" xfId="15685" xr:uid="{00000000-0005-0000-0000-000045780000}"/>
    <cellStyle name="Normal 6 4 6 2 2 3 3 2 2" xfId="41810" xr:uid="{00000000-0005-0000-0000-000046780000}"/>
    <cellStyle name="Normal 6 4 6 2 2 3 3 3" xfId="31792" xr:uid="{00000000-0005-0000-0000-000047780000}"/>
    <cellStyle name="Normal 6 4 6 2 2 3 4" xfId="15686" xr:uid="{00000000-0005-0000-0000-000048780000}"/>
    <cellStyle name="Normal 6 4 6 2 2 3 4 2" xfId="36325" xr:uid="{00000000-0005-0000-0000-000049780000}"/>
    <cellStyle name="Normal 6 4 6 2 2 3 5" xfId="25729" xr:uid="{00000000-0005-0000-0000-00004A780000}"/>
    <cellStyle name="Normal 6 4 6 2 2 4" xfId="15687" xr:uid="{00000000-0005-0000-0000-00004B780000}"/>
    <cellStyle name="Normal 6 4 6 2 2 4 2" xfId="15688" xr:uid="{00000000-0005-0000-0000-00004C780000}"/>
    <cellStyle name="Normal 6 4 6 2 2 4 2 2" xfId="15689" xr:uid="{00000000-0005-0000-0000-00004D780000}"/>
    <cellStyle name="Normal 6 4 6 2 2 4 2 2 2" xfId="41811" xr:uid="{00000000-0005-0000-0000-00004E780000}"/>
    <cellStyle name="Normal 6 4 6 2 2 4 2 3" xfId="31793" xr:uid="{00000000-0005-0000-0000-00004F780000}"/>
    <cellStyle name="Normal 6 4 6 2 2 4 3" xfId="15690" xr:uid="{00000000-0005-0000-0000-000050780000}"/>
    <cellStyle name="Normal 6 4 6 2 2 4 3 2" xfId="15691" xr:uid="{00000000-0005-0000-0000-000051780000}"/>
    <cellStyle name="Normal 6 4 6 2 2 4 3 2 2" xfId="41812" xr:uid="{00000000-0005-0000-0000-000052780000}"/>
    <cellStyle name="Normal 6 4 6 2 2 4 3 3" xfId="31794" xr:uid="{00000000-0005-0000-0000-000053780000}"/>
    <cellStyle name="Normal 6 4 6 2 2 4 4" xfId="15692" xr:uid="{00000000-0005-0000-0000-000054780000}"/>
    <cellStyle name="Normal 6 4 6 2 2 4 4 2" xfId="36326" xr:uid="{00000000-0005-0000-0000-000055780000}"/>
    <cellStyle name="Normal 6 4 6 2 2 4 5" xfId="25730" xr:uid="{00000000-0005-0000-0000-000056780000}"/>
    <cellStyle name="Normal 6 4 6 2 2 5" xfId="15693" xr:uid="{00000000-0005-0000-0000-000057780000}"/>
    <cellStyle name="Normal 6 4 6 2 2 5 2" xfId="15694" xr:uid="{00000000-0005-0000-0000-000058780000}"/>
    <cellStyle name="Normal 6 4 6 2 2 5 2 2" xfId="41813" xr:uid="{00000000-0005-0000-0000-000059780000}"/>
    <cellStyle name="Normal 6 4 6 2 2 5 3" xfId="31795" xr:uid="{00000000-0005-0000-0000-00005A780000}"/>
    <cellStyle name="Normal 6 4 6 2 2 6" xfId="15695" xr:uid="{00000000-0005-0000-0000-00005B780000}"/>
    <cellStyle name="Normal 6 4 6 2 2 6 2" xfId="15696" xr:uid="{00000000-0005-0000-0000-00005C780000}"/>
    <cellStyle name="Normal 6 4 6 2 2 6 2 2" xfId="41814" xr:uid="{00000000-0005-0000-0000-00005D780000}"/>
    <cellStyle name="Normal 6 4 6 2 2 6 3" xfId="31796" xr:uid="{00000000-0005-0000-0000-00005E780000}"/>
    <cellStyle name="Normal 6 4 6 2 2 7" xfId="15697" xr:uid="{00000000-0005-0000-0000-00005F780000}"/>
    <cellStyle name="Normal 6 4 6 2 2 7 2" xfId="36321" xr:uid="{00000000-0005-0000-0000-000060780000}"/>
    <cellStyle name="Normal 6 4 6 2 2 8" xfId="25725" xr:uid="{00000000-0005-0000-0000-000061780000}"/>
    <cellStyle name="Normal 6 4 6 2 3" xfId="15698" xr:uid="{00000000-0005-0000-0000-000062780000}"/>
    <cellStyle name="Normal 6 4 6 2 3 2" xfId="15699" xr:uid="{00000000-0005-0000-0000-000063780000}"/>
    <cellStyle name="Normal 6 4 6 2 3 2 2" xfId="15700" xr:uid="{00000000-0005-0000-0000-000064780000}"/>
    <cellStyle name="Normal 6 4 6 2 3 2 2 2" xfId="15701" xr:uid="{00000000-0005-0000-0000-000065780000}"/>
    <cellStyle name="Normal 6 4 6 2 3 2 2 2 2" xfId="15702" xr:uid="{00000000-0005-0000-0000-000066780000}"/>
    <cellStyle name="Normal 6 4 6 2 3 2 2 2 2 2" xfId="41815" xr:uid="{00000000-0005-0000-0000-000067780000}"/>
    <cellStyle name="Normal 6 4 6 2 3 2 2 2 3" xfId="31797" xr:uid="{00000000-0005-0000-0000-000068780000}"/>
    <cellStyle name="Normal 6 4 6 2 3 2 2 3" xfId="15703" xr:uid="{00000000-0005-0000-0000-000069780000}"/>
    <cellStyle name="Normal 6 4 6 2 3 2 2 3 2" xfId="15704" xr:uid="{00000000-0005-0000-0000-00006A780000}"/>
    <cellStyle name="Normal 6 4 6 2 3 2 2 3 2 2" xfId="41816" xr:uid="{00000000-0005-0000-0000-00006B780000}"/>
    <cellStyle name="Normal 6 4 6 2 3 2 2 3 3" xfId="31798" xr:uid="{00000000-0005-0000-0000-00006C780000}"/>
    <cellStyle name="Normal 6 4 6 2 3 2 2 4" xfId="15705" xr:uid="{00000000-0005-0000-0000-00006D780000}"/>
    <cellStyle name="Normal 6 4 6 2 3 2 2 4 2" xfId="36329" xr:uid="{00000000-0005-0000-0000-00006E780000}"/>
    <cellStyle name="Normal 6 4 6 2 3 2 2 5" xfId="25733" xr:uid="{00000000-0005-0000-0000-00006F780000}"/>
    <cellStyle name="Normal 6 4 6 2 3 2 3" xfId="15706" xr:uid="{00000000-0005-0000-0000-000070780000}"/>
    <cellStyle name="Normal 6 4 6 2 3 2 3 2" xfId="15707" xr:uid="{00000000-0005-0000-0000-000071780000}"/>
    <cellStyle name="Normal 6 4 6 2 3 2 3 2 2" xfId="15708" xr:uid="{00000000-0005-0000-0000-000072780000}"/>
    <cellStyle name="Normal 6 4 6 2 3 2 3 2 2 2" xfId="41817" xr:uid="{00000000-0005-0000-0000-000073780000}"/>
    <cellStyle name="Normal 6 4 6 2 3 2 3 2 3" xfId="31799" xr:uid="{00000000-0005-0000-0000-000074780000}"/>
    <cellStyle name="Normal 6 4 6 2 3 2 3 3" xfId="15709" xr:uid="{00000000-0005-0000-0000-000075780000}"/>
    <cellStyle name="Normal 6 4 6 2 3 2 3 3 2" xfId="15710" xr:uid="{00000000-0005-0000-0000-000076780000}"/>
    <cellStyle name="Normal 6 4 6 2 3 2 3 3 2 2" xfId="41818" xr:uid="{00000000-0005-0000-0000-000077780000}"/>
    <cellStyle name="Normal 6 4 6 2 3 2 3 3 3" xfId="31800" xr:uid="{00000000-0005-0000-0000-000078780000}"/>
    <cellStyle name="Normal 6 4 6 2 3 2 3 4" xfId="15711" xr:uid="{00000000-0005-0000-0000-000079780000}"/>
    <cellStyle name="Normal 6 4 6 2 3 2 3 4 2" xfId="36330" xr:uid="{00000000-0005-0000-0000-00007A780000}"/>
    <cellStyle name="Normal 6 4 6 2 3 2 3 5" xfId="25734" xr:uid="{00000000-0005-0000-0000-00007B780000}"/>
    <cellStyle name="Normal 6 4 6 2 3 2 4" xfId="15712" xr:uid="{00000000-0005-0000-0000-00007C780000}"/>
    <cellStyle name="Normal 6 4 6 2 3 2 4 2" xfId="15713" xr:uid="{00000000-0005-0000-0000-00007D780000}"/>
    <cellStyle name="Normal 6 4 6 2 3 2 4 2 2" xfId="41819" xr:uid="{00000000-0005-0000-0000-00007E780000}"/>
    <cellStyle name="Normal 6 4 6 2 3 2 4 3" xfId="31801" xr:uid="{00000000-0005-0000-0000-00007F780000}"/>
    <cellStyle name="Normal 6 4 6 2 3 2 5" xfId="15714" xr:uid="{00000000-0005-0000-0000-000080780000}"/>
    <cellStyle name="Normal 6 4 6 2 3 2 5 2" xfId="15715" xr:uid="{00000000-0005-0000-0000-000081780000}"/>
    <cellStyle name="Normal 6 4 6 2 3 2 5 2 2" xfId="41820" xr:uid="{00000000-0005-0000-0000-000082780000}"/>
    <cellStyle name="Normal 6 4 6 2 3 2 5 3" xfId="31802" xr:uid="{00000000-0005-0000-0000-000083780000}"/>
    <cellStyle name="Normal 6 4 6 2 3 2 6" xfId="15716" xr:uid="{00000000-0005-0000-0000-000084780000}"/>
    <cellStyle name="Normal 6 4 6 2 3 2 6 2" xfId="36328" xr:uid="{00000000-0005-0000-0000-000085780000}"/>
    <cellStyle name="Normal 6 4 6 2 3 2 7" xfId="25732" xr:uid="{00000000-0005-0000-0000-000086780000}"/>
    <cellStyle name="Normal 6 4 6 2 3 3" xfId="15717" xr:uid="{00000000-0005-0000-0000-000087780000}"/>
    <cellStyle name="Normal 6 4 6 2 3 3 2" xfId="15718" xr:uid="{00000000-0005-0000-0000-000088780000}"/>
    <cellStyle name="Normal 6 4 6 2 3 3 2 2" xfId="15719" xr:uid="{00000000-0005-0000-0000-000089780000}"/>
    <cellStyle name="Normal 6 4 6 2 3 3 2 2 2" xfId="41821" xr:uid="{00000000-0005-0000-0000-00008A780000}"/>
    <cellStyle name="Normal 6 4 6 2 3 3 2 3" xfId="31803" xr:uid="{00000000-0005-0000-0000-00008B780000}"/>
    <cellStyle name="Normal 6 4 6 2 3 3 3" xfId="15720" xr:uid="{00000000-0005-0000-0000-00008C780000}"/>
    <cellStyle name="Normal 6 4 6 2 3 3 3 2" xfId="15721" xr:uid="{00000000-0005-0000-0000-00008D780000}"/>
    <cellStyle name="Normal 6 4 6 2 3 3 3 2 2" xfId="41822" xr:uid="{00000000-0005-0000-0000-00008E780000}"/>
    <cellStyle name="Normal 6 4 6 2 3 3 3 3" xfId="31804" xr:uid="{00000000-0005-0000-0000-00008F780000}"/>
    <cellStyle name="Normal 6 4 6 2 3 3 4" xfId="15722" xr:uid="{00000000-0005-0000-0000-000090780000}"/>
    <cellStyle name="Normal 6 4 6 2 3 3 4 2" xfId="36331" xr:uid="{00000000-0005-0000-0000-000091780000}"/>
    <cellStyle name="Normal 6 4 6 2 3 3 5" xfId="25735" xr:uid="{00000000-0005-0000-0000-000092780000}"/>
    <cellStyle name="Normal 6 4 6 2 3 4" xfId="15723" xr:uid="{00000000-0005-0000-0000-000093780000}"/>
    <cellStyle name="Normal 6 4 6 2 3 4 2" xfId="15724" xr:uid="{00000000-0005-0000-0000-000094780000}"/>
    <cellStyle name="Normal 6 4 6 2 3 4 2 2" xfId="15725" xr:uid="{00000000-0005-0000-0000-000095780000}"/>
    <cellStyle name="Normal 6 4 6 2 3 4 2 2 2" xfId="41823" xr:uid="{00000000-0005-0000-0000-000096780000}"/>
    <cellStyle name="Normal 6 4 6 2 3 4 2 3" xfId="31805" xr:uid="{00000000-0005-0000-0000-000097780000}"/>
    <cellStyle name="Normal 6 4 6 2 3 4 3" xfId="15726" xr:uid="{00000000-0005-0000-0000-000098780000}"/>
    <cellStyle name="Normal 6 4 6 2 3 4 3 2" xfId="15727" xr:uid="{00000000-0005-0000-0000-000099780000}"/>
    <cellStyle name="Normal 6 4 6 2 3 4 3 2 2" xfId="41824" xr:uid="{00000000-0005-0000-0000-00009A780000}"/>
    <cellStyle name="Normal 6 4 6 2 3 4 3 3" xfId="31806" xr:uid="{00000000-0005-0000-0000-00009B780000}"/>
    <cellStyle name="Normal 6 4 6 2 3 4 4" xfId="15728" xr:uid="{00000000-0005-0000-0000-00009C780000}"/>
    <cellStyle name="Normal 6 4 6 2 3 4 4 2" xfId="36332" xr:uid="{00000000-0005-0000-0000-00009D780000}"/>
    <cellStyle name="Normal 6 4 6 2 3 4 5" xfId="25736" xr:uid="{00000000-0005-0000-0000-00009E780000}"/>
    <cellStyle name="Normal 6 4 6 2 3 5" xfId="15729" xr:uid="{00000000-0005-0000-0000-00009F780000}"/>
    <cellStyle name="Normal 6 4 6 2 3 5 2" xfId="15730" xr:uid="{00000000-0005-0000-0000-0000A0780000}"/>
    <cellStyle name="Normal 6 4 6 2 3 5 2 2" xfId="41825" xr:uid="{00000000-0005-0000-0000-0000A1780000}"/>
    <cellStyle name="Normal 6 4 6 2 3 5 3" xfId="31807" xr:uid="{00000000-0005-0000-0000-0000A2780000}"/>
    <cellStyle name="Normal 6 4 6 2 3 6" xfId="15731" xr:uid="{00000000-0005-0000-0000-0000A3780000}"/>
    <cellStyle name="Normal 6 4 6 2 3 6 2" xfId="15732" xr:uid="{00000000-0005-0000-0000-0000A4780000}"/>
    <cellStyle name="Normal 6 4 6 2 3 6 2 2" xfId="41826" xr:uid="{00000000-0005-0000-0000-0000A5780000}"/>
    <cellStyle name="Normal 6 4 6 2 3 6 3" xfId="31808" xr:uid="{00000000-0005-0000-0000-0000A6780000}"/>
    <cellStyle name="Normal 6 4 6 2 3 7" xfId="15733" xr:uid="{00000000-0005-0000-0000-0000A7780000}"/>
    <cellStyle name="Normal 6 4 6 2 3 7 2" xfId="36327" xr:uid="{00000000-0005-0000-0000-0000A8780000}"/>
    <cellStyle name="Normal 6 4 6 2 3 8" xfId="25731" xr:uid="{00000000-0005-0000-0000-0000A9780000}"/>
    <cellStyle name="Normal 6 4 6 2 4" xfId="15734" xr:uid="{00000000-0005-0000-0000-0000AA780000}"/>
    <cellStyle name="Normal 6 4 6 2 4 2" xfId="15735" xr:uid="{00000000-0005-0000-0000-0000AB780000}"/>
    <cellStyle name="Normal 6 4 6 2 4 2 2" xfId="15736" xr:uid="{00000000-0005-0000-0000-0000AC780000}"/>
    <cellStyle name="Normal 6 4 6 2 4 2 2 2" xfId="15737" xr:uid="{00000000-0005-0000-0000-0000AD780000}"/>
    <cellStyle name="Normal 6 4 6 2 4 2 2 2 2" xfId="41827" xr:uid="{00000000-0005-0000-0000-0000AE780000}"/>
    <cellStyle name="Normal 6 4 6 2 4 2 2 3" xfId="31809" xr:uid="{00000000-0005-0000-0000-0000AF780000}"/>
    <cellStyle name="Normal 6 4 6 2 4 2 3" xfId="15738" xr:uid="{00000000-0005-0000-0000-0000B0780000}"/>
    <cellStyle name="Normal 6 4 6 2 4 2 3 2" xfId="15739" xr:uid="{00000000-0005-0000-0000-0000B1780000}"/>
    <cellStyle name="Normal 6 4 6 2 4 2 3 2 2" xfId="41828" xr:uid="{00000000-0005-0000-0000-0000B2780000}"/>
    <cellStyle name="Normal 6 4 6 2 4 2 3 3" xfId="31810" xr:uid="{00000000-0005-0000-0000-0000B3780000}"/>
    <cellStyle name="Normal 6 4 6 2 4 2 4" xfId="15740" xr:uid="{00000000-0005-0000-0000-0000B4780000}"/>
    <cellStyle name="Normal 6 4 6 2 4 2 4 2" xfId="36334" xr:uid="{00000000-0005-0000-0000-0000B5780000}"/>
    <cellStyle name="Normal 6 4 6 2 4 2 5" xfId="25738" xr:uid="{00000000-0005-0000-0000-0000B6780000}"/>
    <cellStyle name="Normal 6 4 6 2 4 3" xfId="15741" xr:uid="{00000000-0005-0000-0000-0000B7780000}"/>
    <cellStyle name="Normal 6 4 6 2 4 3 2" xfId="15742" xr:uid="{00000000-0005-0000-0000-0000B8780000}"/>
    <cellStyle name="Normal 6 4 6 2 4 3 2 2" xfId="15743" xr:uid="{00000000-0005-0000-0000-0000B9780000}"/>
    <cellStyle name="Normal 6 4 6 2 4 3 2 2 2" xfId="41829" xr:uid="{00000000-0005-0000-0000-0000BA780000}"/>
    <cellStyle name="Normal 6 4 6 2 4 3 2 3" xfId="31811" xr:uid="{00000000-0005-0000-0000-0000BB780000}"/>
    <cellStyle name="Normal 6 4 6 2 4 3 3" xfId="15744" xr:uid="{00000000-0005-0000-0000-0000BC780000}"/>
    <cellStyle name="Normal 6 4 6 2 4 3 3 2" xfId="15745" xr:uid="{00000000-0005-0000-0000-0000BD780000}"/>
    <cellStyle name="Normal 6 4 6 2 4 3 3 2 2" xfId="41830" xr:uid="{00000000-0005-0000-0000-0000BE780000}"/>
    <cellStyle name="Normal 6 4 6 2 4 3 3 3" xfId="31812" xr:uid="{00000000-0005-0000-0000-0000BF780000}"/>
    <cellStyle name="Normal 6 4 6 2 4 3 4" xfId="15746" xr:uid="{00000000-0005-0000-0000-0000C0780000}"/>
    <cellStyle name="Normal 6 4 6 2 4 3 4 2" xfId="36335" xr:uid="{00000000-0005-0000-0000-0000C1780000}"/>
    <cellStyle name="Normal 6 4 6 2 4 3 5" xfId="25739" xr:uid="{00000000-0005-0000-0000-0000C2780000}"/>
    <cellStyle name="Normal 6 4 6 2 4 4" xfId="15747" xr:uid="{00000000-0005-0000-0000-0000C3780000}"/>
    <cellStyle name="Normal 6 4 6 2 4 4 2" xfId="15748" xr:uid="{00000000-0005-0000-0000-0000C4780000}"/>
    <cellStyle name="Normal 6 4 6 2 4 4 2 2" xfId="41831" xr:uid="{00000000-0005-0000-0000-0000C5780000}"/>
    <cellStyle name="Normal 6 4 6 2 4 4 3" xfId="31813" xr:uid="{00000000-0005-0000-0000-0000C6780000}"/>
    <cellStyle name="Normal 6 4 6 2 4 5" xfId="15749" xr:uid="{00000000-0005-0000-0000-0000C7780000}"/>
    <cellStyle name="Normal 6 4 6 2 4 5 2" xfId="15750" xr:uid="{00000000-0005-0000-0000-0000C8780000}"/>
    <cellStyle name="Normal 6 4 6 2 4 5 2 2" xfId="41832" xr:uid="{00000000-0005-0000-0000-0000C9780000}"/>
    <cellStyle name="Normal 6 4 6 2 4 5 3" xfId="31814" xr:uid="{00000000-0005-0000-0000-0000CA780000}"/>
    <cellStyle name="Normal 6 4 6 2 4 6" xfId="15751" xr:uid="{00000000-0005-0000-0000-0000CB780000}"/>
    <cellStyle name="Normal 6 4 6 2 4 6 2" xfId="36333" xr:uid="{00000000-0005-0000-0000-0000CC780000}"/>
    <cellStyle name="Normal 6 4 6 2 4 7" xfId="25737" xr:uid="{00000000-0005-0000-0000-0000CD780000}"/>
    <cellStyle name="Normal 6 4 6 2 5" xfId="15752" xr:uid="{00000000-0005-0000-0000-0000CE780000}"/>
    <cellStyle name="Normal 6 4 6 2 5 2" xfId="15753" xr:uid="{00000000-0005-0000-0000-0000CF780000}"/>
    <cellStyle name="Normal 6 4 6 2 5 2 2" xfId="15754" xr:uid="{00000000-0005-0000-0000-0000D0780000}"/>
    <cellStyle name="Normal 6 4 6 2 5 2 2 2" xfId="41833" xr:uid="{00000000-0005-0000-0000-0000D1780000}"/>
    <cellStyle name="Normal 6 4 6 2 5 2 3" xfId="31815" xr:uid="{00000000-0005-0000-0000-0000D2780000}"/>
    <cellStyle name="Normal 6 4 6 2 5 3" xfId="15755" xr:uid="{00000000-0005-0000-0000-0000D3780000}"/>
    <cellStyle name="Normal 6 4 6 2 5 3 2" xfId="15756" xr:uid="{00000000-0005-0000-0000-0000D4780000}"/>
    <cellStyle name="Normal 6 4 6 2 5 3 2 2" xfId="41834" xr:uid="{00000000-0005-0000-0000-0000D5780000}"/>
    <cellStyle name="Normal 6 4 6 2 5 3 3" xfId="31816" xr:uid="{00000000-0005-0000-0000-0000D6780000}"/>
    <cellStyle name="Normal 6 4 6 2 5 4" xfId="15757" xr:uid="{00000000-0005-0000-0000-0000D7780000}"/>
    <cellStyle name="Normal 6 4 6 2 5 4 2" xfId="36336" xr:uid="{00000000-0005-0000-0000-0000D8780000}"/>
    <cellStyle name="Normal 6 4 6 2 5 5" xfId="25740" xr:uid="{00000000-0005-0000-0000-0000D9780000}"/>
    <cellStyle name="Normal 6 4 6 2 6" xfId="15758" xr:uid="{00000000-0005-0000-0000-0000DA780000}"/>
    <cellStyle name="Normal 6 4 6 2 6 2" xfId="15759" xr:uid="{00000000-0005-0000-0000-0000DB780000}"/>
    <cellStyle name="Normal 6 4 6 2 6 2 2" xfId="15760" xr:uid="{00000000-0005-0000-0000-0000DC780000}"/>
    <cellStyle name="Normal 6 4 6 2 6 2 2 2" xfId="41835" xr:uid="{00000000-0005-0000-0000-0000DD780000}"/>
    <cellStyle name="Normal 6 4 6 2 6 2 3" xfId="31817" xr:uid="{00000000-0005-0000-0000-0000DE780000}"/>
    <cellStyle name="Normal 6 4 6 2 6 3" xfId="15761" xr:uid="{00000000-0005-0000-0000-0000DF780000}"/>
    <cellStyle name="Normal 6 4 6 2 6 3 2" xfId="15762" xr:uid="{00000000-0005-0000-0000-0000E0780000}"/>
    <cellStyle name="Normal 6 4 6 2 6 3 2 2" xfId="41836" xr:uid="{00000000-0005-0000-0000-0000E1780000}"/>
    <cellStyle name="Normal 6 4 6 2 6 3 3" xfId="31818" xr:uid="{00000000-0005-0000-0000-0000E2780000}"/>
    <cellStyle name="Normal 6 4 6 2 6 4" xfId="15763" xr:uid="{00000000-0005-0000-0000-0000E3780000}"/>
    <cellStyle name="Normal 6 4 6 2 6 4 2" xfId="36337" xr:uid="{00000000-0005-0000-0000-0000E4780000}"/>
    <cellStyle name="Normal 6 4 6 2 6 5" xfId="25741" xr:uid="{00000000-0005-0000-0000-0000E5780000}"/>
    <cellStyle name="Normal 6 4 6 2 7" xfId="15764" xr:uid="{00000000-0005-0000-0000-0000E6780000}"/>
    <cellStyle name="Normal 6 4 6 2 7 2" xfId="15765" xr:uid="{00000000-0005-0000-0000-0000E7780000}"/>
    <cellStyle name="Normal 6 4 6 2 7 2 2" xfId="41837" xr:uid="{00000000-0005-0000-0000-0000E8780000}"/>
    <cellStyle name="Normal 6 4 6 2 7 3" xfId="31819" xr:uid="{00000000-0005-0000-0000-0000E9780000}"/>
    <cellStyle name="Normal 6 4 6 2 8" xfId="15766" xr:uid="{00000000-0005-0000-0000-0000EA780000}"/>
    <cellStyle name="Normal 6 4 6 2 8 2" xfId="15767" xr:uid="{00000000-0005-0000-0000-0000EB780000}"/>
    <cellStyle name="Normal 6 4 6 2 8 2 2" xfId="41838" xr:uid="{00000000-0005-0000-0000-0000EC780000}"/>
    <cellStyle name="Normal 6 4 6 2 8 3" xfId="31820" xr:uid="{00000000-0005-0000-0000-0000ED780000}"/>
    <cellStyle name="Normal 6 4 6 2 9" xfId="15768" xr:uid="{00000000-0005-0000-0000-0000EE780000}"/>
    <cellStyle name="Normal 6 4 6 2 9 2" xfId="36320" xr:uid="{00000000-0005-0000-0000-0000EF780000}"/>
    <cellStyle name="Normal 6 4 6 3" xfId="15769" xr:uid="{00000000-0005-0000-0000-0000F0780000}"/>
    <cellStyle name="Normal 6 4 6 3 2" xfId="15770" xr:uid="{00000000-0005-0000-0000-0000F1780000}"/>
    <cellStyle name="Normal 6 4 6 3 2 2" xfId="15771" xr:uid="{00000000-0005-0000-0000-0000F2780000}"/>
    <cellStyle name="Normal 6 4 6 3 2 2 2" xfId="15772" xr:uid="{00000000-0005-0000-0000-0000F3780000}"/>
    <cellStyle name="Normal 6 4 6 3 2 2 2 2" xfId="15773" xr:uid="{00000000-0005-0000-0000-0000F4780000}"/>
    <cellStyle name="Normal 6 4 6 3 2 2 2 2 2" xfId="41839" xr:uid="{00000000-0005-0000-0000-0000F5780000}"/>
    <cellStyle name="Normal 6 4 6 3 2 2 2 3" xfId="31821" xr:uid="{00000000-0005-0000-0000-0000F6780000}"/>
    <cellStyle name="Normal 6 4 6 3 2 2 3" xfId="15774" xr:uid="{00000000-0005-0000-0000-0000F7780000}"/>
    <cellStyle name="Normal 6 4 6 3 2 2 3 2" xfId="15775" xr:uid="{00000000-0005-0000-0000-0000F8780000}"/>
    <cellStyle name="Normal 6 4 6 3 2 2 3 2 2" xfId="41840" xr:uid="{00000000-0005-0000-0000-0000F9780000}"/>
    <cellStyle name="Normal 6 4 6 3 2 2 3 3" xfId="31822" xr:uid="{00000000-0005-0000-0000-0000FA780000}"/>
    <cellStyle name="Normal 6 4 6 3 2 2 4" xfId="15776" xr:uid="{00000000-0005-0000-0000-0000FB780000}"/>
    <cellStyle name="Normal 6 4 6 3 2 2 4 2" xfId="36340" xr:uid="{00000000-0005-0000-0000-0000FC780000}"/>
    <cellStyle name="Normal 6 4 6 3 2 2 5" xfId="25744" xr:uid="{00000000-0005-0000-0000-0000FD780000}"/>
    <cellStyle name="Normal 6 4 6 3 2 3" xfId="15777" xr:uid="{00000000-0005-0000-0000-0000FE780000}"/>
    <cellStyle name="Normal 6 4 6 3 2 3 2" xfId="15778" xr:uid="{00000000-0005-0000-0000-0000FF780000}"/>
    <cellStyle name="Normal 6 4 6 3 2 3 2 2" xfId="15779" xr:uid="{00000000-0005-0000-0000-000000790000}"/>
    <cellStyle name="Normal 6 4 6 3 2 3 2 2 2" xfId="41841" xr:uid="{00000000-0005-0000-0000-000001790000}"/>
    <cellStyle name="Normal 6 4 6 3 2 3 2 3" xfId="31823" xr:uid="{00000000-0005-0000-0000-000002790000}"/>
    <cellStyle name="Normal 6 4 6 3 2 3 3" xfId="15780" xr:uid="{00000000-0005-0000-0000-000003790000}"/>
    <cellStyle name="Normal 6 4 6 3 2 3 3 2" xfId="15781" xr:uid="{00000000-0005-0000-0000-000004790000}"/>
    <cellStyle name="Normal 6 4 6 3 2 3 3 2 2" xfId="41842" xr:uid="{00000000-0005-0000-0000-000005790000}"/>
    <cellStyle name="Normal 6 4 6 3 2 3 3 3" xfId="31824" xr:uid="{00000000-0005-0000-0000-000006790000}"/>
    <cellStyle name="Normal 6 4 6 3 2 3 4" xfId="15782" xr:uid="{00000000-0005-0000-0000-000007790000}"/>
    <cellStyle name="Normal 6 4 6 3 2 3 4 2" xfId="36341" xr:uid="{00000000-0005-0000-0000-000008790000}"/>
    <cellStyle name="Normal 6 4 6 3 2 3 5" xfId="25745" xr:uid="{00000000-0005-0000-0000-000009790000}"/>
    <cellStyle name="Normal 6 4 6 3 2 4" xfId="15783" xr:uid="{00000000-0005-0000-0000-00000A790000}"/>
    <cellStyle name="Normal 6 4 6 3 2 4 2" xfId="15784" xr:uid="{00000000-0005-0000-0000-00000B790000}"/>
    <cellStyle name="Normal 6 4 6 3 2 4 2 2" xfId="41843" xr:uid="{00000000-0005-0000-0000-00000C790000}"/>
    <cellStyle name="Normal 6 4 6 3 2 4 3" xfId="31825" xr:uid="{00000000-0005-0000-0000-00000D790000}"/>
    <cellStyle name="Normal 6 4 6 3 2 5" xfId="15785" xr:uid="{00000000-0005-0000-0000-00000E790000}"/>
    <cellStyle name="Normal 6 4 6 3 2 5 2" xfId="15786" xr:uid="{00000000-0005-0000-0000-00000F790000}"/>
    <cellStyle name="Normal 6 4 6 3 2 5 2 2" xfId="41844" xr:uid="{00000000-0005-0000-0000-000010790000}"/>
    <cellStyle name="Normal 6 4 6 3 2 5 3" xfId="31826" xr:uid="{00000000-0005-0000-0000-000011790000}"/>
    <cellStyle name="Normal 6 4 6 3 2 6" xfId="15787" xr:uid="{00000000-0005-0000-0000-000012790000}"/>
    <cellStyle name="Normal 6 4 6 3 2 6 2" xfId="36339" xr:uid="{00000000-0005-0000-0000-000013790000}"/>
    <cellStyle name="Normal 6 4 6 3 2 7" xfId="25743" xr:uid="{00000000-0005-0000-0000-000014790000}"/>
    <cellStyle name="Normal 6 4 6 3 3" xfId="15788" xr:uid="{00000000-0005-0000-0000-000015790000}"/>
    <cellStyle name="Normal 6 4 6 3 3 2" xfId="15789" xr:uid="{00000000-0005-0000-0000-000016790000}"/>
    <cellStyle name="Normal 6 4 6 3 3 2 2" xfId="15790" xr:uid="{00000000-0005-0000-0000-000017790000}"/>
    <cellStyle name="Normal 6 4 6 3 3 2 2 2" xfId="41845" xr:uid="{00000000-0005-0000-0000-000018790000}"/>
    <cellStyle name="Normal 6 4 6 3 3 2 3" xfId="31827" xr:uid="{00000000-0005-0000-0000-000019790000}"/>
    <cellStyle name="Normal 6 4 6 3 3 3" xfId="15791" xr:uid="{00000000-0005-0000-0000-00001A790000}"/>
    <cellStyle name="Normal 6 4 6 3 3 3 2" xfId="15792" xr:uid="{00000000-0005-0000-0000-00001B790000}"/>
    <cellStyle name="Normal 6 4 6 3 3 3 2 2" xfId="41846" xr:uid="{00000000-0005-0000-0000-00001C790000}"/>
    <cellStyle name="Normal 6 4 6 3 3 3 3" xfId="31828" xr:uid="{00000000-0005-0000-0000-00001D790000}"/>
    <cellStyle name="Normal 6 4 6 3 3 4" xfId="15793" xr:uid="{00000000-0005-0000-0000-00001E790000}"/>
    <cellStyle name="Normal 6 4 6 3 3 4 2" xfId="36342" xr:uid="{00000000-0005-0000-0000-00001F790000}"/>
    <cellStyle name="Normal 6 4 6 3 3 5" xfId="25746" xr:uid="{00000000-0005-0000-0000-000020790000}"/>
    <cellStyle name="Normal 6 4 6 3 4" xfId="15794" xr:uid="{00000000-0005-0000-0000-000021790000}"/>
    <cellStyle name="Normal 6 4 6 3 4 2" xfId="15795" xr:uid="{00000000-0005-0000-0000-000022790000}"/>
    <cellStyle name="Normal 6 4 6 3 4 2 2" xfId="15796" xr:uid="{00000000-0005-0000-0000-000023790000}"/>
    <cellStyle name="Normal 6 4 6 3 4 2 2 2" xfId="41847" xr:uid="{00000000-0005-0000-0000-000024790000}"/>
    <cellStyle name="Normal 6 4 6 3 4 2 3" xfId="31829" xr:uid="{00000000-0005-0000-0000-000025790000}"/>
    <cellStyle name="Normal 6 4 6 3 4 3" xfId="15797" xr:uid="{00000000-0005-0000-0000-000026790000}"/>
    <cellStyle name="Normal 6 4 6 3 4 3 2" xfId="15798" xr:uid="{00000000-0005-0000-0000-000027790000}"/>
    <cellStyle name="Normal 6 4 6 3 4 3 2 2" xfId="41848" xr:uid="{00000000-0005-0000-0000-000028790000}"/>
    <cellStyle name="Normal 6 4 6 3 4 3 3" xfId="31830" xr:uid="{00000000-0005-0000-0000-000029790000}"/>
    <cellStyle name="Normal 6 4 6 3 4 4" xfId="15799" xr:uid="{00000000-0005-0000-0000-00002A790000}"/>
    <cellStyle name="Normal 6 4 6 3 4 4 2" xfId="36343" xr:uid="{00000000-0005-0000-0000-00002B790000}"/>
    <cellStyle name="Normal 6 4 6 3 4 5" xfId="25747" xr:uid="{00000000-0005-0000-0000-00002C790000}"/>
    <cellStyle name="Normal 6 4 6 3 5" xfId="15800" xr:uid="{00000000-0005-0000-0000-00002D790000}"/>
    <cellStyle name="Normal 6 4 6 3 5 2" xfId="15801" xr:uid="{00000000-0005-0000-0000-00002E790000}"/>
    <cellStyle name="Normal 6 4 6 3 5 2 2" xfId="41849" xr:uid="{00000000-0005-0000-0000-00002F790000}"/>
    <cellStyle name="Normal 6 4 6 3 5 3" xfId="31831" xr:uid="{00000000-0005-0000-0000-000030790000}"/>
    <cellStyle name="Normal 6 4 6 3 6" xfId="15802" xr:uid="{00000000-0005-0000-0000-000031790000}"/>
    <cellStyle name="Normal 6 4 6 3 6 2" xfId="15803" xr:uid="{00000000-0005-0000-0000-000032790000}"/>
    <cellStyle name="Normal 6 4 6 3 6 2 2" xfId="41850" xr:uid="{00000000-0005-0000-0000-000033790000}"/>
    <cellStyle name="Normal 6 4 6 3 6 3" xfId="31832" xr:uid="{00000000-0005-0000-0000-000034790000}"/>
    <cellStyle name="Normal 6 4 6 3 7" xfId="15804" xr:uid="{00000000-0005-0000-0000-000035790000}"/>
    <cellStyle name="Normal 6 4 6 3 7 2" xfId="36338" xr:uid="{00000000-0005-0000-0000-000036790000}"/>
    <cellStyle name="Normal 6 4 6 3 8" xfId="25742" xr:uid="{00000000-0005-0000-0000-000037790000}"/>
    <cellStyle name="Normal 6 4 6 4" xfId="15805" xr:uid="{00000000-0005-0000-0000-000038790000}"/>
    <cellStyle name="Normal 6 4 6 4 2" xfId="15806" xr:uid="{00000000-0005-0000-0000-000039790000}"/>
    <cellStyle name="Normal 6 4 6 4 2 2" xfId="15807" xr:uid="{00000000-0005-0000-0000-00003A790000}"/>
    <cellStyle name="Normal 6 4 6 4 2 2 2" xfId="15808" xr:uid="{00000000-0005-0000-0000-00003B790000}"/>
    <cellStyle name="Normal 6 4 6 4 2 2 2 2" xfId="15809" xr:uid="{00000000-0005-0000-0000-00003C790000}"/>
    <cellStyle name="Normal 6 4 6 4 2 2 2 2 2" xfId="41851" xr:uid="{00000000-0005-0000-0000-00003D790000}"/>
    <cellStyle name="Normal 6 4 6 4 2 2 2 3" xfId="31833" xr:uid="{00000000-0005-0000-0000-00003E790000}"/>
    <cellStyle name="Normal 6 4 6 4 2 2 3" xfId="15810" xr:uid="{00000000-0005-0000-0000-00003F790000}"/>
    <cellStyle name="Normal 6 4 6 4 2 2 3 2" xfId="15811" xr:uid="{00000000-0005-0000-0000-000040790000}"/>
    <cellStyle name="Normal 6 4 6 4 2 2 3 2 2" xfId="41852" xr:uid="{00000000-0005-0000-0000-000041790000}"/>
    <cellStyle name="Normal 6 4 6 4 2 2 3 3" xfId="31834" xr:uid="{00000000-0005-0000-0000-000042790000}"/>
    <cellStyle name="Normal 6 4 6 4 2 2 4" xfId="15812" xr:uid="{00000000-0005-0000-0000-000043790000}"/>
    <cellStyle name="Normal 6 4 6 4 2 2 4 2" xfId="36346" xr:uid="{00000000-0005-0000-0000-000044790000}"/>
    <cellStyle name="Normal 6 4 6 4 2 2 5" xfId="25750" xr:uid="{00000000-0005-0000-0000-000045790000}"/>
    <cellStyle name="Normal 6 4 6 4 2 3" xfId="15813" xr:uid="{00000000-0005-0000-0000-000046790000}"/>
    <cellStyle name="Normal 6 4 6 4 2 3 2" xfId="15814" xr:uid="{00000000-0005-0000-0000-000047790000}"/>
    <cellStyle name="Normal 6 4 6 4 2 3 2 2" xfId="15815" xr:uid="{00000000-0005-0000-0000-000048790000}"/>
    <cellStyle name="Normal 6 4 6 4 2 3 2 2 2" xfId="41853" xr:uid="{00000000-0005-0000-0000-000049790000}"/>
    <cellStyle name="Normal 6 4 6 4 2 3 2 3" xfId="31835" xr:uid="{00000000-0005-0000-0000-00004A790000}"/>
    <cellStyle name="Normal 6 4 6 4 2 3 3" xfId="15816" xr:uid="{00000000-0005-0000-0000-00004B790000}"/>
    <cellStyle name="Normal 6 4 6 4 2 3 3 2" xfId="15817" xr:uid="{00000000-0005-0000-0000-00004C790000}"/>
    <cellStyle name="Normal 6 4 6 4 2 3 3 2 2" xfId="41854" xr:uid="{00000000-0005-0000-0000-00004D790000}"/>
    <cellStyle name="Normal 6 4 6 4 2 3 3 3" xfId="31836" xr:uid="{00000000-0005-0000-0000-00004E790000}"/>
    <cellStyle name="Normal 6 4 6 4 2 3 4" xfId="15818" xr:uid="{00000000-0005-0000-0000-00004F790000}"/>
    <cellStyle name="Normal 6 4 6 4 2 3 4 2" xfId="36347" xr:uid="{00000000-0005-0000-0000-000050790000}"/>
    <cellStyle name="Normal 6 4 6 4 2 3 5" xfId="25751" xr:uid="{00000000-0005-0000-0000-000051790000}"/>
    <cellStyle name="Normal 6 4 6 4 2 4" xfId="15819" xr:uid="{00000000-0005-0000-0000-000052790000}"/>
    <cellStyle name="Normal 6 4 6 4 2 4 2" xfId="15820" xr:uid="{00000000-0005-0000-0000-000053790000}"/>
    <cellStyle name="Normal 6 4 6 4 2 4 2 2" xfId="41855" xr:uid="{00000000-0005-0000-0000-000054790000}"/>
    <cellStyle name="Normal 6 4 6 4 2 4 3" xfId="31837" xr:uid="{00000000-0005-0000-0000-000055790000}"/>
    <cellStyle name="Normal 6 4 6 4 2 5" xfId="15821" xr:uid="{00000000-0005-0000-0000-000056790000}"/>
    <cellStyle name="Normal 6 4 6 4 2 5 2" xfId="15822" xr:uid="{00000000-0005-0000-0000-000057790000}"/>
    <cellStyle name="Normal 6 4 6 4 2 5 2 2" xfId="41856" xr:uid="{00000000-0005-0000-0000-000058790000}"/>
    <cellStyle name="Normal 6 4 6 4 2 5 3" xfId="31838" xr:uid="{00000000-0005-0000-0000-000059790000}"/>
    <cellStyle name="Normal 6 4 6 4 2 6" xfId="15823" xr:uid="{00000000-0005-0000-0000-00005A790000}"/>
    <cellStyle name="Normal 6 4 6 4 2 6 2" xfId="36345" xr:uid="{00000000-0005-0000-0000-00005B790000}"/>
    <cellStyle name="Normal 6 4 6 4 2 7" xfId="25749" xr:uid="{00000000-0005-0000-0000-00005C790000}"/>
    <cellStyle name="Normal 6 4 6 4 3" xfId="15824" xr:uid="{00000000-0005-0000-0000-00005D790000}"/>
    <cellStyle name="Normal 6 4 6 4 3 2" xfId="15825" xr:uid="{00000000-0005-0000-0000-00005E790000}"/>
    <cellStyle name="Normal 6 4 6 4 3 2 2" xfId="15826" xr:uid="{00000000-0005-0000-0000-00005F790000}"/>
    <cellStyle name="Normal 6 4 6 4 3 2 2 2" xfId="41857" xr:uid="{00000000-0005-0000-0000-000060790000}"/>
    <cellStyle name="Normal 6 4 6 4 3 2 3" xfId="31839" xr:uid="{00000000-0005-0000-0000-000061790000}"/>
    <cellStyle name="Normal 6 4 6 4 3 3" xfId="15827" xr:uid="{00000000-0005-0000-0000-000062790000}"/>
    <cellStyle name="Normal 6 4 6 4 3 3 2" xfId="15828" xr:uid="{00000000-0005-0000-0000-000063790000}"/>
    <cellStyle name="Normal 6 4 6 4 3 3 2 2" xfId="41858" xr:uid="{00000000-0005-0000-0000-000064790000}"/>
    <cellStyle name="Normal 6 4 6 4 3 3 3" xfId="31840" xr:uid="{00000000-0005-0000-0000-000065790000}"/>
    <cellStyle name="Normal 6 4 6 4 3 4" xfId="15829" xr:uid="{00000000-0005-0000-0000-000066790000}"/>
    <cellStyle name="Normal 6 4 6 4 3 4 2" xfId="36348" xr:uid="{00000000-0005-0000-0000-000067790000}"/>
    <cellStyle name="Normal 6 4 6 4 3 5" xfId="25752" xr:uid="{00000000-0005-0000-0000-000068790000}"/>
    <cellStyle name="Normal 6 4 6 4 4" xfId="15830" xr:uid="{00000000-0005-0000-0000-000069790000}"/>
    <cellStyle name="Normal 6 4 6 4 4 2" xfId="15831" xr:uid="{00000000-0005-0000-0000-00006A790000}"/>
    <cellStyle name="Normal 6 4 6 4 4 2 2" xfId="15832" xr:uid="{00000000-0005-0000-0000-00006B790000}"/>
    <cellStyle name="Normal 6 4 6 4 4 2 2 2" xfId="41859" xr:uid="{00000000-0005-0000-0000-00006C790000}"/>
    <cellStyle name="Normal 6 4 6 4 4 2 3" xfId="31841" xr:uid="{00000000-0005-0000-0000-00006D790000}"/>
    <cellStyle name="Normal 6 4 6 4 4 3" xfId="15833" xr:uid="{00000000-0005-0000-0000-00006E790000}"/>
    <cellStyle name="Normal 6 4 6 4 4 3 2" xfId="15834" xr:uid="{00000000-0005-0000-0000-00006F790000}"/>
    <cellStyle name="Normal 6 4 6 4 4 3 2 2" xfId="41860" xr:uid="{00000000-0005-0000-0000-000070790000}"/>
    <cellStyle name="Normal 6 4 6 4 4 3 3" xfId="31842" xr:uid="{00000000-0005-0000-0000-000071790000}"/>
    <cellStyle name="Normal 6 4 6 4 4 4" xfId="15835" xr:uid="{00000000-0005-0000-0000-000072790000}"/>
    <cellStyle name="Normal 6 4 6 4 4 4 2" xfId="36349" xr:uid="{00000000-0005-0000-0000-000073790000}"/>
    <cellStyle name="Normal 6 4 6 4 4 5" xfId="25753" xr:uid="{00000000-0005-0000-0000-000074790000}"/>
    <cellStyle name="Normal 6 4 6 4 5" xfId="15836" xr:uid="{00000000-0005-0000-0000-000075790000}"/>
    <cellStyle name="Normal 6 4 6 4 5 2" xfId="15837" xr:uid="{00000000-0005-0000-0000-000076790000}"/>
    <cellStyle name="Normal 6 4 6 4 5 2 2" xfId="41861" xr:uid="{00000000-0005-0000-0000-000077790000}"/>
    <cellStyle name="Normal 6 4 6 4 5 3" xfId="31843" xr:uid="{00000000-0005-0000-0000-000078790000}"/>
    <cellStyle name="Normal 6 4 6 4 6" xfId="15838" xr:uid="{00000000-0005-0000-0000-000079790000}"/>
    <cellStyle name="Normal 6 4 6 4 6 2" xfId="15839" xr:uid="{00000000-0005-0000-0000-00007A790000}"/>
    <cellStyle name="Normal 6 4 6 4 6 2 2" xfId="41862" xr:uid="{00000000-0005-0000-0000-00007B790000}"/>
    <cellStyle name="Normal 6 4 6 4 6 3" xfId="31844" xr:uid="{00000000-0005-0000-0000-00007C790000}"/>
    <cellStyle name="Normal 6 4 6 4 7" xfId="15840" xr:uid="{00000000-0005-0000-0000-00007D790000}"/>
    <cellStyle name="Normal 6 4 6 4 7 2" xfId="36344" xr:uid="{00000000-0005-0000-0000-00007E790000}"/>
    <cellStyle name="Normal 6 4 6 4 8" xfId="25748" xr:uid="{00000000-0005-0000-0000-00007F790000}"/>
    <cellStyle name="Normal 6 4 6 5" xfId="15841" xr:uid="{00000000-0005-0000-0000-000080790000}"/>
    <cellStyle name="Normal 6 4 6 5 2" xfId="15842" xr:uid="{00000000-0005-0000-0000-000081790000}"/>
    <cellStyle name="Normal 6 4 6 5 2 2" xfId="15843" xr:uid="{00000000-0005-0000-0000-000082790000}"/>
    <cellStyle name="Normal 6 4 6 5 2 2 2" xfId="15844" xr:uid="{00000000-0005-0000-0000-000083790000}"/>
    <cellStyle name="Normal 6 4 6 5 2 2 2 2" xfId="41863" xr:uid="{00000000-0005-0000-0000-000084790000}"/>
    <cellStyle name="Normal 6 4 6 5 2 2 3" xfId="31845" xr:uid="{00000000-0005-0000-0000-000085790000}"/>
    <cellStyle name="Normal 6 4 6 5 2 3" xfId="15845" xr:uid="{00000000-0005-0000-0000-000086790000}"/>
    <cellStyle name="Normal 6 4 6 5 2 3 2" xfId="15846" xr:uid="{00000000-0005-0000-0000-000087790000}"/>
    <cellStyle name="Normal 6 4 6 5 2 3 2 2" xfId="41864" xr:uid="{00000000-0005-0000-0000-000088790000}"/>
    <cellStyle name="Normal 6 4 6 5 2 3 3" xfId="31846" xr:uid="{00000000-0005-0000-0000-000089790000}"/>
    <cellStyle name="Normal 6 4 6 5 2 4" xfId="15847" xr:uid="{00000000-0005-0000-0000-00008A790000}"/>
    <cellStyle name="Normal 6 4 6 5 2 4 2" xfId="36351" xr:uid="{00000000-0005-0000-0000-00008B790000}"/>
    <cellStyle name="Normal 6 4 6 5 2 5" xfId="25755" xr:uid="{00000000-0005-0000-0000-00008C790000}"/>
    <cellStyle name="Normal 6 4 6 5 3" xfId="15848" xr:uid="{00000000-0005-0000-0000-00008D790000}"/>
    <cellStyle name="Normal 6 4 6 5 3 2" xfId="15849" xr:uid="{00000000-0005-0000-0000-00008E790000}"/>
    <cellStyle name="Normal 6 4 6 5 3 2 2" xfId="15850" xr:uid="{00000000-0005-0000-0000-00008F790000}"/>
    <cellStyle name="Normal 6 4 6 5 3 2 2 2" xfId="41865" xr:uid="{00000000-0005-0000-0000-000090790000}"/>
    <cellStyle name="Normal 6 4 6 5 3 2 3" xfId="31847" xr:uid="{00000000-0005-0000-0000-000091790000}"/>
    <cellStyle name="Normal 6 4 6 5 3 3" xfId="15851" xr:uid="{00000000-0005-0000-0000-000092790000}"/>
    <cellStyle name="Normal 6 4 6 5 3 3 2" xfId="15852" xr:uid="{00000000-0005-0000-0000-000093790000}"/>
    <cellStyle name="Normal 6 4 6 5 3 3 2 2" xfId="41866" xr:uid="{00000000-0005-0000-0000-000094790000}"/>
    <cellStyle name="Normal 6 4 6 5 3 3 3" xfId="31848" xr:uid="{00000000-0005-0000-0000-000095790000}"/>
    <cellStyle name="Normal 6 4 6 5 3 4" xfId="15853" xr:uid="{00000000-0005-0000-0000-000096790000}"/>
    <cellStyle name="Normal 6 4 6 5 3 4 2" xfId="36352" xr:uid="{00000000-0005-0000-0000-000097790000}"/>
    <cellStyle name="Normal 6 4 6 5 3 5" xfId="25756" xr:uid="{00000000-0005-0000-0000-000098790000}"/>
    <cellStyle name="Normal 6 4 6 5 4" xfId="15854" xr:uid="{00000000-0005-0000-0000-000099790000}"/>
    <cellStyle name="Normal 6 4 6 5 4 2" xfId="15855" xr:uid="{00000000-0005-0000-0000-00009A790000}"/>
    <cellStyle name="Normal 6 4 6 5 4 2 2" xfId="41867" xr:uid="{00000000-0005-0000-0000-00009B790000}"/>
    <cellStyle name="Normal 6 4 6 5 4 3" xfId="31849" xr:uid="{00000000-0005-0000-0000-00009C790000}"/>
    <cellStyle name="Normal 6 4 6 5 5" xfId="15856" xr:uid="{00000000-0005-0000-0000-00009D790000}"/>
    <cellStyle name="Normal 6 4 6 5 5 2" xfId="15857" xr:uid="{00000000-0005-0000-0000-00009E790000}"/>
    <cellStyle name="Normal 6 4 6 5 5 2 2" xfId="41868" xr:uid="{00000000-0005-0000-0000-00009F790000}"/>
    <cellStyle name="Normal 6 4 6 5 5 3" xfId="31850" xr:uid="{00000000-0005-0000-0000-0000A0790000}"/>
    <cellStyle name="Normal 6 4 6 5 6" xfId="15858" xr:uid="{00000000-0005-0000-0000-0000A1790000}"/>
    <cellStyle name="Normal 6 4 6 5 6 2" xfId="36350" xr:uid="{00000000-0005-0000-0000-0000A2790000}"/>
    <cellStyle name="Normal 6 4 6 5 7" xfId="25754" xr:uid="{00000000-0005-0000-0000-0000A3790000}"/>
    <cellStyle name="Normal 6 4 6 6" xfId="15859" xr:uid="{00000000-0005-0000-0000-0000A4790000}"/>
    <cellStyle name="Normal 6 4 6 6 2" xfId="15860" xr:uid="{00000000-0005-0000-0000-0000A5790000}"/>
    <cellStyle name="Normal 6 4 6 6 2 2" xfId="15861" xr:uid="{00000000-0005-0000-0000-0000A6790000}"/>
    <cellStyle name="Normal 6 4 6 6 2 2 2" xfId="41869" xr:uid="{00000000-0005-0000-0000-0000A7790000}"/>
    <cellStyle name="Normal 6 4 6 6 2 3" xfId="31851" xr:uid="{00000000-0005-0000-0000-0000A8790000}"/>
    <cellStyle name="Normal 6 4 6 6 3" xfId="15862" xr:uid="{00000000-0005-0000-0000-0000A9790000}"/>
    <cellStyle name="Normal 6 4 6 6 3 2" xfId="15863" xr:uid="{00000000-0005-0000-0000-0000AA790000}"/>
    <cellStyle name="Normal 6 4 6 6 3 2 2" xfId="41870" xr:uid="{00000000-0005-0000-0000-0000AB790000}"/>
    <cellStyle name="Normal 6 4 6 6 3 3" xfId="31852" xr:uid="{00000000-0005-0000-0000-0000AC790000}"/>
    <cellStyle name="Normal 6 4 6 6 4" xfId="15864" xr:uid="{00000000-0005-0000-0000-0000AD790000}"/>
    <cellStyle name="Normal 6 4 6 6 4 2" xfId="36353" xr:uid="{00000000-0005-0000-0000-0000AE790000}"/>
    <cellStyle name="Normal 6 4 6 6 5" xfId="25757" xr:uid="{00000000-0005-0000-0000-0000AF790000}"/>
    <cellStyle name="Normal 6 4 6 7" xfId="15865" xr:uid="{00000000-0005-0000-0000-0000B0790000}"/>
    <cellStyle name="Normal 6 4 6 7 2" xfId="15866" xr:uid="{00000000-0005-0000-0000-0000B1790000}"/>
    <cellStyle name="Normal 6 4 6 7 2 2" xfId="15867" xr:uid="{00000000-0005-0000-0000-0000B2790000}"/>
    <cellStyle name="Normal 6 4 6 7 2 2 2" xfId="41871" xr:uid="{00000000-0005-0000-0000-0000B3790000}"/>
    <cellStyle name="Normal 6 4 6 7 2 3" xfId="31853" xr:uid="{00000000-0005-0000-0000-0000B4790000}"/>
    <cellStyle name="Normal 6 4 6 7 3" xfId="15868" xr:uid="{00000000-0005-0000-0000-0000B5790000}"/>
    <cellStyle name="Normal 6 4 6 7 3 2" xfId="15869" xr:uid="{00000000-0005-0000-0000-0000B6790000}"/>
    <cellStyle name="Normal 6 4 6 7 3 2 2" xfId="41872" xr:uid="{00000000-0005-0000-0000-0000B7790000}"/>
    <cellStyle name="Normal 6 4 6 7 3 3" xfId="31854" xr:uid="{00000000-0005-0000-0000-0000B8790000}"/>
    <cellStyle name="Normal 6 4 6 7 4" xfId="15870" xr:uid="{00000000-0005-0000-0000-0000B9790000}"/>
    <cellStyle name="Normal 6 4 6 7 4 2" xfId="36354" xr:uid="{00000000-0005-0000-0000-0000BA790000}"/>
    <cellStyle name="Normal 6 4 6 7 5" xfId="25758" xr:uid="{00000000-0005-0000-0000-0000BB790000}"/>
    <cellStyle name="Normal 6 4 6 8" xfId="15871" xr:uid="{00000000-0005-0000-0000-0000BC790000}"/>
    <cellStyle name="Normal 6 4 6 8 2" xfId="15872" xr:uid="{00000000-0005-0000-0000-0000BD790000}"/>
    <cellStyle name="Normal 6 4 6 8 2 2" xfId="41873" xr:uid="{00000000-0005-0000-0000-0000BE790000}"/>
    <cellStyle name="Normal 6 4 6 8 3" xfId="31855" xr:uid="{00000000-0005-0000-0000-0000BF790000}"/>
    <cellStyle name="Normal 6 4 6 9" xfId="15873" xr:uid="{00000000-0005-0000-0000-0000C0790000}"/>
    <cellStyle name="Normal 6 4 6 9 2" xfId="15874" xr:uid="{00000000-0005-0000-0000-0000C1790000}"/>
    <cellStyle name="Normal 6 4 6 9 2 2" xfId="41874" xr:uid="{00000000-0005-0000-0000-0000C2790000}"/>
    <cellStyle name="Normal 6 4 6 9 3" xfId="31856" xr:uid="{00000000-0005-0000-0000-0000C3790000}"/>
    <cellStyle name="Normal 6 4 7" xfId="15875" xr:uid="{00000000-0005-0000-0000-0000C4790000}"/>
    <cellStyle name="Normal 6 4 7 10" xfId="25759" xr:uid="{00000000-0005-0000-0000-0000C5790000}"/>
    <cellStyle name="Normal 6 4 7 2" xfId="15876" xr:uid="{00000000-0005-0000-0000-0000C6790000}"/>
    <cellStyle name="Normal 6 4 7 2 2" xfId="15877" xr:uid="{00000000-0005-0000-0000-0000C7790000}"/>
    <cellStyle name="Normal 6 4 7 2 2 2" xfId="15878" xr:uid="{00000000-0005-0000-0000-0000C8790000}"/>
    <cellStyle name="Normal 6 4 7 2 2 2 2" xfId="15879" xr:uid="{00000000-0005-0000-0000-0000C9790000}"/>
    <cellStyle name="Normal 6 4 7 2 2 2 2 2" xfId="15880" xr:uid="{00000000-0005-0000-0000-0000CA790000}"/>
    <cellStyle name="Normal 6 4 7 2 2 2 2 2 2" xfId="41875" xr:uid="{00000000-0005-0000-0000-0000CB790000}"/>
    <cellStyle name="Normal 6 4 7 2 2 2 2 3" xfId="31857" xr:uid="{00000000-0005-0000-0000-0000CC790000}"/>
    <cellStyle name="Normal 6 4 7 2 2 2 3" xfId="15881" xr:uid="{00000000-0005-0000-0000-0000CD790000}"/>
    <cellStyle name="Normal 6 4 7 2 2 2 3 2" xfId="15882" xr:uid="{00000000-0005-0000-0000-0000CE790000}"/>
    <cellStyle name="Normal 6 4 7 2 2 2 3 2 2" xfId="41876" xr:uid="{00000000-0005-0000-0000-0000CF790000}"/>
    <cellStyle name="Normal 6 4 7 2 2 2 3 3" xfId="31858" xr:uid="{00000000-0005-0000-0000-0000D0790000}"/>
    <cellStyle name="Normal 6 4 7 2 2 2 4" xfId="15883" xr:uid="{00000000-0005-0000-0000-0000D1790000}"/>
    <cellStyle name="Normal 6 4 7 2 2 2 4 2" xfId="36358" xr:uid="{00000000-0005-0000-0000-0000D2790000}"/>
    <cellStyle name="Normal 6 4 7 2 2 2 5" xfId="25762" xr:uid="{00000000-0005-0000-0000-0000D3790000}"/>
    <cellStyle name="Normal 6 4 7 2 2 3" xfId="15884" xr:uid="{00000000-0005-0000-0000-0000D4790000}"/>
    <cellStyle name="Normal 6 4 7 2 2 3 2" xfId="15885" xr:uid="{00000000-0005-0000-0000-0000D5790000}"/>
    <cellStyle name="Normal 6 4 7 2 2 3 2 2" xfId="15886" xr:uid="{00000000-0005-0000-0000-0000D6790000}"/>
    <cellStyle name="Normal 6 4 7 2 2 3 2 2 2" xfId="41877" xr:uid="{00000000-0005-0000-0000-0000D7790000}"/>
    <cellStyle name="Normal 6 4 7 2 2 3 2 3" xfId="31859" xr:uid="{00000000-0005-0000-0000-0000D8790000}"/>
    <cellStyle name="Normal 6 4 7 2 2 3 3" xfId="15887" xr:uid="{00000000-0005-0000-0000-0000D9790000}"/>
    <cellStyle name="Normal 6 4 7 2 2 3 3 2" xfId="15888" xr:uid="{00000000-0005-0000-0000-0000DA790000}"/>
    <cellStyle name="Normal 6 4 7 2 2 3 3 2 2" xfId="41878" xr:uid="{00000000-0005-0000-0000-0000DB790000}"/>
    <cellStyle name="Normal 6 4 7 2 2 3 3 3" xfId="31860" xr:uid="{00000000-0005-0000-0000-0000DC790000}"/>
    <cellStyle name="Normal 6 4 7 2 2 3 4" xfId="15889" xr:uid="{00000000-0005-0000-0000-0000DD790000}"/>
    <cellStyle name="Normal 6 4 7 2 2 3 4 2" xfId="36359" xr:uid="{00000000-0005-0000-0000-0000DE790000}"/>
    <cellStyle name="Normal 6 4 7 2 2 3 5" xfId="25763" xr:uid="{00000000-0005-0000-0000-0000DF790000}"/>
    <cellStyle name="Normal 6 4 7 2 2 4" xfId="15890" xr:uid="{00000000-0005-0000-0000-0000E0790000}"/>
    <cellStyle name="Normal 6 4 7 2 2 4 2" xfId="15891" xr:uid="{00000000-0005-0000-0000-0000E1790000}"/>
    <cellStyle name="Normal 6 4 7 2 2 4 2 2" xfId="41879" xr:uid="{00000000-0005-0000-0000-0000E2790000}"/>
    <cellStyle name="Normal 6 4 7 2 2 4 3" xfId="31861" xr:uid="{00000000-0005-0000-0000-0000E3790000}"/>
    <cellStyle name="Normal 6 4 7 2 2 5" xfId="15892" xr:uid="{00000000-0005-0000-0000-0000E4790000}"/>
    <cellStyle name="Normal 6 4 7 2 2 5 2" xfId="15893" xr:uid="{00000000-0005-0000-0000-0000E5790000}"/>
    <cellStyle name="Normal 6 4 7 2 2 5 2 2" xfId="41880" xr:uid="{00000000-0005-0000-0000-0000E6790000}"/>
    <cellStyle name="Normal 6 4 7 2 2 5 3" xfId="31862" xr:uid="{00000000-0005-0000-0000-0000E7790000}"/>
    <cellStyle name="Normal 6 4 7 2 2 6" xfId="15894" xr:uid="{00000000-0005-0000-0000-0000E8790000}"/>
    <cellStyle name="Normal 6 4 7 2 2 6 2" xfId="36357" xr:uid="{00000000-0005-0000-0000-0000E9790000}"/>
    <cellStyle name="Normal 6 4 7 2 2 7" xfId="25761" xr:uid="{00000000-0005-0000-0000-0000EA790000}"/>
    <cellStyle name="Normal 6 4 7 2 3" xfId="15895" xr:uid="{00000000-0005-0000-0000-0000EB790000}"/>
    <cellStyle name="Normal 6 4 7 2 3 2" xfId="15896" xr:uid="{00000000-0005-0000-0000-0000EC790000}"/>
    <cellStyle name="Normal 6 4 7 2 3 2 2" xfId="15897" xr:uid="{00000000-0005-0000-0000-0000ED790000}"/>
    <cellStyle name="Normal 6 4 7 2 3 2 2 2" xfId="41881" xr:uid="{00000000-0005-0000-0000-0000EE790000}"/>
    <cellStyle name="Normal 6 4 7 2 3 2 3" xfId="31863" xr:uid="{00000000-0005-0000-0000-0000EF790000}"/>
    <cellStyle name="Normal 6 4 7 2 3 3" xfId="15898" xr:uid="{00000000-0005-0000-0000-0000F0790000}"/>
    <cellStyle name="Normal 6 4 7 2 3 3 2" xfId="15899" xr:uid="{00000000-0005-0000-0000-0000F1790000}"/>
    <cellStyle name="Normal 6 4 7 2 3 3 2 2" xfId="41882" xr:uid="{00000000-0005-0000-0000-0000F2790000}"/>
    <cellStyle name="Normal 6 4 7 2 3 3 3" xfId="31864" xr:uid="{00000000-0005-0000-0000-0000F3790000}"/>
    <cellStyle name="Normal 6 4 7 2 3 4" xfId="15900" xr:uid="{00000000-0005-0000-0000-0000F4790000}"/>
    <cellStyle name="Normal 6 4 7 2 3 4 2" xfId="36360" xr:uid="{00000000-0005-0000-0000-0000F5790000}"/>
    <cellStyle name="Normal 6 4 7 2 3 5" xfId="25764" xr:uid="{00000000-0005-0000-0000-0000F6790000}"/>
    <cellStyle name="Normal 6 4 7 2 4" xfId="15901" xr:uid="{00000000-0005-0000-0000-0000F7790000}"/>
    <cellStyle name="Normal 6 4 7 2 4 2" xfId="15902" xr:uid="{00000000-0005-0000-0000-0000F8790000}"/>
    <cellStyle name="Normal 6 4 7 2 4 2 2" xfId="15903" xr:uid="{00000000-0005-0000-0000-0000F9790000}"/>
    <cellStyle name="Normal 6 4 7 2 4 2 2 2" xfId="41883" xr:uid="{00000000-0005-0000-0000-0000FA790000}"/>
    <cellStyle name="Normal 6 4 7 2 4 2 3" xfId="31865" xr:uid="{00000000-0005-0000-0000-0000FB790000}"/>
    <cellStyle name="Normal 6 4 7 2 4 3" xfId="15904" xr:uid="{00000000-0005-0000-0000-0000FC790000}"/>
    <cellStyle name="Normal 6 4 7 2 4 3 2" xfId="15905" xr:uid="{00000000-0005-0000-0000-0000FD790000}"/>
    <cellStyle name="Normal 6 4 7 2 4 3 2 2" xfId="41884" xr:uid="{00000000-0005-0000-0000-0000FE790000}"/>
    <cellStyle name="Normal 6 4 7 2 4 3 3" xfId="31866" xr:uid="{00000000-0005-0000-0000-0000FF790000}"/>
    <cellStyle name="Normal 6 4 7 2 4 4" xfId="15906" xr:uid="{00000000-0005-0000-0000-0000007A0000}"/>
    <cellStyle name="Normal 6 4 7 2 4 4 2" xfId="36361" xr:uid="{00000000-0005-0000-0000-0000017A0000}"/>
    <cellStyle name="Normal 6 4 7 2 4 5" xfId="25765" xr:uid="{00000000-0005-0000-0000-0000027A0000}"/>
    <cellStyle name="Normal 6 4 7 2 5" xfId="15907" xr:uid="{00000000-0005-0000-0000-0000037A0000}"/>
    <cellStyle name="Normal 6 4 7 2 5 2" xfId="15908" xr:uid="{00000000-0005-0000-0000-0000047A0000}"/>
    <cellStyle name="Normal 6 4 7 2 5 2 2" xfId="41885" xr:uid="{00000000-0005-0000-0000-0000057A0000}"/>
    <cellStyle name="Normal 6 4 7 2 5 3" xfId="31867" xr:uid="{00000000-0005-0000-0000-0000067A0000}"/>
    <cellStyle name="Normal 6 4 7 2 6" xfId="15909" xr:uid="{00000000-0005-0000-0000-0000077A0000}"/>
    <cellStyle name="Normal 6 4 7 2 6 2" xfId="15910" xr:uid="{00000000-0005-0000-0000-0000087A0000}"/>
    <cellStyle name="Normal 6 4 7 2 6 2 2" xfId="41886" xr:uid="{00000000-0005-0000-0000-0000097A0000}"/>
    <cellStyle name="Normal 6 4 7 2 6 3" xfId="31868" xr:uid="{00000000-0005-0000-0000-00000A7A0000}"/>
    <cellStyle name="Normal 6 4 7 2 7" xfId="15911" xr:uid="{00000000-0005-0000-0000-00000B7A0000}"/>
    <cellStyle name="Normal 6 4 7 2 7 2" xfId="36356" xr:uid="{00000000-0005-0000-0000-00000C7A0000}"/>
    <cellStyle name="Normal 6 4 7 2 8" xfId="25760" xr:uid="{00000000-0005-0000-0000-00000D7A0000}"/>
    <cellStyle name="Normal 6 4 7 3" xfId="15912" xr:uid="{00000000-0005-0000-0000-00000E7A0000}"/>
    <cellStyle name="Normal 6 4 7 3 2" xfId="15913" xr:uid="{00000000-0005-0000-0000-00000F7A0000}"/>
    <cellStyle name="Normal 6 4 7 3 2 2" xfId="15914" xr:uid="{00000000-0005-0000-0000-0000107A0000}"/>
    <cellStyle name="Normal 6 4 7 3 2 2 2" xfId="15915" xr:uid="{00000000-0005-0000-0000-0000117A0000}"/>
    <cellStyle name="Normal 6 4 7 3 2 2 2 2" xfId="15916" xr:uid="{00000000-0005-0000-0000-0000127A0000}"/>
    <cellStyle name="Normal 6 4 7 3 2 2 2 2 2" xfId="41887" xr:uid="{00000000-0005-0000-0000-0000137A0000}"/>
    <cellStyle name="Normal 6 4 7 3 2 2 2 3" xfId="31869" xr:uid="{00000000-0005-0000-0000-0000147A0000}"/>
    <cellStyle name="Normal 6 4 7 3 2 2 3" xfId="15917" xr:uid="{00000000-0005-0000-0000-0000157A0000}"/>
    <cellStyle name="Normal 6 4 7 3 2 2 3 2" xfId="15918" xr:uid="{00000000-0005-0000-0000-0000167A0000}"/>
    <cellStyle name="Normal 6 4 7 3 2 2 3 2 2" xfId="41888" xr:uid="{00000000-0005-0000-0000-0000177A0000}"/>
    <cellStyle name="Normal 6 4 7 3 2 2 3 3" xfId="31870" xr:uid="{00000000-0005-0000-0000-0000187A0000}"/>
    <cellStyle name="Normal 6 4 7 3 2 2 4" xfId="15919" xr:uid="{00000000-0005-0000-0000-0000197A0000}"/>
    <cellStyle name="Normal 6 4 7 3 2 2 4 2" xfId="36364" xr:uid="{00000000-0005-0000-0000-00001A7A0000}"/>
    <cellStyle name="Normal 6 4 7 3 2 2 5" xfId="25768" xr:uid="{00000000-0005-0000-0000-00001B7A0000}"/>
    <cellStyle name="Normal 6 4 7 3 2 3" xfId="15920" xr:uid="{00000000-0005-0000-0000-00001C7A0000}"/>
    <cellStyle name="Normal 6 4 7 3 2 3 2" xfId="15921" xr:uid="{00000000-0005-0000-0000-00001D7A0000}"/>
    <cellStyle name="Normal 6 4 7 3 2 3 2 2" xfId="15922" xr:uid="{00000000-0005-0000-0000-00001E7A0000}"/>
    <cellStyle name="Normal 6 4 7 3 2 3 2 2 2" xfId="41889" xr:uid="{00000000-0005-0000-0000-00001F7A0000}"/>
    <cellStyle name="Normal 6 4 7 3 2 3 2 3" xfId="31871" xr:uid="{00000000-0005-0000-0000-0000207A0000}"/>
    <cellStyle name="Normal 6 4 7 3 2 3 3" xfId="15923" xr:uid="{00000000-0005-0000-0000-0000217A0000}"/>
    <cellStyle name="Normal 6 4 7 3 2 3 3 2" xfId="15924" xr:uid="{00000000-0005-0000-0000-0000227A0000}"/>
    <cellStyle name="Normal 6 4 7 3 2 3 3 2 2" xfId="41890" xr:uid="{00000000-0005-0000-0000-0000237A0000}"/>
    <cellStyle name="Normal 6 4 7 3 2 3 3 3" xfId="31872" xr:uid="{00000000-0005-0000-0000-0000247A0000}"/>
    <cellStyle name="Normal 6 4 7 3 2 3 4" xfId="15925" xr:uid="{00000000-0005-0000-0000-0000257A0000}"/>
    <cellStyle name="Normal 6 4 7 3 2 3 4 2" xfId="36365" xr:uid="{00000000-0005-0000-0000-0000267A0000}"/>
    <cellStyle name="Normal 6 4 7 3 2 3 5" xfId="25769" xr:uid="{00000000-0005-0000-0000-0000277A0000}"/>
    <cellStyle name="Normal 6 4 7 3 2 4" xfId="15926" xr:uid="{00000000-0005-0000-0000-0000287A0000}"/>
    <cellStyle name="Normal 6 4 7 3 2 4 2" xfId="15927" xr:uid="{00000000-0005-0000-0000-0000297A0000}"/>
    <cellStyle name="Normal 6 4 7 3 2 4 2 2" xfId="41891" xr:uid="{00000000-0005-0000-0000-00002A7A0000}"/>
    <cellStyle name="Normal 6 4 7 3 2 4 3" xfId="31873" xr:uid="{00000000-0005-0000-0000-00002B7A0000}"/>
    <cellStyle name="Normal 6 4 7 3 2 5" xfId="15928" xr:uid="{00000000-0005-0000-0000-00002C7A0000}"/>
    <cellStyle name="Normal 6 4 7 3 2 5 2" xfId="15929" xr:uid="{00000000-0005-0000-0000-00002D7A0000}"/>
    <cellStyle name="Normal 6 4 7 3 2 5 2 2" xfId="41892" xr:uid="{00000000-0005-0000-0000-00002E7A0000}"/>
    <cellStyle name="Normal 6 4 7 3 2 5 3" xfId="31874" xr:uid="{00000000-0005-0000-0000-00002F7A0000}"/>
    <cellStyle name="Normal 6 4 7 3 2 6" xfId="15930" xr:uid="{00000000-0005-0000-0000-0000307A0000}"/>
    <cellStyle name="Normal 6 4 7 3 2 6 2" xfId="36363" xr:uid="{00000000-0005-0000-0000-0000317A0000}"/>
    <cellStyle name="Normal 6 4 7 3 2 7" xfId="25767" xr:uid="{00000000-0005-0000-0000-0000327A0000}"/>
    <cellStyle name="Normal 6 4 7 3 3" xfId="15931" xr:uid="{00000000-0005-0000-0000-0000337A0000}"/>
    <cellStyle name="Normal 6 4 7 3 3 2" xfId="15932" xr:uid="{00000000-0005-0000-0000-0000347A0000}"/>
    <cellStyle name="Normal 6 4 7 3 3 2 2" xfId="15933" xr:uid="{00000000-0005-0000-0000-0000357A0000}"/>
    <cellStyle name="Normal 6 4 7 3 3 2 2 2" xfId="41893" xr:uid="{00000000-0005-0000-0000-0000367A0000}"/>
    <cellStyle name="Normal 6 4 7 3 3 2 3" xfId="31875" xr:uid="{00000000-0005-0000-0000-0000377A0000}"/>
    <cellStyle name="Normal 6 4 7 3 3 3" xfId="15934" xr:uid="{00000000-0005-0000-0000-0000387A0000}"/>
    <cellStyle name="Normal 6 4 7 3 3 3 2" xfId="15935" xr:uid="{00000000-0005-0000-0000-0000397A0000}"/>
    <cellStyle name="Normal 6 4 7 3 3 3 2 2" xfId="41894" xr:uid="{00000000-0005-0000-0000-00003A7A0000}"/>
    <cellStyle name="Normal 6 4 7 3 3 3 3" xfId="31876" xr:uid="{00000000-0005-0000-0000-00003B7A0000}"/>
    <cellStyle name="Normal 6 4 7 3 3 4" xfId="15936" xr:uid="{00000000-0005-0000-0000-00003C7A0000}"/>
    <cellStyle name="Normal 6 4 7 3 3 4 2" xfId="36366" xr:uid="{00000000-0005-0000-0000-00003D7A0000}"/>
    <cellStyle name="Normal 6 4 7 3 3 5" xfId="25770" xr:uid="{00000000-0005-0000-0000-00003E7A0000}"/>
    <cellStyle name="Normal 6 4 7 3 4" xfId="15937" xr:uid="{00000000-0005-0000-0000-00003F7A0000}"/>
    <cellStyle name="Normal 6 4 7 3 4 2" xfId="15938" xr:uid="{00000000-0005-0000-0000-0000407A0000}"/>
    <cellStyle name="Normal 6 4 7 3 4 2 2" xfId="15939" xr:uid="{00000000-0005-0000-0000-0000417A0000}"/>
    <cellStyle name="Normal 6 4 7 3 4 2 2 2" xfId="41895" xr:uid="{00000000-0005-0000-0000-0000427A0000}"/>
    <cellStyle name="Normal 6 4 7 3 4 2 3" xfId="31877" xr:uid="{00000000-0005-0000-0000-0000437A0000}"/>
    <cellStyle name="Normal 6 4 7 3 4 3" xfId="15940" xr:uid="{00000000-0005-0000-0000-0000447A0000}"/>
    <cellStyle name="Normal 6 4 7 3 4 3 2" xfId="15941" xr:uid="{00000000-0005-0000-0000-0000457A0000}"/>
    <cellStyle name="Normal 6 4 7 3 4 3 2 2" xfId="41896" xr:uid="{00000000-0005-0000-0000-0000467A0000}"/>
    <cellStyle name="Normal 6 4 7 3 4 3 3" xfId="31878" xr:uid="{00000000-0005-0000-0000-0000477A0000}"/>
    <cellStyle name="Normal 6 4 7 3 4 4" xfId="15942" xr:uid="{00000000-0005-0000-0000-0000487A0000}"/>
    <cellStyle name="Normal 6 4 7 3 4 4 2" xfId="36367" xr:uid="{00000000-0005-0000-0000-0000497A0000}"/>
    <cellStyle name="Normal 6 4 7 3 4 5" xfId="25771" xr:uid="{00000000-0005-0000-0000-00004A7A0000}"/>
    <cellStyle name="Normal 6 4 7 3 5" xfId="15943" xr:uid="{00000000-0005-0000-0000-00004B7A0000}"/>
    <cellStyle name="Normal 6 4 7 3 5 2" xfId="15944" xr:uid="{00000000-0005-0000-0000-00004C7A0000}"/>
    <cellStyle name="Normal 6 4 7 3 5 2 2" xfId="41897" xr:uid="{00000000-0005-0000-0000-00004D7A0000}"/>
    <cellStyle name="Normal 6 4 7 3 5 3" xfId="31879" xr:uid="{00000000-0005-0000-0000-00004E7A0000}"/>
    <cellStyle name="Normal 6 4 7 3 6" xfId="15945" xr:uid="{00000000-0005-0000-0000-00004F7A0000}"/>
    <cellStyle name="Normal 6 4 7 3 6 2" xfId="15946" xr:uid="{00000000-0005-0000-0000-0000507A0000}"/>
    <cellStyle name="Normal 6 4 7 3 6 2 2" xfId="41898" xr:uid="{00000000-0005-0000-0000-0000517A0000}"/>
    <cellStyle name="Normal 6 4 7 3 6 3" xfId="31880" xr:uid="{00000000-0005-0000-0000-0000527A0000}"/>
    <cellStyle name="Normal 6 4 7 3 7" xfId="15947" xr:uid="{00000000-0005-0000-0000-0000537A0000}"/>
    <cellStyle name="Normal 6 4 7 3 7 2" xfId="36362" xr:uid="{00000000-0005-0000-0000-0000547A0000}"/>
    <cellStyle name="Normal 6 4 7 3 8" xfId="25766" xr:uid="{00000000-0005-0000-0000-0000557A0000}"/>
    <cellStyle name="Normal 6 4 7 4" xfId="15948" xr:uid="{00000000-0005-0000-0000-0000567A0000}"/>
    <cellStyle name="Normal 6 4 7 4 2" xfId="15949" xr:uid="{00000000-0005-0000-0000-0000577A0000}"/>
    <cellStyle name="Normal 6 4 7 4 2 2" xfId="15950" xr:uid="{00000000-0005-0000-0000-0000587A0000}"/>
    <cellStyle name="Normal 6 4 7 4 2 2 2" xfId="15951" xr:uid="{00000000-0005-0000-0000-0000597A0000}"/>
    <cellStyle name="Normal 6 4 7 4 2 2 2 2" xfId="41899" xr:uid="{00000000-0005-0000-0000-00005A7A0000}"/>
    <cellStyle name="Normal 6 4 7 4 2 2 3" xfId="31881" xr:uid="{00000000-0005-0000-0000-00005B7A0000}"/>
    <cellStyle name="Normal 6 4 7 4 2 3" xfId="15952" xr:uid="{00000000-0005-0000-0000-00005C7A0000}"/>
    <cellStyle name="Normal 6 4 7 4 2 3 2" xfId="15953" xr:uid="{00000000-0005-0000-0000-00005D7A0000}"/>
    <cellStyle name="Normal 6 4 7 4 2 3 2 2" xfId="41900" xr:uid="{00000000-0005-0000-0000-00005E7A0000}"/>
    <cellStyle name="Normal 6 4 7 4 2 3 3" xfId="31882" xr:uid="{00000000-0005-0000-0000-00005F7A0000}"/>
    <cellStyle name="Normal 6 4 7 4 2 4" xfId="15954" xr:uid="{00000000-0005-0000-0000-0000607A0000}"/>
    <cellStyle name="Normal 6 4 7 4 2 4 2" xfId="36369" xr:uid="{00000000-0005-0000-0000-0000617A0000}"/>
    <cellStyle name="Normal 6 4 7 4 2 5" xfId="25773" xr:uid="{00000000-0005-0000-0000-0000627A0000}"/>
    <cellStyle name="Normal 6 4 7 4 3" xfId="15955" xr:uid="{00000000-0005-0000-0000-0000637A0000}"/>
    <cellStyle name="Normal 6 4 7 4 3 2" xfId="15956" xr:uid="{00000000-0005-0000-0000-0000647A0000}"/>
    <cellStyle name="Normal 6 4 7 4 3 2 2" xfId="15957" xr:uid="{00000000-0005-0000-0000-0000657A0000}"/>
    <cellStyle name="Normal 6 4 7 4 3 2 2 2" xfId="41901" xr:uid="{00000000-0005-0000-0000-0000667A0000}"/>
    <cellStyle name="Normal 6 4 7 4 3 2 3" xfId="31883" xr:uid="{00000000-0005-0000-0000-0000677A0000}"/>
    <cellStyle name="Normal 6 4 7 4 3 3" xfId="15958" xr:uid="{00000000-0005-0000-0000-0000687A0000}"/>
    <cellStyle name="Normal 6 4 7 4 3 3 2" xfId="15959" xr:uid="{00000000-0005-0000-0000-0000697A0000}"/>
    <cellStyle name="Normal 6 4 7 4 3 3 2 2" xfId="41902" xr:uid="{00000000-0005-0000-0000-00006A7A0000}"/>
    <cellStyle name="Normal 6 4 7 4 3 3 3" xfId="31884" xr:uid="{00000000-0005-0000-0000-00006B7A0000}"/>
    <cellStyle name="Normal 6 4 7 4 3 4" xfId="15960" xr:uid="{00000000-0005-0000-0000-00006C7A0000}"/>
    <cellStyle name="Normal 6 4 7 4 3 4 2" xfId="36370" xr:uid="{00000000-0005-0000-0000-00006D7A0000}"/>
    <cellStyle name="Normal 6 4 7 4 3 5" xfId="25774" xr:uid="{00000000-0005-0000-0000-00006E7A0000}"/>
    <cellStyle name="Normal 6 4 7 4 4" xfId="15961" xr:uid="{00000000-0005-0000-0000-00006F7A0000}"/>
    <cellStyle name="Normal 6 4 7 4 4 2" xfId="15962" xr:uid="{00000000-0005-0000-0000-0000707A0000}"/>
    <cellStyle name="Normal 6 4 7 4 4 2 2" xfId="41903" xr:uid="{00000000-0005-0000-0000-0000717A0000}"/>
    <cellStyle name="Normal 6 4 7 4 4 3" xfId="31885" xr:uid="{00000000-0005-0000-0000-0000727A0000}"/>
    <cellStyle name="Normal 6 4 7 4 5" xfId="15963" xr:uid="{00000000-0005-0000-0000-0000737A0000}"/>
    <cellStyle name="Normal 6 4 7 4 5 2" xfId="15964" xr:uid="{00000000-0005-0000-0000-0000747A0000}"/>
    <cellStyle name="Normal 6 4 7 4 5 2 2" xfId="41904" xr:uid="{00000000-0005-0000-0000-0000757A0000}"/>
    <cellStyle name="Normal 6 4 7 4 5 3" xfId="31886" xr:uid="{00000000-0005-0000-0000-0000767A0000}"/>
    <cellStyle name="Normal 6 4 7 4 6" xfId="15965" xr:uid="{00000000-0005-0000-0000-0000777A0000}"/>
    <cellStyle name="Normal 6 4 7 4 6 2" xfId="36368" xr:uid="{00000000-0005-0000-0000-0000787A0000}"/>
    <cellStyle name="Normal 6 4 7 4 7" xfId="25772" xr:uid="{00000000-0005-0000-0000-0000797A0000}"/>
    <cellStyle name="Normal 6 4 7 5" xfId="15966" xr:uid="{00000000-0005-0000-0000-00007A7A0000}"/>
    <cellStyle name="Normal 6 4 7 5 2" xfId="15967" xr:uid="{00000000-0005-0000-0000-00007B7A0000}"/>
    <cellStyle name="Normal 6 4 7 5 2 2" xfId="15968" xr:uid="{00000000-0005-0000-0000-00007C7A0000}"/>
    <cellStyle name="Normal 6 4 7 5 2 2 2" xfId="41905" xr:uid="{00000000-0005-0000-0000-00007D7A0000}"/>
    <cellStyle name="Normal 6 4 7 5 2 3" xfId="31887" xr:uid="{00000000-0005-0000-0000-00007E7A0000}"/>
    <cellStyle name="Normal 6 4 7 5 3" xfId="15969" xr:uid="{00000000-0005-0000-0000-00007F7A0000}"/>
    <cellStyle name="Normal 6 4 7 5 3 2" xfId="15970" xr:uid="{00000000-0005-0000-0000-0000807A0000}"/>
    <cellStyle name="Normal 6 4 7 5 3 2 2" xfId="41906" xr:uid="{00000000-0005-0000-0000-0000817A0000}"/>
    <cellStyle name="Normal 6 4 7 5 3 3" xfId="31888" xr:uid="{00000000-0005-0000-0000-0000827A0000}"/>
    <cellStyle name="Normal 6 4 7 5 4" xfId="15971" xr:uid="{00000000-0005-0000-0000-0000837A0000}"/>
    <cellStyle name="Normal 6 4 7 5 4 2" xfId="36371" xr:uid="{00000000-0005-0000-0000-0000847A0000}"/>
    <cellStyle name="Normal 6 4 7 5 5" xfId="25775" xr:uid="{00000000-0005-0000-0000-0000857A0000}"/>
    <cellStyle name="Normal 6 4 7 6" xfId="15972" xr:uid="{00000000-0005-0000-0000-0000867A0000}"/>
    <cellStyle name="Normal 6 4 7 6 2" xfId="15973" xr:uid="{00000000-0005-0000-0000-0000877A0000}"/>
    <cellStyle name="Normal 6 4 7 6 2 2" xfId="15974" xr:uid="{00000000-0005-0000-0000-0000887A0000}"/>
    <cellStyle name="Normal 6 4 7 6 2 2 2" xfId="41907" xr:uid="{00000000-0005-0000-0000-0000897A0000}"/>
    <cellStyle name="Normal 6 4 7 6 2 3" xfId="31889" xr:uid="{00000000-0005-0000-0000-00008A7A0000}"/>
    <cellStyle name="Normal 6 4 7 6 3" xfId="15975" xr:uid="{00000000-0005-0000-0000-00008B7A0000}"/>
    <cellStyle name="Normal 6 4 7 6 3 2" xfId="15976" xr:uid="{00000000-0005-0000-0000-00008C7A0000}"/>
    <cellStyle name="Normal 6 4 7 6 3 2 2" xfId="41908" xr:uid="{00000000-0005-0000-0000-00008D7A0000}"/>
    <cellStyle name="Normal 6 4 7 6 3 3" xfId="31890" xr:uid="{00000000-0005-0000-0000-00008E7A0000}"/>
    <cellStyle name="Normal 6 4 7 6 4" xfId="15977" xr:uid="{00000000-0005-0000-0000-00008F7A0000}"/>
    <cellStyle name="Normal 6 4 7 6 4 2" xfId="36372" xr:uid="{00000000-0005-0000-0000-0000907A0000}"/>
    <cellStyle name="Normal 6 4 7 6 5" xfId="25776" xr:uid="{00000000-0005-0000-0000-0000917A0000}"/>
    <cellStyle name="Normal 6 4 7 7" xfId="15978" xr:uid="{00000000-0005-0000-0000-0000927A0000}"/>
    <cellStyle name="Normal 6 4 7 7 2" xfId="15979" xr:uid="{00000000-0005-0000-0000-0000937A0000}"/>
    <cellStyle name="Normal 6 4 7 7 2 2" xfId="41909" xr:uid="{00000000-0005-0000-0000-0000947A0000}"/>
    <cellStyle name="Normal 6 4 7 7 3" xfId="31891" xr:uid="{00000000-0005-0000-0000-0000957A0000}"/>
    <cellStyle name="Normal 6 4 7 8" xfId="15980" xr:uid="{00000000-0005-0000-0000-0000967A0000}"/>
    <cellStyle name="Normal 6 4 7 8 2" xfId="15981" xr:uid="{00000000-0005-0000-0000-0000977A0000}"/>
    <cellStyle name="Normal 6 4 7 8 2 2" xfId="41910" xr:uid="{00000000-0005-0000-0000-0000987A0000}"/>
    <cellStyle name="Normal 6 4 7 8 3" xfId="31892" xr:uid="{00000000-0005-0000-0000-0000997A0000}"/>
    <cellStyle name="Normal 6 4 7 9" xfId="15982" xr:uid="{00000000-0005-0000-0000-00009A7A0000}"/>
    <cellStyle name="Normal 6 4 7 9 2" xfId="36355" xr:uid="{00000000-0005-0000-0000-00009B7A0000}"/>
    <cellStyle name="Normal 6 4 8" xfId="15983" xr:uid="{00000000-0005-0000-0000-00009C7A0000}"/>
    <cellStyle name="Normal 6 4 8 10" xfId="25777" xr:uid="{00000000-0005-0000-0000-00009D7A0000}"/>
    <cellStyle name="Normal 6 4 8 2" xfId="15984" xr:uid="{00000000-0005-0000-0000-00009E7A0000}"/>
    <cellStyle name="Normal 6 4 8 2 2" xfId="15985" xr:uid="{00000000-0005-0000-0000-00009F7A0000}"/>
    <cellStyle name="Normal 6 4 8 2 2 2" xfId="15986" xr:uid="{00000000-0005-0000-0000-0000A07A0000}"/>
    <cellStyle name="Normal 6 4 8 2 2 2 2" xfId="15987" xr:uid="{00000000-0005-0000-0000-0000A17A0000}"/>
    <cellStyle name="Normal 6 4 8 2 2 2 2 2" xfId="15988" xr:uid="{00000000-0005-0000-0000-0000A27A0000}"/>
    <cellStyle name="Normal 6 4 8 2 2 2 2 2 2" xfId="41911" xr:uid="{00000000-0005-0000-0000-0000A37A0000}"/>
    <cellStyle name="Normal 6 4 8 2 2 2 2 3" xfId="31893" xr:uid="{00000000-0005-0000-0000-0000A47A0000}"/>
    <cellStyle name="Normal 6 4 8 2 2 2 3" xfId="15989" xr:uid="{00000000-0005-0000-0000-0000A57A0000}"/>
    <cellStyle name="Normal 6 4 8 2 2 2 3 2" xfId="15990" xr:uid="{00000000-0005-0000-0000-0000A67A0000}"/>
    <cellStyle name="Normal 6 4 8 2 2 2 3 2 2" xfId="41912" xr:uid="{00000000-0005-0000-0000-0000A77A0000}"/>
    <cellStyle name="Normal 6 4 8 2 2 2 3 3" xfId="31894" xr:uid="{00000000-0005-0000-0000-0000A87A0000}"/>
    <cellStyle name="Normal 6 4 8 2 2 2 4" xfId="15991" xr:uid="{00000000-0005-0000-0000-0000A97A0000}"/>
    <cellStyle name="Normal 6 4 8 2 2 2 4 2" xfId="36376" xr:uid="{00000000-0005-0000-0000-0000AA7A0000}"/>
    <cellStyle name="Normal 6 4 8 2 2 2 5" xfId="25780" xr:uid="{00000000-0005-0000-0000-0000AB7A0000}"/>
    <cellStyle name="Normal 6 4 8 2 2 3" xfId="15992" xr:uid="{00000000-0005-0000-0000-0000AC7A0000}"/>
    <cellStyle name="Normal 6 4 8 2 2 3 2" xfId="15993" xr:uid="{00000000-0005-0000-0000-0000AD7A0000}"/>
    <cellStyle name="Normal 6 4 8 2 2 3 2 2" xfId="15994" xr:uid="{00000000-0005-0000-0000-0000AE7A0000}"/>
    <cellStyle name="Normal 6 4 8 2 2 3 2 2 2" xfId="41913" xr:uid="{00000000-0005-0000-0000-0000AF7A0000}"/>
    <cellStyle name="Normal 6 4 8 2 2 3 2 3" xfId="31895" xr:uid="{00000000-0005-0000-0000-0000B07A0000}"/>
    <cellStyle name="Normal 6 4 8 2 2 3 3" xfId="15995" xr:uid="{00000000-0005-0000-0000-0000B17A0000}"/>
    <cellStyle name="Normal 6 4 8 2 2 3 3 2" xfId="15996" xr:uid="{00000000-0005-0000-0000-0000B27A0000}"/>
    <cellStyle name="Normal 6 4 8 2 2 3 3 2 2" xfId="41914" xr:uid="{00000000-0005-0000-0000-0000B37A0000}"/>
    <cellStyle name="Normal 6 4 8 2 2 3 3 3" xfId="31896" xr:uid="{00000000-0005-0000-0000-0000B47A0000}"/>
    <cellStyle name="Normal 6 4 8 2 2 3 4" xfId="15997" xr:uid="{00000000-0005-0000-0000-0000B57A0000}"/>
    <cellStyle name="Normal 6 4 8 2 2 3 4 2" xfId="36377" xr:uid="{00000000-0005-0000-0000-0000B67A0000}"/>
    <cellStyle name="Normal 6 4 8 2 2 3 5" xfId="25781" xr:uid="{00000000-0005-0000-0000-0000B77A0000}"/>
    <cellStyle name="Normal 6 4 8 2 2 4" xfId="15998" xr:uid="{00000000-0005-0000-0000-0000B87A0000}"/>
    <cellStyle name="Normal 6 4 8 2 2 4 2" xfId="15999" xr:uid="{00000000-0005-0000-0000-0000B97A0000}"/>
    <cellStyle name="Normal 6 4 8 2 2 4 2 2" xfId="41915" xr:uid="{00000000-0005-0000-0000-0000BA7A0000}"/>
    <cellStyle name="Normal 6 4 8 2 2 4 3" xfId="31897" xr:uid="{00000000-0005-0000-0000-0000BB7A0000}"/>
    <cellStyle name="Normal 6 4 8 2 2 5" xfId="16000" xr:uid="{00000000-0005-0000-0000-0000BC7A0000}"/>
    <cellStyle name="Normal 6 4 8 2 2 5 2" xfId="16001" xr:uid="{00000000-0005-0000-0000-0000BD7A0000}"/>
    <cellStyle name="Normal 6 4 8 2 2 5 2 2" xfId="41916" xr:uid="{00000000-0005-0000-0000-0000BE7A0000}"/>
    <cellStyle name="Normal 6 4 8 2 2 5 3" xfId="31898" xr:uid="{00000000-0005-0000-0000-0000BF7A0000}"/>
    <cellStyle name="Normal 6 4 8 2 2 6" xfId="16002" xr:uid="{00000000-0005-0000-0000-0000C07A0000}"/>
    <cellStyle name="Normal 6 4 8 2 2 6 2" xfId="36375" xr:uid="{00000000-0005-0000-0000-0000C17A0000}"/>
    <cellStyle name="Normal 6 4 8 2 2 7" xfId="25779" xr:uid="{00000000-0005-0000-0000-0000C27A0000}"/>
    <cellStyle name="Normal 6 4 8 2 3" xfId="16003" xr:uid="{00000000-0005-0000-0000-0000C37A0000}"/>
    <cellStyle name="Normal 6 4 8 2 3 2" xfId="16004" xr:uid="{00000000-0005-0000-0000-0000C47A0000}"/>
    <cellStyle name="Normal 6 4 8 2 3 2 2" xfId="16005" xr:uid="{00000000-0005-0000-0000-0000C57A0000}"/>
    <cellStyle name="Normal 6 4 8 2 3 2 2 2" xfId="41917" xr:uid="{00000000-0005-0000-0000-0000C67A0000}"/>
    <cellStyle name="Normal 6 4 8 2 3 2 3" xfId="31899" xr:uid="{00000000-0005-0000-0000-0000C77A0000}"/>
    <cellStyle name="Normal 6 4 8 2 3 3" xfId="16006" xr:uid="{00000000-0005-0000-0000-0000C87A0000}"/>
    <cellStyle name="Normal 6 4 8 2 3 3 2" xfId="16007" xr:uid="{00000000-0005-0000-0000-0000C97A0000}"/>
    <cellStyle name="Normal 6 4 8 2 3 3 2 2" xfId="41918" xr:uid="{00000000-0005-0000-0000-0000CA7A0000}"/>
    <cellStyle name="Normal 6 4 8 2 3 3 3" xfId="31900" xr:uid="{00000000-0005-0000-0000-0000CB7A0000}"/>
    <cellStyle name="Normal 6 4 8 2 3 4" xfId="16008" xr:uid="{00000000-0005-0000-0000-0000CC7A0000}"/>
    <cellStyle name="Normal 6 4 8 2 3 4 2" xfId="36378" xr:uid="{00000000-0005-0000-0000-0000CD7A0000}"/>
    <cellStyle name="Normal 6 4 8 2 3 5" xfId="25782" xr:uid="{00000000-0005-0000-0000-0000CE7A0000}"/>
    <cellStyle name="Normal 6 4 8 2 4" xfId="16009" xr:uid="{00000000-0005-0000-0000-0000CF7A0000}"/>
    <cellStyle name="Normal 6 4 8 2 4 2" xfId="16010" xr:uid="{00000000-0005-0000-0000-0000D07A0000}"/>
    <cellStyle name="Normal 6 4 8 2 4 2 2" xfId="16011" xr:uid="{00000000-0005-0000-0000-0000D17A0000}"/>
    <cellStyle name="Normal 6 4 8 2 4 2 2 2" xfId="41919" xr:uid="{00000000-0005-0000-0000-0000D27A0000}"/>
    <cellStyle name="Normal 6 4 8 2 4 2 3" xfId="31901" xr:uid="{00000000-0005-0000-0000-0000D37A0000}"/>
    <cellStyle name="Normal 6 4 8 2 4 3" xfId="16012" xr:uid="{00000000-0005-0000-0000-0000D47A0000}"/>
    <cellStyle name="Normal 6 4 8 2 4 3 2" xfId="16013" xr:uid="{00000000-0005-0000-0000-0000D57A0000}"/>
    <cellStyle name="Normal 6 4 8 2 4 3 2 2" xfId="41920" xr:uid="{00000000-0005-0000-0000-0000D67A0000}"/>
    <cellStyle name="Normal 6 4 8 2 4 3 3" xfId="31902" xr:uid="{00000000-0005-0000-0000-0000D77A0000}"/>
    <cellStyle name="Normal 6 4 8 2 4 4" xfId="16014" xr:uid="{00000000-0005-0000-0000-0000D87A0000}"/>
    <cellStyle name="Normal 6 4 8 2 4 4 2" xfId="36379" xr:uid="{00000000-0005-0000-0000-0000D97A0000}"/>
    <cellStyle name="Normal 6 4 8 2 4 5" xfId="25783" xr:uid="{00000000-0005-0000-0000-0000DA7A0000}"/>
    <cellStyle name="Normal 6 4 8 2 5" xfId="16015" xr:uid="{00000000-0005-0000-0000-0000DB7A0000}"/>
    <cellStyle name="Normal 6 4 8 2 5 2" xfId="16016" xr:uid="{00000000-0005-0000-0000-0000DC7A0000}"/>
    <cellStyle name="Normal 6 4 8 2 5 2 2" xfId="41921" xr:uid="{00000000-0005-0000-0000-0000DD7A0000}"/>
    <cellStyle name="Normal 6 4 8 2 5 3" xfId="31903" xr:uid="{00000000-0005-0000-0000-0000DE7A0000}"/>
    <cellStyle name="Normal 6 4 8 2 6" xfId="16017" xr:uid="{00000000-0005-0000-0000-0000DF7A0000}"/>
    <cellStyle name="Normal 6 4 8 2 6 2" xfId="16018" xr:uid="{00000000-0005-0000-0000-0000E07A0000}"/>
    <cellStyle name="Normal 6 4 8 2 6 2 2" xfId="41922" xr:uid="{00000000-0005-0000-0000-0000E17A0000}"/>
    <cellStyle name="Normal 6 4 8 2 6 3" xfId="31904" xr:uid="{00000000-0005-0000-0000-0000E27A0000}"/>
    <cellStyle name="Normal 6 4 8 2 7" xfId="16019" xr:uid="{00000000-0005-0000-0000-0000E37A0000}"/>
    <cellStyle name="Normal 6 4 8 2 7 2" xfId="36374" xr:uid="{00000000-0005-0000-0000-0000E47A0000}"/>
    <cellStyle name="Normal 6 4 8 2 8" xfId="25778" xr:uid="{00000000-0005-0000-0000-0000E57A0000}"/>
    <cellStyle name="Normal 6 4 8 3" xfId="16020" xr:uid="{00000000-0005-0000-0000-0000E67A0000}"/>
    <cellStyle name="Normal 6 4 8 3 2" xfId="16021" xr:uid="{00000000-0005-0000-0000-0000E77A0000}"/>
    <cellStyle name="Normal 6 4 8 3 2 2" xfId="16022" xr:uid="{00000000-0005-0000-0000-0000E87A0000}"/>
    <cellStyle name="Normal 6 4 8 3 2 2 2" xfId="16023" xr:uid="{00000000-0005-0000-0000-0000E97A0000}"/>
    <cellStyle name="Normal 6 4 8 3 2 2 2 2" xfId="16024" xr:uid="{00000000-0005-0000-0000-0000EA7A0000}"/>
    <cellStyle name="Normal 6 4 8 3 2 2 2 2 2" xfId="41923" xr:uid="{00000000-0005-0000-0000-0000EB7A0000}"/>
    <cellStyle name="Normal 6 4 8 3 2 2 2 3" xfId="31905" xr:uid="{00000000-0005-0000-0000-0000EC7A0000}"/>
    <cellStyle name="Normal 6 4 8 3 2 2 3" xfId="16025" xr:uid="{00000000-0005-0000-0000-0000ED7A0000}"/>
    <cellStyle name="Normal 6 4 8 3 2 2 3 2" xfId="16026" xr:uid="{00000000-0005-0000-0000-0000EE7A0000}"/>
    <cellStyle name="Normal 6 4 8 3 2 2 3 2 2" xfId="41924" xr:uid="{00000000-0005-0000-0000-0000EF7A0000}"/>
    <cellStyle name="Normal 6 4 8 3 2 2 3 3" xfId="31906" xr:uid="{00000000-0005-0000-0000-0000F07A0000}"/>
    <cellStyle name="Normal 6 4 8 3 2 2 4" xfId="16027" xr:uid="{00000000-0005-0000-0000-0000F17A0000}"/>
    <cellStyle name="Normal 6 4 8 3 2 2 4 2" xfId="36382" xr:uid="{00000000-0005-0000-0000-0000F27A0000}"/>
    <cellStyle name="Normal 6 4 8 3 2 2 5" xfId="25786" xr:uid="{00000000-0005-0000-0000-0000F37A0000}"/>
    <cellStyle name="Normal 6 4 8 3 2 3" xfId="16028" xr:uid="{00000000-0005-0000-0000-0000F47A0000}"/>
    <cellStyle name="Normal 6 4 8 3 2 3 2" xfId="16029" xr:uid="{00000000-0005-0000-0000-0000F57A0000}"/>
    <cellStyle name="Normal 6 4 8 3 2 3 2 2" xfId="16030" xr:uid="{00000000-0005-0000-0000-0000F67A0000}"/>
    <cellStyle name="Normal 6 4 8 3 2 3 2 2 2" xfId="41925" xr:uid="{00000000-0005-0000-0000-0000F77A0000}"/>
    <cellStyle name="Normal 6 4 8 3 2 3 2 3" xfId="31907" xr:uid="{00000000-0005-0000-0000-0000F87A0000}"/>
    <cellStyle name="Normal 6 4 8 3 2 3 3" xfId="16031" xr:uid="{00000000-0005-0000-0000-0000F97A0000}"/>
    <cellStyle name="Normal 6 4 8 3 2 3 3 2" xfId="16032" xr:uid="{00000000-0005-0000-0000-0000FA7A0000}"/>
    <cellStyle name="Normal 6 4 8 3 2 3 3 2 2" xfId="41926" xr:uid="{00000000-0005-0000-0000-0000FB7A0000}"/>
    <cellStyle name="Normal 6 4 8 3 2 3 3 3" xfId="31908" xr:uid="{00000000-0005-0000-0000-0000FC7A0000}"/>
    <cellStyle name="Normal 6 4 8 3 2 3 4" xfId="16033" xr:uid="{00000000-0005-0000-0000-0000FD7A0000}"/>
    <cellStyle name="Normal 6 4 8 3 2 3 4 2" xfId="36383" xr:uid="{00000000-0005-0000-0000-0000FE7A0000}"/>
    <cellStyle name="Normal 6 4 8 3 2 3 5" xfId="25787" xr:uid="{00000000-0005-0000-0000-0000FF7A0000}"/>
    <cellStyle name="Normal 6 4 8 3 2 4" xfId="16034" xr:uid="{00000000-0005-0000-0000-0000007B0000}"/>
    <cellStyle name="Normal 6 4 8 3 2 4 2" xfId="16035" xr:uid="{00000000-0005-0000-0000-0000017B0000}"/>
    <cellStyle name="Normal 6 4 8 3 2 4 2 2" xfId="41927" xr:uid="{00000000-0005-0000-0000-0000027B0000}"/>
    <cellStyle name="Normal 6 4 8 3 2 4 3" xfId="31909" xr:uid="{00000000-0005-0000-0000-0000037B0000}"/>
    <cellStyle name="Normal 6 4 8 3 2 5" xfId="16036" xr:uid="{00000000-0005-0000-0000-0000047B0000}"/>
    <cellStyle name="Normal 6 4 8 3 2 5 2" xfId="16037" xr:uid="{00000000-0005-0000-0000-0000057B0000}"/>
    <cellStyle name="Normal 6 4 8 3 2 5 2 2" xfId="41928" xr:uid="{00000000-0005-0000-0000-0000067B0000}"/>
    <cellStyle name="Normal 6 4 8 3 2 5 3" xfId="31910" xr:uid="{00000000-0005-0000-0000-0000077B0000}"/>
    <cellStyle name="Normal 6 4 8 3 2 6" xfId="16038" xr:uid="{00000000-0005-0000-0000-0000087B0000}"/>
    <cellStyle name="Normal 6 4 8 3 2 6 2" xfId="36381" xr:uid="{00000000-0005-0000-0000-0000097B0000}"/>
    <cellStyle name="Normal 6 4 8 3 2 7" xfId="25785" xr:uid="{00000000-0005-0000-0000-00000A7B0000}"/>
    <cellStyle name="Normal 6 4 8 3 3" xfId="16039" xr:uid="{00000000-0005-0000-0000-00000B7B0000}"/>
    <cellStyle name="Normal 6 4 8 3 3 2" xfId="16040" xr:uid="{00000000-0005-0000-0000-00000C7B0000}"/>
    <cellStyle name="Normal 6 4 8 3 3 2 2" xfId="16041" xr:uid="{00000000-0005-0000-0000-00000D7B0000}"/>
    <cellStyle name="Normal 6 4 8 3 3 2 2 2" xfId="41929" xr:uid="{00000000-0005-0000-0000-00000E7B0000}"/>
    <cellStyle name="Normal 6 4 8 3 3 2 3" xfId="31911" xr:uid="{00000000-0005-0000-0000-00000F7B0000}"/>
    <cellStyle name="Normal 6 4 8 3 3 3" xfId="16042" xr:uid="{00000000-0005-0000-0000-0000107B0000}"/>
    <cellStyle name="Normal 6 4 8 3 3 3 2" xfId="16043" xr:uid="{00000000-0005-0000-0000-0000117B0000}"/>
    <cellStyle name="Normal 6 4 8 3 3 3 2 2" xfId="41930" xr:uid="{00000000-0005-0000-0000-0000127B0000}"/>
    <cellStyle name="Normal 6 4 8 3 3 3 3" xfId="31912" xr:uid="{00000000-0005-0000-0000-0000137B0000}"/>
    <cellStyle name="Normal 6 4 8 3 3 4" xfId="16044" xr:uid="{00000000-0005-0000-0000-0000147B0000}"/>
    <cellStyle name="Normal 6 4 8 3 3 4 2" xfId="36384" xr:uid="{00000000-0005-0000-0000-0000157B0000}"/>
    <cellStyle name="Normal 6 4 8 3 3 5" xfId="25788" xr:uid="{00000000-0005-0000-0000-0000167B0000}"/>
    <cellStyle name="Normal 6 4 8 3 4" xfId="16045" xr:uid="{00000000-0005-0000-0000-0000177B0000}"/>
    <cellStyle name="Normal 6 4 8 3 4 2" xfId="16046" xr:uid="{00000000-0005-0000-0000-0000187B0000}"/>
    <cellStyle name="Normal 6 4 8 3 4 2 2" xfId="16047" xr:uid="{00000000-0005-0000-0000-0000197B0000}"/>
    <cellStyle name="Normal 6 4 8 3 4 2 2 2" xfId="41931" xr:uid="{00000000-0005-0000-0000-00001A7B0000}"/>
    <cellStyle name="Normal 6 4 8 3 4 2 3" xfId="31913" xr:uid="{00000000-0005-0000-0000-00001B7B0000}"/>
    <cellStyle name="Normal 6 4 8 3 4 3" xfId="16048" xr:uid="{00000000-0005-0000-0000-00001C7B0000}"/>
    <cellStyle name="Normal 6 4 8 3 4 3 2" xfId="16049" xr:uid="{00000000-0005-0000-0000-00001D7B0000}"/>
    <cellStyle name="Normal 6 4 8 3 4 3 2 2" xfId="41932" xr:uid="{00000000-0005-0000-0000-00001E7B0000}"/>
    <cellStyle name="Normal 6 4 8 3 4 3 3" xfId="31914" xr:uid="{00000000-0005-0000-0000-00001F7B0000}"/>
    <cellStyle name="Normal 6 4 8 3 4 4" xfId="16050" xr:uid="{00000000-0005-0000-0000-0000207B0000}"/>
    <cellStyle name="Normal 6 4 8 3 4 4 2" xfId="36385" xr:uid="{00000000-0005-0000-0000-0000217B0000}"/>
    <cellStyle name="Normal 6 4 8 3 4 5" xfId="25789" xr:uid="{00000000-0005-0000-0000-0000227B0000}"/>
    <cellStyle name="Normal 6 4 8 3 5" xfId="16051" xr:uid="{00000000-0005-0000-0000-0000237B0000}"/>
    <cellStyle name="Normal 6 4 8 3 5 2" xfId="16052" xr:uid="{00000000-0005-0000-0000-0000247B0000}"/>
    <cellStyle name="Normal 6 4 8 3 5 2 2" xfId="41933" xr:uid="{00000000-0005-0000-0000-0000257B0000}"/>
    <cellStyle name="Normal 6 4 8 3 5 3" xfId="31915" xr:uid="{00000000-0005-0000-0000-0000267B0000}"/>
    <cellStyle name="Normal 6 4 8 3 6" xfId="16053" xr:uid="{00000000-0005-0000-0000-0000277B0000}"/>
    <cellStyle name="Normal 6 4 8 3 6 2" xfId="16054" xr:uid="{00000000-0005-0000-0000-0000287B0000}"/>
    <cellStyle name="Normal 6 4 8 3 6 2 2" xfId="41934" xr:uid="{00000000-0005-0000-0000-0000297B0000}"/>
    <cellStyle name="Normal 6 4 8 3 6 3" xfId="31916" xr:uid="{00000000-0005-0000-0000-00002A7B0000}"/>
    <cellStyle name="Normal 6 4 8 3 7" xfId="16055" xr:uid="{00000000-0005-0000-0000-00002B7B0000}"/>
    <cellStyle name="Normal 6 4 8 3 7 2" xfId="36380" xr:uid="{00000000-0005-0000-0000-00002C7B0000}"/>
    <cellStyle name="Normal 6 4 8 3 8" xfId="25784" xr:uid="{00000000-0005-0000-0000-00002D7B0000}"/>
    <cellStyle name="Normal 6 4 8 4" xfId="16056" xr:uid="{00000000-0005-0000-0000-00002E7B0000}"/>
    <cellStyle name="Normal 6 4 8 4 2" xfId="16057" xr:uid="{00000000-0005-0000-0000-00002F7B0000}"/>
    <cellStyle name="Normal 6 4 8 4 2 2" xfId="16058" xr:uid="{00000000-0005-0000-0000-0000307B0000}"/>
    <cellStyle name="Normal 6 4 8 4 2 2 2" xfId="16059" xr:uid="{00000000-0005-0000-0000-0000317B0000}"/>
    <cellStyle name="Normal 6 4 8 4 2 2 2 2" xfId="41935" xr:uid="{00000000-0005-0000-0000-0000327B0000}"/>
    <cellStyle name="Normal 6 4 8 4 2 2 3" xfId="31917" xr:uid="{00000000-0005-0000-0000-0000337B0000}"/>
    <cellStyle name="Normal 6 4 8 4 2 3" xfId="16060" xr:uid="{00000000-0005-0000-0000-0000347B0000}"/>
    <cellStyle name="Normal 6 4 8 4 2 3 2" xfId="16061" xr:uid="{00000000-0005-0000-0000-0000357B0000}"/>
    <cellStyle name="Normal 6 4 8 4 2 3 2 2" xfId="41936" xr:uid="{00000000-0005-0000-0000-0000367B0000}"/>
    <cellStyle name="Normal 6 4 8 4 2 3 3" xfId="31918" xr:uid="{00000000-0005-0000-0000-0000377B0000}"/>
    <cellStyle name="Normal 6 4 8 4 2 4" xfId="16062" xr:uid="{00000000-0005-0000-0000-0000387B0000}"/>
    <cellStyle name="Normal 6 4 8 4 2 4 2" xfId="36387" xr:uid="{00000000-0005-0000-0000-0000397B0000}"/>
    <cellStyle name="Normal 6 4 8 4 2 5" xfId="25791" xr:uid="{00000000-0005-0000-0000-00003A7B0000}"/>
    <cellStyle name="Normal 6 4 8 4 3" xfId="16063" xr:uid="{00000000-0005-0000-0000-00003B7B0000}"/>
    <cellStyle name="Normal 6 4 8 4 3 2" xfId="16064" xr:uid="{00000000-0005-0000-0000-00003C7B0000}"/>
    <cellStyle name="Normal 6 4 8 4 3 2 2" xfId="16065" xr:uid="{00000000-0005-0000-0000-00003D7B0000}"/>
    <cellStyle name="Normal 6 4 8 4 3 2 2 2" xfId="41937" xr:uid="{00000000-0005-0000-0000-00003E7B0000}"/>
    <cellStyle name="Normal 6 4 8 4 3 2 3" xfId="31919" xr:uid="{00000000-0005-0000-0000-00003F7B0000}"/>
    <cellStyle name="Normal 6 4 8 4 3 3" xfId="16066" xr:uid="{00000000-0005-0000-0000-0000407B0000}"/>
    <cellStyle name="Normal 6 4 8 4 3 3 2" xfId="16067" xr:uid="{00000000-0005-0000-0000-0000417B0000}"/>
    <cellStyle name="Normal 6 4 8 4 3 3 2 2" xfId="41938" xr:uid="{00000000-0005-0000-0000-0000427B0000}"/>
    <cellStyle name="Normal 6 4 8 4 3 3 3" xfId="31920" xr:uid="{00000000-0005-0000-0000-0000437B0000}"/>
    <cellStyle name="Normal 6 4 8 4 3 4" xfId="16068" xr:uid="{00000000-0005-0000-0000-0000447B0000}"/>
    <cellStyle name="Normal 6 4 8 4 3 4 2" xfId="36388" xr:uid="{00000000-0005-0000-0000-0000457B0000}"/>
    <cellStyle name="Normal 6 4 8 4 3 5" xfId="25792" xr:uid="{00000000-0005-0000-0000-0000467B0000}"/>
    <cellStyle name="Normal 6 4 8 4 4" xfId="16069" xr:uid="{00000000-0005-0000-0000-0000477B0000}"/>
    <cellStyle name="Normal 6 4 8 4 4 2" xfId="16070" xr:uid="{00000000-0005-0000-0000-0000487B0000}"/>
    <cellStyle name="Normal 6 4 8 4 4 2 2" xfId="41939" xr:uid="{00000000-0005-0000-0000-0000497B0000}"/>
    <cellStyle name="Normal 6 4 8 4 4 3" xfId="31921" xr:uid="{00000000-0005-0000-0000-00004A7B0000}"/>
    <cellStyle name="Normal 6 4 8 4 5" xfId="16071" xr:uid="{00000000-0005-0000-0000-00004B7B0000}"/>
    <cellStyle name="Normal 6 4 8 4 5 2" xfId="16072" xr:uid="{00000000-0005-0000-0000-00004C7B0000}"/>
    <cellStyle name="Normal 6 4 8 4 5 2 2" xfId="41940" xr:uid="{00000000-0005-0000-0000-00004D7B0000}"/>
    <cellStyle name="Normal 6 4 8 4 5 3" xfId="31922" xr:uid="{00000000-0005-0000-0000-00004E7B0000}"/>
    <cellStyle name="Normal 6 4 8 4 6" xfId="16073" xr:uid="{00000000-0005-0000-0000-00004F7B0000}"/>
    <cellStyle name="Normal 6 4 8 4 6 2" xfId="36386" xr:uid="{00000000-0005-0000-0000-0000507B0000}"/>
    <cellStyle name="Normal 6 4 8 4 7" xfId="25790" xr:uid="{00000000-0005-0000-0000-0000517B0000}"/>
    <cellStyle name="Normal 6 4 8 5" xfId="16074" xr:uid="{00000000-0005-0000-0000-0000527B0000}"/>
    <cellStyle name="Normal 6 4 8 5 2" xfId="16075" xr:uid="{00000000-0005-0000-0000-0000537B0000}"/>
    <cellStyle name="Normal 6 4 8 5 2 2" xfId="16076" xr:uid="{00000000-0005-0000-0000-0000547B0000}"/>
    <cellStyle name="Normal 6 4 8 5 2 2 2" xfId="41941" xr:uid="{00000000-0005-0000-0000-0000557B0000}"/>
    <cellStyle name="Normal 6 4 8 5 2 3" xfId="31923" xr:uid="{00000000-0005-0000-0000-0000567B0000}"/>
    <cellStyle name="Normal 6 4 8 5 3" xfId="16077" xr:uid="{00000000-0005-0000-0000-0000577B0000}"/>
    <cellStyle name="Normal 6 4 8 5 3 2" xfId="16078" xr:uid="{00000000-0005-0000-0000-0000587B0000}"/>
    <cellStyle name="Normal 6 4 8 5 3 2 2" xfId="41942" xr:uid="{00000000-0005-0000-0000-0000597B0000}"/>
    <cellStyle name="Normal 6 4 8 5 3 3" xfId="31924" xr:uid="{00000000-0005-0000-0000-00005A7B0000}"/>
    <cellStyle name="Normal 6 4 8 5 4" xfId="16079" xr:uid="{00000000-0005-0000-0000-00005B7B0000}"/>
    <cellStyle name="Normal 6 4 8 5 4 2" xfId="36389" xr:uid="{00000000-0005-0000-0000-00005C7B0000}"/>
    <cellStyle name="Normal 6 4 8 5 5" xfId="25793" xr:uid="{00000000-0005-0000-0000-00005D7B0000}"/>
    <cellStyle name="Normal 6 4 8 6" xfId="16080" xr:uid="{00000000-0005-0000-0000-00005E7B0000}"/>
    <cellStyle name="Normal 6 4 8 6 2" xfId="16081" xr:uid="{00000000-0005-0000-0000-00005F7B0000}"/>
    <cellStyle name="Normal 6 4 8 6 2 2" xfId="16082" xr:uid="{00000000-0005-0000-0000-0000607B0000}"/>
    <cellStyle name="Normal 6 4 8 6 2 2 2" xfId="41943" xr:uid="{00000000-0005-0000-0000-0000617B0000}"/>
    <cellStyle name="Normal 6 4 8 6 2 3" xfId="31925" xr:uid="{00000000-0005-0000-0000-0000627B0000}"/>
    <cellStyle name="Normal 6 4 8 6 3" xfId="16083" xr:uid="{00000000-0005-0000-0000-0000637B0000}"/>
    <cellStyle name="Normal 6 4 8 6 3 2" xfId="16084" xr:uid="{00000000-0005-0000-0000-0000647B0000}"/>
    <cellStyle name="Normal 6 4 8 6 3 2 2" xfId="41944" xr:uid="{00000000-0005-0000-0000-0000657B0000}"/>
    <cellStyle name="Normal 6 4 8 6 3 3" xfId="31926" xr:uid="{00000000-0005-0000-0000-0000667B0000}"/>
    <cellStyle name="Normal 6 4 8 6 4" xfId="16085" xr:uid="{00000000-0005-0000-0000-0000677B0000}"/>
    <cellStyle name="Normal 6 4 8 6 4 2" xfId="36390" xr:uid="{00000000-0005-0000-0000-0000687B0000}"/>
    <cellStyle name="Normal 6 4 8 6 5" xfId="25794" xr:uid="{00000000-0005-0000-0000-0000697B0000}"/>
    <cellStyle name="Normal 6 4 8 7" xfId="16086" xr:uid="{00000000-0005-0000-0000-00006A7B0000}"/>
    <cellStyle name="Normal 6 4 8 7 2" xfId="16087" xr:uid="{00000000-0005-0000-0000-00006B7B0000}"/>
    <cellStyle name="Normal 6 4 8 7 2 2" xfId="41945" xr:uid="{00000000-0005-0000-0000-00006C7B0000}"/>
    <cellStyle name="Normal 6 4 8 7 3" xfId="31927" xr:uid="{00000000-0005-0000-0000-00006D7B0000}"/>
    <cellStyle name="Normal 6 4 8 8" xfId="16088" xr:uid="{00000000-0005-0000-0000-00006E7B0000}"/>
    <cellStyle name="Normal 6 4 8 8 2" xfId="16089" xr:uid="{00000000-0005-0000-0000-00006F7B0000}"/>
    <cellStyle name="Normal 6 4 8 8 2 2" xfId="41946" xr:uid="{00000000-0005-0000-0000-0000707B0000}"/>
    <cellStyle name="Normal 6 4 8 8 3" xfId="31928" xr:uid="{00000000-0005-0000-0000-0000717B0000}"/>
    <cellStyle name="Normal 6 4 8 9" xfId="16090" xr:uid="{00000000-0005-0000-0000-0000727B0000}"/>
    <cellStyle name="Normal 6 4 8 9 2" xfId="36373" xr:uid="{00000000-0005-0000-0000-0000737B0000}"/>
    <cellStyle name="Normal 6 4 9" xfId="16091" xr:uid="{00000000-0005-0000-0000-0000747B0000}"/>
    <cellStyle name="Normal 6 4 9 2" xfId="16092" xr:uid="{00000000-0005-0000-0000-0000757B0000}"/>
    <cellStyle name="Normal 6 4 9 2 2" xfId="16093" xr:uid="{00000000-0005-0000-0000-0000767B0000}"/>
    <cellStyle name="Normal 6 4 9 2 2 2" xfId="16094" xr:uid="{00000000-0005-0000-0000-0000777B0000}"/>
    <cellStyle name="Normal 6 4 9 2 2 2 2" xfId="16095" xr:uid="{00000000-0005-0000-0000-0000787B0000}"/>
    <cellStyle name="Normal 6 4 9 2 2 2 2 2" xfId="41947" xr:uid="{00000000-0005-0000-0000-0000797B0000}"/>
    <cellStyle name="Normal 6 4 9 2 2 2 3" xfId="31929" xr:uid="{00000000-0005-0000-0000-00007A7B0000}"/>
    <cellStyle name="Normal 6 4 9 2 2 3" xfId="16096" xr:uid="{00000000-0005-0000-0000-00007B7B0000}"/>
    <cellStyle name="Normal 6 4 9 2 2 3 2" xfId="16097" xr:uid="{00000000-0005-0000-0000-00007C7B0000}"/>
    <cellStyle name="Normal 6 4 9 2 2 3 2 2" xfId="41948" xr:uid="{00000000-0005-0000-0000-00007D7B0000}"/>
    <cellStyle name="Normal 6 4 9 2 2 3 3" xfId="31930" xr:uid="{00000000-0005-0000-0000-00007E7B0000}"/>
    <cellStyle name="Normal 6 4 9 2 2 4" xfId="16098" xr:uid="{00000000-0005-0000-0000-00007F7B0000}"/>
    <cellStyle name="Normal 6 4 9 2 2 4 2" xfId="36393" xr:uid="{00000000-0005-0000-0000-0000807B0000}"/>
    <cellStyle name="Normal 6 4 9 2 2 5" xfId="25797" xr:uid="{00000000-0005-0000-0000-0000817B0000}"/>
    <cellStyle name="Normal 6 4 9 2 3" xfId="16099" xr:uid="{00000000-0005-0000-0000-0000827B0000}"/>
    <cellStyle name="Normal 6 4 9 2 3 2" xfId="16100" xr:uid="{00000000-0005-0000-0000-0000837B0000}"/>
    <cellStyle name="Normal 6 4 9 2 3 2 2" xfId="16101" xr:uid="{00000000-0005-0000-0000-0000847B0000}"/>
    <cellStyle name="Normal 6 4 9 2 3 2 2 2" xfId="41949" xr:uid="{00000000-0005-0000-0000-0000857B0000}"/>
    <cellStyle name="Normal 6 4 9 2 3 2 3" xfId="31931" xr:uid="{00000000-0005-0000-0000-0000867B0000}"/>
    <cellStyle name="Normal 6 4 9 2 3 3" xfId="16102" xr:uid="{00000000-0005-0000-0000-0000877B0000}"/>
    <cellStyle name="Normal 6 4 9 2 3 3 2" xfId="16103" xr:uid="{00000000-0005-0000-0000-0000887B0000}"/>
    <cellStyle name="Normal 6 4 9 2 3 3 2 2" xfId="41950" xr:uid="{00000000-0005-0000-0000-0000897B0000}"/>
    <cellStyle name="Normal 6 4 9 2 3 3 3" xfId="31932" xr:uid="{00000000-0005-0000-0000-00008A7B0000}"/>
    <cellStyle name="Normal 6 4 9 2 3 4" xfId="16104" xr:uid="{00000000-0005-0000-0000-00008B7B0000}"/>
    <cellStyle name="Normal 6 4 9 2 3 4 2" xfId="36394" xr:uid="{00000000-0005-0000-0000-00008C7B0000}"/>
    <cellStyle name="Normal 6 4 9 2 3 5" xfId="25798" xr:uid="{00000000-0005-0000-0000-00008D7B0000}"/>
    <cellStyle name="Normal 6 4 9 2 4" xfId="16105" xr:uid="{00000000-0005-0000-0000-00008E7B0000}"/>
    <cellStyle name="Normal 6 4 9 2 4 2" xfId="16106" xr:uid="{00000000-0005-0000-0000-00008F7B0000}"/>
    <cellStyle name="Normal 6 4 9 2 4 2 2" xfId="41951" xr:uid="{00000000-0005-0000-0000-0000907B0000}"/>
    <cellStyle name="Normal 6 4 9 2 4 3" xfId="31933" xr:uid="{00000000-0005-0000-0000-0000917B0000}"/>
    <cellStyle name="Normal 6 4 9 2 5" xfId="16107" xr:uid="{00000000-0005-0000-0000-0000927B0000}"/>
    <cellStyle name="Normal 6 4 9 2 5 2" xfId="16108" xr:uid="{00000000-0005-0000-0000-0000937B0000}"/>
    <cellStyle name="Normal 6 4 9 2 5 2 2" xfId="41952" xr:uid="{00000000-0005-0000-0000-0000947B0000}"/>
    <cellStyle name="Normal 6 4 9 2 5 3" xfId="31934" xr:uid="{00000000-0005-0000-0000-0000957B0000}"/>
    <cellStyle name="Normal 6 4 9 2 6" xfId="16109" xr:uid="{00000000-0005-0000-0000-0000967B0000}"/>
    <cellStyle name="Normal 6 4 9 2 6 2" xfId="36392" xr:uid="{00000000-0005-0000-0000-0000977B0000}"/>
    <cellStyle name="Normal 6 4 9 2 7" xfId="25796" xr:uid="{00000000-0005-0000-0000-0000987B0000}"/>
    <cellStyle name="Normal 6 4 9 3" xfId="16110" xr:uid="{00000000-0005-0000-0000-0000997B0000}"/>
    <cellStyle name="Normal 6 4 9 3 2" xfId="16111" xr:uid="{00000000-0005-0000-0000-00009A7B0000}"/>
    <cellStyle name="Normal 6 4 9 3 2 2" xfId="16112" xr:uid="{00000000-0005-0000-0000-00009B7B0000}"/>
    <cellStyle name="Normal 6 4 9 3 2 2 2" xfId="41953" xr:uid="{00000000-0005-0000-0000-00009C7B0000}"/>
    <cellStyle name="Normal 6 4 9 3 2 3" xfId="31935" xr:uid="{00000000-0005-0000-0000-00009D7B0000}"/>
    <cellStyle name="Normal 6 4 9 3 3" xfId="16113" xr:uid="{00000000-0005-0000-0000-00009E7B0000}"/>
    <cellStyle name="Normal 6 4 9 3 3 2" xfId="16114" xr:uid="{00000000-0005-0000-0000-00009F7B0000}"/>
    <cellStyle name="Normal 6 4 9 3 3 2 2" xfId="41954" xr:uid="{00000000-0005-0000-0000-0000A07B0000}"/>
    <cellStyle name="Normal 6 4 9 3 3 3" xfId="31936" xr:uid="{00000000-0005-0000-0000-0000A17B0000}"/>
    <cellStyle name="Normal 6 4 9 3 4" xfId="16115" xr:uid="{00000000-0005-0000-0000-0000A27B0000}"/>
    <cellStyle name="Normal 6 4 9 3 4 2" xfId="36395" xr:uid="{00000000-0005-0000-0000-0000A37B0000}"/>
    <cellStyle name="Normal 6 4 9 3 5" xfId="25799" xr:uid="{00000000-0005-0000-0000-0000A47B0000}"/>
    <cellStyle name="Normal 6 4 9 4" xfId="16116" xr:uid="{00000000-0005-0000-0000-0000A57B0000}"/>
    <cellStyle name="Normal 6 4 9 4 2" xfId="16117" xr:uid="{00000000-0005-0000-0000-0000A67B0000}"/>
    <cellStyle name="Normal 6 4 9 4 2 2" xfId="16118" xr:uid="{00000000-0005-0000-0000-0000A77B0000}"/>
    <cellStyle name="Normal 6 4 9 4 2 2 2" xfId="41955" xr:uid="{00000000-0005-0000-0000-0000A87B0000}"/>
    <cellStyle name="Normal 6 4 9 4 2 3" xfId="31937" xr:uid="{00000000-0005-0000-0000-0000A97B0000}"/>
    <cellStyle name="Normal 6 4 9 4 3" xfId="16119" xr:uid="{00000000-0005-0000-0000-0000AA7B0000}"/>
    <cellStyle name="Normal 6 4 9 4 3 2" xfId="16120" xr:uid="{00000000-0005-0000-0000-0000AB7B0000}"/>
    <cellStyle name="Normal 6 4 9 4 3 2 2" xfId="41956" xr:uid="{00000000-0005-0000-0000-0000AC7B0000}"/>
    <cellStyle name="Normal 6 4 9 4 3 3" xfId="31938" xr:uid="{00000000-0005-0000-0000-0000AD7B0000}"/>
    <cellStyle name="Normal 6 4 9 4 4" xfId="16121" xr:uid="{00000000-0005-0000-0000-0000AE7B0000}"/>
    <cellStyle name="Normal 6 4 9 4 4 2" xfId="36396" xr:uid="{00000000-0005-0000-0000-0000AF7B0000}"/>
    <cellStyle name="Normal 6 4 9 4 5" xfId="25800" xr:uid="{00000000-0005-0000-0000-0000B07B0000}"/>
    <cellStyle name="Normal 6 4 9 5" xfId="16122" xr:uid="{00000000-0005-0000-0000-0000B17B0000}"/>
    <cellStyle name="Normal 6 4 9 5 2" xfId="16123" xr:uid="{00000000-0005-0000-0000-0000B27B0000}"/>
    <cellStyle name="Normal 6 4 9 5 2 2" xfId="41957" xr:uid="{00000000-0005-0000-0000-0000B37B0000}"/>
    <cellStyle name="Normal 6 4 9 5 3" xfId="31939" xr:uid="{00000000-0005-0000-0000-0000B47B0000}"/>
    <cellStyle name="Normal 6 4 9 6" xfId="16124" xr:uid="{00000000-0005-0000-0000-0000B57B0000}"/>
    <cellStyle name="Normal 6 4 9 6 2" xfId="16125" xr:uid="{00000000-0005-0000-0000-0000B67B0000}"/>
    <cellStyle name="Normal 6 4 9 6 2 2" xfId="41958" xr:uid="{00000000-0005-0000-0000-0000B77B0000}"/>
    <cellStyle name="Normal 6 4 9 6 3" xfId="31940" xr:uid="{00000000-0005-0000-0000-0000B87B0000}"/>
    <cellStyle name="Normal 6 4 9 7" xfId="16126" xr:uid="{00000000-0005-0000-0000-0000B97B0000}"/>
    <cellStyle name="Normal 6 4 9 7 2" xfId="36391" xr:uid="{00000000-0005-0000-0000-0000BA7B0000}"/>
    <cellStyle name="Normal 6 4 9 8" xfId="25795" xr:uid="{00000000-0005-0000-0000-0000BB7B0000}"/>
    <cellStyle name="Normal 6 5" xfId="16127" xr:uid="{00000000-0005-0000-0000-0000BC7B0000}"/>
    <cellStyle name="Normal 6 5 10" xfId="16128" xr:uid="{00000000-0005-0000-0000-0000BD7B0000}"/>
    <cellStyle name="Normal 6 5 10 2" xfId="16129" xr:uid="{00000000-0005-0000-0000-0000BE7B0000}"/>
    <cellStyle name="Normal 6 5 10 2 2" xfId="16130" xr:uid="{00000000-0005-0000-0000-0000BF7B0000}"/>
    <cellStyle name="Normal 6 5 10 2 2 2" xfId="16131" xr:uid="{00000000-0005-0000-0000-0000C07B0000}"/>
    <cellStyle name="Normal 6 5 10 2 2 2 2" xfId="16132" xr:uid="{00000000-0005-0000-0000-0000C17B0000}"/>
    <cellStyle name="Normal 6 5 10 2 2 2 2 2" xfId="41959" xr:uid="{00000000-0005-0000-0000-0000C27B0000}"/>
    <cellStyle name="Normal 6 5 10 2 2 2 3" xfId="31941" xr:uid="{00000000-0005-0000-0000-0000C37B0000}"/>
    <cellStyle name="Normal 6 5 10 2 2 3" xfId="16133" xr:uid="{00000000-0005-0000-0000-0000C47B0000}"/>
    <cellStyle name="Normal 6 5 10 2 2 3 2" xfId="16134" xr:uid="{00000000-0005-0000-0000-0000C57B0000}"/>
    <cellStyle name="Normal 6 5 10 2 2 3 2 2" xfId="41960" xr:uid="{00000000-0005-0000-0000-0000C67B0000}"/>
    <cellStyle name="Normal 6 5 10 2 2 3 3" xfId="31942" xr:uid="{00000000-0005-0000-0000-0000C77B0000}"/>
    <cellStyle name="Normal 6 5 10 2 2 4" xfId="16135" xr:uid="{00000000-0005-0000-0000-0000C87B0000}"/>
    <cellStyle name="Normal 6 5 10 2 2 4 2" xfId="36400" xr:uid="{00000000-0005-0000-0000-0000C97B0000}"/>
    <cellStyle name="Normal 6 5 10 2 2 5" xfId="25804" xr:uid="{00000000-0005-0000-0000-0000CA7B0000}"/>
    <cellStyle name="Normal 6 5 10 2 3" xfId="16136" xr:uid="{00000000-0005-0000-0000-0000CB7B0000}"/>
    <cellStyle name="Normal 6 5 10 2 3 2" xfId="16137" xr:uid="{00000000-0005-0000-0000-0000CC7B0000}"/>
    <cellStyle name="Normal 6 5 10 2 3 2 2" xfId="16138" xr:uid="{00000000-0005-0000-0000-0000CD7B0000}"/>
    <cellStyle name="Normal 6 5 10 2 3 2 2 2" xfId="41961" xr:uid="{00000000-0005-0000-0000-0000CE7B0000}"/>
    <cellStyle name="Normal 6 5 10 2 3 2 3" xfId="31943" xr:uid="{00000000-0005-0000-0000-0000CF7B0000}"/>
    <cellStyle name="Normal 6 5 10 2 3 3" xfId="16139" xr:uid="{00000000-0005-0000-0000-0000D07B0000}"/>
    <cellStyle name="Normal 6 5 10 2 3 3 2" xfId="16140" xr:uid="{00000000-0005-0000-0000-0000D17B0000}"/>
    <cellStyle name="Normal 6 5 10 2 3 3 2 2" xfId="41962" xr:uid="{00000000-0005-0000-0000-0000D27B0000}"/>
    <cellStyle name="Normal 6 5 10 2 3 3 3" xfId="31944" xr:uid="{00000000-0005-0000-0000-0000D37B0000}"/>
    <cellStyle name="Normal 6 5 10 2 3 4" xfId="16141" xr:uid="{00000000-0005-0000-0000-0000D47B0000}"/>
    <cellStyle name="Normal 6 5 10 2 3 4 2" xfId="36401" xr:uid="{00000000-0005-0000-0000-0000D57B0000}"/>
    <cellStyle name="Normal 6 5 10 2 3 5" xfId="25805" xr:uid="{00000000-0005-0000-0000-0000D67B0000}"/>
    <cellStyle name="Normal 6 5 10 2 4" xfId="16142" xr:uid="{00000000-0005-0000-0000-0000D77B0000}"/>
    <cellStyle name="Normal 6 5 10 2 4 2" xfId="16143" xr:uid="{00000000-0005-0000-0000-0000D87B0000}"/>
    <cellStyle name="Normal 6 5 10 2 4 2 2" xfId="41963" xr:uid="{00000000-0005-0000-0000-0000D97B0000}"/>
    <cellStyle name="Normal 6 5 10 2 4 3" xfId="31945" xr:uid="{00000000-0005-0000-0000-0000DA7B0000}"/>
    <cellStyle name="Normal 6 5 10 2 5" xfId="16144" xr:uid="{00000000-0005-0000-0000-0000DB7B0000}"/>
    <cellStyle name="Normal 6 5 10 2 5 2" xfId="16145" xr:uid="{00000000-0005-0000-0000-0000DC7B0000}"/>
    <cellStyle name="Normal 6 5 10 2 5 2 2" xfId="41964" xr:uid="{00000000-0005-0000-0000-0000DD7B0000}"/>
    <cellStyle name="Normal 6 5 10 2 5 3" xfId="31946" xr:uid="{00000000-0005-0000-0000-0000DE7B0000}"/>
    <cellStyle name="Normal 6 5 10 2 6" xfId="16146" xr:uid="{00000000-0005-0000-0000-0000DF7B0000}"/>
    <cellStyle name="Normal 6 5 10 2 6 2" xfId="36399" xr:uid="{00000000-0005-0000-0000-0000E07B0000}"/>
    <cellStyle name="Normal 6 5 10 2 7" xfId="25803" xr:uid="{00000000-0005-0000-0000-0000E17B0000}"/>
    <cellStyle name="Normal 6 5 10 3" xfId="16147" xr:uid="{00000000-0005-0000-0000-0000E27B0000}"/>
    <cellStyle name="Normal 6 5 10 3 2" xfId="16148" xr:uid="{00000000-0005-0000-0000-0000E37B0000}"/>
    <cellStyle name="Normal 6 5 10 3 2 2" xfId="16149" xr:uid="{00000000-0005-0000-0000-0000E47B0000}"/>
    <cellStyle name="Normal 6 5 10 3 2 2 2" xfId="41965" xr:uid="{00000000-0005-0000-0000-0000E57B0000}"/>
    <cellStyle name="Normal 6 5 10 3 2 3" xfId="31947" xr:uid="{00000000-0005-0000-0000-0000E67B0000}"/>
    <cellStyle name="Normal 6 5 10 3 3" xfId="16150" xr:uid="{00000000-0005-0000-0000-0000E77B0000}"/>
    <cellStyle name="Normal 6 5 10 3 3 2" xfId="16151" xr:uid="{00000000-0005-0000-0000-0000E87B0000}"/>
    <cellStyle name="Normal 6 5 10 3 3 2 2" xfId="41966" xr:uid="{00000000-0005-0000-0000-0000E97B0000}"/>
    <cellStyle name="Normal 6 5 10 3 3 3" xfId="31948" xr:uid="{00000000-0005-0000-0000-0000EA7B0000}"/>
    <cellStyle name="Normal 6 5 10 3 4" xfId="16152" xr:uid="{00000000-0005-0000-0000-0000EB7B0000}"/>
    <cellStyle name="Normal 6 5 10 3 4 2" xfId="36402" xr:uid="{00000000-0005-0000-0000-0000EC7B0000}"/>
    <cellStyle name="Normal 6 5 10 3 5" xfId="25806" xr:uid="{00000000-0005-0000-0000-0000ED7B0000}"/>
    <cellStyle name="Normal 6 5 10 4" xfId="16153" xr:uid="{00000000-0005-0000-0000-0000EE7B0000}"/>
    <cellStyle name="Normal 6 5 10 4 2" xfId="16154" xr:uid="{00000000-0005-0000-0000-0000EF7B0000}"/>
    <cellStyle name="Normal 6 5 10 4 2 2" xfId="16155" xr:uid="{00000000-0005-0000-0000-0000F07B0000}"/>
    <cellStyle name="Normal 6 5 10 4 2 2 2" xfId="41967" xr:uid="{00000000-0005-0000-0000-0000F17B0000}"/>
    <cellStyle name="Normal 6 5 10 4 2 3" xfId="31949" xr:uid="{00000000-0005-0000-0000-0000F27B0000}"/>
    <cellStyle name="Normal 6 5 10 4 3" xfId="16156" xr:uid="{00000000-0005-0000-0000-0000F37B0000}"/>
    <cellStyle name="Normal 6 5 10 4 3 2" xfId="16157" xr:uid="{00000000-0005-0000-0000-0000F47B0000}"/>
    <cellStyle name="Normal 6 5 10 4 3 2 2" xfId="41968" xr:uid="{00000000-0005-0000-0000-0000F57B0000}"/>
    <cellStyle name="Normal 6 5 10 4 3 3" xfId="31950" xr:uid="{00000000-0005-0000-0000-0000F67B0000}"/>
    <cellStyle name="Normal 6 5 10 4 4" xfId="16158" xr:uid="{00000000-0005-0000-0000-0000F77B0000}"/>
    <cellStyle name="Normal 6 5 10 4 4 2" xfId="36403" xr:uid="{00000000-0005-0000-0000-0000F87B0000}"/>
    <cellStyle name="Normal 6 5 10 4 5" xfId="25807" xr:uid="{00000000-0005-0000-0000-0000F97B0000}"/>
    <cellStyle name="Normal 6 5 10 5" xfId="16159" xr:uid="{00000000-0005-0000-0000-0000FA7B0000}"/>
    <cellStyle name="Normal 6 5 10 5 2" xfId="16160" xr:uid="{00000000-0005-0000-0000-0000FB7B0000}"/>
    <cellStyle name="Normal 6 5 10 5 2 2" xfId="41969" xr:uid="{00000000-0005-0000-0000-0000FC7B0000}"/>
    <cellStyle name="Normal 6 5 10 5 3" xfId="31951" xr:uid="{00000000-0005-0000-0000-0000FD7B0000}"/>
    <cellStyle name="Normal 6 5 10 6" xfId="16161" xr:uid="{00000000-0005-0000-0000-0000FE7B0000}"/>
    <cellStyle name="Normal 6 5 10 6 2" xfId="16162" xr:uid="{00000000-0005-0000-0000-0000FF7B0000}"/>
    <cellStyle name="Normal 6 5 10 6 2 2" xfId="41970" xr:uid="{00000000-0005-0000-0000-0000007C0000}"/>
    <cellStyle name="Normal 6 5 10 6 3" xfId="31952" xr:uid="{00000000-0005-0000-0000-0000017C0000}"/>
    <cellStyle name="Normal 6 5 10 7" xfId="16163" xr:uid="{00000000-0005-0000-0000-0000027C0000}"/>
    <cellStyle name="Normal 6 5 10 7 2" xfId="36398" xr:uid="{00000000-0005-0000-0000-0000037C0000}"/>
    <cellStyle name="Normal 6 5 10 8" xfId="25802" xr:uid="{00000000-0005-0000-0000-0000047C0000}"/>
    <cellStyle name="Normal 6 5 11" xfId="16164" xr:uid="{00000000-0005-0000-0000-0000057C0000}"/>
    <cellStyle name="Normal 6 5 11 2" xfId="16165" xr:uid="{00000000-0005-0000-0000-0000067C0000}"/>
    <cellStyle name="Normal 6 5 11 2 2" xfId="16166" xr:uid="{00000000-0005-0000-0000-0000077C0000}"/>
    <cellStyle name="Normal 6 5 11 2 2 2" xfId="16167" xr:uid="{00000000-0005-0000-0000-0000087C0000}"/>
    <cellStyle name="Normal 6 5 11 2 2 2 2" xfId="41971" xr:uid="{00000000-0005-0000-0000-0000097C0000}"/>
    <cellStyle name="Normal 6 5 11 2 2 3" xfId="31953" xr:uid="{00000000-0005-0000-0000-00000A7C0000}"/>
    <cellStyle name="Normal 6 5 11 2 3" xfId="16168" xr:uid="{00000000-0005-0000-0000-00000B7C0000}"/>
    <cellStyle name="Normal 6 5 11 2 3 2" xfId="16169" xr:uid="{00000000-0005-0000-0000-00000C7C0000}"/>
    <cellStyle name="Normal 6 5 11 2 3 2 2" xfId="41972" xr:uid="{00000000-0005-0000-0000-00000D7C0000}"/>
    <cellStyle name="Normal 6 5 11 2 3 3" xfId="31954" xr:uid="{00000000-0005-0000-0000-00000E7C0000}"/>
    <cellStyle name="Normal 6 5 11 2 4" xfId="16170" xr:uid="{00000000-0005-0000-0000-00000F7C0000}"/>
    <cellStyle name="Normal 6 5 11 2 4 2" xfId="36405" xr:uid="{00000000-0005-0000-0000-0000107C0000}"/>
    <cellStyle name="Normal 6 5 11 2 5" xfId="25809" xr:uid="{00000000-0005-0000-0000-0000117C0000}"/>
    <cellStyle name="Normal 6 5 11 3" xfId="16171" xr:uid="{00000000-0005-0000-0000-0000127C0000}"/>
    <cellStyle name="Normal 6 5 11 3 2" xfId="16172" xr:uid="{00000000-0005-0000-0000-0000137C0000}"/>
    <cellStyle name="Normal 6 5 11 3 2 2" xfId="16173" xr:uid="{00000000-0005-0000-0000-0000147C0000}"/>
    <cellStyle name="Normal 6 5 11 3 2 2 2" xfId="41973" xr:uid="{00000000-0005-0000-0000-0000157C0000}"/>
    <cellStyle name="Normal 6 5 11 3 2 3" xfId="31955" xr:uid="{00000000-0005-0000-0000-0000167C0000}"/>
    <cellStyle name="Normal 6 5 11 3 3" xfId="16174" xr:uid="{00000000-0005-0000-0000-0000177C0000}"/>
    <cellStyle name="Normal 6 5 11 3 3 2" xfId="16175" xr:uid="{00000000-0005-0000-0000-0000187C0000}"/>
    <cellStyle name="Normal 6 5 11 3 3 2 2" xfId="41974" xr:uid="{00000000-0005-0000-0000-0000197C0000}"/>
    <cellStyle name="Normal 6 5 11 3 3 3" xfId="31956" xr:uid="{00000000-0005-0000-0000-00001A7C0000}"/>
    <cellStyle name="Normal 6 5 11 3 4" xfId="16176" xr:uid="{00000000-0005-0000-0000-00001B7C0000}"/>
    <cellStyle name="Normal 6 5 11 3 4 2" xfId="36406" xr:uid="{00000000-0005-0000-0000-00001C7C0000}"/>
    <cellStyle name="Normal 6 5 11 3 5" xfId="25810" xr:uid="{00000000-0005-0000-0000-00001D7C0000}"/>
    <cellStyle name="Normal 6 5 11 4" xfId="16177" xr:uid="{00000000-0005-0000-0000-00001E7C0000}"/>
    <cellStyle name="Normal 6 5 11 4 2" xfId="16178" xr:uid="{00000000-0005-0000-0000-00001F7C0000}"/>
    <cellStyle name="Normal 6 5 11 4 2 2" xfId="41975" xr:uid="{00000000-0005-0000-0000-0000207C0000}"/>
    <cellStyle name="Normal 6 5 11 4 3" xfId="31957" xr:uid="{00000000-0005-0000-0000-0000217C0000}"/>
    <cellStyle name="Normal 6 5 11 5" xfId="16179" xr:uid="{00000000-0005-0000-0000-0000227C0000}"/>
    <cellStyle name="Normal 6 5 11 5 2" xfId="16180" xr:uid="{00000000-0005-0000-0000-0000237C0000}"/>
    <cellStyle name="Normal 6 5 11 5 2 2" xfId="41976" xr:uid="{00000000-0005-0000-0000-0000247C0000}"/>
    <cellStyle name="Normal 6 5 11 5 3" xfId="31958" xr:uid="{00000000-0005-0000-0000-0000257C0000}"/>
    <cellStyle name="Normal 6 5 11 6" xfId="16181" xr:uid="{00000000-0005-0000-0000-0000267C0000}"/>
    <cellStyle name="Normal 6 5 11 6 2" xfId="36404" xr:uid="{00000000-0005-0000-0000-0000277C0000}"/>
    <cellStyle name="Normal 6 5 11 7" xfId="25808" xr:uid="{00000000-0005-0000-0000-0000287C0000}"/>
    <cellStyle name="Normal 6 5 12" xfId="16182" xr:uid="{00000000-0005-0000-0000-0000297C0000}"/>
    <cellStyle name="Normal 6 5 12 2" xfId="16183" xr:uid="{00000000-0005-0000-0000-00002A7C0000}"/>
    <cellStyle name="Normal 6 5 12 2 2" xfId="16184" xr:uid="{00000000-0005-0000-0000-00002B7C0000}"/>
    <cellStyle name="Normal 6 5 12 2 2 2" xfId="16185" xr:uid="{00000000-0005-0000-0000-00002C7C0000}"/>
    <cellStyle name="Normal 6 5 12 2 2 2 2" xfId="41977" xr:uid="{00000000-0005-0000-0000-00002D7C0000}"/>
    <cellStyle name="Normal 6 5 12 2 2 3" xfId="31959" xr:uid="{00000000-0005-0000-0000-00002E7C0000}"/>
    <cellStyle name="Normal 6 5 12 2 3" xfId="16186" xr:uid="{00000000-0005-0000-0000-00002F7C0000}"/>
    <cellStyle name="Normal 6 5 12 2 3 2" xfId="16187" xr:uid="{00000000-0005-0000-0000-0000307C0000}"/>
    <cellStyle name="Normal 6 5 12 2 3 2 2" xfId="41978" xr:uid="{00000000-0005-0000-0000-0000317C0000}"/>
    <cellStyle name="Normal 6 5 12 2 3 3" xfId="31960" xr:uid="{00000000-0005-0000-0000-0000327C0000}"/>
    <cellStyle name="Normal 6 5 12 2 4" xfId="16188" xr:uid="{00000000-0005-0000-0000-0000337C0000}"/>
    <cellStyle name="Normal 6 5 12 2 4 2" xfId="36408" xr:uid="{00000000-0005-0000-0000-0000347C0000}"/>
    <cellStyle name="Normal 6 5 12 2 5" xfId="25812" xr:uid="{00000000-0005-0000-0000-0000357C0000}"/>
    <cellStyle name="Normal 6 5 12 3" xfId="16189" xr:uid="{00000000-0005-0000-0000-0000367C0000}"/>
    <cellStyle name="Normal 6 5 12 3 2" xfId="16190" xr:uid="{00000000-0005-0000-0000-0000377C0000}"/>
    <cellStyle name="Normal 6 5 12 3 2 2" xfId="16191" xr:uid="{00000000-0005-0000-0000-0000387C0000}"/>
    <cellStyle name="Normal 6 5 12 3 2 2 2" xfId="41979" xr:uid="{00000000-0005-0000-0000-0000397C0000}"/>
    <cellStyle name="Normal 6 5 12 3 2 3" xfId="31961" xr:uid="{00000000-0005-0000-0000-00003A7C0000}"/>
    <cellStyle name="Normal 6 5 12 3 3" xfId="16192" xr:uid="{00000000-0005-0000-0000-00003B7C0000}"/>
    <cellStyle name="Normal 6 5 12 3 3 2" xfId="16193" xr:uid="{00000000-0005-0000-0000-00003C7C0000}"/>
    <cellStyle name="Normal 6 5 12 3 3 2 2" xfId="41980" xr:uid="{00000000-0005-0000-0000-00003D7C0000}"/>
    <cellStyle name="Normal 6 5 12 3 3 3" xfId="31962" xr:uid="{00000000-0005-0000-0000-00003E7C0000}"/>
    <cellStyle name="Normal 6 5 12 3 4" xfId="16194" xr:uid="{00000000-0005-0000-0000-00003F7C0000}"/>
    <cellStyle name="Normal 6 5 12 3 4 2" xfId="36409" xr:uid="{00000000-0005-0000-0000-0000407C0000}"/>
    <cellStyle name="Normal 6 5 12 3 5" xfId="25813" xr:uid="{00000000-0005-0000-0000-0000417C0000}"/>
    <cellStyle name="Normal 6 5 12 4" xfId="16195" xr:uid="{00000000-0005-0000-0000-0000427C0000}"/>
    <cellStyle name="Normal 6 5 12 4 2" xfId="16196" xr:uid="{00000000-0005-0000-0000-0000437C0000}"/>
    <cellStyle name="Normal 6 5 12 4 2 2" xfId="41981" xr:uid="{00000000-0005-0000-0000-0000447C0000}"/>
    <cellStyle name="Normal 6 5 12 4 3" xfId="31963" xr:uid="{00000000-0005-0000-0000-0000457C0000}"/>
    <cellStyle name="Normal 6 5 12 5" xfId="16197" xr:uid="{00000000-0005-0000-0000-0000467C0000}"/>
    <cellStyle name="Normal 6 5 12 5 2" xfId="16198" xr:uid="{00000000-0005-0000-0000-0000477C0000}"/>
    <cellStyle name="Normal 6 5 12 5 2 2" xfId="41982" xr:uid="{00000000-0005-0000-0000-0000487C0000}"/>
    <cellStyle name="Normal 6 5 12 5 3" xfId="31964" xr:uid="{00000000-0005-0000-0000-0000497C0000}"/>
    <cellStyle name="Normal 6 5 12 6" xfId="16199" xr:uid="{00000000-0005-0000-0000-00004A7C0000}"/>
    <cellStyle name="Normal 6 5 12 6 2" xfId="36407" xr:uid="{00000000-0005-0000-0000-00004B7C0000}"/>
    <cellStyle name="Normal 6 5 12 7" xfId="25811" xr:uid="{00000000-0005-0000-0000-00004C7C0000}"/>
    <cellStyle name="Normal 6 5 13" xfId="16200" xr:uid="{00000000-0005-0000-0000-00004D7C0000}"/>
    <cellStyle name="Normal 6 5 13 2" xfId="16201" xr:uid="{00000000-0005-0000-0000-00004E7C0000}"/>
    <cellStyle name="Normal 6 5 13 2 2" xfId="16202" xr:uid="{00000000-0005-0000-0000-00004F7C0000}"/>
    <cellStyle name="Normal 6 5 13 2 2 2" xfId="41983" xr:uid="{00000000-0005-0000-0000-0000507C0000}"/>
    <cellStyle name="Normal 6 5 13 2 3" xfId="31965" xr:uid="{00000000-0005-0000-0000-0000517C0000}"/>
    <cellStyle name="Normal 6 5 13 3" xfId="16203" xr:uid="{00000000-0005-0000-0000-0000527C0000}"/>
    <cellStyle name="Normal 6 5 13 3 2" xfId="16204" xr:uid="{00000000-0005-0000-0000-0000537C0000}"/>
    <cellStyle name="Normal 6 5 13 3 2 2" xfId="41984" xr:uid="{00000000-0005-0000-0000-0000547C0000}"/>
    <cellStyle name="Normal 6 5 13 3 3" xfId="31966" xr:uid="{00000000-0005-0000-0000-0000557C0000}"/>
    <cellStyle name="Normal 6 5 13 4" xfId="16205" xr:uid="{00000000-0005-0000-0000-0000567C0000}"/>
    <cellStyle name="Normal 6 5 13 4 2" xfId="36410" xr:uid="{00000000-0005-0000-0000-0000577C0000}"/>
    <cellStyle name="Normal 6 5 13 5" xfId="25814" xr:uid="{00000000-0005-0000-0000-0000587C0000}"/>
    <cellStyle name="Normal 6 5 14" xfId="16206" xr:uid="{00000000-0005-0000-0000-0000597C0000}"/>
    <cellStyle name="Normal 6 5 14 2" xfId="16207" xr:uid="{00000000-0005-0000-0000-00005A7C0000}"/>
    <cellStyle name="Normal 6 5 14 2 2" xfId="16208" xr:uid="{00000000-0005-0000-0000-00005B7C0000}"/>
    <cellStyle name="Normal 6 5 14 2 2 2" xfId="41985" xr:uid="{00000000-0005-0000-0000-00005C7C0000}"/>
    <cellStyle name="Normal 6 5 14 2 3" xfId="31967" xr:uid="{00000000-0005-0000-0000-00005D7C0000}"/>
    <cellStyle name="Normal 6 5 14 3" xfId="16209" xr:uid="{00000000-0005-0000-0000-00005E7C0000}"/>
    <cellStyle name="Normal 6 5 14 3 2" xfId="16210" xr:uid="{00000000-0005-0000-0000-00005F7C0000}"/>
    <cellStyle name="Normal 6 5 14 3 2 2" xfId="41986" xr:uid="{00000000-0005-0000-0000-0000607C0000}"/>
    <cellStyle name="Normal 6 5 14 3 3" xfId="31968" xr:uid="{00000000-0005-0000-0000-0000617C0000}"/>
    <cellStyle name="Normal 6 5 14 4" xfId="16211" xr:uid="{00000000-0005-0000-0000-0000627C0000}"/>
    <cellStyle name="Normal 6 5 14 4 2" xfId="36411" xr:uid="{00000000-0005-0000-0000-0000637C0000}"/>
    <cellStyle name="Normal 6 5 14 5" xfId="25815" xr:uid="{00000000-0005-0000-0000-0000647C0000}"/>
    <cellStyle name="Normal 6 5 15" xfId="16212" xr:uid="{00000000-0005-0000-0000-0000657C0000}"/>
    <cellStyle name="Normal 6 5 15 2" xfId="16213" xr:uid="{00000000-0005-0000-0000-0000667C0000}"/>
    <cellStyle name="Normal 6 5 15 2 2" xfId="41987" xr:uid="{00000000-0005-0000-0000-0000677C0000}"/>
    <cellStyle name="Normal 6 5 15 3" xfId="31969" xr:uid="{00000000-0005-0000-0000-0000687C0000}"/>
    <cellStyle name="Normal 6 5 16" xfId="16214" xr:uid="{00000000-0005-0000-0000-0000697C0000}"/>
    <cellStyle name="Normal 6 5 16 2" xfId="16215" xr:uid="{00000000-0005-0000-0000-00006A7C0000}"/>
    <cellStyle name="Normal 6 5 16 2 2" xfId="41988" xr:uid="{00000000-0005-0000-0000-00006B7C0000}"/>
    <cellStyle name="Normal 6 5 16 3" xfId="31970" xr:uid="{00000000-0005-0000-0000-00006C7C0000}"/>
    <cellStyle name="Normal 6 5 17" xfId="16216" xr:uid="{00000000-0005-0000-0000-00006D7C0000}"/>
    <cellStyle name="Normal 6 5 17 2" xfId="33864" xr:uid="{00000000-0005-0000-0000-00006E7C0000}"/>
    <cellStyle name="Normal 6 5 18" xfId="16217" xr:uid="{00000000-0005-0000-0000-00006F7C0000}"/>
    <cellStyle name="Normal 6 5 18 2" xfId="36397" xr:uid="{00000000-0005-0000-0000-0000707C0000}"/>
    <cellStyle name="Normal 6 5 19" xfId="25801" xr:uid="{00000000-0005-0000-0000-0000717C0000}"/>
    <cellStyle name="Normal 6 5 2" xfId="16218" xr:uid="{00000000-0005-0000-0000-0000727C0000}"/>
    <cellStyle name="Normal 6 5 2 10" xfId="16219" xr:uid="{00000000-0005-0000-0000-0000737C0000}"/>
    <cellStyle name="Normal 6 5 2 10 2" xfId="16220" xr:uid="{00000000-0005-0000-0000-0000747C0000}"/>
    <cellStyle name="Normal 6 5 2 10 2 2" xfId="41989" xr:uid="{00000000-0005-0000-0000-0000757C0000}"/>
    <cellStyle name="Normal 6 5 2 10 3" xfId="31971" xr:uid="{00000000-0005-0000-0000-0000767C0000}"/>
    <cellStyle name="Normal 6 5 2 11" xfId="16221" xr:uid="{00000000-0005-0000-0000-0000777C0000}"/>
    <cellStyle name="Normal 6 5 2 11 2" xfId="16222" xr:uid="{00000000-0005-0000-0000-0000787C0000}"/>
    <cellStyle name="Normal 6 5 2 11 2 2" xfId="41990" xr:uid="{00000000-0005-0000-0000-0000797C0000}"/>
    <cellStyle name="Normal 6 5 2 11 3" xfId="31972" xr:uid="{00000000-0005-0000-0000-00007A7C0000}"/>
    <cellStyle name="Normal 6 5 2 12" xfId="16223" xr:uid="{00000000-0005-0000-0000-00007B7C0000}"/>
    <cellStyle name="Normal 6 5 2 12 2" xfId="36412" xr:uid="{00000000-0005-0000-0000-00007C7C0000}"/>
    <cellStyle name="Normal 6 5 2 13" xfId="25816" xr:uid="{00000000-0005-0000-0000-00007D7C0000}"/>
    <cellStyle name="Normal 6 5 2 2" xfId="16224" xr:uid="{00000000-0005-0000-0000-00007E7C0000}"/>
    <cellStyle name="Normal 6 5 2 2 10" xfId="16225" xr:uid="{00000000-0005-0000-0000-00007F7C0000}"/>
    <cellStyle name="Normal 6 5 2 2 10 2" xfId="16226" xr:uid="{00000000-0005-0000-0000-0000807C0000}"/>
    <cellStyle name="Normal 6 5 2 2 10 2 2" xfId="41991" xr:uid="{00000000-0005-0000-0000-0000817C0000}"/>
    <cellStyle name="Normal 6 5 2 2 10 3" xfId="31973" xr:uid="{00000000-0005-0000-0000-0000827C0000}"/>
    <cellStyle name="Normal 6 5 2 2 11" xfId="16227" xr:uid="{00000000-0005-0000-0000-0000837C0000}"/>
    <cellStyle name="Normal 6 5 2 2 11 2" xfId="36413" xr:uid="{00000000-0005-0000-0000-0000847C0000}"/>
    <cellStyle name="Normal 6 5 2 2 12" xfId="25817" xr:uid="{00000000-0005-0000-0000-0000857C0000}"/>
    <cellStyle name="Normal 6 5 2 2 2" xfId="16228" xr:uid="{00000000-0005-0000-0000-0000867C0000}"/>
    <cellStyle name="Normal 6 5 2 2 2 10" xfId="25818" xr:uid="{00000000-0005-0000-0000-0000877C0000}"/>
    <cellStyle name="Normal 6 5 2 2 2 2" xfId="16229" xr:uid="{00000000-0005-0000-0000-0000887C0000}"/>
    <cellStyle name="Normal 6 5 2 2 2 2 2" xfId="16230" xr:uid="{00000000-0005-0000-0000-0000897C0000}"/>
    <cellStyle name="Normal 6 5 2 2 2 2 2 2" xfId="16231" xr:uid="{00000000-0005-0000-0000-00008A7C0000}"/>
    <cellStyle name="Normal 6 5 2 2 2 2 2 2 2" xfId="16232" xr:uid="{00000000-0005-0000-0000-00008B7C0000}"/>
    <cellStyle name="Normal 6 5 2 2 2 2 2 2 2 2" xfId="16233" xr:uid="{00000000-0005-0000-0000-00008C7C0000}"/>
    <cellStyle name="Normal 6 5 2 2 2 2 2 2 2 2 2" xfId="41992" xr:uid="{00000000-0005-0000-0000-00008D7C0000}"/>
    <cellStyle name="Normal 6 5 2 2 2 2 2 2 2 3" xfId="31974" xr:uid="{00000000-0005-0000-0000-00008E7C0000}"/>
    <cellStyle name="Normal 6 5 2 2 2 2 2 2 3" xfId="16234" xr:uid="{00000000-0005-0000-0000-00008F7C0000}"/>
    <cellStyle name="Normal 6 5 2 2 2 2 2 2 3 2" xfId="16235" xr:uid="{00000000-0005-0000-0000-0000907C0000}"/>
    <cellStyle name="Normal 6 5 2 2 2 2 2 2 3 2 2" xfId="41993" xr:uid="{00000000-0005-0000-0000-0000917C0000}"/>
    <cellStyle name="Normal 6 5 2 2 2 2 2 2 3 3" xfId="31975" xr:uid="{00000000-0005-0000-0000-0000927C0000}"/>
    <cellStyle name="Normal 6 5 2 2 2 2 2 2 4" xfId="16236" xr:uid="{00000000-0005-0000-0000-0000937C0000}"/>
    <cellStyle name="Normal 6 5 2 2 2 2 2 2 4 2" xfId="36417" xr:uid="{00000000-0005-0000-0000-0000947C0000}"/>
    <cellStyle name="Normal 6 5 2 2 2 2 2 2 5" xfId="25821" xr:uid="{00000000-0005-0000-0000-0000957C0000}"/>
    <cellStyle name="Normal 6 5 2 2 2 2 2 3" xfId="16237" xr:uid="{00000000-0005-0000-0000-0000967C0000}"/>
    <cellStyle name="Normal 6 5 2 2 2 2 2 3 2" xfId="16238" xr:uid="{00000000-0005-0000-0000-0000977C0000}"/>
    <cellStyle name="Normal 6 5 2 2 2 2 2 3 2 2" xfId="16239" xr:uid="{00000000-0005-0000-0000-0000987C0000}"/>
    <cellStyle name="Normal 6 5 2 2 2 2 2 3 2 2 2" xfId="41994" xr:uid="{00000000-0005-0000-0000-0000997C0000}"/>
    <cellStyle name="Normal 6 5 2 2 2 2 2 3 2 3" xfId="31976" xr:uid="{00000000-0005-0000-0000-00009A7C0000}"/>
    <cellStyle name="Normal 6 5 2 2 2 2 2 3 3" xfId="16240" xr:uid="{00000000-0005-0000-0000-00009B7C0000}"/>
    <cellStyle name="Normal 6 5 2 2 2 2 2 3 3 2" xfId="16241" xr:uid="{00000000-0005-0000-0000-00009C7C0000}"/>
    <cellStyle name="Normal 6 5 2 2 2 2 2 3 3 2 2" xfId="41995" xr:uid="{00000000-0005-0000-0000-00009D7C0000}"/>
    <cellStyle name="Normal 6 5 2 2 2 2 2 3 3 3" xfId="31977" xr:uid="{00000000-0005-0000-0000-00009E7C0000}"/>
    <cellStyle name="Normal 6 5 2 2 2 2 2 3 4" xfId="16242" xr:uid="{00000000-0005-0000-0000-00009F7C0000}"/>
    <cellStyle name="Normal 6 5 2 2 2 2 2 3 4 2" xfId="36418" xr:uid="{00000000-0005-0000-0000-0000A07C0000}"/>
    <cellStyle name="Normal 6 5 2 2 2 2 2 3 5" xfId="25822" xr:uid="{00000000-0005-0000-0000-0000A17C0000}"/>
    <cellStyle name="Normal 6 5 2 2 2 2 2 4" xfId="16243" xr:uid="{00000000-0005-0000-0000-0000A27C0000}"/>
    <cellStyle name="Normal 6 5 2 2 2 2 2 4 2" xfId="16244" xr:uid="{00000000-0005-0000-0000-0000A37C0000}"/>
    <cellStyle name="Normal 6 5 2 2 2 2 2 4 2 2" xfId="41996" xr:uid="{00000000-0005-0000-0000-0000A47C0000}"/>
    <cellStyle name="Normal 6 5 2 2 2 2 2 4 3" xfId="31978" xr:uid="{00000000-0005-0000-0000-0000A57C0000}"/>
    <cellStyle name="Normal 6 5 2 2 2 2 2 5" xfId="16245" xr:uid="{00000000-0005-0000-0000-0000A67C0000}"/>
    <cellStyle name="Normal 6 5 2 2 2 2 2 5 2" xfId="16246" xr:uid="{00000000-0005-0000-0000-0000A77C0000}"/>
    <cellStyle name="Normal 6 5 2 2 2 2 2 5 2 2" xfId="41997" xr:uid="{00000000-0005-0000-0000-0000A87C0000}"/>
    <cellStyle name="Normal 6 5 2 2 2 2 2 5 3" xfId="31979" xr:uid="{00000000-0005-0000-0000-0000A97C0000}"/>
    <cellStyle name="Normal 6 5 2 2 2 2 2 6" xfId="16247" xr:uid="{00000000-0005-0000-0000-0000AA7C0000}"/>
    <cellStyle name="Normal 6 5 2 2 2 2 2 6 2" xfId="36416" xr:uid="{00000000-0005-0000-0000-0000AB7C0000}"/>
    <cellStyle name="Normal 6 5 2 2 2 2 2 7" xfId="25820" xr:uid="{00000000-0005-0000-0000-0000AC7C0000}"/>
    <cellStyle name="Normal 6 5 2 2 2 2 3" xfId="16248" xr:uid="{00000000-0005-0000-0000-0000AD7C0000}"/>
    <cellStyle name="Normal 6 5 2 2 2 2 3 2" xfId="16249" xr:uid="{00000000-0005-0000-0000-0000AE7C0000}"/>
    <cellStyle name="Normal 6 5 2 2 2 2 3 2 2" xfId="16250" xr:uid="{00000000-0005-0000-0000-0000AF7C0000}"/>
    <cellStyle name="Normal 6 5 2 2 2 2 3 2 2 2" xfId="41998" xr:uid="{00000000-0005-0000-0000-0000B07C0000}"/>
    <cellStyle name="Normal 6 5 2 2 2 2 3 2 3" xfId="31980" xr:uid="{00000000-0005-0000-0000-0000B17C0000}"/>
    <cellStyle name="Normal 6 5 2 2 2 2 3 3" xfId="16251" xr:uid="{00000000-0005-0000-0000-0000B27C0000}"/>
    <cellStyle name="Normal 6 5 2 2 2 2 3 3 2" xfId="16252" xr:uid="{00000000-0005-0000-0000-0000B37C0000}"/>
    <cellStyle name="Normal 6 5 2 2 2 2 3 3 2 2" xfId="41999" xr:uid="{00000000-0005-0000-0000-0000B47C0000}"/>
    <cellStyle name="Normal 6 5 2 2 2 2 3 3 3" xfId="31981" xr:uid="{00000000-0005-0000-0000-0000B57C0000}"/>
    <cellStyle name="Normal 6 5 2 2 2 2 3 4" xfId="16253" xr:uid="{00000000-0005-0000-0000-0000B67C0000}"/>
    <cellStyle name="Normal 6 5 2 2 2 2 3 4 2" xfId="36419" xr:uid="{00000000-0005-0000-0000-0000B77C0000}"/>
    <cellStyle name="Normal 6 5 2 2 2 2 3 5" xfId="25823" xr:uid="{00000000-0005-0000-0000-0000B87C0000}"/>
    <cellStyle name="Normal 6 5 2 2 2 2 4" xfId="16254" xr:uid="{00000000-0005-0000-0000-0000B97C0000}"/>
    <cellStyle name="Normal 6 5 2 2 2 2 4 2" xfId="16255" xr:uid="{00000000-0005-0000-0000-0000BA7C0000}"/>
    <cellStyle name="Normal 6 5 2 2 2 2 4 2 2" xfId="16256" xr:uid="{00000000-0005-0000-0000-0000BB7C0000}"/>
    <cellStyle name="Normal 6 5 2 2 2 2 4 2 2 2" xfId="42000" xr:uid="{00000000-0005-0000-0000-0000BC7C0000}"/>
    <cellStyle name="Normal 6 5 2 2 2 2 4 2 3" xfId="31982" xr:uid="{00000000-0005-0000-0000-0000BD7C0000}"/>
    <cellStyle name="Normal 6 5 2 2 2 2 4 3" xfId="16257" xr:uid="{00000000-0005-0000-0000-0000BE7C0000}"/>
    <cellStyle name="Normal 6 5 2 2 2 2 4 3 2" xfId="16258" xr:uid="{00000000-0005-0000-0000-0000BF7C0000}"/>
    <cellStyle name="Normal 6 5 2 2 2 2 4 3 2 2" xfId="42001" xr:uid="{00000000-0005-0000-0000-0000C07C0000}"/>
    <cellStyle name="Normal 6 5 2 2 2 2 4 3 3" xfId="31983" xr:uid="{00000000-0005-0000-0000-0000C17C0000}"/>
    <cellStyle name="Normal 6 5 2 2 2 2 4 4" xfId="16259" xr:uid="{00000000-0005-0000-0000-0000C27C0000}"/>
    <cellStyle name="Normal 6 5 2 2 2 2 4 4 2" xfId="36420" xr:uid="{00000000-0005-0000-0000-0000C37C0000}"/>
    <cellStyle name="Normal 6 5 2 2 2 2 4 5" xfId="25824" xr:uid="{00000000-0005-0000-0000-0000C47C0000}"/>
    <cellStyle name="Normal 6 5 2 2 2 2 5" xfId="16260" xr:uid="{00000000-0005-0000-0000-0000C57C0000}"/>
    <cellStyle name="Normal 6 5 2 2 2 2 5 2" xfId="16261" xr:uid="{00000000-0005-0000-0000-0000C67C0000}"/>
    <cellStyle name="Normal 6 5 2 2 2 2 5 2 2" xfId="42002" xr:uid="{00000000-0005-0000-0000-0000C77C0000}"/>
    <cellStyle name="Normal 6 5 2 2 2 2 5 3" xfId="31984" xr:uid="{00000000-0005-0000-0000-0000C87C0000}"/>
    <cellStyle name="Normal 6 5 2 2 2 2 6" xfId="16262" xr:uid="{00000000-0005-0000-0000-0000C97C0000}"/>
    <cellStyle name="Normal 6 5 2 2 2 2 6 2" xfId="16263" xr:uid="{00000000-0005-0000-0000-0000CA7C0000}"/>
    <cellStyle name="Normal 6 5 2 2 2 2 6 2 2" xfId="42003" xr:uid="{00000000-0005-0000-0000-0000CB7C0000}"/>
    <cellStyle name="Normal 6 5 2 2 2 2 6 3" xfId="31985" xr:uid="{00000000-0005-0000-0000-0000CC7C0000}"/>
    <cellStyle name="Normal 6 5 2 2 2 2 7" xfId="16264" xr:uid="{00000000-0005-0000-0000-0000CD7C0000}"/>
    <cellStyle name="Normal 6 5 2 2 2 2 7 2" xfId="36415" xr:uid="{00000000-0005-0000-0000-0000CE7C0000}"/>
    <cellStyle name="Normal 6 5 2 2 2 2 8" xfId="25819" xr:uid="{00000000-0005-0000-0000-0000CF7C0000}"/>
    <cellStyle name="Normal 6 5 2 2 2 3" xfId="16265" xr:uid="{00000000-0005-0000-0000-0000D07C0000}"/>
    <cellStyle name="Normal 6 5 2 2 2 3 2" xfId="16266" xr:uid="{00000000-0005-0000-0000-0000D17C0000}"/>
    <cellStyle name="Normal 6 5 2 2 2 3 2 2" xfId="16267" xr:uid="{00000000-0005-0000-0000-0000D27C0000}"/>
    <cellStyle name="Normal 6 5 2 2 2 3 2 2 2" xfId="16268" xr:uid="{00000000-0005-0000-0000-0000D37C0000}"/>
    <cellStyle name="Normal 6 5 2 2 2 3 2 2 2 2" xfId="16269" xr:uid="{00000000-0005-0000-0000-0000D47C0000}"/>
    <cellStyle name="Normal 6 5 2 2 2 3 2 2 2 2 2" xfId="42004" xr:uid="{00000000-0005-0000-0000-0000D57C0000}"/>
    <cellStyle name="Normal 6 5 2 2 2 3 2 2 2 3" xfId="31986" xr:uid="{00000000-0005-0000-0000-0000D67C0000}"/>
    <cellStyle name="Normal 6 5 2 2 2 3 2 2 3" xfId="16270" xr:uid="{00000000-0005-0000-0000-0000D77C0000}"/>
    <cellStyle name="Normal 6 5 2 2 2 3 2 2 3 2" xfId="16271" xr:uid="{00000000-0005-0000-0000-0000D87C0000}"/>
    <cellStyle name="Normal 6 5 2 2 2 3 2 2 3 2 2" xfId="42005" xr:uid="{00000000-0005-0000-0000-0000D97C0000}"/>
    <cellStyle name="Normal 6 5 2 2 2 3 2 2 3 3" xfId="31987" xr:uid="{00000000-0005-0000-0000-0000DA7C0000}"/>
    <cellStyle name="Normal 6 5 2 2 2 3 2 2 4" xfId="16272" xr:uid="{00000000-0005-0000-0000-0000DB7C0000}"/>
    <cellStyle name="Normal 6 5 2 2 2 3 2 2 4 2" xfId="36423" xr:uid="{00000000-0005-0000-0000-0000DC7C0000}"/>
    <cellStyle name="Normal 6 5 2 2 2 3 2 2 5" xfId="25827" xr:uid="{00000000-0005-0000-0000-0000DD7C0000}"/>
    <cellStyle name="Normal 6 5 2 2 2 3 2 3" xfId="16273" xr:uid="{00000000-0005-0000-0000-0000DE7C0000}"/>
    <cellStyle name="Normal 6 5 2 2 2 3 2 3 2" xfId="16274" xr:uid="{00000000-0005-0000-0000-0000DF7C0000}"/>
    <cellStyle name="Normal 6 5 2 2 2 3 2 3 2 2" xfId="16275" xr:uid="{00000000-0005-0000-0000-0000E07C0000}"/>
    <cellStyle name="Normal 6 5 2 2 2 3 2 3 2 2 2" xfId="42006" xr:uid="{00000000-0005-0000-0000-0000E17C0000}"/>
    <cellStyle name="Normal 6 5 2 2 2 3 2 3 2 3" xfId="31988" xr:uid="{00000000-0005-0000-0000-0000E27C0000}"/>
    <cellStyle name="Normal 6 5 2 2 2 3 2 3 3" xfId="16276" xr:uid="{00000000-0005-0000-0000-0000E37C0000}"/>
    <cellStyle name="Normal 6 5 2 2 2 3 2 3 3 2" xfId="16277" xr:uid="{00000000-0005-0000-0000-0000E47C0000}"/>
    <cellStyle name="Normal 6 5 2 2 2 3 2 3 3 2 2" xfId="42007" xr:uid="{00000000-0005-0000-0000-0000E57C0000}"/>
    <cellStyle name="Normal 6 5 2 2 2 3 2 3 3 3" xfId="31989" xr:uid="{00000000-0005-0000-0000-0000E67C0000}"/>
    <cellStyle name="Normal 6 5 2 2 2 3 2 3 4" xfId="16278" xr:uid="{00000000-0005-0000-0000-0000E77C0000}"/>
    <cellStyle name="Normal 6 5 2 2 2 3 2 3 4 2" xfId="36424" xr:uid="{00000000-0005-0000-0000-0000E87C0000}"/>
    <cellStyle name="Normal 6 5 2 2 2 3 2 3 5" xfId="25828" xr:uid="{00000000-0005-0000-0000-0000E97C0000}"/>
    <cellStyle name="Normal 6 5 2 2 2 3 2 4" xfId="16279" xr:uid="{00000000-0005-0000-0000-0000EA7C0000}"/>
    <cellStyle name="Normal 6 5 2 2 2 3 2 4 2" xfId="16280" xr:uid="{00000000-0005-0000-0000-0000EB7C0000}"/>
    <cellStyle name="Normal 6 5 2 2 2 3 2 4 2 2" xfId="42008" xr:uid="{00000000-0005-0000-0000-0000EC7C0000}"/>
    <cellStyle name="Normal 6 5 2 2 2 3 2 4 3" xfId="31990" xr:uid="{00000000-0005-0000-0000-0000ED7C0000}"/>
    <cellStyle name="Normal 6 5 2 2 2 3 2 5" xfId="16281" xr:uid="{00000000-0005-0000-0000-0000EE7C0000}"/>
    <cellStyle name="Normal 6 5 2 2 2 3 2 5 2" xfId="16282" xr:uid="{00000000-0005-0000-0000-0000EF7C0000}"/>
    <cellStyle name="Normal 6 5 2 2 2 3 2 5 2 2" xfId="42009" xr:uid="{00000000-0005-0000-0000-0000F07C0000}"/>
    <cellStyle name="Normal 6 5 2 2 2 3 2 5 3" xfId="31991" xr:uid="{00000000-0005-0000-0000-0000F17C0000}"/>
    <cellStyle name="Normal 6 5 2 2 2 3 2 6" xfId="16283" xr:uid="{00000000-0005-0000-0000-0000F27C0000}"/>
    <cellStyle name="Normal 6 5 2 2 2 3 2 6 2" xfId="36422" xr:uid="{00000000-0005-0000-0000-0000F37C0000}"/>
    <cellStyle name="Normal 6 5 2 2 2 3 2 7" xfId="25826" xr:uid="{00000000-0005-0000-0000-0000F47C0000}"/>
    <cellStyle name="Normal 6 5 2 2 2 3 3" xfId="16284" xr:uid="{00000000-0005-0000-0000-0000F57C0000}"/>
    <cellStyle name="Normal 6 5 2 2 2 3 3 2" xfId="16285" xr:uid="{00000000-0005-0000-0000-0000F67C0000}"/>
    <cellStyle name="Normal 6 5 2 2 2 3 3 2 2" xfId="16286" xr:uid="{00000000-0005-0000-0000-0000F77C0000}"/>
    <cellStyle name="Normal 6 5 2 2 2 3 3 2 2 2" xfId="42010" xr:uid="{00000000-0005-0000-0000-0000F87C0000}"/>
    <cellStyle name="Normal 6 5 2 2 2 3 3 2 3" xfId="31992" xr:uid="{00000000-0005-0000-0000-0000F97C0000}"/>
    <cellStyle name="Normal 6 5 2 2 2 3 3 3" xfId="16287" xr:uid="{00000000-0005-0000-0000-0000FA7C0000}"/>
    <cellStyle name="Normal 6 5 2 2 2 3 3 3 2" xfId="16288" xr:uid="{00000000-0005-0000-0000-0000FB7C0000}"/>
    <cellStyle name="Normal 6 5 2 2 2 3 3 3 2 2" xfId="42011" xr:uid="{00000000-0005-0000-0000-0000FC7C0000}"/>
    <cellStyle name="Normal 6 5 2 2 2 3 3 3 3" xfId="31993" xr:uid="{00000000-0005-0000-0000-0000FD7C0000}"/>
    <cellStyle name="Normal 6 5 2 2 2 3 3 4" xfId="16289" xr:uid="{00000000-0005-0000-0000-0000FE7C0000}"/>
    <cellStyle name="Normal 6 5 2 2 2 3 3 4 2" xfId="36425" xr:uid="{00000000-0005-0000-0000-0000FF7C0000}"/>
    <cellStyle name="Normal 6 5 2 2 2 3 3 5" xfId="25829" xr:uid="{00000000-0005-0000-0000-0000007D0000}"/>
    <cellStyle name="Normal 6 5 2 2 2 3 4" xfId="16290" xr:uid="{00000000-0005-0000-0000-0000017D0000}"/>
    <cellStyle name="Normal 6 5 2 2 2 3 4 2" xfId="16291" xr:uid="{00000000-0005-0000-0000-0000027D0000}"/>
    <cellStyle name="Normal 6 5 2 2 2 3 4 2 2" xfId="16292" xr:uid="{00000000-0005-0000-0000-0000037D0000}"/>
    <cellStyle name="Normal 6 5 2 2 2 3 4 2 2 2" xfId="42012" xr:uid="{00000000-0005-0000-0000-0000047D0000}"/>
    <cellStyle name="Normal 6 5 2 2 2 3 4 2 3" xfId="31994" xr:uid="{00000000-0005-0000-0000-0000057D0000}"/>
    <cellStyle name="Normal 6 5 2 2 2 3 4 3" xfId="16293" xr:uid="{00000000-0005-0000-0000-0000067D0000}"/>
    <cellStyle name="Normal 6 5 2 2 2 3 4 3 2" xfId="16294" xr:uid="{00000000-0005-0000-0000-0000077D0000}"/>
    <cellStyle name="Normal 6 5 2 2 2 3 4 3 2 2" xfId="42013" xr:uid="{00000000-0005-0000-0000-0000087D0000}"/>
    <cellStyle name="Normal 6 5 2 2 2 3 4 3 3" xfId="31995" xr:uid="{00000000-0005-0000-0000-0000097D0000}"/>
    <cellStyle name="Normal 6 5 2 2 2 3 4 4" xfId="16295" xr:uid="{00000000-0005-0000-0000-00000A7D0000}"/>
    <cellStyle name="Normal 6 5 2 2 2 3 4 4 2" xfId="36426" xr:uid="{00000000-0005-0000-0000-00000B7D0000}"/>
    <cellStyle name="Normal 6 5 2 2 2 3 4 5" xfId="25830" xr:uid="{00000000-0005-0000-0000-00000C7D0000}"/>
    <cellStyle name="Normal 6 5 2 2 2 3 5" xfId="16296" xr:uid="{00000000-0005-0000-0000-00000D7D0000}"/>
    <cellStyle name="Normal 6 5 2 2 2 3 5 2" xfId="16297" xr:uid="{00000000-0005-0000-0000-00000E7D0000}"/>
    <cellStyle name="Normal 6 5 2 2 2 3 5 2 2" xfId="42014" xr:uid="{00000000-0005-0000-0000-00000F7D0000}"/>
    <cellStyle name="Normal 6 5 2 2 2 3 5 3" xfId="31996" xr:uid="{00000000-0005-0000-0000-0000107D0000}"/>
    <cellStyle name="Normal 6 5 2 2 2 3 6" xfId="16298" xr:uid="{00000000-0005-0000-0000-0000117D0000}"/>
    <cellStyle name="Normal 6 5 2 2 2 3 6 2" xfId="16299" xr:uid="{00000000-0005-0000-0000-0000127D0000}"/>
    <cellStyle name="Normal 6 5 2 2 2 3 6 2 2" xfId="42015" xr:uid="{00000000-0005-0000-0000-0000137D0000}"/>
    <cellStyle name="Normal 6 5 2 2 2 3 6 3" xfId="31997" xr:uid="{00000000-0005-0000-0000-0000147D0000}"/>
    <cellStyle name="Normal 6 5 2 2 2 3 7" xfId="16300" xr:uid="{00000000-0005-0000-0000-0000157D0000}"/>
    <cellStyle name="Normal 6 5 2 2 2 3 7 2" xfId="36421" xr:uid="{00000000-0005-0000-0000-0000167D0000}"/>
    <cellStyle name="Normal 6 5 2 2 2 3 8" xfId="25825" xr:uid="{00000000-0005-0000-0000-0000177D0000}"/>
    <cellStyle name="Normal 6 5 2 2 2 4" xfId="16301" xr:uid="{00000000-0005-0000-0000-0000187D0000}"/>
    <cellStyle name="Normal 6 5 2 2 2 4 2" xfId="16302" xr:uid="{00000000-0005-0000-0000-0000197D0000}"/>
    <cellStyle name="Normal 6 5 2 2 2 4 2 2" xfId="16303" xr:uid="{00000000-0005-0000-0000-00001A7D0000}"/>
    <cellStyle name="Normal 6 5 2 2 2 4 2 2 2" xfId="16304" xr:uid="{00000000-0005-0000-0000-00001B7D0000}"/>
    <cellStyle name="Normal 6 5 2 2 2 4 2 2 2 2" xfId="42016" xr:uid="{00000000-0005-0000-0000-00001C7D0000}"/>
    <cellStyle name="Normal 6 5 2 2 2 4 2 2 3" xfId="31998" xr:uid="{00000000-0005-0000-0000-00001D7D0000}"/>
    <cellStyle name="Normal 6 5 2 2 2 4 2 3" xfId="16305" xr:uid="{00000000-0005-0000-0000-00001E7D0000}"/>
    <cellStyle name="Normal 6 5 2 2 2 4 2 3 2" xfId="16306" xr:uid="{00000000-0005-0000-0000-00001F7D0000}"/>
    <cellStyle name="Normal 6 5 2 2 2 4 2 3 2 2" xfId="42017" xr:uid="{00000000-0005-0000-0000-0000207D0000}"/>
    <cellStyle name="Normal 6 5 2 2 2 4 2 3 3" xfId="31999" xr:uid="{00000000-0005-0000-0000-0000217D0000}"/>
    <cellStyle name="Normal 6 5 2 2 2 4 2 4" xfId="16307" xr:uid="{00000000-0005-0000-0000-0000227D0000}"/>
    <cellStyle name="Normal 6 5 2 2 2 4 2 4 2" xfId="36428" xr:uid="{00000000-0005-0000-0000-0000237D0000}"/>
    <cellStyle name="Normal 6 5 2 2 2 4 2 5" xfId="25832" xr:uid="{00000000-0005-0000-0000-0000247D0000}"/>
    <cellStyle name="Normal 6 5 2 2 2 4 3" xfId="16308" xr:uid="{00000000-0005-0000-0000-0000257D0000}"/>
    <cellStyle name="Normal 6 5 2 2 2 4 3 2" xfId="16309" xr:uid="{00000000-0005-0000-0000-0000267D0000}"/>
    <cellStyle name="Normal 6 5 2 2 2 4 3 2 2" xfId="16310" xr:uid="{00000000-0005-0000-0000-0000277D0000}"/>
    <cellStyle name="Normal 6 5 2 2 2 4 3 2 2 2" xfId="42018" xr:uid="{00000000-0005-0000-0000-0000287D0000}"/>
    <cellStyle name="Normal 6 5 2 2 2 4 3 2 3" xfId="32000" xr:uid="{00000000-0005-0000-0000-0000297D0000}"/>
    <cellStyle name="Normal 6 5 2 2 2 4 3 3" xfId="16311" xr:uid="{00000000-0005-0000-0000-00002A7D0000}"/>
    <cellStyle name="Normal 6 5 2 2 2 4 3 3 2" xfId="16312" xr:uid="{00000000-0005-0000-0000-00002B7D0000}"/>
    <cellStyle name="Normal 6 5 2 2 2 4 3 3 2 2" xfId="42019" xr:uid="{00000000-0005-0000-0000-00002C7D0000}"/>
    <cellStyle name="Normal 6 5 2 2 2 4 3 3 3" xfId="32001" xr:uid="{00000000-0005-0000-0000-00002D7D0000}"/>
    <cellStyle name="Normal 6 5 2 2 2 4 3 4" xfId="16313" xr:uid="{00000000-0005-0000-0000-00002E7D0000}"/>
    <cellStyle name="Normal 6 5 2 2 2 4 3 4 2" xfId="36429" xr:uid="{00000000-0005-0000-0000-00002F7D0000}"/>
    <cellStyle name="Normal 6 5 2 2 2 4 3 5" xfId="25833" xr:uid="{00000000-0005-0000-0000-0000307D0000}"/>
    <cellStyle name="Normal 6 5 2 2 2 4 4" xfId="16314" xr:uid="{00000000-0005-0000-0000-0000317D0000}"/>
    <cellStyle name="Normal 6 5 2 2 2 4 4 2" xfId="16315" xr:uid="{00000000-0005-0000-0000-0000327D0000}"/>
    <cellStyle name="Normal 6 5 2 2 2 4 4 2 2" xfId="42020" xr:uid="{00000000-0005-0000-0000-0000337D0000}"/>
    <cellStyle name="Normal 6 5 2 2 2 4 4 3" xfId="32002" xr:uid="{00000000-0005-0000-0000-0000347D0000}"/>
    <cellStyle name="Normal 6 5 2 2 2 4 5" xfId="16316" xr:uid="{00000000-0005-0000-0000-0000357D0000}"/>
    <cellStyle name="Normal 6 5 2 2 2 4 5 2" xfId="16317" xr:uid="{00000000-0005-0000-0000-0000367D0000}"/>
    <cellStyle name="Normal 6 5 2 2 2 4 5 2 2" xfId="42021" xr:uid="{00000000-0005-0000-0000-0000377D0000}"/>
    <cellStyle name="Normal 6 5 2 2 2 4 5 3" xfId="32003" xr:uid="{00000000-0005-0000-0000-0000387D0000}"/>
    <cellStyle name="Normal 6 5 2 2 2 4 6" xfId="16318" xr:uid="{00000000-0005-0000-0000-0000397D0000}"/>
    <cellStyle name="Normal 6 5 2 2 2 4 6 2" xfId="36427" xr:uid="{00000000-0005-0000-0000-00003A7D0000}"/>
    <cellStyle name="Normal 6 5 2 2 2 4 7" xfId="25831" xr:uid="{00000000-0005-0000-0000-00003B7D0000}"/>
    <cellStyle name="Normal 6 5 2 2 2 5" xfId="16319" xr:uid="{00000000-0005-0000-0000-00003C7D0000}"/>
    <cellStyle name="Normal 6 5 2 2 2 5 2" xfId="16320" xr:uid="{00000000-0005-0000-0000-00003D7D0000}"/>
    <cellStyle name="Normal 6 5 2 2 2 5 2 2" xfId="16321" xr:uid="{00000000-0005-0000-0000-00003E7D0000}"/>
    <cellStyle name="Normal 6 5 2 2 2 5 2 2 2" xfId="42022" xr:uid="{00000000-0005-0000-0000-00003F7D0000}"/>
    <cellStyle name="Normal 6 5 2 2 2 5 2 3" xfId="32004" xr:uid="{00000000-0005-0000-0000-0000407D0000}"/>
    <cellStyle name="Normal 6 5 2 2 2 5 3" xfId="16322" xr:uid="{00000000-0005-0000-0000-0000417D0000}"/>
    <cellStyle name="Normal 6 5 2 2 2 5 3 2" xfId="16323" xr:uid="{00000000-0005-0000-0000-0000427D0000}"/>
    <cellStyle name="Normal 6 5 2 2 2 5 3 2 2" xfId="42023" xr:uid="{00000000-0005-0000-0000-0000437D0000}"/>
    <cellStyle name="Normal 6 5 2 2 2 5 3 3" xfId="32005" xr:uid="{00000000-0005-0000-0000-0000447D0000}"/>
    <cellStyle name="Normal 6 5 2 2 2 5 4" xfId="16324" xr:uid="{00000000-0005-0000-0000-0000457D0000}"/>
    <cellStyle name="Normal 6 5 2 2 2 5 4 2" xfId="36430" xr:uid="{00000000-0005-0000-0000-0000467D0000}"/>
    <cellStyle name="Normal 6 5 2 2 2 5 5" xfId="25834" xr:uid="{00000000-0005-0000-0000-0000477D0000}"/>
    <cellStyle name="Normal 6 5 2 2 2 6" xfId="16325" xr:uid="{00000000-0005-0000-0000-0000487D0000}"/>
    <cellStyle name="Normal 6 5 2 2 2 6 2" xfId="16326" xr:uid="{00000000-0005-0000-0000-0000497D0000}"/>
    <cellStyle name="Normal 6 5 2 2 2 6 2 2" xfId="16327" xr:uid="{00000000-0005-0000-0000-00004A7D0000}"/>
    <cellStyle name="Normal 6 5 2 2 2 6 2 2 2" xfId="42024" xr:uid="{00000000-0005-0000-0000-00004B7D0000}"/>
    <cellStyle name="Normal 6 5 2 2 2 6 2 3" xfId="32006" xr:uid="{00000000-0005-0000-0000-00004C7D0000}"/>
    <cellStyle name="Normal 6 5 2 2 2 6 3" xfId="16328" xr:uid="{00000000-0005-0000-0000-00004D7D0000}"/>
    <cellStyle name="Normal 6 5 2 2 2 6 3 2" xfId="16329" xr:uid="{00000000-0005-0000-0000-00004E7D0000}"/>
    <cellStyle name="Normal 6 5 2 2 2 6 3 2 2" xfId="42025" xr:uid="{00000000-0005-0000-0000-00004F7D0000}"/>
    <cellStyle name="Normal 6 5 2 2 2 6 3 3" xfId="32007" xr:uid="{00000000-0005-0000-0000-0000507D0000}"/>
    <cellStyle name="Normal 6 5 2 2 2 6 4" xfId="16330" xr:uid="{00000000-0005-0000-0000-0000517D0000}"/>
    <cellStyle name="Normal 6 5 2 2 2 6 4 2" xfId="36431" xr:uid="{00000000-0005-0000-0000-0000527D0000}"/>
    <cellStyle name="Normal 6 5 2 2 2 6 5" xfId="25835" xr:uid="{00000000-0005-0000-0000-0000537D0000}"/>
    <cellStyle name="Normal 6 5 2 2 2 7" xfId="16331" xr:uid="{00000000-0005-0000-0000-0000547D0000}"/>
    <cellStyle name="Normal 6 5 2 2 2 7 2" xfId="16332" xr:uid="{00000000-0005-0000-0000-0000557D0000}"/>
    <cellStyle name="Normal 6 5 2 2 2 7 2 2" xfId="42026" xr:uid="{00000000-0005-0000-0000-0000567D0000}"/>
    <cellStyle name="Normal 6 5 2 2 2 7 3" xfId="32008" xr:uid="{00000000-0005-0000-0000-0000577D0000}"/>
    <cellStyle name="Normal 6 5 2 2 2 8" xfId="16333" xr:uid="{00000000-0005-0000-0000-0000587D0000}"/>
    <cellStyle name="Normal 6 5 2 2 2 8 2" xfId="16334" xr:uid="{00000000-0005-0000-0000-0000597D0000}"/>
    <cellStyle name="Normal 6 5 2 2 2 8 2 2" xfId="42027" xr:uid="{00000000-0005-0000-0000-00005A7D0000}"/>
    <cellStyle name="Normal 6 5 2 2 2 8 3" xfId="32009" xr:uid="{00000000-0005-0000-0000-00005B7D0000}"/>
    <cellStyle name="Normal 6 5 2 2 2 9" xfId="16335" xr:uid="{00000000-0005-0000-0000-00005C7D0000}"/>
    <cellStyle name="Normal 6 5 2 2 2 9 2" xfId="36414" xr:uid="{00000000-0005-0000-0000-00005D7D0000}"/>
    <cellStyle name="Normal 6 5 2 2 3" xfId="16336" xr:uid="{00000000-0005-0000-0000-00005E7D0000}"/>
    <cellStyle name="Normal 6 5 2 2 3 2" xfId="16337" xr:uid="{00000000-0005-0000-0000-00005F7D0000}"/>
    <cellStyle name="Normal 6 5 2 2 3 2 2" xfId="16338" xr:uid="{00000000-0005-0000-0000-0000607D0000}"/>
    <cellStyle name="Normal 6 5 2 2 3 2 2 2" xfId="16339" xr:uid="{00000000-0005-0000-0000-0000617D0000}"/>
    <cellStyle name="Normal 6 5 2 2 3 2 2 2 2" xfId="16340" xr:uid="{00000000-0005-0000-0000-0000627D0000}"/>
    <cellStyle name="Normal 6 5 2 2 3 2 2 2 2 2" xfId="42028" xr:uid="{00000000-0005-0000-0000-0000637D0000}"/>
    <cellStyle name="Normal 6 5 2 2 3 2 2 2 3" xfId="32010" xr:uid="{00000000-0005-0000-0000-0000647D0000}"/>
    <cellStyle name="Normal 6 5 2 2 3 2 2 3" xfId="16341" xr:uid="{00000000-0005-0000-0000-0000657D0000}"/>
    <cellStyle name="Normal 6 5 2 2 3 2 2 3 2" xfId="16342" xr:uid="{00000000-0005-0000-0000-0000667D0000}"/>
    <cellStyle name="Normal 6 5 2 2 3 2 2 3 2 2" xfId="42029" xr:uid="{00000000-0005-0000-0000-0000677D0000}"/>
    <cellStyle name="Normal 6 5 2 2 3 2 2 3 3" xfId="32011" xr:uid="{00000000-0005-0000-0000-0000687D0000}"/>
    <cellStyle name="Normal 6 5 2 2 3 2 2 4" xfId="16343" xr:uid="{00000000-0005-0000-0000-0000697D0000}"/>
    <cellStyle name="Normal 6 5 2 2 3 2 2 4 2" xfId="36434" xr:uid="{00000000-0005-0000-0000-00006A7D0000}"/>
    <cellStyle name="Normal 6 5 2 2 3 2 2 5" xfId="25838" xr:uid="{00000000-0005-0000-0000-00006B7D0000}"/>
    <cellStyle name="Normal 6 5 2 2 3 2 3" xfId="16344" xr:uid="{00000000-0005-0000-0000-00006C7D0000}"/>
    <cellStyle name="Normal 6 5 2 2 3 2 3 2" xfId="16345" xr:uid="{00000000-0005-0000-0000-00006D7D0000}"/>
    <cellStyle name="Normal 6 5 2 2 3 2 3 2 2" xfId="16346" xr:uid="{00000000-0005-0000-0000-00006E7D0000}"/>
    <cellStyle name="Normal 6 5 2 2 3 2 3 2 2 2" xfId="42030" xr:uid="{00000000-0005-0000-0000-00006F7D0000}"/>
    <cellStyle name="Normal 6 5 2 2 3 2 3 2 3" xfId="32012" xr:uid="{00000000-0005-0000-0000-0000707D0000}"/>
    <cellStyle name="Normal 6 5 2 2 3 2 3 3" xfId="16347" xr:uid="{00000000-0005-0000-0000-0000717D0000}"/>
    <cellStyle name="Normal 6 5 2 2 3 2 3 3 2" xfId="16348" xr:uid="{00000000-0005-0000-0000-0000727D0000}"/>
    <cellStyle name="Normal 6 5 2 2 3 2 3 3 2 2" xfId="42031" xr:uid="{00000000-0005-0000-0000-0000737D0000}"/>
    <cellStyle name="Normal 6 5 2 2 3 2 3 3 3" xfId="32013" xr:uid="{00000000-0005-0000-0000-0000747D0000}"/>
    <cellStyle name="Normal 6 5 2 2 3 2 3 4" xfId="16349" xr:uid="{00000000-0005-0000-0000-0000757D0000}"/>
    <cellStyle name="Normal 6 5 2 2 3 2 3 4 2" xfId="36435" xr:uid="{00000000-0005-0000-0000-0000767D0000}"/>
    <cellStyle name="Normal 6 5 2 2 3 2 3 5" xfId="25839" xr:uid="{00000000-0005-0000-0000-0000777D0000}"/>
    <cellStyle name="Normal 6 5 2 2 3 2 4" xfId="16350" xr:uid="{00000000-0005-0000-0000-0000787D0000}"/>
    <cellStyle name="Normal 6 5 2 2 3 2 4 2" xfId="16351" xr:uid="{00000000-0005-0000-0000-0000797D0000}"/>
    <cellStyle name="Normal 6 5 2 2 3 2 4 2 2" xfId="42032" xr:uid="{00000000-0005-0000-0000-00007A7D0000}"/>
    <cellStyle name="Normal 6 5 2 2 3 2 4 3" xfId="32014" xr:uid="{00000000-0005-0000-0000-00007B7D0000}"/>
    <cellStyle name="Normal 6 5 2 2 3 2 5" xfId="16352" xr:uid="{00000000-0005-0000-0000-00007C7D0000}"/>
    <cellStyle name="Normal 6 5 2 2 3 2 5 2" xfId="16353" xr:uid="{00000000-0005-0000-0000-00007D7D0000}"/>
    <cellStyle name="Normal 6 5 2 2 3 2 5 2 2" xfId="42033" xr:uid="{00000000-0005-0000-0000-00007E7D0000}"/>
    <cellStyle name="Normal 6 5 2 2 3 2 5 3" xfId="32015" xr:uid="{00000000-0005-0000-0000-00007F7D0000}"/>
    <cellStyle name="Normal 6 5 2 2 3 2 6" xfId="16354" xr:uid="{00000000-0005-0000-0000-0000807D0000}"/>
    <cellStyle name="Normal 6 5 2 2 3 2 6 2" xfId="36433" xr:uid="{00000000-0005-0000-0000-0000817D0000}"/>
    <cellStyle name="Normal 6 5 2 2 3 2 7" xfId="25837" xr:uid="{00000000-0005-0000-0000-0000827D0000}"/>
    <cellStyle name="Normal 6 5 2 2 3 3" xfId="16355" xr:uid="{00000000-0005-0000-0000-0000837D0000}"/>
    <cellStyle name="Normal 6 5 2 2 3 3 2" xfId="16356" xr:uid="{00000000-0005-0000-0000-0000847D0000}"/>
    <cellStyle name="Normal 6 5 2 2 3 3 2 2" xfId="16357" xr:uid="{00000000-0005-0000-0000-0000857D0000}"/>
    <cellStyle name="Normal 6 5 2 2 3 3 2 2 2" xfId="42034" xr:uid="{00000000-0005-0000-0000-0000867D0000}"/>
    <cellStyle name="Normal 6 5 2 2 3 3 2 3" xfId="32016" xr:uid="{00000000-0005-0000-0000-0000877D0000}"/>
    <cellStyle name="Normal 6 5 2 2 3 3 3" xfId="16358" xr:uid="{00000000-0005-0000-0000-0000887D0000}"/>
    <cellStyle name="Normal 6 5 2 2 3 3 3 2" xfId="16359" xr:uid="{00000000-0005-0000-0000-0000897D0000}"/>
    <cellStyle name="Normal 6 5 2 2 3 3 3 2 2" xfId="42035" xr:uid="{00000000-0005-0000-0000-00008A7D0000}"/>
    <cellStyle name="Normal 6 5 2 2 3 3 3 3" xfId="32017" xr:uid="{00000000-0005-0000-0000-00008B7D0000}"/>
    <cellStyle name="Normal 6 5 2 2 3 3 4" xfId="16360" xr:uid="{00000000-0005-0000-0000-00008C7D0000}"/>
    <cellStyle name="Normal 6 5 2 2 3 3 4 2" xfId="36436" xr:uid="{00000000-0005-0000-0000-00008D7D0000}"/>
    <cellStyle name="Normal 6 5 2 2 3 3 5" xfId="25840" xr:uid="{00000000-0005-0000-0000-00008E7D0000}"/>
    <cellStyle name="Normal 6 5 2 2 3 4" xfId="16361" xr:uid="{00000000-0005-0000-0000-00008F7D0000}"/>
    <cellStyle name="Normal 6 5 2 2 3 4 2" xfId="16362" xr:uid="{00000000-0005-0000-0000-0000907D0000}"/>
    <cellStyle name="Normal 6 5 2 2 3 4 2 2" xfId="16363" xr:uid="{00000000-0005-0000-0000-0000917D0000}"/>
    <cellStyle name="Normal 6 5 2 2 3 4 2 2 2" xfId="42036" xr:uid="{00000000-0005-0000-0000-0000927D0000}"/>
    <cellStyle name="Normal 6 5 2 2 3 4 2 3" xfId="32018" xr:uid="{00000000-0005-0000-0000-0000937D0000}"/>
    <cellStyle name="Normal 6 5 2 2 3 4 3" xfId="16364" xr:uid="{00000000-0005-0000-0000-0000947D0000}"/>
    <cellStyle name="Normal 6 5 2 2 3 4 3 2" xfId="16365" xr:uid="{00000000-0005-0000-0000-0000957D0000}"/>
    <cellStyle name="Normal 6 5 2 2 3 4 3 2 2" xfId="42037" xr:uid="{00000000-0005-0000-0000-0000967D0000}"/>
    <cellStyle name="Normal 6 5 2 2 3 4 3 3" xfId="32019" xr:uid="{00000000-0005-0000-0000-0000977D0000}"/>
    <cellStyle name="Normal 6 5 2 2 3 4 4" xfId="16366" xr:uid="{00000000-0005-0000-0000-0000987D0000}"/>
    <cellStyle name="Normal 6 5 2 2 3 4 4 2" xfId="36437" xr:uid="{00000000-0005-0000-0000-0000997D0000}"/>
    <cellStyle name="Normal 6 5 2 2 3 4 5" xfId="25841" xr:uid="{00000000-0005-0000-0000-00009A7D0000}"/>
    <cellStyle name="Normal 6 5 2 2 3 5" xfId="16367" xr:uid="{00000000-0005-0000-0000-00009B7D0000}"/>
    <cellStyle name="Normal 6 5 2 2 3 5 2" xfId="16368" xr:uid="{00000000-0005-0000-0000-00009C7D0000}"/>
    <cellStyle name="Normal 6 5 2 2 3 5 2 2" xfId="42038" xr:uid="{00000000-0005-0000-0000-00009D7D0000}"/>
    <cellStyle name="Normal 6 5 2 2 3 5 3" xfId="32020" xr:uid="{00000000-0005-0000-0000-00009E7D0000}"/>
    <cellStyle name="Normal 6 5 2 2 3 6" xfId="16369" xr:uid="{00000000-0005-0000-0000-00009F7D0000}"/>
    <cellStyle name="Normal 6 5 2 2 3 6 2" xfId="16370" xr:uid="{00000000-0005-0000-0000-0000A07D0000}"/>
    <cellStyle name="Normal 6 5 2 2 3 6 2 2" xfId="42039" xr:uid="{00000000-0005-0000-0000-0000A17D0000}"/>
    <cellStyle name="Normal 6 5 2 2 3 6 3" xfId="32021" xr:uid="{00000000-0005-0000-0000-0000A27D0000}"/>
    <cellStyle name="Normal 6 5 2 2 3 7" xfId="16371" xr:uid="{00000000-0005-0000-0000-0000A37D0000}"/>
    <cellStyle name="Normal 6 5 2 2 3 7 2" xfId="36432" xr:uid="{00000000-0005-0000-0000-0000A47D0000}"/>
    <cellStyle name="Normal 6 5 2 2 3 8" xfId="25836" xr:uid="{00000000-0005-0000-0000-0000A57D0000}"/>
    <cellStyle name="Normal 6 5 2 2 4" xfId="16372" xr:uid="{00000000-0005-0000-0000-0000A67D0000}"/>
    <cellStyle name="Normal 6 5 2 2 4 2" xfId="16373" xr:uid="{00000000-0005-0000-0000-0000A77D0000}"/>
    <cellStyle name="Normal 6 5 2 2 4 2 2" xfId="16374" xr:uid="{00000000-0005-0000-0000-0000A87D0000}"/>
    <cellStyle name="Normal 6 5 2 2 4 2 2 2" xfId="16375" xr:uid="{00000000-0005-0000-0000-0000A97D0000}"/>
    <cellStyle name="Normal 6 5 2 2 4 2 2 2 2" xfId="16376" xr:uid="{00000000-0005-0000-0000-0000AA7D0000}"/>
    <cellStyle name="Normal 6 5 2 2 4 2 2 2 2 2" xfId="42040" xr:uid="{00000000-0005-0000-0000-0000AB7D0000}"/>
    <cellStyle name="Normal 6 5 2 2 4 2 2 2 3" xfId="32022" xr:uid="{00000000-0005-0000-0000-0000AC7D0000}"/>
    <cellStyle name="Normal 6 5 2 2 4 2 2 3" xfId="16377" xr:uid="{00000000-0005-0000-0000-0000AD7D0000}"/>
    <cellStyle name="Normal 6 5 2 2 4 2 2 3 2" xfId="16378" xr:uid="{00000000-0005-0000-0000-0000AE7D0000}"/>
    <cellStyle name="Normal 6 5 2 2 4 2 2 3 2 2" xfId="42041" xr:uid="{00000000-0005-0000-0000-0000AF7D0000}"/>
    <cellStyle name="Normal 6 5 2 2 4 2 2 3 3" xfId="32023" xr:uid="{00000000-0005-0000-0000-0000B07D0000}"/>
    <cellStyle name="Normal 6 5 2 2 4 2 2 4" xfId="16379" xr:uid="{00000000-0005-0000-0000-0000B17D0000}"/>
    <cellStyle name="Normal 6 5 2 2 4 2 2 4 2" xfId="36440" xr:uid="{00000000-0005-0000-0000-0000B27D0000}"/>
    <cellStyle name="Normal 6 5 2 2 4 2 2 5" xfId="25844" xr:uid="{00000000-0005-0000-0000-0000B37D0000}"/>
    <cellStyle name="Normal 6 5 2 2 4 2 3" xfId="16380" xr:uid="{00000000-0005-0000-0000-0000B47D0000}"/>
    <cellStyle name="Normal 6 5 2 2 4 2 3 2" xfId="16381" xr:uid="{00000000-0005-0000-0000-0000B57D0000}"/>
    <cellStyle name="Normal 6 5 2 2 4 2 3 2 2" xfId="16382" xr:uid="{00000000-0005-0000-0000-0000B67D0000}"/>
    <cellStyle name="Normal 6 5 2 2 4 2 3 2 2 2" xfId="42042" xr:uid="{00000000-0005-0000-0000-0000B77D0000}"/>
    <cellStyle name="Normal 6 5 2 2 4 2 3 2 3" xfId="32024" xr:uid="{00000000-0005-0000-0000-0000B87D0000}"/>
    <cellStyle name="Normal 6 5 2 2 4 2 3 3" xfId="16383" xr:uid="{00000000-0005-0000-0000-0000B97D0000}"/>
    <cellStyle name="Normal 6 5 2 2 4 2 3 3 2" xfId="16384" xr:uid="{00000000-0005-0000-0000-0000BA7D0000}"/>
    <cellStyle name="Normal 6 5 2 2 4 2 3 3 2 2" xfId="42043" xr:uid="{00000000-0005-0000-0000-0000BB7D0000}"/>
    <cellStyle name="Normal 6 5 2 2 4 2 3 3 3" xfId="32025" xr:uid="{00000000-0005-0000-0000-0000BC7D0000}"/>
    <cellStyle name="Normal 6 5 2 2 4 2 3 4" xfId="16385" xr:uid="{00000000-0005-0000-0000-0000BD7D0000}"/>
    <cellStyle name="Normal 6 5 2 2 4 2 3 4 2" xfId="36441" xr:uid="{00000000-0005-0000-0000-0000BE7D0000}"/>
    <cellStyle name="Normal 6 5 2 2 4 2 3 5" xfId="25845" xr:uid="{00000000-0005-0000-0000-0000BF7D0000}"/>
    <cellStyle name="Normal 6 5 2 2 4 2 4" xfId="16386" xr:uid="{00000000-0005-0000-0000-0000C07D0000}"/>
    <cellStyle name="Normal 6 5 2 2 4 2 4 2" xfId="16387" xr:uid="{00000000-0005-0000-0000-0000C17D0000}"/>
    <cellStyle name="Normal 6 5 2 2 4 2 4 2 2" xfId="42044" xr:uid="{00000000-0005-0000-0000-0000C27D0000}"/>
    <cellStyle name="Normal 6 5 2 2 4 2 4 3" xfId="32026" xr:uid="{00000000-0005-0000-0000-0000C37D0000}"/>
    <cellStyle name="Normal 6 5 2 2 4 2 5" xfId="16388" xr:uid="{00000000-0005-0000-0000-0000C47D0000}"/>
    <cellStyle name="Normal 6 5 2 2 4 2 5 2" xfId="16389" xr:uid="{00000000-0005-0000-0000-0000C57D0000}"/>
    <cellStyle name="Normal 6 5 2 2 4 2 5 2 2" xfId="42045" xr:uid="{00000000-0005-0000-0000-0000C67D0000}"/>
    <cellStyle name="Normal 6 5 2 2 4 2 5 3" xfId="32027" xr:uid="{00000000-0005-0000-0000-0000C77D0000}"/>
    <cellStyle name="Normal 6 5 2 2 4 2 6" xfId="16390" xr:uid="{00000000-0005-0000-0000-0000C87D0000}"/>
    <cellStyle name="Normal 6 5 2 2 4 2 6 2" xfId="36439" xr:uid="{00000000-0005-0000-0000-0000C97D0000}"/>
    <cellStyle name="Normal 6 5 2 2 4 2 7" xfId="25843" xr:uid="{00000000-0005-0000-0000-0000CA7D0000}"/>
    <cellStyle name="Normal 6 5 2 2 4 3" xfId="16391" xr:uid="{00000000-0005-0000-0000-0000CB7D0000}"/>
    <cellStyle name="Normal 6 5 2 2 4 3 2" xfId="16392" xr:uid="{00000000-0005-0000-0000-0000CC7D0000}"/>
    <cellStyle name="Normal 6 5 2 2 4 3 2 2" xfId="16393" xr:uid="{00000000-0005-0000-0000-0000CD7D0000}"/>
    <cellStyle name="Normal 6 5 2 2 4 3 2 2 2" xfId="42046" xr:uid="{00000000-0005-0000-0000-0000CE7D0000}"/>
    <cellStyle name="Normal 6 5 2 2 4 3 2 3" xfId="32028" xr:uid="{00000000-0005-0000-0000-0000CF7D0000}"/>
    <cellStyle name="Normal 6 5 2 2 4 3 3" xfId="16394" xr:uid="{00000000-0005-0000-0000-0000D07D0000}"/>
    <cellStyle name="Normal 6 5 2 2 4 3 3 2" xfId="16395" xr:uid="{00000000-0005-0000-0000-0000D17D0000}"/>
    <cellStyle name="Normal 6 5 2 2 4 3 3 2 2" xfId="42047" xr:uid="{00000000-0005-0000-0000-0000D27D0000}"/>
    <cellStyle name="Normal 6 5 2 2 4 3 3 3" xfId="32029" xr:uid="{00000000-0005-0000-0000-0000D37D0000}"/>
    <cellStyle name="Normal 6 5 2 2 4 3 4" xfId="16396" xr:uid="{00000000-0005-0000-0000-0000D47D0000}"/>
    <cellStyle name="Normal 6 5 2 2 4 3 4 2" xfId="36442" xr:uid="{00000000-0005-0000-0000-0000D57D0000}"/>
    <cellStyle name="Normal 6 5 2 2 4 3 5" xfId="25846" xr:uid="{00000000-0005-0000-0000-0000D67D0000}"/>
    <cellStyle name="Normal 6 5 2 2 4 4" xfId="16397" xr:uid="{00000000-0005-0000-0000-0000D77D0000}"/>
    <cellStyle name="Normal 6 5 2 2 4 4 2" xfId="16398" xr:uid="{00000000-0005-0000-0000-0000D87D0000}"/>
    <cellStyle name="Normal 6 5 2 2 4 4 2 2" xfId="16399" xr:uid="{00000000-0005-0000-0000-0000D97D0000}"/>
    <cellStyle name="Normal 6 5 2 2 4 4 2 2 2" xfId="42048" xr:uid="{00000000-0005-0000-0000-0000DA7D0000}"/>
    <cellStyle name="Normal 6 5 2 2 4 4 2 3" xfId="32030" xr:uid="{00000000-0005-0000-0000-0000DB7D0000}"/>
    <cellStyle name="Normal 6 5 2 2 4 4 3" xfId="16400" xr:uid="{00000000-0005-0000-0000-0000DC7D0000}"/>
    <cellStyle name="Normal 6 5 2 2 4 4 3 2" xfId="16401" xr:uid="{00000000-0005-0000-0000-0000DD7D0000}"/>
    <cellStyle name="Normal 6 5 2 2 4 4 3 2 2" xfId="42049" xr:uid="{00000000-0005-0000-0000-0000DE7D0000}"/>
    <cellStyle name="Normal 6 5 2 2 4 4 3 3" xfId="32031" xr:uid="{00000000-0005-0000-0000-0000DF7D0000}"/>
    <cellStyle name="Normal 6 5 2 2 4 4 4" xfId="16402" xr:uid="{00000000-0005-0000-0000-0000E07D0000}"/>
    <cellStyle name="Normal 6 5 2 2 4 4 4 2" xfId="36443" xr:uid="{00000000-0005-0000-0000-0000E17D0000}"/>
    <cellStyle name="Normal 6 5 2 2 4 4 5" xfId="25847" xr:uid="{00000000-0005-0000-0000-0000E27D0000}"/>
    <cellStyle name="Normal 6 5 2 2 4 5" xfId="16403" xr:uid="{00000000-0005-0000-0000-0000E37D0000}"/>
    <cellStyle name="Normal 6 5 2 2 4 5 2" xfId="16404" xr:uid="{00000000-0005-0000-0000-0000E47D0000}"/>
    <cellStyle name="Normal 6 5 2 2 4 5 2 2" xfId="42050" xr:uid="{00000000-0005-0000-0000-0000E57D0000}"/>
    <cellStyle name="Normal 6 5 2 2 4 5 3" xfId="32032" xr:uid="{00000000-0005-0000-0000-0000E67D0000}"/>
    <cellStyle name="Normal 6 5 2 2 4 6" xfId="16405" xr:uid="{00000000-0005-0000-0000-0000E77D0000}"/>
    <cellStyle name="Normal 6 5 2 2 4 6 2" xfId="16406" xr:uid="{00000000-0005-0000-0000-0000E87D0000}"/>
    <cellStyle name="Normal 6 5 2 2 4 6 2 2" xfId="42051" xr:uid="{00000000-0005-0000-0000-0000E97D0000}"/>
    <cellStyle name="Normal 6 5 2 2 4 6 3" xfId="32033" xr:uid="{00000000-0005-0000-0000-0000EA7D0000}"/>
    <cellStyle name="Normal 6 5 2 2 4 7" xfId="16407" xr:uid="{00000000-0005-0000-0000-0000EB7D0000}"/>
    <cellStyle name="Normal 6 5 2 2 4 7 2" xfId="36438" xr:uid="{00000000-0005-0000-0000-0000EC7D0000}"/>
    <cellStyle name="Normal 6 5 2 2 4 8" xfId="25842" xr:uid="{00000000-0005-0000-0000-0000ED7D0000}"/>
    <cellStyle name="Normal 6 5 2 2 5" xfId="16408" xr:uid="{00000000-0005-0000-0000-0000EE7D0000}"/>
    <cellStyle name="Normal 6 5 2 2 5 2" xfId="16409" xr:uid="{00000000-0005-0000-0000-0000EF7D0000}"/>
    <cellStyle name="Normal 6 5 2 2 5 2 2" xfId="16410" xr:uid="{00000000-0005-0000-0000-0000F07D0000}"/>
    <cellStyle name="Normal 6 5 2 2 5 2 2 2" xfId="16411" xr:uid="{00000000-0005-0000-0000-0000F17D0000}"/>
    <cellStyle name="Normal 6 5 2 2 5 2 2 2 2" xfId="16412" xr:uid="{00000000-0005-0000-0000-0000F27D0000}"/>
    <cellStyle name="Normal 6 5 2 2 5 2 2 2 2 2" xfId="42052" xr:uid="{00000000-0005-0000-0000-0000F37D0000}"/>
    <cellStyle name="Normal 6 5 2 2 5 2 2 2 3" xfId="32034" xr:uid="{00000000-0005-0000-0000-0000F47D0000}"/>
    <cellStyle name="Normal 6 5 2 2 5 2 2 3" xfId="16413" xr:uid="{00000000-0005-0000-0000-0000F57D0000}"/>
    <cellStyle name="Normal 6 5 2 2 5 2 2 3 2" xfId="16414" xr:uid="{00000000-0005-0000-0000-0000F67D0000}"/>
    <cellStyle name="Normal 6 5 2 2 5 2 2 3 2 2" xfId="42053" xr:uid="{00000000-0005-0000-0000-0000F77D0000}"/>
    <cellStyle name="Normal 6 5 2 2 5 2 2 3 3" xfId="32035" xr:uid="{00000000-0005-0000-0000-0000F87D0000}"/>
    <cellStyle name="Normal 6 5 2 2 5 2 2 4" xfId="16415" xr:uid="{00000000-0005-0000-0000-0000F97D0000}"/>
    <cellStyle name="Normal 6 5 2 2 5 2 2 4 2" xfId="36446" xr:uid="{00000000-0005-0000-0000-0000FA7D0000}"/>
    <cellStyle name="Normal 6 5 2 2 5 2 2 5" xfId="25850" xr:uid="{00000000-0005-0000-0000-0000FB7D0000}"/>
    <cellStyle name="Normal 6 5 2 2 5 2 3" xfId="16416" xr:uid="{00000000-0005-0000-0000-0000FC7D0000}"/>
    <cellStyle name="Normal 6 5 2 2 5 2 3 2" xfId="16417" xr:uid="{00000000-0005-0000-0000-0000FD7D0000}"/>
    <cellStyle name="Normal 6 5 2 2 5 2 3 2 2" xfId="16418" xr:uid="{00000000-0005-0000-0000-0000FE7D0000}"/>
    <cellStyle name="Normal 6 5 2 2 5 2 3 2 2 2" xfId="42054" xr:uid="{00000000-0005-0000-0000-0000FF7D0000}"/>
    <cellStyle name="Normal 6 5 2 2 5 2 3 2 3" xfId="32036" xr:uid="{00000000-0005-0000-0000-0000007E0000}"/>
    <cellStyle name="Normal 6 5 2 2 5 2 3 3" xfId="16419" xr:uid="{00000000-0005-0000-0000-0000017E0000}"/>
    <cellStyle name="Normal 6 5 2 2 5 2 3 3 2" xfId="16420" xr:uid="{00000000-0005-0000-0000-0000027E0000}"/>
    <cellStyle name="Normal 6 5 2 2 5 2 3 3 2 2" xfId="42055" xr:uid="{00000000-0005-0000-0000-0000037E0000}"/>
    <cellStyle name="Normal 6 5 2 2 5 2 3 3 3" xfId="32037" xr:uid="{00000000-0005-0000-0000-0000047E0000}"/>
    <cellStyle name="Normal 6 5 2 2 5 2 3 4" xfId="16421" xr:uid="{00000000-0005-0000-0000-0000057E0000}"/>
    <cellStyle name="Normal 6 5 2 2 5 2 3 4 2" xfId="36447" xr:uid="{00000000-0005-0000-0000-0000067E0000}"/>
    <cellStyle name="Normal 6 5 2 2 5 2 3 5" xfId="25851" xr:uid="{00000000-0005-0000-0000-0000077E0000}"/>
    <cellStyle name="Normal 6 5 2 2 5 2 4" xfId="16422" xr:uid="{00000000-0005-0000-0000-0000087E0000}"/>
    <cellStyle name="Normal 6 5 2 2 5 2 4 2" xfId="16423" xr:uid="{00000000-0005-0000-0000-0000097E0000}"/>
    <cellStyle name="Normal 6 5 2 2 5 2 4 2 2" xfId="42056" xr:uid="{00000000-0005-0000-0000-00000A7E0000}"/>
    <cellStyle name="Normal 6 5 2 2 5 2 4 3" xfId="32038" xr:uid="{00000000-0005-0000-0000-00000B7E0000}"/>
    <cellStyle name="Normal 6 5 2 2 5 2 5" xfId="16424" xr:uid="{00000000-0005-0000-0000-00000C7E0000}"/>
    <cellStyle name="Normal 6 5 2 2 5 2 5 2" xfId="16425" xr:uid="{00000000-0005-0000-0000-00000D7E0000}"/>
    <cellStyle name="Normal 6 5 2 2 5 2 5 2 2" xfId="42057" xr:uid="{00000000-0005-0000-0000-00000E7E0000}"/>
    <cellStyle name="Normal 6 5 2 2 5 2 5 3" xfId="32039" xr:uid="{00000000-0005-0000-0000-00000F7E0000}"/>
    <cellStyle name="Normal 6 5 2 2 5 2 6" xfId="16426" xr:uid="{00000000-0005-0000-0000-0000107E0000}"/>
    <cellStyle name="Normal 6 5 2 2 5 2 6 2" xfId="36445" xr:uid="{00000000-0005-0000-0000-0000117E0000}"/>
    <cellStyle name="Normal 6 5 2 2 5 2 7" xfId="25849" xr:uid="{00000000-0005-0000-0000-0000127E0000}"/>
    <cellStyle name="Normal 6 5 2 2 5 3" xfId="16427" xr:uid="{00000000-0005-0000-0000-0000137E0000}"/>
    <cellStyle name="Normal 6 5 2 2 5 3 2" xfId="16428" xr:uid="{00000000-0005-0000-0000-0000147E0000}"/>
    <cellStyle name="Normal 6 5 2 2 5 3 2 2" xfId="16429" xr:uid="{00000000-0005-0000-0000-0000157E0000}"/>
    <cellStyle name="Normal 6 5 2 2 5 3 2 2 2" xfId="42058" xr:uid="{00000000-0005-0000-0000-0000167E0000}"/>
    <cellStyle name="Normal 6 5 2 2 5 3 2 3" xfId="32040" xr:uid="{00000000-0005-0000-0000-0000177E0000}"/>
    <cellStyle name="Normal 6 5 2 2 5 3 3" xfId="16430" xr:uid="{00000000-0005-0000-0000-0000187E0000}"/>
    <cellStyle name="Normal 6 5 2 2 5 3 3 2" xfId="16431" xr:uid="{00000000-0005-0000-0000-0000197E0000}"/>
    <cellStyle name="Normal 6 5 2 2 5 3 3 2 2" xfId="42059" xr:uid="{00000000-0005-0000-0000-00001A7E0000}"/>
    <cellStyle name="Normal 6 5 2 2 5 3 3 3" xfId="32041" xr:uid="{00000000-0005-0000-0000-00001B7E0000}"/>
    <cellStyle name="Normal 6 5 2 2 5 3 4" xfId="16432" xr:uid="{00000000-0005-0000-0000-00001C7E0000}"/>
    <cellStyle name="Normal 6 5 2 2 5 3 4 2" xfId="36448" xr:uid="{00000000-0005-0000-0000-00001D7E0000}"/>
    <cellStyle name="Normal 6 5 2 2 5 3 5" xfId="25852" xr:uid="{00000000-0005-0000-0000-00001E7E0000}"/>
    <cellStyle name="Normal 6 5 2 2 5 4" xfId="16433" xr:uid="{00000000-0005-0000-0000-00001F7E0000}"/>
    <cellStyle name="Normal 6 5 2 2 5 4 2" xfId="16434" xr:uid="{00000000-0005-0000-0000-0000207E0000}"/>
    <cellStyle name="Normal 6 5 2 2 5 4 2 2" xfId="16435" xr:uid="{00000000-0005-0000-0000-0000217E0000}"/>
    <cellStyle name="Normal 6 5 2 2 5 4 2 2 2" xfId="42060" xr:uid="{00000000-0005-0000-0000-0000227E0000}"/>
    <cellStyle name="Normal 6 5 2 2 5 4 2 3" xfId="32042" xr:uid="{00000000-0005-0000-0000-0000237E0000}"/>
    <cellStyle name="Normal 6 5 2 2 5 4 3" xfId="16436" xr:uid="{00000000-0005-0000-0000-0000247E0000}"/>
    <cellStyle name="Normal 6 5 2 2 5 4 3 2" xfId="16437" xr:uid="{00000000-0005-0000-0000-0000257E0000}"/>
    <cellStyle name="Normal 6 5 2 2 5 4 3 2 2" xfId="42061" xr:uid="{00000000-0005-0000-0000-0000267E0000}"/>
    <cellStyle name="Normal 6 5 2 2 5 4 3 3" xfId="32043" xr:uid="{00000000-0005-0000-0000-0000277E0000}"/>
    <cellStyle name="Normal 6 5 2 2 5 4 4" xfId="16438" xr:uid="{00000000-0005-0000-0000-0000287E0000}"/>
    <cellStyle name="Normal 6 5 2 2 5 4 4 2" xfId="36449" xr:uid="{00000000-0005-0000-0000-0000297E0000}"/>
    <cellStyle name="Normal 6 5 2 2 5 4 5" xfId="25853" xr:uid="{00000000-0005-0000-0000-00002A7E0000}"/>
    <cellStyle name="Normal 6 5 2 2 5 5" xfId="16439" xr:uid="{00000000-0005-0000-0000-00002B7E0000}"/>
    <cellStyle name="Normal 6 5 2 2 5 5 2" xfId="16440" xr:uid="{00000000-0005-0000-0000-00002C7E0000}"/>
    <cellStyle name="Normal 6 5 2 2 5 5 2 2" xfId="42062" xr:uid="{00000000-0005-0000-0000-00002D7E0000}"/>
    <cellStyle name="Normal 6 5 2 2 5 5 3" xfId="32044" xr:uid="{00000000-0005-0000-0000-00002E7E0000}"/>
    <cellStyle name="Normal 6 5 2 2 5 6" xfId="16441" xr:uid="{00000000-0005-0000-0000-00002F7E0000}"/>
    <cellStyle name="Normal 6 5 2 2 5 6 2" xfId="16442" xr:uid="{00000000-0005-0000-0000-0000307E0000}"/>
    <cellStyle name="Normal 6 5 2 2 5 6 2 2" xfId="42063" xr:uid="{00000000-0005-0000-0000-0000317E0000}"/>
    <cellStyle name="Normal 6 5 2 2 5 6 3" xfId="32045" xr:uid="{00000000-0005-0000-0000-0000327E0000}"/>
    <cellStyle name="Normal 6 5 2 2 5 7" xfId="16443" xr:uid="{00000000-0005-0000-0000-0000337E0000}"/>
    <cellStyle name="Normal 6 5 2 2 5 7 2" xfId="36444" xr:uid="{00000000-0005-0000-0000-0000347E0000}"/>
    <cellStyle name="Normal 6 5 2 2 5 8" xfId="25848" xr:uid="{00000000-0005-0000-0000-0000357E0000}"/>
    <cellStyle name="Normal 6 5 2 2 6" xfId="16444" xr:uid="{00000000-0005-0000-0000-0000367E0000}"/>
    <cellStyle name="Normal 6 5 2 2 6 2" xfId="16445" xr:uid="{00000000-0005-0000-0000-0000377E0000}"/>
    <cellStyle name="Normal 6 5 2 2 6 2 2" xfId="16446" xr:uid="{00000000-0005-0000-0000-0000387E0000}"/>
    <cellStyle name="Normal 6 5 2 2 6 2 2 2" xfId="16447" xr:uid="{00000000-0005-0000-0000-0000397E0000}"/>
    <cellStyle name="Normal 6 5 2 2 6 2 2 2 2" xfId="42064" xr:uid="{00000000-0005-0000-0000-00003A7E0000}"/>
    <cellStyle name="Normal 6 5 2 2 6 2 2 3" xfId="32046" xr:uid="{00000000-0005-0000-0000-00003B7E0000}"/>
    <cellStyle name="Normal 6 5 2 2 6 2 3" xfId="16448" xr:uid="{00000000-0005-0000-0000-00003C7E0000}"/>
    <cellStyle name="Normal 6 5 2 2 6 2 3 2" xfId="16449" xr:uid="{00000000-0005-0000-0000-00003D7E0000}"/>
    <cellStyle name="Normal 6 5 2 2 6 2 3 2 2" xfId="42065" xr:uid="{00000000-0005-0000-0000-00003E7E0000}"/>
    <cellStyle name="Normal 6 5 2 2 6 2 3 3" xfId="32047" xr:uid="{00000000-0005-0000-0000-00003F7E0000}"/>
    <cellStyle name="Normal 6 5 2 2 6 2 4" xfId="16450" xr:uid="{00000000-0005-0000-0000-0000407E0000}"/>
    <cellStyle name="Normal 6 5 2 2 6 2 4 2" xfId="36451" xr:uid="{00000000-0005-0000-0000-0000417E0000}"/>
    <cellStyle name="Normal 6 5 2 2 6 2 5" xfId="25855" xr:uid="{00000000-0005-0000-0000-0000427E0000}"/>
    <cellStyle name="Normal 6 5 2 2 6 3" xfId="16451" xr:uid="{00000000-0005-0000-0000-0000437E0000}"/>
    <cellStyle name="Normal 6 5 2 2 6 3 2" xfId="16452" xr:uid="{00000000-0005-0000-0000-0000447E0000}"/>
    <cellStyle name="Normal 6 5 2 2 6 3 2 2" xfId="16453" xr:uid="{00000000-0005-0000-0000-0000457E0000}"/>
    <cellStyle name="Normal 6 5 2 2 6 3 2 2 2" xfId="42066" xr:uid="{00000000-0005-0000-0000-0000467E0000}"/>
    <cellStyle name="Normal 6 5 2 2 6 3 2 3" xfId="32048" xr:uid="{00000000-0005-0000-0000-0000477E0000}"/>
    <cellStyle name="Normal 6 5 2 2 6 3 3" xfId="16454" xr:uid="{00000000-0005-0000-0000-0000487E0000}"/>
    <cellStyle name="Normal 6 5 2 2 6 3 3 2" xfId="16455" xr:uid="{00000000-0005-0000-0000-0000497E0000}"/>
    <cellStyle name="Normal 6 5 2 2 6 3 3 2 2" xfId="42067" xr:uid="{00000000-0005-0000-0000-00004A7E0000}"/>
    <cellStyle name="Normal 6 5 2 2 6 3 3 3" xfId="32049" xr:uid="{00000000-0005-0000-0000-00004B7E0000}"/>
    <cellStyle name="Normal 6 5 2 2 6 3 4" xfId="16456" xr:uid="{00000000-0005-0000-0000-00004C7E0000}"/>
    <cellStyle name="Normal 6 5 2 2 6 3 4 2" xfId="36452" xr:uid="{00000000-0005-0000-0000-00004D7E0000}"/>
    <cellStyle name="Normal 6 5 2 2 6 3 5" xfId="25856" xr:uid="{00000000-0005-0000-0000-00004E7E0000}"/>
    <cellStyle name="Normal 6 5 2 2 6 4" xfId="16457" xr:uid="{00000000-0005-0000-0000-00004F7E0000}"/>
    <cellStyle name="Normal 6 5 2 2 6 4 2" xfId="16458" xr:uid="{00000000-0005-0000-0000-0000507E0000}"/>
    <cellStyle name="Normal 6 5 2 2 6 4 2 2" xfId="42068" xr:uid="{00000000-0005-0000-0000-0000517E0000}"/>
    <cellStyle name="Normal 6 5 2 2 6 4 3" xfId="32050" xr:uid="{00000000-0005-0000-0000-0000527E0000}"/>
    <cellStyle name="Normal 6 5 2 2 6 5" xfId="16459" xr:uid="{00000000-0005-0000-0000-0000537E0000}"/>
    <cellStyle name="Normal 6 5 2 2 6 5 2" xfId="16460" xr:uid="{00000000-0005-0000-0000-0000547E0000}"/>
    <cellStyle name="Normal 6 5 2 2 6 5 2 2" xfId="42069" xr:uid="{00000000-0005-0000-0000-0000557E0000}"/>
    <cellStyle name="Normal 6 5 2 2 6 5 3" xfId="32051" xr:uid="{00000000-0005-0000-0000-0000567E0000}"/>
    <cellStyle name="Normal 6 5 2 2 6 6" xfId="16461" xr:uid="{00000000-0005-0000-0000-0000577E0000}"/>
    <cellStyle name="Normal 6 5 2 2 6 6 2" xfId="36450" xr:uid="{00000000-0005-0000-0000-0000587E0000}"/>
    <cellStyle name="Normal 6 5 2 2 6 7" xfId="25854" xr:uid="{00000000-0005-0000-0000-0000597E0000}"/>
    <cellStyle name="Normal 6 5 2 2 7" xfId="16462" xr:uid="{00000000-0005-0000-0000-00005A7E0000}"/>
    <cellStyle name="Normal 6 5 2 2 7 2" xfId="16463" xr:uid="{00000000-0005-0000-0000-00005B7E0000}"/>
    <cellStyle name="Normal 6 5 2 2 7 2 2" xfId="16464" xr:uid="{00000000-0005-0000-0000-00005C7E0000}"/>
    <cellStyle name="Normal 6 5 2 2 7 2 2 2" xfId="42070" xr:uid="{00000000-0005-0000-0000-00005D7E0000}"/>
    <cellStyle name="Normal 6 5 2 2 7 2 3" xfId="32052" xr:uid="{00000000-0005-0000-0000-00005E7E0000}"/>
    <cellStyle name="Normal 6 5 2 2 7 3" xfId="16465" xr:uid="{00000000-0005-0000-0000-00005F7E0000}"/>
    <cellStyle name="Normal 6 5 2 2 7 3 2" xfId="16466" xr:uid="{00000000-0005-0000-0000-0000607E0000}"/>
    <cellStyle name="Normal 6 5 2 2 7 3 2 2" xfId="42071" xr:uid="{00000000-0005-0000-0000-0000617E0000}"/>
    <cellStyle name="Normal 6 5 2 2 7 3 3" xfId="32053" xr:uid="{00000000-0005-0000-0000-0000627E0000}"/>
    <cellStyle name="Normal 6 5 2 2 7 4" xfId="16467" xr:uid="{00000000-0005-0000-0000-0000637E0000}"/>
    <cellStyle name="Normal 6 5 2 2 7 4 2" xfId="36453" xr:uid="{00000000-0005-0000-0000-0000647E0000}"/>
    <cellStyle name="Normal 6 5 2 2 7 5" xfId="25857" xr:uid="{00000000-0005-0000-0000-0000657E0000}"/>
    <cellStyle name="Normal 6 5 2 2 8" xfId="16468" xr:uid="{00000000-0005-0000-0000-0000667E0000}"/>
    <cellStyle name="Normal 6 5 2 2 8 2" xfId="16469" xr:uid="{00000000-0005-0000-0000-0000677E0000}"/>
    <cellStyle name="Normal 6 5 2 2 8 2 2" xfId="16470" xr:uid="{00000000-0005-0000-0000-0000687E0000}"/>
    <cellStyle name="Normal 6 5 2 2 8 2 2 2" xfId="42072" xr:uid="{00000000-0005-0000-0000-0000697E0000}"/>
    <cellStyle name="Normal 6 5 2 2 8 2 3" xfId="32054" xr:uid="{00000000-0005-0000-0000-00006A7E0000}"/>
    <cellStyle name="Normal 6 5 2 2 8 3" xfId="16471" xr:uid="{00000000-0005-0000-0000-00006B7E0000}"/>
    <cellStyle name="Normal 6 5 2 2 8 3 2" xfId="16472" xr:uid="{00000000-0005-0000-0000-00006C7E0000}"/>
    <cellStyle name="Normal 6 5 2 2 8 3 2 2" xfId="42073" xr:uid="{00000000-0005-0000-0000-00006D7E0000}"/>
    <cellStyle name="Normal 6 5 2 2 8 3 3" xfId="32055" xr:uid="{00000000-0005-0000-0000-00006E7E0000}"/>
    <cellStyle name="Normal 6 5 2 2 8 4" xfId="16473" xr:uid="{00000000-0005-0000-0000-00006F7E0000}"/>
    <cellStyle name="Normal 6 5 2 2 8 4 2" xfId="36454" xr:uid="{00000000-0005-0000-0000-0000707E0000}"/>
    <cellStyle name="Normal 6 5 2 2 8 5" xfId="25858" xr:uid="{00000000-0005-0000-0000-0000717E0000}"/>
    <cellStyle name="Normal 6 5 2 2 9" xfId="16474" xr:uid="{00000000-0005-0000-0000-0000727E0000}"/>
    <cellStyle name="Normal 6 5 2 2 9 2" xfId="16475" xr:uid="{00000000-0005-0000-0000-0000737E0000}"/>
    <cellStyle name="Normal 6 5 2 2 9 2 2" xfId="42074" xr:uid="{00000000-0005-0000-0000-0000747E0000}"/>
    <cellStyle name="Normal 6 5 2 2 9 3" xfId="32056" xr:uid="{00000000-0005-0000-0000-0000757E0000}"/>
    <cellStyle name="Normal 6 5 2 3" xfId="16476" xr:uid="{00000000-0005-0000-0000-0000767E0000}"/>
    <cellStyle name="Normal 6 5 2 3 10" xfId="25859" xr:uid="{00000000-0005-0000-0000-0000777E0000}"/>
    <cellStyle name="Normal 6 5 2 3 2" xfId="16477" xr:uid="{00000000-0005-0000-0000-0000787E0000}"/>
    <cellStyle name="Normal 6 5 2 3 2 2" xfId="16478" xr:uid="{00000000-0005-0000-0000-0000797E0000}"/>
    <cellStyle name="Normal 6 5 2 3 2 2 2" xfId="16479" xr:uid="{00000000-0005-0000-0000-00007A7E0000}"/>
    <cellStyle name="Normal 6 5 2 3 2 2 2 2" xfId="16480" xr:uid="{00000000-0005-0000-0000-00007B7E0000}"/>
    <cellStyle name="Normal 6 5 2 3 2 2 2 2 2" xfId="16481" xr:uid="{00000000-0005-0000-0000-00007C7E0000}"/>
    <cellStyle name="Normal 6 5 2 3 2 2 2 2 2 2" xfId="42075" xr:uid="{00000000-0005-0000-0000-00007D7E0000}"/>
    <cellStyle name="Normal 6 5 2 3 2 2 2 2 3" xfId="32057" xr:uid="{00000000-0005-0000-0000-00007E7E0000}"/>
    <cellStyle name="Normal 6 5 2 3 2 2 2 3" xfId="16482" xr:uid="{00000000-0005-0000-0000-00007F7E0000}"/>
    <cellStyle name="Normal 6 5 2 3 2 2 2 3 2" xfId="16483" xr:uid="{00000000-0005-0000-0000-0000807E0000}"/>
    <cellStyle name="Normal 6 5 2 3 2 2 2 3 2 2" xfId="42076" xr:uid="{00000000-0005-0000-0000-0000817E0000}"/>
    <cellStyle name="Normal 6 5 2 3 2 2 2 3 3" xfId="32058" xr:uid="{00000000-0005-0000-0000-0000827E0000}"/>
    <cellStyle name="Normal 6 5 2 3 2 2 2 4" xfId="16484" xr:uid="{00000000-0005-0000-0000-0000837E0000}"/>
    <cellStyle name="Normal 6 5 2 3 2 2 2 4 2" xfId="36458" xr:uid="{00000000-0005-0000-0000-0000847E0000}"/>
    <cellStyle name="Normal 6 5 2 3 2 2 2 5" xfId="25862" xr:uid="{00000000-0005-0000-0000-0000857E0000}"/>
    <cellStyle name="Normal 6 5 2 3 2 2 3" xfId="16485" xr:uid="{00000000-0005-0000-0000-0000867E0000}"/>
    <cellStyle name="Normal 6 5 2 3 2 2 3 2" xfId="16486" xr:uid="{00000000-0005-0000-0000-0000877E0000}"/>
    <cellStyle name="Normal 6 5 2 3 2 2 3 2 2" xfId="16487" xr:uid="{00000000-0005-0000-0000-0000887E0000}"/>
    <cellStyle name="Normal 6 5 2 3 2 2 3 2 2 2" xfId="42077" xr:uid="{00000000-0005-0000-0000-0000897E0000}"/>
    <cellStyle name="Normal 6 5 2 3 2 2 3 2 3" xfId="32059" xr:uid="{00000000-0005-0000-0000-00008A7E0000}"/>
    <cellStyle name="Normal 6 5 2 3 2 2 3 3" xfId="16488" xr:uid="{00000000-0005-0000-0000-00008B7E0000}"/>
    <cellStyle name="Normal 6 5 2 3 2 2 3 3 2" xfId="16489" xr:uid="{00000000-0005-0000-0000-00008C7E0000}"/>
    <cellStyle name="Normal 6 5 2 3 2 2 3 3 2 2" xfId="42078" xr:uid="{00000000-0005-0000-0000-00008D7E0000}"/>
    <cellStyle name="Normal 6 5 2 3 2 2 3 3 3" xfId="32060" xr:uid="{00000000-0005-0000-0000-00008E7E0000}"/>
    <cellStyle name="Normal 6 5 2 3 2 2 3 4" xfId="16490" xr:uid="{00000000-0005-0000-0000-00008F7E0000}"/>
    <cellStyle name="Normal 6 5 2 3 2 2 3 4 2" xfId="36459" xr:uid="{00000000-0005-0000-0000-0000907E0000}"/>
    <cellStyle name="Normal 6 5 2 3 2 2 3 5" xfId="25863" xr:uid="{00000000-0005-0000-0000-0000917E0000}"/>
    <cellStyle name="Normal 6 5 2 3 2 2 4" xfId="16491" xr:uid="{00000000-0005-0000-0000-0000927E0000}"/>
    <cellStyle name="Normal 6 5 2 3 2 2 4 2" xfId="16492" xr:uid="{00000000-0005-0000-0000-0000937E0000}"/>
    <cellStyle name="Normal 6 5 2 3 2 2 4 2 2" xfId="42079" xr:uid="{00000000-0005-0000-0000-0000947E0000}"/>
    <cellStyle name="Normal 6 5 2 3 2 2 4 3" xfId="32061" xr:uid="{00000000-0005-0000-0000-0000957E0000}"/>
    <cellStyle name="Normal 6 5 2 3 2 2 5" xfId="16493" xr:uid="{00000000-0005-0000-0000-0000967E0000}"/>
    <cellStyle name="Normal 6 5 2 3 2 2 5 2" xfId="16494" xr:uid="{00000000-0005-0000-0000-0000977E0000}"/>
    <cellStyle name="Normal 6 5 2 3 2 2 5 2 2" xfId="42080" xr:uid="{00000000-0005-0000-0000-0000987E0000}"/>
    <cellStyle name="Normal 6 5 2 3 2 2 5 3" xfId="32062" xr:uid="{00000000-0005-0000-0000-0000997E0000}"/>
    <cellStyle name="Normal 6 5 2 3 2 2 6" xfId="16495" xr:uid="{00000000-0005-0000-0000-00009A7E0000}"/>
    <cellStyle name="Normal 6 5 2 3 2 2 6 2" xfId="36457" xr:uid="{00000000-0005-0000-0000-00009B7E0000}"/>
    <cellStyle name="Normal 6 5 2 3 2 2 7" xfId="25861" xr:uid="{00000000-0005-0000-0000-00009C7E0000}"/>
    <cellStyle name="Normal 6 5 2 3 2 3" xfId="16496" xr:uid="{00000000-0005-0000-0000-00009D7E0000}"/>
    <cellStyle name="Normal 6 5 2 3 2 3 2" xfId="16497" xr:uid="{00000000-0005-0000-0000-00009E7E0000}"/>
    <cellStyle name="Normal 6 5 2 3 2 3 2 2" xfId="16498" xr:uid="{00000000-0005-0000-0000-00009F7E0000}"/>
    <cellStyle name="Normal 6 5 2 3 2 3 2 2 2" xfId="42081" xr:uid="{00000000-0005-0000-0000-0000A07E0000}"/>
    <cellStyle name="Normal 6 5 2 3 2 3 2 3" xfId="32063" xr:uid="{00000000-0005-0000-0000-0000A17E0000}"/>
    <cellStyle name="Normal 6 5 2 3 2 3 3" xfId="16499" xr:uid="{00000000-0005-0000-0000-0000A27E0000}"/>
    <cellStyle name="Normal 6 5 2 3 2 3 3 2" xfId="16500" xr:uid="{00000000-0005-0000-0000-0000A37E0000}"/>
    <cellStyle name="Normal 6 5 2 3 2 3 3 2 2" xfId="42082" xr:uid="{00000000-0005-0000-0000-0000A47E0000}"/>
    <cellStyle name="Normal 6 5 2 3 2 3 3 3" xfId="32064" xr:uid="{00000000-0005-0000-0000-0000A57E0000}"/>
    <cellStyle name="Normal 6 5 2 3 2 3 4" xfId="16501" xr:uid="{00000000-0005-0000-0000-0000A67E0000}"/>
    <cellStyle name="Normal 6 5 2 3 2 3 4 2" xfId="36460" xr:uid="{00000000-0005-0000-0000-0000A77E0000}"/>
    <cellStyle name="Normal 6 5 2 3 2 3 5" xfId="25864" xr:uid="{00000000-0005-0000-0000-0000A87E0000}"/>
    <cellStyle name="Normal 6 5 2 3 2 4" xfId="16502" xr:uid="{00000000-0005-0000-0000-0000A97E0000}"/>
    <cellStyle name="Normal 6 5 2 3 2 4 2" xfId="16503" xr:uid="{00000000-0005-0000-0000-0000AA7E0000}"/>
    <cellStyle name="Normal 6 5 2 3 2 4 2 2" xfId="16504" xr:uid="{00000000-0005-0000-0000-0000AB7E0000}"/>
    <cellStyle name="Normal 6 5 2 3 2 4 2 2 2" xfId="42083" xr:uid="{00000000-0005-0000-0000-0000AC7E0000}"/>
    <cellStyle name="Normal 6 5 2 3 2 4 2 3" xfId="32065" xr:uid="{00000000-0005-0000-0000-0000AD7E0000}"/>
    <cellStyle name="Normal 6 5 2 3 2 4 3" xfId="16505" xr:uid="{00000000-0005-0000-0000-0000AE7E0000}"/>
    <cellStyle name="Normal 6 5 2 3 2 4 3 2" xfId="16506" xr:uid="{00000000-0005-0000-0000-0000AF7E0000}"/>
    <cellStyle name="Normal 6 5 2 3 2 4 3 2 2" xfId="42084" xr:uid="{00000000-0005-0000-0000-0000B07E0000}"/>
    <cellStyle name="Normal 6 5 2 3 2 4 3 3" xfId="32066" xr:uid="{00000000-0005-0000-0000-0000B17E0000}"/>
    <cellStyle name="Normal 6 5 2 3 2 4 4" xfId="16507" xr:uid="{00000000-0005-0000-0000-0000B27E0000}"/>
    <cellStyle name="Normal 6 5 2 3 2 4 4 2" xfId="36461" xr:uid="{00000000-0005-0000-0000-0000B37E0000}"/>
    <cellStyle name="Normal 6 5 2 3 2 4 5" xfId="25865" xr:uid="{00000000-0005-0000-0000-0000B47E0000}"/>
    <cellStyle name="Normal 6 5 2 3 2 5" xfId="16508" xr:uid="{00000000-0005-0000-0000-0000B57E0000}"/>
    <cellStyle name="Normal 6 5 2 3 2 5 2" xfId="16509" xr:uid="{00000000-0005-0000-0000-0000B67E0000}"/>
    <cellStyle name="Normal 6 5 2 3 2 5 2 2" xfId="42085" xr:uid="{00000000-0005-0000-0000-0000B77E0000}"/>
    <cellStyle name="Normal 6 5 2 3 2 5 3" xfId="32067" xr:uid="{00000000-0005-0000-0000-0000B87E0000}"/>
    <cellStyle name="Normal 6 5 2 3 2 6" xfId="16510" xr:uid="{00000000-0005-0000-0000-0000B97E0000}"/>
    <cellStyle name="Normal 6 5 2 3 2 6 2" xfId="16511" xr:uid="{00000000-0005-0000-0000-0000BA7E0000}"/>
    <cellStyle name="Normal 6 5 2 3 2 6 2 2" xfId="42086" xr:uid="{00000000-0005-0000-0000-0000BB7E0000}"/>
    <cellStyle name="Normal 6 5 2 3 2 6 3" xfId="32068" xr:uid="{00000000-0005-0000-0000-0000BC7E0000}"/>
    <cellStyle name="Normal 6 5 2 3 2 7" xfId="16512" xr:uid="{00000000-0005-0000-0000-0000BD7E0000}"/>
    <cellStyle name="Normal 6 5 2 3 2 7 2" xfId="36456" xr:uid="{00000000-0005-0000-0000-0000BE7E0000}"/>
    <cellStyle name="Normal 6 5 2 3 2 8" xfId="25860" xr:uid="{00000000-0005-0000-0000-0000BF7E0000}"/>
    <cellStyle name="Normal 6 5 2 3 3" xfId="16513" xr:uid="{00000000-0005-0000-0000-0000C07E0000}"/>
    <cellStyle name="Normal 6 5 2 3 3 2" xfId="16514" xr:uid="{00000000-0005-0000-0000-0000C17E0000}"/>
    <cellStyle name="Normal 6 5 2 3 3 2 2" xfId="16515" xr:uid="{00000000-0005-0000-0000-0000C27E0000}"/>
    <cellStyle name="Normal 6 5 2 3 3 2 2 2" xfId="16516" xr:uid="{00000000-0005-0000-0000-0000C37E0000}"/>
    <cellStyle name="Normal 6 5 2 3 3 2 2 2 2" xfId="16517" xr:uid="{00000000-0005-0000-0000-0000C47E0000}"/>
    <cellStyle name="Normal 6 5 2 3 3 2 2 2 2 2" xfId="42087" xr:uid="{00000000-0005-0000-0000-0000C57E0000}"/>
    <cellStyle name="Normal 6 5 2 3 3 2 2 2 3" xfId="32069" xr:uid="{00000000-0005-0000-0000-0000C67E0000}"/>
    <cellStyle name="Normal 6 5 2 3 3 2 2 3" xfId="16518" xr:uid="{00000000-0005-0000-0000-0000C77E0000}"/>
    <cellStyle name="Normal 6 5 2 3 3 2 2 3 2" xfId="16519" xr:uid="{00000000-0005-0000-0000-0000C87E0000}"/>
    <cellStyle name="Normal 6 5 2 3 3 2 2 3 2 2" xfId="42088" xr:uid="{00000000-0005-0000-0000-0000C97E0000}"/>
    <cellStyle name="Normal 6 5 2 3 3 2 2 3 3" xfId="32070" xr:uid="{00000000-0005-0000-0000-0000CA7E0000}"/>
    <cellStyle name="Normal 6 5 2 3 3 2 2 4" xfId="16520" xr:uid="{00000000-0005-0000-0000-0000CB7E0000}"/>
    <cellStyle name="Normal 6 5 2 3 3 2 2 4 2" xfId="36464" xr:uid="{00000000-0005-0000-0000-0000CC7E0000}"/>
    <cellStyle name="Normal 6 5 2 3 3 2 2 5" xfId="25868" xr:uid="{00000000-0005-0000-0000-0000CD7E0000}"/>
    <cellStyle name="Normal 6 5 2 3 3 2 3" xfId="16521" xr:uid="{00000000-0005-0000-0000-0000CE7E0000}"/>
    <cellStyle name="Normal 6 5 2 3 3 2 3 2" xfId="16522" xr:uid="{00000000-0005-0000-0000-0000CF7E0000}"/>
    <cellStyle name="Normal 6 5 2 3 3 2 3 2 2" xfId="16523" xr:uid="{00000000-0005-0000-0000-0000D07E0000}"/>
    <cellStyle name="Normal 6 5 2 3 3 2 3 2 2 2" xfId="42089" xr:uid="{00000000-0005-0000-0000-0000D17E0000}"/>
    <cellStyle name="Normal 6 5 2 3 3 2 3 2 3" xfId="32071" xr:uid="{00000000-0005-0000-0000-0000D27E0000}"/>
    <cellStyle name="Normal 6 5 2 3 3 2 3 3" xfId="16524" xr:uid="{00000000-0005-0000-0000-0000D37E0000}"/>
    <cellStyle name="Normal 6 5 2 3 3 2 3 3 2" xfId="16525" xr:uid="{00000000-0005-0000-0000-0000D47E0000}"/>
    <cellStyle name="Normal 6 5 2 3 3 2 3 3 2 2" xfId="42090" xr:uid="{00000000-0005-0000-0000-0000D57E0000}"/>
    <cellStyle name="Normal 6 5 2 3 3 2 3 3 3" xfId="32072" xr:uid="{00000000-0005-0000-0000-0000D67E0000}"/>
    <cellStyle name="Normal 6 5 2 3 3 2 3 4" xfId="16526" xr:uid="{00000000-0005-0000-0000-0000D77E0000}"/>
    <cellStyle name="Normal 6 5 2 3 3 2 3 4 2" xfId="36465" xr:uid="{00000000-0005-0000-0000-0000D87E0000}"/>
    <cellStyle name="Normal 6 5 2 3 3 2 3 5" xfId="25869" xr:uid="{00000000-0005-0000-0000-0000D97E0000}"/>
    <cellStyle name="Normal 6 5 2 3 3 2 4" xfId="16527" xr:uid="{00000000-0005-0000-0000-0000DA7E0000}"/>
    <cellStyle name="Normal 6 5 2 3 3 2 4 2" xfId="16528" xr:uid="{00000000-0005-0000-0000-0000DB7E0000}"/>
    <cellStyle name="Normal 6 5 2 3 3 2 4 2 2" xfId="42091" xr:uid="{00000000-0005-0000-0000-0000DC7E0000}"/>
    <cellStyle name="Normal 6 5 2 3 3 2 4 3" xfId="32073" xr:uid="{00000000-0005-0000-0000-0000DD7E0000}"/>
    <cellStyle name="Normal 6 5 2 3 3 2 5" xfId="16529" xr:uid="{00000000-0005-0000-0000-0000DE7E0000}"/>
    <cellStyle name="Normal 6 5 2 3 3 2 5 2" xfId="16530" xr:uid="{00000000-0005-0000-0000-0000DF7E0000}"/>
    <cellStyle name="Normal 6 5 2 3 3 2 5 2 2" xfId="42092" xr:uid="{00000000-0005-0000-0000-0000E07E0000}"/>
    <cellStyle name="Normal 6 5 2 3 3 2 5 3" xfId="32074" xr:uid="{00000000-0005-0000-0000-0000E17E0000}"/>
    <cellStyle name="Normal 6 5 2 3 3 2 6" xfId="16531" xr:uid="{00000000-0005-0000-0000-0000E27E0000}"/>
    <cellStyle name="Normal 6 5 2 3 3 2 6 2" xfId="36463" xr:uid="{00000000-0005-0000-0000-0000E37E0000}"/>
    <cellStyle name="Normal 6 5 2 3 3 2 7" xfId="25867" xr:uid="{00000000-0005-0000-0000-0000E47E0000}"/>
    <cellStyle name="Normal 6 5 2 3 3 3" xfId="16532" xr:uid="{00000000-0005-0000-0000-0000E57E0000}"/>
    <cellStyle name="Normal 6 5 2 3 3 3 2" xfId="16533" xr:uid="{00000000-0005-0000-0000-0000E67E0000}"/>
    <cellStyle name="Normal 6 5 2 3 3 3 2 2" xfId="16534" xr:uid="{00000000-0005-0000-0000-0000E77E0000}"/>
    <cellStyle name="Normal 6 5 2 3 3 3 2 2 2" xfId="42093" xr:uid="{00000000-0005-0000-0000-0000E87E0000}"/>
    <cellStyle name="Normal 6 5 2 3 3 3 2 3" xfId="32075" xr:uid="{00000000-0005-0000-0000-0000E97E0000}"/>
    <cellStyle name="Normal 6 5 2 3 3 3 3" xfId="16535" xr:uid="{00000000-0005-0000-0000-0000EA7E0000}"/>
    <cellStyle name="Normal 6 5 2 3 3 3 3 2" xfId="16536" xr:uid="{00000000-0005-0000-0000-0000EB7E0000}"/>
    <cellStyle name="Normal 6 5 2 3 3 3 3 2 2" xfId="42094" xr:uid="{00000000-0005-0000-0000-0000EC7E0000}"/>
    <cellStyle name="Normal 6 5 2 3 3 3 3 3" xfId="32076" xr:uid="{00000000-0005-0000-0000-0000ED7E0000}"/>
    <cellStyle name="Normal 6 5 2 3 3 3 4" xfId="16537" xr:uid="{00000000-0005-0000-0000-0000EE7E0000}"/>
    <cellStyle name="Normal 6 5 2 3 3 3 4 2" xfId="36466" xr:uid="{00000000-0005-0000-0000-0000EF7E0000}"/>
    <cellStyle name="Normal 6 5 2 3 3 3 5" xfId="25870" xr:uid="{00000000-0005-0000-0000-0000F07E0000}"/>
    <cellStyle name="Normal 6 5 2 3 3 4" xfId="16538" xr:uid="{00000000-0005-0000-0000-0000F17E0000}"/>
    <cellStyle name="Normal 6 5 2 3 3 4 2" xfId="16539" xr:uid="{00000000-0005-0000-0000-0000F27E0000}"/>
    <cellStyle name="Normal 6 5 2 3 3 4 2 2" xfId="16540" xr:uid="{00000000-0005-0000-0000-0000F37E0000}"/>
    <cellStyle name="Normal 6 5 2 3 3 4 2 2 2" xfId="42095" xr:uid="{00000000-0005-0000-0000-0000F47E0000}"/>
    <cellStyle name="Normal 6 5 2 3 3 4 2 3" xfId="32077" xr:uid="{00000000-0005-0000-0000-0000F57E0000}"/>
    <cellStyle name="Normal 6 5 2 3 3 4 3" xfId="16541" xr:uid="{00000000-0005-0000-0000-0000F67E0000}"/>
    <cellStyle name="Normal 6 5 2 3 3 4 3 2" xfId="16542" xr:uid="{00000000-0005-0000-0000-0000F77E0000}"/>
    <cellStyle name="Normal 6 5 2 3 3 4 3 2 2" xfId="42096" xr:uid="{00000000-0005-0000-0000-0000F87E0000}"/>
    <cellStyle name="Normal 6 5 2 3 3 4 3 3" xfId="32078" xr:uid="{00000000-0005-0000-0000-0000F97E0000}"/>
    <cellStyle name="Normal 6 5 2 3 3 4 4" xfId="16543" xr:uid="{00000000-0005-0000-0000-0000FA7E0000}"/>
    <cellStyle name="Normal 6 5 2 3 3 4 4 2" xfId="36467" xr:uid="{00000000-0005-0000-0000-0000FB7E0000}"/>
    <cellStyle name="Normal 6 5 2 3 3 4 5" xfId="25871" xr:uid="{00000000-0005-0000-0000-0000FC7E0000}"/>
    <cellStyle name="Normal 6 5 2 3 3 5" xfId="16544" xr:uid="{00000000-0005-0000-0000-0000FD7E0000}"/>
    <cellStyle name="Normal 6 5 2 3 3 5 2" xfId="16545" xr:uid="{00000000-0005-0000-0000-0000FE7E0000}"/>
    <cellStyle name="Normal 6 5 2 3 3 5 2 2" xfId="42097" xr:uid="{00000000-0005-0000-0000-0000FF7E0000}"/>
    <cellStyle name="Normal 6 5 2 3 3 5 3" xfId="32079" xr:uid="{00000000-0005-0000-0000-0000007F0000}"/>
    <cellStyle name="Normal 6 5 2 3 3 6" xfId="16546" xr:uid="{00000000-0005-0000-0000-0000017F0000}"/>
    <cellStyle name="Normal 6 5 2 3 3 6 2" xfId="16547" xr:uid="{00000000-0005-0000-0000-0000027F0000}"/>
    <cellStyle name="Normal 6 5 2 3 3 6 2 2" xfId="42098" xr:uid="{00000000-0005-0000-0000-0000037F0000}"/>
    <cellStyle name="Normal 6 5 2 3 3 6 3" xfId="32080" xr:uid="{00000000-0005-0000-0000-0000047F0000}"/>
    <cellStyle name="Normal 6 5 2 3 3 7" xfId="16548" xr:uid="{00000000-0005-0000-0000-0000057F0000}"/>
    <cellStyle name="Normal 6 5 2 3 3 7 2" xfId="36462" xr:uid="{00000000-0005-0000-0000-0000067F0000}"/>
    <cellStyle name="Normal 6 5 2 3 3 8" xfId="25866" xr:uid="{00000000-0005-0000-0000-0000077F0000}"/>
    <cellStyle name="Normal 6 5 2 3 4" xfId="16549" xr:uid="{00000000-0005-0000-0000-0000087F0000}"/>
    <cellStyle name="Normal 6 5 2 3 4 2" xfId="16550" xr:uid="{00000000-0005-0000-0000-0000097F0000}"/>
    <cellStyle name="Normal 6 5 2 3 4 2 2" xfId="16551" xr:uid="{00000000-0005-0000-0000-00000A7F0000}"/>
    <cellStyle name="Normal 6 5 2 3 4 2 2 2" xfId="16552" xr:uid="{00000000-0005-0000-0000-00000B7F0000}"/>
    <cellStyle name="Normal 6 5 2 3 4 2 2 2 2" xfId="42099" xr:uid="{00000000-0005-0000-0000-00000C7F0000}"/>
    <cellStyle name="Normal 6 5 2 3 4 2 2 3" xfId="32081" xr:uid="{00000000-0005-0000-0000-00000D7F0000}"/>
    <cellStyle name="Normal 6 5 2 3 4 2 3" xfId="16553" xr:uid="{00000000-0005-0000-0000-00000E7F0000}"/>
    <cellStyle name="Normal 6 5 2 3 4 2 3 2" xfId="16554" xr:uid="{00000000-0005-0000-0000-00000F7F0000}"/>
    <cellStyle name="Normal 6 5 2 3 4 2 3 2 2" xfId="42100" xr:uid="{00000000-0005-0000-0000-0000107F0000}"/>
    <cellStyle name="Normal 6 5 2 3 4 2 3 3" xfId="32082" xr:uid="{00000000-0005-0000-0000-0000117F0000}"/>
    <cellStyle name="Normal 6 5 2 3 4 2 4" xfId="16555" xr:uid="{00000000-0005-0000-0000-0000127F0000}"/>
    <cellStyle name="Normal 6 5 2 3 4 2 4 2" xfId="36469" xr:uid="{00000000-0005-0000-0000-0000137F0000}"/>
    <cellStyle name="Normal 6 5 2 3 4 2 5" xfId="25873" xr:uid="{00000000-0005-0000-0000-0000147F0000}"/>
    <cellStyle name="Normal 6 5 2 3 4 3" xfId="16556" xr:uid="{00000000-0005-0000-0000-0000157F0000}"/>
    <cellStyle name="Normal 6 5 2 3 4 3 2" xfId="16557" xr:uid="{00000000-0005-0000-0000-0000167F0000}"/>
    <cellStyle name="Normal 6 5 2 3 4 3 2 2" xfId="16558" xr:uid="{00000000-0005-0000-0000-0000177F0000}"/>
    <cellStyle name="Normal 6 5 2 3 4 3 2 2 2" xfId="42101" xr:uid="{00000000-0005-0000-0000-0000187F0000}"/>
    <cellStyle name="Normal 6 5 2 3 4 3 2 3" xfId="32083" xr:uid="{00000000-0005-0000-0000-0000197F0000}"/>
    <cellStyle name="Normal 6 5 2 3 4 3 3" xfId="16559" xr:uid="{00000000-0005-0000-0000-00001A7F0000}"/>
    <cellStyle name="Normal 6 5 2 3 4 3 3 2" xfId="16560" xr:uid="{00000000-0005-0000-0000-00001B7F0000}"/>
    <cellStyle name="Normal 6 5 2 3 4 3 3 2 2" xfId="42102" xr:uid="{00000000-0005-0000-0000-00001C7F0000}"/>
    <cellStyle name="Normal 6 5 2 3 4 3 3 3" xfId="32084" xr:uid="{00000000-0005-0000-0000-00001D7F0000}"/>
    <cellStyle name="Normal 6 5 2 3 4 3 4" xfId="16561" xr:uid="{00000000-0005-0000-0000-00001E7F0000}"/>
    <cellStyle name="Normal 6 5 2 3 4 3 4 2" xfId="36470" xr:uid="{00000000-0005-0000-0000-00001F7F0000}"/>
    <cellStyle name="Normal 6 5 2 3 4 3 5" xfId="25874" xr:uid="{00000000-0005-0000-0000-0000207F0000}"/>
    <cellStyle name="Normal 6 5 2 3 4 4" xfId="16562" xr:uid="{00000000-0005-0000-0000-0000217F0000}"/>
    <cellStyle name="Normal 6 5 2 3 4 4 2" xfId="16563" xr:uid="{00000000-0005-0000-0000-0000227F0000}"/>
    <cellStyle name="Normal 6 5 2 3 4 4 2 2" xfId="42103" xr:uid="{00000000-0005-0000-0000-0000237F0000}"/>
    <cellStyle name="Normal 6 5 2 3 4 4 3" xfId="32085" xr:uid="{00000000-0005-0000-0000-0000247F0000}"/>
    <cellStyle name="Normal 6 5 2 3 4 5" xfId="16564" xr:uid="{00000000-0005-0000-0000-0000257F0000}"/>
    <cellStyle name="Normal 6 5 2 3 4 5 2" xfId="16565" xr:uid="{00000000-0005-0000-0000-0000267F0000}"/>
    <cellStyle name="Normal 6 5 2 3 4 5 2 2" xfId="42104" xr:uid="{00000000-0005-0000-0000-0000277F0000}"/>
    <cellStyle name="Normal 6 5 2 3 4 5 3" xfId="32086" xr:uid="{00000000-0005-0000-0000-0000287F0000}"/>
    <cellStyle name="Normal 6 5 2 3 4 6" xfId="16566" xr:uid="{00000000-0005-0000-0000-0000297F0000}"/>
    <cellStyle name="Normal 6 5 2 3 4 6 2" xfId="36468" xr:uid="{00000000-0005-0000-0000-00002A7F0000}"/>
    <cellStyle name="Normal 6 5 2 3 4 7" xfId="25872" xr:uid="{00000000-0005-0000-0000-00002B7F0000}"/>
    <cellStyle name="Normal 6 5 2 3 5" xfId="16567" xr:uid="{00000000-0005-0000-0000-00002C7F0000}"/>
    <cellStyle name="Normal 6 5 2 3 5 2" xfId="16568" xr:uid="{00000000-0005-0000-0000-00002D7F0000}"/>
    <cellStyle name="Normal 6 5 2 3 5 2 2" xfId="16569" xr:uid="{00000000-0005-0000-0000-00002E7F0000}"/>
    <cellStyle name="Normal 6 5 2 3 5 2 2 2" xfId="42105" xr:uid="{00000000-0005-0000-0000-00002F7F0000}"/>
    <cellStyle name="Normal 6 5 2 3 5 2 3" xfId="32087" xr:uid="{00000000-0005-0000-0000-0000307F0000}"/>
    <cellStyle name="Normal 6 5 2 3 5 3" xfId="16570" xr:uid="{00000000-0005-0000-0000-0000317F0000}"/>
    <cellStyle name="Normal 6 5 2 3 5 3 2" xfId="16571" xr:uid="{00000000-0005-0000-0000-0000327F0000}"/>
    <cellStyle name="Normal 6 5 2 3 5 3 2 2" xfId="42106" xr:uid="{00000000-0005-0000-0000-0000337F0000}"/>
    <cellStyle name="Normal 6 5 2 3 5 3 3" xfId="32088" xr:uid="{00000000-0005-0000-0000-0000347F0000}"/>
    <cellStyle name="Normal 6 5 2 3 5 4" xfId="16572" xr:uid="{00000000-0005-0000-0000-0000357F0000}"/>
    <cellStyle name="Normal 6 5 2 3 5 4 2" xfId="36471" xr:uid="{00000000-0005-0000-0000-0000367F0000}"/>
    <cellStyle name="Normal 6 5 2 3 5 5" xfId="25875" xr:uid="{00000000-0005-0000-0000-0000377F0000}"/>
    <cellStyle name="Normal 6 5 2 3 6" xfId="16573" xr:uid="{00000000-0005-0000-0000-0000387F0000}"/>
    <cellStyle name="Normal 6 5 2 3 6 2" xfId="16574" xr:uid="{00000000-0005-0000-0000-0000397F0000}"/>
    <cellStyle name="Normal 6 5 2 3 6 2 2" xfId="16575" xr:uid="{00000000-0005-0000-0000-00003A7F0000}"/>
    <cellStyle name="Normal 6 5 2 3 6 2 2 2" xfId="42107" xr:uid="{00000000-0005-0000-0000-00003B7F0000}"/>
    <cellStyle name="Normal 6 5 2 3 6 2 3" xfId="32089" xr:uid="{00000000-0005-0000-0000-00003C7F0000}"/>
    <cellStyle name="Normal 6 5 2 3 6 3" xfId="16576" xr:uid="{00000000-0005-0000-0000-00003D7F0000}"/>
    <cellStyle name="Normal 6 5 2 3 6 3 2" xfId="16577" xr:uid="{00000000-0005-0000-0000-00003E7F0000}"/>
    <cellStyle name="Normal 6 5 2 3 6 3 2 2" xfId="42108" xr:uid="{00000000-0005-0000-0000-00003F7F0000}"/>
    <cellStyle name="Normal 6 5 2 3 6 3 3" xfId="32090" xr:uid="{00000000-0005-0000-0000-0000407F0000}"/>
    <cellStyle name="Normal 6 5 2 3 6 4" xfId="16578" xr:uid="{00000000-0005-0000-0000-0000417F0000}"/>
    <cellStyle name="Normal 6 5 2 3 6 4 2" xfId="36472" xr:uid="{00000000-0005-0000-0000-0000427F0000}"/>
    <cellStyle name="Normal 6 5 2 3 6 5" xfId="25876" xr:uid="{00000000-0005-0000-0000-0000437F0000}"/>
    <cellStyle name="Normal 6 5 2 3 7" xfId="16579" xr:uid="{00000000-0005-0000-0000-0000447F0000}"/>
    <cellStyle name="Normal 6 5 2 3 7 2" xfId="16580" xr:uid="{00000000-0005-0000-0000-0000457F0000}"/>
    <cellStyle name="Normal 6 5 2 3 7 2 2" xfId="42109" xr:uid="{00000000-0005-0000-0000-0000467F0000}"/>
    <cellStyle name="Normal 6 5 2 3 7 3" xfId="32091" xr:uid="{00000000-0005-0000-0000-0000477F0000}"/>
    <cellStyle name="Normal 6 5 2 3 8" xfId="16581" xr:uid="{00000000-0005-0000-0000-0000487F0000}"/>
    <cellStyle name="Normal 6 5 2 3 8 2" xfId="16582" xr:uid="{00000000-0005-0000-0000-0000497F0000}"/>
    <cellStyle name="Normal 6 5 2 3 8 2 2" xfId="42110" xr:uid="{00000000-0005-0000-0000-00004A7F0000}"/>
    <cellStyle name="Normal 6 5 2 3 8 3" xfId="32092" xr:uid="{00000000-0005-0000-0000-00004B7F0000}"/>
    <cellStyle name="Normal 6 5 2 3 9" xfId="16583" xr:uid="{00000000-0005-0000-0000-00004C7F0000}"/>
    <cellStyle name="Normal 6 5 2 3 9 2" xfId="36455" xr:uid="{00000000-0005-0000-0000-00004D7F0000}"/>
    <cellStyle name="Normal 6 5 2 4" xfId="16584" xr:uid="{00000000-0005-0000-0000-00004E7F0000}"/>
    <cellStyle name="Normal 6 5 2 4 10" xfId="25877" xr:uid="{00000000-0005-0000-0000-00004F7F0000}"/>
    <cellStyle name="Normal 6 5 2 4 2" xfId="16585" xr:uid="{00000000-0005-0000-0000-0000507F0000}"/>
    <cellStyle name="Normal 6 5 2 4 2 2" xfId="16586" xr:uid="{00000000-0005-0000-0000-0000517F0000}"/>
    <cellStyle name="Normal 6 5 2 4 2 2 2" xfId="16587" xr:uid="{00000000-0005-0000-0000-0000527F0000}"/>
    <cellStyle name="Normal 6 5 2 4 2 2 2 2" xfId="16588" xr:uid="{00000000-0005-0000-0000-0000537F0000}"/>
    <cellStyle name="Normal 6 5 2 4 2 2 2 2 2" xfId="16589" xr:uid="{00000000-0005-0000-0000-0000547F0000}"/>
    <cellStyle name="Normal 6 5 2 4 2 2 2 2 2 2" xfId="42111" xr:uid="{00000000-0005-0000-0000-0000557F0000}"/>
    <cellStyle name="Normal 6 5 2 4 2 2 2 2 3" xfId="32093" xr:uid="{00000000-0005-0000-0000-0000567F0000}"/>
    <cellStyle name="Normal 6 5 2 4 2 2 2 3" xfId="16590" xr:uid="{00000000-0005-0000-0000-0000577F0000}"/>
    <cellStyle name="Normal 6 5 2 4 2 2 2 3 2" xfId="16591" xr:uid="{00000000-0005-0000-0000-0000587F0000}"/>
    <cellStyle name="Normal 6 5 2 4 2 2 2 3 2 2" xfId="42112" xr:uid="{00000000-0005-0000-0000-0000597F0000}"/>
    <cellStyle name="Normal 6 5 2 4 2 2 2 3 3" xfId="32094" xr:uid="{00000000-0005-0000-0000-00005A7F0000}"/>
    <cellStyle name="Normal 6 5 2 4 2 2 2 4" xfId="16592" xr:uid="{00000000-0005-0000-0000-00005B7F0000}"/>
    <cellStyle name="Normal 6 5 2 4 2 2 2 4 2" xfId="36476" xr:uid="{00000000-0005-0000-0000-00005C7F0000}"/>
    <cellStyle name="Normal 6 5 2 4 2 2 2 5" xfId="25880" xr:uid="{00000000-0005-0000-0000-00005D7F0000}"/>
    <cellStyle name="Normal 6 5 2 4 2 2 3" xfId="16593" xr:uid="{00000000-0005-0000-0000-00005E7F0000}"/>
    <cellStyle name="Normal 6 5 2 4 2 2 3 2" xfId="16594" xr:uid="{00000000-0005-0000-0000-00005F7F0000}"/>
    <cellStyle name="Normal 6 5 2 4 2 2 3 2 2" xfId="16595" xr:uid="{00000000-0005-0000-0000-0000607F0000}"/>
    <cellStyle name="Normal 6 5 2 4 2 2 3 2 2 2" xfId="42113" xr:uid="{00000000-0005-0000-0000-0000617F0000}"/>
    <cellStyle name="Normal 6 5 2 4 2 2 3 2 3" xfId="32095" xr:uid="{00000000-0005-0000-0000-0000627F0000}"/>
    <cellStyle name="Normal 6 5 2 4 2 2 3 3" xfId="16596" xr:uid="{00000000-0005-0000-0000-0000637F0000}"/>
    <cellStyle name="Normal 6 5 2 4 2 2 3 3 2" xfId="16597" xr:uid="{00000000-0005-0000-0000-0000647F0000}"/>
    <cellStyle name="Normal 6 5 2 4 2 2 3 3 2 2" xfId="42114" xr:uid="{00000000-0005-0000-0000-0000657F0000}"/>
    <cellStyle name="Normal 6 5 2 4 2 2 3 3 3" xfId="32096" xr:uid="{00000000-0005-0000-0000-0000667F0000}"/>
    <cellStyle name="Normal 6 5 2 4 2 2 3 4" xfId="16598" xr:uid="{00000000-0005-0000-0000-0000677F0000}"/>
    <cellStyle name="Normal 6 5 2 4 2 2 3 4 2" xfId="36477" xr:uid="{00000000-0005-0000-0000-0000687F0000}"/>
    <cellStyle name="Normal 6 5 2 4 2 2 3 5" xfId="25881" xr:uid="{00000000-0005-0000-0000-0000697F0000}"/>
    <cellStyle name="Normal 6 5 2 4 2 2 4" xfId="16599" xr:uid="{00000000-0005-0000-0000-00006A7F0000}"/>
    <cellStyle name="Normal 6 5 2 4 2 2 4 2" xfId="16600" xr:uid="{00000000-0005-0000-0000-00006B7F0000}"/>
    <cellStyle name="Normal 6 5 2 4 2 2 4 2 2" xfId="42115" xr:uid="{00000000-0005-0000-0000-00006C7F0000}"/>
    <cellStyle name="Normal 6 5 2 4 2 2 4 3" xfId="32097" xr:uid="{00000000-0005-0000-0000-00006D7F0000}"/>
    <cellStyle name="Normal 6 5 2 4 2 2 5" xfId="16601" xr:uid="{00000000-0005-0000-0000-00006E7F0000}"/>
    <cellStyle name="Normal 6 5 2 4 2 2 5 2" xfId="16602" xr:uid="{00000000-0005-0000-0000-00006F7F0000}"/>
    <cellStyle name="Normal 6 5 2 4 2 2 5 2 2" xfId="42116" xr:uid="{00000000-0005-0000-0000-0000707F0000}"/>
    <cellStyle name="Normal 6 5 2 4 2 2 5 3" xfId="32098" xr:uid="{00000000-0005-0000-0000-0000717F0000}"/>
    <cellStyle name="Normal 6 5 2 4 2 2 6" xfId="16603" xr:uid="{00000000-0005-0000-0000-0000727F0000}"/>
    <cellStyle name="Normal 6 5 2 4 2 2 6 2" xfId="36475" xr:uid="{00000000-0005-0000-0000-0000737F0000}"/>
    <cellStyle name="Normal 6 5 2 4 2 2 7" xfId="25879" xr:uid="{00000000-0005-0000-0000-0000747F0000}"/>
    <cellStyle name="Normal 6 5 2 4 2 3" xfId="16604" xr:uid="{00000000-0005-0000-0000-0000757F0000}"/>
    <cellStyle name="Normal 6 5 2 4 2 3 2" xfId="16605" xr:uid="{00000000-0005-0000-0000-0000767F0000}"/>
    <cellStyle name="Normal 6 5 2 4 2 3 2 2" xfId="16606" xr:uid="{00000000-0005-0000-0000-0000777F0000}"/>
    <cellStyle name="Normal 6 5 2 4 2 3 2 2 2" xfId="42117" xr:uid="{00000000-0005-0000-0000-0000787F0000}"/>
    <cellStyle name="Normal 6 5 2 4 2 3 2 3" xfId="32099" xr:uid="{00000000-0005-0000-0000-0000797F0000}"/>
    <cellStyle name="Normal 6 5 2 4 2 3 3" xfId="16607" xr:uid="{00000000-0005-0000-0000-00007A7F0000}"/>
    <cellStyle name="Normal 6 5 2 4 2 3 3 2" xfId="16608" xr:uid="{00000000-0005-0000-0000-00007B7F0000}"/>
    <cellStyle name="Normal 6 5 2 4 2 3 3 2 2" xfId="42118" xr:uid="{00000000-0005-0000-0000-00007C7F0000}"/>
    <cellStyle name="Normal 6 5 2 4 2 3 3 3" xfId="32100" xr:uid="{00000000-0005-0000-0000-00007D7F0000}"/>
    <cellStyle name="Normal 6 5 2 4 2 3 4" xfId="16609" xr:uid="{00000000-0005-0000-0000-00007E7F0000}"/>
    <cellStyle name="Normal 6 5 2 4 2 3 4 2" xfId="36478" xr:uid="{00000000-0005-0000-0000-00007F7F0000}"/>
    <cellStyle name="Normal 6 5 2 4 2 3 5" xfId="25882" xr:uid="{00000000-0005-0000-0000-0000807F0000}"/>
    <cellStyle name="Normal 6 5 2 4 2 4" xfId="16610" xr:uid="{00000000-0005-0000-0000-0000817F0000}"/>
    <cellStyle name="Normal 6 5 2 4 2 4 2" xfId="16611" xr:uid="{00000000-0005-0000-0000-0000827F0000}"/>
    <cellStyle name="Normal 6 5 2 4 2 4 2 2" xfId="16612" xr:uid="{00000000-0005-0000-0000-0000837F0000}"/>
    <cellStyle name="Normal 6 5 2 4 2 4 2 2 2" xfId="42119" xr:uid="{00000000-0005-0000-0000-0000847F0000}"/>
    <cellStyle name="Normal 6 5 2 4 2 4 2 3" xfId="32101" xr:uid="{00000000-0005-0000-0000-0000857F0000}"/>
    <cellStyle name="Normal 6 5 2 4 2 4 3" xfId="16613" xr:uid="{00000000-0005-0000-0000-0000867F0000}"/>
    <cellStyle name="Normal 6 5 2 4 2 4 3 2" xfId="16614" xr:uid="{00000000-0005-0000-0000-0000877F0000}"/>
    <cellStyle name="Normal 6 5 2 4 2 4 3 2 2" xfId="42120" xr:uid="{00000000-0005-0000-0000-0000887F0000}"/>
    <cellStyle name="Normal 6 5 2 4 2 4 3 3" xfId="32102" xr:uid="{00000000-0005-0000-0000-0000897F0000}"/>
    <cellStyle name="Normal 6 5 2 4 2 4 4" xfId="16615" xr:uid="{00000000-0005-0000-0000-00008A7F0000}"/>
    <cellStyle name="Normal 6 5 2 4 2 4 4 2" xfId="36479" xr:uid="{00000000-0005-0000-0000-00008B7F0000}"/>
    <cellStyle name="Normal 6 5 2 4 2 4 5" xfId="25883" xr:uid="{00000000-0005-0000-0000-00008C7F0000}"/>
    <cellStyle name="Normal 6 5 2 4 2 5" xfId="16616" xr:uid="{00000000-0005-0000-0000-00008D7F0000}"/>
    <cellStyle name="Normal 6 5 2 4 2 5 2" xfId="16617" xr:uid="{00000000-0005-0000-0000-00008E7F0000}"/>
    <cellStyle name="Normal 6 5 2 4 2 5 2 2" xfId="42121" xr:uid="{00000000-0005-0000-0000-00008F7F0000}"/>
    <cellStyle name="Normal 6 5 2 4 2 5 3" xfId="32103" xr:uid="{00000000-0005-0000-0000-0000907F0000}"/>
    <cellStyle name="Normal 6 5 2 4 2 6" xfId="16618" xr:uid="{00000000-0005-0000-0000-0000917F0000}"/>
    <cellStyle name="Normal 6 5 2 4 2 6 2" xfId="16619" xr:uid="{00000000-0005-0000-0000-0000927F0000}"/>
    <cellStyle name="Normal 6 5 2 4 2 6 2 2" xfId="42122" xr:uid="{00000000-0005-0000-0000-0000937F0000}"/>
    <cellStyle name="Normal 6 5 2 4 2 6 3" xfId="32104" xr:uid="{00000000-0005-0000-0000-0000947F0000}"/>
    <cellStyle name="Normal 6 5 2 4 2 7" xfId="16620" xr:uid="{00000000-0005-0000-0000-0000957F0000}"/>
    <cellStyle name="Normal 6 5 2 4 2 7 2" xfId="36474" xr:uid="{00000000-0005-0000-0000-0000967F0000}"/>
    <cellStyle name="Normal 6 5 2 4 2 8" xfId="25878" xr:uid="{00000000-0005-0000-0000-0000977F0000}"/>
    <cellStyle name="Normal 6 5 2 4 3" xfId="16621" xr:uid="{00000000-0005-0000-0000-0000987F0000}"/>
    <cellStyle name="Normal 6 5 2 4 3 2" xfId="16622" xr:uid="{00000000-0005-0000-0000-0000997F0000}"/>
    <cellStyle name="Normal 6 5 2 4 3 2 2" xfId="16623" xr:uid="{00000000-0005-0000-0000-00009A7F0000}"/>
    <cellStyle name="Normal 6 5 2 4 3 2 2 2" xfId="16624" xr:uid="{00000000-0005-0000-0000-00009B7F0000}"/>
    <cellStyle name="Normal 6 5 2 4 3 2 2 2 2" xfId="16625" xr:uid="{00000000-0005-0000-0000-00009C7F0000}"/>
    <cellStyle name="Normal 6 5 2 4 3 2 2 2 2 2" xfId="42123" xr:uid="{00000000-0005-0000-0000-00009D7F0000}"/>
    <cellStyle name="Normal 6 5 2 4 3 2 2 2 3" xfId="32105" xr:uid="{00000000-0005-0000-0000-00009E7F0000}"/>
    <cellStyle name="Normal 6 5 2 4 3 2 2 3" xfId="16626" xr:uid="{00000000-0005-0000-0000-00009F7F0000}"/>
    <cellStyle name="Normal 6 5 2 4 3 2 2 3 2" xfId="16627" xr:uid="{00000000-0005-0000-0000-0000A07F0000}"/>
    <cellStyle name="Normal 6 5 2 4 3 2 2 3 2 2" xfId="42124" xr:uid="{00000000-0005-0000-0000-0000A17F0000}"/>
    <cellStyle name="Normal 6 5 2 4 3 2 2 3 3" xfId="32106" xr:uid="{00000000-0005-0000-0000-0000A27F0000}"/>
    <cellStyle name="Normal 6 5 2 4 3 2 2 4" xfId="16628" xr:uid="{00000000-0005-0000-0000-0000A37F0000}"/>
    <cellStyle name="Normal 6 5 2 4 3 2 2 4 2" xfId="36482" xr:uid="{00000000-0005-0000-0000-0000A47F0000}"/>
    <cellStyle name="Normal 6 5 2 4 3 2 2 5" xfId="25886" xr:uid="{00000000-0005-0000-0000-0000A57F0000}"/>
    <cellStyle name="Normal 6 5 2 4 3 2 3" xfId="16629" xr:uid="{00000000-0005-0000-0000-0000A67F0000}"/>
    <cellStyle name="Normal 6 5 2 4 3 2 3 2" xfId="16630" xr:uid="{00000000-0005-0000-0000-0000A77F0000}"/>
    <cellStyle name="Normal 6 5 2 4 3 2 3 2 2" xfId="16631" xr:uid="{00000000-0005-0000-0000-0000A87F0000}"/>
    <cellStyle name="Normal 6 5 2 4 3 2 3 2 2 2" xfId="42125" xr:uid="{00000000-0005-0000-0000-0000A97F0000}"/>
    <cellStyle name="Normal 6 5 2 4 3 2 3 2 3" xfId="32107" xr:uid="{00000000-0005-0000-0000-0000AA7F0000}"/>
    <cellStyle name="Normal 6 5 2 4 3 2 3 3" xfId="16632" xr:uid="{00000000-0005-0000-0000-0000AB7F0000}"/>
    <cellStyle name="Normal 6 5 2 4 3 2 3 3 2" xfId="16633" xr:uid="{00000000-0005-0000-0000-0000AC7F0000}"/>
    <cellStyle name="Normal 6 5 2 4 3 2 3 3 2 2" xfId="42126" xr:uid="{00000000-0005-0000-0000-0000AD7F0000}"/>
    <cellStyle name="Normal 6 5 2 4 3 2 3 3 3" xfId="32108" xr:uid="{00000000-0005-0000-0000-0000AE7F0000}"/>
    <cellStyle name="Normal 6 5 2 4 3 2 3 4" xfId="16634" xr:uid="{00000000-0005-0000-0000-0000AF7F0000}"/>
    <cellStyle name="Normal 6 5 2 4 3 2 3 4 2" xfId="36483" xr:uid="{00000000-0005-0000-0000-0000B07F0000}"/>
    <cellStyle name="Normal 6 5 2 4 3 2 3 5" xfId="25887" xr:uid="{00000000-0005-0000-0000-0000B17F0000}"/>
    <cellStyle name="Normal 6 5 2 4 3 2 4" xfId="16635" xr:uid="{00000000-0005-0000-0000-0000B27F0000}"/>
    <cellStyle name="Normal 6 5 2 4 3 2 4 2" xfId="16636" xr:uid="{00000000-0005-0000-0000-0000B37F0000}"/>
    <cellStyle name="Normal 6 5 2 4 3 2 4 2 2" xfId="42127" xr:uid="{00000000-0005-0000-0000-0000B47F0000}"/>
    <cellStyle name="Normal 6 5 2 4 3 2 4 3" xfId="32109" xr:uid="{00000000-0005-0000-0000-0000B57F0000}"/>
    <cellStyle name="Normal 6 5 2 4 3 2 5" xfId="16637" xr:uid="{00000000-0005-0000-0000-0000B67F0000}"/>
    <cellStyle name="Normal 6 5 2 4 3 2 5 2" xfId="16638" xr:uid="{00000000-0005-0000-0000-0000B77F0000}"/>
    <cellStyle name="Normal 6 5 2 4 3 2 5 2 2" xfId="42128" xr:uid="{00000000-0005-0000-0000-0000B87F0000}"/>
    <cellStyle name="Normal 6 5 2 4 3 2 5 3" xfId="32110" xr:uid="{00000000-0005-0000-0000-0000B97F0000}"/>
    <cellStyle name="Normal 6 5 2 4 3 2 6" xfId="16639" xr:uid="{00000000-0005-0000-0000-0000BA7F0000}"/>
    <cellStyle name="Normal 6 5 2 4 3 2 6 2" xfId="36481" xr:uid="{00000000-0005-0000-0000-0000BB7F0000}"/>
    <cellStyle name="Normal 6 5 2 4 3 2 7" xfId="25885" xr:uid="{00000000-0005-0000-0000-0000BC7F0000}"/>
    <cellStyle name="Normal 6 5 2 4 3 3" xfId="16640" xr:uid="{00000000-0005-0000-0000-0000BD7F0000}"/>
    <cellStyle name="Normal 6 5 2 4 3 3 2" xfId="16641" xr:uid="{00000000-0005-0000-0000-0000BE7F0000}"/>
    <cellStyle name="Normal 6 5 2 4 3 3 2 2" xfId="16642" xr:uid="{00000000-0005-0000-0000-0000BF7F0000}"/>
    <cellStyle name="Normal 6 5 2 4 3 3 2 2 2" xfId="42129" xr:uid="{00000000-0005-0000-0000-0000C07F0000}"/>
    <cellStyle name="Normal 6 5 2 4 3 3 2 3" xfId="32111" xr:uid="{00000000-0005-0000-0000-0000C17F0000}"/>
    <cellStyle name="Normal 6 5 2 4 3 3 3" xfId="16643" xr:uid="{00000000-0005-0000-0000-0000C27F0000}"/>
    <cellStyle name="Normal 6 5 2 4 3 3 3 2" xfId="16644" xr:uid="{00000000-0005-0000-0000-0000C37F0000}"/>
    <cellStyle name="Normal 6 5 2 4 3 3 3 2 2" xfId="42130" xr:uid="{00000000-0005-0000-0000-0000C47F0000}"/>
    <cellStyle name="Normal 6 5 2 4 3 3 3 3" xfId="32112" xr:uid="{00000000-0005-0000-0000-0000C57F0000}"/>
    <cellStyle name="Normal 6 5 2 4 3 3 4" xfId="16645" xr:uid="{00000000-0005-0000-0000-0000C67F0000}"/>
    <cellStyle name="Normal 6 5 2 4 3 3 4 2" xfId="36484" xr:uid="{00000000-0005-0000-0000-0000C77F0000}"/>
    <cellStyle name="Normal 6 5 2 4 3 3 5" xfId="25888" xr:uid="{00000000-0005-0000-0000-0000C87F0000}"/>
    <cellStyle name="Normal 6 5 2 4 3 4" xfId="16646" xr:uid="{00000000-0005-0000-0000-0000C97F0000}"/>
    <cellStyle name="Normal 6 5 2 4 3 4 2" xfId="16647" xr:uid="{00000000-0005-0000-0000-0000CA7F0000}"/>
    <cellStyle name="Normal 6 5 2 4 3 4 2 2" xfId="16648" xr:uid="{00000000-0005-0000-0000-0000CB7F0000}"/>
    <cellStyle name="Normal 6 5 2 4 3 4 2 2 2" xfId="42131" xr:uid="{00000000-0005-0000-0000-0000CC7F0000}"/>
    <cellStyle name="Normal 6 5 2 4 3 4 2 3" xfId="32113" xr:uid="{00000000-0005-0000-0000-0000CD7F0000}"/>
    <cellStyle name="Normal 6 5 2 4 3 4 3" xfId="16649" xr:uid="{00000000-0005-0000-0000-0000CE7F0000}"/>
    <cellStyle name="Normal 6 5 2 4 3 4 3 2" xfId="16650" xr:uid="{00000000-0005-0000-0000-0000CF7F0000}"/>
    <cellStyle name="Normal 6 5 2 4 3 4 3 2 2" xfId="42132" xr:uid="{00000000-0005-0000-0000-0000D07F0000}"/>
    <cellStyle name="Normal 6 5 2 4 3 4 3 3" xfId="32114" xr:uid="{00000000-0005-0000-0000-0000D17F0000}"/>
    <cellStyle name="Normal 6 5 2 4 3 4 4" xfId="16651" xr:uid="{00000000-0005-0000-0000-0000D27F0000}"/>
    <cellStyle name="Normal 6 5 2 4 3 4 4 2" xfId="36485" xr:uid="{00000000-0005-0000-0000-0000D37F0000}"/>
    <cellStyle name="Normal 6 5 2 4 3 4 5" xfId="25889" xr:uid="{00000000-0005-0000-0000-0000D47F0000}"/>
    <cellStyle name="Normal 6 5 2 4 3 5" xfId="16652" xr:uid="{00000000-0005-0000-0000-0000D57F0000}"/>
    <cellStyle name="Normal 6 5 2 4 3 5 2" xfId="16653" xr:uid="{00000000-0005-0000-0000-0000D67F0000}"/>
    <cellStyle name="Normal 6 5 2 4 3 5 2 2" xfId="42133" xr:uid="{00000000-0005-0000-0000-0000D77F0000}"/>
    <cellStyle name="Normal 6 5 2 4 3 5 3" xfId="32115" xr:uid="{00000000-0005-0000-0000-0000D87F0000}"/>
    <cellStyle name="Normal 6 5 2 4 3 6" xfId="16654" xr:uid="{00000000-0005-0000-0000-0000D97F0000}"/>
    <cellStyle name="Normal 6 5 2 4 3 6 2" xfId="16655" xr:uid="{00000000-0005-0000-0000-0000DA7F0000}"/>
    <cellStyle name="Normal 6 5 2 4 3 6 2 2" xfId="42134" xr:uid="{00000000-0005-0000-0000-0000DB7F0000}"/>
    <cellStyle name="Normal 6 5 2 4 3 6 3" xfId="32116" xr:uid="{00000000-0005-0000-0000-0000DC7F0000}"/>
    <cellStyle name="Normal 6 5 2 4 3 7" xfId="16656" xr:uid="{00000000-0005-0000-0000-0000DD7F0000}"/>
    <cellStyle name="Normal 6 5 2 4 3 7 2" xfId="36480" xr:uid="{00000000-0005-0000-0000-0000DE7F0000}"/>
    <cellStyle name="Normal 6 5 2 4 3 8" xfId="25884" xr:uid="{00000000-0005-0000-0000-0000DF7F0000}"/>
    <cellStyle name="Normal 6 5 2 4 4" xfId="16657" xr:uid="{00000000-0005-0000-0000-0000E07F0000}"/>
    <cellStyle name="Normal 6 5 2 4 4 2" xfId="16658" xr:uid="{00000000-0005-0000-0000-0000E17F0000}"/>
    <cellStyle name="Normal 6 5 2 4 4 2 2" xfId="16659" xr:uid="{00000000-0005-0000-0000-0000E27F0000}"/>
    <cellStyle name="Normal 6 5 2 4 4 2 2 2" xfId="16660" xr:uid="{00000000-0005-0000-0000-0000E37F0000}"/>
    <cellStyle name="Normal 6 5 2 4 4 2 2 2 2" xfId="42135" xr:uid="{00000000-0005-0000-0000-0000E47F0000}"/>
    <cellStyle name="Normal 6 5 2 4 4 2 2 3" xfId="32117" xr:uid="{00000000-0005-0000-0000-0000E57F0000}"/>
    <cellStyle name="Normal 6 5 2 4 4 2 3" xfId="16661" xr:uid="{00000000-0005-0000-0000-0000E67F0000}"/>
    <cellStyle name="Normal 6 5 2 4 4 2 3 2" xfId="16662" xr:uid="{00000000-0005-0000-0000-0000E77F0000}"/>
    <cellStyle name="Normal 6 5 2 4 4 2 3 2 2" xfId="42136" xr:uid="{00000000-0005-0000-0000-0000E87F0000}"/>
    <cellStyle name="Normal 6 5 2 4 4 2 3 3" xfId="32118" xr:uid="{00000000-0005-0000-0000-0000E97F0000}"/>
    <cellStyle name="Normal 6 5 2 4 4 2 4" xfId="16663" xr:uid="{00000000-0005-0000-0000-0000EA7F0000}"/>
    <cellStyle name="Normal 6 5 2 4 4 2 4 2" xfId="36487" xr:uid="{00000000-0005-0000-0000-0000EB7F0000}"/>
    <cellStyle name="Normal 6 5 2 4 4 2 5" xfId="25891" xr:uid="{00000000-0005-0000-0000-0000EC7F0000}"/>
    <cellStyle name="Normal 6 5 2 4 4 3" xfId="16664" xr:uid="{00000000-0005-0000-0000-0000ED7F0000}"/>
    <cellStyle name="Normal 6 5 2 4 4 3 2" xfId="16665" xr:uid="{00000000-0005-0000-0000-0000EE7F0000}"/>
    <cellStyle name="Normal 6 5 2 4 4 3 2 2" xfId="16666" xr:uid="{00000000-0005-0000-0000-0000EF7F0000}"/>
    <cellStyle name="Normal 6 5 2 4 4 3 2 2 2" xfId="42137" xr:uid="{00000000-0005-0000-0000-0000F07F0000}"/>
    <cellStyle name="Normal 6 5 2 4 4 3 2 3" xfId="32119" xr:uid="{00000000-0005-0000-0000-0000F17F0000}"/>
    <cellStyle name="Normal 6 5 2 4 4 3 3" xfId="16667" xr:uid="{00000000-0005-0000-0000-0000F27F0000}"/>
    <cellStyle name="Normal 6 5 2 4 4 3 3 2" xfId="16668" xr:uid="{00000000-0005-0000-0000-0000F37F0000}"/>
    <cellStyle name="Normal 6 5 2 4 4 3 3 2 2" xfId="42138" xr:uid="{00000000-0005-0000-0000-0000F47F0000}"/>
    <cellStyle name="Normal 6 5 2 4 4 3 3 3" xfId="32120" xr:uid="{00000000-0005-0000-0000-0000F57F0000}"/>
    <cellStyle name="Normal 6 5 2 4 4 3 4" xfId="16669" xr:uid="{00000000-0005-0000-0000-0000F67F0000}"/>
    <cellStyle name="Normal 6 5 2 4 4 3 4 2" xfId="36488" xr:uid="{00000000-0005-0000-0000-0000F77F0000}"/>
    <cellStyle name="Normal 6 5 2 4 4 3 5" xfId="25892" xr:uid="{00000000-0005-0000-0000-0000F87F0000}"/>
    <cellStyle name="Normal 6 5 2 4 4 4" xfId="16670" xr:uid="{00000000-0005-0000-0000-0000F97F0000}"/>
    <cellStyle name="Normal 6 5 2 4 4 4 2" xfId="16671" xr:uid="{00000000-0005-0000-0000-0000FA7F0000}"/>
    <cellStyle name="Normal 6 5 2 4 4 4 2 2" xfId="42139" xr:uid="{00000000-0005-0000-0000-0000FB7F0000}"/>
    <cellStyle name="Normal 6 5 2 4 4 4 3" xfId="32121" xr:uid="{00000000-0005-0000-0000-0000FC7F0000}"/>
    <cellStyle name="Normal 6 5 2 4 4 5" xfId="16672" xr:uid="{00000000-0005-0000-0000-0000FD7F0000}"/>
    <cellStyle name="Normal 6 5 2 4 4 5 2" xfId="16673" xr:uid="{00000000-0005-0000-0000-0000FE7F0000}"/>
    <cellStyle name="Normal 6 5 2 4 4 5 2 2" xfId="42140" xr:uid="{00000000-0005-0000-0000-0000FF7F0000}"/>
    <cellStyle name="Normal 6 5 2 4 4 5 3" xfId="32122" xr:uid="{00000000-0005-0000-0000-000000800000}"/>
    <cellStyle name="Normal 6 5 2 4 4 6" xfId="16674" xr:uid="{00000000-0005-0000-0000-000001800000}"/>
    <cellStyle name="Normal 6 5 2 4 4 6 2" xfId="36486" xr:uid="{00000000-0005-0000-0000-000002800000}"/>
    <cellStyle name="Normal 6 5 2 4 4 7" xfId="25890" xr:uid="{00000000-0005-0000-0000-000003800000}"/>
    <cellStyle name="Normal 6 5 2 4 5" xfId="16675" xr:uid="{00000000-0005-0000-0000-000004800000}"/>
    <cellStyle name="Normal 6 5 2 4 5 2" xfId="16676" xr:uid="{00000000-0005-0000-0000-000005800000}"/>
    <cellStyle name="Normal 6 5 2 4 5 2 2" xfId="16677" xr:uid="{00000000-0005-0000-0000-000006800000}"/>
    <cellStyle name="Normal 6 5 2 4 5 2 2 2" xfId="42141" xr:uid="{00000000-0005-0000-0000-000007800000}"/>
    <cellStyle name="Normal 6 5 2 4 5 2 3" xfId="32123" xr:uid="{00000000-0005-0000-0000-000008800000}"/>
    <cellStyle name="Normal 6 5 2 4 5 3" xfId="16678" xr:uid="{00000000-0005-0000-0000-000009800000}"/>
    <cellStyle name="Normal 6 5 2 4 5 3 2" xfId="16679" xr:uid="{00000000-0005-0000-0000-00000A800000}"/>
    <cellStyle name="Normal 6 5 2 4 5 3 2 2" xfId="42142" xr:uid="{00000000-0005-0000-0000-00000B800000}"/>
    <cellStyle name="Normal 6 5 2 4 5 3 3" xfId="32124" xr:uid="{00000000-0005-0000-0000-00000C800000}"/>
    <cellStyle name="Normal 6 5 2 4 5 4" xfId="16680" xr:uid="{00000000-0005-0000-0000-00000D800000}"/>
    <cellStyle name="Normal 6 5 2 4 5 4 2" xfId="36489" xr:uid="{00000000-0005-0000-0000-00000E800000}"/>
    <cellStyle name="Normal 6 5 2 4 5 5" xfId="25893" xr:uid="{00000000-0005-0000-0000-00000F800000}"/>
    <cellStyle name="Normal 6 5 2 4 6" xfId="16681" xr:uid="{00000000-0005-0000-0000-000010800000}"/>
    <cellStyle name="Normal 6 5 2 4 6 2" xfId="16682" xr:uid="{00000000-0005-0000-0000-000011800000}"/>
    <cellStyle name="Normal 6 5 2 4 6 2 2" xfId="16683" xr:uid="{00000000-0005-0000-0000-000012800000}"/>
    <cellStyle name="Normal 6 5 2 4 6 2 2 2" xfId="42143" xr:uid="{00000000-0005-0000-0000-000013800000}"/>
    <cellStyle name="Normal 6 5 2 4 6 2 3" xfId="32125" xr:uid="{00000000-0005-0000-0000-000014800000}"/>
    <cellStyle name="Normal 6 5 2 4 6 3" xfId="16684" xr:uid="{00000000-0005-0000-0000-000015800000}"/>
    <cellStyle name="Normal 6 5 2 4 6 3 2" xfId="16685" xr:uid="{00000000-0005-0000-0000-000016800000}"/>
    <cellStyle name="Normal 6 5 2 4 6 3 2 2" xfId="42144" xr:uid="{00000000-0005-0000-0000-000017800000}"/>
    <cellStyle name="Normal 6 5 2 4 6 3 3" xfId="32126" xr:uid="{00000000-0005-0000-0000-000018800000}"/>
    <cellStyle name="Normal 6 5 2 4 6 4" xfId="16686" xr:uid="{00000000-0005-0000-0000-000019800000}"/>
    <cellStyle name="Normal 6 5 2 4 6 4 2" xfId="36490" xr:uid="{00000000-0005-0000-0000-00001A800000}"/>
    <cellStyle name="Normal 6 5 2 4 6 5" xfId="25894" xr:uid="{00000000-0005-0000-0000-00001B800000}"/>
    <cellStyle name="Normal 6 5 2 4 7" xfId="16687" xr:uid="{00000000-0005-0000-0000-00001C800000}"/>
    <cellStyle name="Normal 6 5 2 4 7 2" xfId="16688" xr:uid="{00000000-0005-0000-0000-00001D800000}"/>
    <cellStyle name="Normal 6 5 2 4 7 2 2" xfId="42145" xr:uid="{00000000-0005-0000-0000-00001E800000}"/>
    <cellStyle name="Normal 6 5 2 4 7 3" xfId="32127" xr:uid="{00000000-0005-0000-0000-00001F800000}"/>
    <cellStyle name="Normal 6 5 2 4 8" xfId="16689" xr:uid="{00000000-0005-0000-0000-000020800000}"/>
    <cellStyle name="Normal 6 5 2 4 8 2" xfId="16690" xr:uid="{00000000-0005-0000-0000-000021800000}"/>
    <cellStyle name="Normal 6 5 2 4 8 2 2" xfId="42146" xr:uid="{00000000-0005-0000-0000-000022800000}"/>
    <cellStyle name="Normal 6 5 2 4 8 3" xfId="32128" xr:uid="{00000000-0005-0000-0000-000023800000}"/>
    <cellStyle name="Normal 6 5 2 4 9" xfId="16691" xr:uid="{00000000-0005-0000-0000-000024800000}"/>
    <cellStyle name="Normal 6 5 2 4 9 2" xfId="36473" xr:uid="{00000000-0005-0000-0000-000025800000}"/>
    <cellStyle name="Normal 6 5 2 5" xfId="16692" xr:uid="{00000000-0005-0000-0000-000026800000}"/>
    <cellStyle name="Normal 6 5 2 5 2" xfId="16693" xr:uid="{00000000-0005-0000-0000-000027800000}"/>
    <cellStyle name="Normal 6 5 2 5 2 2" xfId="16694" xr:uid="{00000000-0005-0000-0000-000028800000}"/>
    <cellStyle name="Normal 6 5 2 5 2 2 2" xfId="16695" xr:uid="{00000000-0005-0000-0000-000029800000}"/>
    <cellStyle name="Normal 6 5 2 5 2 2 2 2" xfId="16696" xr:uid="{00000000-0005-0000-0000-00002A800000}"/>
    <cellStyle name="Normal 6 5 2 5 2 2 2 2 2" xfId="42147" xr:uid="{00000000-0005-0000-0000-00002B800000}"/>
    <cellStyle name="Normal 6 5 2 5 2 2 2 3" xfId="32129" xr:uid="{00000000-0005-0000-0000-00002C800000}"/>
    <cellStyle name="Normal 6 5 2 5 2 2 3" xfId="16697" xr:uid="{00000000-0005-0000-0000-00002D800000}"/>
    <cellStyle name="Normal 6 5 2 5 2 2 3 2" xfId="16698" xr:uid="{00000000-0005-0000-0000-00002E800000}"/>
    <cellStyle name="Normal 6 5 2 5 2 2 3 2 2" xfId="42148" xr:uid="{00000000-0005-0000-0000-00002F800000}"/>
    <cellStyle name="Normal 6 5 2 5 2 2 3 3" xfId="32130" xr:uid="{00000000-0005-0000-0000-000030800000}"/>
    <cellStyle name="Normal 6 5 2 5 2 2 4" xfId="16699" xr:uid="{00000000-0005-0000-0000-000031800000}"/>
    <cellStyle name="Normal 6 5 2 5 2 2 4 2" xfId="36493" xr:uid="{00000000-0005-0000-0000-000032800000}"/>
    <cellStyle name="Normal 6 5 2 5 2 2 5" xfId="25897" xr:uid="{00000000-0005-0000-0000-000033800000}"/>
    <cellStyle name="Normal 6 5 2 5 2 3" xfId="16700" xr:uid="{00000000-0005-0000-0000-000034800000}"/>
    <cellStyle name="Normal 6 5 2 5 2 3 2" xfId="16701" xr:uid="{00000000-0005-0000-0000-000035800000}"/>
    <cellStyle name="Normal 6 5 2 5 2 3 2 2" xfId="16702" xr:uid="{00000000-0005-0000-0000-000036800000}"/>
    <cellStyle name="Normal 6 5 2 5 2 3 2 2 2" xfId="42149" xr:uid="{00000000-0005-0000-0000-000037800000}"/>
    <cellStyle name="Normal 6 5 2 5 2 3 2 3" xfId="32131" xr:uid="{00000000-0005-0000-0000-000038800000}"/>
    <cellStyle name="Normal 6 5 2 5 2 3 3" xfId="16703" xr:uid="{00000000-0005-0000-0000-000039800000}"/>
    <cellStyle name="Normal 6 5 2 5 2 3 3 2" xfId="16704" xr:uid="{00000000-0005-0000-0000-00003A800000}"/>
    <cellStyle name="Normal 6 5 2 5 2 3 3 2 2" xfId="42150" xr:uid="{00000000-0005-0000-0000-00003B800000}"/>
    <cellStyle name="Normal 6 5 2 5 2 3 3 3" xfId="32132" xr:uid="{00000000-0005-0000-0000-00003C800000}"/>
    <cellStyle name="Normal 6 5 2 5 2 3 4" xfId="16705" xr:uid="{00000000-0005-0000-0000-00003D800000}"/>
    <cellStyle name="Normal 6 5 2 5 2 3 4 2" xfId="36494" xr:uid="{00000000-0005-0000-0000-00003E800000}"/>
    <cellStyle name="Normal 6 5 2 5 2 3 5" xfId="25898" xr:uid="{00000000-0005-0000-0000-00003F800000}"/>
    <cellStyle name="Normal 6 5 2 5 2 4" xfId="16706" xr:uid="{00000000-0005-0000-0000-000040800000}"/>
    <cellStyle name="Normal 6 5 2 5 2 4 2" xfId="16707" xr:uid="{00000000-0005-0000-0000-000041800000}"/>
    <cellStyle name="Normal 6 5 2 5 2 4 2 2" xfId="42151" xr:uid="{00000000-0005-0000-0000-000042800000}"/>
    <cellStyle name="Normal 6 5 2 5 2 4 3" xfId="32133" xr:uid="{00000000-0005-0000-0000-000043800000}"/>
    <cellStyle name="Normal 6 5 2 5 2 5" xfId="16708" xr:uid="{00000000-0005-0000-0000-000044800000}"/>
    <cellStyle name="Normal 6 5 2 5 2 5 2" xfId="16709" xr:uid="{00000000-0005-0000-0000-000045800000}"/>
    <cellStyle name="Normal 6 5 2 5 2 5 2 2" xfId="42152" xr:uid="{00000000-0005-0000-0000-000046800000}"/>
    <cellStyle name="Normal 6 5 2 5 2 5 3" xfId="32134" xr:uid="{00000000-0005-0000-0000-000047800000}"/>
    <cellStyle name="Normal 6 5 2 5 2 6" xfId="16710" xr:uid="{00000000-0005-0000-0000-000048800000}"/>
    <cellStyle name="Normal 6 5 2 5 2 6 2" xfId="36492" xr:uid="{00000000-0005-0000-0000-000049800000}"/>
    <cellStyle name="Normal 6 5 2 5 2 7" xfId="25896" xr:uid="{00000000-0005-0000-0000-00004A800000}"/>
    <cellStyle name="Normal 6 5 2 5 3" xfId="16711" xr:uid="{00000000-0005-0000-0000-00004B800000}"/>
    <cellStyle name="Normal 6 5 2 5 3 2" xfId="16712" xr:uid="{00000000-0005-0000-0000-00004C800000}"/>
    <cellStyle name="Normal 6 5 2 5 3 2 2" xfId="16713" xr:uid="{00000000-0005-0000-0000-00004D800000}"/>
    <cellStyle name="Normal 6 5 2 5 3 2 2 2" xfId="42153" xr:uid="{00000000-0005-0000-0000-00004E800000}"/>
    <cellStyle name="Normal 6 5 2 5 3 2 3" xfId="32135" xr:uid="{00000000-0005-0000-0000-00004F800000}"/>
    <cellStyle name="Normal 6 5 2 5 3 3" xfId="16714" xr:uid="{00000000-0005-0000-0000-000050800000}"/>
    <cellStyle name="Normal 6 5 2 5 3 3 2" xfId="16715" xr:uid="{00000000-0005-0000-0000-000051800000}"/>
    <cellStyle name="Normal 6 5 2 5 3 3 2 2" xfId="42154" xr:uid="{00000000-0005-0000-0000-000052800000}"/>
    <cellStyle name="Normal 6 5 2 5 3 3 3" xfId="32136" xr:uid="{00000000-0005-0000-0000-000053800000}"/>
    <cellStyle name="Normal 6 5 2 5 3 4" xfId="16716" xr:uid="{00000000-0005-0000-0000-000054800000}"/>
    <cellStyle name="Normal 6 5 2 5 3 4 2" xfId="36495" xr:uid="{00000000-0005-0000-0000-000055800000}"/>
    <cellStyle name="Normal 6 5 2 5 3 5" xfId="25899" xr:uid="{00000000-0005-0000-0000-000056800000}"/>
    <cellStyle name="Normal 6 5 2 5 4" xfId="16717" xr:uid="{00000000-0005-0000-0000-000057800000}"/>
    <cellStyle name="Normal 6 5 2 5 4 2" xfId="16718" xr:uid="{00000000-0005-0000-0000-000058800000}"/>
    <cellStyle name="Normal 6 5 2 5 4 2 2" xfId="16719" xr:uid="{00000000-0005-0000-0000-000059800000}"/>
    <cellStyle name="Normal 6 5 2 5 4 2 2 2" xfId="42155" xr:uid="{00000000-0005-0000-0000-00005A800000}"/>
    <cellStyle name="Normal 6 5 2 5 4 2 3" xfId="32137" xr:uid="{00000000-0005-0000-0000-00005B800000}"/>
    <cellStyle name="Normal 6 5 2 5 4 3" xfId="16720" xr:uid="{00000000-0005-0000-0000-00005C800000}"/>
    <cellStyle name="Normal 6 5 2 5 4 3 2" xfId="16721" xr:uid="{00000000-0005-0000-0000-00005D800000}"/>
    <cellStyle name="Normal 6 5 2 5 4 3 2 2" xfId="42156" xr:uid="{00000000-0005-0000-0000-00005E800000}"/>
    <cellStyle name="Normal 6 5 2 5 4 3 3" xfId="32138" xr:uid="{00000000-0005-0000-0000-00005F800000}"/>
    <cellStyle name="Normal 6 5 2 5 4 4" xfId="16722" xr:uid="{00000000-0005-0000-0000-000060800000}"/>
    <cellStyle name="Normal 6 5 2 5 4 4 2" xfId="36496" xr:uid="{00000000-0005-0000-0000-000061800000}"/>
    <cellStyle name="Normal 6 5 2 5 4 5" xfId="25900" xr:uid="{00000000-0005-0000-0000-000062800000}"/>
    <cellStyle name="Normal 6 5 2 5 5" xfId="16723" xr:uid="{00000000-0005-0000-0000-000063800000}"/>
    <cellStyle name="Normal 6 5 2 5 5 2" xfId="16724" xr:uid="{00000000-0005-0000-0000-000064800000}"/>
    <cellStyle name="Normal 6 5 2 5 5 2 2" xfId="42157" xr:uid="{00000000-0005-0000-0000-000065800000}"/>
    <cellStyle name="Normal 6 5 2 5 5 3" xfId="32139" xr:uid="{00000000-0005-0000-0000-000066800000}"/>
    <cellStyle name="Normal 6 5 2 5 6" xfId="16725" xr:uid="{00000000-0005-0000-0000-000067800000}"/>
    <cellStyle name="Normal 6 5 2 5 6 2" xfId="16726" xr:uid="{00000000-0005-0000-0000-000068800000}"/>
    <cellStyle name="Normal 6 5 2 5 6 2 2" xfId="42158" xr:uid="{00000000-0005-0000-0000-000069800000}"/>
    <cellStyle name="Normal 6 5 2 5 6 3" xfId="32140" xr:uid="{00000000-0005-0000-0000-00006A800000}"/>
    <cellStyle name="Normal 6 5 2 5 7" xfId="16727" xr:uid="{00000000-0005-0000-0000-00006B800000}"/>
    <cellStyle name="Normal 6 5 2 5 7 2" xfId="36491" xr:uid="{00000000-0005-0000-0000-00006C800000}"/>
    <cellStyle name="Normal 6 5 2 5 8" xfId="25895" xr:uid="{00000000-0005-0000-0000-00006D800000}"/>
    <cellStyle name="Normal 6 5 2 6" xfId="16728" xr:uid="{00000000-0005-0000-0000-00006E800000}"/>
    <cellStyle name="Normal 6 5 2 6 2" xfId="16729" xr:uid="{00000000-0005-0000-0000-00006F800000}"/>
    <cellStyle name="Normal 6 5 2 6 2 2" xfId="16730" xr:uid="{00000000-0005-0000-0000-000070800000}"/>
    <cellStyle name="Normal 6 5 2 6 2 2 2" xfId="16731" xr:uid="{00000000-0005-0000-0000-000071800000}"/>
    <cellStyle name="Normal 6 5 2 6 2 2 2 2" xfId="16732" xr:uid="{00000000-0005-0000-0000-000072800000}"/>
    <cellStyle name="Normal 6 5 2 6 2 2 2 2 2" xfId="42159" xr:uid="{00000000-0005-0000-0000-000073800000}"/>
    <cellStyle name="Normal 6 5 2 6 2 2 2 3" xfId="32141" xr:uid="{00000000-0005-0000-0000-000074800000}"/>
    <cellStyle name="Normal 6 5 2 6 2 2 3" xfId="16733" xr:uid="{00000000-0005-0000-0000-000075800000}"/>
    <cellStyle name="Normal 6 5 2 6 2 2 3 2" xfId="16734" xr:uid="{00000000-0005-0000-0000-000076800000}"/>
    <cellStyle name="Normal 6 5 2 6 2 2 3 2 2" xfId="42160" xr:uid="{00000000-0005-0000-0000-000077800000}"/>
    <cellStyle name="Normal 6 5 2 6 2 2 3 3" xfId="32142" xr:uid="{00000000-0005-0000-0000-000078800000}"/>
    <cellStyle name="Normal 6 5 2 6 2 2 4" xfId="16735" xr:uid="{00000000-0005-0000-0000-000079800000}"/>
    <cellStyle name="Normal 6 5 2 6 2 2 4 2" xfId="36499" xr:uid="{00000000-0005-0000-0000-00007A800000}"/>
    <cellStyle name="Normal 6 5 2 6 2 2 5" xfId="25903" xr:uid="{00000000-0005-0000-0000-00007B800000}"/>
    <cellStyle name="Normal 6 5 2 6 2 3" xfId="16736" xr:uid="{00000000-0005-0000-0000-00007C800000}"/>
    <cellStyle name="Normal 6 5 2 6 2 3 2" xfId="16737" xr:uid="{00000000-0005-0000-0000-00007D800000}"/>
    <cellStyle name="Normal 6 5 2 6 2 3 2 2" xfId="16738" xr:uid="{00000000-0005-0000-0000-00007E800000}"/>
    <cellStyle name="Normal 6 5 2 6 2 3 2 2 2" xfId="42161" xr:uid="{00000000-0005-0000-0000-00007F800000}"/>
    <cellStyle name="Normal 6 5 2 6 2 3 2 3" xfId="32143" xr:uid="{00000000-0005-0000-0000-000080800000}"/>
    <cellStyle name="Normal 6 5 2 6 2 3 3" xfId="16739" xr:uid="{00000000-0005-0000-0000-000081800000}"/>
    <cellStyle name="Normal 6 5 2 6 2 3 3 2" xfId="16740" xr:uid="{00000000-0005-0000-0000-000082800000}"/>
    <cellStyle name="Normal 6 5 2 6 2 3 3 2 2" xfId="42162" xr:uid="{00000000-0005-0000-0000-000083800000}"/>
    <cellStyle name="Normal 6 5 2 6 2 3 3 3" xfId="32144" xr:uid="{00000000-0005-0000-0000-000084800000}"/>
    <cellStyle name="Normal 6 5 2 6 2 3 4" xfId="16741" xr:uid="{00000000-0005-0000-0000-000085800000}"/>
    <cellStyle name="Normal 6 5 2 6 2 3 4 2" xfId="36500" xr:uid="{00000000-0005-0000-0000-000086800000}"/>
    <cellStyle name="Normal 6 5 2 6 2 3 5" xfId="25904" xr:uid="{00000000-0005-0000-0000-000087800000}"/>
    <cellStyle name="Normal 6 5 2 6 2 4" xfId="16742" xr:uid="{00000000-0005-0000-0000-000088800000}"/>
    <cellStyle name="Normal 6 5 2 6 2 4 2" xfId="16743" xr:uid="{00000000-0005-0000-0000-000089800000}"/>
    <cellStyle name="Normal 6 5 2 6 2 4 2 2" xfId="42163" xr:uid="{00000000-0005-0000-0000-00008A800000}"/>
    <cellStyle name="Normal 6 5 2 6 2 4 3" xfId="32145" xr:uid="{00000000-0005-0000-0000-00008B800000}"/>
    <cellStyle name="Normal 6 5 2 6 2 5" xfId="16744" xr:uid="{00000000-0005-0000-0000-00008C800000}"/>
    <cellStyle name="Normal 6 5 2 6 2 5 2" xfId="16745" xr:uid="{00000000-0005-0000-0000-00008D800000}"/>
    <cellStyle name="Normal 6 5 2 6 2 5 2 2" xfId="42164" xr:uid="{00000000-0005-0000-0000-00008E800000}"/>
    <cellStyle name="Normal 6 5 2 6 2 5 3" xfId="32146" xr:uid="{00000000-0005-0000-0000-00008F800000}"/>
    <cellStyle name="Normal 6 5 2 6 2 6" xfId="16746" xr:uid="{00000000-0005-0000-0000-000090800000}"/>
    <cellStyle name="Normal 6 5 2 6 2 6 2" xfId="36498" xr:uid="{00000000-0005-0000-0000-000091800000}"/>
    <cellStyle name="Normal 6 5 2 6 2 7" xfId="25902" xr:uid="{00000000-0005-0000-0000-000092800000}"/>
    <cellStyle name="Normal 6 5 2 6 3" xfId="16747" xr:uid="{00000000-0005-0000-0000-000093800000}"/>
    <cellStyle name="Normal 6 5 2 6 3 2" xfId="16748" xr:uid="{00000000-0005-0000-0000-000094800000}"/>
    <cellStyle name="Normal 6 5 2 6 3 2 2" xfId="16749" xr:uid="{00000000-0005-0000-0000-000095800000}"/>
    <cellStyle name="Normal 6 5 2 6 3 2 2 2" xfId="42165" xr:uid="{00000000-0005-0000-0000-000096800000}"/>
    <cellStyle name="Normal 6 5 2 6 3 2 3" xfId="32147" xr:uid="{00000000-0005-0000-0000-000097800000}"/>
    <cellStyle name="Normal 6 5 2 6 3 3" xfId="16750" xr:uid="{00000000-0005-0000-0000-000098800000}"/>
    <cellStyle name="Normal 6 5 2 6 3 3 2" xfId="16751" xr:uid="{00000000-0005-0000-0000-000099800000}"/>
    <cellStyle name="Normal 6 5 2 6 3 3 2 2" xfId="42166" xr:uid="{00000000-0005-0000-0000-00009A800000}"/>
    <cellStyle name="Normal 6 5 2 6 3 3 3" xfId="32148" xr:uid="{00000000-0005-0000-0000-00009B800000}"/>
    <cellStyle name="Normal 6 5 2 6 3 4" xfId="16752" xr:uid="{00000000-0005-0000-0000-00009C800000}"/>
    <cellStyle name="Normal 6 5 2 6 3 4 2" xfId="36501" xr:uid="{00000000-0005-0000-0000-00009D800000}"/>
    <cellStyle name="Normal 6 5 2 6 3 5" xfId="25905" xr:uid="{00000000-0005-0000-0000-00009E800000}"/>
    <cellStyle name="Normal 6 5 2 6 4" xfId="16753" xr:uid="{00000000-0005-0000-0000-00009F800000}"/>
    <cellStyle name="Normal 6 5 2 6 4 2" xfId="16754" xr:uid="{00000000-0005-0000-0000-0000A0800000}"/>
    <cellStyle name="Normal 6 5 2 6 4 2 2" xfId="16755" xr:uid="{00000000-0005-0000-0000-0000A1800000}"/>
    <cellStyle name="Normal 6 5 2 6 4 2 2 2" xfId="42167" xr:uid="{00000000-0005-0000-0000-0000A2800000}"/>
    <cellStyle name="Normal 6 5 2 6 4 2 3" xfId="32149" xr:uid="{00000000-0005-0000-0000-0000A3800000}"/>
    <cellStyle name="Normal 6 5 2 6 4 3" xfId="16756" xr:uid="{00000000-0005-0000-0000-0000A4800000}"/>
    <cellStyle name="Normal 6 5 2 6 4 3 2" xfId="16757" xr:uid="{00000000-0005-0000-0000-0000A5800000}"/>
    <cellStyle name="Normal 6 5 2 6 4 3 2 2" xfId="42168" xr:uid="{00000000-0005-0000-0000-0000A6800000}"/>
    <cellStyle name="Normal 6 5 2 6 4 3 3" xfId="32150" xr:uid="{00000000-0005-0000-0000-0000A7800000}"/>
    <cellStyle name="Normal 6 5 2 6 4 4" xfId="16758" xr:uid="{00000000-0005-0000-0000-0000A8800000}"/>
    <cellStyle name="Normal 6 5 2 6 4 4 2" xfId="36502" xr:uid="{00000000-0005-0000-0000-0000A9800000}"/>
    <cellStyle name="Normal 6 5 2 6 4 5" xfId="25906" xr:uid="{00000000-0005-0000-0000-0000AA800000}"/>
    <cellStyle name="Normal 6 5 2 6 5" xfId="16759" xr:uid="{00000000-0005-0000-0000-0000AB800000}"/>
    <cellStyle name="Normal 6 5 2 6 5 2" xfId="16760" xr:uid="{00000000-0005-0000-0000-0000AC800000}"/>
    <cellStyle name="Normal 6 5 2 6 5 2 2" xfId="42169" xr:uid="{00000000-0005-0000-0000-0000AD800000}"/>
    <cellStyle name="Normal 6 5 2 6 5 3" xfId="32151" xr:uid="{00000000-0005-0000-0000-0000AE800000}"/>
    <cellStyle name="Normal 6 5 2 6 6" xfId="16761" xr:uid="{00000000-0005-0000-0000-0000AF800000}"/>
    <cellStyle name="Normal 6 5 2 6 6 2" xfId="16762" xr:uid="{00000000-0005-0000-0000-0000B0800000}"/>
    <cellStyle name="Normal 6 5 2 6 6 2 2" xfId="42170" xr:uid="{00000000-0005-0000-0000-0000B1800000}"/>
    <cellStyle name="Normal 6 5 2 6 6 3" xfId="32152" xr:uid="{00000000-0005-0000-0000-0000B2800000}"/>
    <cellStyle name="Normal 6 5 2 6 7" xfId="16763" xr:uid="{00000000-0005-0000-0000-0000B3800000}"/>
    <cellStyle name="Normal 6 5 2 6 7 2" xfId="36497" xr:uid="{00000000-0005-0000-0000-0000B4800000}"/>
    <cellStyle name="Normal 6 5 2 6 8" xfId="25901" xr:uid="{00000000-0005-0000-0000-0000B5800000}"/>
    <cellStyle name="Normal 6 5 2 7" xfId="16764" xr:uid="{00000000-0005-0000-0000-0000B6800000}"/>
    <cellStyle name="Normal 6 5 2 7 2" xfId="16765" xr:uid="{00000000-0005-0000-0000-0000B7800000}"/>
    <cellStyle name="Normal 6 5 2 7 2 2" xfId="16766" xr:uid="{00000000-0005-0000-0000-0000B8800000}"/>
    <cellStyle name="Normal 6 5 2 7 2 2 2" xfId="16767" xr:uid="{00000000-0005-0000-0000-0000B9800000}"/>
    <cellStyle name="Normal 6 5 2 7 2 2 2 2" xfId="42171" xr:uid="{00000000-0005-0000-0000-0000BA800000}"/>
    <cellStyle name="Normal 6 5 2 7 2 2 3" xfId="32153" xr:uid="{00000000-0005-0000-0000-0000BB800000}"/>
    <cellStyle name="Normal 6 5 2 7 2 3" xfId="16768" xr:uid="{00000000-0005-0000-0000-0000BC800000}"/>
    <cellStyle name="Normal 6 5 2 7 2 3 2" xfId="16769" xr:uid="{00000000-0005-0000-0000-0000BD800000}"/>
    <cellStyle name="Normal 6 5 2 7 2 3 2 2" xfId="42172" xr:uid="{00000000-0005-0000-0000-0000BE800000}"/>
    <cellStyle name="Normal 6 5 2 7 2 3 3" xfId="32154" xr:uid="{00000000-0005-0000-0000-0000BF800000}"/>
    <cellStyle name="Normal 6 5 2 7 2 4" xfId="16770" xr:uid="{00000000-0005-0000-0000-0000C0800000}"/>
    <cellStyle name="Normal 6 5 2 7 2 4 2" xfId="36504" xr:uid="{00000000-0005-0000-0000-0000C1800000}"/>
    <cellStyle name="Normal 6 5 2 7 2 5" xfId="25908" xr:uid="{00000000-0005-0000-0000-0000C2800000}"/>
    <cellStyle name="Normal 6 5 2 7 3" xfId="16771" xr:uid="{00000000-0005-0000-0000-0000C3800000}"/>
    <cellStyle name="Normal 6 5 2 7 3 2" xfId="16772" xr:uid="{00000000-0005-0000-0000-0000C4800000}"/>
    <cellStyle name="Normal 6 5 2 7 3 2 2" xfId="16773" xr:uid="{00000000-0005-0000-0000-0000C5800000}"/>
    <cellStyle name="Normal 6 5 2 7 3 2 2 2" xfId="42173" xr:uid="{00000000-0005-0000-0000-0000C6800000}"/>
    <cellStyle name="Normal 6 5 2 7 3 2 3" xfId="32155" xr:uid="{00000000-0005-0000-0000-0000C7800000}"/>
    <cellStyle name="Normal 6 5 2 7 3 3" xfId="16774" xr:uid="{00000000-0005-0000-0000-0000C8800000}"/>
    <cellStyle name="Normal 6 5 2 7 3 3 2" xfId="16775" xr:uid="{00000000-0005-0000-0000-0000C9800000}"/>
    <cellStyle name="Normal 6 5 2 7 3 3 2 2" xfId="42174" xr:uid="{00000000-0005-0000-0000-0000CA800000}"/>
    <cellStyle name="Normal 6 5 2 7 3 3 3" xfId="32156" xr:uid="{00000000-0005-0000-0000-0000CB800000}"/>
    <cellStyle name="Normal 6 5 2 7 3 4" xfId="16776" xr:uid="{00000000-0005-0000-0000-0000CC800000}"/>
    <cellStyle name="Normal 6 5 2 7 3 4 2" xfId="36505" xr:uid="{00000000-0005-0000-0000-0000CD800000}"/>
    <cellStyle name="Normal 6 5 2 7 3 5" xfId="25909" xr:uid="{00000000-0005-0000-0000-0000CE800000}"/>
    <cellStyle name="Normal 6 5 2 7 4" xfId="16777" xr:uid="{00000000-0005-0000-0000-0000CF800000}"/>
    <cellStyle name="Normal 6 5 2 7 4 2" xfId="16778" xr:uid="{00000000-0005-0000-0000-0000D0800000}"/>
    <cellStyle name="Normal 6 5 2 7 4 2 2" xfId="42175" xr:uid="{00000000-0005-0000-0000-0000D1800000}"/>
    <cellStyle name="Normal 6 5 2 7 4 3" xfId="32157" xr:uid="{00000000-0005-0000-0000-0000D2800000}"/>
    <cellStyle name="Normal 6 5 2 7 5" xfId="16779" xr:uid="{00000000-0005-0000-0000-0000D3800000}"/>
    <cellStyle name="Normal 6 5 2 7 5 2" xfId="16780" xr:uid="{00000000-0005-0000-0000-0000D4800000}"/>
    <cellStyle name="Normal 6 5 2 7 5 2 2" xfId="42176" xr:uid="{00000000-0005-0000-0000-0000D5800000}"/>
    <cellStyle name="Normal 6 5 2 7 5 3" xfId="32158" xr:uid="{00000000-0005-0000-0000-0000D6800000}"/>
    <cellStyle name="Normal 6 5 2 7 6" xfId="16781" xr:uid="{00000000-0005-0000-0000-0000D7800000}"/>
    <cellStyle name="Normal 6 5 2 7 6 2" xfId="36503" xr:uid="{00000000-0005-0000-0000-0000D8800000}"/>
    <cellStyle name="Normal 6 5 2 7 7" xfId="25907" xr:uid="{00000000-0005-0000-0000-0000D9800000}"/>
    <cellStyle name="Normal 6 5 2 8" xfId="16782" xr:uid="{00000000-0005-0000-0000-0000DA800000}"/>
    <cellStyle name="Normal 6 5 2 8 2" xfId="16783" xr:uid="{00000000-0005-0000-0000-0000DB800000}"/>
    <cellStyle name="Normal 6 5 2 8 2 2" xfId="16784" xr:uid="{00000000-0005-0000-0000-0000DC800000}"/>
    <cellStyle name="Normal 6 5 2 8 2 2 2" xfId="42177" xr:uid="{00000000-0005-0000-0000-0000DD800000}"/>
    <cellStyle name="Normal 6 5 2 8 2 3" xfId="32159" xr:uid="{00000000-0005-0000-0000-0000DE800000}"/>
    <cellStyle name="Normal 6 5 2 8 3" xfId="16785" xr:uid="{00000000-0005-0000-0000-0000DF800000}"/>
    <cellStyle name="Normal 6 5 2 8 3 2" xfId="16786" xr:uid="{00000000-0005-0000-0000-0000E0800000}"/>
    <cellStyle name="Normal 6 5 2 8 3 2 2" xfId="42178" xr:uid="{00000000-0005-0000-0000-0000E1800000}"/>
    <cellStyle name="Normal 6 5 2 8 3 3" xfId="32160" xr:uid="{00000000-0005-0000-0000-0000E2800000}"/>
    <cellStyle name="Normal 6 5 2 8 4" xfId="16787" xr:uid="{00000000-0005-0000-0000-0000E3800000}"/>
    <cellStyle name="Normal 6 5 2 8 4 2" xfId="36506" xr:uid="{00000000-0005-0000-0000-0000E4800000}"/>
    <cellStyle name="Normal 6 5 2 8 5" xfId="25910" xr:uid="{00000000-0005-0000-0000-0000E5800000}"/>
    <cellStyle name="Normal 6 5 2 9" xfId="16788" xr:uid="{00000000-0005-0000-0000-0000E6800000}"/>
    <cellStyle name="Normal 6 5 2 9 2" xfId="16789" xr:uid="{00000000-0005-0000-0000-0000E7800000}"/>
    <cellStyle name="Normal 6 5 2 9 2 2" xfId="16790" xr:uid="{00000000-0005-0000-0000-0000E8800000}"/>
    <cellStyle name="Normal 6 5 2 9 2 2 2" xfId="42179" xr:uid="{00000000-0005-0000-0000-0000E9800000}"/>
    <cellStyle name="Normal 6 5 2 9 2 3" xfId="32161" xr:uid="{00000000-0005-0000-0000-0000EA800000}"/>
    <cellStyle name="Normal 6 5 2 9 3" xfId="16791" xr:uid="{00000000-0005-0000-0000-0000EB800000}"/>
    <cellStyle name="Normal 6 5 2 9 3 2" xfId="16792" xr:uid="{00000000-0005-0000-0000-0000EC800000}"/>
    <cellStyle name="Normal 6 5 2 9 3 2 2" xfId="42180" xr:uid="{00000000-0005-0000-0000-0000ED800000}"/>
    <cellStyle name="Normal 6 5 2 9 3 3" xfId="32162" xr:uid="{00000000-0005-0000-0000-0000EE800000}"/>
    <cellStyle name="Normal 6 5 2 9 4" xfId="16793" xr:uid="{00000000-0005-0000-0000-0000EF800000}"/>
    <cellStyle name="Normal 6 5 2 9 4 2" xfId="36507" xr:uid="{00000000-0005-0000-0000-0000F0800000}"/>
    <cellStyle name="Normal 6 5 2 9 5" xfId="25911" xr:uid="{00000000-0005-0000-0000-0000F1800000}"/>
    <cellStyle name="Normal 6 5 3" xfId="16794" xr:uid="{00000000-0005-0000-0000-0000F2800000}"/>
    <cellStyle name="Normal 6 5 3 10" xfId="16795" xr:uid="{00000000-0005-0000-0000-0000F3800000}"/>
    <cellStyle name="Normal 6 5 3 10 2" xfId="16796" xr:uid="{00000000-0005-0000-0000-0000F4800000}"/>
    <cellStyle name="Normal 6 5 3 10 2 2" xfId="42181" xr:uid="{00000000-0005-0000-0000-0000F5800000}"/>
    <cellStyle name="Normal 6 5 3 10 3" xfId="32163" xr:uid="{00000000-0005-0000-0000-0000F6800000}"/>
    <cellStyle name="Normal 6 5 3 11" xfId="16797" xr:uid="{00000000-0005-0000-0000-0000F7800000}"/>
    <cellStyle name="Normal 6 5 3 11 2" xfId="16798" xr:uid="{00000000-0005-0000-0000-0000F8800000}"/>
    <cellStyle name="Normal 6 5 3 11 2 2" xfId="42182" xr:uid="{00000000-0005-0000-0000-0000F9800000}"/>
    <cellStyle name="Normal 6 5 3 11 3" xfId="32164" xr:uid="{00000000-0005-0000-0000-0000FA800000}"/>
    <cellStyle name="Normal 6 5 3 12" xfId="16799" xr:uid="{00000000-0005-0000-0000-0000FB800000}"/>
    <cellStyle name="Normal 6 5 3 12 2" xfId="36508" xr:uid="{00000000-0005-0000-0000-0000FC800000}"/>
    <cellStyle name="Normal 6 5 3 13" xfId="25912" xr:uid="{00000000-0005-0000-0000-0000FD800000}"/>
    <cellStyle name="Normal 6 5 3 2" xfId="16800" xr:uid="{00000000-0005-0000-0000-0000FE800000}"/>
    <cellStyle name="Normal 6 5 3 2 10" xfId="16801" xr:uid="{00000000-0005-0000-0000-0000FF800000}"/>
    <cellStyle name="Normal 6 5 3 2 10 2" xfId="16802" xr:uid="{00000000-0005-0000-0000-000000810000}"/>
    <cellStyle name="Normal 6 5 3 2 10 2 2" xfId="42183" xr:uid="{00000000-0005-0000-0000-000001810000}"/>
    <cellStyle name="Normal 6 5 3 2 10 3" xfId="32165" xr:uid="{00000000-0005-0000-0000-000002810000}"/>
    <cellStyle name="Normal 6 5 3 2 11" xfId="16803" xr:uid="{00000000-0005-0000-0000-000003810000}"/>
    <cellStyle name="Normal 6 5 3 2 11 2" xfId="36509" xr:uid="{00000000-0005-0000-0000-000004810000}"/>
    <cellStyle name="Normal 6 5 3 2 12" xfId="25913" xr:uid="{00000000-0005-0000-0000-000005810000}"/>
    <cellStyle name="Normal 6 5 3 2 2" xfId="16804" xr:uid="{00000000-0005-0000-0000-000006810000}"/>
    <cellStyle name="Normal 6 5 3 2 2 10" xfId="25914" xr:uid="{00000000-0005-0000-0000-000007810000}"/>
    <cellStyle name="Normal 6 5 3 2 2 2" xfId="16805" xr:uid="{00000000-0005-0000-0000-000008810000}"/>
    <cellStyle name="Normal 6 5 3 2 2 2 2" xfId="16806" xr:uid="{00000000-0005-0000-0000-000009810000}"/>
    <cellStyle name="Normal 6 5 3 2 2 2 2 2" xfId="16807" xr:uid="{00000000-0005-0000-0000-00000A810000}"/>
    <cellStyle name="Normal 6 5 3 2 2 2 2 2 2" xfId="16808" xr:uid="{00000000-0005-0000-0000-00000B810000}"/>
    <cellStyle name="Normal 6 5 3 2 2 2 2 2 2 2" xfId="16809" xr:uid="{00000000-0005-0000-0000-00000C810000}"/>
    <cellStyle name="Normal 6 5 3 2 2 2 2 2 2 2 2" xfId="42184" xr:uid="{00000000-0005-0000-0000-00000D810000}"/>
    <cellStyle name="Normal 6 5 3 2 2 2 2 2 2 3" xfId="32166" xr:uid="{00000000-0005-0000-0000-00000E810000}"/>
    <cellStyle name="Normal 6 5 3 2 2 2 2 2 3" xfId="16810" xr:uid="{00000000-0005-0000-0000-00000F810000}"/>
    <cellStyle name="Normal 6 5 3 2 2 2 2 2 3 2" xfId="16811" xr:uid="{00000000-0005-0000-0000-000010810000}"/>
    <cellStyle name="Normal 6 5 3 2 2 2 2 2 3 2 2" xfId="42185" xr:uid="{00000000-0005-0000-0000-000011810000}"/>
    <cellStyle name="Normal 6 5 3 2 2 2 2 2 3 3" xfId="32167" xr:uid="{00000000-0005-0000-0000-000012810000}"/>
    <cellStyle name="Normal 6 5 3 2 2 2 2 2 4" xfId="16812" xr:uid="{00000000-0005-0000-0000-000013810000}"/>
    <cellStyle name="Normal 6 5 3 2 2 2 2 2 4 2" xfId="36513" xr:uid="{00000000-0005-0000-0000-000014810000}"/>
    <cellStyle name="Normal 6 5 3 2 2 2 2 2 5" xfId="25917" xr:uid="{00000000-0005-0000-0000-000015810000}"/>
    <cellStyle name="Normal 6 5 3 2 2 2 2 3" xfId="16813" xr:uid="{00000000-0005-0000-0000-000016810000}"/>
    <cellStyle name="Normal 6 5 3 2 2 2 2 3 2" xfId="16814" xr:uid="{00000000-0005-0000-0000-000017810000}"/>
    <cellStyle name="Normal 6 5 3 2 2 2 2 3 2 2" xfId="16815" xr:uid="{00000000-0005-0000-0000-000018810000}"/>
    <cellStyle name="Normal 6 5 3 2 2 2 2 3 2 2 2" xfId="42186" xr:uid="{00000000-0005-0000-0000-000019810000}"/>
    <cellStyle name="Normal 6 5 3 2 2 2 2 3 2 3" xfId="32168" xr:uid="{00000000-0005-0000-0000-00001A810000}"/>
    <cellStyle name="Normal 6 5 3 2 2 2 2 3 3" xfId="16816" xr:uid="{00000000-0005-0000-0000-00001B810000}"/>
    <cellStyle name="Normal 6 5 3 2 2 2 2 3 3 2" xfId="16817" xr:uid="{00000000-0005-0000-0000-00001C810000}"/>
    <cellStyle name="Normal 6 5 3 2 2 2 2 3 3 2 2" xfId="42187" xr:uid="{00000000-0005-0000-0000-00001D810000}"/>
    <cellStyle name="Normal 6 5 3 2 2 2 2 3 3 3" xfId="32169" xr:uid="{00000000-0005-0000-0000-00001E810000}"/>
    <cellStyle name="Normal 6 5 3 2 2 2 2 3 4" xfId="16818" xr:uid="{00000000-0005-0000-0000-00001F810000}"/>
    <cellStyle name="Normal 6 5 3 2 2 2 2 3 4 2" xfId="36514" xr:uid="{00000000-0005-0000-0000-000020810000}"/>
    <cellStyle name="Normal 6 5 3 2 2 2 2 3 5" xfId="25918" xr:uid="{00000000-0005-0000-0000-000021810000}"/>
    <cellStyle name="Normal 6 5 3 2 2 2 2 4" xfId="16819" xr:uid="{00000000-0005-0000-0000-000022810000}"/>
    <cellStyle name="Normal 6 5 3 2 2 2 2 4 2" xfId="16820" xr:uid="{00000000-0005-0000-0000-000023810000}"/>
    <cellStyle name="Normal 6 5 3 2 2 2 2 4 2 2" xfId="42188" xr:uid="{00000000-0005-0000-0000-000024810000}"/>
    <cellStyle name="Normal 6 5 3 2 2 2 2 4 3" xfId="32170" xr:uid="{00000000-0005-0000-0000-000025810000}"/>
    <cellStyle name="Normal 6 5 3 2 2 2 2 5" xfId="16821" xr:uid="{00000000-0005-0000-0000-000026810000}"/>
    <cellStyle name="Normal 6 5 3 2 2 2 2 5 2" xfId="16822" xr:uid="{00000000-0005-0000-0000-000027810000}"/>
    <cellStyle name="Normal 6 5 3 2 2 2 2 5 2 2" xfId="42189" xr:uid="{00000000-0005-0000-0000-000028810000}"/>
    <cellStyle name="Normal 6 5 3 2 2 2 2 5 3" xfId="32171" xr:uid="{00000000-0005-0000-0000-000029810000}"/>
    <cellStyle name="Normal 6 5 3 2 2 2 2 6" xfId="16823" xr:uid="{00000000-0005-0000-0000-00002A810000}"/>
    <cellStyle name="Normal 6 5 3 2 2 2 2 6 2" xfId="36512" xr:uid="{00000000-0005-0000-0000-00002B810000}"/>
    <cellStyle name="Normal 6 5 3 2 2 2 2 7" xfId="25916" xr:uid="{00000000-0005-0000-0000-00002C810000}"/>
    <cellStyle name="Normal 6 5 3 2 2 2 3" xfId="16824" xr:uid="{00000000-0005-0000-0000-00002D810000}"/>
    <cellStyle name="Normal 6 5 3 2 2 2 3 2" xfId="16825" xr:uid="{00000000-0005-0000-0000-00002E810000}"/>
    <cellStyle name="Normal 6 5 3 2 2 2 3 2 2" xfId="16826" xr:uid="{00000000-0005-0000-0000-00002F810000}"/>
    <cellStyle name="Normal 6 5 3 2 2 2 3 2 2 2" xfId="42190" xr:uid="{00000000-0005-0000-0000-000030810000}"/>
    <cellStyle name="Normal 6 5 3 2 2 2 3 2 3" xfId="32172" xr:uid="{00000000-0005-0000-0000-000031810000}"/>
    <cellStyle name="Normal 6 5 3 2 2 2 3 3" xfId="16827" xr:uid="{00000000-0005-0000-0000-000032810000}"/>
    <cellStyle name="Normal 6 5 3 2 2 2 3 3 2" xfId="16828" xr:uid="{00000000-0005-0000-0000-000033810000}"/>
    <cellStyle name="Normal 6 5 3 2 2 2 3 3 2 2" xfId="42191" xr:uid="{00000000-0005-0000-0000-000034810000}"/>
    <cellStyle name="Normal 6 5 3 2 2 2 3 3 3" xfId="32173" xr:uid="{00000000-0005-0000-0000-000035810000}"/>
    <cellStyle name="Normal 6 5 3 2 2 2 3 4" xfId="16829" xr:uid="{00000000-0005-0000-0000-000036810000}"/>
    <cellStyle name="Normal 6 5 3 2 2 2 3 4 2" xfId="36515" xr:uid="{00000000-0005-0000-0000-000037810000}"/>
    <cellStyle name="Normal 6 5 3 2 2 2 3 5" xfId="25919" xr:uid="{00000000-0005-0000-0000-000038810000}"/>
    <cellStyle name="Normal 6 5 3 2 2 2 4" xfId="16830" xr:uid="{00000000-0005-0000-0000-000039810000}"/>
    <cellStyle name="Normal 6 5 3 2 2 2 4 2" xfId="16831" xr:uid="{00000000-0005-0000-0000-00003A810000}"/>
    <cellStyle name="Normal 6 5 3 2 2 2 4 2 2" xfId="16832" xr:uid="{00000000-0005-0000-0000-00003B810000}"/>
    <cellStyle name="Normal 6 5 3 2 2 2 4 2 2 2" xfId="42192" xr:uid="{00000000-0005-0000-0000-00003C810000}"/>
    <cellStyle name="Normal 6 5 3 2 2 2 4 2 3" xfId="32174" xr:uid="{00000000-0005-0000-0000-00003D810000}"/>
    <cellStyle name="Normal 6 5 3 2 2 2 4 3" xfId="16833" xr:uid="{00000000-0005-0000-0000-00003E810000}"/>
    <cellStyle name="Normal 6 5 3 2 2 2 4 3 2" xfId="16834" xr:uid="{00000000-0005-0000-0000-00003F810000}"/>
    <cellStyle name="Normal 6 5 3 2 2 2 4 3 2 2" xfId="42193" xr:uid="{00000000-0005-0000-0000-000040810000}"/>
    <cellStyle name="Normal 6 5 3 2 2 2 4 3 3" xfId="32175" xr:uid="{00000000-0005-0000-0000-000041810000}"/>
    <cellStyle name="Normal 6 5 3 2 2 2 4 4" xfId="16835" xr:uid="{00000000-0005-0000-0000-000042810000}"/>
    <cellStyle name="Normal 6 5 3 2 2 2 4 4 2" xfId="36516" xr:uid="{00000000-0005-0000-0000-000043810000}"/>
    <cellStyle name="Normal 6 5 3 2 2 2 4 5" xfId="25920" xr:uid="{00000000-0005-0000-0000-000044810000}"/>
    <cellStyle name="Normal 6 5 3 2 2 2 5" xfId="16836" xr:uid="{00000000-0005-0000-0000-000045810000}"/>
    <cellStyle name="Normal 6 5 3 2 2 2 5 2" xfId="16837" xr:uid="{00000000-0005-0000-0000-000046810000}"/>
    <cellStyle name="Normal 6 5 3 2 2 2 5 2 2" xfId="42194" xr:uid="{00000000-0005-0000-0000-000047810000}"/>
    <cellStyle name="Normal 6 5 3 2 2 2 5 3" xfId="32176" xr:uid="{00000000-0005-0000-0000-000048810000}"/>
    <cellStyle name="Normal 6 5 3 2 2 2 6" xfId="16838" xr:uid="{00000000-0005-0000-0000-000049810000}"/>
    <cellStyle name="Normal 6 5 3 2 2 2 6 2" xfId="16839" xr:uid="{00000000-0005-0000-0000-00004A810000}"/>
    <cellStyle name="Normal 6 5 3 2 2 2 6 2 2" xfId="42195" xr:uid="{00000000-0005-0000-0000-00004B810000}"/>
    <cellStyle name="Normal 6 5 3 2 2 2 6 3" xfId="32177" xr:uid="{00000000-0005-0000-0000-00004C810000}"/>
    <cellStyle name="Normal 6 5 3 2 2 2 7" xfId="16840" xr:uid="{00000000-0005-0000-0000-00004D810000}"/>
    <cellStyle name="Normal 6 5 3 2 2 2 7 2" xfId="36511" xr:uid="{00000000-0005-0000-0000-00004E810000}"/>
    <cellStyle name="Normal 6 5 3 2 2 2 8" xfId="25915" xr:uid="{00000000-0005-0000-0000-00004F810000}"/>
    <cellStyle name="Normal 6 5 3 2 2 3" xfId="16841" xr:uid="{00000000-0005-0000-0000-000050810000}"/>
    <cellStyle name="Normal 6 5 3 2 2 3 2" xfId="16842" xr:uid="{00000000-0005-0000-0000-000051810000}"/>
    <cellStyle name="Normal 6 5 3 2 2 3 2 2" xfId="16843" xr:uid="{00000000-0005-0000-0000-000052810000}"/>
    <cellStyle name="Normal 6 5 3 2 2 3 2 2 2" xfId="16844" xr:uid="{00000000-0005-0000-0000-000053810000}"/>
    <cellStyle name="Normal 6 5 3 2 2 3 2 2 2 2" xfId="16845" xr:uid="{00000000-0005-0000-0000-000054810000}"/>
    <cellStyle name="Normal 6 5 3 2 2 3 2 2 2 2 2" xfId="42196" xr:uid="{00000000-0005-0000-0000-000055810000}"/>
    <cellStyle name="Normal 6 5 3 2 2 3 2 2 2 3" xfId="32178" xr:uid="{00000000-0005-0000-0000-000056810000}"/>
    <cellStyle name="Normal 6 5 3 2 2 3 2 2 3" xfId="16846" xr:uid="{00000000-0005-0000-0000-000057810000}"/>
    <cellStyle name="Normal 6 5 3 2 2 3 2 2 3 2" xfId="16847" xr:uid="{00000000-0005-0000-0000-000058810000}"/>
    <cellStyle name="Normal 6 5 3 2 2 3 2 2 3 2 2" xfId="42197" xr:uid="{00000000-0005-0000-0000-000059810000}"/>
    <cellStyle name="Normal 6 5 3 2 2 3 2 2 3 3" xfId="32179" xr:uid="{00000000-0005-0000-0000-00005A810000}"/>
    <cellStyle name="Normal 6 5 3 2 2 3 2 2 4" xfId="16848" xr:uid="{00000000-0005-0000-0000-00005B810000}"/>
    <cellStyle name="Normal 6 5 3 2 2 3 2 2 4 2" xfId="36519" xr:uid="{00000000-0005-0000-0000-00005C810000}"/>
    <cellStyle name="Normal 6 5 3 2 2 3 2 2 5" xfId="25923" xr:uid="{00000000-0005-0000-0000-00005D810000}"/>
    <cellStyle name="Normal 6 5 3 2 2 3 2 3" xfId="16849" xr:uid="{00000000-0005-0000-0000-00005E810000}"/>
    <cellStyle name="Normal 6 5 3 2 2 3 2 3 2" xfId="16850" xr:uid="{00000000-0005-0000-0000-00005F810000}"/>
    <cellStyle name="Normal 6 5 3 2 2 3 2 3 2 2" xfId="16851" xr:uid="{00000000-0005-0000-0000-000060810000}"/>
    <cellStyle name="Normal 6 5 3 2 2 3 2 3 2 2 2" xfId="42198" xr:uid="{00000000-0005-0000-0000-000061810000}"/>
    <cellStyle name="Normal 6 5 3 2 2 3 2 3 2 3" xfId="32180" xr:uid="{00000000-0005-0000-0000-000062810000}"/>
    <cellStyle name="Normal 6 5 3 2 2 3 2 3 3" xfId="16852" xr:uid="{00000000-0005-0000-0000-000063810000}"/>
    <cellStyle name="Normal 6 5 3 2 2 3 2 3 3 2" xfId="16853" xr:uid="{00000000-0005-0000-0000-000064810000}"/>
    <cellStyle name="Normal 6 5 3 2 2 3 2 3 3 2 2" xfId="42199" xr:uid="{00000000-0005-0000-0000-000065810000}"/>
    <cellStyle name="Normal 6 5 3 2 2 3 2 3 3 3" xfId="32181" xr:uid="{00000000-0005-0000-0000-000066810000}"/>
    <cellStyle name="Normal 6 5 3 2 2 3 2 3 4" xfId="16854" xr:uid="{00000000-0005-0000-0000-000067810000}"/>
    <cellStyle name="Normal 6 5 3 2 2 3 2 3 4 2" xfId="36520" xr:uid="{00000000-0005-0000-0000-000068810000}"/>
    <cellStyle name="Normal 6 5 3 2 2 3 2 3 5" xfId="25924" xr:uid="{00000000-0005-0000-0000-000069810000}"/>
    <cellStyle name="Normal 6 5 3 2 2 3 2 4" xfId="16855" xr:uid="{00000000-0005-0000-0000-00006A810000}"/>
    <cellStyle name="Normal 6 5 3 2 2 3 2 4 2" xfId="16856" xr:uid="{00000000-0005-0000-0000-00006B810000}"/>
    <cellStyle name="Normal 6 5 3 2 2 3 2 4 2 2" xfId="42200" xr:uid="{00000000-0005-0000-0000-00006C810000}"/>
    <cellStyle name="Normal 6 5 3 2 2 3 2 4 3" xfId="32182" xr:uid="{00000000-0005-0000-0000-00006D810000}"/>
    <cellStyle name="Normal 6 5 3 2 2 3 2 5" xfId="16857" xr:uid="{00000000-0005-0000-0000-00006E810000}"/>
    <cellStyle name="Normal 6 5 3 2 2 3 2 5 2" xfId="16858" xr:uid="{00000000-0005-0000-0000-00006F810000}"/>
    <cellStyle name="Normal 6 5 3 2 2 3 2 5 2 2" xfId="42201" xr:uid="{00000000-0005-0000-0000-000070810000}"/>
    <cellStyle name="Normal 6 5 3 2 2 3 2 5 3" xfId="32183" xr:uid="{00000000-0005-0000-0000-000071810000}"/>
    <cellStyle name="Normal 6 5 3 2 2 3 2 6" xfId="16859" xr:uid="{00000000-0005-0000-0000-000072810000}"/>
    <cellStyle name="Normal 6 5 3 2 2 3 2 6 2" xfId="36518" xr:uid="{00000000-0005-0000-0000-000073810000}"/>
    <cellStyle name="Normal 6 5 3 2 2 3 2 7" xfId="25922" xr:uid="{00000000-0005-0000-0000-000074810000}"/>
    <cellStyle name="Normal 6 5 3 2 2 3 3" xfId="16860" xr:uid="{00000000-0005-0000-0000-000075810000}"/>
    <cellStyle name="Normal 6 5 3 2 2 3 3 2" xfId="16861" xr:uid="{00000000-0005-0000-0000-000076810000}"/>
    <cellStyle name="Normal 6 5 3 2 2 3 3 2 2" xfId="16862" xr:uid="{00000000-0005-0000-0000-000077810000}"/>
    <cellStyle name="Normal 6 5 3 2 2 3 3 2 2 2" xfId="42202" xr:uid="{00000000-0005-0000-0000-000078810000}"/>
    <cellStyle name="Normal 6 5 3 2 2 3 3 2 3" xfId="32184" xr:uid="{00000000-0005-0000-0000-000079810000}"/>
    <cellStyle name="Normal 6 5 3 2 2 3 3 3" xfId="16863" xr:uid="{00000000-0005-0000-0000-00007A810000}"/>
    <cellStyle name="Normal 6 5 3 2 2 3 3 3 2" xfId="16864" xr:uid="{00000000-0005-0000-0000-00007B810000}"/>
    <cellStyle name="Normal 6 5 3 2 2 3 3 3 2 2" xfId="42203" xr:uid="{00000000-0005-0000-0000-00007C810000}"/>
    <cellStyle name="Normal 6 5 3 2 2 3 3 3 3" xfId="32185" xr:uid="{00000000-0005-0000-0000-00007D810000}"/>
    <cellStyle name="Normal 6 5 3 2 2 3 3 4" xfId="16865" xr:uid="{00000000-0005-0000-0000-00007E810000}"/>
    <cellStyle name="Normal 6 5 3 2 2 3 3 4 2" xfId="36521" xr:uid="{00000000-0005-0000-0000-00007F810000}"/>
    <cellStyle name="Normal 6 5 3 2 2 3 3 5" xfId="25925" xr:uid="{00000000-0005-0000-0000-000080810000}"/>
    <cellStyle name="Normal 6 5 3 2 2 3 4" xfId="16866" xr:uid="{00000000-0005-0000-0000-000081810000}"/>
    <cellStyle name="Normal 6 5 3 2 2 3 4 2" xfId="16867" xr:uid="{00000000-0005-0000-0000-000082810000}"/>
    <cellStyle name="Normal 6 5 3 2 2 3 4 2 2" xfId="16868" xr:uid="{00000000-0005-0000-0000-000083810000}"/>
    <cellStyle name="Normal 6 5 3 2 2 3 4 2 2 2" xfId="42204" xr:uid="{00000000-0005-0000-0000-000084810000}"/>
    <cellStyle name="Normal 6 5 3 2 2 3 4 2 3" xfId="32186" xr:uid="{00000000-0005-0000-0000-000085810000}"/>
    <cellStyle name="Normal 6 5 3 2 2 3 4 3" xfId="16869" xr:uid="{00000000-0005-0000-0000-000086810000}"/>
    <cellStyle name="Normal 6 5 3 2 2 3 4 3 2" xfId="16870" xr:uid="{00000000-0005-0000-0000-000087810000}"/>
    <cellStyle name="Normal 6 5 3 2 2 3 4 3 2 2" xfId="42205" xr:uid="{00000000-0005-0000-0000-000088810000}"/>
    <cellStyle name="Normal 6 5 3 2 2 3 4 3 3" xfId="32187" xr:uid="{00000000-0005-0000-0000-000089810000}"/>
    <cellStyle name="Normal 6 5 3 2 2 3 4 4" xfId="16871" xr:uid="{00000000-0005-0000-0000-00008A810000}"/>
    <cellStyle name="Normal 6 5 3 2 2 3 4 4 2" xfId="36522" xr:uid="{00000000-0005-0000-0000-00008B810000}"/>
    <cellStyle name="Normal 6 5 3 2 2 3 4 5" xfId="25926" xr:uid="{00000000-0005-0000-0000-00008C810000}"/>
    <cellStyle name="Normal 6 5 3 2 2 3 5" xfId="16872" xr:uid="{00000000-0005-0000-0000-00008D810000}"/>
    <cellStyle name="Normal 6 5 3 2 2 3 5 2" xfId="16873" xr:uid="{00000000-0005-0000-0000-00008E810000}"/>
    <cellStyle name="Normal 6 5 3 2 2 3 5 2 2" xfId="42206" xr:uid="{00000000-0005-0000-0000-00008F810000}"/>
    <cellStyle name="Normal 6 5 3 2 2 3 5 3" xfId="32188" xr:uid="{00000000-0005-0000-0000-000090810000}"/>
    <cellStyle name="Normal 6 5 3 2 2 3 6" xfId="16874" xr:uid="{00000000-0005-0000-0000-000091810000}"/>
    <cellStyle name="Normal 6 5 3 2 2 3 6 2" xfId="16875" xr:uid="{00000000-0005-0000-0000-000092810000}"/>
    <cellStyle name="Normal 6 5 3 2 2 3 6 2 2" xfId="42207" xr:uid="{00000000-0005-0000-0000-000093810000}"/>
    <cellStyle name="Normal 6 5 3 2 2 3 6 3" xfId="32189" xr:uid="{00000000-0005-0000-0000-000094810000}"/>
    <cellStyle name="Normal 6 5 3 2 2 3 7" xfId="16876" xr:uid="{00000000-0005-0000-0000-000095810000}"/>
    <cellStyle name="Normal 6 5 3 2 2 3 7 2" xfId="36517" xr:uid="{00000000-0005-0000-0000-000096810000}"/>
    <cellStyle name="Normal 6 5 3 2 2 3 8" xfId="25921" xr:uid="{00000000-0005-0000-0000-000097810000}"/>
    <cellStyle name="Normal 6 5 3 2 2 4" xfId="16877" xr:uid="{00000000-0005-0000-0000-000098810000}"/>
    <cellStyle name="Normal 6 5 3 2 2 4 2" xfId="16878" xr:uid="{00000000-0005-0000-0000-000099810000}"/>
    <cellStyle name="Normal 6 5 3 2 2 4 2 2" xfId="16879" xr:uid="{00000000-0005-0000-0000-00009A810000}"/>
    <cellStyle name="Normal 6 5 3 2 2 4 2 2 2" xfId="16880" xr:uid="{00000000-0005-0000-0000-00009B810000}"/>
    <cellStyle name="Normal 6 5 3 2 2 4 2 2 2 2" xfId="42208" xr:uid="{00000000-0005-0000-0000-00009C810000}"/>
    <cellStyle name="Normal 6 5 3 2 2 4 2 2 3" xfId="32190" xr:uid="{00000000-0005-0000-0000-00009D810000}"/>
    <cellStyle name="Normal 6 5 3 2 2 4 2 3" xfId="16881" xr:uid="{00000000-0005-0000-0000-00009E810000}"/>
    <cellStyle name="Normal 6 5 3 2 2 4 2 3 2" xfId="16882" xr:uid="{00000000-0005-0000-0000-00009F810000}"/>
    <cellStyle name="Normal 6 5 3 2 2 4 2 3 2 2" xfId="42209" xr:uid="{00000000-0005-0000-0000-0000A0810000}"/>
    <cellStyle name="Normal 6 5 3 2 2 4 2 3 3" xfId="32191" xr:uid="{00000000-0005-0000-0000-0000A1810000}"/>
    <cellStyle name="Normal 6 5 3 2 2 4 2 4" xfId="16883" xr:uid="{00000000-0005-0000-0000-0000A2810000}"/>
    <cellStyle name="Normal 6 5 3 2 2 4 2 4 2" xfId="36524" xr:uid="{00000000-0005-0000-0000-0000A3810000}"/>
    <cellStyle name="Normal 6 5 3 2 2 4 2 5" xfId="25928" xr:uid="{00000000-0005-0000-0000-0000A4810000}"/>
    <cellStyle name="Normal 6 5 3 2 2 4 3" xfId="16884" xr:uid="{00000000-0005-0000-0000-0000A5810000}"/>
    <cellStyle name="Normal 6 5 3 2 2 4 3 2" xfId="16885" xr:uid="{00000000-0005-0000-0000-0000A6810000}"/>
    <cellStyle name="Normal 6 5 3 2 2 4 3 2 2" xfId="16886" xr:uid="{00000000-0005-0000-0000-0000A7810000}"/>
    <cellStyle name="Normal 6 5 3 2 2 4 3 2 2 2" xfId="42210" xr:uid="{00000000-0005-0000-0000-0000A8810000}"/>
    <cellStyle name="Normal 6 5 3 2 2 4 3 2 3" xfId="32192" xr:uid="{00000000-0005-0000-0000-0000A9810000}"/>
    <cellStyle name="Normal 6 5 3 2 2 4 3 3" xfId="16887" xr:uid="{00000000-0005-0000-0000-0000AA810000}"/>
    <cellStyle name="Normal 6 5 3 2 2 4 3 3 2" xfId="16888" xr:uid="{00000000-0005-0000-0000-0000AB810000}"/>
    <cellStyle name="Normal 6 5 3 2 2 4 3 3 2 2" xfId="42211" xr:uid="{00000000-0005-0000-0000-0000AC810000}"/>
    <cellStyle name="Normal 6 5 3 2 2 4 3 3 3" xfId="32193" xr:uid="{00000000-0005-0000-0000-0000AD810000}"/>
    <cellStyle name="Normal 6 5 3 2 2 4 3 4" xfId="16889" xr:uid="{00000000-0005-0000-0000-0000AE810000}"/>
    <cellStyle name="Normal 6 5 3 2 2 4 3 4 2" xfId="36525" xr:uid="{00000000-0005-0000-0000-0000AF810000}"/>
    <cellStyle name="Normal 6 5 3 2 2 4 3 5" xfId="25929" xr:uid="{00000000-0005-0000-0000-0000B0810000}"/>
    <cellStyle name="Normal 6 5 3 2 2 4 4" xfId="16890" xr:uid="{00000000-0005-0000-0000-0000B1810000}"/>
    <cellStyle name="Normal 6 5 3 2 2 4 4 2" xfId="16891" xr:uid="{00000000-0005-0000-0000-0000B2810000}"/>
    <cellStyle name="Normal 6 5 3 2 2 4 4 2 2" xfId="42212" xr:uid="{00000000-0005-0000-0000-0000B3810000}"/>
    <cellStyle name="Normal 6 5 3 2 2 4 4 3" xfId="32194" xr:uid="{00000000-0005-0000-0000-0000B4810000}"/>
    <cellStyle name="Normal 6 5 3 2 2 4 5" xfId="16892" xr:uid="{00000000-0005-0000-0000-0000B5810000}"/>
    <cellStyle name="Normal 6 5 3 2 2 4 5 2" xfId="16893" xr:uid="{00000000-0005-0000-0000-0000B6810000}"/>
    <cellStyle name="Normal 6 5 3 2 2 4 5 2 2" xfId="42213" xr:uid="{00000000-0005-0000-0000-0000B7810000}"/>
    <cellStyle name="Normal 6 5 3 2 2 4 5 3" xfId="32195" xr:uid="{00000000-0005-0000-0000-0000B8810000}"/>
    <cellStyle name="Normal 6 5 3 2 2 4 6" xfId="16894" xr:uid="{00000000-0005-0000-0000-0000B9810000}"/>
    <cellStyle name="Normal 6 5 3 2 2 4 6 2" xfId="36523" xr:uid="{00000000-0005-0000-0000-0000BA810000}"/>
    <cellStyle name="Normal 6 5 3 2 2 4 7" xfId="25927" xr:uid="{00000000-0005-0000-0000-0000BB810000}"/>
    <cellStyle name="Normal 6 5 3 2 2 5" xfId="16895" xr:uid="{00000000-0005-0000-0000-0000BC810000}"/>
    <cellStyle name="Normal 6 5 3 2 2 5 2" xfId="16896" xr:uid="{00000000-0005-0000-0000-0000BD810000}"/>
    <cellStyle name="Normal 6 5 3 2 2 5 2 2" xfId="16897" xr:uid="{00000000-0005-0000-0000-0000BE810000}"/>
    <cellStyle name="Normal 6 5 3 2 2 5 2 2 2" xfId="42214" xr:uid="{00000000-0005-0000-0000-0000BF810000}"/>
    <cellStyle name="Normal 6 5 3 2 2 5 2 3" xfId="32196" xr:uid="{00000000-0005-0000-0000-0000C0810000}"/>
    <cellStyle name="Normal 6 5 3 2 2 5 3" xfId="16898" xr:uid="{00000000-0005-0000-0000-0000C1810000}"/>
    <cellStyle name="Normal 6 5 3 2 2 5 3 2" xfId="16899" xr:uid="{00000000-0005-0000-0000-0000C2810000}"/>
    <cellStyle name="Normal 6 5 3 2 2 5 3 2 2" xfId="42215" xr:uid="{00000000-0005-0000-0000-0000C3810000}"/>
    <cellStyle name="Normal 6 5 3 2 2 5 3 3" xfId="32197" xr:uid="{00000000-0005-0000-0000-0000C4810000}"/>
    <cellStyle name="Normal 6 5 3 2 2 5 4" xfId="16900" xr:uid="{00000000-0005-0000-0000-0000C5810000}"/>
    <cellStyle name="Normal 6 5 3 2 2 5 4 2" xfId="36526" xr:uid="{00000000-0005-0000-0000-0000C6810000}"/>
    <cellStyle name="Normal 6 5 3 2 2 5 5" xfId="25930" xr:uid="{00000000-0005-0000-0000-0000C7810000}"/>
    <cellStyle name="Normal 6 5 3 2 2 6" xfId="16901" xr:uid="{00000000-0005-0000-0000-0000C8810000}"/>
    <cellStyle name="Normal 6 5 3 2 2 6 2" xfId="16902" xr:uid="{00000000-0005-0000-0000-0000C9810000}"/>
    <cellStyle name="Normal 6 5 3 2 2 6 2 2" xfId="16903" xr:uid="{00000000-0005-0000-0000-0000CA810000}"/>
    <cellStyle name="Normal 6 5 3 2 2 6 2 2 2" xfId="42216" xr:uid="{00000000-0005-0000-0000-0000CB810000}"/>
    <cellStyle name="Normal 6 5 3 2 2 6 2 3" xfId="32198" xr:uid="{00000000-0005-0000-0000-0000CC810000}"/>
    <cellStyle name="Normal 6 5 3 2 2 6 3" xfId="16904" xr:uid="{00000000-0005-0000-0000-0000CD810000}"/>
    <cellStyle name="Normal 6 5 3 2 2 6 3 2" xfId="16905" xr:uid="{00000000-0005-0000-0000-0000CE810000}"/>
    <cellStyle name="Normal 6 5 3 2 2 6 3 2 2" xfId="42217" xr:uid="{00000000-0005-0000-0000-0000CF810000}"/>
    <cellStyle name="Normal 6 5 3 2 2 6 3 3" xfId="32199" xr:uid="{00000000-0005-0000-0000-0000D0810000}"/>
    <cellStyle name="Normal 6 5 3 2 2 6 4" xfId="16906" xr:uid="{00000000-0005-0000-0000-0000D1810000}"/>
    <cellStyle name="Normal 6 5 3 2 2 6 4 2" xfId="36527" xr:uid="{00000000-0005-0000-0000-0000D2810000}"/>
    <cellStyle name="Normal 6 5 3 2 2 6 5" xfId="25931" xr:uid="{00000000-0005-0000-0000-0000D3810000}"/>
    <cellStyle name="Normal 6 5 3 2 2 7" xfId="16907" xr:uid="{00000000-0005-0000-0000-0000D4810000}"/>
    <cellStyle name="Normal 6 5 3 2 2 7 2" xfId="16908" xr:uid="{00000000-0005-0000-0000-0000D5810000}"/>
    <cellStyle name="Normal 6 5 3 2 2 7 2 2" xfId="42218" xr:uid="{00000000-0005-0000-0000-0000D6810000}"/>
    <cellStyle name="Normal 6 5 3 2 2 7 3" xfId="32200" xr:uid="{00000000-0005-0000-0000-0000D7810000}"/>
    <cellStyle name="Normal 6 5 3 2 2 8" xfId="16909" xr:uid="{00000000-0005-0000-0000-0000D8810000}"/>
    <cellStyle name="Normal 6 5 3 2 2 8 2" xfId="16910" xr:uid="{00000000-0005-0000-0000-0000D9810000}"/>
    <cellStyle name="Normal 6 5 3 2 2 8 2 2" xfId="42219" xr:uid="{00000000-0005-0000-0000-0000DA810000}"/>
    <cellStyle name="Normal 6 5 3 2 2 8 3" xfId="32201" xr:uid="{00000000-0005-0000-0000-0000DB810000}"/>
    <cellStyle name="Normal 6 5 3 2 2 9" xfId="16911" xr:uid="{00000000-0005-0000-0000-0000DC810000}"/>
    <cellStyle name="Normal 6 5 3 2 2 9 2" xfId="36510" xr:uid="{00000000-0005-0000-0000-0000DD810000}"/>
    <cellStyle name="Normal 6 5 3 2 3" xfId="16912" xr:uid="{00000000-0005-0000-0000-0000DE810000}"/>
    <cellStyle name="Normal 6 5 3 2 3 2" xfId="16913" xr:uid="{00000000-0005-0000-0000-0000DF810000}"/>
    <cellStyle name="Normal 6 5 3 2 3 2 2" xfId="16914" xr:uid="{00000000-0005-0000-0000-0000E0810000}"/>
    <cellStyle name="Normal 6 5 3 2 3 2 2 2" xfId="16915" xr:uid="{00000000-0005-0000-0000-0000E1810000}"/>
    <cellStyle name="Normal 6 5 3 2 3 2 2 2 2" xfId="16916" xr:uid="{00000000-0005-0000-0000-0000E2810000}"/>
    <cellStyle name="Normal 6 5 3 2 3 2 2 2 2 2" xfId="42220" xr:uid="{00000000-0005-0000-0000-0000E3810000}"/>
    <cellStyle name="Normal 6 5 3 2 3 2 2 2 3" xfId="32202" xr:uid="{00000000-0005-0000-0000-0000E4810000}"/>
    <cellStyle name="Normal 6 5 3 2 3 2 2 3" xfId="16917" xr:uid="{00000000-0005-0000-0000-0000E5810000}"/>
    <cellStyle name="Normal 6 5 3 2 3 2 2 3 2" xfId="16918" xr:uid="{00000000-0005-0000-0000-0000E6810000}"/>
    <cellStyle name="Normal 6 5 3 2 3 2 2 3 2 2" xfId="42221" xr:uid="{00000000-0005-0000-0000-0000E7810000}"/>
    <cellStyle name="Normal 6 5 3 2 3 2 2 3 3" xfId="32203" xr:uid="{00000000-0005-0000-0000-0000E8810000}"/>
    <cellStyle name="Normal 6 5 3 2 3 2 2 4" xfId="16919" xr:uid="{00000000-0005-0000-0000-0000E9810000}"/>
    <cellStyle name="Normal 6 5 3 2 3 2 2 4 2" xfId="36530" xr:uid="{00000000-0005-0000-0000-0000EA810000}"/>
    <cellStyle name="Normal 6 5 3 2 3 2 2 5" xfId="25934" xr:uid="{00000000-0005-0000-0000-0000EB810000}"/>
    <cellStyle name="Normal 6 5 3 2 3 2 3" xfId="16920" xr:uid="{00000000-0005-0000-0000-0000EC810000}"/>
    <cellStyle name="Normal 6 5 3 2 3 2 3 2" xfId="16921" xr:uid="{00000000-0005-0000-0000-0000ED810000}"/>
    <cellStyle name="Normal 6 5 3 2 3 2 3 2 2" xfId="16922" xr:uid="{00000000-0005-0000-0000-0000EE810000}"/>
    <cellStyle name="Normal 6 5 3 2 3 2 3 2 2 2" xfId="42222" xr:uid="{00000000-0005-0000-0000-0000EF810000}"/>
    <cellStyle name="Normal 6 5 3 2 3 2 3 2 3" xfId="32204" xr:uid="{00000000-0005-0000-0000-0000F0810000}"/>
    <cellStyle name="Normal 6 5 3 2 3 2 3 3" xfId="16923" xr:uid="{00000000-0005-0000-0000-0000F1810000}"/>
    <cellStyle name="Normal 6 5 3 2 3 2 3 3 2" xfId="16924" xr:uid="{00000000-0005-0000-0000-0000F2810000}"/>
    <cellStyle name="Normal 6 5 3 2 3 2 3 3 2 2" xfId="42223" xr:uid="{00000000-0005-0000-0000-0000F3810000}"/>
    <cellStyle name="Normal 6 5 3 2 3 2 3 3 3" xfId="32205" xr:uid="{00000000-0005-0000-0000-0000F4810000}"/>
    <cellStyle name="Normal 6 5 3 2 3 2 3 4" xfId="16925" xr:uid="{00000000-0005-0000-0000-0000F5810000}"/>
    <cellStyle name="Normal 6 5 3 2 3 2 3 4 2" xfId="36531" xr:uid="{00000000-0005-0000-0000-0000F6810000}"/>
    <cellStyle name="Normal 6 5 3 2 3 2 3 5" xfId="25935" xr:uid="{00000000-0005-0000-0000-0000F7810000}"/>
    <cellStyle name="Normal 6 5 3 2 3 2 4" xfId="16926" xr:uid="{00000000-0005-0000-0000-0000F8810000}"/>
    <cellStyle name="Normal 6 5 3 2 3 2 4 2" xfId="16927" xr:uid="{00000000-0005-0000-0000-0000F9810000}"/>
    <cellStyle name="Normal 6 5 3 2 3 2 4 2 2" xfId="42224" xr:uid="{00000000-0005-0000-0000-0000FA810000}"/>
    <cellStyle name="Normal 6 5 3 2 3 2 4 3" xfId="32206" xr:uid="{00000000-0005-0000-0000-0000FB810000}"/>
    <cellStyle name="Normal 6 5 3 2 3 2 5" xfId="16928" xr:uid="{00000000-0005-0000-0000-0000FC810000}"/>
    <cellStyle name="Normal 6 5 3 2 3 2 5 2" xfId="16929" xr:uid="{00000000-0005-0000-0000-0000FD810000}"/>
    <cellStyle name="Normal 6 5 3 2 3 2 5 2 2" xfId="42225" xr:uid="{00000000-0005-0000-0000-0000FE810000}"/>
    <cellStyle name="Normal 6 5 3 2 3 2 5 3" xfId="32207" xr:uid="{00000000-0005-0000-0000-0000FF810000}"/>
    <cellStyle name="Normal 6 5 3 2 3 2 6" xfId="16930" xr:uid="{00000000-0005-0000-0000-000000820000}"/>
    <cellStyle name="Normal 6 5 3 2 3 2 6 2" xfId="36529" xr:uid="{00000000-0005-0000-0000-000001820000}"/>
    <cellStyle name="Normal 6 5 3 2 3 2 7" xfId="25933" xr:uid="{00000000-0005-0000-0000-000002820000}"/>
    <cellStyle name="Normal 6 5 3 2 3 3" xfId="16931" xr:uid="{00000000-0005-0000-0000-000003820000}"/>
    <cellStyle name="Normal 6 5 3 2 3 3 2" xfId="16932" xr:uid="{00000000-0005-0000-0000-000004820000}"/>
    <cellStyle name="Normal 6 5 3 2 3 3 2 2" xfId="16933" xr:uid="{00000000-0005-0000-0000-000005820000}"/>
    <cellStyle name="Normal 6 5 3 2 3 3 2 2 2" xfId="42226" xr:uid="{00000000-0005-0000-0000-000006820000}"/>
    <cellStyle name="Normal 6 5 3 2 3 3 2 3" xfId="32208" xr:uid="{00000000-0005-0000-0000-000007820000}"/>
    <cellStyle name="Normal 6 5 3 2 3 3 3" xfId="16934" xr:uid="{00000000-0005-0000-0000-000008820000}"/>
    <cellStyle name="Normal 6 5 3 2 3 3 3 2" xfId="16935" xr:uid="{00000000-0005-0000-0000-000009820000}"/>
    <cellStyle name="Normal 6 5 3 2 3 3 3 2 2" xfId="42227" xr:uid="{00000000-0005-0000-0000-00000A820000}"/>
    <cellStyle name="Normal 6 5 3 2 3 3 3 3" xfId="32209" xr:uid="{00000000-0005-0000-0000-00000B820000}"/>
    <cellStyle name="Normal 6 5 3 2 3 3 4" xfId="16936" xr:uid="{00000000-0005-0000-0000-00000C820000}"/>
    <cellStyle name="Normal 6 5 3 2 3 3 4 2" xfId="36532" xr:uid="{00000000-0005-0000-0000-00000D820000}"/>
    <cellStyle name="Normal 6 5 3 2 3 3 5" xfId="25936" xr:uid="{00000000-0005-0000-0000-00000E820000}"/>
    <cellStyle name="Normal 6 5 3 2 3 4" xfId="16937" xr:uid="{00000000-0005-0000-0000-00000F820000}"/>
    <cellStyle name="Normal 6 5 3 2 3 4 2" xfId="16938" xr:uid="{00000000-0005-0000-0000-000010820000}"/>
    <cellStyle name="Normal 6 5 3 2 3 4 2 2" xfId="16939" xr:uid="{00000000-0005-0000-0000-000011820000}"/>
    <cellStyle name="Normal 6 5 3 2 3 4 2 2 2" xfId="42228" xr:uid="{00000000-0005-0000-0000-000012820000}"/>
    <cellStyle name="Normal 6 5 3 2 3 4 2 3" xfId="32210" xr:uid="{00000000-0005-0000-0000-000013820000}"/>
    <cellStyle name="Normal 6 5 3 2 3 4 3" xfId="16940" xr:uid="{00000000-0005-0000-0000-000014820000}"/>
    <cellStyle name="Normal 6 5 3 2 3 4 3 2" xfId="16941" xr:uid="{00000000-0005-0000-0000-000015820000}"/>
    <cellStyle name="Normal 6 5 3 2 3 4 3 2 2" xfId="42229" xr:uid="{00000000-0005-0000-0000-000016820000}"/>
    <cellStyle name="Normal 6 5 3 2 3 4 3 3" xfId="32211" xr:uid="{00000000-0005-0000-0000-000017820000}"/>
    <cellStyle name="Normal 6 5 3 2 3 4 4" xfId="16942" xr:uid="{00000000-0005-0000-0000-000018820000}"/>
    <cellStyle name="Normal 6 5 3 2 3 4 4 2" xfId="36533" xr:uid="{00000000-0005-0000-0000-000019820000}"/>
    <cellStyle name="Normal 6 5 3 2 3 4 5" xfId="25937" xr:uid="{00000000-0005-0000-0000-00001A820000}"/>
    <cellStyle name="Normal 6 5 3 2 3 5" xfId="16943" xr:uid="{00000000-0005-0000-0000-00001B820000}"/>
    <cellStyle name="Normal 6 5 3 2 3 5 2" xfId="16944" xr:uid="{00000000-0005-0000-0000-00001C820000}"/>
    <cellStyle name="Normal 6 5 3 2 3 5 2 2" xfId="42230" xr:uid="{00000000-0005-0000-0000-00001D820000}"/>
    <cellStyle name="Normal 6 5 3 2 3 5 3" xfId="32212" xr:uid="{00000000-0005-0000-0000-00001E820000}"/>
    <cellStyle name="Normal 6 5 3 2 3 6" xfId="16945" xr:uid="{00000000-0005-0000-0000-00001F820000}"/>
    <cellStyle name="Normal 6 5 3 2 3 6 2" xfId="16946" xr:uid="{00000000-0005-0000-0000-000020820000}"/>
    <cellStyle name="Normal 6 5 3 2 3 6 2 2" xfId="42231" xr:uid="{00000000-0005-0000-0000-000021820000}"/>
    <cellStyle name="Normal 6 5 3 2 3 6 3" xfId="32213" xr:uid="{00000000-0005-0000-0000-000022820000}"/>
    <cellStyle name="Normal 6 5 3 2 3 7" xfId="16947" xr:uid="{00000000-0005-0000-0000-000023820000}"/>
    <cellStyle name="Normal 6 5 3 2 3 7 2" xfId="36528" xr:uid="{00000000-0005-0000-0000-000024820000}"/>
    <cellStyle name="Normal 6 5 3 2 3 8" xfId="25932" xr:uid="{00000000-0005-0000-0000-000025820000}"/>
    <cellStyle name="Normal 6 5 3 2 4" xfId="16948" xr:uid="{00000000-0005-0000-0000-000026820000}"/>
    <cellStyle name="Normal 6 5 3 2 4 2" xfId="16949" xr:uid="{00000000-0005-0000-0000-000027820000}"/>
    <cellStyle name="Normal 6 5 3 2 4 2 2" xfId="16950" xr:uid="{00000000-0005-0000-0000-000028820000}"/>
    <cellStyle name="Normal 6 5 3 2 4 2 2 2" xfId="16951" xr:uid="{00000000-0005-0000-0000-000029820000}"/>
    <cellStyle name="Normal 6 5 3 2 4 2 2 2 2" xfId="16952" xr:uid="{00000000-0005-0000-0000-00002A820000}"/>
    <cellStyle name="Normal 6 5 3 2 4 2 2 2 2 2" xfId="42232" xr:uid="{00000000-0005-0000-0000-00002B820000}"/>
    <cellStyle name="Normal 6 5 3 2 4 2 2 2 3" xfId="32214" xr:uid="{00000000-0005-0000-0000-00002C820000}"/>
    <cellStyle name="Normal 6 5 3 2 4 2 2 3" xfId="16953" xr:uid="{00000000-0005-0000-0000-00002D820000}"/>
    <cellStyle name="Normal 6 5 3 2 4 2 2 3 2" xfId="16954" xr:uid="{00000000-0005-0000-0000-00002E820000}"/>
    <cellStyle name="Normal 6 5 3 2 4 2 2 3 2 2" xfId="42233" xr:uid="{00000000-0005-0000-0000-00002F820000}"/>
    <cellStyle name="Normal 6 5 3 2 4 2 2 3 3" xfId="32215" xr:uid="{00000000-0005-0000-0000-000030820000}"/>
    <cellStyle name="Normal 6 5 3 2 4 2 2 4" xfId="16955" xr:uid="{00000000-0005-0000-0000-000031820000}"/>
    <cellStyle name="Normal 6 5 3 2 4 2 2 4 2" xfId="36536" xr:uid="{00000000-0005-0000-0000-000032820000}"/>
    <cellStyle name="Normal 6 5 3 2 4 2 2 5" xfId="25940" xr:uid="{00000000-0005-0000-0000-000033820000}"/>
    <cellStyle name="Normal 6 5 3 2 4 2 3" xfId="16956" xr:uid="{00000000-0005-0000-0000-000034820000}"/>
    <cellStyle name="Normal 6 5 3 2 4 2 3 2" xfId="16957" xr:uid="{00000000-0005-0000-0000-000035820000}"/>
    <cellStyle name="Normal 6 5 3 2 4 2 3 2 2" xfId="16958" xr:uid="{00000000-0005-0000-0000-000036820000}"/>
    <cellStyle name="Normal 6 5 3 2 4 2 3 2 2 2" xfId="42234" xr:uid="{00000000-0005-0000-0000-000037820000}"/>
    <cellStyle name="Normal 6 5 3 2 4 2 3 2 3" xfId="32216" xr:uid="{00000000-0005-0000-0000-000038820000}"/>
    <cellStyle name="Normal 6 5 3 2 4 2 3 3" xfId="16959" xr:uid="{00000000-0005-0000-0000-000039820000}"/>
    <cellStyle name="Normal 6 5 3 2 4 2 3 3 2" xfId="16960" xr:uid="{00000000-0005-0000-0000-00003A820000}"/>
    <cellStyle name="Normal 6 5 3 2 4 2 3 3 2 2" xfId="42235" xr:uid="{00000000-0005-0000-0000-00003B820000}"/>
    <cellStyle name="Normal 6 5 3 2 4 2 3 3 3" xfId="32217" xr:uid="{00000000-0005-0000-0000-00003C820000}"/>
    <cellStyle name="Normal 6 5 3 2 4 2 3 4" xfId="16961" xr:uid="{00000000-0005-0000-0000-00003D820000}"/>
    <cellStyle name="Normal 6 5 3 2 4 2 3 4 2" xfId="36537" xr:uid="{00000000-0005-0000-0000-00003E820000}"/>
    <cellStyle name="Normal 6 5 3 2 4 2 3 5" xfId="25941" xr:uid="{00000000-0005-0000-0000-00003F820000}"/>
    <cellStyle name="Normal 6 5 3 2 4 2 4" xfId="16962" xr:uid="{00000000-0005-0000-0000-000040820000}"/>
    <cellStyle name="Normal 6 5 3 2 4 2 4 2" xfId="16963" xr:uid="{00000000-0005-0000-0000-000041820000}"/>
    <cellStyle name="Normal 6 5 3 2 4 2 4 2 2" xfId="42236" xr:uid="{00000000-0005-0000-0000-000042820000}"/>
    <cellStyle name="Normal 6 5 3 2 4 2 4 3" xfId="32218" xr:uid="{00000000-0005-0000-0000-000043820000}"/>
    <cellStyle name="Normal 6 5 3 2 4 2 5" xfId="16964" xr:uid="{00000000-0005-0000-0000-000044820000}"/>
    <cellStyle name="Normal 6 5 3 2 4 2 5 2" xfId="16965" xr:uid="{00000000-0005-0000-0000-000045820000}"/>
    <cellStyle name="Normal 6 5 3 2 4 2 5 2 2" xfId="42237" xr:uid="{00000000-0005-0000-0000-000046820000}"/>
    <cellStyle name="Normal 6 5 3 2 4 2 5 3" xfId="32219" xr:uid="{00000000-0005-0000-0000-000047820000}"/>
    <cellStyle name="Normal 6 5 3 2 4 2 6" xfId="16966" xr:uid="{00000000-0005-0000-0000-000048820000}"/>
    <cellStyle name="Normal 6 5 3 2 4 2 6 2" xfId="36535" xr:uid="{00000000-0005-0000-0000-000049820000}"/>
    <cellStyle name="Normal 6 5 3 2 4 2 7" xfId="25939" xr:uid="{00000000-0005-0000-0000-00004A820000}"/>
    <cellStyle name="Normal 6 5 3 2 4 3" xfId="16967" xr:uid="{00000000-0005-0000-0000-00004B820000}"/>
    <cellStyle name="Normal 6 5 3 2 4 3 2" xfId="16968" xr:uid="{00000000-0005-0000-0000-00004C820000}"/>
    <cellStyle name="Normal 6 5 3 2 4 3 2 2" xfId="16969" xr:uid="{00000000-0005-0000-0000-00004D820000}"/>
    <cellStyle name="Normal 6 5 3 2 4 3 2 2 2" xfId="42238" xr:uid="{00000000-0005-0000-0000-00004E820000}"/>
    <cellStyle name="Normal 6 5 3 2 4 3 2 3" xfId="32220" xr:uid="{00000000-0005-0000-0000-00004F820000}"/>
    <cellStyle name="Normal 6 5 3 2 4 3 3" xfId="16970" xr:uid="{00000000-0005-0000-0000-000050820000}"/>
    <cellStyle name="Normal 6 5 3 2 4 3 3 2" xfId="16971" xr:uid="{00000000-0005-0000-0000-000051820000}"/>
    <cellStyle name="Normal 6 5 3 2 4 3 3 2 2" xfId="42239" xr:uid="{00000000-0005-0000-0000-000052820000}"/>
    <cellStyle name="Normal 6 5 3 2 4 3 3 3" xfId="32221" xr:uid="{00000000-0005-0000-0000-000053820000}"/>
    <cellStyle name="Normal 6 5 3 2 4 3 4" xfId="16972" xr:uid="{00000000-0005-0000-0000-000054820000}"/>
    <cellStyle name="Normal 6 5 3 2 4 3 4 2" xfId="36538" xr:uid="{00000000-0005-0000-0000-000055820000}"/>
    <cellStyle name="Normal 6 5 3 2 4 3 5" xfId="25942" xr:uid="{00000000-0005-0000-0000-000056820000}"/>
    <cellStyle name="Normal 6 5 3 2 4 4" xfId="16973" xr:uid="{00000000-0005-0000-0000-000057820000}"/>
    <cellStyle name="Normal 6 5 3 2 4 4 2" xfId="16974" xr:uid="{00000000-0005-0000-0000-000058820000}"/>
    <cellStyle name="Normal 6 5 3 2 4 4 2 2" xfId="16975" xr:uid="{00000000-0005-0000-0000-000059820000}"/>
    <cellStyle name="Normal 6 5 3 2 4 4 2 2 2" xfId="42240" xr:uid="{00000000-0005-0000-0000-00005A820000}"/>
    <cellStyle name="Normal 6 5 3 2 4 4 2 3" xfId="32222" xr:uid="{00000000-0005-0000-0000-00005B820000}"/>
    <cellStyle name="Normal 6 5 3 2 4 4 3" xfId="16976" xr:uid="{00000000-0005-0000-0000-00005C820000}"/>
    <cellStyle name="Normal 6 5 3 2 4 4 3 2" xfId="16977" xr:uid="{00000000-0005-0000-0000-00005D820000}"/>
    <cellStyle name="Normal 6 5 3 2 4 4 3 2 2" xfId="42241" xr:uid="{00000000-0005-0000-0000-00005E820000}"/>
    <cellStyle name="Normal 6 5 3 2 4 4 3 3" xfId="32223" xr:uid="{00000000-0005-0000-0000-00005F820000}"/>
    <cellStyle name="Normal 6 5 3 2 4 4 4" xfId="16978" xr:uid="{00000000-0005-0000-0000-000060820000}"/>
    <cellStyle name="Normal 6 5 3 2 4 4 4 2" xfId="36539" xr:uid="{00000000-0005-0000-0000-000061820000}"/>
    <cellStyle name="Normal 6 5 3 2 4 4 5" xfId="25943" xr:uid="{00000000-0005-0000-0000-000062820000}"/>
    <cellStyle name="Normal 6 5 3 2 4 5" xfId="16979" xr:uid="{00000000-0005-0000-0000-000063820000}"/>
    <cellStyle name="Normal 6 5 3 2 4 5 2" xfId="16980" xr:uid="{00000000-0005-0000-0000-000064820000}"/>
    <cellStyle name="Normal 6 5 3 2 4 5 2 2" xfId="42242" xr:uid="{00000000-0005-0000-0000-000065820000}"/>
    <cellStyle name="Normal 6 5 3 2 4 5 3" xfId="32224" xr:uid="{00000000-0005-0000-0000-000066820000}"/>
    <cellStyle name="Normal 6 5 3 2 4 6" xfId="16981" xr:uid="{00000000-0005-0000-0000-000067820000}"/>
    <cellStyle name="Normal 6 5 3 2 4 6 2" xfId="16982" xr:uid="{00000000-0005-0000-0000-000068820000}"/>
    <cellStyle name="Normal 6 5 3 2 4 6 2 2" xfId="42243" xr:uid="{00000000-0005-0000-0000-000069820000}"/>
    <cellStyle name="Normal 6 5 3 2 4 6 3" xfId="32225" xr:uid="{00000000-0005-0000-0000-00006A820000}"/>
    <cellStyle name="Normal 6 5 3 2 4 7" xfId="16983" xr:uid="{00000000-0005-0000-0000-00006B820000}"/>
    <cellStyle name="Normal 6 5 3 2 4 7 2" xfId="36534" xr:uid="{00000000-0005-0000-0000-00006C820000}"/>
    <cellStyle name="Normal 6 5 3 2 4 8" xfId="25938" xr:uid="{00000000-0005-0000-0000-00006D820000}"/>
    <cellStyle name="Normal 6 5 3 2 5" xfId="16984" xr:uid="{00000000-0005-0000-0000-00006E820000}"/>
    <cellStyle name="Normal 6 5 3 2 5 2" xfId="16985" xr:uid="{00000000-0005-0000-0000-00006F820000}"/>
    <cellStyle name="Normal 6 5 3 2 5 2 2" xfId="16986" xr:uid="{00000000-0005-0000-0000-000070820000}"/>
    <cellStyle name="Normal 6 5 3 2 5 2 2 2" xfId="16987" xr:uid="{00000000-0005-0000-0000-000071820000}"/>
    <cellStyle name="Normal 6 5 3 2 5 2 2 2 2" xfId="16988" xr:uid="{00000000-0005-0000-0000-000072820000}"/>
    <cellStyle name="Normal 6 5 3 2 5 2 2 2 2 2" xfId="42244" xr:uid="{00000000-0005-0000-0000-000073820000}"/>
    <cellStyle name="Normal 6 5 3 2 5 2 2 2 3" xfId="32226" xr:uid="{00000000-0005-0000-0000-000074820000}"/>
    <cellStyle name="Normal 6 5 3 2 5 2 2 3" xfId="16989" xr:uid="{00000000-0005-0000-0000-000075820000}"/>
    <cellStyle name="Normal 6 5 3 2 5 2 2 3 2" xfId="16990" xr:uid="{00000000-0005-0000-0000-000076820000}"/>
    <cellStyle name="Normal 6 5 3 2 5 2 2 3 2 2" xfId="42245" xr:uid="{00000000-0005-0000-0000-000077820000}"/>
    <cellStyle name="Normal 6 5 3 2 5 2 2 3 3" xfId="32227" xr:uid="{00000000-0005-0000-0000-000078820000}"/>
    <cellStyle name="Normal 6 5 3 2 5 2 2 4" xfId="16991" xr:uid="{00000000-0005-0000-0000-000079820000}"/>
    <cellStyle name="Normal 6 5 3 2 5 2 2 4 2" xfId="36542" xr:uid="{00000000-0005-0000-0000-00007A820000}"/>
    <cellStyle name="Normal 6 5 3 2 5 2 2 5" xfId="25946" xr:uid="{00000000-0005-0000-0000-00007B820000}"/>
    <cellStyle name="Normal 6 5 3 2 5 2 3" xfId="16992" xr:uid="{00000000-0005-0000-0000-00007C820000}"/>
    <cellStyle name="Normal 6 5 3 2 5 2 3 2" xfId="16993" xr:uid="{00000000-0005-0000-0000-00007D820000}"/>
    <cellStyle name="Normal 6 5 3 2 5 2 3 2 2" xfId="16994" xr:uid="{00000000-0005-0000-0000-00007E820000}"/>
    <cellStyle name="Normal 6 5 3 2 5 2 3 2 2 2" xfId="42246" xr:uid="{00000000-0005-0000-0000-00007F820000}"/>
    <cellStyle name="Normal 6 5 3 2 5 2 3 2 3" xfId="32228" xr:uid="{00000000-0005-0000-0000-000080820000}"/>
    <cellStyle name="Normal 6 5 3 2 5 2 3 3" xfId="16995" xr:uid="{00000000-0005-0000-0000-000081820000}"/>
    <cellStyle name="Normal 6 5 3 2 5 2 3 3 2" xfId="16996" xr:uid="{00000000-0005-0000-0000-000082820000}"/>
    <cellStyle name="Normal 6 5 3 2 5 2 3 3 2 2" xfId="42247" xr:uid="{00000000-0005-0000-0000-000083820000}"/>
    <cellStyle name="Normal 6 5 3 2 5 2 3 3 3" xfId="32229" xr:uid="{00000000-0005-0000-0000-000084820000}"/>
    <cellStyle name="Normal 6 5 3 2 5 2 3 4" xfId="16997" xr:uid="{00000000-0005-0000-0000-000085820000}"/>
    <cellStyle name="Normal 6 5 3 2 5 2 3 4 2" xfId="36543" xr:uid="{00000000-0005-0000-0000-000086820000}"/>
    <cellStyle name="Normal 6 5 3 2 5 2 3 5" xfId="25947" xr:uid="{00000000-0005-0000-0000-000087820000}"/>
    <cellStyle name="Normal 6 5 3 2 5 2 4" xfId="16998" xr:uid="{00000000-0005-0000-0000-000088820000}"/>
    <cellStyle name="Normal 6 5 3 2 5 2 4 2" xfId="16999" xr:uid="{00000000-0005-0000-0000-000089820000}"/>
    <cellStyle name="Normal 6 5 3 2 5 2 4 2 2" xfId="42248" xr:uid="{00000000-0005-0000-0000-00008A820000}"/>
    <cellStyle name="Normal 6 5 3 2 5 2 4 3" xfId="32230" xr:uid="{00000000-0005-0000-0000-00008B820000}"/>
    <cellStyle name="Normal 6 5 3 2 5 2 5" xfId="17000" xr:uid="{00000000-0005-0000-0000-00008C820000}"/>
    <cellStyle name="Normal 6 5 3 2 5 2 5 2" xfId="17001" xr:uid="{00000000-0005-0000-0000-00008D820000}"/>
    <cellStyle name="Normal 6 5 3 2 5 2 5 2 2" xfId="42249" xr:uid="{00000000-0005-0000-0000-00008E820000}"/>
    <cellStyle name="Normal 6 5 3 2 5 2 5 3" xfId="32231" xr:uid="{00000000-0005-0000-0000-00008F820000}"/>
    <cellStyle name="Normal 6 5 3 2 5 2 6" xfId="17002" xr:uid="{00000000-0005-0000-0000-000090820000}"/>
    <cellStyle name="Normal 6 5 3 2 5 2 6 2" xfId="36541" xr:uid="{00000000-0005-0000-0000-000091820000}"/>
    <cellStyle name="Normal 6 5 3 2 5 2 7" xfId="25945" xr:uid="{00000000-0005-0000-0000-000092820000}"/>
    <cellStyle name="Normal 6 5 3 2 5 3" xfId="17003" xr:uid="{00000000-0005-0000-0000-000093820000}"/>
    <cellStyle name="Normal 6 5 3 2 5 3 2" xfId="17004" xr:uid="{00000000-0005-0000-0000-000094820000}"/>
    <cellStyle name="Normal 6 5 3 2 5 3 2 2" xfId="17005" xr:uid="{00000000-0005-0000-0000-000095820000}"/>
    <cellStyle name="Normal 6 5 3 2 5 3 2 2 2" xfId="42250" xr:uid="{00000000-0005-0000-0000-000096820000}"/>
    <cellStyle name="Normal 6 5 3 2 5 3 2 3" xfId="32232" xr:uid="{00000000-0005-0000-0000-000097820000}"/>
    <cellStyle name="Normal 6 5 3 2 5 3 3" xfId="17006" xr:uid="{00000000-0005-0000-0000-000098820000}"/>
    <cellStyle name="Normal 6 5 3 2 5 3 3 2" xfId="17007" xr:uid="{00000000-0005-0000-0000-000099820000}"/>
    <cellStyle name="Normal 6 5 3 2 5 3 3 2 2" xfId="42251" xr:uid="{00000000-0005-0000-0000-00009A820000}"/>
    <cellStyle name="Normal 6 5 3 2 5 3 3 3" xfId="32233" xr:uid="{00000000-0005-0000-0000-00009B820000}"/>
    <cellStyle name="Normal 6 5 3 2 5 3 4" xfId="17008" xr:uid="{00000000-0005-0000-0000-00009C820000}"/>
    <cellStyle name="Normal 6 5 3 2 5 3 4 2" xfId="36544" xr:uid="{00000000-0005-0000-0000-00009D820000}"/>
    <cellStyle name="Normal 6 5 3 2 5 3 5" xfId="25948" xr:uid="{00000000-0005-0000-0000-00009E820000}"/>
    <cellStyle name="Normal 6 5 3 2 5 4" xfId="17009" xr:uid="{00000000-0005-0000-0000-00009F820000}"/>
    <cellStyle name="Normal 6 5 3 2 5 4 2" xfId="17010" xr:uid="{00000000-0005-0000-0000-0000A0820000}"/>
    <cellStyle name="Normal 6 5 3 2 5 4 2 2" xfId="17011" xr:uid="{00000000-0005-0000-0000-0000A1820000}"/>
    <cellStyle name="Normal 6 5 3 2 5 4 2 2 2" xfId="42252" xr:uid="{00000000-0005-0000-0000-0000A2820000}"/>
    <cellStyle name="Normal 6 5 3 2 5 4 2 3" xfId="32234" xr:uid="{00000000-0005-0000-0000-0000A3820000}"/>
    <cellStyle name="Normal 6 5 3 2 5 4 3" xfId="17012" xr:uid="{00000000-0005-0000-0000-0000A4820000}"/>
    <cellStyle name="Normal 6 5 3 2 5 4 3 2" xfId="17013" xr:uid="{00000000-0005-0000-0000-0000A5820000}"/>
    <cellStyle name="Normal 6 5 3 2 5 4 3 2 2" xfId="42253" xr:uid="{00000000-0005-0000-0000-0000A6820000}"/>
    <cellStyle name="Normal 6 5 3 2 5 4 3 3" xfId="32235" xr:uid="{00000000-0005-0000-0000-0000A7820000}"/>
    <cellStyle name="Normal 6 5 3 2 5 4 4" xfId="17014" xr:uid="{00000000-0005-0000-0000-0000A8820000}"/>
    <cellStyle name="Normal 6 5 3 2 5 4 4 2" xfId="36545" xr:uid="{00000000-0005-0000-0000-0000A9820000}"/>
    <cellStyle name="Normal 6 5 3 2 5 4 5" xfId="25949" xr:uid="{00000000-0005-0000-0000-0000AA820000}"/>
    <cellStyle name="Normal 6 5 3 2 5 5" xfId="17015" xr:uid="{00000000-0005-0000-0000-0000AB820000}"/>
    <cellStyle name="Normal 6 5 3 2 5 5 2" xfId="17016" xr:uid="{00000000-0005-0000-0000-0000AC820000}"/>
    <cellStyle name="Normal 6 5 3 2 5 5 2 2" xfId="42254" xr:uid="{00000000-0005-0000-0000-0000AD820000}"/>
    <cellStyle name="Normal 6 5 3 2 5 5 3" xfId="32236" xr:uid="{00000000-0005-0000-0000-0000AE820000}"/>
    <cellStyle name="Normal 6 5 3 2 5 6" xfId="17017" xr:uid="{00000000-0005-0000-0000-0000AF820000}"/>
    <cellStyle name="Normal 6 5 3 2 5 6 2" xfId="17018" xr:uid="{00000000-0005-0000-0000-0000B0820000}"/>
    <cellStyle name="Normal 6 5 3 2 5 6 2 2" xfId="42255" xr:uid="{00000000-0005-0000-0000-0000B1820000}"/>
    <cellStyle name="Normal 6 5 3 2 5 6 3" xfId="32237" xr:uid="{00000000-0005-0000-0000-0000B2820000}"/>
    <cellStyle name="Normal 6 5 3 2 5 7" xfId="17019" xr:uid="{00000000-0005-0000-0000-0000B3820000}"/>
    <cellStyle name="Normal 6 5 3 2 5 7 2" xfId="36540" xr:uid="{00000000-0005-0000-0000-0000B4820000}"/>
    <cellStyle name="Normal 6 5 3 2 5 8" xfId="25944" xr:uid="{00000000-0005-0000-0000-0000B5820000}"/>
    <cellStyle name="Normal 6 5 3 2 6" xfId="17020" xr:uid="{00000000-0005-0000-0000-0000B6820000}"/>
    <cellStyle name="Normal 6 5 3 2 6 2" xfId="17021" xr:uid="{00000000-0005-0000-0000-0000B7820000}"/>
    <cellStyle name="Normal 6 5 3 2 6 2 2" xfId="17022" xr:uid="{00000000-0005-0000-0000-0000B8820000}"/>
    <cellStyle name="Normal 6 5 3 2 6 2 2 2" xfId="17023" xr:uid="{00000000-0005-0000-0000-0000B9820000}"/>
    <cellStyle name="Normal 6 5 3 2 6 2 2 2 2" xfId="42256" xr:uid="{00000000-0005-0000-0000-0000BA820000}"/>
    <cellStyle name="Normal 6 5 3 2 6 2 2 3" xfId="32238" xr:uid="{00000000-0005-0000-0000-0000BB820000}"/>
    <cellStyle name="Normal 6 5 3 2 6 2 3" xfId="17024" xr:uid="{00000000-0005-0000-0000-0000BC820000}"/>
    <cellStyle name="Normal 6 5 3 2 6 2 3 2" xfId="17025" xr:uid="{00000000-0005-0000-0000-0000BD820000}"/>
    <cellStyle name="Normal 6 5 3 2 6 2 3 2 2" xfId="42257" xr:uid="{00000000-0005-0000-0000-0000BE820000}"/>
    <cellStyle name="Normal 6 5 3 2 6 2 3 3" xfId="32239" xr:uid="{00000000-0005-0000-0000-0000BF820000}"/>
    <cellStyle name="Normal 6 5 3 2 6 2 4" xfId="17026" xr:uid="{00000000-0005-0000-0000-0000C0820000}"/>
    <cellStyle name="Normal 6 5 3 2 6 2 4 2" xfId="36547" xr:uid="{00000000-0005-0000-0000-0000C1820000}"/>
    <cellStyle name="Normal 6 5 3 2 6 2 5" xfId="25951" xr:uid="{00000000-0005-0000-0000-0000C2820000}"/>
    <cellStyle name="Normal 6 5 3 2 6 3" xfId="17027" xr:uid="{00000000-0005-0000-0000-0000C3820000}"/>
    <cellStyle name="Normal 6 5 3 2 6 3 2" xfId="17028" xr:uid="{00000000-0005-0000-0000-0000C4820000}"/>
    <cellStyle name="Normal 6 5 3 2 6 3 2 2" xfId="17029" xr:uid="{00000000-0005-0000-0000-0000C5820000}"/>
    <cellStyle name="Normal 6 5 3 2 6 3 2 2 2" xfId="42258" xr:uid="{00000000-0005-0000-0000-0000C6820000}"/>
    <cellStyle name="Normal 6 5 3 2 6 3 2 3" xfId="32240" xr:uid="{00000000-0005-0000-0000-0000C7820000}"/>
    <cellStyle name="Normal 6 5 3 2 6 3 3" xfId="17030" xr:uid="{00000000-0005-0000-0000-0000C8820000}"/>
    <cellStyle name="Normal 6 5 3 2 6 3 3 2" xfId="17031" xr:uid="{00000000-0005-0000-0000-0000C9820000}"/>
    <cellStyle name="Normal 6 5 3 2 6 3 3 2 2" xfId="42259" xr:uid="{00000000-0005-0000-0000-0000CA820000}"/>
    <cellStyle name="Normal 6 5 3 2 6 3 3 3" xfId="32241" xr:uid="{00000000-0005-0000-0000-0000CB820000}"/>
    <cellStyle name="Normal 6 5 3 2 6 3 4" xfId="17032" xr:uid="{00000000-0005-0000-0000-0000CC820000}"/>
    <cellStyle name="Normal 6 5 3 2 6 3 4 2" xfId="36548" xr:uid="{00000000-0005-0000-0000-0000CD820000}"/>
    <cellStyle name="Normal 6 5 3 2 6 3 5" xfId="25952" xr:uid="{00000000-0005-0000-0000-0000CE820000}"/>
    <cellStyle name="Normal 6 5 3 2 6 4" xfId="17033" xr:uid="{00000000-0005-0000-0000-0000CF820000}"/>
    <cellStyle name="Normal 6 5 3 2 6 4 2" xfId="17034" xr:uid="{00000000-0005-0000-0000-0000D0820000}"/>
    <cellStyle name="Normal 6 5 3 2 6 4 2 2" xfId="42260" xr:uid="{00000000-0005-0000-0000-0000D1820000}"/>
    <cellStyle name="Normal 6 5 3 2 6 4 3" xfId="32242" xr:uid="{00000000-0005-0000-0000-0000D2820000}"/>
    <cellStyle name="Normal 6 5 3 2 6 5" xfId="17035" xr:uid="{00000000-0005-0000-0000-0000D3820000}"/>
    <cellStyle name="Normal 6 5 3 2 6 5 2" xfId="17036" xr:uid="{00000000-0005-0000-0000-0000D4820000}"/>
    <cellStyle name="Normal 6 5 3 2 6 5 2 2" xfId="42261" xr:uid="{00000000-0005-0000-0000-0000D5820000}"/>
    <cellStyle name="Normal 6 5 3 2 6 5 3" xfId="32243" xr:uid="{00000000-0005-0000-0000-0000D6820000}"/>
    <cellStyle name="Normal 6 5 3 2 6 6" xfId="17037" xr:uid="{00000000-0005-0000-0000-0000D7820000}"/>
    <cellStyle name="Normal 6 5 3 2 6 6 2" xfId="36546" xr:uid="{00000000-0005-0000-0000-0000D8820000}"/>
    <cellStyle name="Normal 6 5 3 2 6 7" xfId="25950" xr:uid="{00000000-0005-0000-0000-0000D9820000}"/>
    <cellStyle name="Normal 6 5 3 2 7" xfId="17038" xr:uid="{00000000-0005-0000-0000-0000DA820000}"/>
    <cellStyle name="Normal 6 5 3 2 7 2" xfId="17039" xr:uid="{00000000-0005-0000-0000-0000DB820000}"/>
    <cellStyle name="Normal 6 5 3 2 7 2 2" xfId="17040" xr:uid="{00000000-0005-0000-0000-0000DC820000}"/>
    <cellStyle name="Normal 6 5 3 2 7 2 2 2" xfId="42262" xr:uid="{00000000-0005-0000-0000-0000DD820000}"/>
    <cellStyle name="Normal 6 5 3 2 7 2 3" xfId="32244" xr:uid="{00000000-0005-0000-0000-0000DE820000}"/>
    <cellStyle name="Normal 6 5 3 2 7 3" xfId="17041" xr:uid="{00000000-0005-0000-0000-0000DF820000}"/>
    <cellStyle name="Normal 6 5 3 2 7 3 2" xfId="17042" xr:uid="{00000000-0005-0000-0000-0000E0820000}"/>
    <cellStyle name="Normal 6 5 3 2 7 3 2 2" xfId="42263" xr:uid="{00000000-0005-0000-0000-0000E1820000}"/>
    <cellStyle name="Normal 6 5 3 2 7 3 3" xfId="32245" xr:uid="{00000000-0005-0000-0000-0000E2820000}"/>
    <cellStyle name="Normal 6 5 3 2 7 4" xfId="17043" xr:uid="{00000000-0005-0000-0000-0000E3820000}"/>
    <cellStyle name="Normal 6 5 3 2 7 4 2" xfId="36549" xr:uid="{00000000-0005-0000-0000-0000E4820000}"/>
    <cellStyle name="Normal 6 5 3 2 7 5" xfId="25953" xr:uid="{00000000-0005-0000-0000-0000E5820000}"/>
    <cellStyle name="Normal 6 5 3 2 8" xfId="17044" xr:uid="{00000000-0005-0000-0000-0000E6820000}"/>
    <cellStyle name="Normal 6 5 3 2 8 2" xfId="17045" xr:uid="{00000000-0005-0000-0000-0000E7820000}"/>
    <cellStyle name="Normal 6 5 3 2 8 2 2" xfId="17046" xr:uid="{00000000-0005-0000-0000-0000E8820000}"/>
    <cellStyle name="Normal 6 5 3 2 8 2 2 2" xfId="42264" xr:uid="{00000000-0005-0000-0000-0000E9820000}"/>
    <cellStyle name="Normal 6 5 3 2 8 2 3" xfId="32246" xr:uid="{00000000-0005-0000-0000-0000EA820000}"/>
    <cellStyle name="Normal 6 5 3 2 8 3" xfId="17047" xr:uid="{00000000-0005-0000-0000-0000EB820000}"/>
    <cellStyle name="Normal 6 5 3 2 8 3 2" xfId="17048" xr:uid="{00000000-0005-0000-0000-0000EC820000}"/>
    <cellStyle name="Normal 6 5 3 2 8 3 2 2" xfId="42265" xr:uid="{00000000-0005-0000-0000-0000ED820000}"/>
    <cellStyle name="Normal 6 5 3 2 8 3 3" xfId="32247" xr:uid="{00000000-0005-0000-0000-0000EE820000}"/>
    <cellStyle name="Normal 6 5 3 2 8 4" xfId="17049" xr:uid="{00000000-0005-0000-0000-0000EF820000}"/>
    <cellStyle name="Normal 6 5 3 2 8 4 2" xfId="36550" xr:uid="{00000000-0005-0000-0000-0000F0820000}"/>
    <cellStyle name="Normal 6 5 3 2 8 5" xfId="25954" xr:uid="{00000000-0005-0000-0000-0000F1820000}"/>
    <cellStyle name="Normal 6 5 3 2 9" xfId="17050" xr:uid="{00000000-0005-0000-0000-0000F2820000}"/>
    <cellStyle name="Normal 6 5 3 2 9 2" xfId="17051" xr:uid="{00000000-0005-0000-0000-0000F3820000}"/>
    <cellStyle name="Normal 6 5 3 2 9 2 2" xfId="42266" xr:uid="{00000000-0005-0000-0000-0000F4820000}"/>
    <cellStyle name="Normal 6 5 3 2 9 3" xfId="32248" xr:uid="{00000000-0005-0000-0000-0000F5820000}"/>
    <cellStyle name="Normal 6 5 3 3" xfId="17052" xr:uid="{00000000-0005-0000-0000-0000F6820000}"/>
    <cellStyle name="Normal 6 5 3 3 10" xfId="25955" xr:uid="{00000000-0005-0000-0000-0000F7820000}"/>
    <cellStyle name="Normal 6 5 3 3 2" xfId="17053" xr:uid="{00000000-0005-0000-0000-0000F8820000}"/>
    <cellStyle name="Normal 6 5 3 3 2 2" xfId="17054" xr:uid="{00000000-0005-0000-0000-0000F9820000}"/>
    <cellStyle name="Normal 6 5 3 3 2 2 2" xfId="17055" xr:uid="{00000000-0005-0000-0000-0000FA820000}"/>
    <cellStyle name="Normal 6 5 3 3 2 2 2 2" xfId="17056" xr:uid="{00000000-0005-0000-0000-0000FB820000}"/>
    <cellStyle name="Normal 6 5 3 3 2 2 2 2 2" xfId="17057" xr:uid="{00000000-0005-0000-0000-0000FC820000}"/>
    <cellStyle name="Normal 6 5 3 3 2 2 2 2 2 2" xfId="42267" xr:uid="{00000000-0005-0000-0000-0000FD820000}"/>
    <cellStyle name="Normal 6 5 3 3 2 2 2 2 3" xfId="32249" xr:uid="{00000000-0005-0000-0000-0000FE820000}"/>
    <cellStyle name="Normal 6 5 3 3 2 2 2 3" xfId="17058" xr:uid="{00000000-0005-0000-0000-0000FF820000}"/>
    <cellStyle name="Normal 6 5 3 3 2 2 2 3 2" xfId="17059" xr:uid="{00000000-0005-0000-0000-000000830000}"/>
    <cellStyle name="Normal 6 5 3 3 2 2 2 3 2 2" xfId="42268" xr:uid="{00000000-0005-0000-0000-000001830000}"/>
    <cellStyle name="Normal 6 5 3 3 2 2 2 3 3" xfId="32250" xr:uid="{00000000-0005-0000-0000-000002830000}"/>
    <cellStyle name="Normal 6 5 3 3 2 2 2 4" xfId="17060" xr:uid="{00000000-0005-0000-0000-000003830000}"/>
    <cellStyle name="Normal 6 5 3 3 2 2 2 4 2" xfId="36554" xr:uid="{00000000-0005-0000-0000-000004830000}"/>
    <cellStyle name="Normal 6 5 3 3 2 2 2 5" xfId="25958" xr:uid="{00000000-0005-0000-0000-000005830000}"/>
    <cellStyle name="Normal 6 5 3 3 2 2 3" xfId="17061" xr:uid="{00000000-0005-0000-0000-000006830000}"/>
    <cellStyle name="Normal 6 5 3 3 2 2 3 2" xfId="17062" xr:uid="{00000000-0005-0000-0000-000007830000}"/>
    <cellStyle name="Normal 6 5 3 3 2 2 3 2 2" xfId="17063" xr:uid="{00000000-0005-0000-0000-000008830000}"/>
    <cellStyle name="Normal 6 5 3 3 2 2 3 2 2 2" xfId="42269" xr:uid="{00000000-0005-0000-0000-000009830000}"/>
    <cellStyle name="Normal 6 5 3 3 2 2 3 2 3" xfId="32251" xr:uid="{00000000-0005-0000-0000-00000A830000}"/>
    <cellStyle name="Normal 6 5 3 3 2 2 3 3" xfId="17064" xr:uid="{00000000-0005-0000-0000-00000B830000}"/>
    <cellStyle name="Normal 6 5 3 3 2 2 3 3 2" xfId="17065" xr:uid="{00000000-0005-0000-0000-00000C830000}"/>
    <cellStyle name="Normal 6 5 3 3 2 2 3 3 2 2" xfId="42270" xr:uid="{00000000-0005-0000-0000-00000D830000}"/>
    <cellStyle name="Normal 6 5 3 3 2 2 3 3 3" xfId="32252" xr:uid="{00000000-0005-0000-0000-00000E830000}"/>
    <cellStyle name="Normal 6 5 3 3 2 2 3 4" xfId="17066" xr:uid="{00000000-0005-0000-0000-00000F830000}"/>
    <cellStyle name="Normal 6 5 3 3 2 2 3 4 2" xfId="36555" xr:uid="{00000000-0005-0000-0000-000010830000}"/>
    <cellStyle name="Normal 6 5 3 3 2 2 3 5" xfId="25959" xr:uid="{00000000-0005-0000-0000-000011830000}"/>
    <cellStyle name="Normal 6 5 3 3 2 2 4" xfId="17067" xr:uid="{00000000-0005-0000-0000-000012830000}"/>
    <cellStyle name="Normal 6 5 3 3 2 2 4 2" xfId="17068" xr:uid="{00000000-0005-0000-0000-000013830000}"/>
    <cellStyle name="Normal 6 5 3 3 2 2 4 2 2" xfId="42271" xr:uid="{00000000-0005-0000-0000-000014830000}"/>
    <cellStyle name="Normal 6 5 3 3 2 2 4 3" xfId="32253" xr:uid="{00000000-0005-0000-0000-000015830000}"/>
    <cellStyle name="Normal 6 5 3 3 2 2 5" xfId="17069" xr:uid="{00000000-0005-0000-0000-000016830000}"/>
    <cellStyle name="Normal 6 5 3 3 2 2 5 2" xfId="17070" xr:uid="{00000000-0005-0000-0000-000017830000}"/>
    <cellStyle name="Normal 6 5 3 3 2 2 5 2 2" xfId="42272" xr:uid="{00000000-0005-0000-0000-000018830000}"/>
    <cellStyle name="Normal 6 5 3 3 2 2 5 3" xfId="32254" xr:uid="{00000000-0005-0000-0000-000019830000}"/>
    <cellStyle name="Normal 6 5 3 3 2 2 6" xfId="17071" xr:uid="{00000000-0005-0000-0000-00001A830000}"/>
    <cellStyle name="Normal 6 5 3 3 2 2 6 2" xfId="36553" xr:uid="{00000000-0005-0000-0000-00001B830000}"/>
    <cellStyle name="Normal 6 5 3 3 2 2 7" xfId="25957" xr:uid="{00000000-0005-0000-0000-00001C830000}"/>
    <cellStyle name="Normal 6 5 3 3 2 3" xfId="17072" xr:uid="{00000000-0005-0000-0000-00001D830000}"/>
    <cellStyle name="Normal 6 5 3 3 2 3 2" xfId="17073" xr:uid="{00000000-0005-0000-0000-00001E830000}"/>
    <cellStyle name="Normal 6 5 3 3 2 3 2 2" xfId="17074" xr:uid="{00000000-0005-0000-0000-00001F830000}"/>
    <cellStyle name="Normal 6 5 3 3 2 3 2 2 2" xfId="42273" xr:uid="{00000000-0005-0000-0000-000020830000}"/>
    <cellStyle name="Normal 6 5 3 3 2 3 2 3" xfId="32255" xr:uid="{00000000-0005-0000-0000-000021830000}"/>
    <cellStyle name="Normal 6 5 3 3 2 3 3" xfId="17075" xr:uid="{00000000-0005-0000-0000-000022830000}"/>
    <cellStyle name="Normal 6 5 3 3 2 3 3 2" xfId="17076" xr:uid="{00000000-0005-0000-0000-000023830000}"/>
    <cellStyle name="Normal 6 5 3 3 2 3 3 2 2" xfId="42274" xr:uid="{00000000-0005-0000-0000-000024830000}"/>
    <cellStyle name="Normal 6 5 3 3 2 3 3 3" xfId="32256" xr:uid="{00000000-0005-0000-0000-000025830000}"/>
    <cellStyle name="Normal 6 5 3 3 2 3 4" xfId="17077" xr:uid="{00000000-0005-0000-0000-000026830000}"/>
    <cellStyle name="Normal 6 5 3 3 2 3 4 2" xfId="36556" xr:uid="{00000000-0005-0000-0000-000027830000}"/>
    <cellStyle name="Normal 6 5 3 3 2 3 5" xfId="25960" xr:uid="{00000000-0005-0000-0000-000028830000}"/>
    <cellStyle name="Normal 6 5 3 3 2 4" xfId="17078" xr:uid="{00000000-0005-0000-0000-000029830000}"/>
    <cellStyle name="Normal 6 5 3 3 2 4 2" xfId="17079" xr:uid="{00000000-0005-0000-0000-00002A830000}"/>
    <cellStyle name="Normal 6 5 3 3 2 4 2 2" xfId="17080" xr:uid="{00000000-0005-0000-0000-00002B830000}"/>
    <cellStyle name="Normal 6 5 3 3 2 4 2 2 2" xfId="42275" xr:uid="{00000000-0005-0000-0000-00002C830000}"/>
    <cellStyle name="Normal 6 5 3 3 2 4 2 3" xfId="32257" xr:uid="{00000000-0005-0000-0000-00002D830000}"/>
    <cellStyle name="Normal 6 5 3 3 2 4 3" xfId="17081" xr:uid="{00000000-0005-0000-0000-00002E830000}"/>
    <cellStyle name="Normal 6 5 3 3 2 4 3 2" xfId="17082" xr:uid="{00000000-0005-0000-0000-00002F830000}"/>
    <cellStyle name="Normal 6 5 3 3 2 4 3 2 2" xfId="42276" xr:uid="{00000000-0005-0000-0000-000030830000}"/>
    <cellStyle name="Normal 6 5 3 3 2 4 3 3" xfId="32258" xr:uid="{00000000-0005-0000-0000-000031830000}"/>
    <cellStyle name="Normal 6 5 3 3 2 4 4" xfId="17083" xr:uid="{00000000-0005-0000-0000-000032830000}"/>
    <cellStyle name="Normal 6 5 3 3 2 4 4 2" xfId="36557" xr:uid="{00000000-0005-0000-0000-000033830000}"/>
    <cellStyle name="Normal 6 5 3 3 2 4 5" xfId="25961" xr:uid="{00000000-0005-0000-0000-000034830000}"/>
    <cellStyle name="Normal 6 5 3 3 2 5" xfId="17084" xr:uid="{00000000-0005-0000-0000-000035830000}"/>
    <cellStyle name="Normal 6 5 3 3 2 5 2" xfId="17085" xr:uid="{00000000-0005-0000-0000-000036830000}"/>
    <cellStyle name="Normal 6 5 3 3 2 5 2 2" xfId="42277" xr:uid="{00000000-0005-0000-0000-000037830000}"/>
    <cellStyle name="Normal 6 5 3 3 2 5 3" xfId="32259" xr:uid="{00000000-0005-0000-0000-000038830000}"/>
    <cellStyle name="Normal 6 5 3 3 2 6" xfId="17086" xr:uid="{00000000-0005-0000-0000-000039830000}"/>
    <cellStyle name="Normal 6 5 3 3 2 6 2" xfId="17087" xr:uid="{00000000-0005-0000-0000-00003A830000}"/>
    <cellStyle name="Normal 6 5 3 3 2 6 2 2" xfId="42278" xr:uid="{00000000-0005-0000-0000-00003B830000}"/>
    <cellStyle name="Normal 6 5 3 3 2 6 3" xfId="32260" xr:uid="{00000000-0005-0000-0000-00003C830000}"/>
    <cellStyle name="Normal 6 5 3 3 2 7" xfId="17088" xr:uid="{00000000-0005-0000-0000-00003D830000}"/>
    <cellStyle name="Normal 6 5 3 3 2 7 2" xfId="36552" xr:uid="{00000000-0005-0000-0000-00003E830000}"/>
    <cellStyle name="Normal 6 5 3 3 2 8" xfId="25956" xr:uid="{00000000-0005-0000-0000-00003F830000}"/>
    <cellStyle name="Normal 6 5 3 3 3" xfId="17089" xr:uid="{00000000-0005-0000-0000-000040830000}"/>
    <cellStyle name="Normal 6 5 3 3 3 2" xfId="17090" xr:uid="{00000000-0005-0000-0000-000041830000}"/>
    <cellStyle name="Normal 6 5 3 3 3 2 2" xfId="17091" xr:uid="{00000000-0005-0000-0000-000042830000}"/>
    <cellStyle name="Normal 6 5 3 3 3 2 2 2" xfId="17092" xr:uid="{00000000-0005-0000-0000-000043830000}"/>
    <cellStyle name="Normal 6 5 3 3 3 2 2 2 2" xfId="17093" xr:uid="{00000000-0005-0000-0000-000044830000}"/>
    <cellStyle name="Normal 6 5 3 3 3 2 2 2 2 2" xfId="42279" xr:uid="{00000000-0005-0000-0000-000045830000}"/>
    <cellStyle name="Normal 6 5 3 3 3 2 2 2 3" xfId="32261" xr:uid="{00000000-0005-0000-0000-000046830000}"/>
    <cellStyle name="Normal 6 5 3 3 3 2 2 3" xfId="17094" xr:uid="{00000000-0005-0000-0000-000047830000}"/>
    <cellStyle name="Normal 6 5 3 3 3 2 2 3 2" xfId="17095" xr:uid="{00000000-0005-0000-0000-000048830000}"/>
    <cellStyle name="Normal 6 5 3 3 3 2 2 3 2 2" xfId="42280" xr:uid="{00000000-0005-0000-0000-000049830000}"/>
    <cellStyle name="Normal 6 5 3 3 3 2 2 3 3" xfId="32262" xr:uid="{00000000-0005-0000-0000-00004A830000}"/>
    <cellStyle name="Normal 6 5 3 3 3 2 2 4" xfId="17096" xr:uid="{00000000-0005-0000-0000-00004B830000}"/>
    <cellStyle name="Normal 6 5 3 3 3 2 2 4 2" xfId="36560" xr:uid="{00000000-0005-0000-0000-00004C830000}"/>
    <cellStyle name="Normal 6 5 3 3 3 2 2 5" xfId="25964" xr:uid="{00000000-0005-0000-0000-00004D830000}"/>
    <cellStyle name="Normal 6 5 3 3 3 2 3" xfId="17097" xr:uid="{00000000-0005-0000-0000-00004E830000}"/>
    <cellStyle name="Normal 6 5 3 3 3 2 3 2" xfId="17098" xr:uid="{00000000-0005-0000-0000-00004F830000}"/>
    <cellStyle name="Normal 6 5 3 3 3 2 3 2 2" xfId="17099" xr:uid="{00000000-0005-0000-0000-000050830000}"/>
    <cellStyle name="Normal 6 5 3 3 3 2 3 2 2 2" xfId="42281" xr:uid="{00000000-0005-0000-0000-000051830000}"/>
    <cellStyle name="Normal 6 5 3 3 3 2 3 2 3" xfId="32263" xr:uid="{00000000-0005-0000-0000-000052830000}"/>
    <cellStyle name="Normal 6 5 3 3 3 2 3 3" xfId="17100" xr:uid="{00000000-0005-0000-0000-000053830000}"/>
    <cellStyle name="Normal 6 5 3 3 3 2 3 3 2" xfId="17101" xr:uid="{00000000-0005-0000-0000-000054830000}"/>
    <cellStyle name="Normal 6 5 3 3 3 2 3 3 2 2" xfId="42282" xr:uid="{00000000-0005-0000-0000-000055830000}"/>
    <cellStyle name="Normal 6 5 3 3 3 2 3 3 3" xfId="32264" xr:uid="{00000000-0005-0000-0000-000056830000}"/>
    <cellStyle name="Normal 6 5 3 3 3 2 3 4" xfId="17102" xr:uid="{00000000-0005-0000-0000-000057830000}"/>
    <cellStyle name="Normal 6 5 3 3 3 2 3 4 2" xfId="36561" xr:uid="{00000000-0005-0000-0000-000058830000}"/>
    <cellStyle name="Normal 6 5 3 3 3 2 3 5" xfId="25965" xr:uid="{00000000-0005-0000-0000-000059830000}"/>
    <cellStyle name="Normal 6 5 3 3 3 2 4" xfId="17103" xr:uid="{00000000-0005-0000-0000-00005A830000}"/>
    <cellStyle name="Normal 6 5 3 3 3 2 4 2" xfId="17104" xr:uid="{00000000-0005-0000-0000-00005B830000}"/>
    <cellStyle name="Normal 6 5 3 3 3 2 4 2 2" xfId="42283" xr:uid="{00000000-0005-0000-0000-00005C830000}"/>
    <cellStyle name="Normal 6 5 3 3 3 2 4 3" xfId="32265" xr:uid="{00000000-0005-0000-0000-00005D830000}"/>
    <cellStyle name="Normal 6 5 3 3 3 2 5" xfId="17105" xr:uid="{00000000-0005-0000-0000-00005E830000}"/>
    <cellStyle name="Normal 6 5 3 3 3 2 5 2" xfId="17106" xr:uid="{00000000-0005-0000-0000-00005F830000}"/>
    <cellStyle name="Normal 6 5 3 3 3 2 5 2 2" xfId="42284" xr:uid="{00000000-0005-0000-0000-000060830000}"/>
    <cellStyle name="Normal 6 5 3 3 3 2 5 3" xfId="32266" xr:uid="{00000000-0005-0000-0000-000061830000}"/>
    <cellStyle name="Normal 6 5 3 3 3 2 6" xfId="17107" xr:uid="{00000000-0005-0000-0000-000062830000}"/>
    <cellStyle name="Normal 6 5 3 3 3 2 6 2" xfId="36559" xr:uid="{00000000-0005-0000-0000-000063830000}"/>
    <cellStyle name="Normal 6 5 3 3 3 2 7" xfId="25963" xr:uid="{00000000-0005-0000-0000-000064830000}"/>
    <cellStyle name="Normal 6 5 3 3 3 3" xfId="17108" xr:uid="{00000000-0005-0000-0000-000065830000}"/>
    <cellStyle name="Normal 6 5 3 3 3 3 2" xfId="17109" xr:uid="{00000000-0005-0000-0000-000066830000}"/>
    <cellStyle name="Normal 6 5 3 3 3 3 2 2" xfId="17110" xr:uid="{00000000-0005-0000-0000-000067830000}"/>
    <cellStyle name="Normal 6 5 3 3 3 3 2 2 2" xfId="42285" xr:uid="{00000000-0005-0000-0000-000068830000}"/>
    <cellStyle name="Normal 6 5 3 3 3 3 2 3" xfId="32267" xr:uid="{00000000-0005-0000-0000-000069830000}"/>
    <cellStyle name="Normal 6 5 3 3 3 3 3" xfId="17111" xr:uid="{00000000-0005-0000-0000-00006A830000}"/>
    <cellStyle name="Normal 6 5 3 3 3 3 3 2" xfId="17112" xr:uid="{00000000-0005-0000-0000-00006B830000}"/>
    <cellStyle name="Normal 6 5 3 3 3 3 3 2 2" xfId="42286" xr:uid="{00000000-0005-0000-0000-00006C830000}"/>
    <cellStyle name="Normal 6 5 3 3 3 3 3 3" xfId="32268" xr:uid="{00000000-0005-0000-0000-00006D830000}"/>
    <cellStyle name="Normal 6 5 3 3 3 3 4" xfId="17113" xr:uid="{00000000-0005-0000-0000-00006E830000}"/>
    <cellStyle name="Normal 6 5 3 3 3 3 4 2" xfId="36562" xr:uid="{00000000-0005-0000-0000-00006F830000}"/>
    <cellStyle name="Normal 6 5 3 3 3 3 5" xfId="25966" xr:uid="{00000000-0005-0000-0000-000070830000}"/>
    <cellStyle name="Normal 6 5 3 3 3 4" xfId="17114" xr:uid="{00000000-0005-0000-0000-000071830000}"/>
    <cellStyle name="Normal 6 5 3 3 3 4 2" xfId="17115" xr:uid="{00000000-0005-0000-0000-000072830000}"/>
    <cellStyle name="Normal 6 5 3 3 3 4 2 2" xfId="17116" xr:uid="{00000000-0005-0000-0000-000073830000}"/>
    <cellStyle name="Normal 6 5 3 3 3 4 2 2 2" xfId="42287" xr:uid="{00000000-0005-0000-0000-000074830000}"/>
    <cellStyle name="Normal 6 5 3 3 3 4 2 3" xfId="32269" xr:uid="{00000000-0005-0000-0000-000075830000}"/>
    <cellStyle name="Normal 6 5 3 3 3 4 3" xfId="17117" xr:uid="{00000000-0005-0000-0000-000076830000}"/>
    <cellStyle name="Normal 6 5 3 3 3 4 3 2" xfId="17118" xr:uid="{00000000-0005-0000-0000-000077830000}"/>
    <cellStyle name="Normal 6 5 3 3 3 4 3 2 2" xfId="42288" xr:uid="{00000000-0005-0000-0000-000078830000}"/>
    <cellStyle name="Normal 6 5 3 3 3 4 3 3" xfId="32270" xr:uid="{00000000-0005-0000-0000-000079830000}"/>
    <cellStyle name="Normal 6 5 3 3 3 4 4" xfId="17119" xr:uid="{00000000-0005-0000-0000-00007A830000}"/>
    <cellStyle name="Normal 6 5 3 3 3 4 4 2" xfId="36563" xr:uid="{00000000-0005-0000-0000-00007B830000}"/>
    <cellStyle name="Normal 6 5 3 3 3 4 5" xfId="25967" xr:uid="{00000000-0005-0000-0000-00007C830000}"/>
    <cellStyle name="Normal 6 5 3 3 3 5" xfId="17120" xr:uid="{00000000-0005-0000-0000-00007D830000}"/>
    <cellStyle name="Normal 6 5 3 3 3 5 2" xfId="17121" xr:uid="{00000000-0005-0000-0000-00007E830000}"/>
    <cellStyle name="Normal 6 5 3 3 3 5 2 2" xfId="42289" xr:uid="{00000000-0005-0000-0000-00007F830000}"/>
    <cellStyle name="Normal 6 5 3 3 3 5 3" xfId="32271" xr:uid="{00000000-0005-0000-0000-000080830000}"/>
    <cellStyle name="Normal 6 5 3 3 3 6" xfId="17122" xr:uid="{00000000-0005-0000-0000-000081830000}"/>
    <cellStyle name="Normal 6 5 3 3 3 6 2" xfId="17123" xr:uid="{00000000-0005-0000-0000-000082830000}"/>
    <cellStyle name="Normal 6 5 3 3 3 6 2 2" xfId="42290" xr:uid="{00000000-0005-0000-0000-000083830000}"/>
    <cellStyle name="Normal 6 5 3 3 3 6 3" xfId="32272" xr:uid="{00000000-0005-0000-0000-000084830000}"/>
    <cellStyle name="Normal 6 5 3 3 3 7" xfId="17124" xr:uid="{00000000-0005-0000-0000-000085830000}"/>
    <cellStyle name="Normal 6 5 3 3 3 7 2" xfId="36558" xr:uid="{00000000-0005-0000-0000-000086830000}"/>
    <cellStyle name="Normal 6 5 3 3 3 8" xfId="25962" xr:uid="{00000000-0005-0000-0000-000087830000}"/>
    <cellStyle name="Normal 6 5 3 3 4" xfId="17125" xr:uid="{00000000-0005-0000-0000-000088830000}"/>
    <cellStyle name="Normal 6 5 3 3 4 2" xfId="17126" xr:uid="{00000000-0005-0000-0000-000089830000}"/>
    <cellStyle name="Normal 6 5 3 3 4 2 2" xfId="17127" xr:uid="{00000000-0005-0000-0000-00008A830000}"/>
    <cellStyle name="Normal 6 5 3 3 4 2 2 2" xfId="17128" xr:uid="{00000000-0005-0000-0000-00008B830000}"/>
    <cellStyle name="Normal 6 5 3 3 4 2 2 2 2" xfId="42291" xr:uid="{00000000-0005-0000-0000-00008C830000}"/>
    <cellStyle name="Normal 6 5 3 3 4 2 2 3" xfId="32273" xr:uid="{00000000-0005-0000-0000-00008D830000}"/>
    <cellStyle name="Normal 6 5 3 3 4 2 3" xfId="17129" xr:uid="{00000000-0005-0000-0000-00008E830000}"/>
    <cellStyle name="Normal 6 5 3 3 4 2 3 2" xfId="17130" xr:uid="{00000000-0005-0000-0000-00008F830000}"/>
    <cellStyle name="Normal 6 5 3 3 4 2 3 2 2" xfId="42292" xr:uid="{00000000-0005-0000-0000-000090830000}"/>
    <cellStyle name="Normal 6 5 3 3 4 2 3 3" xfId="32274" xr:uid="{00000000-0005-0000-0000-000091830000}"/>
    <cellStyle name="Normal 6 5 3 3 4 2 4" xfId="17131" xr:uid="{00000000-0005-0000-0000-000092830000}"/>
    <cellStyle name="Normal 6 5 3 3 4 2 4 2" xfId="36565" xr:uid="{00000000-0005-0000-0000-000093830000}"/>
    <cellStyle name="Normal 6 5 3 3 4 2 5" xfId="25969" xr:uid="{00000000-0005-0000-0000-000094830000}"/>
    <cellStyle name="Normal 6 5 3 3 4 3" xfId="17132" xr:uid="{00000000-0005-0000-0000-000095830000}"/>
    <cellStyle name="Normal 6 5 3 3 4 3 2" xfId="17133" xr:uid="{00000000-0005-0000-0000-000096830000}"/>
    <cellStyle name="Normal 6 5 3 3 4 3 2 2" xfId="17134" xr:uid="{00000000-0005-0000-0000-000097830000}"/>
    <cellStyle name="Normal 6 5 3 3 4 3 2 2 2" xfId="42293" xr:uid="{00000000-0005-0000-0000-000098830000}"/>
    <cellStyle name="Normal 6 5 3 3 4 3 2 3" xfId="32275" xr:uid="{00000000-0005-0000-0000-000099830000}"/>
    <cellStyle name="Normal 6 5 3 3 4 3 3" xfId="17135" xr:uid="{00000000-0005-0000-0000-00009A830000}"/>
    <cellStyle name="Normal 6 5 3 3 4 3 3 2" xfId="17136" xr:uid="{00000000-0005-0000-0000-00009B830000}"/>
    <cellStyle name="Normal 6 5 3 3 4 3 3 2 2" xfId="42294" xr:uid="{00000000-0005-0000-0000-00009C830000}"/>
    <cellStyle name="Normal 6 5 3 3 4 3 3 3" xfId="32276" xr:uid="{00000000-0005-0000-0000-00009D830000}"/>
    <cellStyle name="Normal 6 5 3 3 4 3 4" xfId="17137" xr:uid="{00000000-0005-0000-0000-00009E830000}"/>
    <cellStyle name="Normal 6 5 3 3 4 3 4 2" xfId="36566" xr:uid="{00000000-0005-0000-0000-00009F830000}"/>
    <cellStyle name="Normal 6 5 3 3 4 3 5" xfId="25970" xr:uid="{00000000-0005-0000-0000-0000A0830000}"/>
    <cellStyle name="Normal 6 5 3 3 4 4" xfId="17138" xr:uid="{00000000-0005-0000-0000-0000A1830000}"/>
    <cellStyle name="Normal 6 5 3 3 4 4 2" xfId="17139" xr:uid="{00000000-0005-0000-0000-0000A2830000}"/>
    <cellStyle name="Normal 6 5 3 3 4 4 2 2" xfId="42295" xr:uid="{00000000-0005-0000-0000-0000A3830000}"/>
    <cellStyle name="Normal 6 5 3 3 4 4 3" xfId="32277" xr:uid="{00000000-0005-0000-0000-0000A4830000}"/>
    <cellStyle name="Normal 6 5 3 3 4 5" xfId="17140" xr:uid="{00000000-0005-0000-0000-0000A5830000}"/>
    <cellStyle name="Normal 6 5 3 3 4 5 2" xfId="17141" xr:uid="{00000000-0005-0000-0000-0000A6830000}"/>
    <cellStyle name="Normal 6 5 3 3 4 5 2 2" xfId="42296" xr:uid="{00000000-0005-0000-0000-0000A7830000}"/>
    <cellStyle name="Normal 6 5 3 3 4 5 3" xfId="32278" xr:uid="{00000000-0005-0000-0000-0000A8830000}"/>
    <cellStyle name="Normal 6 5 3 3 4 6" xfId="17142" xr:uid="{00000000-0005-0000-0000-0000A9830000}"/>
    <cellStyle name="Normal 6 5 3 3 4 6 2" xfId="36564" xr:uid="{00000000-0005-0000-0000-0000AA830000}"/>
    <cellStyle name="Normal 6 5 3 3 4 7" xfId="25968" xr:uid="{00000000-0005-0000-0000-0000AB830000}"/>
    <cellStyle name="Normal 6 5 3 3 5" xfId="17143" xr:uid="{00000000-0005-0000-0000-0000AC830000}"/>
    <cellStyle name="Normal 6 5 3 3 5 2" xfId="17144" xr:uid="{00000000-0005-0000-0000-0000AD830000}"/>
    <cellStyle name="Normal 6 5 3 3 5 2 2" xfId="17145" xr:uid="{00000000-0005-0000-0000-0000AE830000}"/>
    <cellStyle name="Normal 6 5 3 3 5 2 2 2" xfId="42297" xr:uid="{00000000-0005-0000-0000-0000AF830000}"/>
    <cellStyle name="Normal 6 5 3 3 5 2 3" xfId="32279" xr:uid="{00000000-0005-0000-0000-0000B0830000}"/>
    <cellStyle name="Normal 6 5 3 3 5 3" xfId="17146" xr:uid="{00000000-0005-0000-0000-0000B1830000}"/>
    <cellStyle name="Normal 6 5 3 3 5 3 2" xfId="17147" xr:uid="{00000000-0005-0000-0000-0000B2830000}"/>
    <cellStyle name="Normal 6 5 3 3 5 3 2 2" xfId="42298" xr:uid="{00000000-0005-0000-0000-0000B3830000}"/>
    <cellStyle name="Normal 6 5 3 3 5 3 3" xfId="32280" xr:uid="{00000000-0005-0000-0000-0000B4830000}"/>
    <cellStyle name="Normal 6 5 3 3 5 4" xfId="17148" xr:uid="{00000000-0005-0000-0000-0000B5830000}"/>
    <cellStyle name="Normal 6 5 3 3 5 4 2" xfId="36567" xr:uid="{00000000-0005-0000-0000-0000B6830000}"/>
    <cellStyle name="Normal 6 5 3 3 5 5" xfId="25971" xr:uid="{00000000-0005-0000-0000-0000B7830000}"/>
    <cellStyle name="Normal 6 5 3 3 6" xfId="17149" xr:uid="{00000000-0005-0000-0000-0000B8830000}"/>
    <cellStyle name="Normal 6 5 3 3 6 2" xfId="17150" xr:uid="{00000000-0005-0000-0000-0000B9830000}"/>
    <cellStyle name="Normal 6 5 3 3 6 2 2" xfId="17151" xr:uid="{00000000-0005-0000-0000-0000BA830000}"/>
    <cellStyle name="Normal 6 5 3 3 6 2 2 2" xfId="42299" xr:uid="{00000000-0005-0000-0000-0000BB830000}"/>
    <cellStyle name="Normal 6 5 3 3 6 2 3" xfId="32281" xr:uid="{00000000-0005-0000-0000-0000BC830000}"/>
    <cellStyle name="Normal 6 5 3 3 6 3" xfId="17152" xr:uid="{00000000-0005-0000-0000-0000BD830000}"/>
    <cellStyle name="Normal 6 5 3 3 6 3 2" xfId="17153" xr:uid="{00000000-0005-0000-0000-0000BE830000}"/>
    <cellStyle name="Normal 6 5 3 3 6 3 2 2" xfId="42300" xr:uid="{00000000-0005-0000-0000-0000BF830000}"/>
    <cellStyle name="Normal 6 5 3 3 6 3 3" xfId="32282" xr:uid="{00000000-0005-0000-0000-0000C0830000}"/>
    <cellStyle name="Normal 6 5 3 3 6 4" xfId="17154" xr:uid="{00000000-0005-0000-0000-0000C1830000}"/>
    <cellStyle name="Normal 6 5 3 3 6 4 2" xfId="36568" xr:uid="{00000000-0005-0000-0000-0000C2830000}"/>
    <cellStyle name="Normal 6 5 3 3 6 5" xfId="25972" xr:uid="{00000000-0005-0000-0000-0000C3830000}"/>
    <cellStyle name="Normal 6 5 3 3 7" xfId="17155" xr:uid="{00000000-0005-0000-0000-0000C4830000}"/>
    <cellStyle name="Normal 6 5 3 3 7 2" xfId="17156" xr:uid="{00000000-0005-0000-0000-0000C5830000}"/>
    <cellStyle name="Normal 6 5 3 3 7 2 2" xfId="42301" xr:uid="{00000000-0005-0000-0000-0000C6830000}"/>
    <cellStyle name="Normal 6 5 3 3 7 3" xfId="32283" xr:uid="{00000000-0005-0000-0000-0000C7830000}"/>
    <cellStyle name="Normal 6 5 3 3 8" xfId="17157" xr:uid="{00000000-0005-0000-0000-0000C8830000}"/>
    <cellStyle name="Normal 6 5 3 3 8 2" xfId="17158" xr:uid="{00000000-0005-0000-0000-0000C9830000}"/>
    <cellStyle name="Normal 6 5 3 3 8 2 2" xfId="42302" xr:uid="{00000000-0005-0000-0000-0000CA830000}"/>
    <cellStyle name="Normal 6 5 3 3 8 3" xfId="32284" xr:uid="{00000000-0005-0000-0000-0000CB830000}"/>
    <cellStyle name="Normal 6 5 3 3 9" xfId="17159" xr:uid="{00000000-0005-0000-0000-0000CC830000}"/>
    <cellStyle name="Normal 6 5 3 3 9 2" xfId="36551" xr:uid="{00000000-0005-0000-0000-0000CD830000}"/>
    <cellStyle name="Normal 6 5 3 4" xfId="17160" xr:uid="{00000000-0005-0000-0000-0000CE830000}"/>
    <cellStyle name="Normal 6 5 3 4 2" xfId="17161" xr:uid="{00000000-0005-0000-0000-0000CF830000}"/>
    <cellStyle name="Normal 6 5 3 4 2 2" xfId="17162" xr:uid="{00000000-0005-0000-0000-0000D0830000}"/>
    <cellStyle name="Normal 6 5 3 4 2 2 2" xfId="17163" xr:uid="{00000000-0005-0000-0000-0000D1830000}"/>
    <cellStyle name="Normal 6 5 3 4 2 2 2 2" xfId="17164" xr:uid="{00000000-0005-0000-0000-0000D2830000}"/>
    <cellStyle name="Normal 6 5 3 4 2 2 2 2 2" xfId="42303" xr:uid="{00000000-0005-0000-0000-0000D3830000}"/>
    <cellStyle name="Normal 6 5 3 4 2 2 2 3" xfId="32285" xr:uid="{00000000-0005-0000-0000-0000D4830000}"/>
    <cellStyle name="Normal 6 5 3 4 2 2 3" xfId="17165" xr:uid="{00000000-0005-0000-0000-0000D5830000}"/>
    <cellStyle name="Normal 6 5 3 4 2 2 3 2" xfId="17166" xr:uid="{00000000-0005-0000-0000-0000D6830000}"/>
    <cellStyle name="Normal 6 5 3 4 2 2 3 2 2" xfId="42304" xr:uid="{00000000-0005-0000-0000-0000D7830000}"/>
    <cellStyle name="Normal 6 5 3 4 2 2 3 3" xfId="32286" xr:uid="{00000000-0005-0000-0000-0000D8830000}"/>
    <cellStyle name="Normal 6 5 3 4 2 2 4" xfId="17167" xr:uid="{00000000-0005-0000-0000-0000D9830000}"/>
    <cellStyle name="Normal 6 5 3 4 2 2 4 2" xfId="36571" xr:uid="{00000000-0005-0000-0000-0000DA830000}"/>
    <cellStyle name="Normal 6 5 3 4 2 2 5" xfId="25975" xr:uid="{00000000-0005-0000-0000-0000DB830000}"/>
    <cellStyle name="Normal 6 5 3 4 2 3" xfId="17168" xr:uid="{00000000-0005-0000-0000-0000DC830000}"/>
    <cellStyle name="Normal 6 5 3 4 2 3 2" xfId="17169" xr:uid="{00000000-0005-0000-0000-0000DD830000}"/>
    <cellStyle name="Normal 6 5 3 4 2 3 2 2" xfId="17170" xr:uid="{00000000-0005-0000-0000-0000DE830000}"/>
    <cellStyle name="Normal 6 5 3 4 2 3 2 2 2" xfId="42305" xr:uid="{00000000-0005-0000-0000-0000DF830000}"/>
    <cellStyle name="Normal 6 5 3 4 2 3 2 3" xfId="32287" xr:uid="{00000000-0005-0000-0000-0000E0830000}"/>
    <cellStyle name="Normal 6 5 3 4 2 3 3" xfId="17171" xr:uid="{00000000-0005-0000-0000-0000E1830000}"/>
    <cellStyle name="Normal 6 5 3 4 2 3 3 2" xfId="17172" xr:uid="{00000000-0005-0000-0000-0000E2830000}"/>
    <cellStyle name="Normal 6 5 3 4 2 3 3 2 2" xfId="42306" xr:uid="{00000000-0005-0000-0000-0000E3830000}"/>
    <cellStyle name="Normal 6 5 3 4 2 3 3 3" xfId="32288" xr:uid="{00000000-0005-0000-0000-0000E4830000}"/>
    <cellStyle name="Normal 6 5 3 4 2 3 4" xfId="17173" xr:uid="{00000000-0005-0000-0000-0000E5830000}"/>
    <cellStyle name="Normal 6 5 3 4 2 3 4 2" xfId="36572" xr:uid="{00000000-0005-0000-0000-0000E6830000}"/>
    <cellStyle name="Normal 6 5 3 4 2 3 5" xfId="25976" xr:uid="{00000000-0005-0000-0000-0000E7830000}"/>
    <cellStyle name="Normal 6 5 3 4 2 4" xfId="17174" xr:uid="{00000000-0005-0000-0000-0000E8830000}"/>
    <cellStyle name="Normal 6 5 3 4 2 4 2" xfId="17175" xr:uid="{00000000-0005-0000-0000-0000E9830000}"/>
    <cellStyle name="Normal 6 5 3 4 2 4 2 2" xfId="42307" xr:uid="{00000000-0005-0000-0000-0000EA830000}"/>
    <cellStyle name="Normal 6 5 3 4 2 4 3" xfId="32289" xr:uid="{00000000-0005-0000-0000-0000EB830000}"/>
    <cellStyle name="Normal 6 5 3 4 2 5" xfId="17176" xr:uid="{00000000-0005-0000-0000-0000EC830000}"/>
    <cellStyle name="Normal 6 5 3 4 2 5 2" xfId="17177" xr:uid="{00000000-0005-0000-0000-0000ED830000}"/>
    <cellStyle name="Normal 6 5 3 4 2 5 2 2" xfId="42308" xr:uid="{00000000-0005-0000-0000-0000EE830000}"/>
    <cellStyle name="Normal 6 5 3 4 2 5 3" xfId="32290" xr:uid="{00000000-0005-0000-0000-0000EF830000}"/>
    <cellStyle name="Normal 6 5 3 4 2 6" xfId="17178" xr:uid="{00000000-0005-0000-0000-0000F0830000}"/>
    <cellStyle name="Normal 6 5 3 4 2 6 2" xfId="36570" xr:uid="{00000000-0005-0000-0000-0000F1830000}"/>
    <cellStyle name="Normal 6 5 3 4 2 7" xfId="25974" xr:uid="{00000000-0005-0000-0000-0000F2830000}"/>
    <cellStyle name="Normal 6 5 3 4 3" xfId="17179" xr:uid="{00000000-0005-0000-0000-0000F3830000}"/>
    <cellStyle name="Normal 6 5 3 4 3 2" xfId="17180" xr:uid="{00000000-0005-0000-0000-0000F4830000}"/>
    <cellStyle name="Normal 6 5 3 4 3 2 2" xfId="17181" xr:uid="{00000000-0005-0000-0000-0000F5830000}"/>
    <cellStyle name="Normal 6 5 3 4 3 2 2 2" xfId="42309" xr:uid="{00000000-0005-0000-0000-0000F6830000}"/>
    <cellStyle name="Normal 6 5 3 4 3 2 3" xfId="32291" xr:uid="{00000000-0005-0000-0000-0000F7830000}"/>
    <cellStyle name="Normal 6 5 3 4 3 3" xfId="17182" xr:uid="{00000000-0005-0000-0000-0000F8830000}"/>
    <cellStyle name="Normal 6 5 3 4 3 3 2" xfId="17183" xr:uid="{00000000-0005-0000-0000-0000F9830000}"/>
    <cellStyle name="Normal 6 5 3 4 3 3 2 2" xfId="42310" xr:uid="{00000000-0005-0000-0000-0000FA830000}"/>
    <cellStyle name="Normal 6 5 3 4 3 3 3" xfId="32292" xr:uid="{00000000-0005-0000-0000-0000FB830000}"/>
    <cellStyle name="Normal 6 5 3 4 3 4" xfId="17184" xr:uid="{00000000-0005-0000-0000-0000FC830000}"/>
    <cellStyle name="Normal 6 5 3 4 3 4 2" xfId="36573" xr:uid="{00000000-0005-0000-0000-0000FD830000}"/>
    <cellStyle name="Normal 6 5 3 4 3 5" xfId="25977" xr:uid="{00000000-0005-0000-0000-0000FE830000}"/>
    <cellStyle name="Normal 6 5 3 4 4" xfId="17185" xr:uid="{00000000-0005-0000-0000-0000FF830000}"/>
    <cellStyle name="Normal 6 5 3 4 4 2" xfId="17186" xr:uid="{00000000-0005-0000-0000-000000840000}"/>
    <cellStyle name="Normal 6 5 3 4 4 2 2" xfId="17187" xr:uid="{00000000-0005-0000-0000-000001840000}"/>
    <cellStyle name="Normal 6 5 3 4 4 2 2 2" xfId="42311" xr:uid="{00000000-0005-0000-0000-000002840000}"/>
    <cellStyle name="Normal 6 5 3 4 4 2 3" xfId="32293" xr:uid="{00000000-0005-0000-0000-000003840000}"/>
    <cellStyle name="Normal 6 5 3 4 4 3" xfId="17188" xr:uid="{00000000-0005-0000-0000-000004840000}"/>
    <cellStyle name="Normal 6 5 3 4 4 3 2" xfId="17189" xr:uid="{00000000-0005-0000-0000-000005840000}"/>
    <cellStyle name="Normal 6 5 3 4 4 3 2 2" xfId="42312" xr:uid="{00000000-0005-0000-0000-000006840000}"/>
    <cellStyle name="Normal 6 5 3 4 4 3 3" xfId="32294" xr:uid="{00000000-0005-0000-0000-000007840000}"/>
    <cellStyle name="Normal 6 5 3 4 4 4" xfId="17190" xr:uid="{00000000-0005-0000-0000-000008840000}"/>
    <cellStyle name="Normal 6 5 3 4 4 4 2" xfId="36574" xr:uid="{00000000-0005-0000-0000-000009840000}"/>
    <cellStyle name="Normal 6 5 3 4 4 5" xfId="25978" xr:uid="{00000000-0005-0000-0000-00000A840000}"/>
    <cellStyle name="Normal 6 5 3 4 5" xfId="17191" xr:uid="{00000000-0005-0000-0000-00000B840000}"/>
    <cellStyle name="Normal 6 5 3 4 5 2" xfId="17192" xr:uid="{00000000-0005-0000-0000-00000C840000}"/>
    <cellStyle name="Normal 6 5 3 4 5 2 2" xfId="42313" xr:uid="{00000000-0005-0000-0000-00000D840000}"/>
    <cellStyle name="Normal 6 5 3 4 5 3" xfId="32295" xr:uid="{00000000-0005-0000-0000-00000E840000}"/>
    <cellStyle name="Normal 6 5 3 4 6" xfId="17193" xr:uid="{00000000-0005-0000-0000-00000F840000}"/>
    <cellStyle name="Normal 6 5 3 4 6 2" xfId="17194" xr:uid="{00000000-0005-0000-0000-000010840000}"/>
    <cellStyle name="Normal 6 5 3 4 6 2 2" xfId="42314" xr:uid="{00000000-0005-0000-0000-000011840000}"/>
    <cellStyle name="Normal 6 5 3 4 6 3" xfId="32296" xr:uid="{00000000-0005-0000-0000-000012840000}"/>
    <cellStyle name="Normal 6 5 3 4 7" xfId="17195" xr:uid="{00000000-0005-0000-0000-000013840000}"/>
    <cellStyle name="Normal 6 5 3 4 7 2" xfId="36569" xr:uid="{00000000-0005-0000-0000-000014840000}"/>
    <cellStyle name="Normal 6 5 3 4 8" xfId="25973" xr:uid="{00000000-0005-0000-0000-000015840000}"/>
    <cellStyle name="Normal 6 5 3 5" xfId="17196" xr:uid="{00000000-0005-0000-0000-000016840000}"/>
    <cellStyle name="Normal 6 5 3 5 2" xfId="17197" xr:uid="{00000000-0005-0000-0000-000017840000}"/>
    <cellStyle name="Normal 6 5 3 5 2 2" xfId="17198" xr:uid="{00000000-0005-0000-0000-000018840000}"/>
    <cellStyle name="Normal 6 5 3 5 2 2 2" xfId="17199" xr:uid="{00000000-0005-0000-0000-000019840000}"/>
    <cellStyle name="Normal 6 5 3 5 2 2 2 2" xfId="17200" xr:uid="{00000000-0005-0000-0000-00001A840000}"/>
    <cellStyle name="Normal 6 5 3 5 2 2 2 2 2" xfId="42315" xr:uid="{00000000-0005-0000-0000-00001B840000}"/>
    <cellStyle name="Normal 6 5 3 5 2 2 2 3" xfId="32297" xr:uid="{00000000-0005-0000-0000-00001C840000}"/>
    <cellStyle name="Normal 6 5 3 5 2 2 3" xfId="17201" xr:uid="{00000000-0005-0000-0000-00001D840000}"/>
    <cellStyle name="Normal 6 5 3 5 2 2 3 2" xfId="17202" xr:uid="{00000000-0005-0000-0000-00001E840000}"/>
    <cellStyle name="Normal 6 5 3 5 2 2 3 2 2" xfId="42316" xr:uid="{00000000-0005-0000-0000-00001F840000}"/>
    <cellStyle name="Normal 6 5 3 5 2 2 3 3" xfId="32298" xr:uid="{00000000-0005-0000-0000-000020840000}"/>
    <cellStyle name="Normal 6 5 3 5 2 2 4" xfId="17203" xr:uid="{00000000-0005-0000-0000-000021840000}"/>
    <cellStyle name="Normal 6 5 3 5 2 2 4 2" xfId="36577" xr:uid="{00000000-0005-0000-0000-000022840000}"/>
    <cellStyle name="Normal 6 5 3 5 2 2 5" xfId="25981" xr:uid="{00000000-0005-0000-0000-000023840000}"/>
    <cellStyle name="Normal 6 5 3 5 2 3" xfId="17204" xr:uid="{00000000-0005-0000-0000-000024840000}"/>
    <cellStyle name="Normal 6 5 3 5 2 3 2" xfId="17205" xr:uid="{00000000-0005-0000-0000-000025840000}"/>
    <cellStyle name="Normal 6 5 3 5 2 3 2 2" xfId="17206" xr:uid="{00000000-0005-0000-0000-000026840000}"/>
    <cellStyle name="Normal 6 5 3 5 2 3 2 2 2" xfId="42317" xr:uid="{00000000-0005-0000-0000-000027840000}"/>
    <cellStyle name="Normal 6 5 3 5 2 3 2 3" xfId="32299" xr:uid="{00000000-0005-0000-0000-000028840000}"/>
    <cellStyle name="Normal 6 5 3 5 2 3 3" xfId="17207" xr:uid="{00000000-0005-0000-0000-000029840000}"/>
    <cellStyle name="Normal 6 5 3 5 2 3 3 2" xfId="17208" xr:uid="{00000000-0005-0000-0000-00002A840000}"/>
    <cellStyle name="Normal 6 5 3 5 2 3 3 2 2" xfId="42318" xr:uid="{00000000-0005-0000-0000-00002B840000}"/>
    <cellStyle name="Normal 6 5 3 5 2 3 3 3" xfId="32300" xr:uid="{00000000-0005-0000-0000-00002C840000}"/>
    <cellStyle name="Normal 6 5 3 5 2 3 4" xfId="17209" xr:uid="{00000000-0005-0000-0000-00002D840000}"/>
    <cellStyle name="Normal 6 5 3 5 2 3 4 2" xfId="36578" xr:uid="{00000000-0005-0000-0000-00002E840000}"/>
    <cellStyle name="Normal 6 5 3 5 2 3 5" xfId="25982" xr:uid="{00000000-0005-0000-0000-00002F840000}"/>
    <cellStyle name="Normal 6 5 3 5 2 4" xfId="17210" xr:uid="{00000000-0005-0000-0000-000030840000}"/>
    <cellStyle name="Normal 6 5 3 5 2 4 2" xfId="17211" xr:uid="{00000000-0005-0000-0000-000031840000}"/>
    <cellStyle name="Normal 6 5 3 5 2 4 2 2" xfId="42319" xr:uid="{00000000-0005-0000-0000-000032840000}"/>
    <cellStyle name="Normal 6 5 3 5 2 4 3" xfId="32301" xr:uid="{00000000-0005-0000-0000-000033840000}"/>
    <cellStyle name="Normal 6 5 3 5 2 5" xfId="17212" xr:uid="{00000000-0005-0000-0000-000034840000}"/>
    <cellStyle name="Normal 6 5 3 5 2 5 2" xfId="17213" xr:uid="{00000000-0005-0000-0000-000035840000}"/>
    <cellStyle name="Normal 6 5 3 5 2 5 2 2" xfId="42320" xr:uid="{00000000-0005-0000-0000-000036840000}"/>
    <cellStyle name="Normal 6 5 3 5 2 5 3" xfId="32302" xr:uid="{00000000-0005-0000-0000-000037840000}"/>
    <cellStyle name="Normal 6 5 3 5 2 6" xfId="17214" xr:uid="{00000000-0005-0000-0000-000038840000}"/>
    <cellStyle name="Normal 6 5 3 5 2 6 2" xfId="36576" xr:uid="{00000000-0005-0000-0000-000039840000}"/>
    <cellStyle name="Normal 6 5 3 5 2 7" xfId="25980" xr:uid="{00000000-0005-0000-0000-00003A840000}"/>
    <cellStyle name="Normal 6 5 3 5 3" xfId="17215" xr:uid="{00000000-0005-0000-0000-00003B840000}"/>
    <cellStyle name="Normal 6 5 3 5 3 2" xfId="17216" xr:uid="{00000000-0005-0000-0000-00003C840000}"/>
    <cellStyle name="Normal 6 5 3 5 3 2 2" xfId="17217" xr:uid="{00000000-0005-0000-0000-00003D840000}"/>
    <cellStyle name="Normal 6 5 3 5 3 2 2 2" xfId="42321" xr:uid="{00000000-0005-0000-0000-00003E840000}"/>
    <cellStyle name="Normal 6 5 3 5 3 2 3" xfId="32303" xr:uid="{00000000-0005-0000-0000-00003F840000}"/>
    <cellStyle name="Normal 6 5 3 5 3 3" xfId="17218" xr:uid="{00000000-0005-0000-0000-000040840000}"/>
    <cellStyle name="Normal 6 5 3 5 3 3 2" xfId="17219" xr:uid="{00000000-0005-0000-0000-000041840000}"/>
    <cellStyle name="Normal 6 5 3 5 3 3 2 2" xfId="42322" xr:uid="{00000000-0005-0000-0000-000042840000}"/>
    <cellStyle name="Normal 6 5 3 5 3 3 3" xfId="32304" xr:uid="{00000000-0005-0000-0000-000043840000}"/>
    <cellStyle name="Normal 6 5 3 5 3 4" xfId="17220" xr:uid="{00000000-0005-0000-0000-000044840000}"/>
    <cellStyle name="Normal 6 5 3 5 3 4 2" xfId="36579" xr:uid="{00000000-0005-0000-0000-000045840000}"/>
    <cellStyle name="Normal 6 5 3 5 3 5" xfId="25983" xr:uid="{00000000-0005-0000-0000-000046840000}"/>
    <cellStyle name="Normal 6 5 3 5 4" xfId="17221" xr:uid="{00000000-0005-0000-0000-000047840000}"/>
    <cellStyle name="Normal 6 5 3 5 4 2" xfId="17222" xr:uid="{00000000-0005-0000-0000-000048840000}"/>
    <cellStyle name="Normal 6 5 3 5 4 2 2" xfId="17223" xr:uid="{00000000-0005-0000-0000-000049840000}"/>
    <cellStyle name="Normal 6 5 3 5 4 2 2 2" xfId="42323" xr:uid="{00000000-0005-0000-0000-00004A840000}"/>
    <cellStyle name="Normal 6 5 3 5 4 2 3" xfId="32305" xr:uid="{00000000-0005-0000-0000-00004B840000}"/>
    <cellStyle name="Normal 6 5 3 5 4 3" xfId="17224" xr:uid="{00000000-0005-0000-0000-00004C840000}"/>
    <cellStyle name="Normal 6 5 3 5 4 3 2" xfId="17225" xr:uid="{00000000-0005-0000-0000-00004D840000}"/>
    <cellStyle name="Normal 6 5 3 5 4 3 2 2" xfId="42324" xr:uid="{00000000-0005-0000-0000-00004E840000}"/>
    <cellStyle name="Normal 6 5 3 5 4 3 3" xfId="32306" xr:uid="{00000000-0005-0000-0000-00004F840000}"/>
    <cellStyle name="Normal 6 5 3 5 4 4" xfId="17226" xr:uid="{00000000-0005-0000-0000-000050840000}"/>
    <cellStyle name="Normal 6 5 3 5 4 4 2" xfId="36580" xr:uid="{00000000-0005-0000-0000-000051840000}"/>
    <cellStyle name="Normal 6 5 3 5 4 5" xfId="25984" xr:uid="{00000000-0005-0000-0000-000052840000}"/>
    <cellStyle name="Normal 6 5 3 5 5" xfId="17227" xr:uid="{00000000-0005-0000-0000-000053840000}"/>
    <cellStyle name="Normal 6 5 3 5 5 2" xfId="17228" xr:uid="{00000000-0005-0000-0000-000054840000}"/>
    <cellStyle name="Normal 6 5 3 5 5 2 2" xfId="42325" xr:uid="{00000000-0005-0000-0000-000055840000}"/>
    <cellStyle name="Normal 6 5 3 5 5 3" xfId="32307" xr:uid="{00000000-0005-0000-0000-000056840000}"/>
    <cellStyle name="Normal 6 5 3 5 6" xfId="17229" xr:uid="{00000000-0005-0000-0000-000057840000}"/>
    <cellStyle name="Normal 6 5 3 5 6 2" xfId="17230" xr:uid="{00000000-0005-0000-0000-000058840000}"/>
    <cellStyle name="Normal 6 5 3 5 6 2 2" xfId="42326" xr:uid="{00000000-0005-0000-0000-000059840000}"/>
    <cellStyle name="Normal 6 5 3 5 6 3" xfId="32308" xr:uid="{00000000-0005-0000-0000-00005A840000}"/>
    <cellStyle name="Normal 6 5 3 5 7" xfId="17231" xr:uid="{00000000-0005-0000-0000-00005B840000}"/>
    <cellStyle name="Normal 6 5 3 5 7 2" xfId="36575" xr:uid="{00000000-0005-0000-0000-00005C840000}"/>
    <cellStyle name="Normal 6 5 3 5 8" xfId="25979" xr:uid="{00000000-0005-0000-0000-00005D840000}"/>
    <cellStyle name="Normal 6 5 3 6" xfId="17232" xr:uid="{00000000-0005-0000-0000-00005E840000}"/>
    <cellStyle name="Normal 6 5 3 6 2" xfId="17233" xr:uid="{00000000-0005-0000-0000-00005F840000}"/>
    <cellStyle name="Normal 6 5 3 6 2 2" xfId="17234" xr:uid="{00000000-0005-0000-0000-000060840000}"/>
    <cellStyle name="Normal 6 5 3 6 2 2 2" xfId="17235" xr:uid="{00000000-0005-0000-0000-000061840000}"/>
    <cellStyle name="Normal 6 5 3 6 2 2 2 2" xfId="17236" xr:uid="{00000000-0005-0000-0000-000062840000}"/>
    <cellStyle name="Normal 6 5 3 6 2 2 2 2 2" xfId="42327" xr:uid="{00000000-0005-0000-0000-000063840000}"/>
    <cellStyle name="Normal 6 5 3 6 2 2 2 3" xfId="32309" xr:uid="{00000000-0005-0000-0000-000064840000}"/>
    <cellStyle name="Normal 6 5 3 6 2 2 3" xfId="17237" xr:uid="{00000000-0005-0000-0000-000065840000}"/>
    <cellStyle name="Normal 6 5 3 6 2 2 3 2" xfId="17238" xr:uid="{00000000-0005-0000-0000-000066840000}"/>
    <cellStyle name="Normal 6 5 3 6 2 2 3 2 2" xfId="42328" xr:uid="{00000000-0005-0000-0000-000067840000}"/>
    <cellStyle name="Normal 6 5 3 6 2 2 3 3" xfId="32310" xr:uid="{00000000-0005-0000-0000-000068840000}"/>
    <cellStyle name="Normal 6 5 3 6 2 2 4" xfId="17239" xr:uid="{00000000-0005-0000-0000-000069840000}"/>
    <cellStyle name="Normal 6 5 3 6 2 2 4 2" xfId="36583" xr:uid="{00000000-0005-0000-0000-00006A840000}"/>
    <cellStyle name="Normal 6 5 3 6 2 2 5" xfId="25987" xr:uid="{00000000-0005-0000-0000-00006B840000}"/>
    <cellStyle name="Normal 6 5 3 6 2 3" xfId="17240" xr:uid="{00000000-0005-0000-0000-00006C840000}"/>
    <cellStyle name="Normal 6 5 3 6 2 3 2" xfId="17241" xr:uid="{00000000-0005-0000-0000-00006D840000}"/>
    <cellStyle name="Normal 6 5 3 6 2 3 2 2" xfId="17242" xr:uid="{00000000-0005-0000-0000-00006E840000}"/>
    <cellStyle name="Normal 6 5 3 6 2 3 2 2 2" xfId="42329" xr:uid="{00000000-0005-0000-0000-00006F840000}"/>
    <cellStyle name="Normal 6 5 3 6 2 3 2 3" xfId="32311" xr:uid="{00000000-0005-0000-0000-000070840000}"/>
    <cellStyle name="Normal 6 5 3 6 2 3 3" xfId="17243" xr:uid="{00000000-0005-0000-0000-000071840000}"/>
    <cellStyle name="Normal 6 5 3 6 2 3 3 2" xfId="17244" xr:uid="{00000000-0005-0000-0000-000072840000}"/>
    <cellStyle name="Normal 6 5 3 6 2 3 3 2 2" xfId="42330" xr:uid="{00000000-0005-0000-0000-000073840000}"/>
    <cellStyle name="Normal 6 5 3 6 2 3 3 3" xfId="32312" xr:uid="{00000000-0005-0000-0000-000074840000}"/>
    <cellStyle name="Normal 6 5 3 6 2 3 4" xfId="17245" xr:uid="{00000000-0005-0000-0000-000075840000}"/>
    <cellStyle name="Normal 6 5 3 6 2 3 4 2" xfId="36584" xr:uid="{00000000-0005-0000-0000-000076840000}"/>
    <cellStyle name="Normal 6 5 3 6 2 3 5" xfId="25988" xr:uid="{00000000-0005-0000-0000-000077840000}"/>
    <cellStyle name="Normal 6 5 3 6 2 4" xfId="17246" xr:uid="{00000000-0005-0000-0000-000078840000}"/>
    <cellStyle name="Normal 6 5 3 6 2 4 2" xfId="17247" xr:uid="{00000000-0005-0000-0000-000079840000}"/>
    <cellStyle name="Normal 6 5 3 6 2 4 2 2" xfId="42331" xr:uid="{00000000-0005-0000-0000-00007A840000}"/>
    <cellStyle name="Normal 6 5 3 6 2 4 3" xfId="32313" xr:uid="{00000000-0005-0000-0000-00007B840000}"/>
    <cellStyle name="Normal 6 5 3 6 2 5" xfId="17248" xr:uid="{00000000-0005-0000-0000-00007C840000}"/>
    <cellStyle name="Normal 6 5 3 6 2 5 2" xfId="17249" xr:uid="{00000000-0005-0000-0000-00007D840000}"/>
    <cellStyle name="Normal 6 5 3 6 2 5 2 2" xfId="42332" xr:uid="{00000000-0005-0000-0000-00007E840000}"/>
    <cellStyle name="Normal 6 5 3 6 2 5 3" xfId="32314" xr:uid="{00000000-0005-0000-0000-00007F840000}"/>
    <cellStyle name="Normal 6 5 3 6 2 6" xfId="17250" xr:uid="{00000000-0005-0000-0000-000080840000}"/>
    <cellStyle name="Normal 6 5 3 6 2 6 2" xfId="36582" xr:uid="{00000000-0005-0000-0000-000081840000}"/>
    <cellStyle name="Normal 6 5 3 6 2 7" xfId="25986" xr:uid="{00000000-0005-0000-0000-000082840000}"/>
    <cellStyle name="Normal 6 5 3 6 3" xfId="17251" xr:uid="{00000000-0005-0000-0000-000083840000}"/>
    <cellStyle name="Normal 6 5 3 6 3 2" xfId="17252" xr:uid="{00000000-0005-0000-0000-000084840000}"/>
    <cellStyle name="Normal 6 5 3 6 3 2 2" xfId="17253" xr:uid="{00000000-0005-0000-0000-000085840000}"/>
    <cellStyle name="Normal 6 5 3 6 3 2 2 2" xfId="42333" xr:uid="{00000000-0005-0000-0000-000086840000}"/>
    <cellStyle name="Normal 6 5 3 6 3 2 3" xfId="32315" xr:uid="{00000000-0005-0000-0000-000087840000}"/>
    <cellStyle name="Normal 6 5 3 6 3 3" xfId="17254" xr:uid="{00000000-0005-0000-0000-000088840000}"/>
    <cellStyle name="Normal 6 5 3 6 3 3 2" xfId="17255" xr:uid="{00000000-0005-0000-0000-000089840000}"/>
    <cellStyle name="Normal 6 5 3 6 3 3 2 2" xfId="42334" xr:uid="{00000000-0005-0000-0000-00008A840000}"/>
    <cellStyle name="Normal 6 5 3 6 3 3 3" xfId="32316" xr:uid="{00000000-0005-0000-0000-00008B840000}"/>
    <cellStyle name="Normal 6 5 3 6 3 4" xfId="17256" xr:uid="{00000000-0005-0000-0000-00008C840000}"/>
    <cellStyle name="Normal 6 5 3 6 3 4 2" xfId="36585" xr:uid="{00000000-0005-0000-0000-00008D840000}"/>
    <cellStyle name="Normal 6 5 3 6 3 5" xfId="25989" xr:uid="{00000000-0005-0000-0000-00008E840000}"/>
    <cellStyle name="Normal 6 5 3 6 4" xfId="17257" xr:uid="{00000000-0005-0000-0000-00008F840000}"/>
    <cellStyle name="Normal 6 5 3 6 4 2" xfId="17258" xr:uid="{00000000-0005-0000-0000-000090840000}"/>
    <cellStyle name="Normal 6 5 3 6 4 2 2" xfId="17259" xr:uid="{00000000-0005-0000-0000-000091840000}"/>
    <cellStyle name="Normal 6 5 3 6 4 2 2 2" xfId="42335" xr:uid="{00000000-0005-0000-0000-000092840000}"/>
    <cellStyle name="Normal 6 5 3 6 4 2 3" xfId="32317" xr:uid="{00000000-0005-0000-0000-000093840000}"/>
    <cellStyle name="Normal 6 5 3 6 4 3" xfId="17260" xr:uid="{00000000-0005-0000-0000-000094840000}"/>
    <cellStyle name="Normal 6 5 3 6 4 3 2" xfId="17261" xr:uid="{00000000-0005-0000-0000-000095840000}"/>
    <cellStyle name="Normal 6 5 3 6 4 3 2 2" xfId="42336" xr:uid="{00000000-0005-0000-0000-000096840000}"/>
    <cellStyle name="Normal 6 5 3 6 4 3 3" xfId="32318" xr:uid="{00000000-0005-0000-0000-000097840000}"/>
    <cellStyle name="Normal 6 5 3 6 4 4" xfId="17262" xr:uid="{00000000-0005-0000-0000-000098840000}"/>
    <cellStyle name="Normal 6 5 3 6 4 4 2" xfId="36586" xr:uid="{00000000-0005-0000-0000-000099840000}"/>
    <cellStyle name="Normal 6 5 3 6 4 5" xfId="25990" xr:uid="{00000000-0005-0000-0000-00009A840000}"/>
    <cellStyle name="Normal 6 5 3 6 5" xfId="17263" xr:uid="{00000000-0005-0000-0000-00009B840000}"/>
    <cellStyle name="Normal 6 5 3 6 5 2" xfId="17264" xr:uid="{00000000-0005-0000-0000-00009C840000}"/>
    <cellStyle name="Normal 6 5 3 6 5 2 2" xfId="42337" xr:uid="{00000000-0005-0000-0000-00009D840000}"/>
    <cellStyle name="Normal 6 5 3 6 5 3" xfId="32319" xr:uid="{00000000-0005-0000-0000-00009E840000}"/>
    <cellStyle name="Normal 6 5 3 6 6" xfId="17265" xr:uid="{00000000-0005-0000-0000-00009F840000}"/>
    <cellStyle name="Normal 6 5 3 6 6 2" xfId="17266" xr:uid="{00000000-0005-0000-0000-0000A0840000}"/>
    <cellStyle name="Normal 6 5 3 6 6 2 2" xfId="42338" xr:uid="{00000000-0005-0000-0000-0000A1840000}"/>
    <cellStyle name="Normal 6 5 3 6 6 3" xfId="32320" xr:uid="{00000000-0005-0000-0000-0000A2840000}"/>
    <cellStyle name="Normal 6 5 3 6 7" xfId="17267" xr:uid="{00000000-0005-0000-0000-0000A3840000}"/>
    <cellStyle name="Normal 6 5 3 6 7 2" xfId="36581" xr:uid="{00000000-0005-0000-0000-0000A4840000}"/>
    <cellStyle name="Normal 6 5 3 6 8" xfId="25985" xr:uid="{00000000-0005-0000-0000-0000A5840000}"/>
    <cellStyle name="Normal 6 5 3 7" xfId="17268" xr:uid="{00000000-0005-0000-0000-0000A6840000}"/>
    <cellStyle name="Normal 6 5 3 7 2" xfId="17269" xr:uid="{00000000-0005-0000-0000-0000A7840000}"/>
    <cellStyle name="Normal 6 5 3 7 2 2" xfId="17270" xr:uid="{00000000-0005-0000-0000-0000A8840000}"/>
    <cellStyle name="Normal 6 5 3 7 2 2 2" xfId="17271" xr:uid="{00000000-0005-0000-0000-0000A9840000}"/>
    <cellStyle name="Normal 6 5 3 7 2 2 2 2" xfId="42339" xr:uid="{00000000-0005-0000-0000-0000AA840000}"/>
    <cellStyle name="Normal 6 5 3 7 2 2 3" xfId="32321" xr:uid="{00000000-0005-0000-0000-0000AB840000}"/>
    <cellStyle name="Normal 6 5 3 7 2 3" xfId="17272" xr:uid="{00000000-0005-0000-0000-0000AC840000}"/>
    <cellStyle name="Normal 6 5 3 7 2 3 2" xfId="17273" xr:uid="{00000000-0005-0000-0000-0000AD840000}"/>
    <cellStyle name="Normal 6 5 3 7 2 3 2 2" xfId="42340" xr:uid="{00000000-0005-0000-0000-0000AE840000}"/>
    <cellStyle name="Normal 6 5 3 7 2 3 3" xfId="32322" xr:uid="{00000000-0005-0000-0000-0000AF840000}"/>
    <cellStyle name="Normal 6 5 3 7 2 4" xfId="17274" xr:uid="{00000000-0005-0000-0000-0000B0840000}"/>
    <cellStyle name="Normal 6 5 3 7 2 4 2" xfId="36588" xr:uid="{00000000-0005-0000-0000-0000B1840000}"/>
    <cellStyle name="Normal 6 5 3 7 2 5" xfId="25992" xr:uid="{00000000-0005-0000-0000-0000B2840000}"/>
    <cellStyle name="Normal 6 5 3 7 3" xfId="17275" xr:uid="{00000000-0005-0000-0000-0000B3840000}"/>
    <cellStyle name="Normal 6 5 3 7 3 2" xfId="17276" xr:uid="{00000000-0005-0000-0000-0000B4840000}"/>
    <cellStyle name="Normal 6 5 3 7 3 2 2" xfId="17277" xr:uid="{00000000-0005-0000-0000-0000B5840000}"/>
    <cellStyle name="Normal 6 5 3 7 3 2 2 2" xfId="42341" xr:uid="{00000000-0005-0000-0000-0000B6840000}"/>
    <cellStyle name="Normal 6 5 3 7 3 2 3" xfId="32323" xr:uid="{00000000-0005-0000-0000-0000B7840000}"/>
    <cellStyle name="Normal 6 5 3 7 3 3" xfId="17278" xr:uid="{00000000-0005-0000-0000-0000B8840000}"/>
    <cellStyle name="Normal 6 5 3 7 3 3 2" xfId="17279" xr:uid="{00000000-0005-0000-0000-0000B9840000}"/>
    <cellStyle name="Normal 6 5 3 7 3 3 2 2" xfId="42342" xr:uid="{00000000-0005-0000-0000-0000BA840000}"/>
    <cellStyle name="Normal 6 5 3 7 3 3 3" xfId="32324" xr:uid="{00000000-0005-0000-0000-0000BB840000}"/>
    <cellStyle name="Normal 6 5 3 7 3 4" xfId="17280" xr:uid="{00000000-0005-0000-0000-0000BC840000}"/>
    <cellStyle name="Normal 6 5 3 7 3 4 2" xfId="36589" xr:uid="{00000000-0005-0000-0000-0000BD840000}"/>
    <cellStyle name="Normal 6 5 3 7 3 5" xfId="25993" xr:uid="{00000000-0005-0000-0000-0000BE840000}"/>
    <cellStyle name="Normal 6 5 3 7 4" xfId="17281" xr:uid="{00000000-0005-0000-0000-0000BF840000}"/>
    <cellStyle name="Normal 6 5 3 7 4 2" xfId="17282" xr:uid="{00000000-0005-0000-0000-0000C0840000}"/>
    <cellStyle name="Normal 6 5 3 7 4 2 2" xfId="42343" xr:uid="{00000000-0005-0000-0000-0000C1840000}"/>
    <cellStyle name="Normal 6 5 3 7 4 3" xfId="32325" xr:uid="{00000000-0005-0000-0000-0000C2840000}"/>
    <cellStyle name="Normal 6 5 3 7 5" xfId="17283" xr:uid="{00000000-0005-0000-0000-0000C3840000}"/>
    <cellStyle name="Normal 6 5 3 7 5 2" xfId="17284" xr:uid="{00000000-0005-0000-0000-0000C4840000}"/>
    <cellStyle name="Normal 6 5 3 7 5 2 2" xfId="42344" xr:uid="{00000000-0005-0000-0000-0000C5840000}"/>
    <cellStyle name="Normal 6 5 3 7 5 3" xfId="32326" xr:uid="{00000000-0005-0000-0000-0000C6840000}"/>
    <cellStyle name="Normal 6 5 3 7 6" xfId="17285" xr:uid="{00000000-0005-0000-0000-0000C7840000}"/>
    <cellStyle name="Normal 6 5 3 7 6 2" xfId="36587" xr:uid="{00000000-0005-0000-0000-0000C8840000}"/>
    <cellStyle name="Normal 6 5 3 7 7" xfId="25991" xr:uid="{00000000-0005-0000-0000-0000C9840000}"/>
    <cellStyle name="Normal 6 5 3 8" xfId="17286" xr:uid="{00000000-0005-0000-0000-0000CA840000}"/>
    <cellStyle name="Normal 6 5 3 8 2" xfId="17287" xr:uid="{00000000-0005-0000-0000-0000CB840000}"/>
    <cellStyle name="Normal 6 5 3 8 2 2" xfId="17288" xr:uid="{00000000-0005-0000-0000-0000CC840000}"/>
    <cellStyle name="Normal 6 5 3 8 2 2 2" xfId="42345" xr:uid="{00000000-0005-0000-0000-0000CD840000}"/>
    <cellStyle name="Normal 6 5 3 8 2 3" xfId="32327" xr:uid="{00000000-0005-0000-0000-0000CE840000}"/>
    <cellStyle name="Normal 6 5 3 8 3" xfId="17289" xr:uid="{00000000-0005-0000-0000-0000CF840000}"/>
    <cellStyle name="Normal 6 5 3 8 3 2" xfId="17290" xr:uid="{00000000-0005-0000-0000-0000D0840000}"/>
    <cellStyle name="Normal 6 5 3 8 3 2 2" xfId="42346" xr:uid="{00000000-0005-0000-0000-0000D1840000}"/>
    <cellStyle name="Normal 6 5 3 8 3 3" xfId="32328" xr:uid="{00000000-0005-0000-0000-0000D2840000}"/>
    <cellStyle name="Normal 6 5 3 8 4" xfId="17291" xr:uid="{00000000-0005-0000-0000-0000D3840000}"/>
    <cellStyle name="Normal 6 5 3 8 4 2" xfId="36590" xr:uid="{00000000-0005-0000-0000-0000D4840000}"/>
    <cellStyle name="Normal 6 5 3 8 5" xfId="25994" xr:uid="{00000000-0005-0000-0000-0000D5840000}"/>
    <cellStyle name="Normal 6 5 3 9" xfId="17292" xr:uid="{00000000-0005-0000-0000-0000D6840000}"/>
    <cellStyle name="Normal 6 5 3 9 2" xfId="17293" xr:uid="{00000000-0005-0000-0000-0000D7840000}"/>
    <cellStyle name="Normal 6 5 3 9 2 2" xfId="17294" xr:uid="{00000000-0005-0000-0000-0000D8840000}"/>
    <cellStyle name="Normal 6 5 3 9 2 2 2" xfId="42347" xr:uid="{00000000-0005-0000-0000-0000D9840000}"/>
    <cellStyle name="Normal 6 5 3 9 2 3" xfId="32329" xr:uid="{00000000-0005-0000-0000-0000DA840000}"/>
    <cellStyle name="Normal 6 5 3 9 3" xfId="17295" xr:uid="{00000000-0005-0000-0000-0000DB840000}"/>
    <cellStyle name="Normal 6 5 3 9 3 2" xfId="17296" xr:uid="{00000000-0005-0000-0000-0000DC840000}"/>
    <cellStyle name="Normal 6 5 3 9 3 2 2" xfId="42348" xr:uid="{00000000-0005-0000-0000-0000DD840000}"/>
    <cellStyle name="Normal 6 5 3 9 3 3" xfId="32330" xr:uid="{00000000-0005-0000-0000-0000DE840000}"/>
    <cellStyle name="Normal 6 5 3 9 4" xfId="17297" xr:uid="{00000000-0005-0000-0000-0000DF840000}"/>
    <cellStyle name="Normal 6 5 3 9 4 2" xfId="36591" xr:uid="{00000000-0005-0000-0000-0000E0840000}"/>
    <cellStyle name="Normal 6 5 3 9 5" xfId="25995" xr:uid="{00000000-0005-0000-0000-0000E1840000}"/>
    <cellStyle name="Normal 6 5 4" xfId="17298" xr:uid="{00000000-0005-0000-0000-0000E2840000}"/>
    <cellStyle name="Normal 6 5 4 10" xfId="17299" xr:uid="{00000000-0005-0000-0000-0000E3840000}"/>
    <cellStyle name="Normal 6 5 4 10 2" xfId="17300" xr:uid="{00000000-0005-0000-0000-0000E4840000}"/>
    <cellStyle name="Normal 6 5 4 10 2 2" xfId="42349" xr:uid="{00000000-0005-0000-0000-0000E5840000}"/>
    <cellStyle name="Normal 6 5 4 10 3" xfId="32331" xr:uid="{00000000-0005-0000-0000-0000E6840000}"/>
    <cellStyle name="Normal 6 5 4 11" xfId="17301" xr:uid="{00000000-0005-0000-0000-0000E7840000}"/>
    <cellStyle name="Normal 6 5 4 11 2" xfId="17302" xr:uid="{00000000-0005-0000-0000-0000E8840000}"/>
    <cellStyle name="Normal 6 5 4 11 2 2" xfId="42350" xr:uid="{00000000-0005-0000-0000-0000E9840000}"/>
    <cellStyle name="Normal 6 5 4 11 3" xfId="32332" xr:uid="{00000000-0005-0000-0000-0000EA840000}"/>
    <cellStyle name="Normal 6 5 4 12" xfId="17303" xr:uid="{00000000-0005-0000-0000-0000EB840000}"/>
    <cellStyle name="Normal 6 5 4 12 2" xfId="36592" xr:uid="{00000000-0005-0000-0000-0000EC840000}"/>
    <cellStyle name="Normal 6 5 4 13" xfId="25996" xr:uid="{00000000-0005-0000-0000-0000ED840000}"/>
    <cellStyle name="Normal 6 5 4 2" xfId="17304" xr:uid="{00000000-0005-0000-0000-0000EE840000}"/>
    <cellStyle name="Normal 6 5 4 2 10" xfId="17305" xr:uid="{00000000-0005-0000-0000-0000EF840000}"/>
    <cellStyle name="Normal 6 5 4 2 10 2" xfId="17306" xr:uid="{00000000-0005-0000-0000-0000F0840000}"/>
    <cellStyle name="Normal 6 5 4 2 10 2 2" xfId="42351" xr:uid="{00000000-0005-0000-0000-0000F1840000}"/>
    <cellStyle name="Normal 6 5 4 2 10 3" xfId="32333" xr:uid="{00000000-0005-0000-0000-0000F2840000}"/>
    <cellStyle name="Normal 6 5 4 2 11" xfId="17307" xr:uid="{00000000-0005-0000-0000-0000F3840000}"/>
    <cellStyle name="Normal 6 5 4 2 11 2" xfId="36593" xr:uid="{00000000-0005-0000-0000-0000F4840000}"/>
    <cellStyle name="Normal 6 5 4 2 12" xfId="25997" xr:uid="{00000000-0005-0000-0000-0000F5840000}"/>
    <cellStyle name="Normal 6 5 4 2 2" xfId="17308" xr:uid="{00000000-0005-0000-0000-0000F6840000}"/>
    <cellStyle name="Normal 6 5 4 2 2 10" xfId="25998" xr:uid="{00000000-0005-0000-0000-0000F7840000}"/>
    <cellStyle name="Normal 6 5 4 2 2 2" xfId="17309" xr:uid="{00000000-0005-0000-0000-0000F8840000}"/>
    <cellStyle name="Normal 6 5 4 2 2 2 2" xfId="17310" xr:uid="{00000000-0005-0000-0000-0000F9840000}"/>
    <cellStyle name="Normal 6 5 4 2 2 2 2 2" xfId="17311" xr:uid="{00000000-0005-0000-0000-0000FA840000}"/>
    <cellStyle name="Normal 6 5 4 2 2 2 2 2 2" xfId="17312" xr:uid="{00000000-0005-0000-0000-0000FB840000}"/>
    <cellStyle name="Normal 6 5 4 2 2 2 2 2 2 2" xfId="17313" xr:uid="{00000000-0005-0000-0000-0000FC840000}"/>
    <cellStyle name="Normal 6 5 4 2 2 2 2 2 2 2 2" xfId="42352" xr:uid="{00000000-0005-0000-0000-0000FD840000}"/>
    <cellStyle name="Normal 6 5 4 2 2 2 2 2 2 3" xfId="32334" xr:uid="{00000000-0005-0000-0000-0000FE840000}"/>
    <cellStyle name="Normal 6 5 4 2 2 2 2 2 3" xfId="17314" xr:uid="{00000000-0005-0000-0000-0000FF840000}"/>
    <cellStyle name="Normal 6 5 4 2 2 2 2 2 3 2" xfId="17315" xr:uid="{00000000-0005-0000-0000-000000850000}"/>
    <cellStyle name="Normal 6 5 4 2 2 2 2 2 3 2 2" xfId="42353" xr:uid="{00000000-0005-0000-0000-000001850000}"/>
    <cellStyle name="Normal 6 5 4 2 2 2 2 2 3 3" xfId="32335" xr:uid="{00000000-0005-0000-0000-000002850000}"/>
    <cellStyle name="Normal 6 5 4 2 2 2 2 2 4" xfId="17316" xr:uid="{00000000-0005-0000-0000-000003850000}"/>
    <cellStyle name="Normal 6 5 4 2 2 2 2 2 4 2" xfId="36597" xr:uid="{00000000-0005-0000-0000-000004850000}"/>
    <cellStyle name="Normal 6 5 4 2 2 2 2 2 5" xfId="26001" xr:uid="{00000000-0005-0000-0000-000005850000}"/>
    <cellStyle name="Normal 6 5 4 2 2 2 2 3" xfId="17317" xr:uid="{00000000-0005-0000-0000-000006850000}"/>
    <cellStyle name="Normal 6 5 4 2 2 2 2 3 2" xfId="17318" xr:uid="{00000000-0005-0000-0000-000007850000}"/>
    <cellStyle name="Normal 6 5 4 2 2 2 2 3 2 2" xfId="17319" xr:uid="{00000000-0005-0000-0000-000008850000}"/>
    <cellStyle name="Normal 6 5 4 2 2 2 2 3 2 2 2" xfId="42354" xr:uid="{00000000-0005-0000-0000-000009850000}"/>
    <cellStyle name="Normal 6 5 4 2 2 2 2 3 2 3" xfId="32336" xr:uid="{00000000-0005-0000-0000-00000A850000}"/>
    <cellStyle name="Normal 6 5 4 2 2 2 2 3 3" xfId="17320" xr:uid="{00000000-0005-0000-0000-00000B850000}"/>
    <cellStyle name="Normal 6 5 4 2 2 2 2 3 3 2" xfId="17321" xr:uid="{00000000-0005-0000-0000-00000C850000}"/>
    <cellStyle name="Normal 6 5 4 2 2 2 2 3 3 2 2" xfId="42355" xr:uid="{00000000-0005-0000-0000-00000D850000}"/>
    <cellStyle name="Normal 6 5 4 2 2 2 2 3 3 3" xfId="32337" xr:uid="{00000000-0005-0000-0000-00000E850000}"/>
    <cellStyle name="Normal 6 5 4 2 2 2 2 3 4" xfId="17322" xr:uid="{00000000-0005-0000-0000-00000F850000}"/>
    <cellStyle name="Normal 6 5 4 2 2 2 2 3 4 2" xfId="36598" xr:uid="{00000000-0005-0000-0000-000010850000}"/>
    <cellStyle name="Normal 6 5 4 2 2 2 2 3 5" xfId="26002" xr:uid="{00000000-0005-0000-0000-000011850000}"/>
    <cellStyle name="Normal 6 5 4 2 2 2 2 4" xfId="17323" xr:uid="{00000000-0005-0000-0000-000012850000}"/>
    <cellStyle name="Normal 6 5 4 2 2 2 2 4 2" xfId="17324" xr:uid="{00000000-0005-0000-0000-000013850000}"/>
    <cellStyle name="Normal 6 5 4 2 2 2 2 4 2 2" xfId="42356" xr:uid="{00000000-0005-0000-0000-000014850000}"/>
    <cellStyle name="Normal 6 5 4 2 2 2 2 4 3" xfId="32338" xr:uid="{00000000-0005-0000-0000-000015850000}"/>
    <cellStyle name="Normal 6 5 4 2 2 2 2 5" xfId="17325" xr:uid="{00000000-0005-0000-0000-000016850000}"/>
    <cellStyle name="Normal 6 5 4 2 2 2 2 5 2" xfId="17326" xr:uid="{00000000-0005-0000-0000-000017850000}"/>
    <cellStyle name="Normal 6 5 4 2 2 2 2 5 2 2" xfId="42357" xr:uid="{00000000-0005-0000-0000-000018850000}"/>
    <cellStyle name="Normal 6 5 4 2 2 2 2 5 3" xfId="32339" xr:uid="{00000000-0005-0000-0000-000019850000}"/>
    <cellStyle name="Normal 6 5 4 2 2 2 2 6" xfId="17327" xr:uid="{00000000-0005-0000-0000-00001A850000}"/>
    <cellStyle name="Normal 6 5 4 2 2 2 2 6 2" xfId="36596" xr:uid="{00000000-0005-0000-0000-00001B850000}"/>
    <cellStyle name="Normal 6 5 4 2 2 2 2 7" xfId="26000" xr:uid="{00000000-0005-0000-0000-00001C850000}"/>
    <cellStyle name="Normal 6 5 4 2 2 2 3" xfId="17328" xr:uid="{00000000-0005-0000-0000-00001D850000}"/>
    <cellStyle name="Normal 6 5 4 2 2 2 3 2" xfId="17329" xr:uid="{00000000-0005-0000-0000-00001E850000}"/>
    <cellStyle name="Normal 6 5 4 2 2 2 3 2 2" xfId="17330" xr:uid="{00000000-0005-0000-0000-00001F850000}"/>
    <cellStyle name="Normal 6 5 4 2 2 2 3 2 2 2" xfId="42358" xr:uid="{00000000-0005-0000-0000-000020850000}"/>
    <cellStyle name="Normal 6 5 4 2 2 2 3 2 3" xfId="32340" xr:uid="{00000000-0005-0000-0000-000021850000}"/>
    <cellStyle name="Normal 6 5 4 2 2 2 3 3" xfId="17331" xr:uid="{00000000-0005-0000-0000-000022850000}"/>
    <cellStyle name="Normal 6 5 4 2 2 2 3 3 2" xfId="17332" xr:uid="{00000000-0005-0000-0000-000023850000}"/>
    <cellStyle name="Normal 6 5 4 2 2 2 3 3 2 2" xfId="42359" xr:uid="{00000000-0005-0000-0000-000024850000}"/>
    <cellStyle name="Normal 6 5 4 2 2 2 3 3 3" xfId="32341" xr:uid="{00000000-0005-0000-0000-000025850000}"/>
    <cellStyle name="Normal 6 5 4 2 2 2 3 4" xfId="17333" xr:uid="{00000000-0005-0000-0000-000026850000}"/>
    <cellStyle name="Normal 6 5 4 2 2 2 3 4 2" xfId="36599" xr:uid="{00000000-0005-0000-0000-000027850000}"/>
    <cellStyle name="Normal 6 5 4 2 2 2 3 5" xfId="26003" xr:uid="{00000000-0005-0000-0000-000028850000}"/>
    <cellStyle name="Normal 6 5 4 2 2 2 4" xfId="17334" xr:uid="{00000000-0005-0000-0000-000029850000}"/>
    <cellStyle name="Normal 6 5 4 2 2 2 4 2" xfId="17335" xr:uid="{00000000-0005-0000-0000-00002A850000}"/>
    <cellStyle name="Normal 6 5 4 2 2 2 4 2 2" xfId="17336" xr:uid="{00000000-0005-0000-0000-00002B850000}"/>
    <cellStyle name="Normal 6 5 4 2 2 2 4 2 2 2" xfId="42360" xr:uid="{00000000-0005-0000-0000-00002C850000}"/>
    <cellStyle name="Normal 6 5 4 2 2 2 4 2 3" xfId="32342" xr:uid="{00000000-0005-0000-0000-00002D850000}"/>
    <cellStyle name="Normal 6 5 4 2 2 2 4 3" xfId="17337" xr:uid="{00000000-0005-0000-0000-00002E850000}"/>
    <cellStyle name="Normal 6 5 4 2 2 2 4 3 2" xfId="17338" xr:uid="{00000000-0005-0000-0000-00002F850000}"/>
    <cellStyle name="Normal 6 5 4 2 2 2 4 3 2 2" xfId="42361" xr:uid="{00000000-0005-0000-0000-000030850000}"/>
    <cellStyle name="Normal 6 5 4 2 2 2 4 3 3" xfId="32343" xr:uid="{00000000-0005-0000-0000-000031850000}"/>
    <cellStyle name="Normal 6 5 4 2 2 2 4 4" xfId="17339" xr:uid="{00000000-0005-0000-0000-000032850000}"/>
    <cellStyle name="Normal 6 5 4 2 2 2 4 4 2" xfId="36600" xr:uid="{00000000-0005-0000-0000-000033850000}"/>
    <cellStyle name="Normal 6 5 4 2 2 2 4 5" xfId="26004" xr:uid="{00000000-0005-0000-0000-000034850000}"/>
    <cellStyle name="Normal 6 5 4 2 2 2 5" xfId="17340" xr:uid="{00000000-0005-0000-0000-000035850000}"/>
    <cellStyle name="Normal 6 5 4 2 2 2 5 2" xfId="17341" xr:uid="{00000000-0005-0000-0000-000036850000}"/>
    <cellStyle name="Normal 6 5 4 2 2 2 5 2 2" xfId="42362" xr:uid="{00000000-0005-0000-0000-000037850000}"/>
    <cellStyle name="Normal 6 5 4 2 2 2 5 3" xfId="32344" xr:uid="{00000000-0005-0000-0000-000038850000}"/>
    <cellStyle name="Normal 6 5 4 2 2 2 6" xfId="17342" xr:uid="{00000000-0005-0000-0000-000039850000}"/>
    <cellStyle name="Normal 6 5 4 2 2 2 6 2" xfId="17343" xr:uid="{00000000-0005-0000-0000-00003A850000}"/>
    <cellStyle name="Normal 6 5 4 2 2 2 6 2 2" xfId="42363" xr:uid="{00000000-0005-0000-0000-00003B850000}"/>
    <cellStyle name="Normal 6 5 4 2 2 2 6 3" xfId="32345" xr:uid="{00000000-0005-0000-0000-00003C850000}"/>
    <cellStyle name="Normal 6 5 4 2 2 2 7" xfId="17344" xr:uid="{00000000-0005-0000-0000-00003D850000}"/>
    <cellStyle name="Normal 6 5 4 2 2 2 7 2" xfId="36595" xr:uid="{00000000-0005-0000-0000-00003E850000}"/>
    <cellStyle name="Normal 6 5 4 2 2 2 8" xfId="25999" xr:uid="{00000000-0005-0000-0000-00003F850000}"/>
    <cellStyle name="Normal 6 5 4 2 2 3" xfId="17345" xr:uid="{00000000-0005-0000-0000-000040850000}"/>
    <cellStyle name="Normal 6 5 4 2 2 3 2" xfId="17346" xr:uid="{00000000-0005-0000-0000-000041850000}"/>
    <cellStyle name="Normal 6 5 4 2 2 3 2 2" xfId="17347" xr:uid="{00000000-0005-0000-0000-000042850000}"/>
    <cellStyle name="Normal 6 5 4 2 2 3 2 2 2" xfId="17348" xr:uid="{00000000-0005-0000-0000-000043850000}"/>
    <cellStyle name="Normal 6 5 4 2 2 3 2 2 2 2" xfId="17349" xr:uid="{00000000-0005-0000-0000-000044850000}"/>
    <cellStyle name="Normal 6 5 4 2 2 3 2 2 2 2 2" xfId="42364" xr:uid="{00000000-0005-0000-0000-000045850000}"/>
    <cellStyle name="Normal 6 5 4 2 2 3 2 2 2 3" xfId="32346" xr:uid="{00000000-0005-0000-0000-000046850000}"/>
    <cellStyle name="Normal 6 5 4 2 2 3 2 2 3" xfId="17350" xr:uid="{00000000-0005-0000-0000-000047850000}"/>
    <cellStyle name="Normal 6 5 4 2 2 3 2 2 3 2" xfId="17351" xr:uid="{00000000-0005-0000-0000-000048850000}"/>
    <cellStyle name="Normal 6 5 4 2 2 3 2 2 3 2 2" xfId="42365" xr:uid="{00000000-0005-0000-0000-000049850000}"/>
    <cellStyle name="Normal 6 5 4 2 2 3 2 2 3 3" xfId="32347" xr:uid="{00000000-0005-0000-0000-00004A850000}"/>
    <cellStyle name="Normal 6 5 4 2 2 3 2 2 4" xfId="17352" xr:uid="{00000000-0005-0000-0000-00004B850000}"/>
    <cellStyle name="Normal 6 5 4 2 2 3 2 2 4 2" xfId="36603" xr:uid="{00000000-0005-0000-0000-00004C850000}"/>
    <cellStyle name="Normal 6 5 4 2 2 3 2 2 5" xfId="26007" xr:uid="{00000000-0005-0000-0000-00004D850000}"/>
    <cellStyle name="Normal 6 5 4 2 2 3 2 3" xfId="17353" xr:uid="{00000000-0005-0000-0000-00004E850000}"/>
    <cellStyle name="Normal 6 5 4 2 2 3 2 3 2" xfId="17354" xr:uid="{00000000-0005-0000-0000-00004F850000}"/>
    <cellStyle name="Normal 6 5 4 2 2 3 2 3 2 2" xfId="17355" xr:uid="{00000000-0005-0000-0000-000050850000}"/>
    <cellStyle name="Normal 6 5 4 2 2 3 2 3 2 2 2" xfId="42366" xr:uid="{00000000-0005-0000-0000-000051850000}"/>
    <cellStyle name="Normal 6 5 4 2 2 3 2 3 2 3" xfId="32348" xr:uid="{00000000-0005-0000-0000-000052850000}"/>
    <cellStyle name="Normal 6 5 4 2 2 3 2 3 3" xfId="17356" xr:uid="{00000000-0005-0000-0000-000053850000}"/>
    <cellStyle name="Normal 6 5 4 2 2 3 2 3 3 2" xfId="17357" xr:uid="{00000000-0005-0000-0000-000054850000}"/>
    <cellStyle name="Normal 6 5 4 2 2 3 2 3 3 2 2" xfId="42367" xr:uid="{00000000-0005-0000-0000-000055850000}"/>
    <cellStyle name="Normal 6 5 4 2 2 3 2 3 3 3" xfId="32349" xr:uid="{00000000-0005-0000-0000-000056850000}"/>
    <cellStyle name="Normal 6 5 4 2 2 3 2 3 4" xfId="17358" xr:uid="{00000000-0005-0000-0000-000057850000}"/>
    <cellStyle name="Normal 6 5 4 2 2 3 2 3 4 2" xfId="36604" xr:uid="{00000000-0005-0000-0000-000058850000}"/>
    <cellStyle name="Normal 6 5 4 2 2 3 2 3 5" xfId="26008" xr:uid="{00000000-0005-0000-0000-000059850000}"/>
    <cellStyle name="Normal 6 5 4 2 2 3 2 4" xfId="17359" xr:uid="{00000000-0005-0000-0000-00005A850000}"/>
    <cellStyle name="Normal 6 5 4 2 2 3 2 4 2" xfId="17360" xr:uid="{00000000-0005-0000-0000-00005B850000}"/>
    <cellStyle name="Normal 6 5 4 2 2 3 2 4 2 2" xfId="42368" xr:uid="{00000000-0005-0000-0000-00005C850000}"/>
    <cellStyle name="Normal 6 5 4 2 2 3 2 4 3" xfId="32350" xr:uid="{00000000-0005-0000-0000-00005D850000}"/>
    <cellStyle name="Normal 6 5 4 2 2 3 2 5" xfId="17361" xr:uid="{00000000-0005-0000-0000-00005E850000}"/>
    <cellStyle name="Normal 6 5 4 2 2 3 2 5 2" xfId="17362" xr:uid="{00000000-0005-0000-0000-00005F850000}"/>
    <cellStyle name="Normal 6 5 4 2 2 3 2 5 2 2" xfId="42369" xr:uid="{00000000-0005-0000-0000-000060850000}"/>
    <cellStyle name="Normal 6 5 4 2 2 3 2 5 3" xfId="32351" xr:uid="{00000000-0005-0000-0000-000061850000}"/>
    <cellStyle name="Normal 6 5 4 2 2 3 2 6" xfId="17363" xr:uid="{00000000-0005-0000-0000-000062850000}"/>
    <cellStyle name="Normal 6 5 4 2 2 3 2 6 2" xfId="36602" xr:uid="{00000000-0005-0000-0000-000063850000}"/>
    <cellStyle name="Normal 6 5 4 2 2 3 2 7" xfId="26006" xr:uid="{00000000-0005-0000-0000-000064850000}"/>
    <cellStyle name="Normal 6 5 4 2 2 3 3" xfId="17364" xr:uid="{00000000-0005-0000-0000-000065850000}"/>
    <cellStyle name="Normal 6 5 4 2 2 3 3 2" xfId="17365" xr:uid="{00000000-0005-0000-0000-000066850000}"/>
    <cellStyle name="Normal 6 5 4 2 2 3 3 2 2" xfId="17366" xr:uid="{00000000-0005-0000-0000-000067850000}"/>
    <cellStyle name="Normal 6 5 4 2 2 3 3 2 2 2" xfId="42370" xr:uid="{00000000-0005-0000-0000-000068850000}"/>
    <cellStyle name="Normal 6 5 4 2 2 3 3 2 3" xfId="32352" xr:uid="{00000000-0005-0000-0000-000069850000}"/>
    <cellStyle name="Normal 6 5 4 2 2 3 3 3" xfId="17367" xr:uid="{00000000-0005-0000-0000-00006A850000}"/>
    <cellStyle name="Normal 6 5 4 2 2 3 3 3 2" xfId="17368" xr:uid="{00000000-0005-0000-0000-00006B850000}"/>
    <cellStyle name="Normal 6 5 4 2 2 3 3 3 2 2" xfId="42371" xr:uid="{00000000-0005-0000-0000-00006C850000}"/>
    <cellStyle name="Normal 6 5 4 2 2 3 3 3 3" xfId="32353" xr:uid="{00000000-0005-0000-0000-00006D850000}"/>
    <cellStyle name="Normal 6 5 4 2 2 3 3 4" xfId="17369" xr:uid="{00000000-0005-0000-0000-00006E850000}"/>
    <cellStyle name="Normal 6 5 4 2 2 3 3 4 2" xfId="36605" xr:uid="{00000000-0005-0000-0000-00006F850000}"/>
    <cellStyle name="Normal 6 5 4 2 2 3 3 5" xfId="26009" xr:uid="{00000000-0005-0000-0000-000070850000}"/>
    <cellStyle name="Normal 6 5 4 2 2 3 4" xfId="17370" xr:uid="{00000000-0005-0000-0000-000071850000}"/>
    <cellStyle name="Normal 6 5 4 2 2 3 4 2" xfId="17371" xr:uid="{00000000-0005-0000-0000-000072850000}"/>
    <cellStyle name="Normal 6 5 4 2 2 3 4 2 2" xfId="17372" xr:uid="{00000000-0005-0000-0000-000073850000}"/>
    <cellStyle name="Normal 6 5 4 2 2 3 4 2 2 2" xfId="42372" xr:uid="{00000000-0005-0000-0000-000074850000}"/>
    <cellStyle name="Normal 6 5 4 2 2 3 4 2 3" xfId="32354" xr:uid="{00000000-0005-0000-0000-000075850000}"/>
    <cellStyle name="Normal 6 5 4 2 2 3 4 3" xfId="17373" xr:uid="{00000000-0005-0000-0000-000076850000}"/>
    <cellStyle name="Normal 6 5 4 2 2 3 4 3 2" xfId="17374" xr:uid="{00000000-0005-0000-0000-000077850000}"/>
    <cellStyle name="Normal 6 5 4 2 2 3 4 3 2 2" xfId="42373" xr:uid="{00000000-0005-0000-0000-000078850000}"/>
    <cellStyle name="Normal 6 5 4 2 2 3 4 3 3" xfId="32355" xr:uid="{00000000-0005-0000-0000-000079850000}"/>
    <cellStyle name="Normal 6 5 4 2 2 3 4 4" xfId="17375" xr:uid="{00000000-0005-0000-0000-00007A850000}"/>
    <cellStyle name="Normal 6 5 4 2 2 3 4 4 2" xfId="36606" xr:uid="{00000000-0005-0000-0000-00007B850000}"/>
    <cellStyle name="Normal 6 5 4 2 2 3 4 5" xfId="26010" xr:uid="{00000000-0005-0000-0000-00007C850000}"/>
    <cellStyle name="Normal 6 5 4 2 2 3 5" xfId="17376" xr:uid="{00000000-0005-0000-0000-00007D850000}"/>
    <cellStyle name="Normal 6 5 4 2 2 3 5 2" xfId="17377" xr:uid="{00000000-0005-0000-0000-00007E850000}"/>
    <cellStyle name="Normal 6 5 4 2 2 3 5 2 2" xfId="42374" xr:uid="{00000000-0005-0000-0000-00007F850000}"/>
    <cellStyle name="Normal 6 5 4 2 2 3 5 3" xfId="32356" xr:uid="{00000000-0005-0000-0000-000080850000}"/>
    <cellStyle name="Normal 6 5 4 2 2 3 6" xfId="17378" xr:uid="{00000000-0005-0000-0000-000081850000}"/>
    <cellStyle name="Normal 6 5 4 2 2 3 6 2" xfId="17379" xr:uid="{00000000-0005-0000-0000-000082850000}"/>
    <cellStyle name="Normal 6 5 4 2 2 3 6 2 2" xfId="42375" xr:uid="{00000000-0005-0000-0000-000083850000}"/>
    <cellStyle name="Normal 6 5 4 2 2 3 6 3" xfId="32357" xr:uid="{00000000-0005-0000-0000-000084850000}"/>
    <cellStyle name="Normal 6 5 4 2 2 3 7" xfId="17380" xr:uid="{00000000-0005-0000-0000-000085850000}"/>
    <cellStyle name="Normal 6 5 4 2 2 3 7 2" xfId="36601" xr:uid="{00000000-0005-0000-0000-000086850000}"/>
    <cellStyle name="Normal 6 5 4 2 2 3 8" xfId="26005" xr:uid="{00000000-0005-0000-0000-000087850000}"/>
    <cellStyle name="Normal 6 5 4 2 2 4" xfId="17381" xr:uid="{00000000-0005-0000-0000-000088850000}"/>
    <cellStyle name="Normal 6 5 4 2 2 4 2" xfId="17382" xr:uid="{00000000-0005-0000-0000-000089850000}"/>
    <cellStyle name="Normal 6 5 4 2 2 4 2 2" xfId="17383" xr:uid="{00000000-0005-0000-0000-00008A850000}"/>
    <cellStyle name="Normal 6 5 4 2 2 4 2 2 2" xfId="17384" xr:uid="{00000000-0005-0000-0000-00008B850000}"/>
    <cellStyle name="Normal 6 5 4 2 2 4 2 2 2 2" xfId="42376" xr:uid="{00000000-0005-0000-0000-00008C850000}"/>
    <cellStyle name="Normal 6 5 4 2 2 4 2 2 3" xfId="32358" xr:uid="{00000000-0005-0000-0000-00008D850000}"/>
    <cellStyle name="Normal 6 5 4 2 2 4 2 3" xfId="17385" xr:uid="{00000000-0005-0000-0000-00008E850000}"/>
    <cellStyle name="Normal 6 5 4 2 2 4 2 3 2" xfId="17386" xr:uid="{00000000-0005-0000-0000-00008F850000}"/>
    <cellStyle name="Normal 6 5 4 2 2 4 2 3 2 2" xfId="42377" xr:uid="{00000000-0005-0000-0000-000090850000}"/>
    <cellStyle name="Normal 6 5 4 2 2 4 2 3 3" xfId="32359" xr:uid="{00000000-0005-0000-0000-000091850000}"/>
    <cellStyle name="Normal 6 5 4 2 2 4 2 4" xfId="17387" xr:uid="{00000000-0005-0000-0000-000092850000}"/>
    <cellStyle name="Normal 6 5 4 2 2 4 2 4 2" xfId="36608" xr:uid="{00000000-0005-0000-0000-000093850000}"/>
    <cellStyle name="Normal 6 5 4 2 2 4 2 5" xfId="26012" xr:uid="{00000000-0005-0000-0000-000094850000}"/>
    <cellStyle name="Normal 6 5 4 2 2 4 3" xfId="17388" xr:uid="{00000000-0005-0000-0000-000095850000}"/>
    <cellStyle name="Normal 6 5 4 2 2 4 3 2" xfId="17389" xr:uid="{00000000-0005-0000-0000-000096850000}"/>
    <cellStyle name="Normal 6 5 4 2 2 4 3 2 2" xfId="17390" xr:uid="{00000000-0005-0000-0000-000097850000}"/>
    <cellStyle name="Normal 6 5 4 2 2 4 3 2 2 2" xfId="42378" xr:uid="{00000000-0005-0000-0000-000098850000}"/>
    <cellStyle name="Normal 6 5 4 2 2 4 3 2 3" xfId="32360" xr:uid="{00000000-0005-0000-0000-000099850000}"/>
    <cellStyle name="Normal 6 5 4 2 2 4 3 3" xfId="17391" xr:uid="{00000000-0005-0000-0000-00009A850000}"/>
    <cellStyle name="Normal 6 5 4 2 2 4 3 3 2" xfId="17392" xr:uid="{00000000-0005-0000-0000-00009B850000}"/>
    <cellStyle name="Normal 6 5 4 2 2 4 3 3 2 2" xfId="42379" xr:uid="{00000000-0005-0000-0000-00009C850000}"/>
    <cellStyle name="Normal 6 5 4 2 2 4 3 3 3" xfId="32361" xr:uid="{00000000-0005-0000-0000-00009D850000}"/>
    <cellStyle name="Normal 6 5 4 2 2 4 3 4" xfId="17393" xr:uid="{00000000-0005-0000-0000-00009E850000}"/>
    <cellStyle name="Normal 6 5 4 2 2 4 3 4 2" xfId="36609" xr:uid="{00000000-0005-0000-0000-00009F850000}"/>
    <cellStyle name="Normal 6 5 4 2 2 4 3 5" xfId="26013" xr:uid="{00000000-0005-0000-0000-0000A0850000}"/>
    <cellStyle name="Normal 6 5 4 2 2 4 4" xfId="17394" xr:uid="{00000000-0005-0000-0000-0000A1850000}"/>
    <cellStyle name="Normal 6 5 4 2 2 4 4 2" xfId="17395" xr:uid="{00000000-0005-0000-0000-0000A2850000}"/>
    <cellStyle name="Normal 6 5 4 2 2 4 4 2 2" xfId="42380" xr:uid="{00000000-0005-0000-0000-0000A3850000}"/>
    <cellStyle name="Normal 6 5 4 2 2 4 4 3" xfId="32362" xr:uid="{00000000-0005-0000-0000-0000A4850000}"/>
    <cellStyle name="Normal 6 5 4 2 2 4 5" xfId="17396" xr:uid="{00000000-0005-0000-0000-0000A5850000}"/>
    <cellStyle name="Normal 6 5 4 2 2 4 5 2" xfId="17397" xr:uid="{00000000-0005-0000-0000-0000A6850000}"/>
    <cellStyle name="Normal 6 5 4 2 2 4 5 2 2" xfId="42381" xr:uid="{00000000-0005-0000-0000-0000A7850000}"/>
    <cellStyle name="Normal 6 5 4 2 2 4 5 3" xfId="32363" xr:uid="{00000000-0005-0000-0000-0000A8850000}"/>
    <cellStyle name="Normal 6 5 4 2 2 4 6" xfId="17398" xr:uid="{00000000-0005-0000-0000-0000A9850000}"/>
    <cellStyle name="Normal 6 5 4 2 2 4 6 2" xfId="36607" xr:uid="{00000000-0005-0000-0000-0000AA850000}"/>
    <cellStyle name="Normal 6 5 4 2 2 4 7" xfId="26011" xr:uid="{00000000-0005-0000-0000-0000AB850000}"/>
    <cellStyle name="Normal 6 5 4 2 2 5" xfId="17399" xr:uid="{00000000-0005-0000-0000-0000AC850000}"/>
    <cellStyle name="Normal 6 5 4 2 2 5 2" xfId="17400" xr:uid="{00000000-0005-0000-0000-0000AD850000}"/>
    <cellStyle name="Normal 6 5 4 2 2 5 2 2" xfId="17401" xr:uid="{00000000-0005-0000-0000-0000AE850000}"/>
    <cellStyle name="Normal 6 5 4 2 2 5 2 2 2" xfId="42382" xr:uid="{00000000-0005-0000-0000-0000AF850000}"/>
    <cellStyle name="Normal 6 5 4 2 2 5 2 3" xfId="32364" xr:uid="{00000000-0005-0000-0000-0000B0850000}"/>
    <cellStyle name="Normal 6 5 4 2 2 5 3" xfId="17402" xr:uid="{00000000-0005-0000-0000-0000B1850000}"/>
    <cellStyle name="Normal 6 5 4 2 2 5 3 2" xfId="17403" xr:uid="{00000000-0005-0000-0000-0000B2850000}"/>
    <cellStyle name="Normal 6 5 4 2 2 5 3 2 2" xfId="42383" xr:uid="{00000000-0005-0000-0000-0000B3850000}"/>
    <cellStyle name="Normal 6 5 4 2 2 5 3 3" xfId="32365" xr:uid="{00000000-0005-0000-0000-0000B4850000}"/>
    <cellStyle name="Normal 6 5 4 2 2 5 4" xfId="17404" xr:uid="{00000000-0005-0000-0000-0000B5850000}"/>
    <cellStyle name="Normal 6 5 4 2 2 5 4 2" xfId="36610" xr:uid="{00000000-0005-0000-0000-0000B6850000}"/>
    <cellStyle name="Normal 6 5 4 2 2 5 5" xfId="26014" xr:uid="{00000000-0005-0000-0000-0000B7850000}"/>
    <cellStyle name="Normal 6 5 4 2 2 6" xfId="17405" xr:uid="{00000000-0005-0000-0000-0000B8850000}"/>
    <cellStyle name="Normal 6 5 4 2 2 6 2" xfId="17406" xr:uid="{00000000-0005-0000-0000-0000B9850000}"/>
    <cellStyle name="Normal 6 5 4 2 2 6 2 2" xfId="17407" xr:uid="{00000000-0005-0000-0000-0000BA850000}"/>
    <cellStyle name="Normal 6 5 4 2 2 6 2 2 2" xfId="42384" xr:uid="{00000000-0005-0000-0000-0000BB850000}"/>
    <cellStyle name="Normal 6 5 4 2 2 6 2 3" xfId="32366" xr:uid="{00000000-0005-0000-0000-0000BC850000}"/>
    <cellStyle name="Normal 6 5 4 2 2 6 3" xfId="17408" xr:uid="{00000000-0005-0000-0000-0000BD850000}"/>
    <cellStyle name="Normal 6 5 4 2 2 6 3 2" xfId="17409" xr:uid="{00000000-0005-0000-0000-0000BE850000}"/>
    <cellStyle name="Normal 6 5 4 2 2 6 3 2 2" xfId="42385" xr:uid="{00000000-0005-0000-0000-0000BF850000}"/>
    <cellStyle name="Normal 6 5 4 2 2 6 3 3" xfId="32367" xr:uid="{00000000-0005-0000-0000-0000C0850000}"/>
    <cellStyle name="Normal 6 5 4 2 2 6 4" xfId="17410" xr:uid="{00000000-0005-0000-0000-0000C1850000}"/>
    <cellStyle name="Normal 6 5 4 2 2 6 4 2" xfId="36611" xr:uid="{00000000-0005-0000-0000-0000C2850000}"/>
    <cellStyle name="Normal 6 5 4 2 2 6 5" xfId="26015" xr:uid="{00000000-0005-0000-0000-0000C3850000}"/>
    <cellStyle name="Normal 6 5 4 2 2 7" xfId="17411" xr:uid="{00000000-0005-0000-0000-0000C4850000}"/>
    <cellStyle name="Normal 6 5 4 2 2 7 2" xfId="17412" xr:uid="{00000000-0005-0000-0000-0000C5850000}"/>
    <cellStyle name="Normal 6 5 4 2 2 7 2 2" xfId="42386" xr:uid="{00000000-0005-0000-0000-0000C6850000}"/>
    <cellStyle name="Normal 6 5 4 2 2 7 3" xfId="32368" xr:uid="{00000000-0005-0000-0000-0000C7850000}"/>
    <cellStyle name="Normal 6 5 4 2 2 8" xfId="17413" xr:uid="{00000000-0005-0000-0000-0000C8850000}"/>
    <cellStyle name="Normal 6 5 4 2 2 8 2" xfId="17414" xr:uid="{00000000-0005-0000-0000-0000C9850000}"/>
    <cellStyle name="Normal 6 5 4 2 2 8 2 2" xfId="42387" xr:uid="{00000000-0005-0000-0000-0000CA850000}"/>
    <cellStyle name="Normal 6 5 4 2 2 8 3" xfId="32369" xr:uid="{00000000-0005-0000-0000-0000CB850000}"/>
    <cellStyle name="Normal 6 5 4 2 2 9" xfId="17415" xr:uid="{00000000-0005-0000-0000-0000CC850000}"/>
    <cellStyle name="Normal 6 5 4 2 2 9 2" xfId="36594" xr:uid="{00000000-0005-0000-0000-0000CD850000}"/>
    <cellStyle name="Normal 6 5 4 2 3" xfId="17416" xr:uid="{00000000-0005-0000-0000-0000CE850000}"/>
    <cellStyle name="Normal 6 5 4 2 3 2" xfId="17417" xr:uid="{00000000-0005-0000-0000-0000CF850000}"/>
    <cellStyle name="Normal 6 5 4 2 3 2 2" xfId="17418" xr:uid="{00000000-0005-0000-0000-0000D0850000}"/>
    <cellStyle name="Normal 6 5 4 2 3 2 2 2" xfId="17419" xr:uid="{00000000-0005-0000-0000-0000D1850000}"/>
    <cellStyle name="Normal 6 5 4 2 3 2 2 2 2" xfId="17420" xr:uid="{00000000-0005-0000-0000-0000D2850000}"/>
    <cellStyle name="Normal 6 5 4 2 3 2 2 2 2 2" xfId="42388" xr:uid="{00000000-0005-0000-0000-0000D3850000}"/>
    <cellStyle name="Normal 6 5 4 2 3 2 2 2 3" xfId="32370" xr:uid="{00000000-0005-0000-0000-0000D4850000}"/>
    <cellStyle name="Normal 6 5 4 2 3 2 2 3" xfId="17421" xr:uid="{00000000-0005-0000-0000-0000D5850000}"/>
    <cellStyle name="Normal 6 5 4 2 3 2 2 3 2" xfId="17422" xr:uid="{00000000-0005-0000-0000-0000D6850000}"/>
    <cellStyle name="Normal 6 5 4 2 3 2 2 3 2 2" xfId="42389" xr:uid="{00000000-0005-0000-0000-0000D7850000}"/>
    <cellStyle name="Normal 6 5 4 2 3 2 2 3 3" xfId="32371" xr:uid="{00000000-0005-0000-0000-0000D8850000}"/>
    <cellStyle name="Normal 6 5 4 2 3 2 2 4" xfId="17423" xr:uid="{00000000-0005-0000-0000-0000D9850000}"/>
    <cellStyle name="Normal 6 5 4 2 3 2 2 4 2" xfId="36614" xr:uid="{00000000-0005-0000-0000-0000DA850000}"/>
    <cellStyle name="Normal 6 5 4 2 3 2 2 5" xfId="26018" xr:uid="{00000000-0005-0000-0000-0000DB850000}"/>
    <cellStyle name="Normal 6 5 4 2 3 2 3" xfId="17424" xr:uid="{00000000-0005-0000-0000-0000DC850000}"/>
    <cellStyle name="Normal 6 5 4 2 3 2 3 2" xfId="17425" xr:uid="{00000000-0005-0000-0000-0000DD850000}"/>
    <cellStyle name="Normal 6 5 4 2 3 2 3 2 2" xfId="17426" xr:uid="{00000000-0005-0000-0000-0000DE850000}"/>
    <cellStyle name="Normal 6 5 4 2 3 2 3 2 2 2" xfId="42390" xr:uid="{00000000-0005-0000-0000-0000DF850000}"/>
    <cellStyle name="Normal 6 5 4 2 3 2 3 2 3" xfId="32372" xr:uid="{00000000-0005-0000-0000-0000E0850000}"/>
    <cellStyle name="Normal 6 5 4 2 3 2 3 3" xfId="17427" xr:uid="{00000000-0005-0000-0000-0000E1850000}"/>
    <cellStyle name="Normal 6 5 4 2 3 2 3 3 2" xfId="17428" xr:uid="{00000000-0005-0000-0000-0000E2850000}"/>
    <cellStyle name="Normal 6 5 4 2 3 2 3 3 2 2" xfId="42391" xr:uid="{00000000-0005-0000-0000-0000E3850000}"/>
    <cellStyle name="Normal 6 5 4 2 3 2 3 3 3" xfId="32373" xr:uid="{00000000-0005-0000-0000-0000E4850000}"/>
    <cellStyle name="Normal 6 5 4 2 3 2 3 4" xfId="17429" xr:uid="{00000000-0005-0000-0000-0000E5850000}"/>
    <cellStyle name="Normal 6 5 4 2 3 2 3 4 2" xfId="36615" xr:uid="{00000000-0005-0000-0000-0000E6850000}"/>
    <cellStyle name="Normal 6 5 4 2 3 2 3 5" xfId="26019" xr:uid="{00000000-0005-0000-0000-0000E7850000}"/>
    <cellStyle name="Normal 6 5 4 2 3 2 4" xfId="17430" xr:uid="{00000000-0005-0000-0000-0000E8850000}"/>
    <cellStyle name="Normal 6 5 4 2 3 2 4 2" xfId="17431" xr:uid="{00000000-0005-0000-0000-0000E9850000}"/>
    <cellStyle name="Normal 6 5 4 2 3 2 4 2 2" xfId="42392" xr:uid="{00000000-0005-0000-0000-0000EA850000}"/>
    <cellStyle name="Normal 6 5 4 2 3 2 4 3" xfId="32374" xr:uid="{00000000-0005-0000-0000-0000EB850000}"/>
    <cellStyle name="Normal 6 5 4 2 3 2 5" xfId="17432" xr:uid="{00000000-0005-0000-0000-0000EC850000}"/>
    <cellStyle name="Normal 6 5 4 2 3 2 5 2" xfId="17433" xr:uid="{00000000-0005-0000-0000-0000ED850000}"/>
    <cellStyle name="Normal 6 5 4 2 3 2 5 2 2" xfId="42393" xr:uid="{00000000-0005-0000-0000-0000EE850000}"/>
    <cellStyle name="Normal 6 5 4 2 3 2 5 3" xfId="32375" xr:uid="{00000000-0005-0000-0000-0000EF850000}"/>
    <cellStyle name="Normal 6 5 4 2 3 2 6" xfId="17434" xr:uid="{00000000-0005-0000-0000-0000F0850000}"/>
    <cellStyle name="Normal 6 5 4 2 3 2 6 2" xfId="36613" xr:uid="{00000000-0005-0000-0000-0000F1850000}"/>
    <cellStyle name="Normal 6 5 4 2 3 2 7" xfId="26017" xr:uid="{00000000-0005-0000-0000-0000F2850000}"/>
    <cellStyle name="Normal 6 5 4 2 3 3" xfId="17435" xr:uid="{00000000-0005-0000-0000-0000F3850000}"/>
    <cellStyle name="Normal 6 5 4 2 3 3 2" xfId="17436" xr:uid="{00000000-0005-0000-0000-0000F4850000}"/>
    <cellStyle name="Normal 6 5 4 2 3 3 2 2" xfId="17437" xr:uid="{00000000-0005-0000-0000-0000F5850000}"/>
    <cellStyle name="Normal 6 5 4 2 3 3 2 2 2" xfId="42394" xr:uid="{00000000-0005-0000-0000-0000F6850000}"/>
    <cellStyle name="Normal 6 5 4 2 3 3 2 3" xfId="32376" xr:uid="{00000000-0005-0000-0000-0000F7850000}"/>
    <cellStyle name="Normal 6 5 4 2 3 3 3" xfId="17438" xr:uid="{00000000-0005-0000-0000-0000F8850000}"/>
    <cellStyle name="Normal 6 5 4 2 3 3 3 2" xfId="17439" xr:uid="{00000000-0005-0000-0000-0000F9850000}"/>
    <cellStyle name="Normal 6 5 4 2 3 3 3 2 2" xfId="42395" xr:uid="{00000000-0005-0000-0000-0000FA850000}"/>
    <cellStyle name="Normal 6 5 4 2 3 3 3 3" xfId="32377" xr:uid="{00000000-0005-0000-0000-0000FB850000}"/>
    <cellStyle name="Normal 6 5 4 2 3 3 4" xfId="17440" xr:uid="{00000000-0005-0000-0000-0000FC850000}"/>
    <cellStyle name="Normal 6 5 4 2 3 3 4 2" xfId="36616" xr:uid="{00000000-0005-0000-0000-0000FD850000}"/>
    <cellStyle name="Normal 6 5 4 2 3 3 5" xfId="26020" xr:uid="{00000000-0005-0000-0000-0000FE850000}"/>
    <cellStyle name="Normal 6 5 4 2 3 4" xfId="17441" xr:uid="{00000000-0005-0000-0000-0000FF850000}"/>
    <cellStyle name="Normal 6 5 4 2 3 4 2" xfId="17442" xr:uid="{00000000-0005-0000-0000-000000860000}"/>
    <cellStyle name="Normal 6 5 4 2 3 4 2 2" xfId="17443" xr:uid="{00000000-0005-0000-0000-000001860000}"/>
    <cellStyle name="Normal 6 5 4 2 3 4 2 2 2" xfId="42396" xr:uid="{00000000-0005-0000-0000-000002860000}"/>
    <cellStyle name="Normal 6 5 4 2 3 4 2 3" xfId="32378" xr:uid="{00000000-0005-0000-0000-000003860000}"/>
    <cellStyle name="Normal 6 5 4 2 3 4 3" xfId="17444" xr:uid="{00000000-0005-0000-0000-000004860000}"/>
    <cellStyle name="Normal 6 5 4 2 3 4 3 2" xfId="17445" xr:uid="{00000000-0005-0000-0000-000005860000}"/>
    <cellStyle name="Normal 6 5 4 2 3 4 3 2 2" xfId="42397" xr:uid="{00000000-0005-0000-0000-000006860000}"/>
    <cellStyle name="Normal 6 5 4 2 3 4 3 3" xfId="32379" xr:uid="{00000000-0005-0000-0000-000007860000}"/>
    <cellStyle name="Normal 6 5 4 2 3 4 4" xfId="17446" xr:uid="{00000000-0005-0000-0000-000008860000}"/>
    <cellStyle name="Normal 6 5 4 2 3 4 4 2" xfId="36617" xr:uid="{00000000-0005-0000-0000-000009860000}"/>
    <cellStyle name="Normal 6 5 4 2 3 4 5" xfId="26021" xr:uid="{00000000-0005-0000-0000-00000A860000}"/>
    <cellStyle name="Normal 6 5 4 2 3 5" xfId="17447" xr:uid="{00000000-0005-0000-0000-00000B860000}"/>
    <cellStyle name="Normal 6 5 4 2 3 5 2" xfId="17448" xr:uid="{00000000-0005-0000-0000-00000C860000}"/>
    <cellStyle name="Normal 6 5 4 2 3 5 2 2" xfId="42398" xr:uid="{00000000-0005-0000-0000-00000D860000}"/>
    <cellStyle name="Normal 6 5 4 2 3 5 3" xfId="32380" xr:uid="{00000000-0005-0000-0000-00000E860000}"/>
    <cellStyle name="Normal 6 5 4 2 3 6" xfId="17449" xr:uid="{00000000-0005-0000-0000-00000F860000}"/>
    <cellStyle name="Normal 6 5 4 2 3 6 2" xfId="17450" xr:uid="{00000000-0005-0000-0000-000010860000}"/>
    <cellStyle name="Normal 6 5 4 2 3 6 2 2" xfId="42399" xr:uid="{00000000-0005-0000-0000-000011860000}"/>
    <cellStyle name="Normal 6 5 4 2 3 6 3" xfId="32381" xr:uid="{00000000-0005-0000-0000-000012860000}"/>
    <cellStyle name="Normal 6 5 4 2 3 7" xfId="17451" xr:uid="{00000000-0005-0000-0000-000013860000}"/>
    <cellStyle name="Normal 6 5 4 2 3 7 2" xfId="36612" xr:uid="{00000000-0005-0000-0000-000014860000}"/>
    <cellStyle name="Normal 6 5 4 2 3 8" xfId="26016" xr:uid="{00000000-0005-0000-0000-000015860000}"/>
    <cellStyle name="Normal 6 5 4 2 4" xfId="17452" xr:uid="{00000000-0005-0000-0000-000016860000}"/>
    <cellStyle name="Normal 6 5 4 2 4 2" xfId="17453" xr:uid="{00000000-0005-0000-0000-000017860000}"/>
    <cellStyle name="Normal 6 5 4 2 4 2 2" xfId="17454" xr:uid="{00000000-0005-0000-0000-000018860000}"/>
    <cellStyle name="Normal 6 5 4 2 4 2 2 2" xfId="17455" xr:uid="{00000000-0005-0000-0000-000019860000}"/>
    <cellStyle name="Normal 6 5 4 2 4 2 2 2 2" xfId="17456" xr:uid="{00000000-0005-0000-0000-00001A860000}"/>
    <cellStyle name="Normal 6 5 4 2 4 2 2 2 2 2" xfId="42400" xr:uid="{00000000-0005-0000-0000-00001B860000}"/>
    <cellStyle name="Normal 6 5 4 2 4 2 2 2 3" xfId="32382" xr:uid="{00000000-0005-0000-0000-00001C860000}"/>
    <cellStyle name="Normal 6 5 4 2 4 2 2 3" xfId="17457" xr:uid="{00000000-0005-0000-0000-00001D860000}"/>
    <cellStyle name="Normal 6 5 4 2 4 2 2 3 2" xfId="17458" xr:uid="{00000000-0005-0000-0000-00001E860000}"/>
    <cellStyle name="Normal 6 5 4 2 4 2 2 3 2 2" xfId="42401" xr:uid="{00000000-0005-0000-0000-00001F860000}"/>
    <cellStyle name="Normal 6 5 4 2 4 2 2 3 3" xfId="32383" xr:uid="{00000000-0005-0000-0000-000020860000}"/>
    <cellStyle name="Normal 6 5 4 2 4 2 2 4" xfId="17459" xr:uid="{00000000-0005-0000-0000-000021860000}"/>
    <cellStyle name="Normal 6 5 4 2 4 2 2 4 2" xfId="36620" xr:uid="{00000000-0005-0000-0000-000022860000}"/>
    <cellStyle name="Normal 6 5 4 2 4 2 2 5" xfId="26024" xr:uid="{00000000-0005-0000-0000-000023860000}"/>
    <cellStyle name="Normal 6 5 4 2 4 2 3" xfId="17460" xr:uid="{00000000-0005-0000-0000-000024860000}"/>
    <cellStyle name="Normal 6 5 4 2 4 2 3 2" xfId="17461" xr:uid="{00000000-0005-0000-0000-000025860000}"/>
    <cellStyle name="Normal 6 5 4 2 4 2 3 2 2" xfId="17462" xr:uid="{00000000-0005-0000-0000-000026860000}"/>
    <cellStyle name="Normal 6 5 4 2 4 2 3 2 2 2" xfId="42402" xr:uid="{00000000-0005-0000-0000-000027860000}"/>
    <cellStyle name="Normal 6 5 4 2 4 2 3 2 3" xfId="32384" xr:uid="{00000000-0005-0000-0000-000028860000}"/>
    <cellStyle name="Normal 6 5 4 2 4 2 3 3" xfId="17463" xr:uid="{00000000-0005-0000-0000-000029860000}"/>
    <cellStyle name="Normal 6 5 4 2 4 2 3 3 2" xfId="17464" xr:uid="{00000000-0005-0000-0000-00002A860000}"/>
    <cellStyle name="Normal 6 5 4 2 4 2 3 3 2 2" xfId="42403" xr:uid="{00000000-0005-0000-0000-00002B860000}"/>
    <cellStyle name="Normal 6 5 4 2 4 2 3 3 3" xfId="32385" xr:uid="{00000000-0005-0000-0000-00002C860000}"/>
    <cellStyle name="Normal 6 5 4 2 4 2 3 4" xfId="17465" xr:uid="{00000000-0005-0000-0000-00002D860000}"/>
    <cellStyle name="Normal 6 5 4 2 4 2 3 4 2" xfId="36621" xr:uid="{00000000-0005-0000-0000-00002E860000}"/>
    <cellStyle name="Normal 6 5 4 2 4 2 3 5" xfId="26025" xr:uid="{00000000-0005-0000-0000-00002F860000}"/>
    <cellStyle name="Normal 6 5 4 2 4 2 4" xfId="17466" xr:uid="{00000000-0005-0000-0000-000030860000}"/>
    <cellStyle name="Normal 6 5 4 2 4 2 4 2" xfId="17467" xr:uid="{00000000-0005-0000-0000-000031860000}"/>
    <cellStyle name="Normal 6 5 4 2 4 2 4 2 2" xfId="42404" xr:uid="{00000000-0005-0000-0000-000032860000}"/>
    <cellStyle name="Normal 6 5 4 2 4 2 4 3" xfId="32386" xr:uid="{00000000-0005-0000-0000-000033860000}"/>
    <cellStyle name="Normal 6 5 4 2 4 2 5" xfId="17468" xr:uid="{00000000-0005-0000-0000-000034860000}"/>
    <cellStyle name="Normal 6 5 4 2 4 2 5 2" xfId="17469" xr:uid="{00000000-0005-0000-0000-000035860000}"/>
    <cellStyle name="Normal 6 5 4 2 4 2 5 2 2" xfId="42405" xr:uid="{00000000-0005-0000-0000-000036860000}"/>
    <cellStyle name="Normal 6 5 4 2 4 2 5 3" xfId="32387" xr:uid="{00000000-0005-0000-0000-000037860000}"/>
    <cellStyle name="Normal 6 5 4 2 4 2 6" xfId="17470" xr:uid="{00000000-0005-0000-0000-000038860000}"/>
    <cellStyle name="Normal 6 5 4 2 4 2 6 2" xfId="36619" xr:uid="{00000000-0005-0000-0000-000039860000}"/>
    <cellStyle name="Normal 6 5 4 2 4 2 7" xfId="26023" xr:uid="{00000000-0005-0000-0000-00003A860000}"/>
    <cellStyle name="Normal 6 5 4 2 4 3" xfId="17471" xr:uid="{00000000-0005-0000-0000-00003B860000}"/>
    <cellStyle name="Normal 6 5 4 2 4 3 2" xfId="17472" xr:uid="{00000000-0005-0000-0000-00003C860000}"/>
    <cellStyle name="Normal 6 5 4 2 4 3 2 2" xfId="17473" xr:uid="{00000000-0005-0000-0000-00003D860000}"/>
    <cellStyle name="Normal 6 5 4 2 4 3 2 2 2" xfId="42406" xr:uid="{00000000-0005-0000-0000-00003E860000}"/>
    <cellStyle name="Normal 6 5 4 2 4 3 2 3" xfId="32388" xr:uid="{00000000-0005-0000-0000-00003F860000}"/>
    <cellStyle name="Normal 6 5 4 2 4 3 3" xfId="17474" xr:uid="{00000000-0005-0000-0000-000040860000}"/>
    <cellStyle name="Normal 6 5 4 2 4 3 3 2" xfId="17475" xr:uid="{00000000-0005-0000-0000-000041860000}"/>
    <cellStyle name="Normal 6 5 4 2 4 3 3 2 2" xfId="42407" xr:uid="{00000000-0005-0000-0000-000042860000}"/>
    <cellStyle name="Normal 6 5 4 2 4 3 3 3" xfId="32389" xr:uid="{00000000-0005-0000-0000-000043860000}"/>
    <cellStyle name="Normal 6 5 4 2 4 3 4" xfId="17476" xr:uid="{00000000-0005-0000-0000-000044860000}"/>
    <cellStyle name="Normal 6 5 4 2 4 3 4 2" xfId="36622" xr:uid="{00000000-0005-0000-0000-000045860000}"/>
    <cellStyle name="Normal 6 5 4 2 4 3 5" xfId="26026" xr:uid="{00000000-0005-0000-0000-000046860000}"/>
    <cellStyle name="Normal 6 5 4 2 4 4" xfId="17477" xr:uid="{00000000-0005-0000-0000-000047860000}"/>
    <cellStyle name="Normal 6 5 4 2 4 4 2" xfId="17478" xr:uid="{00000000-0005-0000-0000-000048860000}"/>
    <cellStyle name="Normal 6 5 4 2 4 4 2 2" xfId="17479" xr:uid="{00000000-0005-0000-0000-000049860000}"/>
    <cellStyle name="Normal 6 5 4 2 4 4 2 2 2" xfId="42408" xr:uid="{00000000-0005-0000-0000-00004A860000}"/>
    <cellStyle name="Normal 6 5 4 2 4 4 2 3" xfId="32390" xr:uid="{00000000-0005-0000-0000-00004B860000}"/>
    <cellStyle name="Normal 6 5 4 2 4 4 3" xfId="17480" xr:uid="{00000000-0005-0000-0000-00004C860000}"/>
    <cellStyle name="Normal 6 5 4 2 4 4 3 2" xfId="17481" xr:uid="{00000000-0005-0000-0000-00004D860000}"/>
    <cellStyle name="Normal 6 5 4 2 4 4 3 2 2" xfId="42409" xr:uid="{00000000-0005-0000-0000-00004E860000}"/>
    <cellStyle name="Normal 6 5 4 2 4 4 3 3" xfId="32391" xr:uid="{00000000-0005-0000-0000-00004F860000}"/>
    <cellStyle name="Normal 6 5 4 2 4 4 4" xfId="17482" xr:uid="{00000000-0005-0000-0000-000050860000}"/>
    <cellStyle name="Normal 6 5 4 2 4 4 4 2" xfId="36623" xr:uid="{00000000-0005-0000-0000-000051860000}"/>
    <cellStyle name="Normal 6 5 4 2 4 4 5" xfId="26027" xr:uid="{00000000-0005-0000-0000-000052860000}"/>
    <cellStyle name="Normal 6 5 4 2 4 5" xfId="17483" xr:uid="{00000000-0005-0000-0000-000053860000}"/>
    <cellStyle name="Normal 6 5 4 2 4 5 2" xfId="17484" xr:uid="{00000000-0005-0000-0000-000054860000}"/>
    <cellStyle name="Normal 6 5 4 2 4 5 2 2" xfId="42410" xr:uid="{00000000-0005-0000-0000-000055860000}"/>
    <cellStyle name="Normal 6 5 4 2 4 5 3" xfId="32392" xr:uid="{00000000-0005-0000-0000-000056860000}"/>
    <cellStyle name="Normal 6 5 4 2 4 6" xfId="17485" xr:uid="{00000000-0005-0000-0000-000057860000}"/>
    <cellStyle name="Normal 6 5 4 2 4 6 2" xfId="17486" xr:uid="{00000000-0005-0000-0000-000058860000}"/>
    <cellStyle name="Normal 6 5 4 2 4 6 2 2" xfId="42411" xr:uid="{00000000-0005-0000-0000-000059860000}"/>
    <cellStyle name="Normal 6 5 4 2 4 6 3" xfId="32393" xr:uid="{00000000-0005-0000-0000-00005A860000}"/>
    <cellStyle name="Normal 6 5 4 2 4 7" xfId="17487" xr:uid="{00000000-0005-0000-0000-00005B860000}"/>
    <cellStyle name="Normal 6 5 4 2 4 7 2" xfId="36618" xr:uid="{00000000-0005-0000-0000-00005C860000}"/>
    <cellStyle name="Normal 6 5 4 2 4 8" xfId="26022" xr:uid="{00000000-0005-0000-0000-00005D860000}"/>
    <cellStyle name="Normal 6 5 4 2 5" xfId="17488" xr:uid="{00000000-0005-0000-0000-00005E860000}"/>
    <cellStyle name="Normal 6 5 4 2 5 2" xfId="17489" xr:uid="{00000000-0005-0000-0000-00005F860000}"/>
    <cellStyle name="Normal 6 5 4 2 5 2 2" xfId="17490" xr:uid="{00000000-0005-0000-0000-000060860000}"/>
    <cellStyle name="Normal 6 5 4 2 5 2 2 2" xfId="17491" xr:uid="{00000000-0005-0000-0000-000061860000}"/>
    <cellStyle name="Normal 6 5 4 2 5 2 2 2 2" xfId="17492" xr:uid="{00000000-0005-0000-0000-000062860000}"/>
    <cellStyle name="Normal 6 5 4 2 5 2 2 2 2 2" xfId="42412" xr:uid="{00000000-0005-0000-0000-000063860000}"/>
    <cellStyle name="Normal 6 5 4 2 5 2 2 2 3" xfId="32394" xr:uid="{00000000-0005-0000-0000-000064860000}"/>
    <cellStyle name="Normal 6 5 4 2 5 2 2 3" xfId="17493" xr:uid="{00000000-0005-0000-0000-000065860000}"/>
    <cellStyle name="Normal 6 5 4 2 5 2 2 3 2" xfId="17494" xr:uid="{00000000-0005-0000-0000-000066860000}"/>
    <cellStyle name="Normal 6 5 4 2 5 2 2 3 2 2" xfId="42413" xr:uid="{00000000-0005-0000-0000-000067860000}"/>
    <cellStyle name="Normal 6 5 4 2 5 2 2 3 3" xfId="32395" xr:uid="{00000000-0005-0000-0000-000068860000}"/>
    <cellStyle name="Normal 6 5 4 2 5 2 2 4" xfId="17495" xr:uid="{00000000-0005-0000-0000-000069860000}"/>
    <cellStyle name="Normal 6 5 4 2 5 2 2 4 2" xfId="36626" xr:uid="{00000000-0005-0000-0000-00006A860000}"/>
    <cellStyle name="Normal 6 5 4 2 5 2 2 5" xfId="26030" xr:uid="{00000000-0005-0000-0000-00006B860000}"/>
    <cellStyle name="Normal 6 5 4 2 5 2 3" xfId="17496" xr:uid="{00000000-0005-0000-0000-00006C860000}"/>
    <cellStyle name="Normal 6 5 4 2 5 2 3 2" xfId="17497" xr:uid="{00000000-0005-0000-0000-00006D860000}"/>
    <cellStyle name="Normal 6 5 4 2 5 2 3 2 2" xfId="17498" xr:uid="{00000000-0005-0000-0000-00006E860000}"/>
    <cellStyle name="Normal 6 5 4 2 5 2 3 2 2 2" xfId="42414" xr:uid="{00000000-0005-0000-0000-00006F860000}"/>
    <cellStyle name="Normal 6 5 4 2 5 2 3 2 3" xfId="32396" xr:uid="{00000000-0005-0000-0000-000070860000}"/>
    <cellStyle name="Normal 6 5 4 2 5 2 3 3" xfId="17499" xr:uid="{00000000-0005-0000-0000-000071860000}"/>
    <cellStyle name="Normal 6 5 4 2 5 2 3 3 2" xfId="17500" xr:uid="{00000000-0005-0000-0000-000072860000}"/>
    <cellStyle name="Normal 6 5 4 2 5 2 3 3 2 2" xfId="42415" xr:uid="{00000000-0005-0000-0000-000073860000}"/>
    <cellStyle name="Normal 6 5 4 2 5 2 3 3 3" xfId="32397" xr:uid="{00000000-0005-0000-0000-000074860000}"/>
    <cellStyle name="Normal 6 5 4 2 5 2 3 4" xfId="17501" xr:uid="{00000000-0005-0000-0000-000075860000}"/>
    <cellStyle name="Normal 6 5 4 2 5 2 3 4 2" xfId="36627" xr:uid="{00000000-0005-0000-0000-000076860000}"/>
    <cellStyle name="Normal 6 5 4 2 5 2 3 5" xfId="26031" xr:uid="{00000000-0005-0000-0000-000077860000}"/>
    <cellStyle name="Normal 6 5 4 2 5 2 4" xfId="17502" xr:uid="{00000000-0005-0000-0000-000078860000}"/>
    <cellStyle name="Normal 6 5 4 2 5 2 4 2" xfId="17503" xr:uid="{00000000-0005-0000-0000-000079860000}"/>
    <cellStyle name="Normal 6 5 4 2 5 2 4 2 2" xfId="42416" xr:uid="{00000000-0005-0000-0000-00007A860000}"/>
    <cellStyle name="Normal 6 5 4 2 5 2 4 3" xfId="32398" xr:uid="{00000000-0005-0000-0000-00007B860000}"/>
    <cellStyle name="Normal 6 5 4 2 5 2 5" xfId="17504" xr:uid="{00000000-0005-0000-0000-00007C860000}"/>
    <cellStyle name="Normal 6 5 4 2 5 2 5 2" xfId="17505" xr:uid="{00000000-0005-0000-0000-00007D860000}"/>
    <cellStyle name="Normal 6 5 4 2 5 2 5 2 2" xfId="42417" xr:uid="{00000000-0005-0000-0000-00007E860000}"/>
    <cellStyle name="Normal 6 5 4 2 5 2 5 3" xfId="32399" xr:uid="{00000000-0005-0000-0000-00007F860000}"/>
    <cellStyle name="Normal 6 5 4 2 5 2 6" xfId="17506" xr:uid="{00000000-0005-0000-0000-000080860000}"/>
    <cellStyle name="Normal 6 5 4 2 5 2 6 2" xfId="36625" xr:uid="{00000000-0005-0000-0000-000081860000}"/>
    <cellStyle name="Normal 6 5 4 2 5 2 7" xfId="26029" xr:uid="{00000000-0005-0000-0000-000082860000}"/>
    <cellStyle name="Normal 6 5 4 2 5 3" xfId="17507" xr:uid="{00000000-0005-0000-0000-000083860000}"/>
    <cellStyle name="Normal 6 5 4 2 5 3 2" xfId="17508" xr:uid="{00000000-0005-0000-0000-000084860000}"/>
    <cellStyle name="Normal 6 5 4 2 5 3 2 2" xfId="17509" xr:uid="{00000000-0005-0000-0000-000085860000}"/>
    <cellStyle name="Normal 6 5 4 2 5 3 2 2 2" xfId="42418" xr:uid="{00000000-0005-0000-0000-000086860000}"/>
    <cellStyle name="Normal 6 5 4 2 5 3 2 3" xfId="32400" xr:uid="{00000000-0005-0000-0000-000087860000}"/>
    <cellStyle name="Normal 6 5 4 2 5 3 3" xfId="17510" xr:uid="{00000000-0005-0000-0000-000088860000}"/>
    <cellStyle name="Normal 6 5 4 2 5 3 3 2" xfId="17511" xr:uid="{00000000-0005-0000-0000-000089860000}"/>
    <cellStyle name="Normal 6 5 4 2 5 3 3 2 2" xfId="42419" xr:uid="{00000000-0005-0000-0000-00008A860000}"/>
    <cellStyle name="Normal 6 5 4 2 5 3 3 3" xfId="32401" xr:uid="{00000000-0005-0000-0000-00008B860000}"/>
    <cellStyle name="Normal 6 5 4 2 5 3 4" xfId="17512" xr:uid="{00000000-0005-0000-0000-00008C860000}"/>
    <cellStyle name="Normal 6 5 4 2 5 3 4 2" xfId="36628" xr:uid="{00000000-0005-0000-0000-00008D860000}"/>
    <cellStyle name="Normal 6 5 4 2 5 3 5" xfId="26032" xr:uid="{00000000-0005-0000-0000-00008E860000}"/>
    <cellStyle name="Normal 6 5 4 2 5 4" xfId="17513" xr:uid="{00000000-0005-0000-0000-00008F860000}"/>
    <cellStyle name="Normal 6 5 4 2 5 4 2" xfId="17514" xr:uid="{00000000-0005-0000-0000-000090860000}"/>
    <cellStyle name="Normal 6 5 4 2 5 4 2 2" xfId="17515" xr:uid="{00000000-0005-0000-0000-000091860000}"/>
    <cellStyle name="Normal 6 5 4 2 5 4 2 2 2" xfId="42420" xr:uid="{00000000-0005-0000-0000-000092860000}"/>
    <cellStyle name="Normal 6 5 4 2 5 4 2 3" xfId="32402" xr:uid="{00000000-0005-0000-0000-000093860000}"/>
    <cellStyle name="Normal 6 5 4 2 5 4 3" xfId="17516" xr:uid="{00000000-0005-0000-0000-000094860000}"/>
    <cellStyle name="Normal 6 5 4 2 5 4 3 2" xfId="17517" xr:uid="{00000000-0005-0000-0000-000095860000}"/>
    <cellStyle name="Normal 6 5 4 2 5 4 3 2 2" xfId="42421" xr:uid="{00000000-0005-0000-0000-000096860000}"/>
    <cellStyle name="Normal 6 5 4 2 5 4 3 3" xfId="32403" xr:uid="{00000000-0005-0000-0000-000097860000}"/>
    <cellStyle name="Normal 6 5 4 2 5 4 4" xfId="17518" xr:uid="{00000000-0005-0000-0000-000098860000}"/>
    <cellStyle name="Normal 6 5 4 2 5 4 4 2" xfId="36629" xr:uid="{00000000-0005-0000-0000-000099860000}"/>
    <cellStyle name="Normal 6 5 4 2 5 4 5" xfId="26033" xr:uid="{00000000-0005-0000-0000-00009A860000}"/>
    <cellStyle name="Normal 6 5 4 2 5 5" xfId="17519" xr:uid="{00000000-0005-0000-0000-00009B860000}"/>
    <cellStyle name="Normal 6 5 4 2 5 5 2" xfId="17520" xr:uid="{00000000-0005-0000-0000-00009C860000}"/>
    <cellStyle name="Normal 6 5 4 2 5 5 2 2" xfId="42422" xr:uid="{00000000-0005-0000-0000-00009D860000}"/>
    <cellStyle name="Normal 6 5 4 2 5 5 3" xfId="32404" xr:uid="{00000000-0005-0000-0000-00009E860000}"/>
    <cellStyle name="Normal 6 5 4 2 5 6" xfId="17521" xr:uid="{00000000-0005-0000-0000-00009F860000}"/>
    <cellStyle name="Normal 6 5 4 2 5 6 2" xfId="17522" xr:uid="{00000000-0005-0000-0000-0000A0860000}"/>
    <cellStyle name="Normal 6 5 4 2 5 6 2 2" xfId="42423" xr:uid="{00000000-0005-0000-0000-0000A1860000}"/>
    <cellStyle name="Normal 6 5 4 2 5 6 3" xfId="32405" xr:uid="{00000000-0005-0000-0000-0000A2860000}"/>
    <cellStyle name="Normal 6 5 4 2 5 7" xfId="17523" xr:uid="{00000000-0005-0000-0000-0000A3860000}"/>
    <cellStyle name="Normal 6 5 4 2 5 7 2" xfId="36624" xr:uid="{00000000-0005-0000-0000-0000A4860000}"/>
    <cellStyle name="Normal 6 5 4 2 5 8" xfId="26028" xr:uid="{00000000-0005-0000-0000-0000A5860000}"/>
    <cellStyle name="Normal 6 5 4 2 6" xfId="17524" xr:uid="{00000000-0005-0000-0000-0000A6860000}"/>
    <cellStyle name="Normal 6 5 4 2 6 2" xfId="17525" xr:uid="{00000000-0005-0000-0000-0000A7860000}"/>
    <cellStyle name="Normal 6 5 4 2 6 2 2" xfId="17526" xr:uid="{00000000-0005-0000-0000-0000A8860000}"/>
    <cellStyle name="Normal 6 5 4 2 6 2 2 2" xfId="17527" xr:uid="{00000000-0005-0000-0000-0000A9860000}"/>
    <cellStyle name="Normal 6 5 4 2 6 2 2 2 2" xfId="42424" xr:uid="{00000000-0005-0000-0000-0000AA860000}"/>
    <cellStyle name="Normal 6 5 4 2 6 2 2 3" xfId="32406" xr:uid="{00000000-0005-0000-0000-0000AB860000}"/>
    <cellStyle name="Normal 6 5 4 2 6 2 3" xfId="17528" xr:uid="{00000000-0005-0000-0000-0000AC860000}"/>
    <cellStyle name="Normal 6 5 4 2 6 2 3 2" xfId="17529" xr:uid="{00000000-0005-0000-0000-0000AD860000}"/>
    <cellStyle name="Normal 6 5 4 2 6 2 3 2 2" xfId="42425" xr:uid="{00000000-0005-0000-0000-0000AE860000}"/>
    <cellStyle name="Normal 6 5 4 2 6 2 3 3" xfId="32407" xr:uid="{00000000-0005-0000-0000-0000AF860000}"/>
    <cellStyle name="Normal 6 5 4 2 6 2 4" xfId="17530" xr:uid="{00000000-0005-0000-0000-0000B0860000}"/>
    <cellStyle name="Normal 6 5 4 2 6 2 4 2" xfId="36631" xr:uid="{00000000-0005-0000-0000-0000B1860000}"/>
    <cellStyle name="Normal 6 5 4 2 6 2 5" xfId="26035" xr:uid="{00000000-0005-0000-0000-0000B2860000}"/>
    <cellStyle name="Normal 6 5 4 2 6 3" xfId="17531" xr:uid="{00000000-0005-0000-0000-0000B3860000}"/>
    <cellStyle name="Normal 6 5 4 2 6 3 2" xfId="17532" xr:uid="{00000000-0005-0000-0000-0000B4860000}"/>
    <cellStyle name="Normal 6 5 4 2 6 3 2 2" xfId="17533" xr:uid="{00000000-0005-0000-0000-0000B5860000}"/>
    <cellStyle name="Normal 6 5 4 2 6 3 2 2 2" xfId="42426" xr:uid="{00000000-0005-0000-0000-0000B6860000}"/>
    <cellStyle name="Normal 6 5 4 2 6 3 2 3" xfId="32408" xr:uid="{00000000-0005-0000-0000-0000B7860000}"/>
    <cellStyle name="Normal 6 5 4 2 6 3 3" xfId="17534" xr:uid="{00000000-0005-0000-0000-0000B8860000}"/>
    <cellStyle name="Normal 6 5 4 2 6 3 3 2" xfId="17535" xr:uid="{00000000-0005-0000-0000-0000B9860000}"/>
    <cellStyle name="Normal 6 5 4 2 6 3 3 2 2" xfId="42427" xr:uid="{00000000-0005-0000-0000-0000BA860000}"/>
    <cellStyle name="Normal 6 5 4 2 6 3 3 3" xfId="32409" xr:uid="{00000000-0005-0000-0000-0000BB860000}"/>
    <cellStyle name="Normal 6 5 4 2 6 3 4" xfId="17536" xr:uid="{00000000-0005-0000-0000-0000BC860000}"/>
    <cellStyle name="Normal 6 5 4 2 6 3 4 2" xfId="36632" xr:uid="{00000000-0005-0000-0000-0000BD860000}"/>
    <cellStyle name="Normal 6 5 4 2 6 3 5" xfId="26036" xr:uid="{00000000-0005-0000-0000-0000BE860000}"/>
    <cellStyle name="Normal 6 5 4 2 6 4" xfId="17537" xr:uid="{00000000-0005-0000-0000-0000BF860000}"/>
    <cellStyle name="Normal 6 5 4 2 6 4 2" xfId="17538" xr:uid="{00000000-0005-0000-0000-0000C0860000}"/>
    <cellStyle name="Normal 6 5 4 2 6 4 2 2" xfId="42428" xr:uid="{00000000-0005-0000-0000-0000C1860000}"/>
    <cellStyle name="Normal 6 5 4 2 6 4 3" xfId="32410" xr:uid="{00000000-0005-0000-0000-0000C2860000}"/>
    <cellStyle name="Normal 6 5 4 2 6 5" xfId="17539" xr:uid="{00000000-0005-0000-0000-0000C3860000}"/>
    <cellStyle name="Normal 6 5 4 2 6 5 2" xfId="17540" xr:uid="{00000000-0005-0000-0000-0000C4860000}"/>
    <cellStyle name="Normal 6 5 4 2 6 5 2 2" xfId="42429" xr:uid="{00000000-0005-0000-0000-0000C5860000}"/>
    <cellStyle name="Normal 6 5 4 2 6 5 3" xfId="32411" xr:uid="{00000000-0005-0000-0000-0000C6860000}"/>
    <cellStyle name="Normal 6 5 4 2 6 6" xfId="17541" xr:uid="{00000000-0005-0000-0000-0000C7860000}"/>
    <cellStyle name="Normal 6 5 4 2 6 6 2" xfId="36630" xr:uid="{00000000-0005-0000-0000-0000C8860000}"/>
    <cellStyle name="Normal 6 5 4 2 6 7" xfId="26034" xr:uid="{00000000-0005-0000-0000-0000C9860000}"/>
    <cellStyle name="Normal 6 5 4 2 7" xfId="17542" xr:uid="{00000000-0005-0000-0000-0000CA860000}"/>
    <cellStyle name="Normal 6 5 4 2 7 2" xfId="17543" xr:uid="{00000000-0005-0000-0000-0000CB860000}"/>
    <cellStyle name="Normal 6 5 4 2 7 2 2" xfId="17544" xr:uid="{00000000-0005-0000-0000-0000CC860000}"/>
    <cellStyle name="Normal 6 5 4 2 7 2 2 2" xfId="42430" xr:uid="{00000000-0005-0000-0000-0000CD860000}"/>
    <cellStyle name="Normal 6 5 4 2 7 2 3" xfId="32412" xr:uid="{00000000-0005-0000-0000-0000CE860000}"/>
    <cellStyle name="Normal 6 5 4 2 7 3" xfId="17545" xr:uid="{00000000-0005-0000-0000-0000CF860000}"/>
    <cellStyle name="Normal 6 5 4 2 7 3 2" xfId="17546" xr:uid="{00000000-0005-0000-0000-0000D0860000}"/>
    <cellStyle name="Normal 6 5 4 2 7 3 2 2" xfId="42431" xr:uid="{00000000-0005-0000-0000-0000D1860000}"/>
    <cellStyle name="Normal 6 5 4 2 7 3 3" xfId="32413" xr:uid="{00000000-0005-0000-0000-0000D2860000}"/>
    <cellStyle name="Normal 6 5 4 2 7 4" xfId="17547" xr:uid="{00000000-0005-0000-0000-0000D3860000}"/>
    <cellStyle name="Normal 6 5 4 2 7 4 2" xfId="36633" xr:uid="{00000000-0005-0000-0000-0000D4860000}"/>
    <cellStyle name="Normal 6 5 4 2 7 5" xfId="26037" xr:uid="{00000000-0005-0000-0000-0000D5860000}"/>
    <cellStyle name="Normal 6 5 4 2 8" xfId="17548" xr:uid="{00000000-0005-0000-0000-0000D6860000}"/>
    <cellStyle name="Normal 6 5 4 2 8 2" xfId="17549" xr:uid="{00000000-0005-0000-0000-0000D7860000}"/>
    <cellStyle name="Normal 6 5 4 2 8 2 2" xfId="17550" xr:uid="{00000000-0005-0000-0000-0000D8860000}"/>
    <cellStyle name="Normal 6 5 4 2 8 2 2 2" xfId="42432" xr:uid="{00000000-0005-0000-0000-0000D9860000}"/>
    <cellStyle name="Normal 6 5 4 2 8 2 3" xfId="32414" xr:uid="{00000000-0005-0000-0000-0000DA860000}"/>
    <cellStyle name="Normal 6 5 4 2 8 3" xfId="17551" xr:uid="{00000000-0005-0000-0000-0000DB860000}"/>
    <cellStyle name="Normal 6 5 4 2 8 3 2" xfId="17552" xr:uid="{00000000-0005-0000-0000-0000DC860000}"/>
    <cellStyle name="Normal 6 5 4 2 8 3 2 2" xfId="42433" xr:uid="{00000000-0005-0000-0000-0000DD860000}"/>
    <cellStyle name="Normal 6 5 4 2 8 3 3" xfId="32415" xr:uid="{00000000-0005-0000-0000-0000DE860000}"/>
    <cellStyle name="Normal 6 5 4 2 8 4" xfId="17553" xr:uid="{00000000-0005-0000-0000-0000DF860000}"/>
    <cellStyle name="Normal 6 5 4 2 8 4 2" xfId="36634" xr:uid="{00000000-0005-0000-0000-0000E0860000}"/>
    <cellStyle name="Normal 6 5 4 2 8 5" xfId="26038" xr:uid="{00000000-0005-0000-0000-0000E1860000}"/>
    <cellStyle name="Normal 6 5 4 2 9" xfId="17554" xr:uid="{00000000-0005-0000-0000-0000E2860000}"/>
    <cellStyle name="Normal 6 5 4 2 9 2" xfId="17555" xr:uid="{00000000-0005-0000-0000-0000E3860000}"/>
    <cellStyle name="Normal 6 5 4 2 9 2 2" xfId="42434" xr:uid="{00000000-0005-0000-0000-0000E4860000}"/>
    <cellStyle name="Normal 6 5 4 2 9 3" xfId="32416" xr:uid="{00000000-0005-0000-0000-0000E5860000}"/>
    <cellStyle name="Normal 6 5 4 3" xfId="17556" xr:uid="{00000000-0005-0000-0000-0000E6860000}"/>
    <cellStyle name="Normal 6 5 4 3 10" xfId="26039" xr:uid="{00000000-0005-0000-0000-0000E7860000}"/>
    <cellStyle name="Normal 6 5 4 3 2" xfId="17557" xr:uid="{00000000-0005-0000-0000-0000E8860000}"/>
    <cellStyle name="Normal 6 5 4 3 2 2" xfId="17558" xr:uid="{00000000-0005-0000-0000-0000E9860000}"/>
    <cellStyle name="Normal 6 5 4 3 2 2 2" xfId="17559" xr:uid="{00000000-0005-0000-0000-0000EA860000}"/>
    <cellStyle name="Normal 6 5 4 3 2 2 2 2" xfId="17560" xr:uid="{00000000-0005-0000-0000-0000EB860000}"/>
    <cellStyle name="Normal 6 5 4 3 2 2 2 2 2" xfId="17561" xr:uid="{00000000-0005-0000-0000-0000EC860000}"/>
    <cellStyle name="Normal 6 5 4 3 2 2 2 2 2 2" xfId="42435" xr:uid="{00000000-0005-0000-0000-0000ED860000}"/>
    <cellStyle name="Normal 6 5 4 3 2 2 2 2 3" xfId="32417" xr:uid="{00000000-0005-0000-0000-0000EE860000}"/>
    <cellStyle name="Normal 6 5 4 3 2 2 2 3" xfId="17562" xr:uid="{00000000-0005-0000-0000-0000EF860000}"/>
    <cellStyle name="Normal 6 5 4 3 2 2 2 3 2" xfId="17563" xr:uid="{00000000-0005-0000-0000-0000F0860000}"/>
    <cellStyle name="Normal 6 5 4 3 2 2 2 3 2 2" xfId="42436" xr:uid="{00000000-0005-0000-0000-0000F1860000}"/>
    <cellStyle name="Normal 6 5 4 3 2 2 2 3 3" xfId="32418" xr:uid="{00000000-0005-0000-0000-0000F2860000}"/>
    <cellStyle name="Normal 6 5 4 3 2 2 2 4" xfId="17564" xr:uid="{00000000-0005-0000-0000-0000F3860000}"/>
    <cellStyle name="Normal 6 5 4 3 2 2 2 4 2" xfId="36638" xr:uid="{00000000-0005-0000-0000-0000F4860000}"/>
    <cellStyle name="Normal 6 5 4 3 2 2 2 5" xfId="26042" xr:uid="{00000000-0005-0000-0000-0000F5860000}"/>
    <cellStyle name="Normal 6 5 4 3 2 2 3" xfId="17565" xr:uid="{00000000-0005-0000-0000-0000F6860000}"/>
    <cellStyle name="Normal 6 5 4 3 2 2 3 2" xfId="17566" xr:uid="{00000000-0005-0000-0000-0000F7860000}"/>
    <cellStyle name="Normal 6 5 4 3 2 2 3 2 2" xfId="17567" xr:uid="{00000000-0005-0000-0000-0000F8860000}"/>
    <cellStyle name="Normal 6 5 4 3 2 2 3 2 2 2" xfId="42437" xr:uid="{00000000-0005-0000-0000-0000F9860000}"/>
    <cellStyle name="Normal 6 5 4 3 2 2 3 2 3" xfId="32419" xr:uid="{00000000-0005-0000-0000-0000FA860000}"/>
    <cellStyle name="Normal 6 5 4 3 2 2 3 3" xfId="17568" xr:uid="{00000000-0005-0000-0000-0000FB860000}"/>
    <cellStyle name="Normal 6 5 4 3 2 2 3 3 2" xfId="17569" xr:uid="{00000000-0005-0000-0000-0000FC860000}"/>
    <cellStyle name="Normal 6 5 4 3 2 2 3 3 2 2" xfId="42438" xr:uid="{00000000-0005-0000-0000-0000FD860000}"/>
    <cellStyle name="Normal 6 5 4 3 2 2 3 3 3" xfId="32420" xr:uid="{00000000-0005-0000-0000-0000FE860000}"/>
    <cellStyle name="Normal 6 5 4 3 2 2 3 4" xfId="17570" xr:uid="{00000000-0005-0000-0000-0000FF860000}"/>
    <cellStyle name="Normal 6 5 4 3 2 2 3 4 2" xfId="36639" xr:uid="{00000000-0005-0000-0000-000000870000}"/>
    <cellStyle name="Normal 6 5 4 3 2 2 3 5" xfId="26043" xr:uid="{00000000-0005-0000-0000-000001870000}"/>
    <cellStyle name="Normal 6 5 4 3 2 2 4" xfId="17571" xr:uid="{00000000-0005-0000-0000-000002870000}"/>
    <cellStyle name="Normal 6 5 4 3 2 2 4 2" xfId="17572" xr:uid="{00000000-0005-0000-0000-000003870000}"/>
    <cellStyle name="Normal 6 5 4 3 2 2 4 2 2" xfId="42439" xr:uid="{00000000-0005-0000-0000-000004870000}"/>
    <cellStyle name="Normal 6 5 4 3 2 2 4 3" xfId="32421" xr:uid="{00000000-0005-0000-0000-000005870000}"/>
    <cellStyle name="Normal 6 5 4 3 2 2 5" xfId="17573" xr:uid="{00000000-0005-0000-0000-000006870000}"/>
    <cellStyle name="Normal 6 5 4 3 2 2 5 2" xfId="17574" xr:uid="{00000000-0005-0000-0000-000007870000}"/>
    <cellStyle name="Normal 6 5 4 3 2 2 5 2 2" xfId="42440" xr:uid="{00000000-0005-0000-0000-000008870000}"/>
    <cellStyle name="Normal 6 5 4 3 2 2 5 3" xfId="32422" xr:uid="{00000000-0005-0000-0000-000009870000}"/>
    <cellStyle name="Normal 6 5 4 3 2 2 6" xfId="17575" xr:uid="{00000000-0005-0000-0000-00000A870000}"/>
    <cellStyle name="Normal 6 5 4 3 2 2 6 2" xfId="36637" xr:uid="{00000000-0005-0000-0000-00000B870000}"/>
    <cellStyle name="Normal 6 5 4 3 2 2 7" xfId="26041" xr:uid="{00000000-0005-0000-0000-00000C870000}"/>
    <cellStyle name="Normal 6 5 4 3 2 3" xfId="17576" xr:uid="{00000000-0005-0000-0000-00000D870000}"/>
    <cellStyle name="Normal 6 5 4 3 2 3 2" xfId="17577" xr:uid="{00000000-0005-0000-0000-00000E870000}"/>
    <cellStyle name="Normal 6 5 4 3 2 3 2 2" xfId="17578" xr:uid="{00000000-0005-0000-0000-00000F870000}"/>
    <cellStyle name="Normal 6 5 4 3 2 3 2 2 2" xfId="42441" xr:uid="{00000000-0005-0000-0000-000010870000}"/>
    <cellStyle name="Normal 6 5 4 3 2 3 2 3" xfId="32423" xr:uid="{00000000-0005-0000-0000-000011870000}"/>
    <cellStyle name="Normal 6 5 4 3 2 3 3" xfId="17579" xr:uid="{00000000-0005-0000-0000-000012870000}"/>
    <cellStyle name="Normal 6 5 4 3 2 3 3 2" xfId="17580" xr:uid="{00000000-0005-0000-0000-000013870000}"/>
    <cellStyle name="Normal 6 5 4 3 2 3 3 2 2" xfId="42442" xr:uid="{00000000-0005-0000-0000-000014870000}"/>
    <cellStyle name="Normal 6 5 4 3 2 3 3 3" xfId="32424" xr:uid="{00000000-0005-0000-0000-000015870000}"/>
    <cellStyle name="Normal 6 5 4 3 2 3 4" xfId="17581" xr:uid="{00000000-0005-0000-0000-000016870000}"/>
    <cellStyle name="Normal 6 5 4 3 2 3 4 2" xfId="36640" xr:uid="{00000000-0005-0000-0000-000017870000}"/>
    <cellStyle name="Normal 6 5 4 3 2 3 5" xfId="26044" xr:uid="{00000000-0005-0000-0000-000018870000}"/>
    <cellStyle name="Normal 6 5 4 3 2 4" xfId="17582" xr:uid="{00000000-0005-0000-0000-000019870000}"/>
    <cellStyle name="Normal 6 5 4 3 2 4 2" xfId="17583" xr:uid="{00000000-0005-0000-0000-00001A870000}"/>
    <cellStyle name="Normal 6 5 4 3 2 4 2 2" xfId="17584" xr:uid="{00000000-0005-0000-0000-00001B870000}"/>
    <cellStyle name="Normal 6 5 4 3 2 4 2 2 2" xfId="42443" xr:uid="{00000000-0005-0000-0000-00001C870000}"/>
    <cellStyle name="Normal 6 5 4 3 2 4 2 3" xfId="32425" xr:uid="{00000000-0005-0000-0000-00001D870000}"/>
    <cellStyle name="Normal 6 5 4 3 2 4 3" xfId="17585" xr:uid="{00000000-0005-0000-0000-00001E870000}"/>
    <cellStyle name="Normal 6 5 4 3 2 4 3 2" xfId="17586" xr:uid="{00000000-0005-0000-0000-00001F870000}"/>
    <cellStyle name="Normal 6 5 4 3 2 4 3 2 2" xfId="42444" xr:uid="{00000000-0005-0000-0000-000020870000}"/>
    <cellStyle name="Normal 6 5 4 3 2 4 3 3" xfId="32426" xr:uid="{00000000-0005-0000-0000-000021870000}"/>
    <cellStyle name="Normal 6 5 4 3 2 4 4" xfId="17587" xr:uid="{00000000-0005-0000-0000-000022870000}"/>
    <cellStyle name="Normal 6 5 4 3 2 4 4 2" xfId="36641" xr:uid="{00000000-0005-0000-0000-000023870000}"/>
    <cellStyle name="Normal 6 5 4 3 2 4 5" xfId="26045" xr:uid="{00000000-0005-0000-0000-000024870000}"/>
    <cellStyle name="Normal 6 5 4 3 2 5" xfId="17588" xr:uid="{00000000-0005-0000-0000-000025870000}"/>
    <cellStyle name="Normal 6 5 4 3 2 5 2" xfId="17589" xr:uid="{00000000-0005-0000-0000-000026870000}"/>
    <cellStyle name="Normal 6 5 4 3 2 5 2 2" xfId="42445" xr:uid="{00000000-0005-0000-0000-000027870000}"/>
    <cellStyle name="Normal 6 5 4 3 2 5 3" xfId="32427" xr:uid="{00000000-0005-0000-0000-000028870000}"/>
    <cellStyle name="Normal 6 5 4 3 2 6" xfId="17590" xr:uid="{00000000-0005-0000-0000-000029870000}"/>
    <cellStyle name="Normal 6 5 4 3 2 6 2" xfId="17591" xr:uid="{00000000-0005-0000-0000-00002A870000}"/>
    <cellStyle name="Normal 6 5 4 3 2 6 2 2" xfId="42446" xr:uid="{00000000-0005-0000-0000-00002B870000}"/>
    <cellStyle name="Normal 6 5 4 3 2 6 3" xfId="32428" xr:uid="{00000000-0005-0000-0000-00002C870000}"/>
    <cellStyle name="Normal 6 5 4 3 2 7" xfId="17592" xr:uid="{00000000-0005-0000-0000-00002D870000}"/>
    <cellStyle name="Normal 6 5 4 3 2 7 2" xfId="36636" xr:uid="{00000000-0005-0000-0000-00002E870000}"/>
    <cellStyle name="Normal 6 5 4 3 2 8" xfId="26040" xr:uid="{00000000-0005-0000-0000-00002F870000}"/>
    <cellStyle name="Normal 6 5 4 3 3" xfId="17593" xr:uid="{00000000-0005-0000-0000-000030870000}"/>
    <cellStyle name="Normal 6 5 4 3 3 2" xfId="17594" xr:uid="{00000000-0005-0000-0000-000031870000}"/>
    <cellStyle name="Normal 6 5 4 3 3 2 2" xfId="17595" xr:uid="{00000000-0005-0000-0000-000032870000}"/>
    <cellStyle name="Normal 6 5 4 3 3 2 2 2" xfId="17596" xr:uid="{00000000-0005-0000-0000-000033870000}"/>
    <cellStyle name="Normal 6 5 4 3 3 2 2 2 2" xfId="17597" xr:uid="{00000000-0005-0000-0000-000034870000}"/>
    <cellStyle name="Normal 6 5 4 3 3 2 2 2 2 2" xfId="42447" xr:uid="{00000000-0005-0000-0000-000035870000}"/>
    <cellStyle name="Normal 6 5 4 3 3 2 2 2 3" xfId="32429" xr:uid="{00000000-0005-0000-0000-000036870000}"/>
    <cellStyle name="Normal 6 5 4 3 3 2 2 3" xfId="17598" xr:uid="{00000000-0005-0000-0000-000037870000}"/>
    <cellStyle name="Normal 6 5 4 3 3 2 2 3 2" xfId="17599" xr:uid="{00000000-0005-0000-0000-000038870000}"/>
    <cellStyle name="Normal 6 5 4 3 3 2 2 3 2 2" xfId="42448" xr:uid="{00000000-0005-0000-0000-000039870000}"/>
    <cellStyle name="Normal 6 5 4 3 3 2 2 3 3" xfId="32430" xr:uid="{00000000-0005-0000-0000-00003A870000}"/>
    <cellStyle name="Normal 6 5 4 3 3 2 2 4" xfId="17600" xr:uid="{00000000-0005-0000-0000-00003B870000}"/>
    <cellStyle name="Normal 6 5 4 3 3 2 2 4 2" xfId="36644" xr:uid="{00000000-0005-0000-0000-00003C870000}"/>
    <cellStyle name="Normal 6 5 4 3 3 2 2 5" xfId="26048" xr:uid="{00000000-0005-0000-0000-00003D870000}"/>
    <cellStyle name="Normal 6 5 4 3 3 2 3" xfId="17601" xr:uid="{00000000-0005-0000-0000-00003E870000}"/>
    <cellStyle name="Normal 6 5 4 3 3 2 3 2" xfId="17602" xr:uid="{00000000-0005-0000-0000-00003F870000}"/>
    <cellStyle name="Normal 6 5 4 3 3 2 3 2 2" xfId="17603" xr:uid="{00000000-0005-0000-0000-000040870000}"/>
    <cellStyle name="Normal 6 5 4 3 3 2 3 2 2 2" xfId="42449" xr:uid="{00000000-0005-0000-0000-000041870000}"/>
    <cellStyle name="Normal 6 5 4 3 3 2 3 2 3" xfId="32431" xr:uid="{00000000-0005-0000-0000-000042870000}"/>
    <cellStyle name="Normal 6 5 4 3 3 2 3 3" xfId="17604" xr:uid="{00000000-0005-0000-0000-000043870000}"/>
    <cellStyle name="Normal 6 5 4 3 3 2 3 3 2" xfId="17605" xr:uid="{00000000-0005-0000-0000-000044870000}"/>
    <cellStyle name="Normal 6 5 4 3 3 2 3 3 2 2" xfId="42450" xr:uid="{00000000-0005-0000-0000-000045870000}"/>
    <cellStyle name="Normal 6 5 4 3 3 2 3 3 3" xfId="32432" xr:uid="{00000000-0005-0000-0000-000046870000}"/>
    <cellStyle name="Normal 6 5 4 3 3 2 3 4" xfId="17606" xr:uid="{00000000-0005-0000-0000-000047870000}"/>
    <cellStyle name="Normal 6 5 4 3 3 2 3 4 2" xfId="36645" xr:uid="{00000000-0005-0000-0000-000048870000}"/>
    <cellStyle name="Normal 6 5 4 3 3 2 3 5" xfId="26049" xr:uid="{00000000-0005-0000-0000-000049870000}"/>
    <cellStyle name="Normal 6 5 4 3 3 2 4" xfId="17607" xr:uid="{00000000-0005-0000-0000-00004A870000}"/>
    <cellStyle name="Normal 6 5 4 3 3 2 4 2" xfId="17608" xr:uid="{00000000-0005-0000-0000-00004B870000}"/>
    <cellStyle name="Normal 6 5 4 3 3 2 4 2 2" xfId="42451" xr:uid="{00000000-0005-0000-0000-00004C870000}"/>
    <cellStyle name="Normal 6 5 4 3 3 2 4 3" xfId="32433" xr:uid="{00000000-0005-0000-0000-00004D870000}"/>
    <cellStyle name="Normal 6 5 4 3 3 2 5" xfId="17609" xr:uid="{00000000-0005-0000-0000-00004E870000}"/>
    <cellStyle name="Normal 6 5 4 3 3 2 5 2" xfId="17610" xr:uid="{00000000-0005-0000-0000-00004F870000}"/>
    <cellStyle name="Normal 6 5 4 3 3 2 5 2 2" xfId="42452" xr:uid="{00000000-0005-0000-0000-000050870000}"/>
    <cellStyle name="Normal 6 5 4 3 3 2 5 3" xfId="32434" xr:uid="{00000000-0005-0000-0000-000051870000}"/>
    <cellStyle name="Normal 6 5 4 3 3 2 6" xfId="17611" xr:uid="{00000000-0005-0000-0000-000052870000}"/>
    <cellStyle name="Normal 6 5 4 3 3 2 6 2" xfId="36643" xr:uid="{00000000-0005-0000-0000-000053870000}"/>
    <cellStyle name="Normal 6 5 4 3 3 2 7" xfId="26047" xr:uid="{00000000-0005-0000-0000-000054870000}"/>
    <cellStyle name="Normal 6 5 4 3 3 3" xfId="17612" xr:uid="{00000000-0005-0000-0000-000055870000}"/>
    <cellStyle name="Normal 6 5 4 3 3 3 2" xfId="17613" xr:uid="{00000000-0005-0000-0000-000056870000}"/>
    <cellStyle name="Normal 6 5 4 3 3 3 2 2" xfId="17614" xr:uid="{00000000-0005-0000-0000-000057870000}"/>
    <cellStyle name="Normal 6 5 4 3 3 3 2 2 2" xfId="42453" xr:uid="{00000000-0005-0000-0000-000058870000}"/>
    <cellStyle name="Normal 6 5 4 3 3 3 2 3" xfId="32435" xr:uid="{00000000-0005-0000-0000-000059870000}"/>
    <cellStyle name="Normal 6 5 4 3 3 3 3" xfId="17615" xr:uid="{00000000-0005-0000-0000-00005A870000}"/>
    <cellStyle name="Normal 6 5 4 3 3 3 3 2" xfId="17616" xr:uid="{00000000-0005-0000-0000-00005B870000}"/>
    <cellStyle name="Normal 6 5 4 3 3 3 3 2 2" xfId="42454" xr:uid="{00000000-0005-0000-0000-00005C870000}"/>
    <cellStyle name="Normal 6 5 4 3 3 3 3 3" xfId="32436" xr:uid="{00000000-0005-0000-0000-00005D870000}"/>
    <cellStyle name="Normal 6 5 4 3 3 3 4" xfId="17617" xr:uid="{00000000-0005-0000-0000-00005E870000}"/>
    <cellStyle name="Normal 6 5 4 3 3 3 4 2" xfId="36646" xr:uid="{00000000-0005-0000-0000-00005F870000}"/>
    <cellStyle name="Normal 6 5 4 3 3 3 5" xfId="26050" xr:uid="{00000000-0005-0000-0000-000060870000}"/>
    <cellStyle name="Normal 6 5 4 3 3 4" xfId="17618" xr:uid="{00000000-0005-0000-0000-000061870000}"/>
    <cellStyle name="Normal 6 5 4 3 3 4 2" xfId="17619" xr:uid="{00000000-0005-0000-0000-000062870000}"/>
    <cellStyle name="Normal 6 5 4 3 3 4 2 2" xfId="17620" xr:uid="{00000000-0005-0000-0000-000063870000}"/>
    <cellStyle name="Normal 6 5 4 3 3 4 2 2 2" xfId="42455" xr:uid="{00000000-0005-0000-0000-000064870000}"/>
    <cellStyle name="Normal 6 5 4 3 3 4 2 3" xfId="32437" xr:uid="{00000000-0005-0000-0000-000065870000}"/>
    <cellStyle name="Normal 6 5 4 3 3 4 3" xfId="17621" xr:uid="{00000000-0005-0000-0000-000066870000}"/>
    <cellStyle name="Normal 6 5 4 3 3 4 3 2" xfId="17622" xr:uid="{00000000-0005-0000-0000-000067870000}"/>
    <cellStyle name="Normal 6 5 4 3 3 4 3 2 2" xfId="42456" xr:uid="{00000000-0005-0000-0000-000068870000}"/>
    <cellStyle name="Normal 6 5 4 3 3 4 3 3" xfId="32438" xr:uid="{00000000-0005-0000-0000-000069870000}"/>
    <cellStyle name="Normal 6 5 4 3 3 4 4" xfId="17623" xr:uid="{00000000-0005-0000-0000-00006A870000}"/>
    <cellStyle name="Normal 6 5 4 3 3 4 4 2" xfId="36647" xr:uid="{00000000-0005-0000-0000-00006B870000}"/>
    <cellStyle name="Normal 6 5 4 3 3 4 5" xfId="26051" xr:uid="{00000000-0005-0000-0000-00006C870000}"/>
    <cellStyle name="Normal 6 5 4 3 3 5" xfId="17624" xr:uid="{00000000-0005-0000-0000-00006D870000}"/>
    <cellStyle name="Normal 6 5 4 3 3 5 2" xfId="17625" xr:uid="{00000000-0005-0000-0000-00006E870000}"/>
    <cellStyle name="Normal 6 5 4 3 3 5 2 2" xfId="42457" xr:uid="{00000000-0005-0000-0000-00006F870000}"/>
    <cellStyle name="Normal 6 5 4 3 3 5 3" xfId="32439" xr:uid="{00000000-0005-0000-0000-000070870000}"/>
    <cellStyle name="Normal 6 5 4 3 3 6" xfId="17626" xr:uid="{00000000-0005-0000-0000-000071870000}"/>
    <cellStyle name="Normal 6 5 4 3 3 6 2" xfId="17627" xr:uid="{00000000-0005-0000-0000-000072870000}"/>
    <cellStyle name="Normal 6 5 4 3 3 6 2 2" xfId="42458" xr:uid="{00000000-0005-0000-0000-000073870000}"/>
    <cellStyle name="Normal 6 5 4 3 3 6 3" xfId="32440" xr:uid="{00000000-0005-0000-0000-000074870000}"/>
    <cellStyle name="Normal 6 5 4 3 3 7" xfId="17628" xr:uid="{00000000-0005-0000-0000-000075870000}"/>
    <cellStyle name="Normal 6 5 4 3 3 7 2" xfId="36642" xr:uid="{00000000-0005-0000-0000-000076870000}"/>
    <cellStyle name="Normal 6 5 4 3 3 8" xfId="26046" xr:uid="{00000000-0005-0000-0000-000077870000}"/>
    <cellStyle name="Normal 6 5 4 3 4" xfId="17629" xr:uid="{00000000-0005-0000-0000-000078870000}"/>
    <cellStyle name="Normal 6 5 4 3 4 2" xfId="17630" xr:uid="{00000000-0005-0000-0000-000079870000}"/>
    <cellStyle name="Normal 6 5 4 3 4 2 2" xfId="17631" xr:uid="{00000000-0005-0000-0000-00007A870000}"/>
    <cellStyle name="Normal 6 5 4 3 4 2 2 2" xfId="17632" xr:uid="{00000000-0005-0000-0000-00007B870000}"/>
    <cellStyle name="Normal 6 5 4 3 4 2 2 2 2" xfId="42459" xr:uid="{00000000-0005-0000-0000-00007C870000}"/>
    <cellStyle name="Normal 6 5 4 3 4 2 2 3" xfId="32441" xr:uid="{00000000-0005-0000-0000-00007D870000}"/>
    <cellStyle name="Normal 6 5 4 3 4 2 3" xfId="17633" xr:uid="{00000000-0005-0000-0000-00007E870000}"/>
    <cellStyle name="Normal 6 5 4 3 4 2 3 2" xfId="17634" xr:uid="{00000000-0005-0000-0000-00007F870000}"/>
    <cellStyle name="Normal 6 5 4 3 4 2 3 2 2" xfId="42460" xr:uid="{00000000-0005-0000-0000-000080870000}"/>
    <cellStyle name="Normal 6 5 4 3 4 2 3 3" xfId="32442" xr:uid="{00000000-0005-0000-0000-000081870000}"/>
    <cellStyle name="Normal 6 5 4 3 4 2 4" xfId="17635" xr:uid="{00000000-0005-0000-0000-000082870000}"/>
    <cellStyle name="Normal 6 5 4 3 4 2 4 2" xfId="36649" xr:uid="{00000000-0005-0000-0000-000083870000}"/>
    <cellStyle name="Normal 6 5 4 3 4 2 5" xfId="26053" xr:uid="{00000000-0005-0000-0000-000084870000}"/>
    <cellStyle name="Normal 6 5 4 3 4 3" xfId="17636" xr:uid="{00000000-0005-0000-0000-000085870000}"/>
    <cellStyle name="Normal 6 5 4 3 4 3 2" xfId="17637" xr:uid="{00000000-0005-0000-0000-000086870000}"/>
    <cellStyle name="Normal 6 5 4 3 4 3 2 2" xfId="17638" xr:uid="{00000000-0005-0000-0000-000087870000}"/>
    <cellStyle name="Normal 6 5 4 3 4 3 2 2 2" xfId="42461" xr:uid="{00000000-0005-0000-0000-000088870000}"/>
    <cellStyle name="Normal 6 5 4 3 4 3 2 3" xfId="32443" xr:uid="{00000000-0005-0000-0000-000089870000}"/>
    <cellStyle name="Normal 6 5 4 3 4 3 3" xfId="17639" xr:uid="{00000000-0005-0000-0000-00008A870000}"/>
    <cellStyle name="Normal 6 5 4 3 4 3 3 2" xfId="17640" xr:uid="{00000000-0005-0000-0000-00008B870000}"/>
    <cellStyle name="Normal 6 5 4 3 4 3 3 2 2" xfId="42462" xr:uid="{00000000-0005-0000-0000-00008C870000}"/>
    <cellStyle name="Normal 6 5 4 3 4 3 3 3" xfId="32444" xr:uid="{00000000-0005-0000-0000-00008D870000}"/>
    <cellStyle name="Normal 6 5 4 3 4 3 4" xfId="17641" xr:uid="{00000000-0005-0000-0000-00008E870000}"/>
    <cellStyle name="Normal 6 5 4 3 4 3 4 2" xfId="36650" xr:uid="{00000000-0005-0000-0000-00008F870000}"/>
    <cellStyle name="Normal 6 5 4 3 4 3 5" xfId="26054" xr:uid="{00000000-0005-0000-0000-000090870000}"/>
    <cellStyle name="Normal 6 5 4 3 4 4" xfId="17642" xr:uid="{00000000-0005-0000-0000-000091870000}"/>
    <cellStyle name="Normal 6 5 4 3 4 4 2" xfId="17643" xr:uid="{00000000-0005-0000-0000-000092870000}"/>
    <cellStyle name="Normal 6 5 4 3 4 4 2 2" xfId="42463" xr:uid="{00000000-0005-0000-0000-000093870000}"/>
    <cellStyle name="Normal 6 5 4 3 4 4 3" xfId="32445" xr:uid="{00000000-0005-0000-0000-000094870000}"/>
    <cellStyle name="Normal 6 5 4 3 4 5" xfId="17644" xr:uid="{00000000-0005-0000-0000-000095870000}"/>
    <cellStyle name="Normal 6 5 4 3 4 5 2" xfId="17645" xr:uid="{00000000-0005-0000-0000-000096870000}"/>
    <cellStyle name="Normal 6 5 4 3 4 5 2 2" xfId="42464" xr:uid="{00000000-0005-0000-0000-000097870000}"/>
    <cellStyle name="Normal 6 5 4 3 4 5 3" xfId="32446" xr:uid="{00000000-0005-0000-0000-000098870000}"/>
    <cellStyle name="Normal 6 5 4 3 4 6" xfId="17646" xr:uid="{00000000-0005-0000-0000-000099870000}"/>
    <cellStyle name="Normal 6 5 4 3 4 6 2" xfId="36648" xr:uid="{00000000-0005-0000-0000-00009A870000}"/>
    <cellStyle name="Normal 6 5 4 3 4 7" xfId="26052" xr:uid="{00000000-0005-0000-0000-00009B870000}"/>
    <cellStyle name="Normal 6 5 4 3 5" xfId="17647" xr:uid="{00000000-0005-0000-0000-00009C870000}"/>
    <cellStyle name="Normal 6 5 4 3 5 2" xfId="17648" xr:uid="{00000000-0005-0000-0000-00009D870000}"/>
    <cellStyle name="Normal 6 5 4 3 5 2 2" xfId="17649" xr:uid="{00000000-0005-0000-0000-00009E870000}"/>
    <cellStyle name="Normal 6 5 4 3 5 2 2 2" xfId="42465" xr:uid="{00000000-0005-0000-0000-00009F870000}"/>
    <cellStyle name="Normal 6 5 4 3 5 2 3" xfId="32447" xr:uid="{00000000-0005-0000-0000-0000A0870000}"/>
    <cellStyle name="Normal 6 5 4 3 5 3" xfId="17650" xr:uid="{00000000-0005-0000-0000-0000A1870000}"/>
    <cellStyle name="Normal 6 5 4 3 5 3 2" xfId="17651" xr:uid="{00000000-0005-0000-0000-0000A2870000}"/>
    <cellStyle name="Normal 6 5 4 3 5 3 2 2" xfId="42466" xr:uid="{00000000-0005-0000-0000-0000A3870000}"/>
    <cellStyle name="Normal 6 5 4 3 5 3 3" xfId="32448" xr:uid="{00000000-0005-0000-0000-0000A4870000}"/>
    <cellStyle name="Normal 6 5 4 3 5 4" xfId="17652" xr:uid="{00000000-0005-0000-0000-0000A5870000}"/>
    <cellStyle name="Normal 6 5 4 3 5 4 2" xfId="36651" xr:uid="{00000000-0005-0000-0000-0000A6870000}"/>
    <cellStyle name="Normal 6 5 4 3 5 5" xfId="26055" xr:uid="{00000000-0005-0000-0000-0000A7870000}"/>
    <cellStyle name="Normal 6 5 4 3 6" xfId="17653" xr:uid="{00000000-0005-0000-0000-0000A8870000}"/>
    <cellStyle name="Normal 6 5 4 3 6 2" xfId="17654" xr:uid="{00000000-0005-0000-0000-0000A9870000}"/>
    <cellStyle name="Normal 6 5 4 3 6 2 2" xfId="17655" xr:uid="{00000000-0005-0000-0000-0000AA870000}"/>
    <cellStyle name="Normal 6 5 4 3 6 2 2 2" xfId="42467" xr:uid="{00000000-0005-0000-0000-0000AB870000}"/>
    <cellStyle name="Normal 6 5 4 3 6 2 3" xfId="32449" xr:uid="{00000000-0005-0000-0000-0000AC870000}"/>
    <cellStyle name="Normal 6 5 4 3 6 3" xfId="17656" xr:uid="{00000000-0005-0000-0000-0000AD870000}"/>
    <cellStyle name="Normal 6 5 4 3 6 3 2" xfId="17657" xr:uid="{00000000-0005-0000-0000-0000AE870000}"/>
    <cellStyle name="Normal 6 5 4 3 6 3 2 2" xfId="42468" xr:uid="{00000000-0005-0000-0000-0000AF870000}"/>
    <cellStyle name="Normal 6 5 4 3 6 3 3" xfId="32450" xr:uid="{00000000-0005-0000-0000-0000B0870000}"/>
    <cellStyle name="Normal 6 5 4 3 6 4" xfId="17658" xr:uid="{00000000-0005-0000-0000-0000B1870000}"/>
    <cellStyle name="Normal 6 5 4 3 6 4 2" xfId="36652" xr:uid="{00000000-0005-0000-0000-0000B2870000}"/>
    <cellStyle name="Normal 6 5 4 3 6 5" xfId="26056" xr:uid="{00000000-0005-0000-0000-0000B3870000}"/>
    <cellStyle name="Normal 6 5 4 3 7" xfId="17659" xr:uid="{00000000-0005-0000-0000-0000B4870000}"/>
    <cellStyle name="Normal 6 5 4 3 7 2" xfId="17660" xr:uid="{00000000-0005-0000-0000-0000B5870000}"/>
    <cellStyle name="Normal 6 5 4 3 7 2 2" xfId="42469" xr:uid="{00000000-0005-0000-0000-0000B6870000}"/>
    <cellStyle name="Normal 6 5 4 3 7 3" xfId="32451" xr:uid="{00000000-0005-0000-0000-0000B7870000}"/>
    <cellStyle name="Normal 6 5 4 3 8" xfId="17661" xr:uid="{00000000-0005-0000-0000-0000B8870000}"/>
    <cellStyle name="Normal 6 5 4 3 8 2" xfId="17662" xr:uid="{00000000-0005-0000-0000-0000B9870000}"/>
    <cellStyle name="Normal 6 5 4 3 8 2 2" xfId="42470" xr:uid="{00000000-0005-0000-0000-0000BA870000}"/>
    <cellStyle name="Normal 6 5 4 3 8 3" xfId="32452" xr:uid="{00000000-0005-0000-0000-0000BB870000}"/>
    <cellStyle name="Normal 6 5 4 3 9" xfId="17663" xr:uid="{00000000-0005-0000-0000-0000BC870000}"/>
    <cellStyle name="Normal 6 5 4 3 9 2" xfId="36635" xr:uid="{00000000-0005-0000-0000-0000BD870000}"/>
    <cellStyle name="Normal 6 5 4 4" xfId="17664" xr:uid="{00000000-0005-0000-0000-0000BE870000}"/>
    <cellStyle name="Normal 6 5 4 4 2" xfId="17665" xr:uid="{00000000-0005-0000-0000-0000BF870000}"/>
    <cellStyle name="Normal 6 5 4 4 2 2" xfId="17666" xr:uid="{00000000-0005-0000-0000-0000C0870000}"/>
    <cellStyle name="Normal 6 5 4 4 2 2 2" xfId="17667" xr:uid="{00000000-0005-0000-0000-0000C1870000}"/>
    <cellStyle name="Normal 6 5 4 4 2 2 2 2" xfId="17668" xr:uid="{00000000-0005-0000-0000-0000C2870000}"/>
    <cellStyle name="Normal 6 5 4 4 2 2 2 2 2" xfId="42471" xr:uid="{00000000-0005-0000-0000-0000C3870000}"/>
    <cellStyle name="Normal 6 5 4 4 2 2 2 3" xfId="32453" xr:uid="{00000000-0005-0000-0000-0000C4870000}"/>
    <cellStyle name="Normal 6 5 4 4 2 2 3" xfId="17669" xr:uid="{00000000-0005-0000-0000-0000C5870000}"/>
    <cellStyle name="Normal 6 5 4 4 2 2 3 2" xfId="17670" xr:uid="{00000000-0005-0000-0000-0000C6870000}"/>
    <cellStyle name="Normal 6 5 4 4 2 2 3 2 2" xfId="42472" xr:uid="{00000000-0005-0000-0000-0000C7870000}"/>
    <cellStyle name="Normal 6 5 4 4 2 2 3 3" xfId="32454" xr:uid="{00000000-0005-0000-0000-0000C8870000}"/>
    <cellStyle name="Normal 6 5 4 4 2 2 4" xfId="17671" xr:uid="{00000000-0005-0000-0000-0000C9870000}"/>
    <cellStyle name="Normal 6 5 4 4 2 2 4 2" xfId="36655" xr:uid="{00000000-0005-0000-0000-0000CA870000}"/>
    <cellStyle name="Normal 6 5 4 4 2 2 5" xfId="26059" xr:uid="{00000000-0005-0000-0000-0000CB870000}"/>
    <cellStyle name="Normal 6 5 4 4 2 3" xfId="17672" xr:uid="{00000000-0005-0000-0000-0000CC870000}"/>
    <cellStyle name="Normal 6 5 4 4 2 3 2" xfId="17673" xr:uid="{00000000-0005-0000-0000-0000CD870000}"/>
    <cellStyle name="Normal 6 5 4 4 2 3 2 2" xfId="17674" xr:uid="{00000000-0005-0000-0000-0000CE870000}"/>
    <cellStyle name="Normal 6 5 4 4 2 3 2 2 2" xfId="42473" xr:uid="{00000000-0005-0000-0000-0000CF870000}"/>
    <cellStyle name="Normal 6 5 4 4 2 3 2 3" xfId="32455" xr:uid="{00000000-0005-0000-0000-0000D0870000}"/>
    <cellStyle name="Normal 6 5 4 4 2 3 3" xfId="17675" xr:uid="{00000000-0005-0000-0000-0000D1870000}"/>
    <cellStyle name="Normal 6 5 4 4 2 3 3 2" xfId="17676" xr:uid="{00000000-0005-0000-0000-0000D2870000}"/>
    <cellStyle name="Normal 6 5 4 4 2 3 3 2 2" xfId="42474" xr:uid="{00000000-0005-0000-0000-0000D3870000}"/>
    <cellStyle name="Normal 6 5 4 4 2 3 3 3" xfId="32456" xr:uid="{00000000-0005-0000-0000-0000D4870000}"/>
    <cellStyle name="Normal 6 5 4 4 2 3 4" xfId="17677" xr:uid="{00000000-0005-0000-0000-0000D5870000}"/>
    <cellStyle name="Normal 6 5 4 4 2 3 4 2" xfId="36656" xr:uid="{00000000-0005-0000-0000-0000D6870000}"/>
    <cellStyle name="Normal 6 5 4 4 2 3 5" xfId="26060" xr:uid="{00000000-0005-0000-0000-0000D7870000}"/>
    <cellStyle name="Normal 6 5 4 4 2 4" xfId="17678" xr:uid="{00000000-0005-0000-0000-0000D8870000}"/>
    <cellStyle name="Normal 6 5 4 4 2 4 2" xfId="17679" xr:uid="{00000000-0005-0000-0000-0000D9870000}"/>
    <cellStyle name="Normal 6 5 4 4 2 4 2 2" xfId="42475" xr:uid="{00000000-0005-0000-0000-0000DA870000}"/>
    <cellStyle name="Normal 6 5 4 4 2 4 3" xfId="32457" xr:uid="{00000000-0005-0000-0000-0000DB870000}"/>
    <cellStyle name="Normal 6 5 4 4 2 5" xfId="17680" xr:uid="{00000000-0005-0000-0000-0000DC870000}"/>
    <cellStyle name="Normal 6 5 4 4 2 5 2" xfId="17681" xr:uid="{00000000-0005-0000-0000-0000DD870000}"/>
    <cellStyle name="Normal 6 5 4 4 2 5 2 2" xfId="42476" xr:uid="{00000000-0005-0000-0000-0000DE870000}"/>
    <cellStyle name="Normal 6 5 4 4 2 5 3" xfId="32458" xr:uid="{00000000-0005-0000-0000-0000DF870000}"/>
    <cellStyle name="Normal 6 5 4 4 2 6" xfId="17682" xr:uid="{00000000-0005-0000-0000-0000E0870000}"/>
    <cellStyle name="Normal 6 5 4 4 2 6 2" xfId="36654" xr:uid="{00000000-0005-0000-0000-0000E1870000}"/>
    <cellStyle name="Normal 6 5 4 4 2 7" xfId="26058" xr:uid="{00000000-0005-0000-0000-0000E2870000}"/>
    <cellStyle name="Normal 6 5 4 4 3" xfId="17683" xr:uid="{00000000-0005-0000-0000-0000E3870000}"/>
    <cellStyle name="Normal 6 5 4 4 3 2" xfId="17684" xr:uid="{00000000-0005-0000-0000-0000E4870000}"/>
    <cellStyle name="Normal 6 5 4 4 3 2 2" xfId="17685" xr:uid="{00000000-0005-0000-0000-0000E5870000}"/>
    <cellStyle name="Normal 6 5 4 4 3 2 2 2" xfId="42477" xr:uid="{00000000-0005-0000-0000-0000E6870000}"/>
    <cellStyle name="Normal 6 5 4 4 3 2 3" xfId="32459" xr:uid="{00000000-0005-0000-0000-0000E7870000}"/>
    <cellStyle name="Normal 6 5 4 4 3 3" xfId="17686" xr:uid="{00000000-0005-0000-0000-0000E8870000}"/>
    <cellStyle name="Normal 6 5 4 4 3 3 2" xfId="17687" xr:uid="{00000000-0005-0000-0000-0000E9870000}"/>
    <cellStyle name="Normal 6 5 4 4 3 3 2 2" xfId="42478" xr:uid="{00000000-0005-0000-0000-0000EA870000}"/>
    <cellStyle name="Normal 6 5 4 4 3 3 3" xfId="32460" xr:uid="{00000000-0005-0000-0000-0000EB870000}"/>
    <cellStyle name="Normal 6 5 4 4 3 4" xfId="17688" xr:uid="{00000000-0005-0000-0000-0000EC870000}"/>
    <cellStyle name="Normal 6 5 4 4 3 4 2" xfId="36657" xr:uid="{00000000-0005-0000-0000-0000ED870000}"/>
    <cellStyle name="Normal 6 5 4 4 3 5" xfId="26061" xr:uid="{00000000-0005-0000-0000-0000EE870000}"/>
    <cellStyle name="Normal 6 5 4 4 4" xfId="17689" xr:uid="{00000000-0005-0000-0000-0000EF870000}"/>
    <cellStyle name="Normal 6 5 4 4 4 2" xfId="17690" xr:uid="{00000000-0005-0000-0000-0000F0870000}"/>
    <cellStyle name="Normal 6 5 4 4 4 2 2" xfId="17691" xr:uid="{00000000-0005-0000-0000-0000F1870000}"/>
    <cellStyle name="Normal 6 5 4 4 4 2 2 2" xfId="42479" xr:uid="{00000000-0005-0000-0000-0000F2870000}"/>
    <cellStyle name="Normal 6 5 4 4 4 2 3" xfId="32461" xr:uid="{00000000-0005-0000-0000-0000F3870000}"/>
    <cellStyle name="Normal 6 5 4 4 4 3" xfId="17692" xr:uid="{00000000-0005-0000-0000-0000F4870000}"/>
    <cellStyle name="Normal 6 5 4 4 4 3 2" xfId="17693" xr:uid="{00000000-0005-0000-0000-0000F5870000}"/>
    <cellStyle name="Normal 6 5 4 4 4 3 2 2" xfId="42480" xr:uid="{00000000-0005-0000-0000-0000F6870000}"/>
    <cellStyle name="Normal 6 5 4 4 4 3 3" xfId="32462" xr:uid="{00000000-0005-0000-0000-0000F7870000}"/>
    <cellStyle name="Normal 6 5 4 4 4 4" xfId="17694" xr:uid="{00000000-0005-0000-0000-0000F8870000}"/>
    <cellStyle name="Normal 6 5 4 4 4 4 2" xfId="36658" xr:uid="{00000000-0005-0000-0000-0000F9870000}"/>
    <cellStyle name="Normal 6 5 4 4 4 5" xfId="26062" xr:uid="{00000000-0005-0000-0000-0000FA870000}"/>
    <cellStyle name="Normal 6 5 4 4 5" xfId="17695" xr:uid="{00000000-0005-0000-0000-0000FB870000}"/>
    <cellStyle name="Normal 6 5 4 4 5 2" xfId="17696" xr:uid="{00000000-0005-0000-0000-0000FC870000}"/>
    <cellStyle name="Normal 6 5 4 4 5 2 2" xfId="42481" xr:uid="{00000000-0005-0000-0000-0000FD870000}"/>
    <cellStyle name="Normal 6 5 4 4 5 3" xfId="32463" xr:uid="{00000000-0005-0000-0000-0000FE870000}"/>
    <cellStyle name="Normal 6 5 4 4 6" xfId="17697" xr:uid="{00000000-0005-0000-0000-0000FF870000}"/>
    <cellStyle name="Normal 6 5 4 4 6 2" xfId="17698" xr:uid="{00000000-0005-0000-0000-000000880000}"/>
    <cellStyle name="Normal 6 5 4 4 6 2 2" xfId="42482" xr:uid="{00000000-0005-0000-0000-000001880000}"/>
    <cellStyle name="Normal 6 5 4 4 6 3" xfId="32464" xr:uid="{00000000-0005-0000-0000-000002880000}"/>
    <cellStyle name="Normal 6 5 4 4 7" xfId="17699" xr:uid="{00000000-0005-0000-0000-000003880000}"/>
    <cellStyle name="Normal 6 5 4 4 7 2" xfId="36653" xr:uid="{00000000-0005-0000-0000-000004880000}"/>
    <cellStyle name="Normal 6 5 4 4 8" xfId="26057" xr:uid="{00000000-0005-0000-0000-000005880000}"/>
    <cellStyle name="Normal 6 5 4 5" xfId="17700" xr:uid="{00000000-0005-0000-0000-000006880000}"/>
    <cellStyle name="Normal 6 5 4 5 2" xfId="17701" xr:uid="{00000000-0005-0000-0000-000007880000}"/>
    <cellStyle name="Normal 6 5 4 5 2 2" xfId="17702" xr:uid="{00000000-0005-0000-0000-000008880000}"/>
    <cellStyle name="Normal 6 5 4 5 2 2 2" xfId="17703" xr:uid="{00000000-0005-0000-0000-000009880000}"/>
    <cellStyle name="Normal 6 5 4 5 2 2 2 2" xfId="17704" xr:uid="{00000000-0005-0000-0000-00000A880000}"/>
    <cellStyle name="Normal 6 5 4 5 2 2 2 2 2" xfId="42483" xr:uid="{00000000-0005-0000-0000-00000B880000}"/>
    <cellStyle name="Normal 6 5 4 5 2 2 2 3" xfId="32465" xr:uid="{00000000-0005-0000-0000-00000C880000}"/>
    <cellStyle name="Normal 6 5 4 5 2 2 3" xfId="17705" xr:uid="{00000000-0005-0000-0000-00000D880000}"/>
    <cellStyle name="Normal 6 5 4 5 2 2 3 2" xfId="17706" xr:uid="{00000000-0005-0000-0000-00000E880000}"/>
    <cellStyle name="Normal 6 5 4 5 2 2 3 2 2" xfId="42484" xr:uid="{00000000-0005-0000-0000-00000F880000}"/>
    <cellStyle name="Normal 6 5 4 5 2 2 3 3" xfId="32466" xr:uid="{00000000-0005-0000-0000-000010880000}"/>
    <cellStyle name="Normal 6 5 4 5 2 2 4" xfId="17707" xr:uid="{00000000-0005-0000-0000-000011880000}"/>
    <cellStyle name="Normal 6 5 4 5 2 2 4 2" xfId="36661" xr:uid="{00000000-0005-0000-0000-000012880000}"/>
    <cellStyle name="Normal 6 5 4 5 2 2 5" xfId="26065" xr:uid="{00000000-0005-0000-0000-000013880000}"/>
    <cellStyle name="Normal 6 5 4 5 2 3" xfId="17708" xr:uid="{00000000-0005-0000-0000-000014880000}"/>
    <cellStyle name="Normal 6 5 4 5 2 3 2" xfId="17709" xr:uid="{00000000-0005-0000-0000-000015880000}"/>
    <cellStyle name="Normal 6 5 4 5 2 3 2 2" xfId="17710" xr:uid="{00000000-0005-0000-0000-000016880000}"/>
    <cellStyle name="Normal 6 5 4 5 2 3 2 2 2" xfId="42485" xr:uid="{00000000-0005-0000-0000-000017880000}"/>
    <cellStyle name="Normal 6 5 4 5 2 3 2 3" xfId="32467" xr:uid="{00000000-0005-0000-0000-000018880000}"/>
    <cellStyle name="Normal 6 5 4 5 2 3 3" xfId="17711" xr:uid="{00000000-0005-0000-0000-000019880000}"/>
    <cellStyle name="Normal 6 5 4 5 2 3 3 2" xfId="17712" xr:uid="{00000000-0005-0000-0000-00001A880000}"/>
    <cellStyle name="Normal 6 5 4 5 2 3 3 2 2" xfId="42486" xr:uid="{00000000-0005-0000-0000-00001B880000}"/>
    <cellStyle name="Normal 6 5 4 5 2 3 3 3" xfId="32468" xr:uid="{00000000-0005-0000-0000-00001C880000}"/>
    <cellStyle name="Normal 6 5 4 5 2 3 4" xfId="17713" xr:uid="{00000000-0005-0000-0000-00001D880000}"/>
    <cellStyle name="Normal 6 5 4 5 2 3 4 2" xfId="36662" xr:uid="{00000000-0005-0000-0000-00001E880000}"/>
    <cellStyle name="Normal 6 5 4 5 2 3 5" xfId="26066" xr:uid="{00000000-0005-0000-0000-00001F880000}"/>
    <cellStyle name="Normal 6 5 4 5 2 4" xfId="17714" xr:uid="{00000000-0005-0000-0000-000020880000}"/>
    <cellStyle name="Normal 6 5 4 5 2 4 2" xfId="17715" xr:uid="{00000000-0005-0000-0000-000021880000}"/>
    <cellStyle name="Normal 6 5 4 5 2 4 2 2" xfId="42487" xr:uid="{00000000-0005-0000-0000-000022880000}"/>
    <cellStyle name="Normal 6 5 4 5 2 4 3" xfId="32469" xr:uid="{00000000-0005-0000-0000-000023880000}"/>
    <cellStyle name="Normal 6 5 4 5 2 5" xfId="17716" xr:uid="{00000000-0005-0000-0000-000024880000}"/>
    <cellStyle name="Normal 6 5 4 5 2 5 2" xfId="17717" xr:uid="{00000000-0005-0000-0000-000025880000}"/>
    <cellStyle name="Normal 6 5 4 5 2 5 2 2" xfId="42488" xr:uid="{00000000-0005-0000-0000-000026880000}"/>
    <cellStyle name="Normal 6 5 4 5 2 5 3" xfId="32470" xr:uid="{00000000-0005-0000-0000-000027880000}"/>
    <cellStyle name="Normal 6 5 4 5 2 6" xfId="17718" xr:uid="{00000000-0005-0000-0000-000028880000}"/>
    <cellStyle name="Normal 6 5 4 5 2 6 2" xfId="36660" xr:uid="{00000000-0005-0000-0000-000029880000}"/>
    <cellStyle name="Normal 6 5 4 5 2 7" xfId="26064" xr:uid="{00000000-0005-0000-0000-00002A880000}"/>
    <cellStyle name="Normal 6 5 4 5 3" xfId="17719" xr:uid="{00000000-0005-0000-0000-00002B880000}"/>
    <cellStyle name="Normal 6 5 4 5 3 2" xfId="17720" xr:uid="{00000000-0005-0000-0000-00002C880000}"/>
    <cellStyle name="Normal 6 5 4 5 3 2 2" xfId="17721" xr:uid="{00000000-0005-0000-0000-00002D880000}"/>
    <cellStyle name="Normal 6 5 4 5 3 2 2 2" xfId="42489" xr:uid="{00000000-0005-0000-0000-00002E880000}"/>
    <cellStyle name="Normal 6 5 4 5 3 2 3" xfId="32471" xr:uid="{00000000-0005-0000-0000-00002F880000}"/>
    <cellStyle name="Normal 6 5 4 5 3 3" xfId="17722" xr:uid="{00000000-0005-0000-0000-000030880000}"/>
    <cellStyle name="Normal 6 5 4 5 3 3 2" xfId="17723" xr:uid="{00000000-0005-0000-0000-000031880000}"/>
    <cellStyle name="Normal 6 5 4 5 3 3 2 2" xfId="42490" xr:uid="{00000000-0005-0000-0000-000032880000}"/>
    <cellStyle name="Normal 6 5 4 5 3 3 3" xfId="32472" xr:uid="{00000000-0005-0000-0000-000033880000}"/>
    <cellStyle name="Normal 6 5 4 5 3 4" xfId="17724" xr:uid="{00000000-0005-0000-0000-000034880000}"/>
    <cellStyle name="Normal 6 5 4 5 3 4 2" xfId="36663" xr:uid="{00000000-0005-0000-0000-000035880000}"/>
    <cellStyle name="Normal 6 5 4 5 3 5" xfId="26067" xr:uid="{00000000-0005-0000-0000-000036880000}"/>
    <cellStyle name="Normal 6 5 4 5 4" xfId="17725" xr:uid="{00000000-0005-0000-0000-000037880000}"/>
    <cellStyle name="Normal 6 5 4 5 4 2" xfId="17726" xr:uid="{00000000-0005-0000-0000-000038880000}"/>
    <cellStyle name="Normal 6 5 4 5 4 2 2" xfId="17727" xr:uid="{00000000-0005-0000-0000-000039880000}"/>
    <cellStyle name="Normal 6 5 4 5 4 2 2 2" xfId="42491" xr:uid="{00000000-0005-0000-0000-00003A880000}"/>
    <cellStyle name="Normal 6 5 4 5 4 2 3" xfId="32473" xr:uid="{00000000-0005-0000-0000-00003B880000}"/>
    <cellStyle name="Normal 6 5 4 5 4 3" xfId="17728" xr:uid="{00000000-0005-0000-0000-00003C880000}"/>
    <cellStyle name="Normal 6 5 4 5 4 3 2" xfId="17729" xr:uid="{00000000-0005-0000-0000-00003D880000}"/>
    <cellStyle name="Normal 6 5 4 5 4 3 2 2" xfId="42492" xr:uid="{00000000-0005-0000-0000-00003E880000}"/>
    <cellStyle name="Normal 6 5 4 5 4 3 3" xfId="32474" xr:uid="{00000000-0005-0000-0000-00003F880000}"/>
    <cellStyle name="Normal 6 5 4 5 4 4" xfId="17730" xr:uid="{00000000-0005-0000-0000-000040880000}"/>
    <cellStyle name="Normal 6 5 4 5 4 4 2" xfId="36664" xr:uid="{00000000-0005-0000-0000-000041880000}"/>
    <cellStyle name="Normal 6 5 4 5 4 5" xfId="26068" xr:uid="{00000000-0005-0000-0000-000042880000}"/>
    <cellStyle name="Normal 6 5 4 5 5" xfId="17731" xr:uid="{00000000-0005-0000-0000-000043880000}"/>
    <cellStyle name="Normal 6 5 4 5 5 2" xfId="17732" xr:uid="{00000000-0005-0000-0000-000044880000}"/>
    <cellStyle name="Normal 6 5 4 5 5 2 2" xfId="42493" xr:uid="{00000000-0005-0000-0000-000045880000}"/>
    <cellStyle name="Normal 6 5 4 5 5 3" xfId="32475" xr:uid="{00000000-0005-0000-0000-000046880000}"/>
    <cellStyle name="Normal 6 5 4 5 6" xfId="17733" xr:uid="{00000000-0005-0000-0000-000047880000}"/>
    <cellStyle name="Normal 6 5 4 5 6 2" xfId="17734" xr:uid="{00000000-0005-0000-0000-000048880000}"/>
    <cellStyle name="Normal 6 5 4 5 6 2 2" xfId="42494" xr:uid="{00000000-0005-0000-0000-000049880000}"/>
    <cellStyle name="Normal 6 5 4 5 6 3" xfId="32476" xr:uid="{00000000-0005-0000-0000-00004A880000}"/>
    <cellStyle name="Normal 6 5 4 5 7" xfId="17735" xr:uid="{00000000-0005-0000-0000-00004B880000}"/>
    <cellStyle name="Normal 6 5 4 5 7 2" xfId="36659" xr:uid="{00000000-0005-0000-0000-00004C880000}"/>
    <cellStyle name="Normal 6 5 4 5 8" xfId="26063" xr:uid="{00000000-0005-0000-0000-00004D880000}"/>
    <cellStyle name="Normal 6 5 4 6" xfId="17736" xr:uid="{00000000-0005-0000-0000-00004E880000}"/>
    <cellStyle name="Normal 6 5 4 6 2" xfId="17737" xr:uid="{00000000-0005-0000-0000-00004F880000}"/>
    <cellStyle name="Normal 6 5 4 6 2 2" xfId="17738" xr:uid="{00000000-0005-0000-0000-000050880000}"/>
    <cellStyle name="Normal 6 5 4 6 2 2 2" xfId="17739" xr:uid="{00000000-0005-0000-0000-000051880000}"/>
    <cellStyle name="Normal 6 5 4 6 2 2 2 2" xfId="17740" xr:uid="{00000000-0005-0000-0000-000052880000}"/>
    <cellStyle name="Normal 6 5 4 6 2 2 2 2 2" xfId="42495" xr:uid="{00000000-0005-0000-0000-000053880000}"/>
    <cellStyle name="Normal 6 5 4 6 2 2 2 3" xfId="32477" xr:uid="{00000000-0005-0000-0000-000054880000}"/>
    <cellStyle name="Normal 6 5 4 6 2 2 3" xfId="17741" xr:uid="{00000000-0005-0000-0000-000055880000}"/>
    <cellStyle name="Normal 6 5 4 6 2 2 3 2" xfId="17742" xr:uid="{00000000-0005-0000-0000-000056880000}"/>
    <cellStyle name="Normal 6 5 4 6 2 2 3 2 2" xfId="42496" xr:uid="{00000000-0005-0000-0000-000057880000}"/>
    <cellStyle name="Normal 6 5 4 6 2 2 3 3" xfId="32478" xr:uid="{00000000-0005-0000-0000-000058880000}"/>
    <cellStyle name="Normal 6 5 4 6 2 2 4" xfId="17743" xr:uid="{00000000-0005-0000-0000-000059880000}"/>
    <cellStyle name="Normal 6 5 4 6 2 2 4 2" xfId="36667" xr:uid="{00000000-0005-0000-0000-00005A880000}"/>
    <cellStyle name="Normal 6 5 4 6 2 2 5" xfId="26071" xr:uid="{00000000-0005-0000-0000-00005B880000}"/>
    <cellStyle name="Normal 6 5 4 6 2 3" xfId="17744" xr:uid="{00000000-0005-0000-0000-00005C880000}"/>
    <cellStyle name="Normal 6 5 4 6 2 3 2" xfId="17745" xr:uid="{00000000-0005-0000-0000-00005D880000}"/>
    <cellStyle name="Normal 6 5 4 6 2 3 2 2" xfId="17746" xr:uid="{00000000-0005-0000-0000-00005E880000}"/>
    <cellStyle name="Normal 6 5 4 6 2 3 2 2 2" xfId="42497" xr:uid="{00000000-0005-0000-0000-00005F880000}"/>
    <cellStyle name="Normal 6 5 4 6 2 3 2 3" xfId="32479" xr:uid="{00000000-0005-0000-0000-000060880000}"/>
    <cellStyle name="Normal 6 5 4 6 2 3 3" xfId="17747" xr:uid="{00000000-0005-0000-0000-000061880000}"/>
    <cellStyle name="Normal 6 5 4 6 2 3 3 2" xfId="17748" xr:uid="{00000000-0005-0000-0000-000062880000}"/>
    <cellStyle name="Normal 6 5 4 6 2 3 3 2 2" xfId="42498" xr:uid="{00000000-0005-0000-0000-000063880000}"/>
    <cellStyle name="Normal 6 5 4 6 2 3 3 3" xfId="32480" xr:uid="{00000000-0005-0000-0000-000064880000}"/>
    <cellStyle name="Normal 6 5 4 6 2 3 4" xfId="17749" xr:uid="{00000000-0005-0000-0000-000065880000}"/>
    <cellStyle name="Normal 6 5 4 6 2 3 4 2" xfId="36668" xr:uid="{00000000-0005-0000-0000-000066880000}"/>
    <cellStyle name="Normal 6 5 4 6 2 3 5" xfId="26072" xr:uid="{00000000-0005-0000-0000-000067880000}"/>
    <cellStyle name="Normal 6 5 4 6 2 4" xfId="17750" xr:uid="{00000000-0005-0000-0000-000068880000}"/>
    <cellStyle name="Normal 6 5 4 6 2 4 2" xfId="17751" xr:uid="{00000000-0005-0000-0000-000069880000}"/>
    <cellStyle name="Normal 6 5 4 6 2 4 2 2" xfId="42499" xr:uid="{00000000-0005-0000-0000-00006A880000}"/>
    <cellStyle name="Normal 6 5 4 6 2 4 3" xfId="32481" xr:uid="{00000000-0005-0000-0000-00006B880000}"/>
    <cellStyle name="Normal 6 5 4 6 2 5" xfId="17752" xr:uid="{00000000-0005-0000-0000-00006C880000}"/>
    <cellStyle name="Normal 6 5 4 6 2 5 2" xfId="17753" xr:uid="{00000000-0005-0000-0000-00006D880000}"/>
    <cellStyle name="Normal 6 5 4 6 2 5 2 2" xfId="42500" xr:uid="{00000000-0005-0000-0000-00006E880000}"/>
    <cellStyle name="Normal 6 5 4 6 2 5 3" xfId="32482" xr:uid="{00000000-0005-0000-0000-00006F880000}"/>
    <cellStyle name="Normal 6 5 4 6 2 6" xfId="17754" xr:uid="{00000000-0005-0000-0000-000070880000}"/>
    <cellStyle name="Normal 6 5 4 6 2 6 2" xfId="36666" xr:uid="{00000000-0005-0000-0000-000071880000}"/>
    <cellStyle name="Normal 6 5 4 6 2 7" xfId="26070" xr:uid="{00000000-0005-0000-0000-000072880000}"/>
    <cellStyle name="Normal 6 5 4 6 3" xfId="17755" xr:uid="{00000000-0005-0000-0000-000073880000}"/>
    <cellStyle name="Normal 6 5 4 6 3 2" xfId="17756" xr:uid="{00000000-0005-0000-0000-000074880000}"/>
    <cellStyle name="Normal 6 5 4 6 3 2 2" xfId="17757" xr:uid="{00000000-0005-0000-0000-000075880000}"/>
    <cellStyle name="Normal 6 5 4 6 3 2 2 2" xfId="42501" xr:uid="{00000000-0005-0000-0000-000076880000}"/>
    <cellStyle name="Normal 6 5 4 6 3 2 3" xfId="32483" xr:uid="{00000000-0005-0000-0000-000077880000}"/>
    <cellStyle name="Normal 6 5 4 6 3 3" xfId="17758" xr:uid="{00000000-0005-0000-0000-000078880000}"/>
    <cellStyle name="Normal 6 5 4 6 3 3 2" xfId="17759" xr:uid="{00000000-0005-0000-0000-000079880000}"/>
    <cellStyle name="Normal 6 5 4 6 3 3 2 2" xfId="42502" xr:uid="{00000000-0005-0000-0000-00007A880000}"/>
    <cellStyle name="Normal 6 5 4 6 3 3 3" xfId="32484" xr:uid="{00000000-0005-0000-0000-00007B880000}"/>
    <cellStyle name="Normal 6 5 4 6 3 4" xfId="17760" xr:uid="{00000000-0005-0000-0000-00007C880000}"/>
    <cellStyle name="Normal 6 5 4 6 3 4 2" xfId="36669" xr:uid="{00000000-0005-0000-0000-00007D880000}"/>
    <cellStyle name="Normal 6 5 4 6 3 5" xfId="26073" xr:uid="{00000000-0005-0000-0000-00007E880000}"/>
    <cellStyle name="Normal 6 5 4 6 4" xfId="17761" xr:uid="{00000000-0005-0000-0000-00007F880000}"/>
    <cellStyle name="Normal 6 5 4 6 4 2" xfId="17762" xr:uid="{00000000-0005-0000-0000-000080880000}"/>
    <cellStyle name="Normal 6 5 4 6 4 2 2" xfId="17763" xr:uid="{00000000-0005-0000-0000-000081880000}"/>
    <cellStyle name="Normal 6 5 4 6 4 2 2 2" xfId="42503" xr:uid="{00000000-0005-0000-0000-000082880000}"/>
    <cellStyle name="Normal 6 5 4 6 4 2 3" xfId="32485" xr:uid="{00000000-0005-0000-0000-000083880000}"/>
    <cellStyle name="Normal 6 5 4 6 4 3" xfId="17764" xr:uid="{00000000-0005-0000-0000-000084880000}"/>
    <cellStyle name="Normal 6 5 4 6 4 3 2" xfId="17765" xr:uid="{00000000-0005-0000-0000-000085880000}"/>
    <cellStyle name="Normal 6 5 4 6 4 3 2 2" xfId="42504" xr:uid="{00000000-0005-0000-0000-000086880000}"/>
    <cellStyle name="Normal 6 5 4 6 4 3 3" xfId="32486" xr:uid="{00000000-0005-0000-0000-000087880000}"/>
    <cellStyle name="Normal 6 5 4 6 4 4" xfId="17766" xr:uid="{00000000-0005-0000-0000-000088880000}"/>
    <cellStyle name="Normal 6 5 4 6 4 4 2" xfId="36670" xr:uid="{00000000-0005-0000-0000-000089880000}"/>
    <cellStyle name="Normal 6 5 4 6 4 5" xfId="26074" xr:uid="{00000000-0005-0000-0000-00008A880000}"/>
    <cellStyle name="Normal 6 5 4 6 5" xfId="17767" xr:uid="{00000000-0005-0000-0000-00008B880000}"/>
    <cellStyle name="Normal 6 5 4 6 5 2" xfId="17768" xr:uid="{00000000-0005-0000-0000-00008C880000}"/>
    <cellStyle name="Normal 6 5 4 6 5 2 2" xfId="42505" xr:uid="{00000000-0005-0000-0000-00008D880000}"/>
    <cellStyle name="Normal 6 5 4 6 5 3" xfId="32487" xr:uid="{00000000-0005-0000-0000-00008E880000}"/>
    <cellStyle name="Normal 6 5 4 6 6" xfId="17769" xr:uid="{00000000-0005-0000-0000-00008F880000}"/>
    <cellStyle name="Normal 6 5 4 6 6 2" xfId="17770" xr:uid="{00000000-0005-0000-0000-000090880000}"/>
    <cellStyle name="Normal 6 5 4 6 6 2 2" xfId="42506" xr:uid="{00000000-0005-0000-0000-000091880000}"/>
    <cellStyle name="Normal 6 5 4 6 6 3" xfId="32488" xr:uid="{00000000-0005-0000-0000-000092880000}"/>
    <cellStyle name="Normal 6 5 4 6 7" xfId="17771" xr:uid="{00000000-0005-0000-0000-000093880000}"/>
    <cellStyle name="Normal 6 5 4 6 7 2" xfId="36665" xr:uid="{00000000-0005-0000-0000-000094880000}"/>
    <cellStyle name="Normal 6 5 4 6 8" xfId="26069" xr:uid="{00000000-0005-0000-0000-000095880000}"/>
    <cellStyle name="Normal 6 5 4 7" xfId="17772" xr:uid="{00000000-0005-0000-0000-000096880000}"/>
    <cellStyle name="Normal 6 5 4 7 2" xfId="17773" xr:uid="{00000000-0005-0000-0000-000097880000}"/>
    <cellStyle name="Normal 6 5 4 7 2 2" xfId="17774" xr:uid="{00000000-0005-0000-0000-000098880000}"/>
    <cellStyle name="Normal 6 5 4 7 2 2 2" xfId="17775" xr:uid="{00000000-0005-0000-0000-000099880000}"/>
    <cellStyle name="Normal 6 5 4 7 2 2 2 2" xfId="42507" xr:uid="{00000000-0005-0000-0000-00009A880000}"/>
    <cellStyle name="Normal 6 5 4 7 2 2 3" xfId="32489" xr:uid="{00000000-0005-0000-0000-00009B880000}"/>
    <cellStyle name="Normal 6 5 4 7 2 3" xfId="17776" xr:uid="{00000000-0005-0000-0000-00009C880000}"/>
    <cellStyle name="Normal 6 5 4 7 2 3 2" xfId="17777" xr:uid="{00000000-0005-0000-0000-00009D880000}"/>
    <cellStyle name="Normal 6 5 4 7 2 3 2 2" xfId="42508" xr:uid="{00000000-0005-0000-0000-00009E880000}"/>
    <cellStyle name="Normal 6 5 4 7 2 3 3" xfId="32490" xr:uid="{00000000-0005-0000-0000-00009F880000}"/>
    <cellStyle name="Normal 6 5 4 7 2 4" xfId="17778" xr:uid="{00000000-0005-0000-0000-0000A0880000}"/>
    <cellStyle name="Normal 6 5 4 7 2 4 2" xfId="36672" xr:uid="{00000000-0005-0000-0000-0000A1880000}"/>
    <cellStyle name="Normal 6 5 4 7 2 5" xfId="26076" xr:uid="{00000000-0005-0000-0000-0000A2880000}"/>
    <cellStyle name="Normal 6 5 4 7 3" xfId="17779" xr:uid="{00000000-0005-0000-0000-0000A3880000}"/>
    <cellStyle name="Normal 6 5 4 7 3 2" xfId="17780" xr:uid="{00000000-0005-0000-0000-0000A4880000}"/>
    <cellStyle name="Normal 6 5 4 7 3 2 2" xfId="17781" xr:uid="{00000000-0005-0000-0000-0000A5880000}"/>
    <cellStyle name="Normal 6 5 4 7 3 2 2 2" xfId="42509" xr:uid="{00000000-0005-0000-0000-0000A6880000}"/>
    <cellStyle name="Normal 6 5 4 7 3 2 3" xfId="32491" xr:uid="{00000000-0005-0000-0000-0000A7880000}"/>
    <cellStyle name="Normal 6 5 4 7 3 3" xfId="17782" xr:uid="{00000000-0005-0000-0000-0000A8880000}"/>
    <cellStyle name="Normal 6 5 4 7 3 3 2" xfId="17783" xr:uid="{00000000-0005-0000-0000-0000A9880000}"/>
    <cellStyle name="Normal 6 5 4 7 3 3 2 2" xfId="42510" xr:uid="{00000000-0005-0000-0000-0000AA880000}"/>
    <cellStyle name="Normal 6 5 4 7 3 3 3" xfId="32492" xr:uid="{00000000-0005-0000-0000-0000AB880000}"/>
    <cellStyle name="Normal 6 5 4 7 3 4" xfId="17784" xr:uid="{00000000-0005-0000-0000-0000AC880000}"/>
    <cellStyle name="Normal 6 5 4 7 3 4 2" xfId="36673" xr:uid="{00000000-0005-0000-0000-0000AD880000}"/>
    <cellStyle name="Normal 6 5 4 7 3 5" xfId="26077" xr:uid="{00000000-0005-0000-0000-0000AE880000}"/>
    <cellStyle name="Normal 6 5 4 7 4" xfId="17785" xr:uid="{00000000-0005-0000-0000-0000AF880000}"/>
    <cellStyle name="Normal 6 5 4 7 4 2" xfId="17786" xr:uid="{00000000-0005-0000-0000-0000B0880000}"/>
    <cellStyle name="Normal 6 5 4 7 4 2 2" xfId="42511" xr:uid="{00000000-0005-0000-0000-0000B1880000}"/>
    <cellStyle name="Normal 6 5 4 7 4 3" xfId="32493" xr:uid="{00000000-0005-0000-0000-0000B2880000}"/>
    <cellStyle name="Normal 6 5 4 7 5" xfId="17787" xr:uid="{00000000-0005-0000-0000-0000B3880000}"/>
    <cellStyle name="Normal 6 5 4 7 5 2" xfId="17788" xr:uid="{00000000-0005-0000-0000-0000B4880000}"/>
    <cellStyle name="Normal 6 5 4 7 5 2 2" xfId="42512" xr:uid="{00000000-0005-0000-0000-0000B5880000}"/>
    <cellStyle name="Normal 6 5 4 7 5 3" xfId="32494" xr:uid="{00000000-0005-0000-0000-0000B6880000}"/>
    <cellStyle name="Normal 6 5 4 7 6" xfId="17789" xr:uid="{00000000-0005-0000-0000-0000B7880000}"/>
    <cellStyle name="Normal 6 5 4 7 6 2" xfId="36671" xr:uid="{00000000-0005-0000-0000-0000B8880000}"/>
    <cellStyle name="Normal 6 5 4 7 7" xfId="26075" xr:uid="{00000000-0005-0000-0000-0000B9880000}"/>
    <cellStyle name="Normal 6 5 4 8" xfId="17790" xr:uid="{00000000-0005-0000-0000-0000BA880000}"/>
    <cellStyle name="Normal 6 5 4 8 2" xfId="17791" xr:uid="{00000000-0005-0000-0000-0000BB880000}"/>
    <cellStyle name="Normal 6 5 4 8 2 2" xfId="17792" xr:uid="{00000000-0005-0000-0000-0000BC880000}"/>
    <cellStyle name="Normal 6 5 4 8 2 2 2" xfId="42513" xr:uid="{00000000-0005-0000-0000-0000BD880000}"/>
    <cellStyle name="Normal 6 5 4 8 2 3" xfId="32495" xr:uid="{00000000-0005-0000-0000-0000BE880000}"/>
    <cellStyle name="Normal 6 5 4 8 3" xfId="17793" xr:uid="{00000000-0005-0000-0000-0000BF880000}"/>
    <cellStyle name="Normal 6 5 4 8 3 2" xfId="17794" xr:uid="{00000000-0005-0000-0000-0000C0880000}"/>
    <cellStyle name="Normal 6 5 4 8 3 2 2" xfId="42514" xr:uid="{00000000-0005-0000-0000-0000C1880000}"/>
    <cellStyle name="Normal 6 5 4 8 3 3" xfId="32496" xr:uid="{00000000-0005-0000-0000-0000C2880000}"/>
    <cellStyle name="Normal 6 5 4 8 4" xfId="17795" xr:uid="{00000000-0005-0000-0000-0000C3880000}"/>
    <cellStyle name="Normal 6 5 4 8 4 2" xfId="36674" xr:uid="{00000000-0005-0000-0000-0000C4880000}"/>
    <cellStyle name="Normal 6 5 4 8 5" xfId="26078" xr:uid="{00000000-0005-0000-0000-0000C5880000}"/>
    <cellStyle name="Normal 6 5 4 9" xfId="17796" xr:uid="{00000000-0005-0000-0000-0000C6880000}"/>
    <cellStyle name="Normal 6 5 4 9 2" xfId="17797" xr:uid="{00000000-0005-0000-0000-0000C7880000}"/>
    <cellStyle name="Normal 6 5 4 9 2 2" xfId="17798" xr:uid="{00000000-0005-0000-0000-0000C8880000}"/>
    <cellStyle name="Normal 6 5 4 9 2 2 2" xfId="42515" xr:uid="{00000000-0005-0000-0000-0000C9880000}"/>
    <cellStyle name="Normal 6 5 4 9 2 3" xfId="32497" xr:uid="{00000000-0005-0000-0000-0000CA880000}"/>
    <cellStyle name="Normal 6 5 4 9 3" xfId="17799" xr:uid="{00000000-0005-0000-0000-0000CB880000}"/>
    <cellStyle name="Normal 6 5 4 9 3 2" xfId="17800" xr:uid="{00000000-0005-0000-0000-0000CC880000}"/>
    <cellStyle name="Normal 6 5 4 9 3 2 2" xfId="42516" xr:uid="{00000000-0005-0000-0000-0000CD880000}"/>
    <cellStyle name="Normal 6 5 4 9 3 3" xfId="32498" xr:uid="{00000000-0005-0000-0000-0000CE880000}"/>
    <cellStyle name="Normal 6 5 4 9 4" xfId="17801" xr:uid="{00000000-0005-0000-0000-0000CF880000}"/>
    <cellStyle name="Normal 6 5 4 9 4 2" xfId="36675" xr:uid="{00000000-0005-0000-0000-0000D0880000}"/>
    <cellStyle name="Normal 6 5 4 9 5" xfId="26079" xr:uid="{00000000-0005-0000-0000-0000D1880000}"/>
    <cellStyle name="Normal 6 5 5" xfId="17802" xr:uid="{00000000-0005-0000-0000-0000D2880000}"/>
    <cellStyle name="Normal 6 5 5 10" xfId="17803" xr:uid="{00000000-0005-0000-0000-0000D3880000}"/>
    <cellStyle name="Normal 6 5 5 10 2" xfId="17804" xr:uid="{00000000-0005-0000-0000-0000D4880000}"/>
    <cellStyle name="Normal 6 5 5 10 2 2" xfId="42517" xr:uid="{00000000-0005-0000-0000-0000D5880000}"/>
    <cellStyle name="Normal 6 5 5 10 3" xfId="32499" xr:uid="{00000000-0005-0000-0000-0000D6880000}"/>
    <cellStyle name="Normal 6 5 5 11" xfId="17805" xr:uid="{00000000-0005-0000-0000-0000D7880000}"/>
    <cellStyle name="Normal 6 5 5 11 2" xfId="36676" xr:uid="{00000000-0005-0000-0000-0000D8880000}"/>
    <cellStyle name="Normal 6 5 5 12" xfId="26080" xr:uid="{00000000-0005-0000-0000-0000D9880000}"/>
    <cellStyle name="Normal 6 5 5 2" xfId="17806" xr:uid="{00000000-0005-0000-0000-0000DA880000}"/>
    <cellStyle name="Normal 6 5 5 2 10" xfId="26081" xr:uid="{00000000-0005-0000-0000-0000DB880000}"/>
    <cellStyle name="Normal 6 5 5 2 2" xfId="17807" xr:uid="{00000000-0005-0000-0000-0000DC880000}"/>
    <cellStyle name="Normal 6 5 5 2 2 2" xfId="17808" xr:uid="{00000000-0005-0000-0000-0000DD880000}"/>
    <cellStyle name="Normal 6 5 5 2 2 2 2" xfId="17809" xr:uid="{00000000-0005-0000-0000-0000DE880000}"/>
    <cellStyle name="Normal 6 5 5 2 2 2 2 2" xfId="17810" xr:uid="{00000000-0005-0000-0000-0000DF880000}"/>
    <cellStyle name="Normal 6 5 5 2 2 2 2 2 2" xfId="17811" xr:uid="{00000000-0005-0000-0000-0000E0880000}"/>
    <cellStyle name="Normal 6 5 5 2 2 2 2 2 2 2" xfId="42518" xr:uid="{00000000-0005-0000-0000-0000E1880000}"/>
    <cellStyle name="Normal 6 5 5 2 2 2 2 2 3" xfId="32500" xr:uid="{00000000-0005-0000-0000-0000E2880000}"/>
    <cellStyle name="Normal 6 5 5 2 2 2 2 3" xfId="17812" xr:uid="{00000000-0005-0000-0000-0000E3880000}"/>
    <cellStyle name="Normal 6 5 5 2 2 2 2 3 2" xfId="17813" xr:uid="{00000000-0005-0000-0000-0000E4880000}"/>
    <cellStyle name="Normal 6 5 5 2 2 2 2 3 2 2" xfId="42519" xr:uid="{00000000-0005-0000-0000-0000E5880000}"/>
    <cellStyle name="Normal 6 5 5 2 2 2 2 3 3" xfId="32501" xr:uid="{00000000-0005-0000-0000-0000E6880000}"/>
    <cellStyle name="Normal 6 5 5 2 2 2 2 4" xfId="17814" xr:uid="{00000000-0005-0000-0000-0000E7880000}"/>
    <cellStyle name="Normal 6 5 5 2 2 2 2 4 2" xfId="36680" xr:uid="{00000000-0005-0000-0000-0000E8880000}"/>
    <cellStyle name="Normal 6 5 5 2 2 2 2 5" xfId="26084" xr:uid="{00000000-0005-0000-0000-0000E9880000}"/>
    <cellStyle name="Normal 6 5 5 2 2 2 3" xfId="17815" xr:uid="{00000000-0005-0000-0000-0000EA880000}"/>
    <cellStyle name="Normal 6 5 5 2 2 2 3 2" xfId="17816" xr:uid="{00000000-0005-0000-0000-0000EB880000}"/>
    <cellStyle name="Normal 6 5 5 2 2 2 3 2 2" xfId="17817" xr:uid="{00000000-0005-0000-0000-0000EC880000}"/>
    <cellStyle name="Normal 6 5 5 2 2 2 3 2 2 2" xfId="42520" xr:uid="{00000000-0005-0000-0000-0000ED880000}"/>
    <cellStyle name="Normal 6 5 5 2 2 2 3 2 3" xfId="32502" xr:uid="{00000000-0005-0000-0000-0000EE880000}"/>
    <cellStyle name="Normal 6 5 5 2 2 2 3 3" xfId="17818" xr:uid="{00000000-0005-0000-0000-0000EF880000}"/>
    <cellStyle name="Normal 6 5 5 2 2 2 3 3 2" xfId="17819" xr:uid="{00000000-0005-0000-0000-0000F0880000}"/>
    <cellStyle name="Normal 6 5 5 2 2 2 3 3 2 2" xfId="42521" xr:uid="{00000000-0005-0000-0000-0000F1880000}"/>
    <cellStyle name="Normal 6 5 5 2 2 2 3 3 3" xfId="32503" xr:uid="{00000000-0005-0000-0000-0000F2880000}"/>
    <cellStyle name="Normal 6 5 5 2 2 2 3 4" xfId="17820" xr:uid="{00000000-0005-0000-0000-0000F3880000}"/>
    <cellStyle name="Normal 6 5 5 2 2 2 3 4 2" xfId="36681" xr:uid="{00000000-0005-0000-0000-0000F4880000}"/>
    <cellStyle name="Normal 6 5 5 2 2 2 3 5" xfId="26085" xr:uid="{00000000-0005-0000-0000-0000F5880000}"/>
    <cellStyle name="Normal 6 5 5 2 2 2 4" xfId="17821" xr:uid="{00000000-0005-0000-0000-0000F6880000}"/>
    <cellStyle name="Normal 6 5 5 2 2 2 4 2" xfId="17822" xr:uid="{00000000-0005-0000-0000-0000F7880000}"/>
    <cellStyle name="Normal 6 5 5 2 2 2 4 2 2" xfId="42522" xr:uid="{00000000-0005-0000-0000-0000F8880000}"/>
    <cellStyle name="Normal 6 5 5 2 2 2 4 3" xfId="32504" xr:uid="{00000000-0005-0000-0000-0000F9880000}"/>
    <cellStyle name="Normal 6 5 5 2 2 2 5" xfId="17823" xr:uid="{00000000-0005-0000-0000-0000FA880000}"/>
    <cellStyle name="Normal 6 5 5 2 2 2 5 2" xfId="17824" xr:uid="{00000000-0005-0000-0000-0000FB880000}"/>
    <cellStyle name="Normal 6 5 5 2 2 2 5 2 2" xfId="42523" xr:uid="{00000000-0005-0000-0000-0000FC880000}"/>
    <cellStyle name="Normal 6 5 5 2 2 2 5 3" xfId="32505" xr:uid="{00000000-0005-0000-0000-0000FD880000}"/>
    <cellStyle name="Normal 6 5 5 2 2 2 6" xfId="17825" xr:uid="{00000000-0005-0000-0000-0000FE880000}"/>
    <cellStyle name="Normal 6 5 5 2 2 2 6 2" xfId="36679" xr:uid="{00000000-0005-0000-0000-0000FF880000}"/>
    <cellStyle name="Normal 6 5 5 2 2 2 7" xfId="26083" xr:uid="{00000000-0005-0000-0000-000000890000}"/>
    <cellStyle name="Normal 6 5 5 2 2 3" xfId="17826" xr:uid="{00000000-0005-0000-0000-000001890000}"/>
    <cellStyle name="Normal 6 5 5 2 2 3 2" xfId="17827" xr:uid="{00000000-0005-0000-0000-000002890000}"/>
    <cellStyle name="Normal 6 5 5 2 2 3 2 2" xfId="17828" xr:uid="{00000000-0005-0000-0000-000003890000}"/>
    <cellStyle name="Normal 6 5 5 2 2 3 2 2 2" xfId="42524" xr:uid="{00000000-0005-0000-0000-000004890000}"/>
    <cellStyle name="Normal 6 5 5 2 2 3 2 3" xfId="32506" xr:uid="{00000000-0005-0000-0000-000005890000}"/>
    <cellStyle name="Normal 6 5 5 2 2 3 3" xfId="17829" xr:uid="{00000000-0005-0000-0000-000006890000}"/>
    <cellStyle name="Normal 6 5 5 2 2 3 3 2" xfId="17830" xr:uid="{00000000-0005-0000-0000-000007890000}"/>
    <cellStyle name="Normal 6 5 5 2 2 3 3 2 2" xfId="42525" xr:uid="{00000000-0005-0000-0000-000008890000}"/>
    <cellStyle name="Normal 6 5 5 2 2 3 3 3" xfId="32507" xr:uid="{00000000-0005-0000-0000-000009890000}"/>
    <cellStyle name="Normal 6 5 5 2 2 3 4" xfId="17831" xr:uid="{00000000-0005-0000-0000-00000A890000}"/>
    <cellStyle name="Normal 6 5 5 2 2 3 4 2" xfId="36682" xr:uid="{00000000-0005-0000-0000-00000B890000}"/>
    <cellStyle name="Normal 6 5 5 2 2 3 5" xfId="26086" xr:uid="{00000000-0005-0000-0000-00000C890000}"/>
    <cellStyle name="Normal 6 5 5 2 2 4" xfId="17832" xr:uid="{00000000-0005-0000-0000-00000D890000}"/>
    <cellStyle name="Normal 6 5 5 2 2 4 2" xfId="17833" xr:uid="{00000000-0005-0000-0000-00000E890000}"/>
    <cellStyle name="Normal 6 5 5 2 2 4 2 2" xfId="17834" xr:uid="{00000000-0005-0000-0000-00000F890000}"/>
    <cellStyle name="Normal 6 5 5 2 2 4 2 2 2" xfId="42526" xr:uid="{00000000-0005-0000-0000-000010890000}"/>
    <cellStyle name="Normal 6 5 5 2 2 4 2 3" xfId="32508" xr:uid="{00000000-0005-0000-0000-000011890000}"/>
    <cellStyle name="Normal 6 5 5 2 2 4 3" xfId="17835" xr:uid="{00000000-0005-0000-0000-000012890000}"/>
    <cellStyle name="Normal 6 5 5 2 2 4 3 2" xfId="17836" xr:uid="{00000000-0005-0000-0000-000013890000}"/>
    <cellStyle name="Normal 6 5 5 2 2 4 3 2 2" xfId="42527" xr:uid="{00000000-0005-0000-0000-000014890000}"/>
    <cellStyle name="Normal 6 5 5 2 2 4 3 3" xfId="32509" xr:uid="{00000000-0005-0000-0000-000015890000}"/>
    <cellStyle name="Normal 6 5 5 2 2 4 4" xfId="17837" xr:uid="{00000000-0005-0000-0000-000016890000}"/>
    <cellStyle name="Normal 6 5 5 2 2 4 4 2" xfId="36683" xr:uid="{00000000-0005-0000-0000-000017890000}"/>
    <cellStyle name="Normal 6 5 5 2 2 4 5" xfId="26087" xr:uid="{00000000-0005-0000-0000-000018890000}"/>
    <cellStyle name="Normal 6 5 5 2 2 5" xfId="17838" xr:uid="{00000000-0005-0000-0000-000019890000}"/>
    <cellStyle name="Normal 6 5 5 2 2 5 2" xfId="17839" xr:uid="{00000000-0005-0000-0000-00001A890000}"/>
    <cellStyle name="Normal 6 5 5 2 2 5 2 2" xfId="42528" xr:uid="{00000000-0005-0000-0000-00001B890000}"/>
    <cellStyle name="Normal 6 5 5 2 2 5 3" xfId="32510" xr:uid="{00000000-0005-0000-0000-00001C890000}"/>
    <cellStyle name="Normal 6 5 5 2 2 6" xfId="17840" xr:uid="{00000000-0005-0000-0000-00001D890000}"/>
    <cellStyle name="Normal 6 5 5 2 2 6 2" xfId="17841" xr:uid="{00000000-0005-0000-0000-00001E890000}"/>
    <cellStyle name="Normal 6 5 5 2 2 6 2 2" xfId="42529" xr:uid="{00000000-0005-0000-0000-00001F890000}"/>
    <cellStyle name="Normal 6 5 5 2 2 6 3" xfId="32511" xr:uid="{00000000-0005-0000-0000-000020890000}"/>
    <cellStyle name="Normal 6 5 5 2 2 7" xfId="17842" xr:uid="{00000000-0005-0000-0000-000021890000}"/>
    <cellStyle name="Normal 6 5 5 2 2 7 2" xfId="36678" xr:uid="{00000000-0005-0000-0000-000022890000}"/>
    <cellStyle name="Normal 6 5 5 2 2 8" xfId="26082" xr:uid="{00000000-0005-0000-0000-000023890000}"/>
    <cellStyle name="Normal 6 5 5 2 3" xfId="17843" xr:uid="{00000000-0005-0000-0000-000024890000}"/>
    <cellStyle name="Normal 6 5 5 2 3 2" xfId="17844" xr:uid="{00000000-0005-0000-0000-000025890000}"/>
    <cellStyle name="Normal 6 5 5 2 3 2 2" xfId="17845" xr:uid="{00000000-0005-0000-0000-000026890000}"/>
    <cellStyle name="Normal 6 5 5 2 3 2 2 2" xfId="17846" xr:uid="{00000000-0005-0000-0000-000027890000}"/>
    <cellStyle name="Normal 6 5 5 2 3 2 2 2 2" xfId="17847" xr:uid="{00000000-0005-0000-0000-000028890000}"/>
    <cellStyle name="Normal 6 5 5 2 3 2 2 2 2 2" xfId="42530" xr:uid="{00000000-0005-0000-0000-000029890000}"/>
    <cellStyle name="Normal 6 5 5 2 3 2 2 2 3" xfId="32512" xr:uid="{00000000-0005-0000-0000-00002A890000}"/>
    <cellStyle name="Normal 6 5 5 2 3 2 2 3" xfId="17848" xr:uid="{00000000-0005-0000-0000-00002B890000}"/>
    <cellStyle name="Normal 6 5 5 2 3 2 2 3 2" xfId="17849" xr:uid="{00000000-0005-0000-0000-00002C890000}"/>
    <cellStyle name="Normal 6 5 5 2 3 2 2 3 2 2" xfId="42531" xr:uid="{00000000-0005-0000-0000-00002D890000}"/>
    <cellStyle name="Normal 6 5 5 2 3 2 2 3 3" xfId="32513" xr:uid="{00000000-0005-0000-0000-00002E890000}"/>
    <cellStyle name="Normal 6 5 5 2 3 2 2 4" xfId="17850" xr:uid="{00000000-0005-0000-0000-00002F890000}"/>
    <cellStyle name="Normal 6 5 5 2 3 2 2 4 2" xfId="36686" xr:uid="{00000000-0005-0000-0000-000030890000}"/>
    <cellStyle name="Normal 6 5 5 2 3 2 2 5" xfId="26090" xr:uid="{00000000-0005-0000-0000-000031890000}"/>
    <cellStyle name="Normal 6 5 5 2 3 2 3" xfId="17851" xr:uid="{00000000-0005-0000-0000-000032890000}"/>
    <cellStyle name="Normal 6 5 5 2 3 2 3 2" xfId="17852" xr:uid="{00000000-0005-0000-0000-000033890000}"/>
    <cellStyle name="Normal 6 5 5 2 3 2 3 2 2" xfId="17853" xr:uid="{00000000-0005-0000-0000-000034890000}"/>
    <cellStyle name="Normal 6 5 5 2 3 2 3 2 2 2" xfId="42532" xr:uid="{00000000-0005-0000-0000-000035890000}"/>
    <cellStyle name="Normal 6 5 5 2 3 2 3 2 3" xfId="32514" xr:uid="{00000000-0005-0000-0000-000036890000}"/>
    <cellStyle name="Normal 6 5 5 2 3 2 3 3" xfId="17854" xr:uid="{00000000-0005-0000-0000-000037890000}"/>
    <cellStyle name="Normal 6 5 5 2 3 2 3 3 2" xfId="17855" xr:uid="{00000000-0005-0000-0000-000038890000}"/>
    <cellStyle name="Normal 6 5 5 2 3 2 3 3 2 2" xfId="42533" xr:uid="{00000000-0005-0000-0000-000039890000}"/>
    <cellStyle name="Normal 6 5 5 2 3 2 3 3 3" xfId="32515" xr:uid="{00000000-0005-0000-0000-00003A890000}"/>
    <cellStyle name="Normal 6 5 5 2 3 2 3 4" xfId="17856" xr:uid="{00000000-0005-0000-0000-00003B890000}"/>
    <cellStyle name="Normal 6 5 5 2 3 2 3 4 2" xfId="36687" xr:uid="{00000000-0005-0000-0000-00003C890000}"/>
    <cellStyle name="Normal 6 5 5 2 3 2 3 5" xfId="26091" xr:uid="{00000000-0005-0000-0000-00003D890000}"/>
    <cellStyle name="Normal 6 5 5 2 3 2 4" xfId="17857" xr:uid="{00000000-0005-0000-0000-00003E890000}"/>
    <cellStyle name="Normal 6 5 5 2 3 2 4 2" xfId="17858" xr:uid="{00000000-0005-0000-0000-00003F890000}"/>
    <cellStyle name="Normal 6 5 5 2 3 2 4 2 2" xfId="42534" xr:uid="{00000000-0005-0000-0000-000040890000}"/>
    <cellStyle name="Normal 6 5 5 2 3 2 4 3" xfId="32516" xr:uid="{00000000-0005-0000-0000-000041890000}"/>
    <cellStyle name="Normal 6 5 5 2 3 2 5" xfId="17859" xr:uid="{00000000-0005-0000-0000-000042890000}"/>
    <cellStyle name="Normal 6 5 5 2 3 2 5 2" xfId="17860" xr:uid="{00000000-0005-0000-0000-000043890000}"/>
    <cellStyle name="Normal 6 5 5 2 3 2 5 2 2" xfId="42535" xr:uid="{00000000-0005-0000-0000-000044890000}"/>
    <cellStyle name="Normal 6 5 5 2 3 2 5 3" xfId="32517" xr:uid="{00000000-0005-0000-0000-000045890000}"/>
    <cellStyle name="Normal 6 5 5 2 3 2 6" xfId="17861" xr:uid="{00000000-0005-0000-0000-000046890000}"/>
    <cellStyle name="Normal 6 5 5 2 3 2 6 2" xfId="36685" xr:uid="{00000000-0005-0000-0000-000047890000}"/>
    <cellStyle name="Normal 6 5 5 2 3 2 7" xfId="26089" xr:uid="{00000000-0005-0000-0000-000048890000}"/>
    <cellStyle name="Normal 6 5 5 2 3 3" xfId="17862" xr:uid="{00000000-0005-0000-0000-000049890000}"/>
    <cellStyle name="Normal 6 5 5 2 3 3 2" xfId="17863" xr:uid="{00000000-0005-0000-0000-00004A890000}"/>
    <cellStyle name="Normal 6 5 5 2 3 3 2 2" xfId="17864" xr:uid="{00000000-0005-0000-0000-00004B890000}"/>
    <cellStyle name="Normal 6 5 5 2 3 3 2 2 2" xfId="42536" xr:uid="{00000000-0005-0000-0000-00004C890000}"/>
    <cellStyle name="Normal 6 5 5 2 3 3 2 3" xfId="32518" xr:uid="{00000000-0005-0000-0000-00004D890000}"/>
    <cellStyle name="Normal 6 5 5 2 3 3 3" xfId="17865" xr:uid="{00000000-0005-0000-0000-00004E890000}"/>
    <cellStyle name="Normal 6 5 5 2 3 3 3 2" xfId="17866" xr:uid="{00000000-0005-0000-0000-00004F890000}"/>
    <cellStyle name="Normal 6 5 5 2 3 3 3 2 2" xfId="42537" xr:uid="{00000000-0005-0000-0000-000050890000}"/>
    <cellStyle name="Normal 6 5 5 2 3 3 3 3" xfId="32519" xr:uid="{00000000-0005-0000-0000-000051890000}"/>
    <cellStyle name="Normal 6 5 5 2 3 3 4" xfId="17867" xr:uid="{00000000-0005-0000-0000-000052890000}"/>
    <cellStyle name="Normal 6 5 5 2 3 3 4 2" xfId="36688" xr:uid="{00000000-0005-0000-0000-000053890000}"/>
    <cellStyle name="Normal 6 5 5 2 3 3 5" xfId="26092" xr:uid="{00000000-0005-0000-0000-000054890000}"/>
    <cellStyle name="Normal 6 5 5 2 3 4" xfId="17868" xr:uid="{00000000-0005-0000-0000-000055890000}"/>
    <cellStyle name="Normal 6 5 5 2 3 4 2" xfId="17869" xr:uid="{00000000-0005-0000-0000-000056890000}"/>
    <cellStyle name="Normal 6 5 5 2 3 4 2 2" xfId="17870" xr:uid="{00000000-0005-0000-0000-000057890000}"/>
    <cellStyle name="Normal 6 5 5 2 3 4 2 2 2" xfId="42538" xr:uid="{00000000-0005-0000-0000-000058890000}"/>
    <cellStyle name="Normal 6 5 5 2 3 4 2 3" xfId="32520" xr:uid="{00000000-0005-0000-0000-000059890000}"/>
    <cellStyle name="Normal 6 5 5 2 3 4 3" xfId="17871" xr:uid="{00000000-0005-0000-0000-00005A890000}"/>
    <cellStyle name="Normal 6 5 5 2 3 4 3 2" xfId="17872" xr:uid="{00000000-0005-0000-0000-00005B890000}"/>
    <cellStyle name="Normal 6 5 5 2 3 4 3 2 2" xfId="42539" xr:uid="{00000000-0005-0000-0000-00005C890000}"/>
    <cellStyle name="Normal 6 5 5 2 3 4 3 3" xfId="32521" xr:uid="{00000000-0005-0000-0000-00005D890000}"/>
    <cellStyle name="Normal 6 5 5 2 3 4 4" xfId="17873" xr:uid="{00000000-0005-0000-0000-00005E890000}"/>
    <cellStyle name="Normal 6 5 5 2 3 4 4 2" xfId="36689" xr:uid="{00000000-0005-0000-0000-00005F890000}"/>
    <cellStyle name="Normal 6 5 5 2 3 4 5" xfId="26093" xr:uid="{00000000-0005-0000-0000-000060890000}"/>
    <cellStyle name="Normal 6 5 5 2 3 5" xfId="17874" xr:uid="{00000000-0005-0000-0000-000061890000}"/>
    <cellStyle name="Normal 6 5 5 2 3 5 2" xfId="17875" xr:uid="{00000000-0005-0000-0000-000062890000}"/>
    <cellStyle name="Normal 6 5 5 2 3 5 2 2" xfId="42540" xr:uid="{00000000-0005-0000-0000-000063890000}"/>
    <cellStyle name="Normal 6 5 5 2 3 5 3" xfId="32522" xr:uid="{00000000-0005-0000-0000-000064890000}"/>
    <cellStyle name="Normal 6 5 5 2 3 6" xfId="17876" xr:uid="{00000000-0005-0000-0000-000065890000}"/>
    <cellStyle name="Normal 6 5 5 2 3 6 2" xfId="17877" xr:uid="{00000000-0005-0000-0000-000066890000}"/>
    <cellStyle name="Normal 6 5 5 2 3 6 2 2" xfId="42541" xr:uid="{00000000-0005-0000-0000-000067890000}"/>
    <cellStyle name="Normal 6 5 5 2 3 6 3" xfId="32523" xr:uid="{00000000-0005-0000-0000-000068890000}"/>
    <cellStyle name="Normal 6 5 5 2 3 7" xfId="17878" xr:uid="{00000000-0005-0000-0000-000069890000}"/>
    <cellStyle name="Normal 6 5 5 2 3 7 2" xfId="36684" xr:uid="{00000000-0005-0000-0000-00006A890000}"/>
    <cellStyle name="Normal 6 5 5 2 3 8" xfId="26088" xr:uid="{00000000-0005-0000-0000-00006B890000}"/>
    <cellStyle name="Normal 6 5 5 2 4" xfId="17879" xr:uid="{00000000-0005-0000-0000-00006C890000}"/>
    <cellStyle name="Normal 6 5 5 2 4 2" xfId="17880" xr:uid="{00000000-0005-0000-0000-00006D890000}"/>
    <cellStyle name="Normal 6 5 5 2 4 2 2" xfId="17881" xr:uid="{00000000-0005-0000-0000-00006E890000}"/>
    <cellStyle name="Normal 6 5 5 2 4 2 2 2" xfId="17882" xr:uid="{00000000-0005-0000-0000-00006F890000}"/>
    <cellStyle name="Normal 6 5 5 2 4 2 2 2 2" xfId="42542" xr:uid="{00000000-0005-0000-0000-000070890000}"/>
    <cellStyle name="Normal 6 5 5 2 4 2 2 3" xfId="32524" xr:uid="{00000000-0005-0000-0000-000071890000}"/>
    <cellStyle name="Normal 6 5 5 2 4 2 3" xfId="17883" xr:uid="{00000000-0005-0000-0000-000072890000}"/>
    <cellStyle name="Normal 6 5 5 2 4 2 3 2" xfId="17884" xr:uid="{00000000-0005-0000-0000-000073890000}"/>
    <cellStyle name="Normal 6 5 5 2 4 2 3 2 2" xfId="42543" xr:uid="{00000000-0005-0000-0000-000074890000}"/>
    <cellStyle name="Normal 6 5 5 2 4 2 3 3" xfId="32525" xr:uid="{00000000-0005-0000-0000-000075890000}"/>
    <cellStyle name="Normal 6 5 5 2 4 2 4" xfId="17885" xr:uid="{00000000-0005-0000-0000-000076890000}"/>
    <cellStyle name="Normal 6 5 5 2 4 2 4 2" xfId="36691" xr:uid="{00000000-0005-0000-0000-000077890000}"/>
    <cellStyle name="Normal 6 5 5 2 4 2 5" xfId="26095" xr:uid="{00000000-0005-0000-0000-000078890000}"/>
    <cellStyle name="Normal 6 5 5 2 4 3" xfId="17886" xr:uid="{00000000-0005-0000-0000-000079890000}"/>
    <cellStyle name="Normal 6 5 5 2 4 3 2" xfId="17887" xr:uid="{00000000-0005-0000-0000-00007A890000}"/>
    <cellStyle name="Normal 6 5 5 2 4 3 2 2" xfId="17888" xr:uid="{00000000-0005-0000-0000-00007B890000}"/>
    <cellStyle name="Normal 6 5 5 2 4 3 2 2 2" xfId="42544" xr:uid="{00000000-0005-0000-0000-00007C890000}"/>
    <cellStyle name="Normal 6 5 5 2 4 3 2 3" xfId="32526" xr:uid="{00000000-0005-0000-0000-00007D890000}"/>
    <cellStyle name="Normal 6 5 5 2 4 3 3" xfId="17889" xr:uid="{00000000-0005-0000-0000-00007E890000}"/>
    <cellStyle name="Normal 6 5 5 2 4 3 3 2" xfId="17890" xr:uid="{00000000-0005-0000-0000-00007F890000}"/>
    <cellStyle name="Normal 6 5 5 2 4 3 3 2 2" xfId="42545" xr:uid="{00000000-0005-0000-0000-000080890000}"/>
    <cellStyle name="Normal 6 5 5 2 4 3 3 3" xfId="32527" xr:uid="{00000000-0005-0000-0000-000081890000}"/>
    <cellStyle name="Normal 6 5 5 2 4 3 4" xfId="17891" xr:uid="{00000000-0005-0000-0000-000082890000}"/>
    <cellStyle name="Normal 6 5 5 2 4 3 4 2" xfId="36692" xr:uid="{00000000-0005-0000-0000-000083890000}"/>
    <cellStyle name="Normal 6 5 5 2 4 3 5" xfId="26096" xr:uid="{00000000-0005-0000-0000-000084890000}"/>
    <cellStyle name="Normal 6 5 5 2 4 4" xfId="17892" xr:uid="{00000000-0005-0000-0000-000085890000}"/>
    <cellStyle name="Normal 6 5 5 2 4 4 2" xfId="17893" xr:uid="{00000000-0005-0000-0000-000086890000}"/>
    <cellStyle name="Normal 6 5 5 2 4 4 2 2" xfId="42546" xr:uid="{00000000-0005-0000-0000-000087890000}"/>
    <cellStyle name="Normal 6 5 5 2 4 4 3" xfId="32528" xr:uid="{00000000-0005-0000-0000-000088890000}"/>
    <cellStyle name="Normal 6 5 5 2 4 5" xfId="17894" xr:uid="{00000000-0005-0000-0000-000089890000}"/>
    <cellStyle name="Normal 6 5 5 2 4 5 2" xfId="17895" xr:uid="{00000000-0005-0000-0000-00008A890000}"/>
    <cellStyle name="Normal 6 5 5 2 4 5 2 2" xfId="42547" xr:uid="{00000000-0005-0000-0000-00008B890000}"/>
    <cellStyle name="Normal 6 5 5 2 4 5 3" xfId="32529" xr:uid="{00000000-0005-0000-0000-00008C890000}"/>
    <cellStyle name="Normal 6 5 5 2 4 6" xfId="17896" xr:uid="{00000000-0005-0000-0000-00008D890000}"/>
    <cellStyle name="Normal 6 5 5 2 4 6 2" xfId="36690" xr:uid="{00000000-0005-0000-0000-00008E890000}"/>
    <cellStyle name="Normal 6 5 5 2 4 7" xfId="26094" xr:uid="{00000000-0005-0000-0000-00008F890000}"/>
    <cellStyle name="Normal 6 5 5 2 5" xfId="17897" xr:uid="{00000000-0005-0000-0000-000090890000}"/>
    <cellStyle name="Normal 6 5 5 2 5 2" xfId="17898" xr:uid="{00000000-0005-0000-0000-000091890000}"/>
    <cellStyle name="Normal 6 5 5 2 5 2 2" xfId="17899" xr:uid="{00000000-0005-0000-0000-000092890000}"/>
    <cellStyle name="Normal 6 5 5 2 5 2 2 2" xfId="42548" xr:uid="{00000000-0005-0000-0000-000093890000}"/>
    <cellStyle name="Normal 6 5 5 2 5 2 3" xfId="32530" xr:uid="{00000000-0005-0000-0000-000094890000}"/>
    <cellStyle name="Normal 6 5 5 2 5 3" xfId="17900" xr:uid="{00000000-0005-0000-0000-000095890000}"/>
    <cellStyle name="Normal 6 5 5 2 5 3 2" xfId="17901" xr:uid="{00000000-0005-0000-0000-000096890000}"/>
    <cellStyle name="Normal 6 5 5 2 5 3 2 2" xfId="42549" xr:uid="{00000000-0005-0000-0000-000097890000}"/>
    <cellStyle name="Normal 6 5 5 2 5 3 3" xfId="32531" xr:uid="{00000000-0005-0000-0000-000098890000}"/>
    <cellStyle name="Normal 6 5 5 2 5 4" xfId="17902" xr:uid="{00000000-0005-0000-0000-000099890000}"/>
    <cellStyle name="Normal 6 5 5 2 5 4 2" xfId="36693" xr:uid="{00000000-0005-0000-0000-00009A890000}"/>
    <cellStyle name="Normal 6 5 5 2 5 5" xfId="26097" xr:uid="{00000000-0005-0000-0000-00009B890000}"/>
    <cellStyle name="Normal 6 5 5 2 6" xfId="17903" xr:uid="{00000000-0005-0000-0000-00009C890000}"/>
    <cellStyle name="Normal 6 5 5 2 6 2" xfId="17904" xr:uid="{00000000-0005-0000-0000-00009D890000}"/>
    <cellStyle name="Normal 6 5 5 2 6 2 2" xfId="17905" xr:uid="{00000000-0005-0000-0000-00009E890000}"/>
    <cellStyle name="Normal 6 5 5 2 6 2 2 2" xfId="42550" xr:uid="{00000000-0005-0000-0000-00009F890000}"/>
    <cellStyle name="Normal 6 5 5 2 6 2 3" xfId="32532" xr:uid="{00000000-0005-0000-0000-0000A0890000}"/>
    <cellStyle name="Normal 6 5 5 2 6 3" xfId="17906" xr:uid="{00000000-0005-0000-0000-0000A1890000}"/>
    <cellStyle name="Normal 6 5 5 2 6 3 2" xfId="17907" xr:uid="{00000000-0005-0000-0000-0000A2890000}"/>
    <cellStyle name="Normal 6 5 5 2 6 3 2 2" xfId="42551" xr:uid="{00000000-0005-0000-0000-0000A3890000}"/>
    <cellStyle name="Normal 6 5 5 2 6 3 3" xfId="32533" xr:uid="{00000000-0005-0000-0000-0000A4890000}"/>
    <cellStyle name="Normal 6 5 5 2 6 4" xfId="17908" xr:uid="{00000000-0005-0000-0000-0000A5890000}"/>
    <cellStyle name="Normal 6 5 5 2 6 4 2" xfId="36694" xr:uid="{00000000-0005-0000-0000-0000A6890000}"/>
    <cellStyle name="Normal 6 5 5 2 6 5" xfId="26098" xr:uid="{00000000-0005-0000-0000-0000A7890000}"/>
    <cellStyle name="Normal 6 5 5 2 7" xfId="17909" xr:uid="{00000000-0005-0000-0000-0000A8890000}"/>
    <cellStyle name="Normal 6 5 5 2 7 2" xfId="17910" xr:uid="{00000000-0005-0000-0000-0000A9890000}"/>
    <cellStyle name="Normal 6 5 5 2 7 2 2" xfId="42552" xr:uid="{00000000-0005-0000-0000-0000AA890000}"/>
    <cellStyle name="Normal 6 5 5 2 7 3" xfId="32534" xr:uid="{00000000-0005-0000-0000-0000AB890000}"/>
    <cellStyle name="Normal 6 5 5 2 8" xfId="17911" xr:uid="{00000000-0005-0000-0000-0000AC890000}"/>
    <cellStyle name="Normal 6 5 5 2 8 2" xfId="17912" xr:uid="{00000000-0005-0000-0000-0000AD890000}"/>
    <cellStyle name="Normal 6 5 5 2 8 2 2" xfId="42553" xr:uid="{00000000-0005-0000-0000-0000AE890000}"/>
    <cellStyle name="Normal 6 5 5 2 8 3" xfId="32535" xr:uid="{00000000-0005-0000-0000-0000AF890000}"/>
    <cellStyle name="Normal 6 5 5 2 9" xfId="17913" xr:uid="{00000000-0005-0000-0000-0000B0890000}"/>
    <cellStyle name="Normal 6 5 5 2 9 2" xfId="36677" xr:uid="{00000000-0005-0000-0000-0000B1890000}"/>
    <cellStyle name="Normal 6 5 5 3" xfId="17914" xr:uid="{00000000-0005-0000-0000-0000B2890000}"/>
    <cellStyle name="Normal 6 5 5 3 2" xfId="17915" xr:uid="{00000000-0005-0000-0000-0000B3890000}"/>
    <cellStyle name="Normal 6 5 5 3 2 2" xfId="17916" xr:uid="{00000000-0005-0000-0000-0000B4890000}"/>
    <cellStyle name="Normal 6 5 5 3 2 2 2" xfId="17917" xr:uid="{00000000-0005-0000-0000-0000B5890000}"/>
    <cellStyle name="Normal 6 5 5 3 2 2 2 2" xfId="17918" xr:uid="{00000000-0005-0000-0000-0000B6890000}"/>
    <cellStyle name="Normal 6 5 5 3 2 2 2 2 2" xfId="42554" xr:uid="{00000000-0005-0000-0000-0000B7890000}"/>
    <cellStyle name="Normal 6 5 5 3 2 2 2 3" xfId="32536" xr:uid="{00000000-0005-0000-0000-0000B8890000}"/>
    <cellStyle name="Normal 6 5 5 3 2 2 3" xfId="17919" xr:uid="{00000000-0005-0000-0000-0000B9890000}"/>
    <cellStyle name="Normal 6 5 5 3 2 2 3 2" xfId="17920" xr:uid="{00000000-0005-0000-0000-0000BA890000}"/>
    <cellStyle name="Normal 6 5 5 3 2 2 3 2 2" xfId="42555" xr:uid="{00000000-0005-0000-0000-0000BB890000}"/>
    <cellStyle name="Normal 6 5 5 3 2 2 3 3" xfId="32537" xr:uid="{00000000-0005-0000-0000-0000BC890000}"/>
    <cellStyle name="Normal 6 5 5 3 2 2 4" xfId="17921" xr:uid="{00000000-0005-0000-0000-0000BD890000}"/>
    <cellStyle name="Normal 6 5 5 3 2 2 4 2" xfId="36697" xr:uid="{00000000-0005-0000-0000-0000BE890000}"/>
    <cellStyle name="Normal 6 5 5 3 2 2 5" xfId="26101" xr:uid="{00000000-0005-0000-0000-0000BF890000}"/>
    <cellStyle name="Normal 6 5 5 3 2 3" xfId="17922" xr:uid="{00000000-0005-0000-0000-0000C0890000}"/>
    <cellStyle name="Normal 6 5 5 3 2 3 2" xfId="17923" xr:uid="{00000000-0005-0000-0000-0000C1890000}"/>
    <cellStyle name="Normal 6 5 5 3 2 3 2 2" xfId="17924" xr:uid="{00000000-0005-0000-0000-0000C2890000}"/>
    <cellStyle name="Normal 6 5 5 3 2 3 2 2 2" xfId="42556" xr:uid="{00000000-0005-0000-0000-0000C3890000}"/>
    <cellStyle name="Normal 6 5 5 3 2 3 2 3" xfId="32538" xr:uid="{00000000-0005-0000-0000-0000C4890000}"/>
    <cellStyle name="Normal 6 5 5 3 2 3 3" xfId="17925" xr:uid="{00000000-0005-0000-0000-0000C5890000}"/>
    <cellStyle name="Normal 6 5 5 3 2 3 3 2" xfId="17926" xr:uid="{00000000-0005-0000-0000-0000C6890000}"/>
    <cellStyle name="Normal 6 5 5 3 2 3 3 2 2" xfId="42557" xr:uid="{00000000-0005-0000-0000-0000C7890000}"/>
    <cellStyle name="Normal 6 5 5 3 2 3 3 3" xfId="32539" xr:uid="{00000000-0005-0000-0000-0000C8890000}"/>
    <cellStyle name="Normal 6 5 5 3 2 3 4" xfId="17927" xr:uid="{00000000-0005-0000-0000-0000C9890000}"/>
    <cellStyle name="Normal 6 5 5 3 2 3 4 2" xfId="36698" xr:uid="{00000000-0005-0000-0000-0000CA890000}"/>
    <cellStyle name="Normal 6 5 5 3 2 3 5" xfId="26102" xr:uid="{00000000-0005-0000-0000-0000CB890000}"/>
    <cellStyle name="Normal 6 5 5 3 2 4" xfId="17928" xr:uid="{00000000-0005-0000-0000-0000CC890000}"/>
    <cellStyle name="Normal 6 5 5 3 2 4 2" xfId="17929" xr:uid="{00000000-0005-0000-0000-0000CD890000}"/>
    <cellStyle name="Normal 6 5 5 3 2 4 2 2" xfId="42558" xr:uid="{00000000-0005-0000-0000-0000CE890000}"/>
    <cellStyle name="Normal 6 5 5 3 2 4 3" xfId="32540" xr:uid="{00000000-0005-0000-0000-0000CF890000}"/>
    <cellStyle name="Normal 6 5 5 3 2 5" xfId="17930" xr:uid="{00000000-0005-0000-0000-0000D0890000}"/>
    <cellStyle name="Normal 6 5 5 3 2 5 2" xfId="17931" xr:uid="{00000000-0005-0000-0000-0000D1890000}"/>
    <cellStyle name="Normal 6 5 5 3 2 5 2 2" xfId="42559" xr:uid="{00000000-0005-0000-0000-0000D2890000}"/>
    <cellStyle name="Normal 6 5 5 3 2 5 3" xfId="32541" xr:uid="{00000000-0005-0000-0000-0000D3890000}"/>
    <cellStyle name="Normal 6 5 5 3 2 6" xfId="17932" xr:uid="{00000000-0005-0000-0000-0000D4890000}"/>
    <cellStyle name="Normal 6 5 5 3 2 6 2" xfId="36696" xr:uid="{00000000-0005-0000-0000-0000D5890000}"/>
    <cellStyle name="Normal 6 5 5 3 2 7" xfId="26100" xr:uid="{00000000-0005-0000-0000-0000D6890000}"/>
    <cellStyle name="Normal 6 5 5 3 3" xfId="17933" xr:uid="{00000000-0005-0000-0000-0000D7890000}"/>
    <cellStyle name="Normal 6 5 5 3 3 2" xfId="17934" xr:uid="{00000000-0005-0000-0000-0000D8890000}"/>
    <cellStyle name="Normal 6 5 5 3 3 2 2" xfId="17935" xr:uid="{00000000-0005-0000-0000-0000D9890000}"/>
    <cellStyle name="Normal 6 5 5 3 3 2 2 2" xfId="42560" xr:uid="{00000000-0005-0000-0000-0000DA890000}"/>
    <cellStyle name="Normal 6 5 5 3 3 2 3" xfId="32542" xr:uid="{00000000-0005-0000-0000-0000DB890000}"/>
    <cellStyle name="Normal 6 5 5 3 3 3" xfId="17936" xr:uid="{00000000-0005-0000-0000-0000DC890000}"/>
    <cellStyle name="Normal 6 5 5 3 3 3 2" xfId="17937" xr:uid="{00000000-0005-0000-0000-0000DD890000}"/>
    <cellStyle name="Normal 6 5 5 3 3 3 2 2" xfId="42561" xr:uid="{00000000-0005-0000-0000-0000DE890000}"/>
    <cellStyle name="Normal 6 5 5 3 3 3 3" xfId="32543" xr:uid="{00000000-0005-0000-0000-0000DF890000}"/>
    <cellStyle name="Normal 6 5 5 3 3 4" xfId="17938" xr:uid="{00000000-0005-0000-0000-0000E0890000}"/>
    <cellStyle name="Normal 6 5 5 3 3 4 2" xfId="36699" xr:uid="{00000000-0005-0000-0000-0000E1890000}"/>
    <cellStyle name="Normal 6 5 5 3 3 5" xfId="26103" xr:uid="{00000000-0005-0000-0000-0000E2890000}"/>
    <cellStyle name="Normal 6 5 5 3 4" xfId="17939" xr:uid="{00000000-0005-0000-0000-0000E3890000}"/>
    <cellStyle name="Normal 6 5 5 3 4 2" xfId="17940" xr:uid="{00000000-0005-0000-0000-0000E4890000}"/>
    <cellStyle name="Normal 6 5 5 3 4 2 2" xfId="17941" xr:uid="{00000000-0005-0000-0000-0000E5890000}"/>
    <cellStyle name="Normal 6 5 5 3 4 2 2 2" xfId="42562" xr:uid="{00000000-0005-0000-0000-0000E6890000}"/>
    <cellStyle name="Normal 6 5 5 3 4 2 3" xfId="32544" xr:uid="{00000000-0005-0000-0000-0000E7890000}"/>
    <cellStyle name="Normal 6 5 5 3 4 3" xfId="17942" xr:uid="{00000000-0005-0000-0000-0000E8890000}"/>
    <cellStyle name="Normal 6 5 5 3 4 3 2" xfId="17943" xr:uid="{00000000-0005-0000-0000-0000E9890000}"/>
    <cellStyle name="Normal 6 5 5 3 4 3 2 2" xfId="42563" xr:uid="{00000000-0005-0000-0000-0000EA890000}"/>
    <cellStyle name="Normal 6 5 5 3 4 3 3" xfId="32545" xr:uid="{00000000-0005-0000-0000-0000EB890000}"/>
    <cellStyle name="Normal 6 5 5 3 4 4" xfId="17944" xr:uid="{00000000-0005-0000-0000-0000EC890000}"/>
    <cellStyle name="Normal 6 5 5 3 4 4 2" xfId="36700" xr:uid="{00000000-0005-0000-0000-0000ED890000}"/>
    <cellStyle name="Normal 6 5 5 3 4 5" xfId="26104" xr:uid="{00000000-0005-0000-0000-0000EE890000}"/>
    <cellStyle name="Normal 6 5 5 3 5" xfId="17945" xr:uid="{00000000-0005-0000-0000-0000EF890000}"/>
    <cellStyle name="Normal 6 5 5 3 5 2" xfId="17946" xr:uid="{00000000-0005-0000-0000-0000F0890000}"/>
    <cellStyle name="Normal 6 5 5 3 5 2 2" xfId="42564" xr:uid="{00000000-0005-0000-0000-0000F1890000}"/>
    <cellStyle name="Normal 6 5 5 3 5 3" xfId="32546" xr:uid="{00000000-0005-0000-0000-0000F2890000}"/>
    <cellStyle name="Normal 6 5 5 3 6" xfId="17947" xr:uid="{00000000-0005-0000-0000-0000F3890000}"/>
    <cellStyle name="Normal 6 5 5 3 6 2" xfId="17948" xr:uid="{00000000-0005-0000-0000-0000F4890000}"/>
    <cellStyle name="Normal 6 5 5 3 6 2 2" xfId="42565" xr:uid="{00000000-0005-0000-0000-0000F5890000}"/>
    <cellStyle name="Normal 6 5 5 3 6 3" xfId="32547" xr:uid="{00000000-0005-0000-0000-0000F6890000}"/>
    <cellStyle name="Normal 6 5 5 3 7" xfId="17949" xr:uid="{00000000-0005-0000-0000-0000F7890000}"/>
    <cellStyle name="Normal 6 5 5 3 7 2" xfId="36695" xr:uid="{00000000-0005-0000-0000-0000F8890000}"/>
    <cellStyle name="Normal 6 5 5 3 8" xfId="26099" xr:uid="{00000000-0005-0000-0000-0000F9890000}"/>
    <cellStyle name="Normal 6 5 5 4" xfId="17950" xr:uid="{00000000-0005-0000-0000-0000FA890000}"/>
    <cellStyle name="Normal 6 5 5 4 2" xfId="17951" xr:uid="{00000000-0005-0000-0000-0000FB890000}"/>
    <cellStyle name="Normal 6 5 5 4 2 2" xfId="17952" xr:uid="{00000000-0005-0000-0000-0000FC890000}"/>
    <cellStyle name="Normal 6 5 5 4 2 2 2" xfId="17953" xr:uid="{00000000-0005-0000-0000-0000FD890000}"/>
    <cellStyle name="Normal 6 5 5 4 2 2 2 2" xfId="17954" xr:uid="{00000000-0005-0000-0000-0000FE890000}"/>
    <cellStyle name="Normal 6 5 5 4 2 2 2 2 2" xfId="42566" xr:uid="{00000000-0005-0000-0000-0000FF890000}"/>
    <cellStyle name="Normal 6 5 5 4 2 2 2 3" xfId="32548" xr:uid="{00000000-0005-0000-0000-0000008A0000}"/>
    <cellStyle name="Normal 6 5 5 4 2 2 3" xfId="17955" xr:uid="{00000000-0005-0000-0000-0000018A0000}"/>
    <cellStyle name="Normal 6 5 5 4 2 2 3 2" xfId="17956" xr:uid="{00000000-0005-0000-0000-0000028A0000}"/>
    <cellStyle name="Normal 6 5 5 4 2 2 3 2 2" xfId="42567" xr:uid="{00000000-0005-0000-0000-0000038A0000}"/>
    <cellStyle name="Normal 6 5 5 4 2 2 3 3" xfId="32549" xr:uid="{00000000-0005-0000-0000-0000048A0000}"/>
    <cellStyle name="Normal 6 5 5 4 2 2 4" xfId="17957" xr:uid="{00000000-0005-0000-0000-0000058A0000}"/>
    <cellStyle name="Normal 6 5 5 4 2 2 4 2" xfId="36703" xr:uid="{00000000-0005-0000-0000-0000068A0000}"/>
    <cellStyle name="Normal 6 5 5 4 2 2 5" xfId="26107" xr:uid="{00000000-0005-0000-0000-0000078A0000}"/>
    <cellStyle name="Normal 6 5 5 4 2 3" xfId="17958" xr:uid="{00000000-0005-0000-0000-0000088A0000}"/>
    <cellStyle name="Normal 6 5 5 4 2 3 2" xfId="17959" xr:uid="{00000000-0005-0000-0000-0000098A0000}"/>
    <cellStyle name="Normal 6 5 5 4 2 3 2 2" xfId="17960" xr:uid="{00000000-0005-0000-0000-00000A8A0000}"/>
    <cellStyle name="Normal 6 5 5 4 2 3 2 2 2" xfId="42568" xr:uid="{00000000-0005-0000-0000-00000B8A0000}"/>
    <cellStyle name="Normal 6 5 5 4 2 3 2 3" xfId="32550" xr:uid="{00000000-0005-0000-0000-00000C8A0000}"/>
    <cellStyle name="Normal 6 5 5 4 2 3 3" xfId="17961" xr:uid="{00000000-0005-0000-0000-00000D8A0000}"/>
    <cellStyle name="Normal 6 5 5 4 2 3 3 2" xfId="17962" xr:uid="{00000000-0005-0000-0000-00000E8A0000}"/>
    <cellStyle name="Normal 6 5 5 4 2 3 3 2 2" xfId="42569" xr:uid="{00000000-0005-0000-0000-00000F8A0000}"/>
    <cellStyle name="Normal 6 5 5 4 2 3 3 3" xfId="32551" xr:uid="{00000000-0005-0000-0000-0000108A0000}"/>
    <cellStyle name="Normal 6 5 5 4 2 3 4" xfId="17963" xr:uid="{00000000-0005-0000-0000-0000118A0000}"/>
    <cellStyle name="Normal 6 5 5 4 2 3 4 2" xfId="36704" xr:uid="{00000000-0005-0000-0000-0000128A0000}"/>
    <cellStyle name="Normal 6 5 5 4 2 3 5" xfId="26108" xr:uid="{00000000-0005-0000-0000-0000138A0000}"/>
    <cellStyle name="Normal 6 5 5 4 2 4" xfId="17964" xr:uid="{00000000-0005-0000-0000-0000148A0000}"/>
    <cellStyle name="Normal 6 5 5 4 2 4 2" xfId="17965" xr:uid="{00000000-0005-0000-0000-0000158A0000}"/>
    <cellStyle name="Normal 6 5 5 4 2 4 2 2" xfId="42570" xr:uid="{00000000-0005-0000-0000-0000168A0000}"/>
    <cellStyle name="Normal 6 5 5 4 2 4 3" xfId="32552" xr:uid="{00000000-0005-0000-0000-0000178A0000}"/>
    <cellStyle name="Normal 6 5 5 4 2 5" xfId="17966" xr:uid="{00000000-0005-0000-0000-0000188A0000}"/>
    <cellStyle name="Normal 6 5 5 4 2 5 2" xfId="17967" xr:uid="{00000000-0005-0000-0000-0000198A0000}"/>
    <cellStyle name="Normal 6 5 5 4 2 5 2 2" xfId="42571" xr:uid="{00000000-0005-0000-0000-00001A8A0000}"/>
    <cellStyle name="Normal 6 5 5 4 2 5 3" xfId="32553" xr:uid="{00000000-0005-0000-0000-00001B8A0000}"/>
    <cellStyle name="Normal 6 5 5 4 2 6" xfId="17968" xr:uid="{00000000-0005-0000-0000-00001C8A0000}"/>
    <cellStyle name="Normal 6 5 5 4 2 6 2" xfId="36702" xr:uid="{00000000-0005-0000-0000-00001D8A0000}"/>
    <cellStyle name="Normal 6 5 5 4 2 7" xfId="26106" xr:uid="{00000000-0005-0000-0000-00001E8A0000}"/>
    <cellStyle name="Normal 6 5 5 4 3" xfId="17969" xr:uid="{00000000-0005-0000-0000-00001F8A0000}"/>
    <cellStyle name="Normal 6 5 5 4 3 2" xfId="17970" xr:uid="{00000000-0005-0000-0000-0000208A0000}"/>
    <cellStyle name="Normal 6 5 5 4 3 2 2" xfId="17971" xr:uid="{00000000-0005-0000-0000-0000218A0000}"/>
    <cellStyle name="Normal 6 5 5 4 3 2 2 2" xfId="42572" xr:uid="{00000000-0005-0000-0000-0000228A0000}"/>
    <cellStyle name="Normal 6 5 5 4 3 2 3" xfId="32554" xr:uid="{00000000-0005-0000-0000-0000238A0000}"/>
    <cellStyle name="Normal 6 5 5 4 3 3" xfId="17972" xr:uid="{00000000-0005-0000-0000-0000248A0000}"/>
    <cellStyle name="Normal 6 5 5 4 3 3 2" xfId="17973" xr:uid="{00000000-0005-0000-0000-0000258A0000}"/>
    <cellStyle name="Normal 6 5 5 4 3 3 2 2" xfId="42573" xr:uid="{00000000-0005-0000-0000-0000268A0000}"/>
    <cellStyle name="Normal 6 5 5 4 3 3 3" xfId="32555" xr:uid="{00000000-0005-0000-0000-0000278A0000}"/>
    <cellStyle name="Normal 6 5 5 4 3 4" xfId="17974" xr:uid="{00000000-0005-0000-0000-0000288A0000}"/>
    <cellStyle name="Normal 6 5 5 4 3 4 2" xfId="36705" xr:uid="{00000000-0005-0000-0000-0000298A0000}"/>
    <cellStyle name="Normal 6 5 5 4 3 5" xfId="26109" xr:uid="{00000000-0005-0000-0000-00002A8A0000}"/>
    <cellStyle name="Normal 6 5 5 4 4" xfId="17975" xr:uid="{00000000-0005-0000-0000-00002B8A0000}"/>
    <cellStyle name="Normal 6 5 5 4 4 2" xfId="17976" xr:uid="{00000000-0005-0000-0000-00002C8A0000}"/>
    <cellStyle name="Normal 6 5 5 4 4 2 2" xfId="17977" xr:uid="{00000000-0005-0000-0000-00002D8A0000}"/>
    <cellStyle name="Normal 6 5 5 4 4 2 2 2" xfId="42574" xr:uid="{00000000-0005-0000-0000-00002E8A0000}"/>
    <cellStyle name="Normal 6 5 5 4 4 2 3" xfId="32556" xr:uid="{00000000-0005-0000-0000-00002F8A0000}"/>
    <cellStyle name="Normal 6 5 5 4 4 3" xfId="17978" xr:uid="{00000000-0005-0000-0000-0000308A0000}"/>
    <cellStyle name="Normal 6 5 5 4 4 3 2" xfId="17979" xr:uid="{00000000-0005-0000-0000-0000318A0000}"/>
    <cellStyle name="Normal 6 5 5 4 4 3 2 2" xfId="42575" xr:uid="{00000000-0005-0000-0000-0000328A0000}"/>
    <cellStyle name="Normal 6 5 5 4 4 3 3" xfId="32557" xr:uid="{00000000-0005-0000-0000-0000338A0000}"/>
    <cellStyle name="Normal 6 5 5 4 4 4" xfId="17980" xr:uid="{00000000-0005-0000-0000-0000348A0000}"/>
    <cellStyle name="Normal 6 5 5 4 4 4 2" xfId="36706" xr:uid="{00000000-0005-0000-0000-0000358A0000}"/>
    <cellStyle name="Normal 6 5 5 4 4 5" xfId="26110" xr:uid="{00000000-0005-0000-0000-0000368A0000}"/>
    <cellStyle name="Normal 6 5 5 4 5" xfId="17981" xr:uid="{00000000-0005-0000-0000-0000378A0000}"/>
    <cellStyle name="Normal 6 5 5 4 5 2" xfId="17982" xr:uid="{00000000-0005-0000-0000-0000388A0000}"/>
    <cellStyle name="Normal 6 5 5 4 5 2 2" xfId="42576" xr:uid="{00000000-0005-0000-0000-0000398A0000}"/>
    <cellStyle name="Normal 6 5 5 4 5 3" xfId="32558" xr:uid="{00000000-0005-0000-0000-00003A8A0000}"/>
    <cellStyle name="Normal 6 5 5 4 6" xfId="17983" xr:uid="{00000000-0005-0000-0000-00003B8A0000}"/>
    <cellStyle name="Normal 6 5 5 4 6 2" xfId="17984" xr:uid="{00000000-0005-0000-0000-00003C8A0000}"/>
    <cellStyle name="Normal 6 5 5 4 6 2 2" xfId="42577" xr:uid="{00000000-0005-0000-0000-00003D8A0000}"/>
    <cellStyle name="Normal 6 5 5 4 6 3" xfId="32559" xr:uid="{00000000-0005-0000-0000-00003E8A0000}"/>
    <cellStyle name="Normal 6 5 5 4 7" xfId="17985" xr:uid="{00000000-0005-0000-0000-00003F8A0000}"/>
    <cellStyle name="Normal 6 5 5 4 7 2" xfId="36701" xr:uid="{00000000-0005-0000-0000-0000408A0000}"/>
    <cellStyle name="Normal 6 5 5 4 8" xfId="26105" xr:uid="{00000000-0005-0000-0000-0000418A0000}"/>
    <cellStyle name="Normal 6 5 5 5" xfId="17986" xr:uid="{00000000-0005-0000-0000-0000428A0000}"/>
    <cellStyle name="Normal 6 5 5 5 2" xfId="17987" xr:uid="{00000000-0005-0000-0000-0000438A0000}"/>
    <cellStyle name="Normal 6 5 5 5 2 2" xfId="17988" xr:uid="{00000000-0005-0000-0000-0000448A0000}"/>
    <cellStyle name="Normal 6 5 5 5 2 2 2" xfId="17989" xr:uid="{00000000-0005-0000-0000-0000458A0000}"/>
    <cellStyle name="Normal 6 5 5 5 2 2 2 2" xfId="17990" xr:uid="{00000000-0005-0000-0000-0000468A0000}"/>
    <cellStyle name="Normal 6 5 5 5 2 2 2 2 2" xfId="42578" xr:uid="{00000000-0005-0000-0000-0000478A0000}"/>
    <cellStyle name="Normal 6 5 5 5 2 2 2 3" xfId="32560" xr:uid="{00000000-0005-0000-0000-0000488A0000}"/>
    <cellStyle name="Normal 6 5 5 5 2 2 3" xfId="17991" xr:uid="{00000000-0005-0000-0000-0000498A0000}"/>
    <cellStyle name="Normal 6 5 5 5 2 2 3 2" xfId="17992" xr:uid="{00000000-0005-0000-0000-00004A8A0000}"/>
    <cellStyle name="Normal 6 5 5 5 2 2 3 2 2" xfId="42579" xr:uid="{00000000-0005-0000-0000-00004B8A0000}"/>
    <cellStyle name="Normal 6 5 5 5 2 2 3 3" xfId="32561" xr:uid="{00000000-0005-0000-0000-00004C8A0000}"/>
    <cellStyle name="Normal 6 5 5 5 2 2 4" xfId="17993" xr:uid="{00000000-0005-0000-0000-00004D8A0000}"/>
    <cellStyle name="Normal 6 5 5 5 2 2 4 2" xfId="36709" xr:uid="{00000000-0005-0000-0000-00004E8A0000}"/>
    <cellStyle name="Normal 6 5 5 5 2 2 5" xfId="26113" xr:uid="{00000000-0005-0000-0000-00004F8A0000}"/>
    <cellStyle name="Normal 6 5 5 5 2 3" xfId="17994" xr:uid="{00000000-0005-0000-0000-0000508A0000}"/>
    <cellStyle name="Normal 6 5 5 5 2 3 2" xfId="17995" xr:uid="{00000000-0005-0000-0000-0000518A0000}"/>
    <cellStyle name="Normal 6 5 5 5 2 3 2 2" xfId="17996" xr:uid="{00000000-0005-0000-0000-0000528A0000}"/>
    <cellStyle name="Normal 6 5 5 5 2 3 2 2 2" xfId="42580" xr:uid="{00000000-0005-0000-0000-0000538A0000}"/>
    <cellStyle name="Normal 6 5 5 5 2 3 2 3" xfId="32562" xr:uid="{00000000-0005-0000-0000-0000548A0000}"/>
    <cellStyle name="Normal 6 5 5 5 2 3 3" xfId="17997" xr:uid="{00000000-0005-0000-0000-0000558A0000}"/>
    <cellStyle name="Normal 6 5 5 5 2 3 3 2" xfId="17998" xr:uid="{00000000-0005-0000-0000-0000568A0000}"/>
    <cellStyle name="Normal 6 5 5 5 2 3 3 2 2" xfId="42581" xr:uid="{00000000-0005-0000-0000-0000578A0000}"/>
    <cellStyle name="Normal 6 5 5 5 2 3 3 3" xfId="32563" xr:uid="{00000000-0005-0000-0000-0000588A0000}"/>
    <cellStyle name="Normal 6 5 5 5 2 3 4" xfId="17999" xr:uid="{00000000-0005-0000-0000-0000598A0000}"/>
    <cellStyle name="Normal 6 5 5 5 2 3 4 2" xfId="36710" xr:uid="{00000000-0005-0000-0000-00005A8A0000}"/>
    <cellStyle name="Normal 6 5 5 5 2 3 5" xfId="26114" xr:uid="{00000000-0005-0000-0000-00005B8A0000}"/>
    <cellStyle name="Normal 6 5 5 5 2 4" xfId="18000" xr:uid="{00000000-0005-0000-0000-00005C8A0000}"/>
    <cellStyle name="Normal 6 5 5 5 2 4 2" xfId="18001" xr:uid="{00000000-0005-0000-0000-00005D8A0000}"/>
    <cellStyle name="Normal 6 5 5 5 2 4 2 2" xfId="42582" xr:uid="{00000000-0005-0000-0000-00005E8A0000}"/>
    <cellStyle name="Normal 6 5 5 5 2 4 3" xfId="32564" xr:uid="{00000000-0005-0000-0000-00005F8A0000}"/>
    <cellStyle name="Normal 6 5 5 5 2 5" xfId="18002" xr:uid="{00000000-0005-0000-0000-0000608A0000}"/>
    <cellStyle name="Normal 6 5 5 5 2 5 2" xfId="18003" xr:uid="{00000000-0005-0000-0000-0000618A0000}"/>
    <cellStyle name="Normal 6 5 5 5 2 5 2 2" xfId="42583" xr:uid="{00000000-0005-0000-0000-0000628A0000}"/>
    <cellStyle name="Normal 6 5 5 5 2 5 3" xfId="32565" xr:uid="{00000000-0005-0000-0000-0000638A0000}"/>
    <cellStyle name="Normal 6 5 5 5 2 6" xfId="18004" xr:uid="{00000000-0005-0000-0000-0000648A0000}"/>
    <cellStyle name="Normal 6 5 5 5 2 6 2" xfId="36708" xr:uid="{00000000-0005-0000-0000-0000658A0000}"/>
    <cellStyle name="Normal 6 5 5 5 2 7" xfId="26112" xr:uid="{00000000-0005-0000-0000-0000668A0000}"/>
    <cellStyle name="Normal 6 5 5 5 3" xfId="18005" xr:uid="{00000000-0005-0000-0000-0000678A0000}"/>
    <cellStyle name="Normal 6 5 5 5 3 2" xfId="18006" xr:uid="{00000000-0005-0000-0000-0000688A0000}"/>
    <cellStyle name="Normal 6 5 5 5 3 2 2" xfId="18007" xr:uid="{00000000-0005-0000-0000-0000698A0000}"/>
    <cellStyle name="Normal 6 5 5 5 3 2 2 2" xfId="42584" xr:uid="{00000000-0005-0000-0000-00006A8A0000}"/>
    <cellStyle name="Normal 6 5 5 5 3 2 3" xfId="32566" xr:uid="{00000000-0005-0000-0000-00006B8A0000}"/>
    <cellStyle name="Normal 6 5 5 5 3 3" xfId="18008" xr:uid="{00000000-0005-0000-0000-00006C8A0000}"/>
    <cellStyle name="Normal 6 5 5 5 3 3 2" xfId="18009" xr:uid="{00000000-0005-0000-0000-00006D8A0000}"/>
    <cellStyle name="Normal 6 5 5 5 3 3 2 2" xfId="42585" xr:uid="{00000000-0005-0000-0000-00006E8A0000}"/>
    <cellStyle name="Normal 6 5 5 5 3 3 3" xfId="32567" xr:uid="{00000000-0005-0000-0000-00006F8A0000}"/>
    <cellStyle name="Normal 6 5 5 5 3 4" xfId="18010" xr:uid="{00000000-0005-0000-0000-0000708A0000}"/>
    <cellStyle name="Normal 6 5 5 5 3 4 2" xfId="36711" xr:uid="{00000000-0005-0000-0000-0000718A0000}"/>
    <cellStyle name="Normal 6 5 5 5 3 5" xfId="26115" xr:uid="{00000000-0005-0000-0000-0000728A0000}"/>
    <cellStyle name="Normal 6 5 5 5 4" xfId="18011" xr:uid="{00000000-0005-0000-0000-0000738A0000}"/>
    <cellStyle name="Normal 6 5 5 5 4 2" xfId="18012" xr:uid="{00000000-0005-0000-0000-0000748A0000}"/>
    <cellStyle name="Normal 6 5 5 5 4 2 2" xfId="18013" xr:uid="{00000000-0005-0000-0000-0000758A0000}"/>
    <cellStyle name="Normal 6 5 5 5 4 2 2 2" xfId="42586" xr:uid="{00000000-0005-0000-0000-0000768A0000}"/>
    <cellStyle name="Normal 6 5 5 5 4 2 3" xfId="32568" xr:uid="{00000000-0005-0000-0000-0000778A0000}"/>
    <cellStyle name="Normal 6 5 5 5 4 3" xfId="18014" xr:uid="{00000000-0005-0000-0000-0000788A0000}"/>
    <cellStyle name="Normal 6 5 5 5 4 3 2" xfId="18015" xr:uid="{00000000-0005-0000-0000-0000798A0000}"/>
    <cellStyle name="Normal 6 5 5 5 4 3 2 2" xfId="42587" xr:uid="{00000000-0005-0000-0000-00007A8A0000}"/>
    <cellStyle name="Normal 6 5 5 5 4 3 3" xfId="32569" xr:uid="{00000000-0005-0000-0000-00007B8A0000}"/>
    <cellStyle name="Normal 6 5 5 5 4 4" xfId="18016" xr:uid="{00000000-0005-0000-0000-00007C8A0000}"/>
    <cellStyle name="Normal 6 5 5 5 4 4 2" xfId="36712" xr:uid="{00000000-0005-0000-0000-00007D8A0000}"/>
    <cellStyle name="Normal 6 5 5 5 4 5" xfId="26116" xr:uid="{00000000-0005-0000-0000-00007E8A0000}"/>
    <cellStyle name="Normal 6 5 5 5 5" xfId="18017" xr:uid="{00000000-0005-0000-0000-00007F8A0000}"/>
    <cellStyle name="Normal 6 5 5 5 5 2" xfId="18018" xr:uid="{00000000-0005-0000-0000-0000808A0000}"/>
    <cellStyle name="Normal 6 5 5 5 5 2 2" xfId="42588" xr:uid="{00000000-0005-0000-0000-0000818A0000}"/>
    <cellStyle name="Normal 6 5 5 5 5 3" xfId="32570" xr:uid="{00000000-0005-0000-0000-0000828A0000}"/>
    <cellStyle name="Normal 6 5 5 5 6" xfId="18019" xr:uid="{00000000-0005-0000-0000-0000838A0000}"/>
    <cellStyle name="Normal 6 5 5 5 6 2" xfId="18020" xr:uid="{00000000-0005-0000-0000-0000848A0000}"/>
    <cellStyle name="Normal 6 5 5 5 6 2 2" xfId="42589" xr:uid="{00000000-0005-0000-0000-0000858A0000}"/>
    <cellStyle name="Normal 6 5 5 5 6 3" xfId="32571" xr:uid="{00000000-0005-0000-0000-0000868A0000}"/>
    <cellStyle name="Normal 6 5 5 5 7" xfId="18021" xr:uid="{00000000-0005-0000-0000-0000878A0000}"/>
    <cellStyle name="Normal 6 5 5 5 7 2" xfId="36707" xr:uid="{00000000-0005-0000-0000-0000888A0000}"/>
    <cellStyle name="Normal 6 5 5 5 8" xfId="26111" xr:uid="{00000000-0005-0000-0000-0000898A0000}"/>
    <cellStyle name="Normal 6 5 5 6" xfId="18022" xr:uid="{00000000-0005-0000-0000-00008A8A0000}"/>
    <cellStyle name="Normal 6 5 5 6 2" xfId="18023" xr:uid="{00000000-0005-0000-0000-00008B8A0000}"/>
    <cellStyle name="Normal 6 5 5 6 2 2" xfId="18024" xr:uid="{00000000-0005-0000-0000-00008C8A0000}"/>
    <cellStyle name="Normal 6 5 5 6 2 2 2" xfId="18025" xr:uid="{00000000-0005-0000-0000-00008D8A0000}"/>
    <cellStyle name="Normal 6 5 5 6 2 2 2 2" xfId="42590" xr:uid="{00000000-0005-0000-0000-00008E8A0000}"/>
    <cellStyle name="Normal 6 5 5 6 2 2 3" xfId="32572" xr:uid="{00000000-0005-0000-0000-00008F8A0000}"/>
    <cellStyle name="Normal 6 5 5 6 2 3" xfId="18026" xr:uid="{00000000-0005-0000-0000-0000908A0000}"/>
    <cellStyle name="Normal 6 5 5 6 2 3 2" xfId="18027" xr:uid="{00000000-0005-0000-0000-0000918A0000}"/>
    <cellStyle name="Normal 6 5 5 6 2 3 2 2" xfId="42591" xr:uid="{00000000-0005-0000-0000-0000928A0000}"/>
    <cellStyle name="Normal 6 5 5 6 2 3 3" xfId="32573" xr:uid="{00000000-0005-0000-0000-0000938A0000}"/>
    <cellStyle name="Normal 6 5 5 6 2 4" xfId="18028" xr:uid="{00000000-0005-0000-0000-0000948A0000}"/>
    <cellStyle name="Normal 6 5 5 6 2 4 2" xfId="36714" xr:uid="{00000000-0005-0000-0000-0000958A0000}"/>
    <cellStyle name="Normal 6 5 5 6 2 5" xfId="26118" xr:uid="{00000000-0005-0000-0000-0000968A0000}"/>
    <cellStyle name="Normal 6 5 5 6 3" xfId="18029" xr:uid="{00000000-0005-0000-0000-0000978A0000}"/>
    <cellStyle name="Normal 6 5 5 6 3 2" xfId="18030" xr:uid="{00000000-0005-0000-0000-0000988A0000}"/>
    <cellStyle name="Normal 6 5 5 6 3 2 2" xfId="18031" xr:uid="{00000000-0005-0000-0000-0000998A0000}"/>
    <cellStyle name="Normal 6 5 5 6 3 2 2 2" xfId="42592" xr:uid="{00000000-0005-0000-0000-00009A8A0000}"/>
    <cellStyle name="Normal 6 5 5 6 3 2 3" xfId="32574" xr:uid="{00000000-0005-0000-0000-00009B8A0000}"/>
    <cellStyle name="Normal 6 5 5 6 3 3" xfId="18032" xr:uid="{00000000-0005-0000-0000-00009C8A0000}"/>
    <cellStyle name="Normal 6 5 5 6 3 3 2" xfId="18033" xr:uid="{00000000-0005-0000-0000-00009D8A0000}"/>
    <cellStyle name="Normal 6 5 5 6 3 3 2 2" xfId="42593" xr:uid="{00000000-0005-0000-0000-00009E8A0000}"/>
    <cellStyle name="Normal 6 5 5 6 3 3 3" xfId="32575" xr:uid="{00000000-0005-0000-0000-00009F8A0000}"/>
    <cellStyle name="Normal 6 5 5 6 3 4" xfId="18034" xr:uid="{00000000-0005-0000-0000-0000A08A0000}"/>
    <cellStyle name="Normal 6 5 5 6 3 4 2" xfId="36715" xr:uid="{00000000-0005-0000-0000-0000A18A0000}"/>
    <cellStyle name="Normal 6 5 5 6 3 5" xfId="26119" xr:uid="{00000000-0005-0000-0000-0000A28A0000}"/>
    <cellStyle name="Normal 6 5 5 6 4" xfId="18035" xr:uid="{00000000-0005-0000-0000-0000A38A0000}"/>
    <cellStyle name="Normal 6 5 5 6 4 2" xfId="18036" xr:uid="{00000000-0005-0000-0000-0000A48A0000}"/>
    <cellStyle name="Normal 6 5 5 6 4 2 2" xfId="42594" xr:uid="{00000000-0005-0000-0000-0000A58A0000}"/>
    <cellStyle name="Normal 6 5 5 6 4 3" xfId="32576" xr:uid="{00000000-0005-0000-0000-0000A68A0000}"/>
    <cellStyle name="Normal 6 5 5 6 5" xfId="18037" xr:uid="{00000000-0005-0000-0000-0000A78A0000}"/>
    <cellStyle name="Normal 6 5 5 6 5 2" xfId="18038" xr:uid="{00000000-0005-0000-0000-0000A88A0000}"/>
    <cellStyle name="Normal 6 5 5 6 5 2 2" xfId="42595" xr:uid="{00000000-0005-0000-0000-0000A98A0000}"/>
    <cellStyle name="Normal 6 5 5 6 5 3" xfId="32577" xr:uid="{00000000-0005-0000-0000-0000AA8A0000}"/>
    <cellStyle name="Normal 6 5 5 6 6" xfId="18039" xr:uid="{00000000-0005-0000-0000-0000AB8A0000}"/>
    <cellStyle name="Normal 6 5 5 6 6 2" xfId="36713" xr:uid="{00000000-0005-0000-0000-0000AC8A0000}"/>
    <cellStyle name="Normal 6 5 5 6 7" xfId="26117" xr:uid="{00000000-0005-0000-0000-0000AD8A0000}"/>
    <cellStyle name="Normal 6 5 5 7" xfId="18040" xr:uid="{00000000-0005-0000-0000-0000AE8A0000}"/>
    <cellStyle name="Normal 6 5 5 7 2" xfId="18041" xr:uid="{00000000-0005-0000-0000-0000AF8A0000}"/>
    <cellStyle name="Normal 6 5 5 7 2 2" xfId="18042" xr:uid="{00000000-0005-0000-0000-0000B08A0000}"/>
    <cellStyle name="Normal 6 5 5 7 2 2 2" xfId="42596" xr:uid="{00000000-0005-0000-0000-0000B18A0000}"/>
    <cellStyle name="Normal 6 5 5 7 2 3" xfId="32578" xr:uid="{00000000-0005-0000-0000-0000B28A0000}"/>
    <cellStyle name="Normal 6 5 5 7 3" xfId="18043" xr:uid="{00000000-0005-0000-0000-0000B38A0000}"/>
    <cellStyle name="Normal 6 5 5 7 3 2" xfId="18044" xr:uid="{00000000-0005-0000-0000-0000B48A0000}"/>
    <cellStyle name="Normal 6 5 5 7 3 2 2" xfId="42597" xr:uid="{00000000-0005-0000-0000-0000B58A0000}"/>
    <cellStyle name="Normal 6 5 5 7 3 3" xfId="32579" xr:uid="{00000000-0005-0000-0000-0000B68A0000}"/>
    <cellStyle name="Normal 6 5 5 7 4" xfId="18045" xr:uid="{00000000-0005-0000-0000-0000B78A0000}"/>
    <cellStyle name="Normal 6 5 5 7 4 2" xfId="36716" xr:uid="{00000000-0005-0000-0000-0000B88A0000}"/>
    <cellStyle name="Normal 6 5 5 7 5" xfId="26120" xr:uid="{00000000-0005-0000-0000-0000B98A0000}"/>
    <cellStyle name="Normal 6 5 5 8" xfId="18046" xr:uid="{00000000-0005-0000-0000-0000BA8A0000}"/>
    <cellStyle name="Normal 6 5 5 8 2" xfId="18047" xr:uid="{00000000-0005-0000-0000-0000BB8A0000}"/>
    <cellStyle name="Normal 6 5 5 8 2 2" xfId="18048" xr:uid="{00000000-0005-0000-0000-0000BC8A0000}"/>
    <cellStyle name="Normal 6 5 5 8 2 2 2" xfId="42598" xr:uid="{00000000-0005-0000-0000-0000BD8A0000}"/>
    <cellStyle name="Normal 6 5 5 8 2 3" xfId="32580" xr:uid="{00000000-0005-0000-0000-0000BE8A0000}"/>
    <cellStyle name="Normal 6 5 5 8 3" xfId="18049" xr:uid="{00000000-0005-0000-0000-0000BF8A0000}"/>
    <cellStyle name="Normal 6 5 5 8 3 2" xfId="18050" xr:uid="{00000000-0005-0000-0000-0000C08A0000}"/>
    <cellStyle name="Normal 6 5 5 8 3 2 2" xfId="42599" xr:uid="{00000000-0005-0000-0000-0000C18A0000}"/>
    <cellStyle name="Normal 6 5 5 8 3 3" xfId="32581" xr:uid="{00000000-0005-0000-0000-0000C28A0000}"/>
    <cellStyle name="Normal 6 5 5 8 4" xfId="18051" xr:uid="{00000000-0005-0000-0000-0000C38A0000}"/>
    <cellStyle name="Normal 6 5 5 8 4 2" xfId="36717" xr:uid="{00000000-0005-0000-0000-0000C48A0000}"/>
    <cellStyle name="Normal 6 5 5 8 5" xfId="26121" xr:uid="{00000000-0005-0000-0000-0000C58A0000}"/>
    <cellStyle name="Normal 6 5 5 9" xfId="18052" xr:uid="{00000000-0005-0000-0000-0000C68A0000}"/>
    <cellStyle name="Normal 6 5 5 9 2" xfId="18053" xr:uid="{00000000-0005-0000-0000-0000C78A0000}"/>
    <cellStyle name="Normal 6 5 5 9 2 2" xfId="42600" xr:uid="{00000000-0005-0000-0000-0000C88A0000}"/>
    <cellStyle name="Normal 6 5 5 9 3" xfId="32582" xr:uid="{00000000-0005-0000-0000-0000C98A0000}"/>
    <cellStyle name="Normal 6 5 6" xfId="18054" xr:uid="{00000000-0005-0000-0000-0000CA8A0000}"/>
    <cellStyle name="Normal 6 5 6 10" xfId="18055" xr:uid="{00000000-0005-0000-0000-0000CB8A0000}"/>
    <cellStyle name="Normal 6 5 6 10 2" xfId="36718" xr:uid="{00000000-0005-0000-0000-0000CC8A0000}"/>
    <cellStyle name="Normal 6 5 6 11" xfId="26122" xr:uid="{00000000-0005-0000-0000-0000CD8A0000}"/>
    <cellStyle name="Normal 6 5 6 2" xfId="18056" xr:uid="{00000000-0005-0000-0000-0000CE8A0000}"/>
    <cellStyle name="Normal 6 5 6 2 10" xfId="26123" xr:uid="{00000000-0005-0000-0000-0000CF8A0000}"/>
    <cellStyle name="Normal 6 5 6 2 2" xfId="18057" xr:uid="{00000000-0005-0000-0000-0000D08A0000}"/>
    <cellStyle name="Normal 6 5 6 2 2 2" xfId="18058" xr:uid="{00000000-0005-0000-0000-0000D18A0000}"/>
    <cellStyle name="Normal 6 5 6 2 2 2 2" xfId="18059" xr:uid="{00000000-0005-0000-0000-0000D28A0000}"/>
    <cellStyle name="Normal 6 5 6 2 2 2 2 2" xfId="18060" xr:uid="{00000000-0005-0000-0000-0000D38A0000}"/>
    <cellStyle name="Normal 6 5 6 2 2 2 2 2 2" xfId="18061" xr:uid="{00000000-0005-0000-0000-0000D48A0000}"/>
    <cellStyle name="Normal 6 5 6 2 2 2 2 2 2 2" xfId="42601" xr:uid="{00000000-0005-0000-0000-0000D58A0000}"/>
    <cellStyle name="Normal 6 5 6 2 2 2 2 2 3" xfId="32583" xr:uid="{00000000-0005-0000-0000-0000D68A0000}"/>
    <cellStyle name="Normal 6 5 6 2 2 2 2 3" xfId="18062" xr:uid="{00000000-0005-0000-0000-0000D78A0000}"/>
    <cellStyle name="Normal 6 5 6 2 2 2 2 3 2" xfId="18063" xr:uid="{00000000-0005-0000-0000-0000D88A0000}"/>
    <cellStyle name="Normal 6 5 6 2 2 2 2 3 2 2" xfId="42602" xr:uid="{00000000-0005-0000-0000-0000D98A0000}"/>
    <cellStyle name="Normal 6 5 6 2 2 2 2 3 3" xfId="32584" xr:uid="{00000000-0005-0000-0000-0000DA8A0000}"/>
    <cellStyle name="Normal 6 5 6 2 2 2 2 4" xfId="18064" xr:uid="{00000000-0005-0000-0000-0000DB8A0000}"/>
    <cellStyle name="Normal 6 5 6 2 2 2 2 4 2" xfId="36722" xr:uid="{00000000-0005-0000-0000-0000DC8A0000}"/>
    <cellStyle name="Normal 6 5 6 2 2 2 2 5" xfId="26126" xr:uid="{00000000-0005-0000-0000-0000DD8A0000}"/>
    <cellStyle name="Normal 6 5 6 2 2 2 3" xfId="18065" xr:uid="{00000000-0005-0000-0000-0000DE8A0000}"/>
    <cellStyle name="Normal 6 5 6 2 2 2 3 2" xfId="18066" xr:uid="{00000000-0005-0000-0000-0000DF8A0000}"/>
    <cellStyle name="Normal 6 5 6 2 2 2 3 2 2" xfId="18067" xr:uid="{00000000-0005-0000-0000-0000E08A0000}"/>
    <cellStyle name="Normal 6 5 6 2 2 2 3 2 2 2" xfId="42603" xr:uid="{00000000-0005-0000-0000-0000E18A0000}"/>
    <cellStyle name="Normal 6 5 6 2 2 2 3 2 3" xfId="32585" xr:uid="{00000000-0005-0000-0000-0000E28A0000}"/>
    <cellStyle name="Normal 6 5 6 2 2 2 3 3" xfId="18068" xr:uid="{00000000-0005-0000-0000-0000E38A0000}"/>
    <cellStyle name="Normal 6 5 6 2 2 2 3 3 2" xfId="18069" xr:uid="{00000000-0005-0000-0000-0000E48A0000}"/>
    <cellStyle name="Normal 6 5 6 2 2 2 3 3 2 2" xfId="42604" xr:uid="{00000000-0005-0000-0000-0000E58A0000}"/>
    <cellStyle name="Normal 6 5 6 2 2 2 3 3 3" xfId="32586" xr:uid="{00000000-0005-0000-0000-0000E68A0000}"/>
    <cellStyle name="Normal 6 5 6 2 2 2 3 4" xfId="18070" xr:uid="{00000000-0005-0000-0000-0000E78A0000}"/>
    <cellStyle name="Normal 6 5 6 2 2 2 3 4 2" xfId="36723" xr:uid="{00000000-0005-0000-0000-0000E88A0000}"/>
    <cellStyle name="Normal 6 5 6 2 2 2 3 5" xfId="26127" xr:uid="{00000000-0005-0000-0000-0000E98A0000}"/>
    <cellStyle name="Normal 6 5 6 2 2 2 4" xfId="18071" xr:uid="{00000000-0005-0000-0000-0000EA8A0000}"/>
    <cellStyle name="Normal 6 5 6 2 2 2 4 2" xfId="18072" xr:uid="{00000000-0005-0000-0000-0000EB8A0000}"/>
    <cellStyle name="Normal 6 5 6 2 2 2 4 2 2" xfId="42605" xr:uid="{00000000-0005-0000-0000-0000EC8A0000}"/>
    <cellStyle name="Normal 6 5 6 2 2 2 4 3" xfId="32587" xr:uid="{00000000-0005-0000-0000-0000ED8A0000}"/>
    <cellStyle name="Normal 6 5 6 2 2 2 5" xfId="18073" xr:uid="{00000000-0005-0000-0000-0000EE8A0000}"/>
    <cellStyle name="Normal 6 5 6 2 2 2 5 2" xfId="18074" xr:uid="{00000000-0005-0000-0000-0000EF8A0000}"/>
    <cellStyle name="Normal 6 5 6 2 2 2 5 2 2" xfId="42606" xr:uid="{00000000-0005-0000-0000-0000F08A0000}"/>
    <cellStyle name="Normal 6 5 6 2 2 2 5 3" xfId="32588" xr:uid="{00000000-0005-0000-0000-0000F18A0000}"/>
    <cellStyle name="Normal 6 5 6 2 2 2 6" xfId="18075" xr:uid="{00000000-0005-0000-0000-0000F28A0000}"/>
    <cellStyle name="Normal 6 5 6 2 2 2 6 2" xfId="36721" xr:uid="{00000000-0005-0000-0000-0000F38A0000}"/>
    <cellStyle name="Normal 6 5 6 2 2 2 7" xfId="26125" xr:uid="{00000000-0005-0000-0000-0000F48A0000}"/>
    <cellStyle name="Normal 6 5 6 2 2 3" xfId="18076" xr:uid="{00000000-0005-0000-0000-0000F58A0000}"/>
    <cellStyle name="Normal 6 5 6 2 2 3 2" xfId="18077" xr:uid="{00000000-0005-0000-0000-0000F68A0000}"/>
    <cellStyle name="Normal 6 5 6 2 2 3 2 2" xfId="18078" xr:uid="{00000000-0005-0000-0000-0000F78A0000}"/>
    <cellStyle name="Normal 6 5 6 2 2 3 2 2 2" xfId="42607" xr:uid="{00000000-0005-0000-0000-0000F88A0000}"/>
    <cellStyle name="Normal 6 5 6 2 2 3 2 3" xfId="32589" xr:uid="{00000000-0005-0000-0000-0000F98A0000}"/>
    <cellStyle name="Normal 6 5 6 2 2 3 3" xfId="18079" xr:uid="{00000000-0005-0000-0000-0000FA8A0000}"/>
    <cellStyle name="Normal 6 5 6 2 2 3 3 2" xfId="18080" xr:uid="{00000000-0005-0000-0000-0000FB8A0000}"/>
    <cellStyle name="Normal 6 5 6 2 2 3 3 2 2" xfId="42608" xr:uid="{00000000-0005-0000-0000-0000FC8A0000}"/>
    <cellStyle name="Normal 6 5 6 2 2 3 3 3" xfId="32590" xr:uid="{00000000-0005-0000-0000-0000FD8A0000}"/>
    <cellStyle name="Normal 6 5 6 2 2 3 4" xfId="18081" xr:uid="{00000000-0005-0000-0000-0000FE8A0000}"/>
    <cellStyle name="Normal 6 5 6 2 2 3 4 2" xfId="36724" xr:uid="{00000000-0005-0000-0000-0000FF8A0000}"/>
    <cellStyle name="Normal 6 5 6 2 2 3 5" xfId="26128" xr:uid="{00000000-0005-0000-0000-0000008B0000}"/>
    <cellStyle name="Normal 6 5 6 2 2 4" xfId="18082" xr:uid="{00000000-0005-0000-0000-0000018B0000}"/>
    <cellStyle name="Normal 6 5 6 2 2 4 2" xfId="18083" xr:uid="{00000000-0005-0000-0000-0000028B0000}"/>
    <cellStyle name="Normal 6 5 6 2 2 4 2 2" xfId="18084" xr:uid="{00000000-0005-0000-0000-0000038B0000}"/>
    <cellStyle name="Normal 6 5 6 2 2 4 2 2 2" xfId="42609" xr:uid="{00000000-0005-0000-0000-0000048B0000}"/>
    <cellStyle name="Normal 6 5 6 2 2 4 2 3" xfId="32591" xr:uid="{00000000-0005-0000-0000-0000058B0000}"/>
    <cellStyle name="Normal 6 5 6 2 2 4 3" xfId="18085" xr:uid="{00000000-0005-0000-0000-0000068B0000}"/>
    <cellStyle name="Normal 6 5 6 2 2 4 3 2" xfId="18086" xr:uid="{00000000-0005-0000-0000-0000078B0000}"/>
    <cellStyle name="Normal 6 5 6 2 2 4 3 2 2" xfId="42610" xr:uid="{00000000-0005-0000-0000-0000088B0000}"/>
    <cellStyle name="Normal 6 5 6 2 2 4 3 3" xfId="32592" xr:uid="{00000000-0005-0000-0000-0000098B0000}"/>
    <cellStyle name="Normal 6 5 6 2 2 4 4" xfId="18087" xr:uid="{00000000-0005-0000-0000-00000A8B0000}"/>
    <cellStyle name="Normal 6 5 6 2 2 4 4 2" xfId="36725" xr:uid="{00000000-0005-0000-0000-00000B8B0000}"/>
    <cellStyle name="Normal 6 5 6 2 2 4 5" xfId="26129" xr:uid="{00000000-0005-0000-0000-00000C8B0000}"/>
    <cellStyle name="Normal 6 5 6 2 2 5" xfId="18088" xr:uid="{00000000-0005-0000-0000-00000D8B0000}"/>
    <cellStyle name="Normal 6 5 6 2 2 5 2" xfId="18089" xr:uid="{00000000-0005-0000-0000-00000E8B0000}"/>
    <cellStyle name="Normal 6 5 6 2 2 5 2 2" xfId="42611" xr:uid="{00000000-0005-0000-0000-00000F8B0000}"/>
    <cellStyle name="Normal 6 5 6 2 2 5 3" xfId="32593" xr:uid="{00000000-0005-0000-0000-0000108B0000}"/>
    <cellStyle name="Normal 6 5 6 2 2 6" xfId="18090" xr:uid="{00000000-0005-0000-0000-0000118B0000}"/>
    <cellStyle name="Normal 6 5 6 2 2 6 2" xfId="18091" xr:uid="{00000000-0005-0000-0000-0000128B0000}"/>
    <cellStyle name="Normal 6 5 6 2 2 6 2 2" xfId="42612" xr:uid="{00000000-0005-0000-0000-0000138B0000}"/>
    <cellStyle name="Normal 6 5 6 2 2 6 3" xfId="32594" xr:uid="{00000000-0005-0000-0000-0000148B0000}"/>
    <cellStyle name="Normal 6 5 6 2 2 7" xfId="18092" xr:uid="{00000000-0005-0000-0000-0000158B0000}"/>
    <cellStyle name="Normal 6 5 6 2 2 7 2" xfId="36720" xr:uid="{00000000-0005-0000-0000-0000168B0000}"/>
    <cellStyle name="Normal 6 5 6 2 2 8" xfId="26124" xr:uid="{00000000-0005-0000-0000-0000178B0000}"/>
    <cellStyle name="Normal 6 5 6 2 3" xfId="18093" xr:uid="{00000000-0005-0000-0000-0000188B0000}"/>
    <cellStyle name="Normal 6 5 6 2 3 2" xfId="18094" xr:uid="{00000000-0005-0000-0000-0000198B0000}"/>
    <cellStyle name="Normal 6 5 6 2 3 2 2" xfId="18095" xr:uid="{00000000-0005-0000-0000-00001A8B0000}"/>
    <cellStyle name="Normal 6 5 6 2 3 2 2 2" xfId="18096" xr:uid="{00000000-0005-0000-0000-00001B8B0000}"/>
    <cellStyle name="Normal 6 5 6 2 3 2 2 2 2" xfId="18097" xr:uid="{00000000-0005-0000-0000-00001C8B0000}"/>
    <cellStyle name="Normal 6 5 6 2 3 2 2 2 2 2" xfId="42613" xr:uid="{00000000-0005-0000-0000-00001D8B0000}"/>
    <cellStyle name="Normal 6 5 6 2 3 2 2 2 3" xfId="32595" xr:uid="{00000000-0005-0000-0000-00001E8B0000}"/>
    <cellStyle name="Normal 6 5 6 2 3 2 2 3" xfId="18098" xr:uid="{00000000-0005-0000-0000-00001F8B0000}"/>
    <cellStyle name="Normal 6 5 6 2 3 2 2 3 2" xfId="18099" xr:uid="{00000000-0005-0000-0000-0000208B0000}"/>
    <cellStyle name="Normal 6 5 6 2 3 2 2 3 2 2" xfId="42614" xr:uid="{00000000-0005-0000-0000-0000218B0000}"/>
    <cellStyle name="Normal 6 5 6 2 3 2 2 3 3" xfId="32596" xr:uid="{00000000-0005-0000-0000-0000228B0000}"/>
    <cellStyle name="Normal 6 5 6 2 3 2 2 4" xfId="18100" xr:uid="{00000000-0005-0000-0000-0000238B0000}"/>
    <cellStyle name="Normal 6 5 6 2 3 2 2 4 2" xfId="36728" xr:uid="{00000000-0005-0000-0000-0000248B0000}"/>
    <cellStyle name="Normal 6 5 6 2 3 2 2 5" xfId="26132" xr:uid="{00000000-0005-0000-0000-0000258B0000}"/>
    <cellStyle name="Normal 6 5 6 2 3 2 3" xfId="18101" xr:uid="{00000000-0005-0000-0000-0000268B0000}"/>
    <cellStyle name="Normal 6 5 6 2 3 2 3 2" xfId="18102" xr:uid="{00000000-0005-0000-0000-0000278B0000}"/>
    <cellStyle name="Normal 6 5 6 2 3 2 3 2 2" xfId="18103" xr:uid="{00000000-0005-0000-0000-0000288B0000}"/>
    <cellStyle name="Normal 6 5 6 2 3 2 3 2 2 2" xfId="42615" xr:uid="{00000000-0005-0000-0000-0000298B0000}"/>
    <cellStyle name="Normal 6 5 6 2 3 2 3 2 3" xfId="32597" xr:uid="{00000000-0005-0000-0000-00002A8B0000}"/>
    <cellStyle name="Normal 6 5 6 2 3 2 3 3" xfId="18104" xr:uid="{00000000-0005-0000-0000-00002B8B0000}"/>
    <cellStyle name="Normal 6 5 6 2 3 2 3 3 2" xfId="18105" xr:uid="{00000000-0005-0000-0000-00002C8B0000}"/>
    <cellStyle name="Normal 6 5 6 2 3 2 3 3 2 2" xfId="42616" xr:uid="{00000000-0005-0000-0000-00002D8B0000}"/>
    <cellStyle name="Normal 6 5 6 2 3 2 3 3 3" xfId="32598" xr:uid="{00000000-0005-0000-0000-00002E8B0000}"/>
    <cellStyle name="Normal 6 5 6 2 3 2 3 4" xfId="18106" xr:uid="{00000000-0005-0000-0000-00002F8B0000}"/>
    <cellStyle name="Normal 6 5 6 2 3 2 3 4 2" xfId="36729" xr:uid="{00000000-0005-0000-0000-0000308B0000}"/>
    <cellStyle name="Normal 6 5 6 2 3 2 3 5" xfId="26133" xr:uid="{00000000-0005-0000-0000-0000318B0000}"/>
    <cellStyle name="Normal 6 5 6 2 3 2 4" xfId="18107" xr:uid="{00000000-0005-0000-0000-0000328B0000}"/>
    <cellStyle name="Normal 6 5 6 2 3 2 4 2" xfId="18108" xr:uid="{00000000-0005-0000-0000-0000338B0000}"/>
    <cellStyle name="Normal 6 5 6 2 3 2 4 2 2" xfId="42617" xr:uid="{00000000-0005-0000-0000-0000348B0000}"/>
    <cellStyle name="Normal 6 5 6 2 3 2 4 3" xfId="32599" xr:uid="{00000000-0005-0000-0000-0000358B0000}"/>
    <cellStyle name="Normal 6 5 6 2 3 2 5" xfId="18109" xr:uid="{00000000-0005-0000-0000-0000368B0000}"/>
    <cellStyle name="Normal 6 5 6 2 3 2 5 2" xfId="18110" xr:uid="{00000000-0005-0000-0000-0000378B0000}"/>
    <cellStyle name="Normal 6 5 6 2 3 2 5 2 2" xfId="42618" xr:uid="{00000000-0005-0000-0000-0000388B0000}"/>
    <cellStyle name="Normal 6 5 6 2 3 2 5 3" xfId="32600" xr:uid="{00000000-0005-0000-0000-0000398B0000}"/>
    <cellStyle name="Normal 6 5 6 2 3 2 6" xfId="18111" xr:uid="{00000000-0005-0000-0000-00003A8B0000}"/>
    <cellStyle name="Normal 6 5 6 2 3 2 6 2" xfId="36727" xr:uid="{00000000-0005-0000-0000-00003B8B0000}"/>
    <cellStyle name="Normal 6 5 6 2 3 2 7" xfId="26131" xr:uid="{00000000-0005-0000-0000-00003C8B0000}"/>
    <cellStyle name="Normal 6 5 6 2 3 3" xfId="18112" xr:uid="{00000000-0005-0000-0000-00003D8B0000}"/>
    <cellStyle name="Normal 6 5 6 2 3 3 2" xfId="18113" xr:uid="{00000000-0005-0000-0000-00003E8B0000}"/>
    <cellStyle name="Normal 6 5 6 2 3 3 2 2" xfId="18114" xr:uid="{00000000-0005-0000-0000-00003F8B0000}"/>
    <cellStyle name="Normal 6 5 6 2 3 3 2 2 2" xfId="42619" xr:uid="{00000000-0005-0000-0000-0000408B0000}"/>
    <cellStyle name="Normal 6 5 6 2 3 3 2 3" xfId="32601" xr:uid="{00000000-0005-0000-0000-0000418B0000}"/>
    <cellStyle name="Normal 6 5 6 2 3 3 3" xfId="18115" xr:uid="{00000000-0005-0000-0000-0000428B0000}"/>
    <cellStyle name="Normal 6 5 6 2 3 3 3 2" xfId="18116" xr:uid="{00000000-0005-0000-0000-0000438B0000}"/>
    <cellStyle name="Normal 6 5 6 2 3 3 3 2 2" xfId="42620" xr:uid="{00000000-0005-0000-0000-0000448B0000}"/>
    <cellStyle name="Normal 6 5 6 2 3 3 3 3" xfId="32602" xr:uid="{00000000-0005-0000-0000-0000458B0000}"/>
    <cellStyle name="Normal 6 5 6 2 3 3 4" xfId="18117" xr:uid="{00000000-0005-0000-0000-0000468B0000}"/>
    <cellStyle name="Normal 6 5 6 2 3 3 4 2" xfId="36730" xr:uid="{00000000-0005-0000-0000-0000478B0000}"/>
    <cellStyle name="Normal 6 5 6 2 3 3 5" xfId="26134" xr:uid="{00000000-0005-0000-0000-0000488B0000}"/>
    <cellStyle name="Normal 6 5 6 2 3 4" xfId="18118" xr:uid="{00000000-0005-0000-0000-0000498B0000}"/>
    <cellStyle name="Normal 6 5 6 2 3 4 2" xfId="18119" xr:uid="{00000000-0005-0000-0000-00004A8B0000}"/>
    <cellStyle name="Normal 6 5 6 2 3 4 2 2" xfId="18120" xr:uid="{00000000-0005-0000-0000-00004B8B0000}"/>
    <cellStyle name="Normal 6 5 6 2 3 4 2 2 2" xfId="42621" xr:uid="{00000000-0005-0000-0000-00004C8B0000}"/>
    <cellStyle name="Normal 6 5 6 2 3 4 2 3" xfId="32603" xr:uid="{00000000-0005-0000-0000-00004D8B0000}"/>
    <cellStyle name="Normal 6 5 6 2 3 4 3" xfId="18121" xr:uid="{00000000-0005-0000-0000-00004E8B0000}"/>
    <cellStyle name="Normal 6 5 6 2 3 4 3 2" xfId="18122" xr:uid="{00000000-0005-0000-0000-00004F8B0000}"/>
    <cellStyle name="Normal 6 5 6 2 3 4 3 2 2" xfId="42622" xr:uid="{00000000-0005-0000-0000-0000508B0000}"/>
    <cellStyle name="Normal 6 5 6 2 3 4 3 3" xfId="32604" xr:uid="{00000000-0005-0000-0000-0000518B0000}"/>
    <cellStyle name="Normal 6 5 6 2 3 4 4" xfId="18123" xr:uid="{00000000-0005-0000-0000-0000528B0000}"/>
    <cellStyle name="Normal 6 5 6 2 3 4 4 2" xfId="36731" xr:uid="{00000000-0005-0000-0000-0000538B0000}"/>
    <cellStyle name="Normal 6 5 6 2 3 4 5" xfId="26135" xr:uid="{00000000-0005-0000-0000-0000548B0000}"/>
    <cellStyle name="Normal 6 5 6 2 3 5" xfId="18124" xr:uid="{00000000-0005-0000-0000-0000558B0000}"/>
    <cellStyle name="Normal 6 5 6 2 3 5 2" xfId="18125" xr:uid="{00000000-0005-0000-0000-0000568B0000}"/>
    <cellStyle name="Normal 6 5 6 2 3 5 2 2" xfId="42623" xr:uid="{00000000-0005-0000-0000-0000578B0000}"/>
    <cellStyle name="Normal 6 5 6 2 3 5 3" xfId="32605" xr:uid="{00000000-0005-0000-0000-0000588B0000}"/>
    <cellStyle name="Normal 6 5 6 2 3 6" xfId="18126" xr:uid="{00000000-0005-0000-0000-0000598B0000}"/>
    <cellStyle name="Normal 6 5 6 2 3 6 2" xfId="18127" xr:uid="{00000000-0005-0000-0000-00005A8B0000}"/>
    <cellStyle name="Normal 6 5 6 2 3 6 2 2" xfId="42624" xr:uid="{00000000-0005-0000-0000-00005B8B0000}"/>
    <cellStyle name="Normal 6 5 6 2 3 6 3" xfId="32606" xr:uid="{00000000-0005-0000-0000-00005C8B0000}"/>
    <cellStyle name="Normal 6 5 6 2 3 7" xfId="18128" xr:uid="{00000000-0005-0000-0000-00005D8B0000}"/>
    <cellStyle name="Normal 6 5 6 2 3 7 2" xfId="36726" xr:uid="{00000000-0005-0000-0000-00005E8B0000}"/>
    <cellStyle name="Normal 6 5 6 2 3 8" xfId="26130" xr:uid="{00000000-0005-0000-0000-00005F8B0000}"/>
    <cellStyle name="Normal 6 5 6 2 4" xfId="18129" xr:uid="{00000000-0005-0000-0000-0000608B0000}"/>
    <cellStyle name="Normal 6 5 6 2 4 2" xfId="18130" xr:uid="{00000000-0005-0000-0000-0000618B0000}"/>
    <cellStyle name="Normal 6 5 6 2 4 2 2" xfId="18131" xr:uid="{00000000-0005-0000-0000-0000628B0000}"/>
    <cellStyle name="Normal 6 5 6 2 4 2 2 2" xfId="18132" xr:uid="{00000000-0005-0000-0000-0000638B0000}"/>
    <cellStyle name="Normal 6 5 6 2 4 2 2 2 2" xfId="42625" xr:uid="{00000000-0005-0000-0000-0000648B0000}"/>
    <cellStyle name="Normal 6 5 6 2 4 2 2 3" xfId="32607" xr:uid="{00000000-0005-0000-0000-0000658B0000}"/>
    <cellStyle name="Normal 6 5 6 2 4 2 3" xfId="18133" xr:uid="{00000000-0005-0000-0000-0000668B0000}"/>
    <cellStyle name="Normal 6 5 6 2 4 2 3 2" xfId="18134" xr:uid="{00000000-0005-0000-0000-0000678B0000}"/>
    <cellStyle name="Normal 6 5 6 2 4 2 3 2 2" xfId="42626" xr:uid="{00000000-0005-0000-0000-0000688B0000}"/>
    <cellStyle name="Normal 6 5 6 2 4 2 3 3" xfId="32608" xr:uid="{00000000-0005-0000-0000-0000698B0000}"/>
    <cellStyle name="Normal 6 5 6 2 4 2 4" xfId="18135" xr:uid="{00000000-0005-0000-0000-00006A8B0000}"/>
    <cellStyle name="Normal 6 5 6 2 4 2 4 2" xfId="36733" xr:uid="{00000000-0005-0000-0000-00006B8B0000}"/>
    <cellStyle name="Normal 6 5 6 2 4 2 5" xfId="26137" xr:uid="{00000000-0005-0000-0000-00006C8B0000}"/>
    <cellStyle name="Normal 6 5 6 2 4 3" xfId="18136" xr:uid="{00000000-0005-0000-0000-00006D8B0000}"/>
    <cellStyle name="Normal 6 5 6 2 4 3 2" xfId="18137" xr:uid="{00000000-0005-0000-0000-00006E8B0000}"/>
    <cellStyle name="Normal 6 5 6 2 4 3 2 2" xfId="18138" xr:uid="{00000000-0005-0000-0000-00006F8B0000}"/>
    <cellStyle name="Normal 6 5 6 2 4 3 2 2 2" xfId="42627" xr:uid="{00000000-0005-0000-0000-0000708B0000}"/>
    <cellStyle name="Normal 6 5 6 2 4 3 2 3" xfId="32609" xr:uid="{00000000-0005-0000-0000-0000718B0000}"/>
    <cellStyle name="Normal 6 5 6 2 4 3 3" xfId="18139" xr:uid="{00000000-0005-0000-0000-0000728B0000}"/>
    <cellStyle name="Normal 6 5 6 2 4 3 3 2" xfId="18140" xr:uid="{00000000-0005-0000-0000-0000738B0000}"/>
    <cellStyle name="Normal 6 5 6 2 4 3 3 2 2" xfId="42628" xr:uid="{00000000-0005-0000-0000-0000748B0000}"/>
    <cellStyle name="Normal 6 5 6 2 4 3 3 3" xfId="32610" xr:uid="{00000000-0005-0000-0000-0000758B0000}"/>
    <cellStyle name="Normal 6 5 6 2 4 3 4" xfId="18141" xr:uid="{00000000-0005-0000-0000-0000768B0000}"/>
    <cellStyle name="Normal 6 5 6 2 4 3 4 2" xfId="36734" xr:uid="{00000000-0005-0000-0000-0000778B0000}"/>
    <cellStyle name="Normal 6 5 6 2 4 3 5" xfId="26138" xr:uid="{00000000-0005-0000-0000-0000788B0000}"/>
    <cellStyle name="Normal 6 5 6 2 4 4" xfId="18142" xr:uid="{00000000-0005-0000-0000-0000798B0000}"/>
    <cellStyle name="Normal 6 5 6 2 4 4 2" xfId="18143" xr:uid="{00000000-0005-0000-0000-00007A8B0000}"/>
    <cellStyle name="Normal 6 5 6 2 4 4 2 2" xfId="42629" xr:uid="{00000000-0005-0000-0000-00007B8B0000}"/>
    <cellStyle name="Normal 6 5 6 2 4 4 3" xfId="32611" xr:uid="{00000000-0005-0000-0000-00007C8B0000}"/>
    <cellStyle name="Normal 6 5 6 2 4 5" xfId="18144" xr:uid="{00000000-0005-0000-0000-00007D8B0000}"/>
    <cellStyle name="Normal 6 5 6 2 4 5 2" xfId="18145" xr:uid="{00000000-0005-0000-0000-00007E8B0000}"/>
    <cellStyle name="Normal 6 5 6 2 4 5 2 2" xfId="42630" xr:uid="{00000000-0005-0000-0000-00007F8B0000}"/>
    <cellStyle name="Normal 6 5 6 2 4 5 3" xfId="32612" xr:uid="{00000000-0005-0000-0000-0000808B0000}"/>
    <cellStyle name="Normal 6 5 6 2 4 6" xfId="18146" xr:uid="{00000000-0005-0000-0000-0000818B0000}"/>
    <cellStyle name="Normal 6 5 6 2 4 6 2" xfId="36732" xr:uid="{00000000-0005-0000-0000-0000828B0000}"/>
    <cellStyle name="Normal 6 5 6 2 4 7" xfId="26136" xr:uid="{00000000-0005-0000-0000-0000838B0000}"/>
    <cellStyle name="Normal 6 5 6 2 5" xfId="18147" xr:uid="{00000000-0005-0000-0000-0000848B0000}"/>
    <cellStyle name="Normal 6 5 6 2 5 2" xfId="18148" xr:uid="{00000000-0005-0000-0000-0000858B0000}"/>
    <cellStyle name="Normal 6 5 6 2 5 2 2" xfId="18149" xr:uid="{00000000-0005-0000-0000-0000868B0000}"/>
    <cellStyle name="Normal 6 5 6 2 5 2 2 2" xfId="42631" xr:uid="{00000000-0005-0000-0000-0000878B0000}"/>
    <cellStyle name="Normal 6 5 6 2 5 2 3" xfId="32613" xr:uid="{00000000-0005-0000-0000-0000888B0000}"/>
    <cellStyle name="Normal 6 5 6 2 5 3" xfId="18150" xr:uid="{00000000-0005-0000-0000-0000898B0000}"/>
    <cellStyle name="Normal 6 5 6 2 5 3 2" xfId="18151" xr:uid="{00000000-0005-0000-0000-00008A8B0000}"/>
    <cellStyle name="Normal 6 5 6 2 5 3 2 2" xfId="42632" xr:uid="{00000000-0005-0000-0000-00008B8B0000}"/>
    <cellStyle name="Normal 6 5 6 2 5 3 3" xfId="32614" xr:uid="{00000000-0005-0000-0000-00008C8B0000}"/>
    <cellStyle name="Normal 6 5 6 2 5 4" xfId="18152" xr:uid="{00000000-0005-0000-0000-00008D8B0000}"/>
    <cellStyle name="Normal 6 5 6 2 5 4 2" xfId="36735" xr:uid="{00000000-0005-0000-0000-00008E8B0000}"/>
    <cellStyle name="Normal 6 5 6 2 5 5" xfId="26139" xr:uid="{00000000-0005-0000-0000-00008F8B0000}"/>
    <cellStyle name="Normal 6 5 6 2 6" xfId="18153" xr:uid="{00000000-0005-0000-0000-0000908B0000}"/>
    <cellStyle name="Normal 6 5 6 2 6 2" xfId="18154" xr:uid="{00000000-0005-0000-0000-0000918B0000}"/>
    <cellStyle name="Normal 6 5 6 2 6 2 2" xfId="18155" xr:uid="{00000000-0005-0000-0000-0000928B0000}"/>
    <cellStyle name="Normal 6 5 6 2 6 2 2 2" xfId="42633" xr:uid="{00000000-0005-0000-0000-0000938B0000}"/>
    <cellStyle name="Normal 6 5 6 2 6 2 3" xfId="32615" xr:uid="{00000000-0005-0000-0000-0000948B0000}"/>
    <cellStyle name="Normal 6 5 6 2 6 3" xfId="18156" xr:uid="{00000000-0005-0000-0000-0000958B0000}"/>
    <cellStyle name="Normal 6 5 6 2 6 3 2" xfId="18157" xr:uid="{00000000-0005-0000-0000-0000968B0000}"/>
    <cellStyle name="Normal 6 5 6 2 6 3 2 2" xfId="42634" xr:uid="{00000000-0005-0000-0000-0000978B0000}"/>
    <cellStyle name="Normal 6 5 6 2 6 3 3" xfId="32616" xr:uid="{00000000-0005-0000-0000-0000988B0000}"/>
    <cellStyle name="Normal 6 5 6 2 6 4" xfId="18158" xr:uid="{00000000-0005-0000-0000-0000998B0000}"/>
    <cellStyle name="Normal 6 5 6 2 6 4 2" xfId="36736" xr:uid="{00000000-0005-0000-0000-00009A8B0000}"/>
    <cellStyle name="Normal 6 5 6 2 6 5" xfId="26140" xr:uid="{00000000-0005-0000-0000-00009B8B0000}"/>
    <cellStyle name="Normal 6 5 6 2 7" xfId="18159" xr:uid="{00000000-0005-0000-0000-00009C8B0000}"/>
    <cellStyle name="Normal 6 5 6 2 7 2" xfId="18160" xr:uid="{00000000-0005-0000-0000-00009D8B0000}"/>
    <cellStyle name="Normal 6 5 6 2 7 2 2" xfId="42635" xr:uid="{00000000-0005-0000-0000-00009E8B0000}"/>
    <cellStyle name="Normal 6 5 6 2 7 3" xfId="32617" xr:uid="{00000000-0005-0000-0000-00009F8B0000}"/>
    <cellStyle name="Normal 6 5 6 2 8" xfId="18161" xr:uid="{00000000-0005-0000-0000-0000A08B0000}"/>
    <cellStyle name="Normal 6 5 6 2 8 2" xfId="18162" xr:uid="{00000000-0005-0000-0000-0000A18B0000}"/>
    <cellStyle name="Normal 6 5 6 2 8 2 2" xfId="42636" xr:uid="{00000000-0005-0000-0000-0000A28B0000}"/>
    <cellStyle name="Normal 6 5 6 2 8 3" xfId="32618" xr:uid="{00000000-0005-0000-0000-0000A38B0000}"/>
    <cellStyle name="Normal 6 5 6 2 9" xfId="18163" xr:uid="{00000000-0005-0000-0000-0000A48B0000}"/>
    <cellStyle name="Normal 6 5 6 2 9 2" xfId="36719" xr:uid="{00000000-0005-0000-0000-0000A58B0000}"/>
    <cellStyle name="Normal 6 5 6 3" xfId="18164" xr:uid="{00000000-0005-0000-0000-0000A68B0000}"/>
    <cellStyle name="Normal 6 5 6 3 2" xfId="18165" xr:uid="{00000000-0005-0000-0000-0000A78B0000}"/>
    <cellStyle name="Normal 6 5 6 3 2 2" xfId="18166" xr:uid="{00000000-0005-0000-0000-0000A88B0000}"/>
    <cellStyle name="Normal 6 5 6 3 2 2 2" xfId="18167" xr:uid="{00000000-0005-0000-0000-0000A98B0000}"/>
    <cellStyle name="Normal 6 5 6 3 2 2 2 2" xfId="18168" xr:uid="{00000000-0005-0000-0000-0000AA8B0000}"/>
    <cellStyle name="Normal 6 5 6 3 2 2 2 2 2" xfId="42637" xr:uid="{00000000-0005-0000-0000-0000AB8B0000}"/>
    <cellStyle name="Normal 6 5 6 3 2 2 2 3" xfId="32619" xr:uid="{00000000-0005-0000-0000-0000AC8B0000}"/>
    <cellStyle name="Normal 6 5 6 3 2 2 3" xfId="18169" xr:uid="{00000000-0005-0000-0000-0000AD8B0000}"/>
    <cellStyle name="Normal 6 5 6 3 2 2 3 2" xfId="18170" xr:uid="{00000000-0005-0000-0000-0000AE8B0000}"/>
    <cellStyle name="Normal 6 5 6 3 2 2 3 2 2" xfId="42638" xr:uid="{00000000-0005-0000-0000-0000AF8B0000}"/>
    <cellStyle name="Normal 6 5 6 3 2 2 3 3" xfId="32620" xr:uid="{00000000-0005-0000-0000-0000B08B0000}"/>
    <cellStyle name="Normal 6 5 6 3 2 2 4" xfId="18171" xr:uid="{00000000-0005-0000-0000-0000B18B0000}"/>
    <cellStyle name="Normal 6 5 6 3 2 2 4 2" xfId="36739" xr:uid="{00000000-0005-0000-0000-0000B28B0000}"/>
    <cellStyle name="Normal 6 5 6 3 2 2 5" xfId="26143" xr:uid="{00000000-0005-0000-0000-0000B38B0000}"/>
    <cellStyle name="Normal 6 5 6 3 2 3" xfId="18172" xr:uid="{00000000-0005-0000-0000-0000B48B0000}"/>
    <cellStyle name="Normal 6 5 6 3 2 3 2" xfId="18173" xr:uid="{00000000-0005-0000-0000-0000B58B0000}"/>
    <cellStyle name="Normal 6 5 6 3 2 3 2 2" xfId="18174" xr:uid="{00000000-0005-0000-0000-0000B68B0000}"/>
    <cellStyle name="Normal 6 5 6 3 2 3 2 2 2" xfId="42639" xr:uid="{00000000-0005-0000-0000-0000B78B0000}"/>
    <cellStyle name="Normal 6 5 6 3 2 3 2 3" xfId="32621" xr:uid="{00000000-0005-0000-0000-0000B88B0000}"/>
    <cellStyle name="Normal 6 5 6 3 2 3 3" xfId="18175" xr:uid="{00000000-0005-0000-0000-0000B98B0000}"/>
    <cellStyle name="Normal 6 5 6 3 2 3 3 2" xfId="18176" xr:uid="{00000000-0005-0000-0000-0000BA8B0000}"/>
    <cellStyle name="Normal 6 5 6 3 2 3 3 2 2" xfId="42640" xr:uid="{00000000-0005-0000-0000-0000BB8B0000}"/>
    <cellStyle name="Normal 6 5 6 3 2 3 3 3" xfId="32622" xr:uid="{00000000-0005-0000-0000-0000BC8B0000}"/>
    <cellStyle name="Normal 6 5 6 3 2 3 4" xfId="18177" xr:uid="{00000000-0005-0000-0000-0000BD8B0000}"/>
    <cellStyle name="Normal 6 5 6 3 2 3 4 2" xfId="36740" xr:uid="{00000000-0005-0000-0000-0000BE8B0000}"/>
    <cellStyle name="Normal 6 5 6 3 2 3 5" xfId="26144" xr:uid="{00000000-0005-0000-0000-0000BF8B0000}"/>
    <cellStyle name="Normal 6 5 6 3 2 4" xfId="18178" xr:uid="{00000000-0005-0000-0000-0000C08B0000}"/>
    <cellStyle name="Normal 6 5 6 3 2 4 2" xfId="18179" xr:uid="{00000000-0005-0000-0000-0000C18B0000}"/>
    <cellStyle name="Normal 6 5 6 3 2 4 2 2" xfId="42641" xr:uid="{00000000-0005-0000-0000-0000C28B0000}"/>
    <cellStyle name="Normal 6 5 6 3 2 4 3" xfId="32623" xr:uid="{00000000-0005-0000-0000-0000C38B0000}"/>
    <cellStyle name="Normal 6 5 6 3 2 5" xfId="18180" xr:uid="{00000000-0005-0000-0000-0000C48B0000}"/>
    <cellStyle name="Normal 6 5 6 3 2 5 2" xfId="18181" xr:uid="{00000000-0005-0000-0000-0000C58B0000}"/>
    <cellStyle name="Normal 6 5 6 3 2 5 2 2" xfId="42642" xr:uid="{00000000-0005-0000-0000-0000C68B0000}"/>
    <cellStyle name="Normal 6 5 6 3 2 5 3" xfId="32624" xr:uid="{00000000-0005-0000-0000-0000C78B0000}"/>
    <cellStyle name="Normal 6 5 6 3 2 6" xfId="18182" xr:uid="{00000000-0005-0000-0000-0000C88B0000}"/>
    <cellStyle name="Normal 6 5 6 3 2 6 2" xfId="36738" xr:uid="{00000000-0005-0000-0000-0000C98B0000}"/>
    <cellStyle name="Normal 6 5 6 3 2 7" xfId="26142" xr:uid="{00000000-0005-0000-0000-0000CA8B0000}"/>
    <cellStyle name="Normal 6 5 6 3 3" xfId="18183" xr:uid="{00000000-0005-0000-0000-0000CB8B0000}"/>
    <cellStyle name="Normal 6 5 6 3 3 2" xfId="18184" xr:uid="{00000000-0005-0000-0000-0000CC8B0000}"/>
    <cellStyle name="Normal 6 5 6 3 3 2 2" xfId="18185" xr:uid="{00000000-0005-0000-0000-0000CD8B0000}"/>
    <cellStyle name="Normal 6 5 6 3 3 2 2 2" xfId="42643" xr:uid="{00000000-0005-0000-0000-0000CE8B0000}"/>
    <cellStyle name="Normal 6 5 6 3 3 2 3" xfId="32625" xr:uid="{00000000-0005-0000-0000-0000CF8B0000}"/>
    <cellStyle name="Normal 6 5 6 3 3 3" xfId="18186" xr:uid="{00000000-0005-0000-0000-0000D08B0000}"/>
    <cellStyle name="Normal 6 5 6 3 3 3 2" xfId="18187" xr:uid="{00000000-0005-0000-0000-0000D18B0000}"/>
    <cellStyle name="Normal 6 5 6 3 3 3 2 2" xfId="42644" xr:uid="{00000000-0005-0000-0000-0000D28B0000}"/>
    <cellStyle name="Normal 6 5 6 3 3 3 3" xfId="32626" xr:uid="{00000000-0005-0000-0000-0000D38B0000}"/>
    <cellStyle name="Normal 6 5 6 3 3 4" xfId="18188" xr:uid="{00000000-0005-0000-0000-0000D48B0000}"/>
    <cellStyle name="Normal 6 5 6 3 3 4 2" xfId="36741" xr:uid="{00000000-0005-0000-0000-0000D58B0000}"/>
    <cellStyle name="Normal 6 5 6 3 3 5" xfId="26145" xr:uid="{00000000-0005-0000-0000-0000D68B0000}"/>
    <cellStyle name="Normal 6 5 6 3 4" xfId="18189" xr:uid="{00000000-0005-0000-0000-0000D78B0000}"/>
    <cellStyle name="Normal 6 5 6 3 4 2" xfId="18190" xr:uid="{00000000-0005-0000-0000-0000D88B0000}"/>
    <cellStyle name="Normal 6 5 6 3 4 2 2" xfId="18191" xr:uid="{00000000-0005-0000-0000-0000D98B0000}"/>
    <cellStyle name="Normal 6 5 6 3 4 2 2 2" xfId="42645" xr:uid="{00000000-0005-0000-0000-0000DA8B0000}"/>
    <cellStyle name="Normal 6 5 6 3 4 2 3" xfId="32627" xr:uid="{00000000-0005-0000-0000-0000DB8B0000}"/>
    <cellStyle name="Normal 6 5 6 3 4 3" xfId="18192" xr:uid="{00000000-0005-0000-0000-0000DC8B0000}"/>
    <cellStyle name="Normal 6 5 6 3 4 3 2" xfId="18193" xr:uid="{00000000-0005-0000-0000-0000DD8B0000}"/>
    <cellStyle name="Normal 6 5 6 3 4 3 2 2" xfId="42646" xr:uid="{00000000-0005-0000-0000-0000DE8B0000}"/>
    <cellStyle name="Normal 6 5 6 3 4 3 3" xfId="32628" xr:uid="{00000000-0005-0000-0000-0000DF8B0000}"/>
    <cellStyle name="Normal 6 5 6 3 4 4" xfId="18194" xr:uid="{00000000-0005-0000-0000-0000E08B0000}"/>
    <cellStyle name="Normal 6 5 6 3 4 4 2" xfId="36742" xr:uid="{00000000-0005-0000-0000-0000E18B0000}"/>
    <cellStyle name="Normal 6 5 6 3 4 5" xfId="26146" xr:uid="{00000000-0005-0000-0000-0000E28B0000}"/>
    <cellStyle name="Normal 6 5 6 3 5" xfId="18195" xr:uid="{00000000-0005-0000-0000-0000E38B0000}"/>
    <cellStyle name="Normal 6 5 6 3 5 2" xfId="18196" xr:uid="{00000000-0005-0000-0000-0000E48B0000}"/>
    <cellStyle name="Normal 6 5 6 3 5 2 2" xfId="42647" xr:uid="{00000000-0005-0000-0000-0000E58B0000}"/>
    <cellStyle name="Normal 6 5 6 3 5 3" xfId="32629" xr:uid="{00000000-0005-0000-0000-0000E68B0000}"/>
    <cellStyle name="Normal 6 5 6 3 6" xfId="18197" xr:uid="{00000000-0005-0000-0000-0000E78B0000}"/>
    <cellStyle name="Normal 6 5 6 3 6 2" xfId="18198" xr:uid="{00000000-0005-0000-0000-0000E88B0000}"/>
    <cellStyle name="Normal 6 5 6 3 6 2 2" xfId="42648" xr:uid="{00000000-0005-0000-0000-0000E98B0000}"/>
    <cellStyle name="Normal 6 5 6 3 6 3" xfId="32630" xr:uid="{00000000-0005-0000-0000-0000EA8B0000}"/>
    <cellStyle name="Normal 6 5 6 3 7" xfId="18199" xr:uid="{00000000-0005-0000-0000-0000EB8B0000}"/>
    <cellStyle name="Normal 6 5 6 3 7 2" xfId="36737" xr:uid="{00000000-0005-0000-0000-0000EC8B0000}"/>
    <cellStyle name="Normal 6 5 6 3 8" xfId="26141" xr:uid="{00000000-0005-0000-0000-0000ED8B0000}"/>
    <cellStyle name="Normal 6 5 6 4" xfId="18200" xr:uid="{00000000-0005-0000-0000-0000EE8B0000}"/>
    <cellStyle name="Normal 6 5 6 4 2" xfId="18201" xr:uid="{00000000-0005-0000-0000-0000EF8B0000}"/>
    <cellStyle name="Normal 6 5 6 4 2 2" xfId="18202" xr:uid="{00000000-0005-0000-0000-0000F08B0000}"/>
    <cellStyle name="Normal 6 5 6 4 2 2 2" xfId="18203" xr:uid="{00000000-0005-0000-0000-0000F18B0000}"/>
    <cellStyle name="Normal 6 5 6 4 2 2 2 2" xfId="18204" xr:uid="{00000000-0005-0000-0000-0000F28B0000}"/>
    <cellStyle name="Normal 6 5 6 4 2 2 2 2 2" xfId="42649" xr:uid="{00000000-0005-0000-0000-0000F38B0000}"/>
    <cellStyle name="Normal 6 5 6 4 2 2 2 3" xfId="32631" xr:uid="{00000000-0005-0000-0000-0000F48B0000}"/>
    <cellStyle name="Normal 6 5 6 4 2 2 3" xfId="18205" xr:uid="{00000000-0005-0000-0000-0000F58B0000}"/>
    <cellStyle name="Normal 6 5 6 4 2 2 3 2" xfId="18206" xr:uid="{00000000-0005-0000-0000-0000F68B0000}"/>
    <cellStyle name="Normal 6 5 6 4 2 2 3 2 2" xfId="42650" xr:uid="{00000000-0005-0000-0000-0000F78B0000}"/>
    <cellStyle name="Normal 6 5 6 4 2 2 3 3" xfId="32632" xr:uid="{00000000-0005-0000-0000-0000F88B0000}"/>
    <cellStyle name="Normal 6 5 6 4 2 2 4" xfId="18207" xr:uid="{00000000-0005-0000-0000-0000F98B0000}"/>
    <cellStyle name="Normal 6 5 6 4 2 2 4 2" xfId="36745" xr:uid="{00000000-0005-0000-0000-0000FA8B0000}"/>
    <cellStyle name="Normal 6 5 6 4 2 2 5" xfId="26149" xr:uid="{00000000-0005-0000-0000-0000FB8B0000}"/>
    <cellStyle name="Normal 6 5 6 4 2 3" xfId="18208" xr:uid="{00000000-0005-0000-0000-0000FC8B0000}"/>
    <cellStyle name="Normal 6 5 6 4 2 3 2" xfId="18209" xr:uid="{00000000-0005-0000-0000-0000FD8B0000}"/>
    <cellStyle name="Normal 6 5 6 4 2 3 2 2" xfId="18210" xr:uid="{00000000-0005-0000-0000-0000FE8B0000}"/>
    <cellStyle name="Normal 6 5 6 4 2 3 2 2 2" xfId="42651" xr:uid="{00000000-0005-0000-0000-0000FF8B0000}"/>
    <cellStyle name="Normal 6 5 6 4 2 3 2 3" xfId="32633" xr:uid="{00000000-0005-0000-0000-0000008C0000}"/>
    <cellStyle name="Normal 6 5 6 4 2 3 3" xfId="18211" xr:uid="{00000000-0005-0000-0000-0000018C0000}"/>
    <cellStyle name="Normal 6 5 6 4 2 3 3 2" xfId="18212" xr:uid="{00000000-0005-0000-0000-0000028C0000}"/>
    <cellStyle name="Normal 6 5 6 4 2 3 3 2 2" xfId="42652" xr:uid="{00000000-0005-0000-0000-0000038C0000}"/>
    <cellStyle name="Normal 6 5 6 4 2 3 3 3" xfId="32634" xr:uid="{00000000-0005-0000-0000-0000048C0000}"/>
    <cellStyle name="Normal 6 5 6 4 2 3 4" xfId="18213" xr:uid="{00000000-0005-0000-0000-0000058C0000}"/>
    <cellStyle name="Normal 6 5 6 4 2 3 4 2" xfId="36746" xr:uid="{00000000-0005-0000-0000-0000068C0000}"/>
    <cellStyle name="Normal 6 5 6 4 2 3 5" xfId="26150" xr:uid="{00000000-0005-0000-0000-0000078C0000}"/>
    <cellStyle name="Normal 6 5 6 4 2 4" xfId="18214" xr:uid="{00000000-0005-0000-0000-0000088C0000}"/>
    <cellStyle name="Normal 6 5 6 4 2 4 2" xfId="18215" xr:uid="{00000000-0005-0000-0000-0000098C0000}"/>
    <cellStyle name="Normal 6 5 6 4 2 4 2 2" xfId="42653" xr:uid="{00000000-0005-0000-0000-00000A8C0000}"/>
    <cellStyle name="Normal 6 5 6 4 2 4 3" xfId="32635" xr:uid="{00000000-0005-0000-0000-00000B8C0000}"/>
    <cellStyle name="Normal 6 5 6 4 2 5" xfId="18216" xr:uid="{00000000-0005-0000-0000-00000C8C0000}"/>
    <cellStyle name="Normal 6 5 6 4 2 5 2" xfId="18217" xr:uid="{00000000-0005-0000-0000-00000D8C0000}"/>
    <cellStyle name="Normal 6 5 6 4 2 5 2 2" xfId="42654" xr:uid="{00000000-0005-0000-0000-00000E8C0000}"/>
    <cellStyle name="Normal 6 5 6 4 2 5 3" xfId="32636" xr:uid="{00000000-0005-0000-0000-00000F8C0000}"/>
    <cellStyle name="Normal 6 5 6 4 2 6" xfId="18218" xr:uid="{00000000-0005-0000-0000-0000108C0000}"/>
    <cellStyle name="Normal 6 5 6 4 2 6 2" xfId="36744" xr:uid="{00000000-0005-0000-0000-0000118C0000}"/>
    <cellStyle name="Normal 6 5 6 4 2 7" xfId="26148" xr:uid="{00000000-0005-0000-0000-0000128C0000}"/>
    <cellStyle name="Normal 6 5 6 4 3" xfId="18219" xr:uid="{00000000-0005-0000-0000-0000138C0000}"/>
    <cellStyle name="Normal 6 5 6 4 3 2" xfId="18220" xr:uid="{00000000-0005-0000-0000-0000148C0000}"/>
    <cellStyle name="Normal 6 5 6 4 3 2 2" xfId="18221" xr:uid="{00000000-0005-0000-0000-0000158C0000}"/>
    <cellStyle name="Normal 6 5 6 4 3 2 2 2" xfId="42655" xr:uid="{00000000-0005-0000-0000-0000168C0000}"/>
    <cellStyle name="Normal 6 5 6 4 3 2 3" xfId="32637" xr:uid="{00000000-0005-0000-0000-0000178C0000}"/>
    <cellStyle name="Normal 6 5 6 4 3 3" xfId="18222" xr:uid="{00000000-0005-0000-0000-0000188C0000}"/>
    <cellStyle name="Normal 6 5 6 4 3 3 2" xfId="18223" xr:uid="{00000000-0005-0000-0000-0000198C0000}"/>
    <cellStyle name="Normal 6 5 6 4 3 3 2 2" xfId="42656" xr:uid="{00000000-0005-0000-0000-00001A8C0000}"/>
    <cellStyle name="Normal 6 5 6 4 3 3 3" xfId="32638" xr:uid="{00000000-0005-0000-0000-00001B8C0000}"/>
    <cellStyle name="Normal 6 5 6 4 3 4" xfId="18224" xr:uid="{00000000-0005-0000-0000-00001C8C0000}"/>
    <cellStyle name="Normal 6 5 6 4 3 4 2" xfId="36747" xr:uid="{00000000-0005-0000-0000-00001D8C0000}"/>
    <cellStyle name="Normal 6 5 6 4 3 5" xfId="26151" xr:uid="{00000000-0005-0000-0000-00001E8C0000}"/>
    <cellStyle name="Normal 6 5 6 4 4" xfId="18225" xr:uid="{00000000-0005-0000-0000-00001F8C0000}"/>
    <cellStyle name="Normal 6 5 6 4 4 2" xfId="18226" xr:uid="{00000000-0005-0000-0000-0000208C0000}"/>
    <cellStyle name="Normal 6 5 6 4 4 2 2" xfId="18227" xr:uid="{00000000-0005-0000-0000-0000218C0000}"/>
    <cellStyle name="Normal 6 5 6 4 4 2 2 2" xfId="42657" xr:uid="{00000000-0005-0000-0000-0000228C0000}"/>
    <cellStyle name="Normal 6 5 6 4 4 2 3" xfId="32639" xr:uid="{00000000-0005-0000-0000-0000238C0000}"/>
    <cellStyle name="Normal 6 5 6 4 4 3" xfId="18228" xr:uid="{00000000-0005-0000-0000-0000248C0000}"/>
    <cellStyle name="Normal 6 5 6 4 4 3 2" xfId="18229" xr:uid="{00000000-0005-0000-0000-0000258C0000}"/>
    <cellStyle name="Normal 6 5 6 4 4 3 2 2" xfId="42658" xr:uid="{00000000-0005-0000-0000-0000268C0000}"/>
    <cellStyle name="Normal 6 5 6 4 4 3 3" xfId="32640" xr:uid="{00000000-0005-0000-0000-0000278C0000}"/>
    <cellStyle name="Normal 6 5 6 4 4 4" xfId="18230" xr:uid="{00000000-0005-0000-0000-0000288C0000}"/>
    <cellStyle name="Normal 6 5 6 4 4 4 2" xfId="36748" xr:uid="{00000000-0005-0000-0000-0000298C0000}"/>
    <cellStyle name="Normal 6 5 6 4 4 5" xfId="26152" xr:uid="{00000000-0005-0000-0000-00002A8C0000}"/>
    <cellStyle name="Normal 6 5 6 4 5" xfId="18231" xr:uid="{00000000-0005-0000-0000-00002B8C0000}"/>
    <cellStyle name="Normal 6 5 6 4 5 2" xfId="18232" xr:uid="{00000000-0005-0000-0000-00002C8C0000}"/>
    <cellStyle name="Normal 6 5 6 4 5 2 2" xfId="42659" xr:uid="{00000000-0005-0000-0000-00002D8C0000}"/>
    <cellStyle name="Normal 6 5 6 4 5 3" xfId="32641" xr:uid="{00000000-0005-0000-0000-00002E8C0000}"/>
    <cellStyle name="Normal 6 5 6 4 6" xfId="18233" xr:uid="{00000000-0005-0000-0000-00002F8C0000}"/>
    <cellStyle name="Normal 6 5 6 4 6 2" xfId="18234" xr:uid="{00000000-0005-0000-0000-0000308C0000}"/>
    <cellStyle name="Normal 6 5 6 4 6 2 2" xfId="42660" xr:uid="{00000000-0005-0000-0000-0000318C0000}"/>
    <cellStyle name="Normal 6 5 6 4 6 3" xfId="32642" xr:uid="{00000000-0005-0000-0000-0000328C0000}"/>
    <cellStyle name="Normal 6 5 6 4 7" xfId="18235" xr:uid="{00000000-0005-0000-0000-0000338C0000}"/>
    <cellStyle name="Normal 6 5 6 4 7 2" xfId="36743" xr:uid="{00000000-0005-0000-0000-0000348C0000}"/>
    <cellStyle name="Normal 6 5 6 4 8" xfId="26147" xr:uid="{00000000-0005-0000-0000-0000358C0000}"/>
    <cellStyle name="Normal 6 5 6 5" xfId="18236" xr:uid="{00000000-0005-0000-0000-0000368C0000}"/>
    <cellStyle name="Normal 6 5 6 5 2" xfId="18237" xr:uid="{00000000-0005-0000-0000-0000378C0000}"/>
    <cellStyle name="Normal 6 5 6 5 2 2" xfId="18238" xr:uid="{00000000-0005-0000-0000-0000388C0000}"/>
    <cellStyle name="Normal 6 5 6 5 2 2 2" xfId="18239" xr:uid="{00000000-0005-0000-0000-0000398C0000}"/>
    <cellStyle name="Normal 6 5 6 5 2 2 2 2" xfId="42661" xr:uid="{00000000-0005-0000-0000-00003A8C0000}"/>
    <cellStyle name="Normal 6 5 6 5 2 2 3" xfId="32643" xr:uid="{00000000-0005-0000-0000-00003B8C0000}"/>
    <cellStyle name="Normal 6 5 6 5 2 3" xfId="18240" xr:uid="{00000000-0005-0000-0000-00003C8C0000}"/>
    <cellStyle name="Normal 6 5 6 5 2 3 2" xfId="18241" xr:uid="{00000000-0005-0000-0000-00003D8C0000}"/>
    <cellStyle name="Normal 6 5 6 5 2 3 2 2" xfId="42662" xr:uid="{00000000-0005-0000-0000-00003E8C0000}"/>
    <cellStyle name="Normal 6 5 6 5 2 3 3" xfId="32644" xr:uid="{00000000-0005-0000-0000-00003F8C0000}"/>
    <cellStyle name="Normal 6 5 6 5 2 4" xfId="18242" xr:uid="{00000000-0005-0000-0000-0000408C0000}"/>
    <cellStyle name="Normal 6 5 6 5 2 4 2" xfId="36750" xr:uid="{00000000-0005-0000-0000-0000418C0000}"/>
    <cellStyle name="Normal 6 5 6 5 2 5" xfId="26154" xr:uid="{00000000-0005-0000-0000-0000428C0000}"/>
    <cellStyle name="Normal 6 5 6 5 3" xfId="18243" xr:uid="{00000000-0005-0000-0000-0000438C0000}"/>
    <cellStyle name="Normal 6 5 6 5 3 2" xfId="18244" xr:uid="{00000000-0005-0000-0000-0000448C0000}"/>
    <cellStyle name="Normal 6 5 6 5 3 2 2" xfId="18245" xr:uid="{00000000-0005-0000-0000-0000458C0000}"/>
    <cellStyle name="Normal 6 5 6 5 3 2 2 2" xfId="42663" xr:uid="{00000000-0005-0000-0000-0000468C0000}"/>
    <cellStyle name="Normal 6 5 6 5 3 2 3" xfId="32645" xr:uid="{00000000-0005-0000-0000-0000478C0000}"/>
    <cellStyle name="Normal 6 5 6 5 3 3" xfId="18246" xr:uid="{00000000-0005-0000-0000-0000488C0000}"/>
    <cellStyle name="Normal 6 5 6 5 3 3 2" xfId="18247" xr:uid="{00000000-0005-0000-0000-0000498C0000}"/>
    <cellStyle name="Normal 6 5 6 5 3 3 2 2" xfId="42664" xr:uid="{00000000-0005-0000-0000-00004A8C0000}"/>
    <cellStyle name="Normal 6 5 6 5 3 3 3" xfId="32646" xr:uid="{00000000-0005-0000-0000-00004B8C0000}"/>
    <cellStyle name="Normal 6 5 6 5 3 4" xfId="18248" xr:uid="{00000000-0005-0000-0000-00004C8C0000}"/>
    <cellStyle name="Normal 6 5 6 5 3 4 2" xfId="36751" xr:uid="{00000000-0005-0000-0000-00004D8C0000}"/>
    <cellStyle name="Normal 6 5 6 5 3 5" xfId="26155" xr:uid="{00000000-0005-0000-0000-00004E8C0000}"/>
    <cellStyle name="Normal 6 5 6 5 4" xfId="18249" xr:uid="{00000000-0005-0000-0000-00004F8C0000}"/>
    <cellStyle name="Normal 6 5 6 5 4 2" xfId="18250" xr:uid="{00000000-0005-0000-0000-0000508C0000}"/>
    <cellStyle name="Normal 6 5 6 5 4 2 2" xfId="42665" xr:uid="{00000000-0005-0000-0000-0000518C0000}"/>
    <cellStyle name="Normal 6 5 6 5 4 3" xfId="32647" xr:uid="{00000000-0005-0000-0000-0000528C0000}"/>
    <cellStyle name="Normal 6 5 6 5 5" xfId="18251" xr:uid="{00000000-0005-0000-0000-0000538C0000}"/>
    <cellStyle name="Normal 6 5 6 5 5 2" xfId="18252" xr:uid="{00000000-0005-0000-0000-0000548C0000}"/>
    <cellStyle name="Normal 6 5 6 5 5 2 2" xfId="42666" xr:uid="{00000000-0005-0000-0000-0000558C0000}"/>
    <cellStyle name="Normal 6 5 6 5 5 3" xfId="32648" xr:uid="{00000000-0005-0000-0000-0000568C0000}"/>
    <cellStyle name="Normal 6 5 6 5 6" xfId="18253" xr:uid="{00000000-0005-0000-0000-0000578C0000}"/>
    <cellStyle name="Normal 6 5 6 5 6 2" xfId="36749" xr:uid="{00000000-0005-0000-0000-0000588C0000}"/>
    <cellStyle name="Normal 6 5 6 5 7" xfId="26153" xr:uid="{00000000-0005-0000-0000-0000598C0000}"/>
    <cellStyle name="Normal 6 5 6 6" xfId="18254" xr:uid="{00000000-0005-0000-0000-00005A8C0000}"/>
    <cellStyle name="Normal 6 5 6 6 2" xfId="18255" xr:uid="{00000000-0005-0000-0000-00005B8C0000}"/>
    <cellStyle name="Normal 6 5 6 6 2 2" xfId="18256" xr:uid="{00000000-0005-0000-0000-00005C8C0000}"/>
    <cellStyle name="Normal 6 5 6 6 2 2 2" xfId="42667" xr:uid="{00000000-0005-0000-0000-00005D8C0000}"/>
    <cellStyle name="Normal 6 5 6 6 2 3" xfId="32649" xr:uid="{00000000-0005-0000-0000-00005E8C0000}"/>
    <cellStyle name="Normal 6 5 6 6 3" xfId="18257" xr:uid="{00000000-0005-0000-0000-00005F8C0000}"/>
    <cellStyle name="Normal 6 5 6 6 3 2" xfId="18258" xr:uid="{00000000-0005-0000-0000-0000608C0000}"/>
    <cellStyle name="Normal 6 5 6 6 3 2 2" xfId="42668" xr:uid="{00000000-0005-0000-0000-0000618C0000}"/>
    <cellStyle name="Normal 6 5 6 6 3 3" xfId="32650" xr:uid="{00000000-0005-0000-0000-0000628C0000}"/>
    <cellStyle name="Normal 6 5 6 6 4" xfId="18259" xr:uid="{00000000-0005-0000-0000-0000638C0000}"/>
    <cellStyle name="Normal 6 5 6 6 4 2" xfId="36752" xr:uid="{00000000-0005-0000-0000-0000648C0000}"/>
    <cellStyle name="Normal 6 5 6 6 5" xfId="26156" xr:uid="{00000000-0005-0000-0000-0000658C0000}"/>
    <cellStyle name="Normal 6 5 6 7" xfId="18260" xr:uid="{00000000-0005-0000-0000-0000668C0000}"/>
    <cellStyle name="Normal 6 5 6 7 2" xfId="18261" xr:uid="{00000000-0005-0000-0000-0000678C0000}"/>
    <cellStyle name="Normal 6 5 6 7 2 2" xfId="18262" xr:uid="{00000000-0005-0000-0000-0000688C0000}"/>
    <cellStyle name="Normal 6 5 6 7 2 2 2" xfId="42669" xr:uid="{00000000-0005-0000-0000-0000698C0000}"/>
    <cellStyle name="Normal 6 5 6 7 2 3" xfId="32651" xr:uid="{00000000-0005-0000-0000-00006A8C0000}"/>
    <cellStyle name="Normal 6 5 6 7 3" xfId="18263" xr:uid="{00000000-0005-0000-0000-00006B8C0000}"/>
    <cellStyle name="Normal 6 5 6 7 3 2" xfId="18264" xr:uid="{00000000-0005-0000-0000-00006C8C0000}"/>
    <cellStyle name="Normal 6 5 6 7 3 2 2" xfId="42670" xr:uid="{00000000-0005-0000-0000-00006D8C0000}"/>
    <cellStyle name="Normal 6 5 6 7 3 3" xfId="32652" xr:uid="{00000000-0005-0000-0000-00006E8C0000}"/>
    <cellStyle name="Normal 6 5 6 7 4" xfId="18265" xr:uid="{00000000-0005-0000-0000-00006F8C0000}"/>
    <cellStyle name="Normal 6 5 6 7 4 2" xfId="36753" xr:uid="{00000000-0005-0000-0000-0000708C0000}"/>
    <cellStyle name="Normal 6 5 6 7 5" xfId="26157" xr:uid="{00000000-0005-0000-0000-0000718C0000}"/>
    <cellStyle name="Normal 6 5 6 8" xfId="18266" xr:uid="{00000000-0005-0000-0000-0000728C0000}"/>
    <cellStyle name="Normal 6 5 6 8 2" xfId="18267" xr:uid="{00000000-0005-0000-0000-0000738C0000}"/>
    <cellStyle name="Normal 6 5 6 8 2 2" xfId="42671" xr:uid="{00000000-0005-0000-0000-0000748C0000}"/>
    <cellStyle name="Normal 6 5 6 8 3" xfId="32653" xr:uid="{00000000-0005-0000-0000-0000758C0000}"/>
    <cellStyle name="Normal 6 5 6 9" xfId="18268" xr:uid="{00000000-0005-0000-0000-0000768C0000}"/>
    <cellStyle name="Normal 6 5 6 9 2" xfId="18269" xr:uid="{00000000-0005-0000-0000-0000778C0000}"/>
    <cellStyle name="Normal 6 5 6 9 2 2" xfId="42672" xr:uid="{00000000-0005-0000-0000-0000788C0000}"/>
    <cellStyle name="Normal 6 5 6 9 3" xfId="32654" xr:uid="{00000000-0005-0000-0000-0000798C0000}"/>
    <cellStyle name="Normal 6 5 7" xfId="18270" xr:uid="{00000000-0005-0000-0000-00007A8C0000}"/>
    <cellStyle name="Normal 6 5 7 10" xfId="26158" xr:uid="{00000000-0005-0000-0000-00007B8C0000}"/>
    <cellStyle name="Normal 6 5 7 2" xfId="18271" xr:uid="{00000000-0005-0000-0000-00007C8C0000}"/>
    <cellStyle name="Normal 6 5 7 2 2" xfId="18272" xr:uid="{00000000-0005-0000-0000-00007D8C0000}"/>
    <cellStyle name="Normal 6 5 7 2 2 2" xfId="18273" xr:uid="{00000000-0005-0000-0000-00007E8C0000}"/>
    <cellStyle name="Normal 6 5 7 2 2 2 2" xfId="18274" xr:uid="{00000000-0005-0000-0000-00007F8C0000}"/>
    <cellStyle name="Normal 6 5 7 2 2 2 2 2" xfId="18275" xr:uid="{00000000-0005-0000-0000-0000808C0000}"/>
    <cellStyle name="Normal 6 5 7 2 2 2 2 2 2" xfId="42673" xr:uid="{00000000-0005-0000-0000-0000818C0000}"/>
    <cellStyle name="Normal 6 5 7 2 2 2 2 3" xfId="32655" xr:uid="{00000000-0005-0000-0000-0000828C0000}"/>
    <cellStyle name="Normal 6 5 7 2 2 2 3" xfId="18276" xr:uid="{00000000-0005-0000-0000-0000838C0000}"/>
    <cellStyle name="Normal 6 5 7 2 2 2 3 2" xfId="18277" xr:uid="{00000000-0005-0000-0000-0000848C0000}"/>
    <cellStyle name="Normal 6 5 7 2 2 2 3 2 2" xfId="42674" xr:uid="{00000000-0005-0000-0000-0000858C0000}"/>
    <cellStyle name="Normal 6 5 7 2 2 2 3 3" xfId="32656" xr:uid="{00000000-0005-0000-0000-0000868C0000}"/>
    <cellStyle name="Normal 6 5 7 2 2 2 4" xfId="18278" xr:uid="{00000000-0005-0000-0000-0000878C0000}"/>
    <cellStyle name="Normal 6 5 7 2 2 2 4 2" xfId="36757" xr:uid="{00000000-0005-0000-0000-0000888C0000}"/>
    <cellStyle name="Normal 6 5 7 2 2 2 5" xfId="26161" xr:uid="{00000000-0005-0000-0000-0000898C0000}"/>
    <cellStyle name="Normal 6 5 7 2 2 3" xfId="18279" xr:uid="{00000000-0005-0000-0000-00008A8C0000}"/>
    <cellStyle name="Normal 6 5 7 2 2 3 2" xfId="18280" xr:uid="{00000000-0005-0000-0000-00008B8C0000}"/>
    <cellStyle name="Normal 6 5 7 2 2 3 2 2" xfId="18281" xr:uid="{00000000-0005-0000-0000-00008C8C0000}"/>
    <cellStyle name="Normal 6 5 7 2 2 3 2 2 2" xfId="42675" xr:uid="{00000000-0005-0000-0000-00008D8C0000}"/>
    <cellStyle name="Normal 6 5 7 2 2 3 2 3" xfId="32657" xr:uid="{00000000-0005-0000-0000-00008E8C0000}"/>
    <cellStyle name="Normal 6 5 7 2 2 3 3" xfId="18282" xr:uid="{00000000-0005-0000-0000-00008F8C0000}"/>
    <cellStyle name="Normal 6 5 7 2 2 3 3 2" xfId="18283" xr:uid="{00000000-0005-0000-0000-0000908C0000}"/>
    <cellStyle name="Normal 6 5 7 2 2 3 3 2 2" xfId="42676" xr:uid="{00000000-0005-0000-0000-0000918C0000}"/>
    <cellStyle name="Normal 6 5 7 2 2 3 3 3" xfId="32658" xr:uid="{00000000-0005-0000-0000-0000928C0000}"/>
    <cellStyle name="Normal 6 5 7 2 2 3 4" xfId="18284" xr:uid="{00000000-0005-0000-0000-0000938C0000}"/>
    <cellStyle name="Normal 6 5 7 2 2 3 4 2" xfId="36758" xr:uid="{00000000-0005-0000-0000-0000948C0000}"/>
    <cellStyle name="Normal 6 5 7 2 2 3 5" xfId="26162" xr:uid="{00000000-0005-0000-0000-0000958C0000}"/>
    <cellStyle name="Normal 6 5 7 2 2 4" xfId="18285" xr:uid="{00000000-0005-0000-0000-0000968C0000}"/>
    <cellStyle name="Normal 6 5 7 2 2 4 2" xfId="18286" xr:uid="{00000000-0005-0000-0000-0000978C0000}"/>
    <cellStyle name="Normal 6 5 7 2 2 4 2 2" xfId="42677" xr:uid="{00000000-0005-0000-0000-0000988C0000}"/>
    <cellStyle name="Normal 6 5 7 2 2 4 3" xfId="32659" xr:uid="{00000000-0005-0000-0000-0000998C0000}"/>
    <cellStyle name="Normal 6 5 7 2 2 5" xfId="18287" xr:uid="{00000000-0005-0000-0000-00009A8C0000}"/>
    <cellStyle name="Normal 6 5 7 2 2 5 2" xfId="18288" xr:uid="{00000000-0005-0000-0000-00009B8C0000}"/>
    <cellStyle name="Normal 6 5 7 2 2 5 2 2" xfId="42678" xr:uid="{00000000-0005-0000-0000-00009C8C0000}"/>
    <cellStyle name="Normal 6 5 7 2 2 5 3" xfId="32660" xr:uid="{00000000-0005-0000-0000-00009D8C0000}"/>
    <cellStyle name="Normal 6 5 7 2 2 6" xfId="18289" xr:uid="{00000000-0005-0000-0000-00009E8C0000}"/>
    <cellStyle name="Normal 6 5 7 2 2 6 2" xfId="36756" xr:uid="{00000000-0005-0000-0000-00009F8C0000}"/>
    <cellStyle name="Normal 6 5 7 2 2 7" xfId="26160" xr:uid="{00000000-0005-0000-0000-0000A08C0000}"/>
    <cellStyle name="Normal 6 5 7 2 3" xfId="18290" xr:uid="{00000000-0005-0000-0000-0000A18C0000}"/>
    <cellStyle name="Normal 6 5 7 2 3 2" xfId="18291" xr:uid="{00000000-0005-0000-0000-0000A28C0000}"/>
    <cellStyle name="Normal 6 5 7 2 3 2 2" xfId="18292" xr:uid="{00000000-0005-0000-0000-0000A38C0000}"/>
    <cellStyle name="Normal 6 5 7 2 3 2 2 2" xfId="42679" xr:uid="{00000000-0005-0000-0000-0000A48C0000}"/>
    <cellStyle name="Normal 6 5 7 2 3 2 3" xfId="32661" xr:uid="{00000000-0005-0000-0000-0000A58C0000}"/>
    <cellStyle name="Normal 6 5 7 2 3 3" xfId="18293" xr:uid="{00000000-0005-0000-0000-0000A68C0000}"/>
    <cellStyle name="Normal 6 5 7 2 3 3 2" xfId="18294" xr:uid="{00000000-0005-0000-0000-0000A78C0000}"/>
    <cellStyle name="Normal 6 5 7 2 3 3 2 2" xfId="42680" xr:uid="{00000000-0005-0000-0000-0000A88C0000}"/>
    <cellStyle name="Normal 6 5 7 2 3 3 3" xfId="32662" xr:uid="{00000000-0005-0000-0000-0000A98C0000}"/>
    <cellStyle name="Normal 6 5 7 2 3 4" xfId="18295" xr:uid="{00000000-0005-0000-0000-0000AA8C0000}"/>
    <cellStyle name="Normal 6 5 7 2 3 4 2" xfId="36759" xr:uid="{00000000-0005-0000-0000-0000AB8C0000}"/>
    <cellStyle name="Normal 6 5 7 2 3 5" xfId="26163" xr:uid="{00000000-0005-0000-0000-0000AC8C0000}"/>
    <cellStyle name="Normal 6 5 7 2 4" xfId="18296" xr:uid="{00000000-0005-0000-0000-0000AD8C0000}"/>
    <cellStyle name="Normal 6 5 7 2 4 2" xfId="18297" xr:uid="{00000000-0005-0000-0000-0000AE8C0000}"/>
    <cellStyle name="Normal 6 5 7 2 4 2 2" xfId="18298" xr:uid="{00000000-0005-0000-0000-0000AF8C0000}"/>
    <cellStyle name="Normal 6 5 7 2 4 2 2 2" xfId="42681" xr:uid="{00000000-0005-0000-0000-0000B08C0000}"/>
    <cellStyle name="Normal 6 5 7 2 4 2 3" xfId="32663" xr:uid="{00000000-0005-0000-0000-0000B18C0000}"/>
    <cellStyle name="Normal 6 5 7 2 4 3" xfId="18299" xr:uid="{00000000-0005-0000-0000-0000B28C0000}"/>
    <cellStyle name="Normal 6 5 7 2 4 3 2" xfId="18300" xr:uid="{00000000-0005-0000-0000-0000B38C0000}"/>
    <cellStyle name="Normal 6 5 7 2 4 3 2 2" xfId="42682" xr:uid="{00000000-0005-0000-0000-0000B48C0000}"/>
    <cellStyle name="Normal 6 5 7 2 4 3 3" xfId="32664" xr:uid="{00000000-0005-0000-0000-0000B58C0000}"/>
    <cellStyle name="Normal 6 5 7 2 4 4" xfId="18301" xr:uid="{00000000-0005-0000-0000-0000B68C0000}"/>
    <cellStyle name="Normal 6 5 7 2 4 4 2" xfId="36760" xr:uid="{00000000-0005-0000-0000-0000B78C0000}"/>
    <cellStyle name="Normal 6 5 7 2 4 5" xfId="26164" xr:uid="{00000000-0005-0000-0000-0000B88C0000}"/>
    <cellStyle name="Normal 6 5 7 2 5" xfId="18302" xr:uid="{00000000-0005-0000-0000-0000B98C0000}"/>
    <cellStyle name="Normal 6 5 7 2 5 2" xfId="18303" xr:uid="{00000000-0005-0000-0000-0000BA8C0000}"/>
    <cellStyle name="Normal 6 5 7 2 5 2 2" xfId="42683" xr:uid="{00000000-0005-0000-0000-0000BB8C0000}"/>
    <cellStyle name="Normal 6 5 7 2 5 3" xfId="32665" xr:uid="{00000000-0005-0000-0000-0000BC8C0000}"/>
    <cellStyle name="Normal 6 5 7 2 6" xfId="18304" xr:uid="{00000000-0005-0000-0000-0000BD8C0000}"/>
    <cellStyle name="Normal 6 5 7 2 6 2" xfId="18305" xr:uid="{00000000-0005-0000-0000-0000BE8C0000}"/>
    <cellStyle name="Normal 6 5 7 2 6 2 2" xfId="42684" xr:uid="{00000000-0005-0000-0000-0000BF8C0000}"/>
    <cellStyle name="Normal 6 5 7 2 6 3" xfId="32666" xr:uid="{00000000-0005-0000-0000-0000C08C0000}"/>
    <cellStyle name="Normal 6 5 7 2 7" xfId="18306" xr:uid="{00000000-0005-0000-0000-0000C18C0000}"/>
    <cellStyle name="Normal 6 5 7 2 7 2" xfId="36755" xr:uid="{00000000-0005-0000-0000-0000C28C0000}"/>
    <cellStyle name="Normal 6 5 7 2 8" xfId="26159" xr:uid="{00000000-0005-0000-0000-0000C38C0000}"/>
    <cellStyle name="Normal 6 5 7 3" xfId="18307" xr:uid="{00000000-0005-0000-0000-0000C48C0000}"/>
    <cellStyle name="Normal 6 5 7 3 2" xfId="18308" xr:uid="{00000000-0005-0000-0000-0000C58C0000}"/>
    <cellStyle name="Normal 6 5 7 3 2 2" xfId="18309" xr:uid="{00000000-0005-0000-0000-0000C68C0000}"/>
    <cellStyle name="Normal 6 5 7 3 2 2 2" xfId="18310" xr:uid="{00000000-0005-0000-0000-0000C78C0000}"/>
    <cellStyle name="Normal 6 5 7 3 2 2 2 2" xfId="18311" xr:uid="{00000000-0005-0000-0000-0000C88C0000}"/>
    <cellStyle name="Normal 6 5 7 3 2 2 2 2 2" xfId="42685" xr:uid="{00000000-0005-0000-0000-0000C98C0000}"/>
    <cellStyle name="Normal 6 5 7 3 2 2 2 3" xfId="32667" xr:uid="{00000000-0005-0000-0000-0000CA8C0000}"/>
    <cellStyle name="Normal 6 5 7 3 2 2 3" xfId="18312" xr:uid="{00000000-0005-0000-0000-0000CB8C0000}"/>
    <cellStyle name="Normal 6 5 7 3 2 2 3 2" xfId="18313" xr:uid="{00000000-0005-0000-0000-0000CC8C0000}"/>
    <cellStyle name="Normal 6 5 7 3 2 2 3 2 2" xfId="42686" xr:uid="{00000000-0005-0000-0000-0000CD8C0000}"/>
    <cellStyle name="Normal 6 5 7 3 2 2 3 3" xfId="32668" xr:uid="{00000000-0005-0000-0000-0000CE8C0000}"/>
    <cellStyle name="Normal 6 5 7 3 2 2 4" xfId="18314" xr:uid="{00000000-0005-0000-0000-0000CF8C0000}"/>
    <cellStyle name="Normal 6 5 7 3 2 2 4 2" xfId="36763" xr:uid="{00000000-0005-0000-0000-0000D08C0000}"/>
    <cellStyle name="Normal 6 5 7 3 2 2 5" xfId="26167" xr:uid="{00000000-0005-0000-0000-0000D18C0000}"/>
    <cellStyle name="Normal 6 5 7 3 2 3" xfId="18315" xr:uid="{00000000-0005-0000-0000-0000D28C0000}"/>
    <cellStyle name="Normal 6 5 7 3 2 3 2" xfId="18316" xr:uid="{00000000-0005-0000-0000-0000D38C0000}"/>
    <cellStyle name="Normal 6 5 7 3 2 3 2 2" xfId="18317" xr:uid="{00000000-0005-0000-0000-0000D48C0000}"/>
    <cellStyle name="Normal 6 5 7 3 2 3 2 2 2" xfId="42687" xr:uid="{00000000-0005-0000-0000-0000D58C0000}"/>
    <cellStyle name="Normal 6 5 7 3 2 3 2 3" xfId="32669" xr:uid="{00000000-0005-0000-0000-0000D68C0000}"/>
    <cellStyle name="Normal 6 5 7 3 2 3 3" xfId="18318" xr:uid="{00000000-0005-0000-0000-0000D78C0000}"/>
    <cellStyle name="Normal 6 5 7 3 2 3 3 2" xfId="18319" xr:uid="{00000000-0005-0000-0000-0000D88C0000}"/>
    <cellStyle name="Normal 6 5 7 3 2 3 3 2 2" xfId="42688" xr:uid="{00000000-0005-0000-0000-0000D98C0000}"/>
    <cellStyle name="Normal 6 5 7 3 2 3 3 3" xfId="32670" xr:uid="{00000000-0005-0000-0000-0000DA8C0000}"/>
    <cellStyle name="Normal 6 5 7 3 2 3 4" xfId="18320" xr:uid="{00000000-0005-0000-0000-0000DB8C0000}"/>
    <cellStyle name="Normal 6 5 7 3 2 3 4 2" xfId="36764" xr:uid="{00000000-0005-0000-0000-0000DC8C0000}"/>
    <cellStyle name="Normal 6 5 7 3 2 3 5" xfId="26168" xr:uid="{00000000-0005-0000-0000-0000DD8C0000}"/>
    <cellStyle name="Normal 6 5 7 3 2 4" xfId="18321" xr:uid="{00000000-0005-0000-0000-0000DE8C0000}"/>
    <cellStyle name="Normal 6 5 7 3 2 4 2" xfId="18322" xr:uid="{00000000-0005-0000-0000-0000DF8C0000}"/>
    <cellStyle name="Normal 6 5 7 3 2 4 2 2" xfId="42689" xr:uid="{00000000-0005-0000-0000-0000E08C0000}"/>
    <cellStyle name="Normal 6 5 7 3 2 4 3" xfId="32671" xr:uid="{00000000-0005-0000-0000-0000E18C0000}"/>
    <cellStyle name="Normal 6 5 7 3 2 5" xfId="18323" xr:uid="{00000000-0005-0000-0000-0000E28C0000}"/>
    <cellStyle name="Normal 6 5 7 3 2 5 2" xfId="18324" xr:uid="{00000000-0005-0000-0000-0000E38C0000}"/>
    <cellStyle name="Normal 6 5 7 3 2 5 2 2" xfId="42690" xr:uid="{00000000-0005-0000-0000-0000E48C0000}"/>
    <cellStyle name="Normal 6 5 7 3 2 5 3" xfId="32672" xr:uid="{00000000-0005-0000-0000-0000E58C0000}"/>
    <cellStyle name="Normal 6 5 7 3 2 6" xfId="18325" xr:uid="{00000000-0005-0000-0000-0000E68C0000}"/>
    <cellStyle name="Normal 6 5 7 3 2 6 2" xfId="36762" xr:uid="{00000000-0005-0000-0000-0000E78C0000}"/>
    <cellStyle name="Normal 6 5 7 3 2 7" xfId="26166" xr:uid="{00000000-0005-0000-0000-0000E88C0000}"/>
    <cellStyle name="Normal 6 5 7 3 3" xfId="18326" xr:uid="{00000000-0005-0000-0000-0000E98C0000}"/>
    <cellStyle name="Normal 6 5 7 3 3 2" xfId="18327" xr:uid="{00000000-0005-0000-0000-0000EA8C0000}"/>
    <cellStyle name="Normal 6 5 7 3 3 2 2" xfId="18328" xr:uid="{00000000-0005-0000-0000-0000EB8C0000}"/>
    <cellStyle name="Normal 6 5 7 3 3 2 2 2" xfId="42691" xr:uid="{00000000-0005-0000-0000-0000EC8C0000}"/>
    <cellStyle name="Normal 6 5 7 3 3 2 3" xfId="32673" xr:uid="{00000000-0005-0000-0000-0000ED8C0000}"/>
    <cellStyle name="Normal 6 5 7 3 3 3" xfId="18329" xr:uid="{00000000-0005-0000-0000-0000EE8C0000}"/>
    <cellStyle name="Normal 6 5 7 3 3 3 2" xfId="18330" xr:uid="{00000000-0005-0000-0000-0000EF8C0000}"/>
    <cellStyle name="Normal 6 5 7 3 3 3 2 2" xfId="42692" xr:uid="{00000000-0005-0000-0000-0000F08C0000}"/>
    <cellStyle name="Normal 6 5 7 3 3 3 3" xfId="32674" xr:uid="{00000000-0005-0000-0000-0000F18C0000}"/>
    <cellStyle name="Normal 6 5 7 3 3 4" xfId="18331" xr:uid="{00000000-0005-0000-0000-0000F28C0000}"/>
    <cellStyle name="Normal 6 5 7 3 3 4 2" xfId="36765" xr:uid="{00000000-0005-0000-0000-0000F38C0000}"/>
    <cellStyle name="Normal 6 5 7 3 3 5" xfId="26169" xr:uid="{00000000-0005-0000-0000-0000F48C0000}"/>
    <cellStyle name="Normal 6 5 7 3 4" xfId="18332" xr:uid="{00000000-0005-0000-0000-0000F58C0000}"/>
    <cellStyle name="Normal 6 5 7 3 4 2" xfId="18333" xr:uid="{00000000-0005-0000-0000-0000F68C0000}"/>
    <cellStyle name="Normal 6 5 7 3 4 2 2" xfId="18334" xr:uid="{00000000-0005-0000-0000-0000F78C0000}"/>
    <cellStyle name="Normal 6 5 7 3 4 2 2 2" xfId="42693" xr:uid="{00000000-0005-0000-0000-0000F88C0000}"/>
    <cellStyle name="Normal 6 5 7 3 4 2 3" xfId="32675" xr:uid="{00000000-0005-0000-0000-0000F98C0000}"/>
    <cellStyle name="Normal 6 5 7 3 4 3" xfId="18335" xr:uid="{00000000-0005-0000-0000-0000FA8C0000}"/>
    <cellStyle name="Normal 6 5 7 3 4 3 2" xfId="18336" xr:uid="{00000000-0005-0000-0000-0000FB8C0000}"/>
    <cellStyle name="Normal 6 5 7 3 4 3 2 2" xfId="42694" xr:uid="{00000000-0005-0000-0000-0000FC8C0000}"/>
    <cellStyle name="Normal 6 5 7 3 4 3 3" xfId="32676" xr:uid="{00000000-0005-0000-0000-0000FD8C0000}"/>
    <cellStyle name="Normal 6 5 7 3 4 4" xfId="18337" xr:uid="{00000000-0005-0000-0000-0000FE8C0000}"/>
    <cellStyle name="Normal 6 5 7 3 4 4 2" xfId="36766" xr:uid="{00000000-0005-0000-0000-0000FF8C0000}"/>
    <cellStyle name="Normal 6 5 7 3 4 5" xfId="26170" xr:uid="{00000000-0005-0000-0000-0000008D0000}"/>
    <cellStyle name="Normal 6 5 7 3 5" xfId="18338" xr:uid="{00000000-0005-0000-0000-0000018D0000}"/>
    <cellStyle name="Normal 6 5 7 3 5 2" xfId="18339" xr:uid="{00000000-0005-0000-0000-0000028D0000}"/>
    <cellStyle name="Normal 6 5 7 3 5 2 2" xfId="42695" xr:uid="{00000000-0005-0000-0000-0000038D0000}"/>
    <cellStyle name="Normal 6 5 7 3 5 3" xfId="32677" xr:uid="{00000000-0005-0000-0000-0000048D0000}"/>
    <cellStyle name="Normal 6 5 7 3 6" xfId="18340" xr:uid="{00000000-0005-0000-0000-0000058D0000}"/>
    <cellStyle name="Normal 6 5 7 3 6 2" xfId="18341" xr:uid="{00000000-0005-0000-0000-0000068D0000}"/>
    <cellStyle name="Normal 6 5 7 3 6 2 2" xfId="42696" xr:uid="{00000000-0005-0000-0000-0000078D0000}"/>
    <cellStyle name="Normal 6 5 7 3 6 3" xfId="32678" xr:uid="{00000000-0005-0000-0000-0000088D0000}"/>
    <cellStyle name="Normal 6 5 7 3 7" xfId="18342" xr:uid="{00000000-0005-0000-0000-0000098D0000}"/>
    <cellStyle name="Normal 6 5 7 3 7 2" xfId="36761" xr:uid="{00000000-0005-0000-0000-00000A8D0000}"/>
    <cellStyle name="Normal 6 5 7 3 8" xfId="26165" xr:uid="{00000000-0005-0000-0000-00000B8D0000}"/>
    <cellStyle name="Normal 6 5 7 4" xfId="18343" xr:uid="{00000000-0005-0000-0000-00000C8D0000}"/>
    <cellStyle name="Normal 6 5 7 4 2" xfId="18344" xr:uid="{00000000-0005-0000-0000-00000D8D0000}"/>
    <cellStyle name="Normal 6 5 7 4 2 2" xfId="18345" xr:uid="{00000000-0005-0000-0000-00000E8D0000}"/>
    <cellStyle name="Normal 6 5 7 4 2 2 2" xfId="18346" xr:uid="{00000000-0005-0000-0000-00000F8D0000}"/>
    <cellStyle name="Normal 6 5 7 4 2 2 2 2" xfId="42697" xr:uid="{00000000-0005-0000-0000-0000108D0000}"/>
    <cellStyle name="Normal 6 5 7 4 2 2 3" xfId="32679" xr:uid="{00000000-0005-0000-0000-0000118D0000}"/>
    <cellStyle name="Normal 6 5 7 4 2 3" xfId="18347" xr:uid="{00000000-0005-0000-0000-0000128D0000}"/>
    <cellStyle name="Normal 6 5 7 4 2 3 2" xfId="18348" xr:uid="{00000000-0005-0000-0000-0000138D0000}"/>
    <cellStyle name="Normal 6 5 7 4 2 3 2 2" xfId="42698" xr:uid="{00000000-0005-0000-0000-0000148D0000}"/>
    <cellStyle name="Normal 6 5 7 4 2 3 3" xfId="32680" xr:uid="{00000000-0005-0000-0000-0000158D0000}"/>
    <cellStyle name="Normal 6 5 7 4 2 4" xfId="18349" xr:uid="{00000000-0005-0000-0000-0000168D0000}"/>
    <cellStyle name="Normal 6 5 7 4 2 4 2" xfId="36768" xr:uid="{00000000-0005-0000-0000-0000178D0000}"/>
    <cellStyle name="Normal 6 5 7 4 2 5" xfId="26172" xr:uid="{00000000-0005-0000-0000-0000188D0000}"/>
    <cellStyle name="Normal 6 5 7 4 3" xfId="18350" xr:uid="{00000000-0005-0000-0000-0000198D0000}"/>
    <cellStyle name="Normal 6 5 7 4 3 2" xfId="18351" xr:uid="{00000000-0005-0000-0000-00001A8D0000}"/>
    <cellStyle name="Normal 6 5 7 4 3 2 2" xfId="18352" xr:uid="{00000000-0005-0000-0000-00001B8D0000}"/>
    <cellStyle name="Normal 6 5 7 4 3 2 2 2" xfId="42699" xr:uid="{00000000-0005-0000-0000-00001C8D0000}"/>
    <cellStyle name="Normal 6 5 7 4 3 2 3" xfId="32681" xr:uid="{00000000-0005-0000-0000-00001D8D0000}"/>
    <cellStyle name="Normal 6 5 7 4 3 3" xfId="18353" xr:uid="{00000000-0005-0000-0000-00001E8D0000}"/>
    <cellStyle name="Normal 6 5 7 4 3 3 2" xfId="18354" xr:uid="{00000000-0005-0000-0000-00001F8D0000}"/>
    <cellStyle name="Normal 6 5 7 4 3 3 2 2" xfId="42700" xr:uid="{00000000-0005-0000-0000-0000208D0000}"/>
    <cellStyle name="Normal 6 5 7 4 3 3 3" xfId="32682" xr:uid="{00000000-0005-0000-0000-0000218D0000}"/>
    <cellStyle name="Normal 6 5 7 4 3 4" xfId="18355" xr:uid="{00000000-0005-0000-0000-0000228D0000}"/>
    <cellStyle name="Normal 6 5 7 4 3 4 2" xfId="36769" xr:uid="{00000000-0005-0000-0000-0000238D0000}"/>
    <cellStyle name="Normal 6 5 7 4 3 5" xfId="26173" xr:uid="{00000000-0005-0000-0000-0000248D0000}"/>
    <cellStyle name="Normal 6 5 7 4 4" xfId="18356" xr:uid="{00000000-0005-0000-0000-0000258D0000}"/>
    <cellStyle name="Normal 6 5 7 4 4 2" xfId="18357" xr:uid="{00000000-0005-0000-0000-0000268D0000}"/>
    <cellStyle name="Normal 6 5 7 4 4 2 2" xfId="42701" xr:uid="{00000000-0005-0000-0000-0000278D0000}"/>
    <cellStyle name="Normal 6 5 7 4 4 3" xfId="32683" xr:uid="{00000000-0005-0000-0000-0000288D0000}"/>
    <cellStyle name="Normal 6 5 7 4 5" xfId="18358" xr:uid="{00000000-0005-0000-0000-0000298D0000}"/>
    <cellStyle name="Normal 6 5 7 4 5 2" xfId="18359" xr:uid="{00000000-0005-0000-0000-00002A8D0000}"/>
    <cellStyle name="Normal 6 5 7 4 5 2 2" xfId="42702" xr:uid="{00000000-0005-0000-0000-00002B8D0000}"/>
    <cellStyle name="Normal 6 5 7 4 5 3" xfId="32684" xr:uid="{00000000-0005-0000-0000-00002C8D0000}"/>
    <cellStyle name="Normal 6 5 7 4 6" xfId="18360" xr:uid="{00000000-0005-0000-0000-00002D8D0000}"/>
    <cellStyle name="Normal 6 5 7 4 6 2" xfId="36767" xr:uid="{00000000-0005-0000-0000-00002E8D0000}"/>
    <cellStyle name="Normal 6 5 7 4 7" xfId="26171" xr:uid="{00000000-0005-0000-0000-00002F8D0000}"/>
    <cellStyle name="Normal 6 5 7 5" xfId="18361" xr:uid="{00000000-0005-0000-0000-0000308D0000}"/>
    <cellStyle name="Normal 6 5 7 5 2" xfId="18362" xr:uid="{00000000-0005-0000-0000-0000318D0000}"/>
    <cellStyle name="Normal 6 5 7 5 2 2" xfId="18363" xr:uid="{00000000-0005-0000-0000-0000328D0000}"/>
    <cellStyle name="Normal 6 5 7 5 2 2 2" xfId="42703" xr:uid="{00000000-0005-0000-0000-0000338D0000}"/>
    <cellStyle name="Normal 6 5 7 5 2 3" xfId="32685" xr:uid="{00000000-0005-0000-0000-0000348D0000}"/>
    <cellStyle name="Normal 6 5 7 5 3" xfId="18364" xr:uid="{00000000-0005-0000-0000-0000358D0000}"/>
    <cellStyle name="Normal 6 5 7 5 3 2" xfId="18365" xr:uid="{00000000-0005-0000-0000-0000368D0000}"/>
    <cellStyle name="Normal 6 5 7 5 3 2 2" xfId="42704" xr:uid="{00000000-0005-0000-0000-0000378D0000}"/>
    <cellStyle name="Normal 6 5 7 5 3 3" xfId="32686" xr:uid="{00000000-0005-0000-0000-0000388D0000}"/>
    <cellStyle name="Normal 6 5 7 5 4" xfId="18366" xr:uid="{00000000-0005-0000-0000-0000398D0000}"/>
    <cellStyle name="Normal 6 5 7 5 4 2" xfId="36770" xr:uid="{00000000-0005-0000-0000-00003A8D0000}"/>
    <cellStyle name="Normal 6 5 7 5 5" xfId="26174" xr:uid="{00000000-0005-0000-0000-00003B8D0000}"/>
    <cellStyle name="Normal 6 5 7 6" xfId="18367" xr:uid="{00000000-0005-0000-0000-00003C8D0000}"/>
    <cellStyle name="Normal 6 5 7 6 2" xfId="18368" xr:uid="{00000000-0005-0000-0000-00003D8D0000}"/>
    <cellStyle name="Normal 6 5 7 6 2 2" xfId="18369" xr:uid="{00000000-0005-0000-0000-00003E8D0000}"/>
    <cellStyle name="Normal 6 5 7 6 2 2 2" xfId="42705" xr:uid="{00000000-0005-0000-0000-00003F8D0000}"/>
    <cellStyle name="Normal 6 5 7 6 2 3" xfId="32687" xr:uid="{00000000-0005-0000-0000-0000408D0000}"/>
    <cellStyle name="Normal 6 5 7 6 3" xfId="18370" xr:uid="{00000000-0005-0000-0000-0000418D0000}"/>
    <cellStyle name="Normal 6 5 7 6 3 2" xfId="18371" xr:uid="{00000000-0005-0000-0000-0000428D0000}"/>
    <cellStyle name="Normal 6 5 7 6 3 2 2" xfId="42706" xr:uid="{00000000-0005-0000-0000-0000438D0000}"/>
    <cellStyle name="Normal 6 5 7 6 3 3" xfId="32688" xr:uid="{00000000-0005-0000-0000-0000448D0000}"/>
    <cellStyle name="Normal 6 5 7 6 4" xfId="18372" xr:uid="{00000000-0005-0000-0000-0000458D0000}"/>
    <cellStyle name="Normal 6 5 7 6 4 2" xfId="36771" xr:uid="{00000000-0005-0000-0000-0000468D0000}"/>
    <cellStyle name="Normal 6 5 7 6 5" xfId="26175" xr:uid="{00000000-0005-0000-0000-0000478D0000}"/>
    <cellStyle name="Normal 6 5 7 7" xfId="18373" xr:uid="{00000000-0005-0000-0000-0000488D0000}"/>
    <cellStyle name="Normal 6 5 7 7 2" xfId="18374" xr:uid="{00000000-0005-0000-0000-0000498D0000}"/>
    <cellStyle name="Normal 6 5 7 7 2 2" xfId="42707" xr:uid="{00000000-0005-0000-0000-00004A8D0000}"/>
    <cellStyle name="Normal 6 5 7 7 3" xfId="32689" xr:uid="{00000000-0005-0000-0000-00004B8D0000}"/>
    <cellStyle name="Normal 6 5 7 8" xfId="18375" xr:uid="{00000000-0005-0000-0000-00004C8D0000}"/>
    <cellStyle name="Normal 6 5 7 8 2" xfId="18376" xr:uid="{00000000-0005-0000-0000-00004D8D0000}"/>
    <cellStyle name="Normal 6 5 7 8 2 2" xfId="42708" xr:uid="{00000000-0005-0000-0000-00004E8D0000}"/>
    <cellStyle name="Normal 6 5 7 8 3" xfId="32690" xr:uid="{00000000-0005-0000-0000-00004F8D0000}"/>
    <cellStyle name="Normal 6 5 7 9" xfId="18377" xr:uid="{00000000-0005-0000-0000-0000508D0000}"/>
    <cellStyle name="Normal 6 5 7 9 2" xfId="36754" xr:uid="{00000000-0005-0000-0000-0000518D0000}"/>
    <cellStyle name="Normal 6 5 8" xfId="18378" xr:uid="{00000000-0005-0000-0000-0000528D0000}"/>
    <cellStyle name="Normal 6 5 8 10" xfId="26176" xr:uid="{00000000-0005-0000-0000-0000538D0000}"/>
    <cellStyle name="Normal 6 5 8 2" xfId="18379" xr:uid="{00000000-0005-0000-0000-0000548D0000}"/>
    <cellStyle name="Normal 6 5 8 2 2" xfId="18380" xr:uid="{00000000-0005-0000-0000-0000558D0000}"/>
    <cellStyle name="Normal 6 5 8 2 2 2" xfId="18381" xr:uid="{00000000-0005-0000-0000-0000568D0000}"/>
    <cellStyle name="Normal 6 5 8 2 2 2 2" xfId="18382" xr:uid="{00000000-0005-0000-0000-0000578D0000}"/>
    <cellStyle name="Normal 6 5 8 2 2 2 2 2" xfId="18383" xr:uid="{00000000-0005-0000-0000-0000588D0000}"/>
    <cellStyle name="Normal 6 5 8 2 2 2 2 2 2" xfId="42709" xr:uid="{00000000-0005-0000-0000-0000598D0000}"/>
    <cellStyle name="Normal 6 5 8 2 2 2 2 3" xfId="32691" xr:uid="{00000000-0005-0000-0000-00005A8D0000}"/>
    <cellStyle name="Normal 6 5 8 2 2 2 3" xfId="18384" xr:uid="{00000000-0005-0000-0000-00005B8D0000}"/>
    <cellStyle name="Normal 6 5 8 2 2 2 3 2" xfId="18385" xr:uid="{00000000-0005-0000-0000-00005C8D0000}"/>
    <cellStyle name="Normal 6 5 8 2 2 2 3 2 2" xfId="42710" xr:uid="{00000000-0005-0000-0000-00005D8D0000}"/>
    <cellStyle name="Normal 6 5 8 2 2 2 3 3" xfId="32692" xr:uid="{00000000-0005-0000-0000-00005E8D0000}"/>
    <cellStyle name="Normal 6 5 8 2 2 2 4" xfId="18386" xr:uid="{00000000-0005-0000-0000-00005F8D0000}"/>
    <cellStyle name="Normal 6 5 8 2 2 2 4 2" xfId="36775" xr:uid="{00000000-0005-0000-0000-0000608D0000}"/>
    <cellStyle name="Normal 6 5 8 2 2 2 5" xfId="26179" xr:uid="{00000000-0005-0000-0000-0000618D0000}"/>
    <cellStyle name="Normal 6 5 8 2 2 3" xfId="18387" xr:uid="{00000000-0005-0000-0000-0000628D0000}"/>
    <cellStyle name="Normal 6 5 8 2 2 3 2" xfId="18388" xr:uid="{00000000-0005-0000-0000-0000638D0000}"/>
    <cellStyle name="Normal 6 5 8 2 2 3 2 2" xfId="18389" xr:uid="{00000000-0005-0000-0000-0000648D0000}"/>
    <cellStyle name="Normal 6 5 8 2 2 3 2 2 2" xfId="42711" xr:uid="{00000000-0005-0000-0000-0000658D0000}"/>
    <cellStyle name="Normal 6 5 8 2 2 3 2 3" xfId="32693" xr:uid="{00000000-0005-0000-0000-0000668D0000}"/>
    <cellStyle name="Normal 6 5 8 2 2 3 3" xfId="18390" xr:uid="{00000000-0005-0000-0000-0000678D0000}"/>
    <cellStyle name="Normal 6 5 8 2 2 3 3 2" xfId="18391" xr:uid="{00000000-0005-0000-0000-0000688D0000}"/>
    <cellStyle name="Normal 6 5 8 2 2 3 3 2 2" xfId="42712" xr:uid="{00000000-0005-0000-0000-0000698D0000}"/>
    <cellStyle name="Normal 6 5 8 2 2 3 3 3" xfId="32694" xr:uid="{00000000-0005-0000-0000-00006A8D0000}"/>
    <cellStyle name="Normal 6 5 8 2 2 3 4" xfId="18392" xr:uid="{00000000-0005-0000-0000-00006B8D0000}"/>
    <cellStyle name="Normal 6 5 8 2 2 3 4 2" xfId="36776" xr:uid="{00000000-0005-0000-0000-00006C8D0000}"/>
    <cellStyle name="Normal 6 5 8 2 2 3 5" xfId="26180" xr:uid="{00000000-0005-0000-0000-00006D8D0000}"/>
    <cellStyle name="Normal 6 5 8 2 2 4" xfId="18393" xr:uid="{00000000-0005-0000-0000-00006E8D0000}"/>
    <cellStyle name="Normal 6 5 8 2 2 4 2" xfId="18394" xr:uid="{00000000-0005-0000-0000-00006F8D0000}"/>
    <cellStyle name="Normal 6 5 8 2 2 4 2 2" xfId="42713" xr:uid="{00000000-0005-0000-0000-0000708D0000}"/>
    <cellStyle name="Normal 6 5 8 2 2 4 3" xfId="32695" xr:uid="{00000000-0005-0000-0000-0000718D0000}"/>
    <cellStyle name="Normal 6 5 8 2 2 5" xfId="18395" xr:uid="{00000000-0005-0000-0000-0000728D0000}"/>
    <cellStyle name="Normal 6 5 8 2 2 5 2" xfId="18396" xr:uid="{00000000-0005-0000-0000-0000738D0000}"/>
    <cellStyle name="Normal 6 5 8 2 2 5 2 2" xfId="42714" xr:uid="{00000000-0005-0000-0000-0000748D0000}"/>
    <cellStyle name="Normal 6 5 8 2 2 5 3" xfId="32696" xr:uid="{00000000-0005-0000-0000-0000758D0000}"/>
    <cellStyle name="Normal 6 5 8 2 2 6" xfId="18397" xr:uid="{00000000-0005-0000-0000-0000768D0000}"/>
    <cellStyle name="Normal 6 5 8 2 2 6 2" xfId="36774" xr:uid="{00000000-0005-0000-0000-0000778D0000}"/>
    <cellStyle name="Normal 6 5 8 2 2 7" xfId="26178" xr:uid="{00000000-0005-0000-0000-0000788D0000}"/>
    <cellStyle name="Normal 6 5 8 2 3" xfId="18398" xr:uid="{00000000-0005-0000-0000-0000798D0000}"/>
    <cellStyle name="Normal 6 5 8 2 3 2" xfId="18399" xr:uid="{00000000-0005-0000-0000-00007A8D0000}"/>
    <cellStyle name="Normal 6 5 8 2 3 2 2" xfId="18400" xr:uid="{00000000-0005-0000-0000-00007B8D0000}"/>
    <cellStyle name="Normal 6 5 8 2 3 2 2 2" xfId="42715" xr:uid="{00000000-0005-0000-0000-00007C8D0000}"/>
    <cellStyle name="Normal 6 5 8 2 3 2 3" xfId="32697" xr:uid="{00000000-0005-0000-0000-00007D8D0000}"/>
    <cellStyle name="Normal 6 5 8 2 3 3" xfId="18401" xr:uid="{00000000-0005-0000-0000-00007E8D0000}"/>
    <cellStyle name="Normal 6 5 8 2 3 3 2" xfId="18402" xr:uid="{00000000-0005-0000-0000-00007F8D0000}"/>
    <cellStyle name="Normal 6 5 8 2 3 3 2 2" xfId="42716" xr:uid="{00000000-0005-0000-0000-0000808D0000}"/>
    <cellStyle name="Normal 6 5 8 2 3 3 3" xfId="32698" xr:uid="{00000000-0005-0000-0000-0000818D0000}"/>
    <cellStyle name="Normal 6 5 8 2 3 4" xfId="18403" xr:uid="{00000000-0005-0000-0000-0000828D0000}"/>
    <cellStyle name="Normal 6 5 8 2 3 4 2" xfId="36777" xr:uid="{00000000-0005-0000-0000-0000838D0000}"/>
    <cellStyle name="Normal 6 5 8 2 3 5" xfId="26181" xr:uid="{00000000-0005-0000-0000-0000848D0000}"/>
    <cellStyle name="Normal 6 5 8 2 4" xfId="18404" xr:uid="{00000000-0005-0000-0000-0000858D0000}"/>
    <cellStyle name="Normal 6 5 8 2 4 2" xfId="18405" xr:uid="{00000000-0005-0000-0000-0000868D0000}"/>
    <cellStyle name="Normal 6 5 8 2 4 2 2" xfId="18406" xr:uid="{00000000-0005-0000-0000-0000878D0000}"/>
    <cellStyle name="Normal 6 5 8 2 4 2 2 2" xfId="42717" xr:uid="{00000000-0005-0000-0000-0000888D0000}"/>
    <cellStyle name="Normal 6 5 8 2 4 2 3" xfId="32699" xr:uid="{00000000-0005-0000-0000-0000898D0000}"/>
    <cellStyle name="Normal 6 5 8 2 4 3" xfId="18407" xr:uid="{00000000-0005-0000-0000-00008A8D0000}"/>
    <cellStyle name="Normal 6 5 8 2 4 3 2" xfId="18408" xr:uid="{00000000-0005-0000-0000-00008B8D0000}"/>
    <cellStyle name="Normal 6 5 8 2 4 3 2 2" xfId="42718" xr:uid="{00000000-0005-0000-0000-00008C8D0000}"/>
    <cellStyle name="Normal 6 5 8 2 4 3 3" xfId="32700" xr:uid="{00000000-0005-0000-0000-00008D8D0000}"/>
    <cellStyle name="Normal 6 5 8 2 4 4" xfId="18409" xr:uid="{00000000-0005-0000-0000-00008E8D0000}"/>
    <cellStyle name="Normal 6 5 8 2 4 4 2" xfId="36778" xr:uid="{00000000-0005-0000-0000-00008F8D0000}"/>
    <cellStyle name="Normal 6 5 8 2 4 5" xfId="26182" xr:uid="{00000000-0005-0000-0000-0000908D0000}"/>
    <cellStyle name="Normal 6 5 8 2 5" xfId="18410" xr:uid="{00000000-0005-0000-0000-0000918D0000}"/>
    <cellStyle name="Normal 6 5 8 2 5 2" xfId="18411" xr:uid="{00000000-0005-0000-0000-0000928D0000}"/>
    <cellStyle name="Normal 6 5 8 2 5 2 2" xfId="42719" xr:uid="{00000000-0005-0000-0000-0000938D0000}"/>
    <cellStyle name="Normal 6 5 8 2 5 3" xfId="32701" xr:uid="{00000000-0005-0000-0000-0000948D0000}"/>
    <cellStyle name="Normal 6 5 8 2 6" xfId="18412" xr:uid="{00000000-0005-0000-0000-0000958D0000}"/>
    <cellStyle name="Normal 6 5 8 2 6 2" xfId="18413" xr:uid="{00000000-0005-0000-0000-0000968D0000}"/>
    <cellStyle name="Normal 6 5 8 2 6 2 2" xfId="42720" xr:uid="{00000000-0005-0000-0000-0000978D0000}"/>
    <cellStyle name="Normal 6 5 8 2 6 3" xfId="32702" xr:uid="{00000000-0005-0000-0000-0000988D0000}"/>
    <cellStyle name="Normal 6 5 8 2 7" xfId="18414" xr:uid="{00000000-0005-0000-0000-0000998D0000}"/>
    <cellStyle name="Normal 6 5 8 2 7 2" xfId="36773" xr:uid="{00000000-0005-0000-0000-00009A8D0000}"/>
    <cellStyle name="Normal 6 5 8 2 8" xfId="26177" xr:uid="{00000000-0005-0000-0000-00009B8D0000}"/>
    <cellStyle name="Normal 6 5 8 3" xfId="18415" xr:uid="{00000000-0005-0000-0000-00009C8D0000}"/>
    <cellStyle name="Normal 6 5 8 3 2" xfId="18416" xr:uid="{00000000-0005-0000-0000-00009D8D0000}"/>
    <cellStyle name="Normal 6 5 8 3 2 2" xfId="18417" xr:uid="{00000000-0005-0000-0000-00009E8D0000}"/>
    <cellStyle name="Normal 6 5 8 3 2 2 2" xfId="18418" xr:uid="{00000000-0005-0000-0000-00009F8D0000}"/>
    <cellStyle name="Normal 6 5 8 3 2 2 2 2" xfId="18419" xr:uid="{00000000-0005-0000-0000-0000A08D0000}"/>
    <cellStyle name="Normal 6 5 8 3 2 2 2 2 2" xfId="42721" xr:uid="{00000000-0005-0000-0000-0000A18D0000}"/>
    <cellStyle name="Normal 6 5 8 3 2 2 2 3" xfId="32703" xr:uid="{00000000-0005-0000-0000-0000A28D0000}"/>
    <cellStyle name="Normal 6 5 8 3 2 2 3" xfId="18420" xr:uid="{00000000-0005-0000-0000-0000A38D0000}"/>
    <cellStyle name="Normal 6 5 8 3 2 2 3 2" xfId="18421" xr:uid="{00000000-0005-0000-0000-0000A48D0000}"/>
    <cellStyle name="Normal 6 5 8 3 2 2 3 2 2" xfId="42722" xr:uid="{00000000-0005-0000-0000-0000A58D0000}"/>
    <cellStyle name="Normal 6 5 8 3 2 2 3 3" xfId="32704" xr:uid="{00000000-0005-0000-0000-0000A68D0000}"/>
    <cellStyle name="Normal 6 5 8 3 2 2 4" xfId="18422" xr:uid="{00000000-0005-0000-0000-0000A78D0000}"/>
    <cellStyle name="Normal 6 5 8 3 2 2 4 2" xfId="36781" xr:uid="{00000000-0005-0000-0000-0000A88D0000}"/>
    <cellStyle name="Normal 6 5 8 3 2 2 5" xfId="26185" xr:uid="{00000000-0005-0000-0000-0000A98D0000}"/>
    <cellStyle name="Normal 6 5 8 3 2 3" xfId="18423" xr:uid="{00000000-0005-0000-0000-0000AA8D0000}"/>
    <cellStyle name="Normal 6 5 8 3 2 3 2" xfId="18424" xr:uid="{00000000-0005-0000-0000-0000AB8D0000}"/>
    <cellStyle name="Normal 6 5 8 3 2 3 2 2" xfId="18425" xr:uid="{00000000-0005-0000-0000-0000AC8D0000}"/>
    <cellStyle name="Normal 6 5 8 3 2 3 2 2 2" xfId="42723" xr:uid="{00000000-0005-0000-0000-0000AD8D0000}"/>
    <cellStyle name="Normal 6 5 8 3 2 3 2 3" xfId="32705" xr:uid="{00000000-0005-0000-0000-0000AE8D0000}"/>
    <cellStyle name="Normal 6 5 8 3 2 3 3" xfId="18426" xr:uid="{00000000-0005-0000-0000-0000AF8D0000}"/>
    <cellStyle name="Normal 6 5 8 3 2 3 3 2" xfId="18427" xr:uid="{00000000-0005-0000-0000-0000B08D0000}"/>
    <cellStyle name="Normal 6 5 8 3 2 3 3 2 2" xfId="42724" xr:uid="{00000000-0005-0000-0000-0000B18D0000}"/>
    <cellStyle name="Normal 6 5 8 3 2 3 3 3" xfId="32706" xr:uid="{00000000-0005-0000-0000-0000B28D0000}"/>
    <cellStyle name="Normal 6 5 8 3 2 3 4" xfId="18428" xr:uid="{00000000-0005-0000-0000-0000B38D0000}"/>
    <cellStyle name="Normal 6 5 8 3 2 3 4 2" xfId="36782" xr:uid="{00000000-0005-0000-0000-0000B48D0000}"/>
    <cellStyle name="Normal 6 5 8 3 2 3 5" xfId="26186" xr:uid="{00000000-0005-0000-0000-0000B58D0000}"/>
    <cellStyle name="Normal 6 5 8 3 2 4" xfId="18429" xr:uid="{00000000-0005-0000-0000-0000B68D0000}"/>
    <cellStyle name="Normal 6 5 8 3 2 4 2" xfId="18430" xr:uid="{00000000-0005-0000-0000-0000B78D0000}"/>
    <cellStyle name="Normal 6 5 8 3 2 4 2 2" xfId="42725" xr:uid="{00000000-0005-0000-0000-0000B88D0000}"/>
    <cellStyle name="Normal 6 5 8 3 2 4 3" xfId="32707" xr:uid="{00000000-0005-0000-0000-0000B98D0000}"/>
    <cellStyle name="Normal 6 5 8 3 2 5" xfId="18431" xr:uid="{00000000-0005-0000-0000-0000BA8D0000}"/>
    <cellStyle name="Normal 6 5 8 3 2 5 2" xfId="18432" xr:uid="{00000000-0005-0000-0000-0000BB8D0000}"/>
    <cellStyle name="Normal 6 5 8 3 2 5 2 2" xfId="42726" xr:uid="{00000000-0005-0000-0000-0000BC8D0000}"/>
    <cellStyle name="Normal 6 5 8 3 2 5 3" xfId="32708" xr:uid="{00000000-0005-0000-0000-0000BD8D0000}"/>
    <cellStyle name="Normal 6 5 8 3 2 6" xfId="18433" xr:uid="{00000000-0005-0000-0000-0000BE8D0000}"/>
    <cellStyle name="Normal 6 5 8 3 2 6 2" xfId="36780" xr:uid="{00000000-0005-0000-0000-0000BF8D0000}"/>
    <cellStyle name="Normal 6 5 8 3 2 7" xfId="26184" xr:uid="{00000000-0005-0000-0000-0000C08D0000}"/>
    <cellStyle name="Normal 6 5 8 3 3" xfId="18434" xr:uid="{00000000-0005-0000-0000-0000C18D0000}"/>
    <cellStyle name="Normal 6 5 8 3 3 2" xfId="18435" xr:uid="{00000000-0005-0000-0000-0000C28D0000}"/>
    <cellStyle name="Normal 6 5 8 3 3 2 2" xfId="18436" xr:uid="{00000000-0005-0000-0000-0000C38D0000}"/>
    <cellStyle name="Normal 6 5 8 3 3 2 2 2" xfId="42727" xr:uid="{00000000-0005-0000-0000-0000C48D0000}"/>
    <cellStyle name="Normal 6 5 8 3 3 2 3" xfId="32709" xr:uid="{00000000-0005-0000-0000-0000C58D0000}"/>
    <cellStyle name="Normal 6 5 8 3 3 3" xfId="18437" xr:uid="{00000000-0005-0000-0000-0000C68D0000}"/>
    <cellStyle name="Normal 6 5 8 3 3 3 2" xfId="18438" xr:uid="{00000000-0005-0000-0000-0000C78D0000}"/>
    <cellStyle name="Normal 6 5 8 3 3 3 2 2" xfId="42728" xr:uid="{00000000-0005-0000-0000-0000C88D0000}"/>
    <cellStyle name="Normal 6 5 8 3 3 3 3" xfId="32710" xr:uid="{00000000-0005-0000-0000-0000C98D0000}"/>
    <cellStyle name="Normal 6 5 8 3 3 4" xfId="18439" xr:uid="{00000000-0005-0000-0000-0000CA8D0000}"/>
    <cellStyle name="Normal 6 5 8 3 3 4 2" xfId="36783" xr:uid="{00000000-0005-0000-0000-0000CB8D0000}"/>
    <cellStyle name="Normal 6 5 8 3 3 5" xfId="26187" xr:uid="{00000000-0005-0000-0000-0000CC8D0000}"/>
    <cellStyle name="Normal 6 5 8 3 4" xfId="18440" xr:uid="{00000000-0005-0000-0000-0000CD8D0000}"/>
    <cellStyle name="Normal 6 5 8 3 4 2" xfId="18441" xr:uid="{00000000-0005-0000-0000-0000CE8D0000}"/>
    <cellStyle name="Normal 6 5 8 3 4 2 2" xfId="18442" xr:uid="{00000000-0005-0000-0000-0000CF8D0000}"/>
    <cellStyle name="Normal 6 5 8 3 4 2 2 2" xfId="42729" xr:uid="{00000000-0005-0000-0000-0000D08D0000}"/>
    <cellStyle name="Normal 6 5 8 3 4 2 3" xfId="32711" xr:uid="{00000000-0005-0000-0000-0000D18D0000}"/>
    <cellStyle name="Normal 6 5 8 3 4 3" xfId="18443" xr:uid="{00000000-0005-0000-0000-0000D28D0000}"/>
    <cellStyle name="Normal 6 5 8 3 4 3 2" xfId="18444" xr:uid="{00000000-0005-0000-0000-0000D38D0000}"/>
    <cellStyle name="Normal 6 5 8 3 4 3 2 2" xfId="42730" xr:uid="{00000000-0005-0000-0000-0000D48D0000}"/>
    <cellStyle name="Normal 6 5 8 3 4 3 3" xfId="32712" xr:uid="{00000000-0005-0000-0000-0000D58D0000}"/>
    <cellStyle name="Normal 6 5 8 3 4 4" xfId="18445" xr:uid="{00000000-0005-0000-0000-0000D68D0000}"/>
    <cellStyle name="Normal 6 5 8 3 4 4 2" xfId="36784" xr:uid="{00000000-0005-0000-0000-0000D78D0000}"/>
    <cellStyle name="Normal 6 5 8 3 4 5" xfId="26188" xr:uid="{00000000-0005-0000-0000-0000D88D0000}"/>
    <cellStyle name="Normal 6 5 8 3 5" xfId="18446" xr:uid="{00000000-0005-0000-0000-0000D98D0000}"/>
    <cellStyle name="Normal 6 5 8 3 5 2" xfId="18447" xr:uid="{00000000-0005-0000-0000-0000DA8D0000}"/>
    <cellStyle name="Normal 6 5 8 3 5 2 2" xfId="42731" xr:uid="{00000000-0005-0000-0000-0000DB8D0000}"/>
    <cellStyle name="Normal 6 5 8 3 5 3" xfId="32713" xr:uid="{00000000-0005-0000-0000-0000DC8D0000}"/>
    <cellStyle name="Normal 6 5 8 3 6" xfId="18448" xr:uid="{00000000-0005-0000-0000-0000DD8D0000}"/>
    <cellStyle name="Normal 6 5 8 3 6 2" xfId="18449" xr:uid="{00000000-0005-0000-0000-0000DE8D0000}"/>
    <cellStyle name="Normal 6 5 8 3 6 2 2" xfId="42732" xr:uid="{00000000-0005-0000-0000-0000DF8D0000}"/>
    <cellStyle name="Normal 6 5 8 3 6 3" xfId="32714" xr:uid="{00000000-0005-0000-0000-0000E08D0000}"/>
    <cellStyle name="Normal 6 5 8 3 7" xfId="18450" xr:uid="{00000000-0005-0000-0000-0000E18D0000}"/>
    <cellStyle name="Normal 6 5 8 3 7 2" xfId="36779" xr:uid="{00000000-0005-0000-0000-0000E28D0000}"/>
    <cellStyle name="Normal 6 5 8 3 8" xfId="26183" xr:uid="{00000000-0005-0000-0000-0000E38D0000}"/>
    <cellStyle name="Normal 6 5 8 4" xfId="18451" xr:uid="{00000000-0005-0000-0000-0000E48D0000}"/>
    <cellStyle name="Normal 6 5 8 4 2" xfId="18452" xr:uid="{00000000-0005-0000-0000-0000E58D0000}"/>
    <cellStyle name="Normal 6 5 8 4 2 2" xfId="18453" xr:uid="{00000000-0005-0000-0000-0000E68D0000}"/>
    <cellStyle name="Normal 6 5 8 4 2 2 2" xfId="18454" xr:uid="{00000000-0005-0000-0000-0000E78D0000}"/>
    <cellStyle name="Normal 6 5 8 4 2 2 2 2" xfId="42733" xr:uid="{00000000-0005-0000-0000-0000E88D0000}"/>
    <cellStyle name="Normal 6 5 8 4 2 2 3" xfId="32715" xr:uid="{00000000-0005-0000-0000-0000E98D0000}"/>
    <cellStyle name="Normal 6 5 8 4 2 3" xfId="18455" xr:uid="{00000000-0005-0000-0000-0000EA8D0000}"/>
    <cellStyle name="Normal 6 5 8 4 2 3 2" xfId="18456" xr:uid="{00000000-0005-0000-0000-0000EB8D0000}"/>
    <cellStyle name="Normal 6 5 8 4 2 3 2 2" xfId="42734" xr:uid="{00000000-0005-0000-0000-0000EC8D0000}"/>
    <cellStyle name="Normal 6 5 8 4 2 3 3" xfId="32716" xr:uid="{00000000-0005-0000-0000-0000ED8D0000}"/>
    <cellStyle name="Normal 6 5 8 4 2 4" xfId="18457" xr:uid="{00000000-0005-0000-0000-0000EE8D0000}"/>
    <cellStyle name="Normal 6 5 8 4 2 4 2" xfId="36786" xr:uid="{00000000-0005-0000-0000-0000EF8D0000}"/>
    <cellStyle name="Normal 6 5 8 4 2 5" xfId="26190" xr:uid="{00000000-0005-0000-0000-0000F08D0000}"/>
    <cellStyle name="Normal 6 5 8 4 3" xfId="18458" xr:uid="{00000000-0005-0000-0000-0000F18D0000}"/>
    <cellStyle name="Normal 6 5 8 4 3 2" xfId="18459" xr:uid="{00000000-0005-0000-0000-0000F28D0000}"/>
    <cellStyle name="Normal 6 5 8 4 3 2 2" xfId="18460" xr:uid="{00000000-0005-0000-0000-0000F38D0000}"/>
    <cellStyle name="Normal 6 5 8 4 3 2 2 2" xfId="42735" xr:uid="{00000000-0005-0000-0000-0000F48D0000}"/>
    <cellStyle name="Normal 6 5 8 4 3 2 3" xfId="32717" xr:uid="{00000000-0005-0000-0000-0000F58D0000}"/>
    <cellStyle name="Normal 6 5 8 4 3 3" xfId="18461" xr:uid="{00000000-0005-0000-0000-0000F68D0000}"/>
    <cellStyle name="Normal 6 5 8 4 3 3 2" xfId="18462" xr:uid="{00000000-0005-0000-0000-0000F78D0000}"/>
    <cellStyle name="Normal 6 5 8 4 3 3 2 2" xfId="42736" xr:uid="{00000000-0005-0000-0000-0000F88D0000}"/>
    <cellStyle name="Normal 6 5 8 4 3 3 3" xfId="32718" xr:uid="{00000000-0005-0000-0000-0000F98D0000}"/>
    <cellStyle name="Normal 6 5 8 4 3 4" xfId="18463" xr:uid="{00000000-0005-0000-0000-0000FA8D0000}"/>
    <cellStyle name="Normal 6 5 8 4 3 4 2" xfId="36787" xr:uid="{00000000-0005-0000-0000-0000FB8D0000}"/>
    <cellStyle name="Normal 6 5 8 4 3 5" xfId="26191" xr:uid="{00000000-0005-0000-0000-0000FC8D0000}"/>
    <cellStyle name="Normal 6 5 8 4 4" xfId="18464" xr:uid="{00000000-0005-0000-0000-0000FD8D0000}"/>
    <cellStyle name="Normal 6 5 8 4 4 2" xfId="18465" xr:uid="{00000000-0005-0000-0000-0000FE8D0000}"/>
    <cellStyle name="Normal 6 5 8 4 4 2 2" xfId="42737" xr:uid="{00000000-0005-0000-0000-0000FF8D0000}"/>
    <cellStyle name="Normal 6 5 8 4 4 3" xfId="32719" xr:uid="{00000000-0005-0000-0000-0000008E0000}"/>
    <cellStyle name="Normal 6 5 8 4 5" xfId="18466" xr:uid="{00000000-0005-0000-0000-0000018E0000}"/>
    <cellStyle name="Normal 6 5 8 4 5 2" xfId="18467" xr:uid="{00000000-0005-0000-0000-0000028E0000}"/>
    <cellStyle name="Normal 6 5 8 4 5 2 2" xfId="42738" xr:uid="{00000000-0005-0000-0000-0000038E0000}"/>
    <cellStyle name="Normal 6 5 8 4 5 3" xfId="32720" xr:uid="{00000000-0005-0000-0000-0000048E0000}"/>
    <cellStyle name="Normal 6 5 8 4 6" xfId="18468" xr:uid="{00000000-0005-0000-0000-0000058E0000}"/>
    <cellStyle name="Normal 6 5 8 4 6 2" xfId="36785" xr:uid="{00000000-0005-0000-0000-0000068E0000}"/>
    <cellStyle name="Normal 6 5 8 4 7" xfId="26189" xr:uid="{00000000-0005-0000-0000-0000078E0000}"/>
    <cellStyle name="Normal 6 5 8 5" xfId="18469" xr:uid="{00000000-0005-0000-0000-0000088E0000}"/>
    <cellStyle name="Normal 6 5 8 5 2" xfId="18470" xr:uid="{00000000-0005-0000-0000-0000098E0000}"/>
    <cellStyle name="Normal 6 5 8 5 2 2" xfId="18471" xr:uid="{00000000-0005-0000-0000-00000A8E0000}"/>
    <cellStyle name="Normal 6 5 8 5 2 2 2" xfId="42739" xr:uid="{00000000-0005-0000-0000-00000B8E0000}"/>
    <cellStyle name="Normal 6 5 8 5 2 3" xfId="32721" xr:uid="{00000000-0005-0000-0000-00000C8E0000}"/>
    <cellStyle name="Normal 6 5 8 5 3" xfId="18472" xr:uid="{00000000-0005-0000-0000-00000D8E0000}"/>
    <cellStyle name="Normal 6 5 8 5 3 2" xfId="18473" xr:uid="{00000000-0005-0000-0000-00000E8E0000}"/>
    <cellStyle name="Normal 6 5 8 5 3 2 2" xfId="42740" xr:uid="{00000000-0005-0000-0000-00000F8E0000}"/>
    <cellStyle name="Normal 6 5 8 5 3 3" xfId="32722" xr:uid="{00000000-0005-0000-0000-0000108E0000}"/>
    <cellStyle name="Normal 6 5 8 5 4" xfId="18474" xr:uid="{00000000-0005-0000-0000-0000118E0000}"/>
    <cellStyle name="Normal 6 5 8 5 4 2" xfId="36788" xr:uid="{00000000-0005-0000-0000-0000128E0000}"/>
    <cellStyle name="Normal 6 5 8 5 5" xfId="26192" xr:uid="{00000000-0005-0000-0000-0000138E0000}"/>
    <cellStyle name="Normal 6 5 8 6" xfId="18475" xr:uid="{00000000-0005-0000-0000-0000148E0000}"/>
    <cellStyle name="Normal 6 5 8 6 2" xfId="18476" xr:uid="{00000000-0005-0000-0000-0000158E0000}"/>
    <cellStyle name="Normal 6 5 8 6 2 2" xfId="18477" xr:uid="{00000000-0005-0000-0000-0000168E0000}"/>
    <cellStyle name="Normal 6 5 8 6 2 2 2" xfId="42741" xr:uid="{00000000-0005-0000-0000-0000178E0000}"/>
    <cellStyle name="Normal 6 5 8 6 2 3" xfId="32723" xr:uid="{00000000-0005-0000-0000-0000188E0000}"/>
    <cellStyle name="Normal 6 5 8 6 3" xfId="18478" xr:uid="{00000000-0005-0000-0000-0000198E0000}"/>
    <cellStyle name="Normal 6 5 8 6 3 2" xfId="18479" xr:uid="{00000000-0005-0000-0000-00001A8E0000}"/>
    <cellStyle name="Normal 6 5 8 6 3 2 2" xfId="42742" xr:uid="{00000000-0005-0000-0000-00001B8E0000}"/>
    <cellStyle name="Normal 6 5 8 6 3 3" xfId="32724" xr:uid="{00000000-0005-0000-0000-00001C8E0000}"/>
    <cellStyle name="Normal 6 5 8 6 4" xfId="18480" xr:uid="{00000000-0005-0000-0000-00001D8E0000}"/>
    <cellStyle name="Normal 6 5 8 6 4 2" xfId="36789" xr:uid="{00000000-0005-0000-0000-00001E8E0000}"/>
    <cellStyle name="Normal 6 5 8 6 5" xfId="26193" xr:uid="{00000000-0005-0000-0000-00001F8E0000}"/>
    <cellStyle name="Normal 6 5 8 7" xfId="18481" xr:uid="{00000000-0005-0000-0000-0000208E0000}"/>
    <cellStyle name="Normal 6 5 8 7 2" xfId="18482" xr:uid="{00000000-0005-0000-0000-0000218E0000}"/>
    <cellStyle name="Normal 6 5 8 7 2 2" xfId="42743" xr:uid="{00000000-0005-0000-0000-0000228E0000}"/>
    <cellStyle name="Normal 6 5 8 7 3" xfId="32725" xr:uid="{00000000-0005-0000-0000-0000238E0000}"/>
    <cellStyle name="Normal 6 5 8 8" xfId="18483" xr:uid="{00000000-0005-0000-0000-0000248E0000}"/>
    <cellStyle name="Normal 6 5 8 8 2" xfId="18484" xr:uid="{00000000-0005-0000-0000-0000258E0000}"/>
    <cellStyle name="Normal 6 5 8 8 2 2" xfId="42744" xr:uid="{00000000-0005-0000-0000-0000268E0000}"/>
    <cellStyle name="Normal 6 5 8 8 3" xfId="32726" xr:uid="{00000000-0005-0000-0000-0000278E0000}"/>
    <cellStyle name="Normal 6 5 8 9" xfId="18485" xr:uid="{00000000-0005-0000-0000-0000288E0000}"/>
    <cellStyle name="Normal 6 5 8 9 2" xfId="36772" xr:uid="{00000000-0005-0000-0000-0000298E0000}"/>
    <cellStyle name="Normal 6 5 9" xfId="18486" xr:uid="{00000000-0005-0000-0000-00002A8E0000}"/>
    <cellStyle name="Normal 6 5 9 2" xfId="18487" xr:uid="{00000000-0005-0000-0000-00002B8E0000}"/>
    <cellStyle name="Normal 6 5 9 2 2" xfId="18488" xr:uid="{00000000-0005-0000-0000-00002C8E0000}"/>
    <cellStyle name="Normal 6 5 9 2 2 2" xfId="18489" xr:uid="{00000000-0005-0000-0000-00002D8E0000}"/>
    <cellStyle name="Normal 6 5 9 2 2 2 2" xfId="18490" xr:uid="{00000000-0005-0000-0000-00002E8E0000}"/>
    <cellStyle name="Normal 6 5 9 2 2 2 2 2" xfId="42745" xr:uid="{00000000-0005-0000-0000-00002F8E0000}"/>
    <cellStyle name="Normal 6 5 9 2 2 2 3" xfId="32727" xr:uid="{00000000-0005-0000-0000-0000308E0000}"/>
    <cellStyle name="Normal 6 5 9 2 2 3" xfId="18491" xr:uid="{00000000-0005-0000-0000-0000318E0000}"/>
    <cellStyle name="Normal 6 5 9 2 2 3 2" xfId="18492" xr:uid="{00000000-0005-0000-0000-0000328E0000}"/>
    <cellStyle name="Normal 6 5 9 2 2 3 2 2" xfId="42746" xr:uid="{00000000-0005-0000-0000-0000338E0000}"/>
    <cellStyle name="Normal 6 5 9 2 2 3 3" xfId="32728" xr:uid="{00000000-0005-0000-0000-0000348E0000}"/>
    <cellStyle name="Normal 6 5 9 2 2 4" xfId="18493" xr:uid="{00000000-0005-0000-0000-0000358E0000}"/>
    <cellStyle name="Normal 6 5 9 2 2 4 2" xfId="36792" xr:uid="{00000000-0005-0000-0000-0000368E0000}"/>
    <cellStyle name="Normal 6 5 9 2 2 5" xfId="26196" xr:uid="{00000000-0005-0000-0000-0000378E0000}"/>
    <cellStyle name="Normal 6 5 9 2 3" xfId="18494" xr:uid="{00000000-0005-0000-0000-0000388E0000}"/>
    <cellStyle name="Normal 6 5 9 2 3 2" xfId="18495" xr:uid="{00000000-0005-0000-0000-0000398E0000}"/>
    <cellStyle name="Normal 6 5 9 2 3 2 2" xfId="18496" xr:uid="{00000000-0005-0000-0000-00003A8E0000}"/>
    <cellStyle name="Normal 6 5 9 2 3 2 2 2" xfId="42747" xr:uid="{00000000-0005-0000-0000-00003B8E0000}"/>
    <cellStyle name="Normal 6 5 9 2 3 2 3" xfId="32729" xr:uid="{00000000-0005-0000-0000-00003C8E0000}"/>
    <cellStyle name="Normal 6 5 9 2 3 3" xfId="18497" xr:uid="{00000000-0005-0000-0000-00003D8E0000}"/>
    <cellStyle name="Normal 6 5 9 2 3 3 2" xfId="18498" xr:uid="{00000000-0005-0000-0000-00003E8E0000}"/>
    <cellStyle name="Normal 6 5 9 2 3 3 2 2" xfId="42748" xr:uid="{00000000-0005-0000-0000-00003F8E0000}"/>
    <cellStyle name="Normal 6 5 9 2 3 3 3" xfId="32730" xr:uid="{00000000-0005-0000-0000-0000408E0000}"/>
    <cellStyle name="Normal 6 5 9 2 3 4" xfId="18499" xr:uid="{00000000-0005-0000-0000-0000418E0000}"/>
    <cellStyle name="Normal 6 5 9 2 3 4 2" xfId="36793" xr:uid="{00000000-0005-0000-0000-0000428E0000}"/>
    <cellStyle name="Normal 6 5 9 2 3 5" xfId="26197" xr:uid="{00000000-0005-0000-0000-0000438E0000}"/>
    <cellStyle name="Normal 6 5 9 2 4" xfId="18500" xr:uid="{00000000-0005-0000-0000-0000448E0000}"/>
    <cellStyle name="Normal 6 5 9 2 4 2" xfId="18501" xr:uid="{00000000-0005-0000-0000-0000458E0000}"/>
    <cellStyle name="Normal 6 5 9 2 4 2 2" xfId="42749" xr:uid="{00000000-0005-0000-0000-0000468E0000}"/>
    <cellStyle name="Normal 6 5 9 2 4 3" xfId="32731" xr:uid="{00000000-0005-0000-0000-0000478E0000}"/>
    <cellStyle name="Normal 6 5 9 2 5" xfId="18502" xr:uid="{00000000-0005-0000-0000-0000488E0000}"/>
    <cellStyle name="Normal 6 5 9 2 5 2" xfId="18503" xr:uid="{00000000-0005-0000-0000-0000498E0000}"/>
    <cellStyle name="Normal 6 5 9 2 5 2 2" xfId="42750" xr:uid="{00000000-0005-0000-0000-00004A8E0000}"/>
    <cellStyle name="Normal 6 5 9 2 5 3" xfId="32732" xr:uid="{00000000-0005-0000-0000-00004B8E0000}"/>
    <cellStyle name="Normal 6 5 9 2 6" xfId="18504" xr:uid="{00000000-0005-0000-0000-00004C8E0000}"/>
    <cellStyle name="Normal 6 5 9 2 6 2" xfId="36791" xr:uid="{00000000-0005-0000-0000-00004D8E0000}"/>
    <cellStyle name="Normal 6 5 9 2 7" xfId="26195" xr:uid="{00000000-0005-0000-0000-00004E8E0000}"/>
    <cellStyle name="Normal 6 5 9 3" xfId="18505" xr:uid="{00000000-0005-0000-0000-00004F8E0000}"/>
    <cellStyle name="Normal 6 5 9 3 2" xfId="18506" xr:uid="{00000000-0005-0000-0000-0000508E0000}"/>
    <cellStyle name="Normal 6 5 9 3 2 2" xfId="18507" xr:uid="{00000000-0005-0000-0000-0000518E0000}"/>
    <cellStyle name="Normal 6 5 9 3 2 2 2" xfId="42751" xr:uid="{00000000-0005-0000-0000-0000528E0000}"/>
    <cellStyle name="Normal 6 5 9 3 2 3" xfId="32733" xr:uid="{00000000-0005-0000-0000-0000538E0000}"/>
    <cellStyle name="Normal 6 5 9 3 3" xfId="18508" xr:uid="{00000000-0005-0000-0000-0000548E0000}"/>
    <cellStyle name="Normal 6 5 9 3 3 2" xfId="18509" xr:uid="{00000000-0005-0000-0000-0000558E0000}"/>
    <cellStyle name="Normal 6 5 9 3 3 2 2" xfId="42752" xr:uid="{00000000-0005-0000-0000-0000568E0000}"/>
    <cellStyle name="Normal 6 5 9 3 3 3" xfId="32734" xr:uid="{00000000-0005-0000-0000-0000578E0000}"/>
    <cellStyle name="Normal 6 5 9 3 4" xfId="18510" xr:uid="{00000000-0005-0000-0000-0000588E0000}"/>
    <cellStyle name="Normal 6 5 9 3 4 2" xfId="36794" xr:uid="{00000000-0005-0000-0000-0000598E0000}"/>
    <cellStyle name="Normal 6 5 9 3 5" xfId="26198" xr:uid="{00000000-0005-0000-0000-00005A8E0000}"/>
    <cellStyle name="Normal 6 5 9 4" xfId="18511" xr:uid="{00000000-0005-0000-0000-00005B8E0000}"/>
    <cellStyle name="Normal 6 5 9 4 2" xfId="18512" xr:uid="{00000000-0005-0000-0000-00005C8E0000}"/>
    <cellStyle name="Normal 6 5 9 4 2 2" xfId="18513" xr:uid="{00000000-0005-0000-0000-00005D8E0000}"/>
    <cellStyle name="Normal 6 5 9 4 2 2 2" xfId="42753" xr:uid="{00000000-0005-0000-0000-00005E8E0000}"/>
    <cellStyle name="Normal 6 5 9 4 2 3" xfId="32735" xr:uid="{00000000-0005-0000-0000-00005F8E0000}"/>
    <cellStyle name="Normal 6 5 9 4 3" xfId="18514" xr:uid="{00000000-0005-0000-0000-0000608E0000}"/>
    <cellStyle name="Normal 6 5 9 4 3 2" xfId="18515" xr:uid="{00000000-0005-0000-0000-0000618E0000}"/>
    <cellStyle name="Normal 6 5 9 4 3 2 2" xfId="42754" xr:uid="{00000000-0005-0000-0000-0000628E0000}"/>
    <cellStyle name="Normal 6 5 9 4 3 3" xfId="32736" xr:uid="{00000000-0005-0000-0000-0000638E0000}"/>
    <cellStyle name="Normal 6 5 9 4 4" xfId="18516" xr:uid="{00000000-0005-0000-0000-0000648E0000}"/>
    <cellStyle name="Normal 6 5 9 4 4 2" xfId="36795" xr:uid="{00000000-0005-0000-0000-0000658E0000}"/>
    <cellStyle name="Normal 6 5 9 4 5" xfId="26199" xr:uid="{00000000-0005-0000-0000-0000668E0000}"/>
    <cellStyle name="Normal 6 5 9 5" xfId="18517" xr:uid="{00000000-0005-0000-0000-0000678E0000}"/>
    <cellStyle name="Normal 6 5 9 5 2" xfId="18518" xr:uid="{00000000-0005-0000-0000-0000688E0000}"/>
    <cellStyle name="Normal 6 5 9 5 2 2" xfId="42755" xr:uid="{00000000-0005-0000-0000-0000698E0000}"/>
    <cellStyle name="Normal 6 5 9 5 3" xfId="32737" xr:uid="{00000000-0005-0000-0000-00006A8E0000}"/>
    <cellStyle name="Normal 6 5 9 6" xfId="18519" xr:uid="{00000000-0005-0000-0000-00006B8E0000}"/>
    <cellStyle name="Normal 6 5 9 6 2" xfId="18520" xr:uid="{00000000-0005-0000-0000-00006C8E0000}"/>
    <cellStyle name="Normal 6 5 9 6 2 2" xfId="42756" xr:uid="{00000000-0005-0000-0000-00006D8E0000}"/>
    <cellStyle name="Normal 6 5 9 6 3" xfId="32738" xr:uid="{00000000-0005-0000-0000-00006E8E0000}"/>
    <cellStyle name="Normal 6 5 9 7" xfId="18521" xr:uid="{00000000-0005-0000-0000-00006F8E0000}"/>
    <cellStyle name="Normal 6 5 9 7 2" xfId="36790" xr:uid="{00000000-0005-0000-0000-0000708E0000}"/>
    <cellStyle name="Normal 6 5 9 8" xfId="26194" xr:uid="{00000000-0005-0000-0000-0000718E0000}"/>
    <cellStyle name="Normal 6 6" xfId="18522" xr:uid="{00000000-0005-0000-0000-0000728E0000}"/>
    <cellStyle name="Normal 6 6 10" xfId="18523" xr:uid="{00000000-0005-0000-0000-0000738E0000}"/>
    <cellStyle name="Normal 6 6 10 2" xfId="18524" xr:uid="{00000000-0005-0000-0000-0000748E0000}"/>
    <cellStyle name="Normal 6 6 10 2 2" xfId="42757" xr:uid="{00000000-0005-0000-0000-0000758E0000}"/>
    <cellStyle name="Normal 6 6 10 3" xfId="32739" xr:uid="{00000000-0005-0000-0000-0000768E0000}"/>
    <cellStyle name="Normal 6 6 11" xfId="18525" xr:uid="{00000000-0005-0000-0000-0000778E0000}"/>
    <cellStyle name="Normal 6 6 11 2" xfId="18526" xr:uid="{00000000-0005-0000-0000-0000788E0000}"/>
    <cellStyle name="Normal 6 6 11 2 2" xfId="42758" xr:uid="{00000000-0005-0000-0000-0000798E0000}"/>
    <cellStyle name="Normal 6 6 11 3" xfId="32740" xr:uid="{00000000-0005-0000-0000-00007A8E0000}"/>
    <cellStyle name="Normal 6 6 12" xfId="18527" xr:uid="{00000000-0005-0000-0000-00007B8E0000}"/>
    <cellStyle name="Normal 6 6 12 2" xfId="36796" xr:uid="{00000000-0005-0000-0000-00007C8E0000}"/>
    <cellStyle name="Normal 6 6 13" xfId="26200" xr:uid="{00000000-0005-0000-0000-00007D8E0000}"/>
    <cellStyle name="Normal 6 6 2" xfId="18528" xr:uid="{00000000-0005-0000-0000-00007E8E0000}"/>
    <cellStyle name="Normal 6 6 2 10" xfId="18529" xr:uid="{00000000-0005-0000-0000-00007F8E0000}"/>
    <cellStyle name="Normal 6 6 2 10 2" xfId="18530" xr:uid="{00000000-0005-0000-0000-0000808E0000}"/>
    <cellStyle name="Normal 6 6 2 10 2 2" xfId="42759" xr:uid="{00000000-0005-0000-0000-0000818E0000}"/>
    <cellStyle name="Normal 6 6 2 10 3" xfId="32741" xr:uid="{00000000-0005-0000-0000-0000828E0000}"/>
    <cellStyle name="Normal 6 6 2 11" xfId="18531" xr:uid="{00000000-0005-0000-0000-0000838E0000}"/>
    <cellStyle name="Normal 6 6 2 11 2" xfId="36797" xr:uid="{00000000-0005-0000-0000-0000848E0000}"/>
    <cellStyle name="Normal 6 6 2 12" xfId="26201" xr:uid="{00000000-0005-0000-0000-0000858E0000}"/>
    <cellStyle name="Normal 6 6 2 2" xfId="18532" xr:uid="{00000000-0005-0000-0000-0000868E0000}"/>
    <cellStyle name="Normal 6 6 2 2 10" xfId="26202" xr:uid="{00000000-0005-0000-0000-0000878E0000}"/>
    <cellStyle name="Normal 6 6 2 2 2" xfId="18533" xr:uid="{00000000-0005-0000-0000-0000888E0000}"/>
    <cellStyle name="Normal 6 6 2 2 2 2" xfId="18534" xr:uid="{00000000-0005-0000-0000-0000898E0000}"/>
    <cellStyle name="Normal 6 6 2 2 2 2 2" xfId="18535" xr:uid="{00000000-0005-0000-0000-00008A8E0000}"/>
    <cellStyle name="Normal 6 6 2 2 2 2 2 2" xfId="18536" xr:uid="{00000000-0005-0000-0000-00008B8E0000}"/>
    <cellStyle name="Normal 6 6 2 2 2 2 2 2 2" xfId="18537" xr:uid="{00000000-0005-0000-0000-00008C8E0000}"/>
    <cellStyle name="Normal 6 6 2 2 2 2 2 2 2 2" xfId="42760" xr:uid="{00000000-0005-0000-0000-00008D8E0000}"/>
    <cellStyle name="Normal 6 6 2 2 2 2 2 2 3" xfId="32742" xr:uid="{00000000-0005-0000-0000-00008E8E0000}"/>
    <cellStyle name="Normal 6 6 2 2 2 2 2 3" xfId="18538" xr:uid="{00000000-0005-0000-0000-00008F8E0000}"/>
    <cellStyle name="Normal 6 6 2 2 2 2 2 3 2" xfId="18539" xr:uid="{00000000-0005-0000-0000-0000908E0000}"/>
    <cellStyle name="Normal 6 6 2 2 2 2 2 3 2 2" xfId="42761" xr:uid="{00000000-0005-0000-0000-0000918E0000}"/>
    <cellStyle name="Normal 6 6 2 2 2 2 2 3 3" xfId="32743" xr:uid="{00000000-0005-0000-0000-0000928E0000}"/>
    <cellStyle name="Normal 6 6 2 2 2 2 2 4" xfId="18540" xr:uid="{00000000-0005-0000-0000-0000938E0000}"/>
    <cellStyle name="Normal 6 6 2 2 2 2 2 4 2" xfId="36801" xr:uid="{00000000-0005-0000-0000-0000948E0000}"/>
    <cellStyle name="Normal 6 6 2 2 2 2 2 5" xfId="26205" xr:uid="{00000000-0005-0000-0000-0000958E0000}"/>
    <cellStyle name="Normal 6 6 2 2 2 2 3" xfId="18541" xr:uid="{00000000-0005-0000-0000-0000968E0000}"/>
    <cellStyle name="Normal 6 6 2 2 2 2 3 2" xfId="18542" xr:uid="{00000000-0005-0000-0000-0000978E0000}"/>
    <cellStyle name="Normal 6 6 2 2 2 2 3 2 2" xfId="18543" xr:uid="{00000000-0005-0000-0000-0000988E0000}"/>
    <cellStyle name="Normal 6 6 2 2 2 2 3 2 2 2" xfId="42762" xr:uid="{00000000-0005-0000-0000-0000998E0000}"/>
    <cellStyle name="Normal 6 6 2 2 2 2 3 2 3" xfId="32744" xr:uid="{00000000-0005-0000-0000-00009A8E0000}"/>
    <cellStyle name="Normal 6 6 2 2 2 2 3 3" xfId="18544" xr:uid="{00000000-0005-0000-0000-00009B8E0000}"/>
    <cellStyle name="Normal 6 6 2 2 2 2 3 3 2" xfId="18545" xr:uid="{00000000-0005-0000-0000-00009C8E0000}"/>
    <cellStyle name="Normal 6 6 2 2 2 2 3 3 2 2" xfId="42763" xr:uid="{00000000-0005-0000-0000-00009D8E0000}"/>
    <cellStyle name="Normal 6 6 2 2 2 2 3 3 3" xfId="32745" xr:uid="{00000000-0005-0000-0000-00009E8E0000}"/>
    <cellStyle name="Normal 6 6 2 2 2 2 3 4" xfId="18546" xr:uid="{00000000-0005-0000-0000-00009F8E0000}"/>
    <cellStyle name="Normal 6 6 2 2 2 2 3 4 2" xfId="36802" xr:uid="{00000000-0005-0000-0000-0000A08E0000}"/>
    <cellStyle name="Normal 6 6 2 2 2 2 3 5" xfId="26206" xr:uid="{00000000-0005-0000-0000-0000A18E0000}"/>
    <cellStyle name="Normal 6 6 2 2 2 2 4" xfId="18547" xr:uid="{00000000-0005-0000-0000-0000A28E0000}"/>
    <cellStyle name="Normal 6 6 2 2 2 2 4 2" xfId="18548" xr:uid="{00000000-0005-0000-0000-0000A38E0000}"/>
    <cellStyle name="Normal 6 6 2 2 2 2 4 2 2" xfId="42764" xr:uid="{00000000-0005-0000-0000-0000A48E0000}"/>
    <cellStyle name="Normal 6 6 2 2 2 2 4 3" xfId="32746" xr:uid="{00000000-0005-0000-0000-0000A58E0000}"/>
    <cellStyle name="Normal 6 6 2 2 2 2 5" xfId="18549" xr:uid="{00000000-0005-0000-0000-0000A68E0000}"/>
    <cellStyle name="Normal 6 6 2 2 2 2 5 2" xfId="18550" xr:uid="{00000000-0005-0000-0000-0000A78E0000}"/>
    <cellStyle name="Normal 6 6 2 2 2 2 5 2 2" xfId="42765" xr:uid="{00000000-0005-0000-0000-0000A88E0000}"/>
    <cellStyle name="Normal 6 6 2 2 2 2 5 3" xfId="32747" xr:uid="{00000000-0005-0000-0000-0000A98E0000}"/>
    <cellStyle name="Normal 6 6 2 2 2 2 6" xfId="18551" xr:uid="{00000000-0005-0000-0000-0000AA8E0000}"/>
    <cellStyle name="Normal 6 6 2 2 2 2 6 2" xfId="36800" xr:uid="{00000000-0005-0000-0000-0000AB8E0000}"/>
    <cellStyle name="Normal 6 6 2 2 2 2 7" xfId="26204" xr:uid="{00000000-0005-0000-0000-0000AC8E0000}"/>
    <cellStyle name="Normal 6 6 2 2 2 3" xfId="18552" xr:uid="{00000000-0005-0000-0000-0000AD8E0000}"/>
    <cellStyle name="Normal 6 6 2 2 2 3 2" xfId="18553" xr:uid="{00000000-0005-0000-0000-0000AE8E0000}"/>
    <cellStyle name="Normal 6 6 2 2 2 3 2 2" xfId="18554" xr:uid="{00000000-0005-0000-0000-0000AF8E0000}"/>
    <cellStyle name="Normal 6 6 2 2 2 3 2 2 2" xfId="42766" xr:uid="{00000000-0005-0000-0000-0000B08E0000}"/>
    <cellStyle name="Normal 6 6 2 2 2 3 2 3" xfId="32748" xr:uid="{00000000-0005-0000-0000-0000B18E0000}"/>
    <cellStyle name="Normal 6 6 2 2 2 3 3" xfId="18555" xr:uid="{00000000-0005-0000-0000-0000B28E0000}"/>
    <cellStyle name="Normal 6 6 2 2 2 3 3 2" xfId="18556" xr:uid="{00000000-0005-0000-0000-0000B38E0000}"/>
    <cellStyle name="Normal 6 6 2 2 2 3 3 2 2" xfId="42767" xr:uid="{00000000-0005-0000-0000-0000B48E0000}"/>
    <cellStyle name="Normal 6 6 2 2 2 3 3 3" xfId="32749" xr:uid="{00000000-0005-0000-0000-0000B58E0000}"/>
    <cellStyle name="Normal 6 6 2 2 2 3 4" xfId="18557" xr:uid="{00000000-0005-0000-0000-0000B68E0000}"/>
    <cellStyle name="Normal 6 6 2 2 2 3 4 2" xfId="36803" xr:uid="{00000000-0005-0000-0000-0000B78E0000}"/>
    <cellStyle name="Normal 6 6 2 2 2 3 5" xfId="26207" xr:uid="{00000000-0005-0000-0000-0000B88E0000}"/>
    <cellStyle name="Normal 6 6 2 2 2 4" xfId="18558" xr:uid="{00000000-0005-0000-0000-0000B98E0000}"/>
    <cellStyle name="Normal 6 6 2 2 2 4 2" xfId="18559" xr:uid="{00000000-0005-0000-0000-0000BA8E0000}"/>
    <cellStyle name="Normal 6 6 2 2 2 4 2 2" xfId="18560" xr:uid="{00000000-0005-0000-0000-0000BB8E0000}"/>
    <cellStyle name="Normal 6 6 2 2 2 4 2 2 2" xfId="42768" xr:uid="{00000000-0005-0000-0000-0000BC8E0000}"/>
    <cellStyle name="Normal 6 6 2 2 2 4 2 3" xfId="32750" xr:uid="{00000000-0005-0000-0000-0000BD8E0000}"/>
    <cellStyle name="Normal 6 6 2 2 2 4 3" xfId="18561" xr:uid="{00000000-0005-0000-0000-0000BE8E0000}"/>
    <cellStyle name="Normal 6 6 2 2 2 4 3 2" xfId="18562" xr:uid="{00000000-0005-0000-0000-0000BF8E0000}"/>
    <cellStyle name="Normal 6 6 2 2 2 4 3 2 2" xfId="42769" xr:uid="{00000000-0005-0000-0000-0000C08E0000}"/>
    <cellStyle name="Normal 6 6 2 2 2 4 3 3" xfId="32751" xr:uid="{00000000-0005-0000-0000-0000C18E0000}"/>
    <cellStyle name="Normal 6 6 2 2 2 4 4" xfId="18563" xr:uid="{00000000-0005-0000-0000-0000C28E0000}"/>
    <cellStyle name="Normal 6 6 2 2 2 4 4 2" xfId="36804" xr:uid="{00000000-0005-0000-0000-0000C38E0000}"/>
    <cellStyle name="Normal 6 6 2 2 2 4 5" xfId="26208" xr:uid="{00000000-0005-0000-0000-0000C48E0000}"/>
    <cellStyle name="Normal 6 6 2 2 2 5" xfId="18564" xr:uid="{00000000-0005-0000-0000-0000C58E0000}"/>
    <cellStyle name="Normal 6 6 2 2 2 5 2" xfId="18565" xr:uid="{00000000-0005-0000-0000-0000C68E0000}"/>
    <cellStyle name="Normal 6 6 2 2 2 5 2 2" xfId="42770" xr:uid="{00000000-0005-0000-0000-0000C78E0000}"/>
    <cellStyle name="Normal 6 6 2 2 2 5 3" xfId="32752" xr:uid="{00000000-0005-0000-0000-0000C88E0000}"/>
    <cellStyle name="Normal 6 6 2 2 2 6" xfId="18566" xr:uid="{00000000-0005-0000-0000-0000C98E0000}"/>
    <cellStyle name="Normal 6 6 2 2 2 6 2" xfId="18567" xr:uid="{00000000-0005-0000-0000-0000CA8E0000}"/>
    <cellStyle name="Normal 6 6 2 2 2 6 2 2" xfId="42771" xr:uid="{00000000-0005-0000-0000-0000CB8E0000}"/>
    <cellStyle name="Normal 6 6 2 2 2 6 3" xfId="32753" xr:uid="{00000000-0005-0000-0000-0000CC8E0000}"/>
    <cellStyle name="Normal 6 6 2 2 2 7" xfId="18568" xr:uid="{00000000-0005-0000-0000-0000CD8E0000}"/>
    <cellStyle name="Normal 6 6 2 2 2 7 2" xfId="36799" xr:uid="{00000000-0005-0000-0000-0000CE8E0000}"/>
    <cellStyle name="Normal 6 6 2 2 2 8" xfId="26203" xr:uid="{00000000-0005-0000-0000-0000CF8E0000}"/>
    <cellStyle name="Normal 6 6 2 2 3" xfId="18569" xr:uid="{00000000-0005-0000-0000-0000D08E0000}"/>
    <cellStyle name="Normal 6 6 2 2 3 2" xfId="18570" xr:uid="{00000000-0005-0000-0000-0000D18E0000}"/>
    <cellStyle name="Normal 6 6 2 2 3 2 2" xfId="18571" xr:uid="{00000000-0005-0000-0000-0000D28E0000}"/>
    <cellStyle name="Normal 6 6 2 2 3 2 2 2" xfId="18572" xr:uid="{00000000-0005-0000-0000-0000D38E0000}"/>
    <cellStyle name="Normal 6 6 2 2 3 2 2 2 2" xfId="18573" xr:uid="{00000000-0005-0000-0000-0000D48E0000}"/>
    <cellStyle name="Normal 6 6 2 2 3 2 2 2 2 2" xfId="42772" xr:uid="{00000000-0005-0000-0000-0000D58E0000}"/>
    <cellStyle name="Normal 6 6 2 2 3 2 2 2 3" xfId="32754" xr:uid="{00000000-0005-0000-0000-0000D68E0000}"/>
    <cellStyle name="Normal 6 6 2 2 3 2 2 3" xfId="18574" xr:uid="{00000000-0005-0000-0000-0000D78E0000}"/>
    <cellStyle name="Normal 6 6 2 2 3 2 2 3 2" xfId="18575" xr:uid="{00000000-0005-0000-0000-0000D88E0000}"/>
    <cellStyle name="Normal 6 6 2 2 3 2 2 3 2 2" xfId="42773" xr:uid="{00000000-0005-0000-0000-0000D98E0000}"/>
    <cellStyle name="Normal 6 6 2 2 3 2 2 3 3" xfId="32755" xr:uid="{00000000-0005-0000-0000-0000DA8E0000}"/>
    <cellStyle name="Normal 6 6 2 2 3 2 2 4" xfId="18576" xr:uid="{00000000-0005-0000-0000-0000DB8E0000}"/>
    <cellStyle name="Normal 6 6 2 2 3 2 2 4 2" xfId="36807" xr:uid="{00000000-0005-0000-0000-0000DC8E0000}"/>
    <cellStyle name="Normal 6 6 2 2 3 2 2 5" xfId="26211" xr:uid="{00000000-0005-0000-0000-0000DD8E0000}"/>
    <cellStyle name="Normal 6 6 2 2 3 2 3" xfId="18577" xr:uid="{00000000-0005-0000-0000-0000DE8E0000}"/>
    <cellStyle name="Normal 6 6 2 2 3 2 3 2" xfId="18578" xr:uid="{00000000-0005-0000-0000-0000DF8E0000}"/>
    <cellStyle name="Normal 6 6 2 2 3 2 3 2 2" xfId="18579" xr:uid="{00000000-0005-0000-0000-0000E08E0000}"/>
    <cellStyle name="Normal 6 6 2 2 3 2 3 2 2 2" xfId="42774" xr:uid="{00000000-0005-0000-0000-0000E18E0000}"/>
    <cellStyle name="Normal 6 6 2 2 3 2 3 2 3" xfId="32756" xr:uid="{00000000-0005-0000-0000-0000E28E0000}"/>
    <cellStyle name="Normal 6 6 2 2 3 2 3 3" xfId="18580" xr:uid="{00000000-0005-0000-0000-0000E38E0000}"/>
    <cellStyle name="Normal 6 6 2 2 3 2 3 3 2" xfId="18581" xr:uid="{00000000-0005-0000-0000-0000E48E0000}"/>
    <cellStyle name="Normal 6 6 2 2 3 2 3 3 2 2" xfId="42775" xr:uid="{00000000-0005-0000-0000-0000E58E0000}"/>
    <cellStyle name="Normal 6 6 2 2 3 2 3 3 3" xfId="32757" xr:uid="{00000000-0005-0000-0000-0000E68E0000}"/>
    <cellStyle name="Normal 6 6 2 2 3 2 3 4" xfId="18582" xr:uid="{00000000-0005-0000-0000-0000E78E0000}"/>
    <cellStyle name="Normal 6 6 2 2 3 2 3 4 2" xfId="36808" xr:uid="{00000000-0005-0000-0000-0000E88E0000}"/>
    <cellStyle name="Normal 6 6 2 2 3 2 3 5" xfId="26212" xr:uid="{00000000-0005-0000-0000-0000E98E0000}"/>
    <cellStyle name="Normal 6 6 2 2 3 2 4" xfId="18583" xr:uid="{00000000-0005-0000-0000-0000EA8E0000}"/>
    <cellStyle name="Normal 6 6 2 2 3 2 4 2" xfId="18584" xr:uid="{00000000-0005-0000-0000-0000EB8E0000}"/>
    <cellStyle name="Normal 6 6 2 2 3 2 4 2 2" xfId="42776" xr:uid="{00000000-0005-0000-0000-0000EC8E0000}"/>
    <cellStyle name="Normal 6 6 2 2 3 2 4 3" xfId="32758" xr:uid="{00000000-0005-0000-0000-0000ED8E0000}"/>
    <cellStyle name="Normal 6 6 2 2 3 2 5" xfId="18585" xr:uid="{00000000-0005-0000-0000-0000EE8E0000}"/>
    <cellStyle name="Normal 6 6 2 2 3 2 5 2" xfId="18586" xr:uid="{00000000-0005-0000-0000-0000EF8E0000}"/>
    <cellStyle name="Normal 6 6 2 2 3 2 5 2 2" xfId="42777" xr:uid="{00000000-0005-0000-0000-0000F08E0000}"/>
    <cellStyle name="Normal 6 6 2 2 3 2 5 3" xfId="32759" xr:uid="{00000000-0005-0000-0000-0000F18E0000}"/>
    <cellStyle name="Normal 6 6 2 2 3 2 6" xfId="18587" xr:uid="{00000000-0005-0000-0000-0000F28E0000}"/>
    <cellStyle name="Normal 6 6 2 2 3 2 6 2" xfId="36806" xr:uid="{00000000-0005-0000-0000-0000F38E0000}"/>
    <cellStyle name="Normal 6 6 2 2 3 2 7" xfId="26210" xr:uid="{00000000-0005-0000-0000-0000F48E0000}"/>
    <cellStyle name="Normal 6 6 2 2 3 3" xfId="18588" xr:uid="{00000000-0005-0000-0000-0000F58E0000}"/>
    <cellStyle name="Normal 6 6 2 2 3 3 2" xfId="18589" xr:uid="{00000000-0005-0000-0000-0000F68E0000}"/>
    <cellStyle name="Normal 6 6 2 2 3 3 2 2" xfId="18590" xr:uid="{00000000-0005-0000-0000-0000F78E0000}"/>
    <cellStyle name="Normal 6 6 2 2 3 3 2 2 2" xfId="42778" xr:uid="{00000000-0005-0000-0000-0000F88E0000}"/>
    <cellStyle name="Normal 6 6 2 2 3 3 2 3" xfId="32760" xr:uid="{00000000-0005-0000-0000-0000F98E0000}"/>
    <cellStyle name="Normal 6 6 2 2 3 3 3" xfId="18591" xr:uid="{00000000-0005-0000-0000-0000FA8E0000}"/>
    <cellStyle name="Normal 6 6 2 2 3 3 3 2" xfId="18592" xr:uid="{00000000-0005-0000-0000-0000FB8E0000}"/>
    <cellStyle name="Normal 6 6 2 2 3 3 3 2 2" xfId="42779" xr:uid="{00000000-0005-0000-0000-0000FC8E0000}"/>
    <cellStyle name="Normal 6 6 2 2 3 3 3 3" xfId="32761" xr:uid="{00000000-0005-0000-0000-0000FD8E0000}"/>
    <cellStyle name="Normal 6 6 2 2 3 3 4" xfId="18593" xr:uid="{00000000-0005-0000-0000-0000FE8E0000}"/>
    <cellStyle name="Normal 6 6 2 2 3 3 4 2" xfId="36809" xr:uid="{00000000-0005-0000-0000-0000FF8E0000}"/>
    <cellStyle name="Normal 6 6 2 2 3 3 5" xfId="26213" xr:uid="{00000000-0005-0000-0000-0000008F0000}"/>
    <cellStyle name="Normal 6 6 2 2 3 4" xfId="18594" xr:uid="{00000000-0005-0000-0000-0000018F0000}"/>
    <cellStyle name="Normal 6 6 2 2 3 4 2" xfId="18595" xr:uid="{00000000-0005-0000-0000-0000028F0000}"/>
    <cellStyle name="Normal 6 6 2 2 3 4 2 2" xfId="18596" xr:uid="{00000000-0005-0000-0000-0000038F0000}"/>
    <cellStyle name="Normal 6 6 2 2 3 4 2 2 2" xfId="42780" xr:uid="{00000000-0005-0000-0000-0000048F0000}"/>
    <cellStyle name="Normal 6 6 2 2 3 4 2 3" xfId="32762" xr:uid="{00000000-0005-0000-0000-0000058F0000}"/>
    <cellStyle name="Normal 6 6 2 2 3 4 3" xfId="18597" xr:uid="{00000000-0005-0000-0000-0000068F0000}"/>
    <cellStyle name="Normal 6 6 2 2 3 4 3 2" xfId="18598" xr:uid="{00000000-0005-0000-0000-0000078F0000}"/>
    <cellStyle name="Normal 6 6 2 2 3 4 3 2 2" xfId="42781" xr:uid="{00000000-0005-0000-0000-0000088F0000}"/>
    <cellStyle name="Normal 6 6 2 2 3 4 3 3" xfId="32763" xr:uid="{00000000-0005-0000-0000-0000098F0000}"/>
    <cellStyle name="Normal 6 6 2 2 3 4 4" xfId="18599" xr:uid="{00000000-0005-0000-0000-00000A8F0000}"/>
    <cellStyle name="Normal 6 6 2 2 3 4 4 2" xfId="36810" xr:uid="{00000000-0005-0000-0000-00000B8F0000}"/>
    <cellStyle name="Normal 6 6 2 2 3 4 5" xfId="26214" xr:uid="{00000000-0005-0000-0000-00000C8F0000}"/>
    <cellStyle name="Normal 6 6 2 2 3 5" xfId="18600" xr:uid="{00000000-0005-0000-0000-00000D8F0000}"/>
    <cellStyle name="Normal 6 6 2 2 3 5 2" xfId="18601" xr:uid="{00000000-0005-0000-0000-00000E8F0000}"/>
    <cellStyle name="Normal 6 6 2 2 3 5 2 2" xfId="42782" xr:uid="{00000000-0005-0000-0000-00000F8F0000}"/>
    <cellStyle name="Normal 6 6 2 2 3 5 3" xfId="32764" xr:uid="{00000000-0005-0000-0000-0000108F0000}"/>
    <cellStyle name="Normal 6 6 2 2 3 6" xfId="18602" xr:uid="{00000000-0005-0000-0000-0000118F0000}"/>
    <cellStyle name="Normal 6 6 2 2 3 6 2" xfId="18603" xr:uid="{00000000-0005-0000-0000-0000128F0000}"/>
    <cellStyle name="Normal 6 6 2 2 3 6 2 2" xfId="42783" xr:uid="{00000000-0005-0000-0000-0000138F0000}"/>
    <cellStyle name="Normal 6 6 2 2 3 6 3" xfId="32765" xr:uid="{00000000-0005-0000-0000-0000148F0000}"/>
    <cellStyle name="Normal 6 6 2 2 3 7" xfId="18604" xr:uid="{00000000-0005-0000-0000-0000158F0000}"/>
    <cellStyle name="Normal 6 6 2 2 3 7 2" xfId="36805" xr:uid="{00000000-0005-0000-0000-0000168F0000}"/>
    <cellStyle name="Normal 6 6 2 2 3 8" xfId="26209" xr:uid="{00000000-0005-0000-0000-0000178F0000}"/>
    <cellStyle name="Normal 6 6 2 2 4" xfId="18605" xr:uid="{00000000-0005-0000-0000-0000188F0000}"/>
    <cellStyle name="Normal 6 6 2 2 4 2" xfId="18606" xr:uid="{00000000-0005-0000-0000-0000198F0000}"/>
    <cellStyle name="Normal 6 6 2 2 4 2 2" xfId="18607" xr:uid="{00000000-0005-0000-0000-00001A8F0000}"/>
    <cellStyle name="Normal 6 6 2 2 4 2 2 2" xfId="18608" xr:uid="{00000000-0005-0000-0000-00001B8F0000}"/>
    <cellStyle name="Normal 6 6 2 2 4 2 2 2 2" xfId="42784" xr:uid="{00000000-0005-0000-0000-00001C8F0000}"/>
    <cellStyle name="Normal 6 6 2 2 4 2 2 3" xfId="32766" xr:uid="{00000000-0005-0000-0000-00001D8F0000}"/>
    <cellStyle name="Normal 6 6 2 2 4 2 3" xfId="18609" xr:uid="{00000000-0005-0000-0000-00001E8F0000}"/>
    <cellStyle name="Normal 6 6 2 2 4 2 3 2" xfId="18610" xr:uid="{00000000-0005-0000-0000-00001F8F0000}"/>
    <cellStyle name="Normal 6 6 2 2 4 2 3 2 2" xfId="42785" xr:uid="{00000000-0005-0000-0000-0000208F0000}"/>
    <cellStyle name="Normal 6 6 2 2 4 2 3 3" xfId="32767" xr:uid="{00000000-0005-0000-0000-0000218F0000}"/>
    <cellStyle name="Normal 6 6 2 2 4 2 4" xfId="18611" xr:uid="{00000000-0005-0000-0000-0000228F0000}"/>
    <cellStyle name="Normal 6 6 2 2 4 2 4 2" xfId="36812" xr:uid="{00000000-0005-0000-0000-0000238F0000}"/>
    <cellStyle name="Normal 6 6 2 2 4 2 5" xfId="26216" xr:uid="{00000000-0005-0000-0000-0000248F0000}"/>
    <cellStyle name="Normal 6 6 2 2 4 3" xfId="18612" xr:uid="{00000000-0005-0000-0000-0000258F0000}"/>
    <cellStyle name="Normal 6 6 2 2 4 3 2" xfId="18613" xr:uid="{00000000-0005-0000-0000-0000268F0000}"/>
    <cellStyle name="Normal 6 6 2 2 4 3 2 2" xfId="18614" xr:uid="{00000000-0005-0000-0000-0000278F0000}"/>
    <cellStyle name="Normal 6 6 2 2 4 3 2 2 2" xfId="42786" xr:uid="{00000000-0005-0000-0000-0000288F0000}"/>
    <cellStyle name="Normal 6 6 2 2 4 3 2 3" xfId="32768" xr:uid="{00000000-0005-0000-0000-0000298F0000}"/>
    <cellStyle name="Normal 6 6 2 2 4 3 3" xfId="18615" xr:uid="{00000000-0005-0000-0000-00002A8F0000}"/>
    <cellStyle name="Normal 6 6 2 2 4 3 3 2" xfId="18616" xr:uid="{00000000-0005-0000-0000-00002B8F0000}"/>
    <cellStyle name="Normal 6 6 2 2 4 3 3 2 2" xfId="42787" xr:uid="{00000000-0005-0000-0000-00002C8F0000}"/>
    <cellStyle name="Normal 6 6 2 2 4 3 3 3" xfId="32769" xr:uid="{00000000-0005-0000-0000-00002D8F0000}"/>
    <cellStyle name="Normal 6 6 2 2 4 3 4" xfId="18617" xr:uid="{00000000-0005-0000-0000-00002E8F0000}"/>
    <cellStyle name="Normal 6 6 2 2 4 3 4 2" xfId="36813" xr:uid="{00000000-0005-0000-0000-00002F8F0000}"/>
    <cellStyle name="Normal 6 6 2 2 4 3 5" xfId="26217" xr:uid="{00000000-0005-0000-0000-0000308F0000}"/>
    <cellStyle name="Normal 6 6 2 2 4 4" xfId="18618" xr:uid="{00000000-0005-0000-0000-0000318F0000}"/>
    <cellStyle name="Normal 6 6 2 2 4 4 2" xfId="18619" xr:uid="{00000000-0005-0000-0000-0000328F0000}"/>
    <cellStyle name="Normal 6 6 2 2 4 4 2 2" xfId="42788" xr:uid="{00000000-0005-0000-0000-0000338F0000}"/>
    <cellStyle name="Normal 6 6 2 2 4 4 3" xfId="32770" xr:uid="{00000000-0005-0000-0000-0000348F0000}"/>
    <cellStyle name="Normal 6 6 2 2 4 5" xfId="18620" xr:uid="{00000000-0005-0000-0000-0000358F0000}"/>
    <cellStyle name="Normal 6 6 2 2 4 5 2" xfId="18621" xr:uid="{00000000-0005-0000-0000-0000368F0000}"/>
    <cellStyle name="Normal 6 6 2 2 4 5 2 2" xfId="42789" xr:uid="{00000000-0005-0000-0000-0000378F0000}"/>
    <cellStyle name="Normal 6 6 2 2 4 5 3" xfId="32771" xr:uid="{00000000-0005-0000-0000-0000388F0000}"/>
    <cellStyle name="Normal 6 6 2 2 4 6" xfId="18622" xr:uid="{00000000-0005-0000-0000-0000398F0000}"/>
    <cellStyle name="Normal 6 6 2 2 4 6 2" xfId="36811" xr:uid="{00000000-0005-0000-0000-00003A8F0000}"/>
    <cellStyle name="Normal 6 6 2 2 4 7" xfId="26215" xr:uid="{00000000-0005-0000-0000-00003B8F0000}"/>
    <cellStyle name="Normal 6 6 2 2 5" xfId="18623" xr:uid="{00000000-0005-0000-0000-00003C8F0000}"/>
    <cellStyle name="Normal 6 6 2 2 5 2" xfId="18624" xr:uid="{00000000-0005-0000-0000-00003D8F0000}"/>
    <cellStyle name="Normal 6 6 2 2 5 2 2" xfId="18625" xr:uid="{00000000-0005-0000-0000-00003E8F0000}"/>
    <cellStyle name="Normal 6 6 2 2 5 2 2 2" xfId="42790" xr:uid="{00000000-0005-0000-0000-00003F8F0000}"/>
    <cellStyle name="Normal 6 6 2 2 5 2 3" xfId="32772" xr:uid="{00000000-0005-0000-0000-0000408F0000}"/>
    <cellStyle name="Normal 6 6 2 2 5 3" xfId="18626" xr:uid="{00000000-0005-0000-0000-0000418F0000}"/>
    <cellStyle name="Normal 6 6 2 2 5 3 2" xfId="18627" xr:uid="{00000000-0005-0000-0000-0000428F0000}"/>
    <cellStyle name="Normal 6 6 2 2 5 3 2 2" xfId="42791" xr:uid="{00000000-0005-0000-0000-0000438F0000}"/>
    <cellStyle name="Normal 6 6 2 2 5 3 3" xfId="32773" xr:uid="{00000000-0005-0000-0000-0000448F0000}"/>
    <cellStyle name="Normal 6 6 2 2 5 4" xfId="18628" xr:uid="{00000000-0005-0000-0000-0000458F0000}"/>
    <cellStyle name="Normal 6 6 2 2 5 4 2" xfId="36814" xr:uid="{00000000-0005-0000-0000-0000468F0000}"/>
    <cellStyle name="Normal 6 6 2 2 5 5" xfId="26218" xr:uid="{00000000-0005-0000-0000-0000478F0000}"/>
    <cellStyle name="Normal 6 6 2 2 6" xfId="18629" xr:uid="{00000000-0005-0000-0000-0000488F0000}"/>
    <cellStyle name="Normal 6 6 2 2 6 2" xfId="18630" xr:uid="{00000000-0005-0000-0000-0000498F0000}"/>
    <cellStyle name="Normal 6 6 2 2 6 2 2" xfId="18631" xr:uid="{00000000-0005-0000-0000-00004A8F0000}"/>
    <cellStyle name="Normal 6 6 2 2 6 2 2 2" xfId="42792" xr:uid="{00000000-0005-0000-0000-00004B8F0000}"/>
    <cellStyle name="Normal 6 6 2 2 6 2 3" xfId="32774" xr:uid="{00000000-0005-0000-0000-00004C8F0000}"/>
    <cellStyle name="Normal 6 6 2 2 6 3" xfId="18632" xr:uid="{00000000-0005-0000-0000-00004D8F0000}"/>
    <cellStyle name="Normal 6 6 2 2 6 3 2" xfId="18633" xr:uid="{00000000-0005-0000-0000-00004E8F0000}"/>
    <cellStyle name="Normal 6 6 2 2 6 3 2 2" xfId="42793" xr:uid="{00000000-0005-0000-0000-00004F8F0000}"/>
    <cellStyle name="Normal 6 6 2 2 6 3 3" xfId="32775" xr:uid="{00000000-0005-0000-0000-0000508F0000}"/>
    <cellStyle name="Normal 6 6 2 2 6 4" xfId="18634" xr:uid="{00000000-0005-0000-0000-0000518F0000}"/>
    <cellStyle name="Normal 6 6 2 2 6 4 2" xfId="36815" xr:uid="{00000000-0005-0000-0000-0000528F0000}"/>
    <cellStyle name="Normal 6 6 2 2 6 5" xfId="26219" xr:uid="{00000000-0005-0000-0000-0000538F0000}"/>
    <cellStyle name="Normal 6 6 2 2 7" xfId="18635" xr:uid="{00000000-0005-0000-0000-0000548F0000}"/>
    <cellStyle name="Normal 6 6 2 2 7 2" xfId="18636" xr:uid="{00000000-0005-0000-0000-0000558F0000}"/>
    <cellStyle name="Normal 6 6 2 2 7 2 2" xfId="42794" xr:uid="{00000000-0005-0000-0000-0000568F0000}"/>
    <cellStyle name="Normal 6 6 2 2 7 3" xfId="32776" xr:uid="{00000000-0005-0000-0000-0000578F0000}"/>
    <cellStyle name="Normal 6 6 2 2 8" xfId="18637" xr:uid="{00000000-0005-0000-0000-0000588F0000}"/>
    <cellStyle name="Normal 6 6 2 2 8 2" xfId="18638" xr:uid="{00000000-0005-0000-0000-0000598F0000}"/>
    <cellStyle name="Normal 6 6 2 2 8 2 2" xfId="42795" xr:uid="{00000000-0005-0000-0000-00005A8F0000}"/>
    <cellStyle name="Normal 6 6 2 2 8 3" xfId="32777" xr:uid="{00000000-0005-0000-0000-00005B8F0000}"/>
    <cellStyle name="Normal 6 6 2 2 9" xfId="18639" xr:uid="{00000000-0005-0000-0000-00005C8F0000}"/>
    <cellStyle name="Normal 6 6 2 2 9 2" xfId="36798" xr:uid="{00000000-0005-0000-0000-00005D8F0000}"/>
    <cellStyle name="Normal 6 6 2 3" xfId="18640" xr:uid="{00000000-0005-0000-0000-00005E8F0000}"/>
    <cellStyle name="Normal 6 6 2 3 2" xfId="18641" xr:uid="{00000000-0005-0000-0000-00005F8F0000}"/>
    <cellStyle name="Normal 6 6 2 3 2 2" xfId="18642" xr:uid="{00000000-0005-0000-0000-0000608F0000}"/>
    <cellStyle name="Normal 6 6 2 3 2 2 2" xfId="18643" xr:uid="{00000000-0005-0000-0000-0000618F0000}"/>
    <cellStyle name="Normal 6 6 2 3 2 2 2 2" xfId="18644" xr:uid="{00000000-0005-0000-0000-0000628F0000}"/>
    <cellStyle name="Normal 6 6 2 3 2 2 2 2 2" xfId="42796" xr:uid="{00000000-0005-0000-0000-0000638F0000}"/>
    <cellStyle name="Normal 6 6 2 3 2 2 2 3" xfId="32778" xr:uid="{00000000-0005-0000-0000-0000648F0000}"/>
    <cellStyle name="Normal 6 6 2 3 2 2 3" xfId="18645" xr:uid="{00000000-0005-0000-0000-0000658F0000}"/>
    <cellStyle name="Normal 6 6 2 3 2 2 3 2" xfId="18646" xr:uid="{00000000-0005-0000-0000-0000668F0000}"/>
    <cellStyle name="Normal 6 6 2 3 2 2 3 2 2" xfId="42797" xr:uid="{00000000-0005-0000-0000-0000678F0000}"/>
    <cellStyle name="Normal 6 6 2 3 2 2 3 3" xfId="32779" xr:uid="{00000000-0005-0000-0000-0000688F0000}"/>
    <cellStyle name="Normal 6 6 2 3 2 2 4" xfId="18647" xr:uid="{00000000-0005-0000-0000-0000698F0000}"/>
    <cellStyle name="Normal 6 6 2 3 2 2 4 2" xfId="36818" xr:uid="{00000000-0005-0000-0000-00006A8F0000}"/>
    <cellStyle name="Normal 6 6 2 3 2 2 5" xfId="26222" xr:uid="{00000000-0005-0000-0000-00006B8F0000}"/>
    <cellStyle name="Normal 6 6 2 3 2 3" xfId="18648" xr:uid="{00000000-0005-0000-0000-00006C8F0000}"/>
    <cellStyle name="Normal 6 6 2 3 2 3 2" xfId="18649" xr:uid="{00000000-0005-0000-0000-00006D8F0000}"/>
    <cellStyle name="Normal 6 6 2 3 2 3 2 2" xfId="18650" xr:uid="{00000000-0005-0000-0000-00006E8F0000}"/>
    <cellStyle name="Normal 6 6 2 3 2 3 2 2 2" xfId="42798" xr:uid="{00000000-0005-0000-0000-00006F8F0000}"/>
    <cellStyle name="Normal 6 6 2 3 2 3 2 3" xfId="32780" xr:uid="{00000000-0005-0000-0000-0000708F0000}"/>
    <cellStyle name="Normal 6 6 2 3 2 3 3" xfId="18651" xr:uid="{00000000-0005-0000-0000-0000718F0000}"/>
    <cellStyle name="Normal 6 6 2 3 2 3 3 2" xfId="18652" xr:uid="{00000000-0005-0000-0000-0000728F0000}"/>
    <cellStyle name="Normal 6 6 2 3 2 3 3 2 2" xfId="42799" xr:uid="{00000000-0005-0000-0000-0000738F0000}"/>
    <cellStyle name="Normal 6 6 2 3 2 3 3 3" xfId="32781" xr:uid="{00000000-0005-0000-0000-0000748F0000}"/>
    <cellStyle name="Normal 6 6 2 3 2 3 4" xfId="18653" xr:uid="{00000000-0005-0000-0000-0000758F0000}"/>
    <cellStyle name="Normal 6 6 2 3 2 3 4 2" xfId="36819" xr:uid="{00000000-0005-0000-0000-0000768F0000}"/>
    <cellStyle name="Normal 6 6 2 3 2 3 5" xfId="26223" xr:uid="{00000000-0005-0000-0000-0000778F0000}"/>
    <cellStyle name="Normal 6 6 2 3 2 4" xfId="18654" xr:uid="{00000000-0005-0000-0000-0000788F0000}"/>
    <cellStyle name="Normal 6 6 2 3 2 4 2" xfId="18655" xr:uid="{00000000-0005-0000-0000-0000798F0000}"/>
    <cellStyle name="Normal 6 6 2 3 2 4 2 2" xfId="42800" xr:uid="{00000000-0005-0000-0000-00007A8F0000}"/>
    <cellStyle name="Normal 6 6 2 3 2 4 3" xfId="32782" xr:uid="{00000000-0005-0000-0000-00007B8F0000}"/>
    <cellStyle name="Normal 6 6 2 3 2 5" xfId="18656" xr:uid="{00000000-0005-0000-0000-00007C8F0000}"/>
    <cellStyle name="Normal 6 6 2 3 2 5 2" xfId="18657" xr:uid="{00000000-0005-0000-0000-00007D8F0000}"/>
    <cellStyle name="Normal 6 6 2 3 2 5 2 2" xfId="42801" xr:uid="{00000000-0005-0000-0000-00007E8F0000}"/>
    <cellStyle name="Normal 6 6 2 3 2 5 3" xfId="32783" xr:uid="{00000000-0005-0000-0000-00007F8F0000}"/>
    <cellStyle name="Normal 6 6 2 3 2 6" xfId="18658" xr:uid="{00000000-0005-0000-0000-0000808F0000}"/>
    <cellStyle name="Normal 6 6 2 3 2 6 2" xfId="36817" xr:uid="{00000000-0005-0000-0000-0000818F0000}"/>
    <cellStyle name="Normal 6 6 2 3 2 7" xfId="26221" xr:uid="{00000000-0005-0000-0000-0000828F0000}"/>
    <cellStyle name="Normal 6 6 2 3 3" xfId="18659" xr:uid="{00000000-0005-0000-0000-0000838F0000}"/>
    <cellStyle name="Normal 6 6 2 3 3 2" xfId="18660" xr:uid="{00000000-0005-0000-0000-0000848F0000}"/>
    <cellStyle name="Normal 6 6 2 3 3 2 2" xfId="18661" xr:uid="{00000000-0005-0000-0000-0000858F0000}"/>
    <cellStyle name="Normal 6 6 2 3 3 2 2 2" xfId="42802" xr:uid="{00000000-0005-0000-0000-0000868F0000}"/>
    <cellStyle name="Normal 6 6 2 3 3 2 3" xfId="32784" xr:uid="{00000000-0005-0000-0000-0000878F0000}"/>
    <cellStyle name="Normal 6 6 2 3 3 3" xfId="18662" xr:uid="{00000000-0005-0000-0000-0000888F0000}"/>
    <cellStyle name="Normal 6 6 2 3 3 3 2" xfId="18663" xr:uid="{00000000-0005-0000-0000-0000898F0000}"/>
    <cellStyle name="Normal 6 6 2 3 3 3 2 2" xfId="42803" xr:uid="{00000000-0005-0000-0000-00008A8F0000}"/>
    <cellStyle name="Normal 6 6 2 3 3 3 3" xfId="32785" xr:uid="{00000000-0005-0000-0000-00008B8F0000}"/>
    <cellStyle name="Normal 6 6 2 3 3 4" xfId="18664" xr:uid="{00000000-0005-0000-0000-00008C8F0000}"/>
    <cellStyle name="Normal 6 6 2 3 3 4 2" xfId="36820" xr:uid="{00000000-0005-0000-0000-00008D8F0000}"/>
    <cellStyle name="Normal 6 6 2 3 3 5" xfId="26224" xr:uid="{00000000-0005-0000-0000-00008E8F0000}"/>
    <cellStyle name="Normal 6 6 2 3 4" xfId="18665" xr:uid="{00000000-0005-0000-0000-00008F8F0000}"/>
    <cellStyle name="Normal 6 6 2 3 4 2" xfId="18666" xr:uid="{00000000-0005-0000-0000-0000908F0000}"/>
    <cellStyle name="Normal 6 6 2 3 4 2 2" xfId="18667" xr:uid="{00000000-0005-0000-0000-0000918F0000}"/>
    <cellStyle name="Normal 6 6 2 3 4 2 2 2" xfId="42804" xr:uid="{00000000-0005-0000-0000-0000928F0000}"/>
    <cellStyle name="Normal 6 6 2 3 4 2 3" xfId="32786" xr:uid="{00000000-0005-0000-0000-0000938F0000}"/>
    <cellStyle name="Normal 6 6 2 3 4 3" xfId="18668" xr:uid="{00000000-0005-0000-0000-0000948F0000}"/>
    <cellStyle name="Normal 6 6 2 3 4 3 2" xfId="18669" xr:uid="{00000000-0005-0000-0000-0000958F0000}"/>
    <cellStyle name="Normal 6 6 2 3 4 3 2 2" xfId="42805" xr:uid="{00000000-0005-0000-0000-0000968F0000}"/>
    <cellStyle name="Normal 6 6 2 3 4 3 3" xfId="32787" xr:uid="{00000000-0005-0000-0000-0000978F0000}"/>
    <cellStyle name="Normal 6 6 2 3 4 4" xfId="18670" xr:uid="{00000000-0005-0000-0000-0000988F0000}"/>
    <cellStyle name="Normal 6 6 2 3 4 4 2" xfId="36821" xr:uid="{00000000-0005-0000-0000-0000998F0000}"/>
    <cellStyle name="Normal 6 6 2 3 4 5" xfId="26225" xr:uid="{00000000-0005-0000-0000-00009A8F0000}"/>
    <cellStyle name="Normal 6 6 2 3 5" xfId="18671" xr:uid="{00000000-0005-0000-0000-00009B8F0000}"/>
    <cellStyle name="Normal 6 6 2 3 5 2" xfId="18672" xr:uid="{00000000-0005-0000-0000-00009C8F0000}"/>
    <cellStyle name="Normal 6 6 2 3 5 2 2" xfId="42806" xr:uid="{00000000-0005-0000-0000-00009D8F0000}"/>
    <cellStyle name="Normal 6 6 2 3 5 3" xfId="32788" xr:uid="{00000000-0005-0000-0000-00009E8F0000}"/>
    <cellStyle name="Normal 6 6 2 3 6" xfId="18673" xr:uid="{00000000-0005-0000-0000-00009F8F0000}"/>
    <cellStyle name="Normal 6 6 2 3 6 2" xfId="18674" xr:uid="{00000000-0005-0000-0000-0000A08F0000}"/>
    <cellStyle name="Normal 6 6 2 3 6 2 2" xfId="42807" xr:uid="{00000000-0005-0000-0000-0000A18F0000}"/>
    <cellStyle name="Normal 6 6 2 3 6 3" xfId="32789" xr:uid="{00000000-0005-0000-0000-0000A28F0000}"/>
    <cellStyle name="Normal 6 6 2 3 7" xfId="18675" xr:uid="{00000000-0005-0000-0000-0000A38F0000}"/>
    <cellStyle name="Normal 6 6 2 3 7 2" xfId="36816" xr:uid="{00000000-0005-0000-0000-0000A48F0000}"/>
    <cellStyle name="Normal 6 6 2 3 8" xfId="26220" xr:uid="{00000000-0005-0000-0000-0000A58F0000}"/>
    <cellStyle name="Normal 6 6 2 4" xfId="18676" xr:uid="{00000000-0005-0000-0000-0000A68F0000}"/>
    <cellStyle name="Normal 6 6 2 4 2" xfId="18677" xr:uid="{00000000-0005-0000-0000-0000A78F0000}"/>
    <cellStyle name="Normal 6 6 2 4 2 2" xfId="18678" xr:uid="{00000000-0005-0000-0000-0000A88F0000}"/>
    <cellStyle name="Normal 6 6 2 4 2 2 2" xfId="18679" xr:uid="{00000000-0005-0000-0000-0000A98F0000}"/>
    <cellStyle name="Normal 6 6 2 4 2 2 2 2" xfId="18680" xr:uid="{00000000-0005-0000-0000-0000AA8F0000}"/>
    <cellStyle name="Normal 6 6 2 4 2 2 2 2 2" xfId="42808" xr:uid="{00000000-0005-0000-0000-0000AB8F0000}"/>
    <cellStyle name="Normal 6 6 2 4 2 2 2 3" xfId="32790" xr:uid="{00000000-0005-0000-0000-0000AC8F0000}"/>
    <cellStyle name="Normal 6 6 2 4 2 2 3" xfId="18681" xr:uid="{00000000-0005-0000-0000-0000AD8F0000}"/>
    <cellStyle name="Normal 6 6 2 4 2 2 3 2" xfId="18682" xr:uid="{00000000-0005-0000-0000-0000AE8F0000}"/>
    <cellStyle name="Normal 6 6 2 4 2 2 3 2 2" xfId="42809" xr:uid="{00000000-0005-0000-0000-0000AF8F0000}"/>
    <cellStyle name="Normal 6 6 2 4 2 2 3 3" xfId="32791" xr:uid="{00000000-0005-0000-0000-0000B08F0000}"/>
    <cellStyle name="Normal 6 6 2 4 2 2 4" xfId="18683" xr:uid="{00000000-0005-0000-0000-0000B18F0000}"/>
    <cellStyle name="Normal 6 6 2 4 2 2 4 2" xfId="36824" xr:uid="{00000000-0005-0000-0000-0000B28F0000}"/>
    <cellStyle name="Normal 6 6 2 4 2 2 5" xfId="26228" xr:uid="{00000000-0005-0000-0000-0000B38F0000}"/>
    <cellStyle name="Normal 6 6 2 4 2 3" xfId="18684" xr:uid="{00000000-0005-0000-0000-0000B48F0000}"/>
    <cellStyle name="Normal 6 6 2 4 2 3 2" xfId="18685" xr:uid="{00000000-0005-0000-0000-0000B58F0000}"/>
    <cellStyle name="Normal 6 6 2 4 2 3 2 2" xfId="18686" xr:uid="{00000000-0005-0000-0000-0000B68F0000}"/>
    <cellStyle name="Normal 6 6 2 4 2 3 2 2 2" xfId="42810" xr:uid="{00000000-0005-0000-0000-0000B78F0000}"/>
    <cellStyle name="Normal 6 6 2 4 2 3 2 3" xfId="32792" xr:uid="{00000000-0005-0000-0000-0000B88F0000}"/>
    <cellStyle name="Normal 6 6 2 4 2 3 3" xfId="18687" xr:uid="{00000000-0005-0000-0000-0000B98F0000}"/>
    <cellStyle name="Normal 6 6 2 4 2 3 3 2" xfId="18688" xr:uid="{00000000-0005-0000-0000-0000BA8F0000}"/>
    <cellStyle name="Normal 6 6 2 4 2 3 3 2 2" xfId="42811" xr:uid="{00000000-0005-0000-0000-0000BB8F0000}"/>
    <cellStyle name="Normal 6 6 2 4 2 3 3 3" xfId="32793" xr:uid="{00000000-0005-0000-0000-0000BC8F0000}"/>
    <cellStyle name="Normal 6 6 2 4 2 3 4" xfId="18689" xr:uid="{00000000-0005-0000-0000-0000BD8F0000}"/>
    <cellStyle name="Normal 6 6 2 4 2 3 4 2" xfId="36825" xr:uid="{00000000-0005-0000-0000-0000BE8F0000}"/>
    <cellStyle name="Normal 6 6 2 4 2 3 5" xfId="26229" xr:uid="{00000000-0005-0000-0000-0000BF8F0000}"/>
    <cellStyle name="Normal 6 6 2 4 2 4" xfId="18690" xr:uid="{00000000-0005-0000-0000-0000C08F0000}"/>
    <cellStyle name="Normal 6 6 2 4 2 4 2" xfId="18691" xr:uid="{00000000-0005-0000-0000-0000C18F0000}"/>
    <cellStyle name="Normal 6 6 2 4 2 4 2 2" xfId="42812" xr:uid="{00000000-0005-0000-0000-0000C28F0000}"/>
    <cellStyle name="Normal 6 6 2 4 2 4 3" xfId="32794" xr:uid="{00000000-0005-0000-0000-0000C38F0000}"/>
    <cellStyle name="Normal 6 6 2 4 2 5" xfId="18692" xr:uid="{00000000-0005-0000-0000-0000C48F0000}"/>
    <cellStyle name="Normal 6 6 2 4 2 5 2" xfId="18693" xr:uid="{00000000-0005-0000-0000-0000C58F0000}"/>
    <cellStyle name="Normal 6 6 2 4 2 5 2 2" xfId="42813" xr:uid="{00000000-0005-0000-0000-0000C68F0000}"/>
    <cellStyle name="Normal 6 6 2 4 2 5 3" xfId="32795" xr:uid="{00000000-0005-0000-0000-0000C78F0000}"/>
    <cellStyle name="Normal 6 6 2 4 2 6" xfId="18694" xr:uid="{00000000-0005-0000-0000-0000C88F0000}"/>
    <cellStyle name="Normal 6 6 2 4 2 6 2" xfId="36823" xr:uid="{00000000-0005-0000-0000-0000C98F0000}"/>
    <cellStyle name="Normal 6 6 2 4 2 7" xfId="26227" xr:uid="{00000000-0005-0000-0000-0000CA8F0000}"/>
    <cellStyle name="Normal 6 6 2 4 3" xfId="18695" xr:uid="{00000000-0005-0000-0000-0000CB8F0000}"/>
    <cellStyle name="Normal 6 6 2 4 3 2" xfId="18696" xr:uid="{00000000-0005-0000-0000-0000CC8F0000}"/>
    <cellStyle name="Normal 6 6 2 4 3 2 2" xfId="18697" xr:uid="{00000000-0005-0000-0000-0000CD8F0000}"/>
    <cellStyle name="Normal 6 6 2 4 3 2 2 2" xfId="42814" xr:uid="{00000000-0005-0000-0000-0000CE8F0000}"/>
    <cellStyle name="Normal 6 6 2 4 3 2 3" xfId="32796" xr:uid="{00000000-0005-0000-0000-0000CF8F0000}"/>
    <cellStyle name="Normal 6 6 2 4 3 3" xfId="18698" xr:uid="{00000000-0005-0000-0000-0000D08F0000}"/>
    <cellStyle name="Normal 6 6 2 4 3 3 2" xfId="18699" xr:uid="{00000000-0005-0000-0000-0000D18F0000}"/>
    <cellStyle name="Normal 6 6 2 4 3 3 2 2" xfId="42815" xr:uid="{00000000-0005-0000-0000-0000D28F0000}"/>
    <cellStyle name="Normal 6 6 2 4 3 3 3" xfId="32797" xr:uid="{00000000-0005-0000-0000-0000D38F0000}"/>
    <cellStyle name="Normal 6 6 2 4 3 4" xfId="18700" xr:uid="{00000000-0005-0000-0000-0000D48F0000}"/>
    <cellStyle name="Normal 6 6 2 4 3 4 2" xfId="36826" xr:uid="{00000000-0005-0000-0000-0000D58F0000}"/>
    <cellStyle name="Normal 6 6 2 4 3 5" xfId="26230" xr:uid="{00000000-0005-0000-0000-0000D68F0000}"/>
    <cellStyle name="Normal 6 6 2 4 4" xfId="18701" xr:uid="{00000000-0005-0000-0000-0000D78F0000}"/>
    <cellStyle name="Normal 6 6 2 4 4 2" xfId="18702" xr:uid="{00000000-0005-0000-0000-0000D88F0000}"/>
    <cellStyle name="Normal 6 6 2 4 4 2 2" xfId="18703" xr:uid="{00000000-0005-0000-0000-0000D98F0000}"/>
    <cellStyle name="Normal 6 6 2 4 4 2 2 2" xfId="42816" xr:uid="{00000000-0005-0000-0000-0000DA8F0000}"/>
    <cellStyle name="Normal 6 6 2 4 4 2 3" xfId="32798" xr:uid="{00000000-0005-0000-0000-0000DB8F0000}"/>
    <cellStyle name="Normal 6 6 2 4 4 3" xfId="18704" xr:uid="{00000000-0005-0000-0000-0000DC8F0000}"/>
    <cellStyle name="Normal 6 6 2 4 4 3 2" xfId="18705" xr:uid="{00000000-0005-0000-0000-0000DD8F0000}"/>
    <cellStyle name="Normal 6 6 2 4 4 3 2 2" xfId="42817" xr:uid="{00000000-0005-0000-0000-0000DE8F0000}"/>
    <cellStyle name="Normal 6 6 2 4 4 3 3" xfId="32799" xr:uid="{00000000-0005-0000-0000-0000DF8F0000}"/>
    <cellStyle name="Normal 6 6 2 4 4 4" xfId="18706" xr:uid="{00000000-0005-0000-0000-0000E08F0000}"/>
    <cellStyle name="Normal 6 6 2 4 4 4 2" xfId="36827" xr:uid="{00000000-0005-0000-0000-0000E18F0000}"/>
    <cellStyle name="Normal 6 6 2 4 4 5" xfId="26231" xr:uid="{00000000-0005-0000-0000-0000E28F0000}"/>
    <cellStyle name="Normal 6 6 2 4 5" xfId="18707" xr:uid="{00000000-0005-0000-0000-0000E38F0000}"/>
    <cellStyle name="Normal 6 6 2 4 5 2" xfId="18708" xr:uid="{00000000-0005-0000-0000-0000E48F0000}"/>
    <cellStyle name="Normal 6 6 2 4 5 2 2" xfId="42818" xr:uid="{00000000-0005-0000-0000-0000E58F0000}"/>
    <cellStyle name="Normal 6 6 2 4 5 3" xfId="32800" xr:uid="{00000000-0005-0000-0000-0000E68F0000}"/>
    <cellStyle name="Normal 6 6 2 4 6" xfId="18709" xr:uid="{00000000-0005-0000-0000-0000E78F0000}"/>
    <cellStyle name="Normal 6 6 2 4 6 2" xfId="18710" xr:uid="{00000000-0005-0000-0000-0000E88F0000}"/>
    <cellStyle name="Normal 6 6 2 4 6 2 2" xfId="42819" xr:uid="{00000000-0005-0000-0000-0000E98F0000}"/>
    <cellStyle name="Normal 6 6 2 4 6 3" xfId="32801" xr:uid="{00000000-0005-0000-0000-0000EA8F0000}"/>
    <cellStyle name="Normal 6 6 2 4 7" xfId="18711" xr:uid="{00000000-0005-0000-0000-0000EB8F0000}"/>
    <cellStyle name="Normal 6 6 2 4 7 2" xfId="36822" xr:uid="{00000000-0005-0000-0000-0000EC8F0000}"/>
    <cellStyle name="Normal 6 6 2 4 8" xfId="26226" xr:uid="{00000000-0005-0000-0000-0000ED8F0000}"/>
    <cellStyle name="Normal 6 6 2 5" xfId="18712" xr:uid="{00000000-0005-0000-0000-0000EE8F0000}"/>
    <cellStyle name="Normal 6 6 2 5 2" xfId="18713" xr:uid="{00000000-0005-0000-0000-0000EF8F0000}"/>
    <cellStyle name="Normal 6 6 2 5 2 2" xfId="18714" xr:uid="{00000000-0005-0000-0000-0000F08F0000}"/>
    <cellStyle name="Normal 6 6 2 5 2 2 2" xfId="18715" xr:uid="{00000000-0005-0000-0000-0000F18F0000}"/>
    <cellStyle name="Normal 6 6 2 5 2 2 2 2" xfId="18716" xr:uid="{00000000-0005-0000-0000-0000F28F0000}"/>
    <cellStyle name="Normal 6 6 2 5 2 2 2 2 2" xfId="42820" xr:uid="{00000000-0005-0000-0000-0000F38F0000}"/>
    <cellStyle name="Normal 6 6 2 5 2 2 2 3" xfId="32802" xr:uid="{00000000-0005-0000-0000-0000F48F0000}"/>
    <cellStyle name="Normal 6 6 2 5 2 2 3" xfId="18717" xr:uid="{00000000-0005-0000-0000-0000F58F0000}"/>
    <cellStyle name="Normal 6 6 2 5 2 2 3 2" xfId="18718" xr:uid="{00000000-0005-0000-0000-0000F68F0000}"/>
    <cellStyle name="Normal 6 6 2 5 2 2 3 2 2" xfId="42821" xr:uid="{00000000-0005-0000-0000-0000F78F0000}"/>
    <cellStyle name="Normal 6 6 2 5 2 2 3 3" xfId="32803" xr:uid="{00000000-0005-0000-0000-0000F88F0000}"/>
    <cellStyle name="Normal 6 6 2 5 2 2 4" xfId="18719" xr:uid="{00000000-0005-0000-0000-0000F98F0000}"/>
    <cellStyle name="Normal 6 6 2 5 2 2 4 2" xfId="36830" xr:uid="{00000000-0005-0000-0000-0000FA8F0000}"/>
    <cellStyle name="Normal 6 6 2 5 2 2 5" xfId="26234" xr:uid="{00000000-0005-0000-0000-0000FB8F0000}"/>
    <cellStyle name="Normal 6 6 2 5 2 3" xfId="18720" xr:uid="{00000000-0005-0000-0000-0000FC8F0000}"/>
    <cellStyle name="Normal 6 6 2 5 2 3 2" xfId="18721" xr:uid="{00000000-0005-0000-0000-0000FD8F0000}"/>
    <cellStyle name="Normal 6 6 2 5 2 3 2 2" xfId="18722" xr:uid="{00000000-0005-0000-0000-0000FE8F0000}"/>
    <cellStyle name="Normal 6 6 2 5 2 3 2 2 2" xfId="42822" xr:uid="{00000000-0005-0000-0000-0000FF8F0000}"/>
    <cellStyle name="Normal 6 6 2 5 2 3 2 3" xfId="32804" xr:uid="{00000000-0005-0000-0000-000000900000}"/>
    <cellStyle name="Normal 6 6 2 5 2 3 3" xfId="18723" xr:uid="{00000000-0005-0000-0000-000001900000}"/>
    <cellStyle name="Normal 6 6 2 5 2 3 3 2" xfId="18724" xr:uid="{00000000-0005-0000-0000-000002900000}"/>
    <cellStyle name="Normal 6 6 2 5 2 3 3 2 2" xfId="42823" xr:uid="{00000000-0005-0000-0000-000003900000}"/>
    <cellStyle name="Normal 6 6 2 5 2 3 3 3" xfId="32805" xr:uid="{00000000-0005-0000-0000-000004900000}"/>
    <cellStyle name="Normal 6 6 2 5 2 3 4" xfId="18725" xr:uid="{00000000-0005-0000-0000-000005900000}"/>
    <cellStyle name="Normal 6 6 2 5 2 3 4 2" xfId="36831" xr:uid="{00000000-0005-0000-0000-000006900000}"/>
    <cellStyle name="Normal 6 6 2 5 2 3 5" xfId="26235" xr:uid="{00000000-0005-0000-0000-000007900000}"/>
    <cellStyle name="Normal 6 6 2 5 2 4" xfId="18726" xr:uid="{00000000-0005-0000-0000-000008900000}"/>
    <cellStyle name="Normal 6 6 2 5 2 4 2" xfId="18727" xr:uid="{00000000-0005-0000-0000-000009900000}"/>
    <cellStyle name="Normal 6 6 2 5 2 4 2 2" xfId="42824" xr:uid="{00000000-0005-0000-0000-00000A900000}"/>
    <cellStyle name="Normal 6 6 2 5 2 4 3" xfId="32806" xr:uid="{00000000-0005-0000-0000-00000B900000}"/>
    <cellStyle name="Normal 6 6 2 5 2 5" xfId="18728" xr:uid="{00000000-0005-0000-0000-00000C900000}"/>
    <cellStyle name="Normal 6 6 2 5 2 5 2" xfId="18729" xr:uid="{00000000-0005-0000-0000-00000D900000}"/>
    <cellStyle name="Normal 6 6 2 5 2 5 2 2" xfId="42825" xr:uid="{00000000-0005-0000-0000-00000E900000}"/>
    <cellStyle name="Normal 6 6 2 5 2 5 3" xfId="32807" xr:uid="{00000000-0005-0000-0000-00000F900000}"/>
    <cellStyle name="Normal 6 6 2 5 2 6" xfId="18730" xr:uid="{00000000-0005-0000-0000-000010900000}"/>
    <cellStyle name="Normal 6 6 2 5 2 6 2" xfId="36829" xr:uid="{00000000-0005-0000-0000-000011900000}"/>
    <cellStyle name="Normal 6 6 2 5 2 7" xfId="26233" xr:uid="{00000000-0005-0000-0000-000012900000}"/>
    <cellStyle name="Normal 6 6 2 5 3" xfId="18731" xr:uid="{00000000-0005-0000-0000-000013900000}"/>
    <cellStyle name="Normal 6 6 2 5 3 2" xfId="18732" xr:uid="{00000000-0005-0000-0000-000014900000}"/>
    <cellStyle name="Normal 6 6 2 5 3 2 2" xfId="18733" xr:uid="{00000000-0005-0000-0000-000015900000}"/>
    <cellStyle name="Normal 6 6 2 5 3 2 2 2" xfId="42826" xr:uid="{00000000-0005-0000-0000-000016900000}"/>
    <cellStyle name="Normal 6 6 2 5 3 2 3" xfId="32808" xr:uid="{00000000-0005-0000-0000-000017900000}"/>
    <cellStyle name="Normal 6 6 2 5 3 3" xfId="18734" xr:uid="{00000000-0005-0000-0000-000018900000}"/>
    <cellStyle name="Normal 6 6 2 5 3 3 2" xfId="18735" xr:uid="{00000000-0005-0000-0000-000019900000}"/>
    <cellStyle name="Normal 6 6 2 5 3 3 2 2" xfId="42827" xr:uid="{00000000-0005-0000-0000-00001A900000}"/>
    <cellStyle name="Normal 6 6 2 5 3 3 3" xfId="32809" xr:uid="{00000000-0005-0000-0000-00001B900000}"/>
    <cellStyle name="Normal 6 6 2 5 3 4" xfId="18736" xr:uid="{00000000-0005-0000-0000-00001C900000}"/>
    <cellStyle name="Normal 6 6 2 5 3 4 2" xfId="36832" xr:uid="{00000000-0005-0000-0000-00001D900000}"/>
    <cellStyle name="Normal 6 6 2 5 3 5" xfId="26236" xr:uid="{00000000-0005-0000-0000-00001E900000}"/>
    <cellStyle name="Normal 6 6 2 5 4" xfId="18737" xr:uid="{00000000-0005-0000-0000-00001F900000}"/>
    <cellStyle name="Normal 6 6 2 5 4 2" xfId="18738" xr:uid="{00000000-0005-0000-0000-000020900000}"/>
    <cellStyle name="Normal 6 6 2 5 4 2 2" xfId="18739" xr:uid="{00000000-0005-0000-0000-000021900000}"/>
    <cellStyle name="Normal 6 6 2 5 4 2 2 2" xfId="42828" xr:uid="{00000000-0005-0000-0000-000022900000}"/>
    <cellStyle name="Normal 6 6 2 5 4 2 3" xfId="32810" xr:uid="{00000000-0005-0000-0000-000023900000}"/>
    <cellStyle name="Normal 6 6 2 5 4 3" xfId="18740" xr:uid="{00000000-0005-0000-0000-000024900000}"/>
    <cellStyle name="Normal 6 6 2 5 4 3 2" xfId="18741" xr:uid="{00000000-0005-0000-0000-000025900000}"/>
    <cellStyle name="Normal 6 6 2 5 4 3 2 2" xfId="42829" xr:uid="{00000000-0005-0000-0000-000026900000}"/>
    <cellStyle name="Normal 6 6 2 5 4 3 3" xfId="32811" xr:uid="{00000000-0005-0000-0000-000027900000}"/>
    <cellStyle name="Normal 6 6 2 5 4 4" xfId="18742" xr:uid="{00000000-0005-0000-0000-000028900000}"/>
    <cellStyle name="Normal 6 6 2 5 4 4 2" xfId="36833" xr:uid="{00000000-0005-0000-0000-000029900000}"/>
    <cellStyle name="Normal 6 6 2 5 4 5" xfId="26237" xr:uid="{00000000-0005-0000-0000-00002A900000}"/>
    <cellStyle name="Normal 6 6 2 5 5" xfId="18743" xr:uid="{00000000-0005-0000-0000-00002B900000}"/>
    <cellStyle name="Normal 6 6 2 5 5 2" xfId="18744" xr:uid="{00000000-0005-0000-0000-00002C900000}"/>
    <cellStyle name="Normal 6 6 2 5 5 2 2" xfId="42830" xr:uid="{00000000-0005-0000-0000-00002D900000}"/>
    <cellStyle name="Normal 6 6 2 5 5 3" xfId="32812" xr:uid="{00000000-0005-0000-0000-00002E900000}"/>
    <cellStyle name="Normal 6 6 2 5 6" xfId="18745" xr:uid="{00000000-0005-0000-0000-00002F900000}"/>
    <cellStyle name="Normal 6 6 2 5 6 2" xfId="18746" xr:uid="{00000000-0005-0000-0000-000030900000}"/>
    <cellStyle name="Normal 6 6 2 5 6 2 2" xfId="42831" xr:uid="{00000000-0005-0000-0000-000031900000}"/>
    <cellStyle name="Normal 6 6 2 5 6 3" xfId="32813" xr:uid="{00000000-0005-0000-0000-000032900000}"/>
    <cellStyle name="Normal 6 6 2 5 7" xfId="18747" xr:uid="{00000000-0005-0000-0000-000033900000}"/>
    <cellStyle name="Normal 6 6 2 5 7 2" xfId="36828" xr:uid="{00000000-0005-0000-0000-000034900000}"/>
    <cellStyle name="Normal 6 6 2 5 8" xfId="26232" xr:uid="{00000000-0005-0000-0000-000035900000}"/>
    <cellStyle name="Normal 6 6 2 6" xfId="18748" xr:uid="{00000000-0005-0000-0000-000036900000}"/>
    <cellStyle name="Normal 6 6 2 6 2" xfId="18749" xr:uid="{00000000-0005-0000-0000-000037900000}"/>
    <cellStyle name="Normal 6 6 2 6 2 2" xfId="18750" xr:uid="{00000000-0005-0000-0000-000038900000}"/>
    <cellStyle name="Normal 6 6 2 6 2 2 2" xfId="18751" xr:uid="{00000000-0005-0000-0000-000039900000}"/>
    <cellStyle name="Normal 6 6 2 6 2 2 2 2" xfId="42832" xr:uid="{00000000-0005-0000-0000-00003A900000}"/>
    <cellStyle name="Normal 6 6 2 6 2 2 3" xfId="32814" xr:uid="{00000000-0005-0000-0000-00003B900000}"/>
    <cellStyle name="Normal 6 6 2 6 2 3" xfId="18752" xr:uid="{00000000-0005-0000-0000-00003C900000}"/>
    <cellStyle name="Normal 6 6 2 6 2 3 2" xfId="18753" xr:uid="{00000000-0005-0000-0000-00003D900000}"/>
    <cellStyle name="Normal 6 6 2 6 2 3 2 2" xfId="42833" xr:uid="{00000000-0005-0000-0000-00003E900000}"/>
    <cellStyle name="Normal 6 6 2 6 2 3 3" xfId="32815" xr:uid="{00000000-0005-0000-0000-00003F900000}"/>
    <cellStyle name="Normal 6 6 2 6 2 4" xfId="18754" xr:uid="{00000000-0005-0000-0000-000040900000}"/>
    <cellStyle name="Normal 6 6 2 6 2 4 2" xfId="36835" xr:uid="{00000000-0005-0000-0000-000041900000}"/>
    <cellStyle name="Normal 6 6 2 6 2 5" xfId="26239" xr:uid="{00000000-0005-0000-0000-000042900000}"/>
    <cellStyle name="Normal 6 6 2 6 3" xfId="18755" xr:uid="{00000000-0005-0000-0000-000043900000}"/>
    <cellStyle name="Normal 6 6 2 6 3 2" xfId="18756" xr:uid="{00000000-0005-0000-0000-000044900000}"/>
    <cellStyle name="Normal 6 6 2 6 3 2 2" xfId="18757" xr:uid="{00000000-0005-0000-0000-000045900000}"/>
    <cellStyle name="Normal 6 6 2 6 3 2 2 2" xfId="42834" xr:uid="{00000000-0005-0000-0000-000046900000}"/>
    <cellStyle name="Normal 6 6 2 6 3 2 3" xfId="32816" xr:uid="{00000000-0005-0000-0000-000047900000}"/>
    <cellStyle name="Normal 6 6 2 6 3 3" xfId="18758" xr:uid="{00000000-0005-0000-0000-000048900000}"/>
    <cellStyle name="Normal 6 6 2 6 3 3 2" xfId="18759" xr:uid="{00000000-0005-0000-0000-000049900000}"/>
    <cellStyle name="Normal 6 6 2 6 3 3 2 2" xfId="42835" xr:uid="{00000000-0005-0000-0000-00004A900000}"/>
    <cellStyle name="Normal 6 6 2 6 3 3 3" xfId="32817" xr:uid="{00000000-0005-0000-0000-00004B900000}"/>
    <cellStyle name="Normal 6 6 2 6 3 4" xfId="18760" xr:uid="{00000000-0005-0000-0000-00004C900000}"/>
    <cellStyle name="Normal 6 6 2 6 3 4 2" xfId="36836" xr:uid="{00000000-0005-0000-0000-00004D900000}"/>
    <cellStyle name="Normal 6 6 2 6 3 5" xfId="26240" xr:uid="{00000000-0005-0000-0000-00004E900000}"/>
    <cellStyle name="Normal 6 6 2 6 4" xfId="18761" xr:uid="{00000000-0005-0000-0000-00004F900000}"/>
    <cellStyle name="Normal 6 6 2 6 4 2" xfId="18762" xr:uid="{00000000-0005-0000-0000-000050900000}"/>
    <cellStyle name="Normal 6 6 2 6 4 2 2" xfId="42836" xr:uid="{00000000-0005-0000-0000-000051900000}"/>
    <cellStyle name="Normal 6 6 2 6 4 3" xfId="32818" xr:uid="{00000000-0005-0000-0000-000052900000}"/>
    <cellStyle name="Normal 6 6 2 6 5" xfId="18763" xr:uid="{00000000-0005-0000-0000-000053900000}"/>
    <cellStyle name="Normal 6 6 2 6 5 2" xfId="18764" xr:uid="{00000000-0005-0000-0000-000054900000}"/>
    <cellStyle name="Normal 6 6 2 6 5 2 2" xfId="42837" xr:uid="{00000000-0005-0000-0000-000055900000}"/>
    <cellStyle name="Normal 6 6 2 6 5 3" xfId="32819" xr:uid="{00000000-0005-0000-0000-000056900000}"/>
    <cellStyle name="Normal 6 6 2 6 6" xfId="18765" xr:uid="{00000000-0005-0000-0000-000057900000}"/>
    <cellStyle name="Normal 6 6 2 6 6 2" xfId="36834" xr:uid="{00000000-0005-0000-0000-000058900000}"/>
    <cellStyle name="Normal 6 6 2 6 7" xfId="26238" xr:uid="{00000000-0005-0000-0000-000059900000}"/>
    <cellStyle name="Normal 6 6 2 7" xfId="18766" xr:uid="{00000000-0005-0000-0000-00005A900000}"/>
    <cellStyle name="Normal 6 6 2 7 2" xfId="18767" xr:uid="{00000000-0005-0000-0000-00005B900000}"/>
    <cellStyle name="Normal 6 6 2 7 2 2" xfId="18768" xr:uid="{00000000-0005-0000-0000-00005C900000}"/>
    <cellStyle name="Normal 6 6 2 7 2 2 2" xfId="42838" xr:uid="{00000000-0005-0000-0000-00005D900000}"/>
    <cellStyle name="Normal 6 6 2 7 2 3" xfId="32820" xr:uid="{00000000-0005-0000-0000-00005E900000}"/>
    <cellStyle name="Normal 6 6 2 7 3" xfId="18769" xr:uid="{00000000-0005-0000-0000-00005F900000}"/>
    <cellStyle name="Normal 6 6 2 7 3 2" xfId="18770" xr:uid="{00000000-0005-0000-0000-000060900000}"/>
    <cellStyle name="Normal 6 6 2 7 3 2 2" xfId="42839" xr:uid="{00000000-0005-0000-0000-000061900000}"/>
    <cellStyle name="Normal 6 6 2 7 3 3" xfId="32821" xr:uid="{00000000-0005-0000-0000-000062900000}"/>
    <cellStyle name="Normal 6 6 2 7 4" xfId="18771" xr:uid="{00000000-0005-0000-0000-000063900000}"/>
    <cellStyle name="Normal 6 6 2 7 4 2" xfId="36837" xr:uid="{00000000-0005-0000-0000-000064900000}"/>
    <cellStyle name="Normal 6 6 2 7 5" xfId="26241" xr:uid="{00000000-0005-0000-0000-000065900000}"/>
    <cellStyle name="Normal 6 6 2 8" xfId="18772" xr:uid="{00000000-0005-0000-0000-000066900000}"/>
    <cellStyle name="Normal 6 6 2 8 2" xfId="18773" xr:uid="{00000000-0005-0000-0000-000067900000}"/>
    <cellStyle name="Normal 6 6 2 8 2 2" xfId="18774" xr:uid="{00000000-0005-0000-0000-000068900000}"/>
    <cellStyle name="Normal 6 6 2 8 2 2 2" xfId="42840" xr:uid="{00000000-0005-0000-0000-000069900000}"/>
    <cellStyle name="Normal 6 6 2 8 2 3" xfId="32822" xr:uid="{00000000-0005-0000-0000-00006A900000}"/>
    <cellStyle name="Normal 6 6 2 8 3" xfId="18775" xr:uid="{00000000-0005-0000-0000-00006B900000}"/>
    <cellStyle name="Normal 6 6 2 8 3 2" xfId="18776" xr:uid="{00000000-0005-0000-0000-00006C900000}"/>
    <cellStyle name="Normal 6 6 2 8 3 2 2" xfId="42841" xr:uid="{00000000-0005-0000-0000-00006D900000}"/>
    <cellStyle name="Normal 6 6 2 8 3 3" xfId="32823" xr:uid="{00000000-0005-0000-0000-00006E900000}"/>
    <cellStyle name="Normal 6 6 2 8 4" xfId="18777" xr:uid="{00000000-0005-0000-0000-00006F900000}"/>
    <cellStyle name="Normal 6 6 2 8 4 2" xfId="36838" xr:uid="{00000000-0005-0000-0000-000070900000}"/>
    <cellStyle name="Normal 6 6 2 8 5" xfId="26242" xr:uid="{00000000-0005-0000-0000-000071900000}"/>
    <cellStyle name="Normal 6 6 2 9" xfId="18778" xr:uid="{00000000-0005-0000-0000-000072900000}"/>
    <cellStyle name="Normal 6 6 2 9 2" xfId="18779" xr:uid="{00000000-0005-0000-0000-000073900000}"/>
    <cellStyle name="Normal 6 6 2 9 2 2" xfId="42842" xr:uid="{00000000-0005-0000-0000-000074900000}"/>
    <cellStyle name="Normal 6 6 2 9 3" xfId="32824" xr:uid="{00000000-0005-0000-0000-000075900000}"/>
    <cellStyle name="Normal 6 6 3" xfId="18780" xr:uid="{00000000-0005-0000-0000-000076900000}"/>
    <cellStyle name="Normal 6 6 3 10" xfId="26243" xr:uid="{00000000-0005-0000-0000-000077900000}"/>
    <cellStyle name="Normal 6 6 3 2" xfId="18781" xr:uid="{00000000-0005-0000-0000-000078900000}"/>
    <cellStyle name="Normal 6 6 3 2 2" xfId="18782" xr:uid="{00000000-0005-0000-0000-000079900000}"/>
    <cellStyle name="Normal 6 6 3 2 2 2" xfId="18783" xr:uid="{00000000-0005-0000-0000-00007A900000}"/>
    <cellStyle name="Normal 6 6 3 2 2 2 2" xfId="18784" xr:uid="{00000000-0005-0000-0000-00007B900000}"/>
    <cellStyle name="Normal 6 6 3 2 2 2 2 2" xfId="18785" xr:uid="{00000000-0005-0000-0000-00007C900000}"/>
    <cellStyle name="Normal 6 6 3 2 2 2 2 2 2" xfId="42843" xr:uid="{00000000-0005-0000-0000-00007D900000}"/>
    <cellStyle name="Normal 6 6 3 2 2 2 2 3" xfId="32825" xr:uid="{00000000-0005-0000-0000-00007E900000}"/>
    <cellStyle name="Normal 6 6 3 2 2 2 3" xfId="18786" xr:uid="{00000000-0005-0000-0000-00007F900000}"/>
    <cellStyle name="Normal 6 6 3 2 2 2 3 2" xfId="18787" xr:uid="{00000000-0005-0000-0000-000080900000}"/>
    <cellStyle name="Normal 6 6 3 2 2 2 3 2 2" xfId="42844" xr:uid="{00000000-0005-0000-0000-000081900000}"/>
    <cellStyle name="Normal 6 6 3 2 2 2 3 3" xfId="32826" xr:uid="{00000000-0005-0000-0000-000082900000}"/>
    <cellStyle name="Normal 6 6 3 2 2 2 4" xfId="18788" xr:uid="{00000000-0005-0000-0000-000083900000}"/>
    <cellStyle name="Normal 6 6 3 2 2 2 4 2" xfId="36842" xr:uid="{00000000-0005-0000-0000-000084900000}"/>
    <cellStyle name="Normal 6 6 3 2 2 2 5" xfId="26246" xr:uid="{00000000-0005-0000-0000-000085900000}"/>
    <cellStyle name="Normal 6 6 3 2 2 3" xfId="18789" xr:uid="{00000000-0005-0000-0000-000086900000}"/>
    <cellStyle name="Normal 6 6 3 2 2 3 2" xfId="18790" xr:uid="{00000000-0005-0000-0000-000087900000}"/>
    <cellStyle name="Normal 6 6 3 2 2 3 2 2" xfId="18791" xr:uid="{00000000-0005-0000-0000-000088900000}"/>
    <cellStyle name="Normal 6 6 3 2 2 3 2 2 2" xfId="42845" xr:uid="{00000000-0005-0000-0000-000089900000}"/>
    <cellStyle name="Normal 6 6 3 2 2 3 2 3" xfId="32827" xr:uid="{00000000-0005-0000-0000-00008A900000}"/>
    <cellStyle name="Normal 6 6 3 2 2 3 3" xfId="18792" xr:uid="{00000000-0005-0000-0000-00008B900000}"/>
    <cellStyle name="Normal 6 6 3 2 2 3 3 2" xfId="18793" xr:uid="{00000000-0005-0000-0000-00008C900000}"/>
    <cellStyle name="Normal 6 6 3 2 2 3 3 2 2" xfId="42846" xr:uid="{00000000-0005-0000-0000-00008D900000}"/>
    <cellStyle name="Normal 6 6 3 2 2 3 3 3" xfId="32828" xr:uid="{00000000-0005-0000-0000-00008E900000}"/>
    <cellStyle name="Normal 6 6 3 2 2 3 4" xfId="18794" xr:uid="{00000000-0005-0000-0000-00008F900000}"/>
    <cellStyle name="Normal 6 6 3 2 2 3 4 2" xfId="36843" xr:uid="{00000000-0005-0000-0000-000090900000}"/>
    <cellStyle name="Normal 6 6 3 2 2 3 5" xfId="26247" xr:uid="{00000000-0005-0000-0000-000091900000}"/>
    <cellStyle name="Normal 6 6 3 2 2 4" xfId="18795" xr:uid="{00000000-0005-0000-0000-000092900000}"/>
    <cellStyle name="Normal 6 6 3 2 2 4 2" xfId="18796" xr:uid="{00000000-0005-0000-0000-000093900000}"/>
    <cellStyle name="Normal 6 6 3 2 2 4 2 2" xfId="42847" xr:uid="{00000000-0005-0000-0000-000094900000}"/>
    <cellStyle name="Normal 6 6 3 2 2 4 3" xfId="32829" xr:uid="{00000000-0005-0000-0000-000095900000}"/>
    <cellStyle name="Normal 6 6 3 2 2 5" xfId="18797" xr:uid="{00000000-0005-0000-0000-000096900000}"/>
    <cellStyle name="Normal 6 6 3 2 2 5 2" xfId="18798" xr:uid="{00000000-0005-0000-0000-000097900000}"/>
    <cellStyle name="Normal 6 6 3 2 2 5 2 2" xfId="42848" xr:uid="{00000000-0005-0000-0000-000098900000}"/>
    <cellStyle name="Normal 6 6 3 2 2 5 3" xfId="32830" xr:uid="{00000000-0005-0000-0000-000099900000}"/>
    <cellStyle name="Normal 6 6 3 2 2 6" xfId="18799" xr:uid="{00000000-0005-0000-0000-00009A900000}"/>
    <cellStyle name="Normal 6 6 3 2 2 6 2" xfId="36841" xr:uid="{00000000-0005-0000-0000-00009B900000}"/>
    <cellStyle name="Normal 6 6 3 2 2 7" xfId="26245" xr:uid="{00000000-0005-0000-0000-00009C900000}"/>
    <cellStyle name="Normal 6 6 3 2 3" xfId="18800" xr:uid="{00000000-0005-0000-0000-00009D900000}"/>
    <cellStyle name="Normal 6 6 3 2 3 2" xfId="18801" xr:uid="{00000000-0005-0000-0000-00009E900000}"/>
    <cellStyle name="Normal 6 6 3 2 3 2 2" xfId="18802" xr:uid="{00000000-0005-0000-0000-00009F900000}"/>
    <cellStyle name="Normal 6 6 3 2 3 2 2 2" xfId="42849" xr:uid="{00000000-0005-0000-0000-0000A0900000}"/>
    <cellStyle name="Normal 6 6 3 2 3 2 3" xfId="32831" xr:uid="{00000000-0005-0000-0000-0000A1900000}"/>
    <cellStyle name="Normal 6 6 3 2 3 3" xfId="18803" xr:uid="{00000000-0005-0000-0000-0000A2900000}"/>
    <cellStyle name="Normal 6 6 3 2 3 3 2" xfId="18804" xr:uid="{00000000-0005-0000-0000-0000A3900000}"/>
    <cellStyle name="Normal 6 6 3 2 3 3 2 2" xfId="42850" xr:uid="{00000000-0005-0000-0000-0000A4900000}"/>
    <cellStyle name="Normal 6 6 3 2 3 3 3" xfId="32832" xr:uid="{00000000-0005-0000-0000-0000A5900000}"/>
    <cellStyle name="Normal 6 6 3 2 3 4" xfId="18805" xr:uid="{00000000-0005-0000-0000-0000A6900000}"/>
    <cellStyle name="Normal 6 6 3 2 3 4 2" xfId="36844" xr:uid="{00000000-0005-0000-0000-0000A7900000}"/>
    <cellStyle name="Normal 6 6 3 2 3 5" xfId="26248" xr:uid="{00000000-0005-0000-0000-0000A8900000}"/>
    <cellStyle name="Normal 6 6 3 2 4" xfId="18806" xr:uid="{00000000-0005-0000-0000-0000A9900000}"/>
    <cellStyle name="Normal 6 6 3 2 4 2" xfId="18807" xr:uid="{00000000-0005-0000-0000-0000AA900000}"/>
    <cellStyle name="Normal 6 6 3 2 4 2 2" xfId="18808" xr:uid="{00000000-0005-0000-0000-0000AB900000}"/>
    <cellStyle name="Normal 6 6 3 2 4 2 2 2" xfId="42851" xr:uid="{00000000-0005-0000-0000-0000AC900000}"/>
    <cellStyle name="Normal 6 6 3 2 4 2 3" xfId="32833" xr:uid="{00000000-0005-0000-0000-0000AD900000}"/>
    <cellStyle name="Normal 6 6 3 2 4 3" xfId="18809" xr:uid="{00000000-0005-0000-0000-0000AE900000}"/>
    <cellStyle name="Normal 6 6 3 2 4 3 2" xfId="18810" xr:uid="{00000000-0005-0000-0000-0000AF900000}"/>
    <cellStyle name="Normal 6 6 3 2 4 3 2 2" xfId="42852" xr:uid="{00000000-0005-0000-0000-0000B0900000}"/>
    <cellStyle name="Normal 6 6 3 2 4 3 3" xfId="32834" xr:uid="{00000000-0005-0000-0000-0000B1900000}"/>
    <cellStyle name="Normal 6 6 3 2 4 4" xfId="18811" xr:uid="{00000000-0005-0000-0000-0000B2900000}"/>
    <cellStyle name="Normal 6 6 3 2 4 4 2" xfId="36845" xr:uid="{00000000-0005-0000-0000-0000B3900000}"/>
    <cellStyle name="Normal 6 6 3 2 4 5" xfId="26249" xr:uid="{00000000-0005-0000-0000-0000B4900000}"/>
    <cellStyle name="Normal 6 6 3 2 5" xfId="18812" xr:uid="{00000000-0005-0000-0000-0000B5900000}"/>
    <cellStyle name="Normal 6 6 3 2 5 2" xfId="18813" xr:uid="{00000000-0005-0000-0000-0000B6900000}"/>
    <cellStyle name="Normal 6 6 3 2 5 2 2" xfId="42853" xr:uid="{00000000-0005-0000-0000-0000B7900000}"/>
    <cellStyle name="Normal 6 6 3 2 5 3" xfId="32835" xr:uid="{00000000-0005-0000-0000-0000B8900000}"/>
    <cellStyle name="Normal 6 6 3 2 6" xfId="18814" xr:uid="{00000000-0005-0000-0000-0000B9900000}"/>
    <cellStyle name="Normal 6 6 3 2 6 2" xfId="18815" xr:uid="{00000000-0005-0000-0000-0000BA900000}"/>
    <cellStyle name="Normal 6 6 3 2 6 2 2" xfId="42854" xr:uid="{00000000-0005-0000-0000-0000BB900000}"/>
    <cellStyle name="Normal 6 6 3 2 6 3" xfId="32836" xr:uid="{00000000-0005-0000-0000-0000BC900000}"/>
    <cellStyle name="Normal 6 6 3 2 7" xfId="18816" xr:uid="{00000000-0005-0000-0000-0000BD900000}"/>
    <cellStyle name="Normal 6 6 3 2 7 2" xfId="36840" xr:uid="{00000000-0005-0000-0000-0000BE900000}"/>
    <cellStyle name="Normal 6 6 3 2 8" xfId="26244" xr:uid="{00000000-0005-0000-0000-0000BF900000}"/>
    <cellStyle name="Normal 6 6 3 3" xfId="18817" xr:uid="{00000000-0005-0000-0000-0000C0900000}"/>
    <cellStyle name="Normal 6 6 3 3 2" xfId="18818" xr:uid="{00000000-0005-0000-0000-0000C1900000}"/>
    <cellStyle name="Normal 6 6 3 3 2 2" xfId="18819" xr:uid="{00000000-0005-0000-0000-0000C2900000}"/>
    <cellStyle name="Normal 6 6 3 3 2 2 2" xfId="18820" xr:uid="{00000000-0005-0000-0000-0000C3900000}"/>
    <cellStyle name="Normal 6 6 3 3 2 2 2 2" xfId="18821" xr:uid="{00000000-0005-0000-0000-0000C4900000}"/>
    <cellStyle name="Normal 6 6 3 3 2 2 2 2 2" xfId="42855" xr:uid="{00000000-0005-0000-0000-0000C5900000}"/>
    <cellStyle name="Normal 6 6 3 3 2 2 2 3" xfId="32837" xr:uid="{00000000-0005-0000-0000-0000C6900000}"/>
    <cellStyle name="Normal 6 6 3 3 2 2 3" xfId="18822" xr:uid="{00000000-0005-0000-0000-0000C7900000}"/>
    <cellStyle name="Normal 6 6 3 3 2 2 3 2" xfId="18823" xr:uid="{00000000-0005-0000-0000-0000C8900000}"/>
    <cellStyle name="Normal 6 6 3 3 2 2 3 2 2" xfId="42856" xr:uid="{00000000-0005-0000-0000-0000C9900000}"/>
    <cellStyle name="Normal 6 6 3 3 2 2 3 3" xfId="32838" xr:uid="{00000000-0005-0000-0000-0000CA900000}"/>
    <cellStyle name="Normal 6 6 3 3 2 2 4" xfId="18824" xr:uid="{00000000-0005-0000-0000-0000CB900000}"/>
    <cellStyle name="Normal 6 6 3 3 2 2 4 2" xfId="36848" xr:uid="{00000000-0005-0000-0000-0000CC900000}"/>
    <cellStyle name="Normal 6 6 3 3 2 2 5" xfId="26252" xr:uid="{00000000-0005-0000-0000-0000CD900000}"/>
    <cellStyle name="Normal 6 6 3 3 2 3" xfId="18825" xr:uid="{00000000-0005-0000-0000-0000CE900000}"/>
    <cellStyle name="Normal 6 6 3 3 2 3 2" xfId="18826" xr:uid="{00000000-0005-0000-0000-0000CF900000}"/>
    <cellStyle name="Normal 6 6 3 3 2 3 2 2" xfId="18827" xr:uid="{00000000-0005-0000-0000-0000D0900000}"/>
    <cellStyle name="Normal 6 6 3 3 2 3 2 2 2" xfId="42857" xr:uid="{00000000-0005-0000-0000-0000D1900000}"/>
    <cellStyle name="Normal 6 6 3 3 2 3 2 3" xfId="32839" xr:uid="{00000000-0005-0000-0000-0000D2900000}"/>
    <cellStyle name="Normal 6 6 3 3 2 3 3" xfId="18828" xr:uid="{00000000-0005-0000-0000-0000D3900000}"/>
    <cellStyle name="Normal 6 6 3 3 2 3 3 2" xfId="18829" xr:uid="{00000000-0005-0000-0000-0000D4900000}"/>
    <cellStyle name="Normal 6 6 3 3 2 3 3 2 2" xfId="42858" xr:uid="{00000000-0005-0000-0000-0000D5900000}"/>
    <cellStyle name="Normal 6 6 3 3 2 3 3 3" xfId="32840" xr:uid="{00000000-0005-0000-0000-0000D6900000}"/>
    <cellStyle name="Normal 6 6 3 3 2 3 4" xfId="18830" xr:uid="{00000000-0005-0000-0000-0000D7900000}"/>
    <cellStyle name="Normal 6 6 3 3 2 3 4 2" xfId="36849" xr:uid="{00000000-0005-0000-0000-0000D8900000}"/>
    <cellStyle name="Normal 6 6 3 3 2 3 5" xfId="26253" xr:uid="{00000000-0005-0000-0000-0000D9900000}"/>
    <cellStyle name="Normal 6 6 3 3 2 4" xfId="18831" xr:uid="{00000000-0005-0000-0000-0000DA900000}"/>
    <cellStyle name="Normal 6 6 3 3 2 4 2" xfId="18832" xr:uid="{00000000-0005-0000-0000-0000DB900000}"/>
    <cellStyle name="Normal 6 6 3 3 2 4 2 2" xfId="42859" xr:uid="{00000000-0005-0000-0000-0000DC900000}"/>
    <cellStyle name="Normal 6 6 3 3 2 4 3" xfId="32841" xr:uid="{00000000-0005-0000-0000-0000DD900000}"/>
    <cellStyle name="Normal 6 6 3 3 2 5" xfId="18833" xr:uid="{00000000-0005-0000-0000-0000DE900000}"/>
    <cellStyle name="Normal 6 6 3 3 2 5 2" xfId="18834" xr:uid="{00000000-0005-0000-0000-0000DF900000}"/>
    <cellStyle name="Normal 6 6 3 3 2 5 2 2" xfId="42860" xr:uid="{00000000-0005-0000-0000-0000E0900000}"/>
    <cellStyle name="Normal 6 6 3 3 2 5 3" xfId="32842" xr:uid="{00000000-0005-0000-0000-0000E1900000}"/>
    <cellStyle name="Normal 6 6 3 3 2 6" xfId="18835" xr:uid="{00000000-0005-0000-0000-0000E2900000}"/>
    <cellStyle name="Normal 6 6 3 3 2 6 2" xfId="36847" xr:uid="{00000000-0005-0000-0000-0000E3900000}"/>
    <cellStyle name="Normal 6 6 3 3 2 7" xfId="26251" xr:uid="{00000000-0005-0000-0000-0000E4900000}"/>
    <cellStyle name="Normal 6 6 3 3 3" xfId="18836" xr:uid="{00000000-0005-0000-0000-0000E5900000}"/>
    <cellStyle name="Normal 6 6 3 3 3 2" xfId="18837" xr:uid="{00000000-0005-0000-0000-0000E6900000}"/>
    <cellStyle name="Normal 6 6 3 3 3 2 2" xfId="18838" xr:uid="{00000000-0005-0000-0000-0000E7900000}"/>
    <cellStyle name="Normal 6 6 3 3 3 2 2 2" xfId="42861" xr:uid="{00000000-0005-0000-0000-0000E8900000}"/>
    <cellStyle name="Normal 6 6 3 3 3 2 3" xfId="32843" xr:uid="{00000000-0005-0000-0000-0000E9900000}"/>
    <cellStyle name="Normal 6 6 3 3 3 3" xfId="18839" xr:uid="{00000000-0005-0000-0000-0000EA900000}"/>
    <cellStyle name="Normal 6 6 3 3 3 3 2" xfId="18840" xr:uid="{00000000-0005-0000-0000-0000EB900000}"/>
    <cellStyle name="Normal 6 6 3 3 3 3 2 2" xfId="42862" xr:uid="{00000000-0005-0000-0000-0000EC900000}"/>
    <cellStyle name="Normal 6 6 3 3 3 3 3" xfId="32844" xr:uid="{00000000-0005-0000-0000-0000ED900000}"/>
    <cellStyle name="Normal 6 6 3 3 3 4" xfId="18841" xr:uid="{00000000-0005-0000-0000-0000EE900000}"/>
    <cellStyle name="Normal 6 6 3 3 3 4 2" xfId="36850" xr:uid="{00000000-0005-0000-0000-0000EF900000}"/>
    <cellStyle name="Normal 6 6 3 3 3 5" xfId="26254" xr:uid="{00000000-0005-0000-0000-0000F0900000}"/>
    <cellStyle name="Normal 6 6 3 3 4" xfId="18842" xr:uid="{00000000-0005-0000-0000-0000F1900000}"/>
    <cellStyle name="Normal 6 6 3 3 4 2" xfId="18843" xr:uid="{00000000-0005-0000-0000-0000F2900000}"/>
    <cellStyle name="Normal 6 6 3 3 4 2 2" xfId="18844" xr:uid="{00000000-0005-0000-0000-0000F3900000}"/>
    <cellStyle name="Normal 6 6 3 3 4 2 2 2" xfId="42863" xr:uid="{00000000-0005-0000-0000-0000F4900000}"/>
    <cellStyle name="Normal 6 6 3 3 4 2 3" xfId="32845" xr:uid="{00000000-0005-0000-0000-0000F5900000}"/>
    <cellStyle name="Normal 6 6 3 3 4 3" xfId="18845" xr:uid="{00000000-0005-0000-0000-0000F6900000}"/>
    <cellStyle name="Normal 6 6 3 3 4 3 2" xfId="18846" xr:uid="{00000000-0005-0000-0000-0000F7900000}"/>
    <cellStyle name="Normal 6 6 3 3 4 3 2 2" xfId="42864" xr:uid="{00000000-0005-0000-0000-0000F8900000}"/>
    <cellStyle name="Normal 6 6 3 3 4 3 3" xfId="32846" xr:uid="{00000000-0005-0000-0000-0000F9900000}"/>
    <cellStyle name="Normal 6 6 3 3 4 4" xfId="18847" xr:uid="{00000000-0005-0000-0000-0000FA900000}"/>
    <cellStyle name="Normal 6 6 3 3 4 4 2" xfId="36851" xr:uid="{00000000-0005-0000-0000-0000FB900000}"/>
    <cellStyle name="Normal 6 6 3 3 4 5" xfId="26255" xr:uid="{00000000-0005-0000-0000-0000FC900000}"/>
    <cellStyle name="Normal 6 6 3 3 5" xfId="18848" xr:uid="{00000000-0005-0000-0000-0000FD900000}"/>
    <cellStyle name="Normal 6 6 3 3 5 2" xfId="18849" xr:uid="{00000000-0005-0000-0000-0000FE900000}"/>
    <cellStyle name="Normal 6 6 3 3 5 2 2" xfId="42865" xr:uid="{00000000-0005-0000-0000-0000FF900000}"/>
    <cellStyle name="Normal 6 6 3 3 5 3" xfId="32847" xr:uid="{00000000-0005-0000-0000-000000910000}"/>
    <cellStyle name="Normal 6 6 3 3 6" xfId="18850" xr:uid="{00000000-0005-0000-0000-000001910000}"/>
    <cellStyle name="Normal 6 6 3 3 6 2" xfId="18851" xr:uid="{00000000-0005-0000-0000-000002910000}"/>
    <cellStyle name="Normal 6 6 3 3 6 2 2" xfId="42866" xr:uid="{00000000-0005-0000-0000-000003910000}"/>
    <cellStyle name="Normal 6 6 3 3 6 3" xfId="32848" xr:uid="{00000000-0005-0000-0000-000004910000}"/>
    <cellStyle name="Normal 6 6 3 3 7" xfId="18852" xr:uid="{00000000-0005-0000-0000-000005910000}"/>
    <cellStyle name="Normal 6 6 3 3 7 2" xfId="36846" xr:uid="{00000000-0005-0000-0000-000006910000}"/>
    <cellStyle name="Normal 6 6 3 3 8" xfId="26250" xr:uid="{00000000-0005-0000-0000-000007910000}"/>
    <cellStyle name="Normal 6 6 3 4" xfId="18853" xr:uid="{00000000-0005-0000-0000-000008910000}"/>
    <cellStyle name="Normal 6 6 3 4 2" xfId="18854" xr:uid="{00000000-0005-0000-0000-000009910000}"/>
    <cellStyle name="Normal 6 6 3 4 2 2" xfId="18855" xr:uid="{00000000-0005-0000-0000-00000A910000}"/>
    <cellStyle name="Normal 6 6 3 4 2 2 2" xfId="18856" xr:uid="{00000000-0005-0000-0000-00000B910000}"/>
    <cellStyle name="Normal 6 6 3 4 2 2 2 2" xfId="42867" xr:uid="{00000000-0005-0000-0000-00000C910000}"/>
    <cellStyle name="Normal 6 6 3 4 2 2 3" xfId="32849" xr:uid="{00000000-0005-0000-0000-00000D910000}"/>
    <cellStyle name="Normal 6 6 3 4 2 3" xfId="18857" xr:uid="{00000000-0005-0000-0000-00000E910000}"/>
    <cellStyle name="Normal 6 6 3 4 2 3 2" xfId="18858" xr:uid="{00000000-0005-0000-0000-00000F910000}"/>
    <cellStyle name="Normal 6 6 3 4 2 3 2 2" xfId="42868" xr:uid="{00000000-0005-0000-0000-000010910000}"/>
    <cellStyle name="Normal 6 6 3 4 2 3 3" xfId="32850" xr:uid="{00000000-0005-0000-0000-000011910000}"/>
    <cellStyle name="Normal 6 6 3 4 2 4" xfId="18859" xr:uid="{00000000-0005-0000-0000-000012910000}"/>
    <cellStyle name="Normal 6 6 3 4 2 4 2" xfId="36853" xr:uid="{00000000-0005-0000-0000-000013910000}"/>
    <cellStyle name="Normal 6 6 3 4 2 5" xfId="26257" xr:uid="{00000000-0005-0000-0000-000014910000}"/>
    <cellStyle name="Normal 6 6 3 4 3" xfId="18860" xr:uid="{00000000-0005-0000-0000-000015910000}"/>
    <cellStyle name="Normal 6 6 3 4 3 2" xfId="18861" xr:uid="{00000000-0005-0000-0000-000016910000}"/>
    <cellStyle name="Normal 6 6 3 4 3 2 2" xfId="18862" xr:uid="{00000000-0005-0000-0000-000017910000}"/>
    <cellStyle name="Normal 6 6 3 4 3 2 2 2" xfId="42869" xr:uid="{00000000-0005-0000-0000-000018910000}"/>
    <cellStyle name="Normal 6 6 3 4 3 2 3" xfId="32851" xr:uid="{00000000-0005-0000-0000-000019910000}"/>
    <cellStyle name="Normal 6 6 3 4 3 3" xfId="18863" xr:uid="{00000000-0005-0000-0000-00001A910000}"/>
    <cellStyle name="Normal 6 6 3 4 3 3 2" xfId="18864" xr:uid="{00000000-0005-0000-0000-00001B910000}"/>
    <cellStyle name="Normal 6 6 3 4 3 3 2 2" xfId="42870" xr:uid="{00000000-0005-0000-0000-00001C910000}"/>
    <cellStyle name="Normal 6 6 3 4 3 3 3" xfId="32852" xr:uid="{00000000-0005-0000-0000-00001D910000}"/>
    <cellStyle name="Normal 6 6 3 4 3 4" xfId="18865" xr:uid="{00000000-0005-0000-0000-00001E910000}"/>
    <cellStyle name="Normal 6 6 3 4 3 4 2" xfId="36854" xr:uid="{00000000-0005-0000-0000-00001F910000}"/>
    <cellStyle name="Normal 6 6 3 4 3 5" xfId="26258" xr:uid="{00000000-0005-0000-0000-000020910000}"/>
    <cellStyle name="Normal 6 6 3 4 4" xfId="18866" xr:uid="{00000000-0005-0000-0000-000021910000}"/>
    <cellStyle name="Normal 6 6 3 4 4 2" xfId="18867" xr:uid="{00000000-0005-0000-0000-000022910000}"/>
    <cellStyle name="Normal 6 6 3 4 4 2 2" xfId="42871" xr:uid="{00000000-0005-0000-0000-000023910000}"/>
    <cellStyle name="Normal 6 6 3 4 4 3" xfId="32853" xr:uid="{00000000-0005-0000-0000-000024910000}"/>
    <cellStyle name="Normal 6 6 3 4 5" xfId="18868" xr:uid="{00000000-0005-0000-0000-000025910000}"/>
    <cellStyle name="Normal 6 6 3 4 5 2" xfId="18869" xr:uid="{00000000-0005-0000-0000-000026910000}"/>
    <cellStyle name="Normal 6 6 3 4 5 2 2" xfId="42872" xr:uid="{00000000-0005-0000-0000-000027910000}"/>
    <cellStyle name="Normal 6 6 3 4 5 3" xfId="32854" xr:uid="{00000000-0005-0000-0000-000028910000}"/>
    <cellStyle name="Normal 6 6 3 4 6" xfId="18870" xr:uid="{00000000-0005-0000-0000-000029910000}"/>
    <cellStyle name="Normal 6 6 3 4 6 2" xfId="36852" xr:uid="{00000000-0005-0000-0000-00002A910000}"/>
    <cellStyle name="Normal 6 6 3 4 7" xfId="26256" xr:uid="{00000000-0005-0000-0000-00002B910000}"/>
    <cellStyle name="Normal 6 6 3 5" xfId="18871" xr:uid="{00000000-0005-0000-0000-00002C910000}"/>
    <cellStyle name="Normal 6 6 3 5 2" xfId="18872" xr:uid="{00000000-0005-0000-0000-00002D910000}"/>
    <cellStyle name="Normal 6 6 3 5 2 2" xfId="18873" xr:uid="{00000000-0005-0000-0000-00002E910000}"/>
    <cellStyle name="Normal 6 6 3 5 2 2 2" xfId="42873" xr:uid="{00000000-0005-0000-0000-00002F910000}"/>
    <cellStyle name="Normal 6 6 3 5 2 3" xfId="32855" xr:uid="{00000000-0005-0000-0000-000030910000}"/>
    <cellStyle name="Normal 6 6 3 5 3" xfId="18874" xr:uid="{00000000-0005-0000-0000-000031910000}"/>
    <cellStyle name="Normal 6 6 3 5 3 2" xfId="18875" xr:uid="{00000000-0005-0000-0000-000032910000}"/>
    <cellStyle name="Normal 6 6 3 5 3 2 2" xfId="42874" xr:uid="{00000000-0005-0000-0000-000033910000}"/>
    <cellStyle name="Normal 6 6 3 5 3 3" xfId="32856" xr:uid="{00000000-0005-0000-0000-000034910000}"/>
    <cellStyle name="Normal 6 6 3 5 4" xfId="18876" xr:uid="{00000000-0005-0000-0000-000035910000}"/>
    <cellStyle name="Normal 6 6 3 5 4 2" xfId="36855" xr:uid="{00000000-0005-0000-0000-000036910000}"/>
    <cellStyle name="Normal 6 6 3 5 5" xfId="26259" xr:uid="{00000000-0005-0000-0000-000037910000}"/>
    <cellStyle name="Normal 6 6 3 6" xfId="18877" xr:uid="{00000000-0005-0000-0000-000038910000}"/>
    <cellStyle name="Normal 6 6 3 6 2" xfId="18878" xr:uid="{00000000-0005-0000-0000-000039910000}"/>
    <cellStyle name="Normal 6 6 3 6 2 2" xfId="18879" xr:uid="{00000000-0005-0000-0000-00003A910000}"/>
    <cellStyle name="Normal 6 6 3 6 2 2 2" xfId="42875" xr:uid="{00000000-0005-0000-0000-00003B910000}"/>
    <cellStyle name="Normal 6 6 3 6 2 3" xfId="32857" xr:uid="{00000000-0005-0000-0000-00003C910000}"/>
    <cellStyle name="Normal 6 6 3 6 3" xfId="18880" xr:uid="{00000000-0005-0000-0000-00003D910000}"/>
    <cellStyle name="Normal 6 6 3 6 3 2" xfId="18881" xr:uid="{00000000-0005-0000-0000-00003E910000}"/>
    <cellStyle name="Normal 6 6 3 6 3 2 2" xfId="42876" xr:uid="{00000000-0005-0000-0000-00003F910000}"/>
    <cellStyle name="Normal 6 6 3 6 3 3" xfId="32858" xr:uid="{00000000-0005-0000-0000-000040910000}"/>
    <cellStyle name="Normal 6 6 3 6 4" xfId="18882" xr:uid="{00000000-0005-0000-0000-000041910000}"/>
    <cellStyle name="Normal 6 6 3 6 4 2" xfId="36856" xr:uid="{00000000-0005-0000-0000-000042910000}"/>
    <cellStyle name="Normal 6 6 3 6 5" xfId="26260" xr:uid="{00000000-0005-0000-0000-000043910000}"/>
    <cellStyle name="Normal 6 6 3 7" xfId="18883" xr:uid="{00000000-0005-0000-0000-000044910000}"/>
    <cellStyle name="Normal 6 6 3 7 2" xfId="18884" xr:uid="{00000000-0005-0000-0000-000045910000}"/>
    <cellStyle name="Normal 6 6 3 7 2 2" xfId="42877" xr:uid="{00000000-0005-0000-0000-000046910000}"/>
    <cellStyle name="Normal 6 6 3 7 3" xfId="32859" xr:uid="{00000000-0005-0000-0000-000047910000}"/>
    <cellStyle name="Normal 6 6 3 8" xfId="18885" xr:uid="{00000000-0005-0000-0000-000048910000}"/>
    <cellStyle name="Normal 6 6 3 8 2" xfId="18886" xr:uid="{00000000-0005-0000-0000-000049910000}"/>
    <cellStyle name="Normal 6 6 3 8 2 2" xfId="42878" xr:uid="{00000000-0005-0000-0000-00004A910000}"/>
    <cellStyle name="Normal 6 6 3 8 3" xfId="32860" xr:uid="{00000000-0005-0000-0000-00004B910000}"/>
    <cellStyle name="Normal 6 6 3 9" xfId="18887" xr:uid="{00000000-0005-0000-0000-00004C910000}"/>
    <cellStyle name="Normal 6 6 3 9 2" xfId="36839" xr:uid="{00000000-0005-0000-0000-00004D910000}"/>
    <cellStyle name="Normal 6 6 4" xfId="18888" xr:uid="{00000000-0005-0000-0000-00004E910000}"/>
    <cellStyle name="Normal 6 6 4 10" xfId="26261" xr:uid="{00000000-0005-0000-0000-00004F910000}"/>
    <cellStyle name="Normal 6 6 4 2" xfId="18889" xr:uid="{00000000-0005-0000-0000-000050910000}"/>
    <cellStyle name="Normal 6 6 4 2 2" xfId="18890" xr:uid="{00000000-0005-0000-0000-000051910000}"/>
    <cellStyle name="Normal 6 6 4 2 2 2" xfId="18891" xr:uid="{00000000-0005-0000-0000-000052910000}"/>
    <cellStyle name="Normal 6 6 4 2 2 2 2" xfId="18892" xr:uid="{00000000-0005-0000-0000-000053910000}"/>
    <cellStyle name="Normal 6 6 4 2 2 2 2 2" xfId="18893" xr:uid="{00000000-0005-0000-0000-000054910000}"/>
    <cellStyle name="Normal 6 6 4 2 2 2 2 2 2" xfId="42879" xr:uid="{00000000-0005-0000-0000-000055910000}"/>
    <cellStyle name="Normal 6 6 4 2 2 2 2 3" xfId="32861" xr:uid="{00000000-0005-0000-0000-000056910000}"/>
    <cellStyle name="Normal 6 6 4 2 2 2 3" xfId="18894" xr:uid="{00000000-0005-0000-0000-000057910000}"/>
    <cellStyle name="Normal 6 6 4 2 2 2 3 2" xfId="18895" xr:uid="{00000000-0005-0000-0000-000058910000}"/>
    <cellStyle name="Normal 6 6 4 2 2 2 3 2 2" xfId="42880" xr:uid="{00000000-0005-0000-0000-000059910000}"/>
    <cellStyle name="Normal 6 6 4 2 2 2 3 3" xfId="32862" xr:uid="{00000000-0005-0000-0000-00005A910000}"/>
    <cellStyle name="Normal 6 6 4 2 2 2 4" xfId="18896" xr:uid="{00000000-0005-0000-0000-00005B910000}"/>
    <cellStyle name="Normal 6 6 4 2 2 2 4 2" xfId="36860" xr:uid="{00000000-0005-0000-0000-00005C910000}"/>
    <cellStyle name="Normal 6 6 4 2 2 2 5" xfId="26264" xr:uid="{00000000-0005-0000-0000-00005D910000}"/>
    <cellStyle name="Normal 6 6 4 2 2 3" xfId="18897" xr:uid="{00000000-0005-0000-0000-00005E910000}"/>
    <cellStyle name="Normal 6 6 4 2 2 3 2" xfId="18898" xr:uid="{00000000-0005-0000-0000-00005F910000}"/>
    <cellStyle name="Normal 6 6 4 2 2 3 2 2" xfId="18899" xr:uid="{00000000-0005-0000-0000-000060910000}"/>
    <cellStyle name="Normal 6 6 4 2 2 3 2 2 2" xfId="42881" xr:uid="{00000000-0005-0000-0000-000061910000}"/>
    <cellStyle name="Normal 6 6 4 2 2 3 2 3" xfId="32863" xr:uid="{00000000-0005-0000-0000-000062910000}"/>
    <cellStyle name="Normal 6 6 4 2 2 3 3" xfId="18900" xr:uid="{00000000-0005-0000-0000-000063910000}"/>
    <cellStyle name="Normal 6 6 4 2 2 3 3 2" xfId="18901" xr:uid="{00000000-0005-0000-0000-000064910000}"/>
    <cellStyle name="Normal 6 6 4 2 2 3 3 2 2" xfId="42882" xr:uid="{00000000-0005-0000-0000-000065910000}"/>
    <cellStyle name="Normal 6 6 4 2 2 3 3 3" xfId="32864" xr:uid="{00000000-0005-0000-0000-000066910000}"/>
    <cellStyle name="Normal 6 6 4 2 2 3 4" xfId="18902" xr:uid="{00000000-0005-0000-0000-000067910000}"/>
    <cellStyle name="Normal 6 6 4 2 2 3 4 2" xfId="36861" xr:uid="{00000000-0005-0000-0000-000068910000}"/>
    <cellStyle name="Normal 6 6 4 2 2 3 5" xfId="26265" xr:uid="{00000000-0005-0000-0000-000069910000}"/>
    <cellStyle name="Normal 6 6 4 2 2 4" xfId="18903" xr:uid="{00000000-0005-0000-0000-00006A910000}"/>
    <cellStyle name="Normal 6 6 4 2 2 4 2" xfId="18904" xr:uid="{00000000-0005-0000-0000-00006B910000}"/>
    <cellStyle name="Normal 6 6 4 2 2 4 2 2" xfId="42883" xr:uid="{00000000-0005-0000-0000-00006C910000}"/>
    <cellStyle name="Normal 6 6 4 2 2 4 3" xfId="32865" xr:uid="{00000000-0005-0000-0000-00006D910000}"/>
    <cellStyle name="Normal 6 6 4 2 2 5" xfId="18905" xr:uid="{00000000-0005-0000-0000-00006E910000}"/>
    <cellStyle name="Normal 6 6 4 2 2 5 2" xfId="18906" xr:uid="{00000000-0005-0000-0000-00006F910000}"/>
    <cellStyle name="Normal 6 6 4 2 2 5 2 2" xfId="42884" xr:uid="{00000000-0005-0000-0000-000070910000}"/>
    <cellStyle name="Normal 6 6 4 2 2 5 3" xfId="32866" xr:uid="{00000000-0005-0000-0000-000071910000}"/>
    <cellStyle name="Normal 6 6 4 2 2 6" xfId="18907" xr:uid="{00000000-0005-0000-0000-000072910000}"/>
    <cellStyle name="Normal 6 6 4 2 2 6 2" xfId="36859" xr:uid="{00000000-0005-0000-0000-000073910000}"/>
    <cellStyle name="Normal 6 6 4 2 2 7" xfId="26263" xr:uid="{00000000-0005-0000-0000-000074910000}"/>
    <cellStyle name="Normal 6 6 4 2 3" xfId="18908" xr:uid="{00000000-0005-0000-0000-000075910000}"/>
    <cellStyle name="Normal 6 6 4 2 3 2" xfId="18909" xr:uid="{00000000-0005-0000-0000-000076910000}"/>
    <cellStyle name="Normal 6 6 4 2 3 2 2" xfId="18910" xr:uid="{00000000-0005-0000-0000-000077910000}"/>
    <cellStyle name="Normal 6 6 4 2 3 2 2 2" xfId="42885" xr:uid="{00000000-0005-0000-0000-000078910000}"/>
    <cellStyle name="Normal 6 6 4 2 3 2 3" xfId="32867" xr:uid="{00000000-0005-0000-0000-000079910000}"/>
    <cellStyle name="Normal 6 6 4 2 3 3" xfId="18911" xr:uid="{00000000-0005-0000-0000-00007A910000}"/>
    <cellStyle name="Normal 6 6 4 2 3 3 2" xfId="18912" xr:uid="{00000000-0005-0000-0000-00007B910000}"/>
    <cellStyle name="Normal 6 6 4 2 3 3 2 2" xfId="42886" xr:uid="{00000000-0005-0000-0000-00007C910000}"/>
    <cellStyle name="Normal 6 6 4 2 3 3 3" xfId="32868" xr:uid="{00000000-0005-0000-0000-00007D910000}"/>
    <cellStyle name="Normal 6 6 4 2 3 4" xfId="18913" xr:uid="{00000000-0005-0000-0000-00007E910000}"/>
    <cellStyle name="Normal 6 6 4 2 3 4 2" xfId="36862" xr:uid="{00000000-0005-0000-0000-00007F910000}"/>
    <cellStyle name="Normal 6 6 4 2 3 5" xfId="26266" xr:uid="{00000000-0005-0000-0000-000080910000}"/>
    <cellStyle name="Normal 6 6 4 2 4" xfId="18914" xr:uid="{00000000-0005-0000-0000-000081910000}"/>
    <cellStyle name="Normal 6 6 4 2 4 2" xfId="18915" xr:uid="{00000000-0005-0000-0000-000082910000}"/>
    <cellStyle name="Normal 6 6 4 2 4 2 2" xfId="18916" xr:uid="{00000000-0005-0000-0000-000083910000}"/>
    <cellStyle name="Normal 6 6 4 2 4 2 2 2" xfId="42887" xr:uid="{00000000-0005-0000-0000-000084910000}"/>
    <cellStyle name="Normal 6 6 4 2 4 2 3" xfId="32869" xr:uid="{00000000-0005-0000-0000-000085910000}"/>
    <cellStyle name="Normal 6 6 4 2 4 3" xfId="18917" xr:uid="{00000000-0005-0000-0000-000086910000}"/>
    <cellStyle name="Normal 6 6 4 2 4 3 2" xfId="18918" xr:uid="{00000000-0005-0000-0000-000087910000}"/>
    <cellStyle name="Normal 6 6 4 2 4 3 2 2" xfId="42888" xr:uid="{00000000-0005-0000-0000-000088910000}"/>
    <cellStyle name="Normal 6 6 4 2 4 3 3" xfId="32870" xr:uid="{00000000-0005-0000-0000-000089910000}"/>
    <cellStyle name="Normal 6 6 4 2 4 4" xfId="18919" xr:uid="{00000000-0005-0000-0000-00008A910000}"/>
    <cellStyle name="Normal 6 6 4 2 4 4 2" xfId="36863" xr:uid="{00000000-0005-0000-0000-00008B910000}"/>
    <cellStyle name="Normal 6 6 4 2 4 5" xfId="26267" xr:uid="{00000000-0005-0000-0000-00008C910000}"/>
    <cellStyle name="Normal 6 6 4 2 5" xfId="18920" xr:uid="{00000000-0005-0000-0000-00008D910000}"/>
    <cellStyle name="Normal 6 6 4 2 5 2" xfId="18921" xr:uid="{00000000-0005-0000-0000-00008E910000}"/>
    <cellStyle name="Normal 6 6 4 2 5 2 2" xfId="42889" xr:uid="{00000000-0005-0000-0000-00008F910000}"/>
    <cellStyle name="Normal 6 6 4 2 5 3" xfId="32871" xr:uid="{00000000-0005-0000-0000-000090910000}"/>
    <cellStyle name="Normal 6 6 4 2 6" xfId="18922" xr:uid="{00000000-0005-0000-0000-000091910000}"/>
    <cellStyle name="Normal 6 6 4 2 6 2" xfId="18923" xr:uid="{00000000-0005-0000-0000-000092910000}"/>
    <cellStyle name="Normal 6 6 4 2 6 2 2" xfId="42890" xr:uid="{00000000-0005-0000-0000-000093910000}"/>
    <cellStyle name="Normal 6 6 4 2 6 3" xfId="32872" xr:uid="{00000000-0005-0000-0000-000094910000}"/>
    <cellStyle name="Normal 6 6 4 2 7" xfId="18924" xr:uid="{00000000-0005-0000-0000-000095910000}"/>
    <cellStyle name="Normal 6 6 4 2 7 2" xfId="36858" xr:uid="{00000000-0005-0000-0000-000096910000}"/>
    <cellStyle name="Normal 6 6 4 2 8" xfId="26262" xr:uid="{00000000-0005-0000-0000-000097910000}"/>
    <cellStyle name="Normal 6 6 4 3" xfId="18925" xr:uid="{00000000-0005-0000-0000-000098910000}"/>
    <cellStyle name="Normal 6 6 4 3 2" xfId="18926" xr:uid="{00000000-0005-0000-0000-000099910000}"/>
    <cellStyle name="Normal 6 6 4 3 2 2" xfId="18927" xr:uid="{00000000-0005-0000-0000-00009A910000}"/>
    <cellStyle name="Normal 6 6 4 3 2 2 2" xfId="18928" xr:uid="{00000000-0005-0000-0000-00009B910000}"/>
    <cellStyle name="Normal 6 6 4 3 2 2 2 2" xfId="18929" xr:uid="{00000000-0005-0000-0000-00009C910000}"/>
    <cellStyle name="Normal 6 6 4 3 2 2 2 2 2" xfId="42891" xr:uid="{00000000-0005-0000-0000-00009D910000}"/>
    <cellStyle name="Normal 6 6 4 3 2 2 2 3" xfId="32873" xr:uid="{00000000-0005-0000-0000-00009E910000}"/>
    <cellStyle name="Normal 6 6 4 3 2 2 3" xfId="18930" xr:uid="{00000000-0005-0000-0000-00009F910000}"/>
    <cellStyle name="Normal 6 6 4 3 2 2 3 2" xfId="18931" xr:uid="{00000000-0005-0000-0000-0000A0910000}"/>
    <cellStyle name="Normal 6 6 4 3 2 2 3 2 2" xfId="42892" xr:uid="{00000000-0005-0000-0000-0000A1910000}"/>
    <cellStyle name="Normal 6 6 4 3 2 2 3 3" xfId="32874" xr:uid="{00000000-0005-0000-0000-0000A2910000}"/>
    <cellStyle name="Normal 6 6 4 3 2 2 4" xfId="18932" xr:uid="{00000000-0005-0000-0000-0000A3910000}"/>
    <cellStyle name="Normal 6 6 4 3 2 2 4 2" xfId="36866" xr:uid="{00000000-0005-0000-0000-0000A4910000}"/>
    <cellStyle name="Normal 6 6 4 3 2 2 5" xfId="26270" xr:uid="{00000000-0005-0000-0000-0000A5910000}"/>
    <cellStyle name="Normal 6 6 4 3 2 3" xfId="18933" xr:uid="{00000000-0005-0000-0000-0000A6910000}"/>
    <cellStyle name="Normal 6 6 4 3 2 3 2" xfId="18934" xr:uid="{00000000-0005-0000-0000-0000A7910000}"/>
    <cellStyle name="Normal 6 6 4 3 2 3 2 2" xfId="18935" xr:uid="{00000000-0005-0000-0000-0000A8910000}"/>
    <cellStyle name="Normal 6 6 4 3 2 3 2 2 2" xfId="42893" xr:uid="{00000000-0005-0000-0000-0000A9910000}"/>
    <cellStyle name="Normal 6 6 4 3 2 3 2 3" xfId="32875" xr:uid="{00000000-0005-0000-0000-0000AA910000}"/>
    <cellStyle name="Normal 6 6 4 3 2 3 3" xfId="18936" xr:uid="{00000000-0005-0000-0000-0000AB910000}"/>
    <cellStyle name="Normal 6 6 4 3 2 3 3 2" xfId="18937" xr:uid="{00000000-0005-0000-0000-0000AC910000}"/>
    <cellStyle name="Normal 6 6 4 3 2 3 3 2 2" xfId="42894" xr:uid="{00000000-0005-0000-0000-0000AD910000}"/>
    <cellStyle name="Normal 6 6 4 3 2 3 3 3" xfId="32876" xr:uid="{00000000-0005-0000-0000-0000AE910000}"/>
    <cellStyle name="Normal 6 6 4 3 2 3 4" xfId="18938" xr:uid="{00000000-0005-0000-0000-0000AF910000}"/>
    <cellStyle name="Normal 6 6 4 3 2 3 4 2" xfId="36867" xr:uid="{00000000-0005-0000-0000-0000B0910000}"/>
    <cellStyle name="Normal 6 6 4 3 2 3 5" xfId="26271" xr:uid="{00000000-0005-0000-0000-0000B1910000}"/>
    <cellStyle name="Normal 6 6 4 3 2 4" xfId="18939" xr:uid="{00000000-0005-0000-0000-0000B2910000}"/>
    <cellStyle name="Normal 6 6 4 3 2 4 2" xfId="18940" xr:uid="{00000000-0005-0000-0000-0000B3910000}"/>
    <cellStyle name="Normal 6 6 4 3 2 4 2 2" xfId="42895" xr:uid="{00000000-0005-0000-0000-0000B4910000}"/>
    <cellStyle name="Normal 6 6 4 3 2 4 3" xfId="32877" xr:uid="{00000000-0005-0000-0000-0000B5910000}"/>
    <cellStyle name="Normal 6 6 4 3 2 5" xfId="18941" xr:uid="{00000000-0005-0000-0000-0000B6910000}"/>
    <cellStyle name="Normal 6 6 4 3 2 5 2" xfId="18942" xr:uid="{00000000-0005-0000-0000-0000B7910000}"/>
    <cellStyle name="Normal 6 6 4 3 2 5 2 2" xfId="42896" xr:uid="{00000000-0005-0000-0000-0000B8910000}"/>
    <cellStyle name="Normal 6 6 4 3 2 5 3" xfId="32878" xr:uid="{00000000-0005-0000-0000-0000B9910000}"/>
    <cellStyle name="Normal 6 6 4 3 2 6" xfId="18943" xr:uid="{00000000-0005-0000-0000-0000BA910000}"/>
    <cellStyle name="Normal 6 6 4 3 2 6 2" xfId="36865" xr:uid="{00000000-0005-0000-0000-0000BB910000}"/>
    <cellStyle name="Normal 6 6 4 3 2 7" xfId="26269" xr:uid="{00000000-0005-0000-0000-0000BC910000}"/>
    <cellStyle name="Normal 6 6 4 3 3" xfId="18944" xr:uid="{00000000-0005-0000-0000-0000BD910000}"/>
    <cellStyle name="Normal 6 6 4 3 3 2" xfId="18945" xr:uid="{00000000-0005-0000-0000-0000BE910000}"/>
    <cellStyle name="Normal 6 6 4 3 3 2 2" xfId="18946" xr:uid="{00000000-0005-0000-0000-0000BF910000}"/>
    <cellStyle name="Normal 6 6 4 3 3 2 2 2" xfId="42897" xr:uid="{00000000-0005-0000-0000-0000C0910000}"/>
    <cellStyle name="Normal 6 6 4 3 3 2 3" xfId="32879" xr:uid="{00000000-0005-0000-0000-0000C1910000}"/>
    <cellStyle name="Normal 6 6 4 3 3 3" xfId="18947" xr:uid="{00000000-0005-0000-0000-0000C2910000}"/>
    <cellStyle name="Normal 6 6 4 3 3 3 2" xfId="18948" xr:uid="{00000000-0005-0000-0000-0000C3910000}"/>
    <cellStyle name="Normal 6 6 4 3 3 3 2 2" xfId="42898" xr:uid="{00000000-0005-0000-0000-0000C4910000}"/>
    <cellStyle name="Normal 6 6 4 3 3 3 3" xfId="32880" xr:uid="{00000000-0005-0000-0000-0000C5910000}"/>
    <cellStyle name="Normal 6 6 4 3 3 4" xfId="18949" xr:uid="{00000000-0005-0000-0000-0000C6910000}"/>
    <cellStyle name="Normal 6 6 4 3 3 4 2" xfId="36868" xr:uid="{00000000-0005-0000-0000-0000C7910000}"/>
    <cellStyle name="Normal 6 6 4 3 3 5" xfId="26272" xr:uid="{00000000-0005-0000-0000-0000C8910000}"/>
    <cellStyle name="Normal 6 6 4 3 4" xfId="18950" xr:uid="{00000000-0005-0000-0000-0000C9910000}"/>
    <cellStyle name="Normal 6 6 4 3 4 2" xfId="18951" xr:uid="{00000000-0005-0000-0000-0000CA910000}"/>
    <cellStyle name="Normal 6 6 4 3 4 2 2" xfId="18952" xr:uid="{00000000-0005-0000-0000-0000CB910000}"/>
    <cellStyle name="Normal 6 6 4 3 4 2 2 2" xfId="42899" xr:uid="{00000000-0005-0000-0000-0000CC910000}"/>
    <cellStyle name="Normal 6 6 4 3 4 2 3" xfId="32881" xr:uid="{00000000-0005-0000-0000-0000CD910000}"/>
    <cellStyle name="Normal 6 6 4 3 4 3" xfId="18953" xr:uid="{00000000-0005-0000-0000-0000CE910000}"/>
    <cellStyle name="Normal 6 6 4 3 4 3 2" xfId="18954" xr:uid="{00000000-0005-0000-0000-0000CF910000}"/>
    <cellStyle name="Normal 6 6 4 3 4 3 2 2" xfId="42900" xr:uid="{00000000-0005-0000-0000-0000D0910000}"/>
    <cellStyle name="Normal 6 6 4 3 4 3 3" xfId="32882" xr:uid="{00000000-0005-0000-0000-0000D1910000}"/>
    <cellStyle name="Normal 6 6 4 3 4 4" xfId="18955" xr:uid="{00000000-0005-0000-0000-0000D2910000}"/>
    <cellStyle name="Normal 6 6 4 3 4 4 2" xfId="36869" xr:uid="{00000000-0005-0000-0000-0000D3910000}"/>
    <cellStyle name="Normal 6 6 4 3 4 5" xfId="26273" xr:uid="{00000000-0005-0000-0000-0000D4910000}"/>
    <cellStyle name="Normal 6 6 4 3 5" xfId="18956" xr:uid="{00000000-0005-0000-0000-0000D5910000}"/>
    <cellStyle name="Normal 6 6 4 3 5 2" xfId="18957" xr:uid="{00000000-0005-0000-0000-0000D6910000}"/>
    <cellStyle name="Normal 6 6 4 3 5 2 2" xfId="42901" xr:uid="{00000000-0005-0000-0000-0000D7910000}"/>
    <cellStyle name="Normal 6 6 4 3 5 3" xfId="32883" xr:uid="{00000000-0005-0000-0000-0000D8910000}"/>
    <cellStyle name="Normal 6 6 4 3 6" xfId="18958" xr:uid="{00000000-0005-0000-0000-0000D9910000}"/>
    <cellStyle name="Normal 6 6 4 3 6 2" xfId="18959" xr:uid="{00000000-0005-0000-0000-0000DA910000}"/>
    <cellStyle name="Normal 6 6 4 3 6 2 2" xfId="42902" xr:uid="{00000000-0005-0000-0000-0000DB910000}"/>
    <cellStyle name="Normal 6 6 4 3 6 3" xfId="32884" xr:uid="{00000000-0005-0000-0000-0000DC910000}"/>
    <cellStyle name="Normal 6 6 4 3 7" xfId="18960" xr:uid="{00000000-0005-0000-0000-0000DD910000}"/>
    <cellStyle name="Normal 6 6 4 3 7 2" xfId="36864" xr:uid="{00000000-0005-0000-0000-0000DE910000}"/>
    <cellStyle name="Normal 6 6 4 3 8" xfId="26268" xr:uid="{00000000-0005-0000-0000-0000DF910000}"/>
    <cellStyle name="Normal 6 6 4 4" xfId="18961" xr:uid="{00000000-0005-0000-0000-0000E0910000}"/>
    <cellStyle name="Normal 6 6 4 4 2" xfId="18962" xr:uid="{00000000-0005-0000-0000-0000E1910000}"/>
    <cellStyle name="Normal 6 6 4 4 2 2" xfId="18963" xr:uid="{00000000-0005-0000-0000-0000E2910000}"/>
    <cellStyle name="Normal 6 6 4 4 2 2 2" xfId="18964" xr:uid="{00000000-0005-0000-0000-0000E3910000}"/>
    <cellStyle name="Normal 6 6 4 4 2 2 2 2" xfId="42903" xr:uid="{00000000-0005-0000-0000-0000E4910000}"/>
    <cellStyle name="Normal 6 6 4 4 2 2 3" xfId="32885" xr:uid="{00000000-0005-0000-0000-0000E5910000}"/>
    <cellStyle name="Normal 6 6 4 4 2 3" xfId="18965" xr:uid="{00000000-0005-0000-0000-0000E6910000}"/>
    <cellStyle name="Normal 6 6 4 4 2 3 2" xfId="18966" xr:uid="{00000000-0005-0000-0000-0000E7910000}"/>
    <cellStyle name="Normal 6 6 4 4 2 3 2 2" xfId="42904" xr:uid="{00000000-0005-0000-0000-0000E8910000}"/>
    <cellStyle name="Normal 6 6 4 4 2 3 3" xfId="32886" xr:uid="{00000000-0005-0000-0000-0000E9910000}"/>
    <cellStyle name="Normal 6 6 4 4 2 4" xfId="18967" xr:uid="{00000000-0005-0000-0000-0000EA910000}"/>
    <cellStyle name="Normal 6 6 4 4 2 4 2" xfId="36871" xr:uid="{00000000-0005-0000-0000-0000EB910000}"/>
    <cellStyle name="Normal 6 6 4 4 2 5" xfId="26275" xr:uid="{00000000-0005-0000-0000-0000EC910000}"/>
    <cellStyle name="Normal 6 6 4 4 3" xfId="18968" xr:uid="{00000000-0005-0000-0000-0000ED910000}"/>
    <cellStyle name="Normal 6 6 4 4 3 2" xfId="18969" xr:uid="{00000000-0005-0000-0000-0000EE910000}"/>
    <cellStyle name="Normal 6 6 4 4 3 2 2" xfId="18970" xr:uid="{00000000-0005-0000-0000-0000EF910000}"/>
    <cellStyle name="Normal 6 6 4 4 3 2 2 2" xfId="42905" xr:uid="{00000000-0005-0000-0000-0000F0910000}"/>
    <cellStyle name="Normal 6 6 4 4 3 2 3" xfId="32887" xr:uid="{00000000-0005-0000-0000-0000F1910000}"/>
    <cellStyle name="Normal 6 6 4 4 3 3" xfId="18971" xr:uid="{00000000-0005-0000-0000-0000F2910000}"/>
    <cellStyle name="Normal 6 6 4 4 3 3 2" xfId="18972" xr:uid="{00000000-0005-0000-0000-0000F3910000}"/>
    <cellStyle name="Normal 6 6 4 4 3 3 2 2" xfId="42906" xr:uid="{00000000-0005-0000-0000-0000F4910000}"/>
    <cellStyle name="Normal 6 6 4 4 3 3 3" xfId="32888" xr:uid="{00000000-0005-0000-0000-0000F5910000}"/>
    <cellStyle name="Normal 6 6 4 4 3 4" xfId="18973" xr:uid="{00000000-0005-0000-0000-0000F6910000}"/>
    <cellStyle name="Normal 6 6 4 4 3 4 2" xfId="36872" xr:uid="{00000000-0005-0000-0000-0000F7910000}"/>
    <cellStyle name="Normal 6 6 4 4 3 5" xfId="26276" xr:uid="{00000000-0005-0000-0000-0000F8910000}"/>
    <cellStyle name="Normal 6 6 4 4 4" xfId="18974" xr:uid="{00000000-0005-0000-0000-0000F9910000}"/>
    <cellStyle name="Normal 6 6 4 4 4 2" xfId="18975" xr:uid="{00000000-0005-0000-0000-0000FA910000}"/>
    <cellStyle name="Normal 6 6 4 4 4 2 2" xfId="42907" xr:uid="{00000000-0005-0000-0000-0000FB910000}"/>
    <cellStyle name="Normal 6 6 4 4 4 3" xfId="32889" xr:uid="{00000000-0005-0000-0000-0000FC910000}"/>
    <cellStyle name="Normal 6 6 4 4 5" xfId="18976" xr:uid="{00000000-0005-0000-0000-0000FD910000}"/>
    <cellStyle name="Normal 6 6 4 4 5 2" xfId="18977" xr:uid="{00000000-0005-0000-0000-0000FE910000}"/>
    <cellStyle name="Normal 6 6 4 4 5 2 2" xfId="42908" xr:uid="{00000000-0005-0000-0000-0000FF910000}"/>
    <cellStyle name="Normal 6 6 4 4 5 3" xfId="32890" xr:uid="{00000000-0005-0000-0000-000000920000}"/>
    <cellStyle name="Normal 6 6 4 4 6" xfId="18978" xr:uid="{00000000-0005-0000-0000-000001920000}"/>
    <cellStyle name="Normal 6 6 4 4 6 2" xfId="36870" xr:uid="{00000000-0005-0000-0000-000002920000}"/>
    <cellStyle name="Normal 6 6 4 4 7" xfId="26274" xr:uid="{00000000-0005-0000-0000-000003920000}"/>
    <cellStyle name="Normal 6 6 4 5" xfId="18979" xr:uid="{00000000-0005-0000-0000-000004920000}"/>
    <cellStyle name="Normal 6 6 4 5 2" xfId="18980" xr:uid="{00000000-0005-0000-0000-000005920000}"/>
    <cellStyle name="Normal 6 6 4 5 2 2" xfId="18981" xr:uid="{00000000-0005-0000-0000-000006920000}"/>
    <cellStyle name="Normal 6 6 4 5 2 2 2" xfId="42909" xr:uid="{00000000-0005-0000-0000-000007920000}"/>
    <cellStyle name="Normal 6 6 4 5 2 3" xfId="32891" xr:uid="{00000000-0005-0000-0000-000008920000}"/>
    <cellStyle name="Normal 6 6 4 5 3" xfId="18982" xr:uid="{00000000-0005-0000-0000-000009920000}"/>
    <cellStyle name="Normal 6 6 4 5 3 2" xfId="18983" xr:uid="{00000000-0005-0000-0000-00000A920000}"/>
    <cellStyle name="Normal 6 6 4 5 3 2 2" xfId="42910" xr:uid="{00000000-0005-0000-0000-00000B920000}"/>
    <cellStyle name="Normal 6 6 4 5 3 3" xfId="32892" xr:uid="{00000000-0005-0000-0000-00000C920000}"/>
    <cellStyle name="Normal 6 6 4 5 4" xfId="18984" xr:uid="{00000000-0005-0000-0000-00000D920000}"/>
    <cellStyle name="Normal 6 6 4 5 4 2" xfId="36873" xr:uid="{00000000-0005-0000-0000-00000E920000}"/>
    <cellStyle name="Normal 6 6 4 5 5" xfId="26277" xr:uid="{00000000-0005-0000-0000-00000F920000}"/>
    <cellStyle name="Normal 6 6 4 6" xfId="18985" xr:uid="{00000000-0005-0000-0000-000010920000}"/>
    <cellStyle name="Normal 6 6 4 6 2" xfId="18986" xr:uid="{00000000-0005-0000-0000-000011920000}"/>
    <cellStyle name="Normal 6 6 4 6 2 2" xfId="18987" xr:uid="{00000000-0005-0000-0000-000012920000}"/>
    <cellStyle name="Normal 6 6 4 6 2 2 2" xfId="42911" xr:uid="{00000000-0005-0000-0000-000013920000}"/>
    <cellStyle name="Normal 6 6 4 6 2 3" xfId="32893" xr:uid="{00000000-0005-0000-0000-000014920000}"/>
    <cellStyle name="Normal 6 6 4 6 3" xfId="18988" xr:uid="{00000000-0005-0000-0000-000015920000}"/>
    <cellStyle name="Normal 6 6 4 6 3 2" xfId="18989" xr:uid="{00000000-0005-0000-0000-000016920000}"/>
    <cellStyle name="Normal 6 6 4 6 3 2 2" xfId="42912" xr:uid="{00000000-0005-0000-0000-000017920000}"/>
    <cellStyle name="Normal 6 6 4 6 3 3" xfId="32894" xr:uid="{00000000-0005-0000-0000-000018920000}"/>
    <cellStyle name="Normal 6 6 4 6 4" xfId="18990" xr:uid="{00000000-0005-0000-0000-000019920000}"/>
    <cellStyle name="Normal 6 6 4 6 4 2" xfId="36874" xr:uid="{00000000-0005-0000-0000-00001A920000}"/>
    <cellStyle name="Normal 6 6 4 6 5" xfId="26278" xr:uid="{00000000-0005-0000-0000-00001B920000}"/>
    <cellStyle name="Normal 6 6 4 7" xfId="18991" xr:uid="{00000000-0005-0000-0000-00001C920000}"/>
    <cellStyle name="Normal 6 6 4 7 2" xfId="18992" xr:uid="{00000000-0005-0000-0000-00001D920000}"/>
    <cellStyle name="Normal 6 6 4 7 2 2" xfId="42913" xr:uid="{00000000-0005-0000-0000-00001E920000}"/>
    <cellStyle name="Normal 6 6 4 7 3" xfId="32895" xr:uid="{00000000-0005-0000-0000-00001F920000}"/>
    <cellStyle name="Normal 6 6 4 8" xfId="18993" xr:uid="{00000000-0005-0000-0000-000020920000}"/>
    <cellStyle name="Normal 6 6 4 8 2" xfId="18994" xr:uid="{00000000-0005-0000-0000-000021920000}"/>
    <cellStyle name="Normal 6 6 4 8 2 2" xfId="42914" xr:uid="{00000000-0005-0000-0000-000022920000}"/>
    <cellStyle name="Normal 6 6 4 8 3" xfId="32896" xr:uid="{00000000-0005-0000-0000-000023920000}"/>
    <cellStyle name="Normal 6 6 4 9" xfId="18995" xr:uid="{00000000-0005-0000-0000-000024920000}"/>
    <cellStyle name="Normal 6 6 4 9 2" xfId="36857" xr:uid="{00000000-0005-0000-0000-000025920000}"/>
    <cellStyle name="Normal 6 6 5" xfId="18996" xr:uid="{00000000-0005-0000-0000-000026920000}"/>
    <cellStyle name="Normal 6 6 5 2" xfId="18997" xr:uid="{00000000-0005-0000-0000-000027920000}"/>
    <cellStyle name="Normal 6 6 5 2 2" xfId="18998" xr:uid="{00000000-0005-0000-0000-000028920000}"/>
    <cellStyle name="Normal 6 6 5 2 2 2" xfId="18999" xr:uid="{00000000-0005-0000-0000-000029920000}"/>
    <cellStyle name="Normal 6 6 5 2 2 2 2" xfId="19000" xr:uid="{00000000-0005-0000-0000-00002A920000}"/>
    <cellStyle name="Normal 6 6 5 2 2 2 2 2" xfId="42915" xr:uid="{00000000-0005-0000-0000-00002B920000}"/>
    <cellStyle name="Normal 6 6 5 2 2 2 3" xfId="32897" xr:uid="{00000000-0005-0000-0000-00002C920000}"/>
    <cellStyle name="Normal 6 6 5 2 2 3" xfId="19001" xr:uid="{00000000-0005-0000-0000-00002D920000}"/>
    <cellStyle name="Normal 6 6 5 2 2 3 2" xfId="19002" xr:uid="{00000000-0005-0000-0000-00002E920000}"/>
    <cellStyle name="Normal 6 6 5 2 2 3 2 2" xfId="42916" xr:uid="{00000000-0005-0000-0000-00002F920000}"/>
    <cellStyle name="Normal 6 6 5 2 2 3 3" xfId="32898" xr:uid="{00000000-0005-0000-0000-000030920000}"/>
    <cellStyle name="Normal 6 6 5 2 2 4" xfId="19003" xr:uid="{00000000-0005-0000-0000-000031920000}"/>
    <cellStyle name="Normal 6 6 5 2 2 4 2" xfId="36877" xr:uid="{00000000-0005-0000-0000-000032920000}"/>
    <cellStyle name="Normal 6 6 5 2 2 5" xfId="26281" xr:uid="{00000000-0005-0000-0000-000033920000}"/>
    <cellStyle name="Normal 6 6 5 2 3" xfId="19004" xr:uid="{00000000-0005-0000-0000-000034920000}"/>
    <cellStyle name="Normal 6 6 5 2 3 2" xfId="19005" xr:uid="{00000000-0005-0000-0000-000035920000}"/>
    <cellStyle name="Normal 6 6 5 2 3 2 2" xfId="19006" xr:uid="{00000000-0005-0000-0000-000036920000}"/>
    <cellStyle name="Normal 6 6 5 2 3 2 2 2" xfId="42917" xr:uid="{00000000-0005-0000-0000-000037920000}"/>
    <cellStyle name="Normal 6 6 5 2 3 2 3" xfId="32899" xr:uid="{00000000-0005-0000-0000-000038920000}"/>
    <cellStyle name="Normal 6 6 5 2 3 3" xfId="19007" xr:uid="{00000000-0005-0000-0000-000039920000}"/>
    <cellStyle name="Normal 6 6 5 2 3 3 2" xfId="19008" xr:uid="{00000000-0005-0000-0000-00003A920000}"/>
    <cellStyle name="Normal 6 6 5 2 3 3 2 2" xfId="42918" xr:uid="{00000000-0005-0000-0000-00003B920000}"/>
    <cellStyle name="Normal 6 6 5 2 3 3 3" xfId="32900" xr:uid="{00000000-0005-0000-0000-00003C920000}"/>
    <cellStyle name="Normal 6 6 5 2 3 4" xfId="19009" xr:uid="{00000000-0005-0000-0000-00003D920000}"/>
    <cellStyle name="Normal 6 6 5 2 3 4 2" xfId="36878" xr:uid="{00000000-0005-0000-0000-00003E920000}"/>
    <cellStyle name="Normal 6 6 5 2 3 5" xfId="26282" xr:uid="{00000000-0005-0000-0000-00003F920000}"/>
    <cellStyle name="Normal 6 6 5 2 4" xfId="19010" xr:uid="{00000000-0005-0000-0000-000040920000}"/>
    <cellStyle name="Normal 6 6 5 2 4 2" xfId="19011" xr:uid="{00000000-0005-0000-0000-000041920000}"/>
    <cellStyle name="Normal 6 6 5 2 4 2 2" xfId="42919" xr:uid="{00000000-0005-0000-0000-000042920000}"/>
    <cellStyle name="Normal 6 6 5 2 4 3" xfId="32901" xr:uid="{00000000-0005-0000-0000-000043920000}"/>
    <cellStyle name="Normal 6 6 5 2 5" xfId="19012" xr:uid="{00000000-0005-0000-0000-000044920000}"/>
    <cellStyle name="Normal 6 6 5 2 5 2" xfId="19013" xr:uid="{00000000-0005-0000-0000-000045920000}"/>
    <cellStyle name="Normal 6 6 5 2 5 2 2" xfId="42920" xr:uid="{00000000-0005-0000-0000-000046920000}"/>
    <cellStyle name="Normal 6 6 5 2 5 3" xfId="32902" xr:uid="{00000000-0005-0000-0000-000047920000}"/>
    <cellStyle name="Normal 6 6 5 2 6" xfId="19014" xr:uid="{00000000-0005-0000-0000-000048920000}"/>
    <cellStyle name="Normal 6 6 5 2 6 2" xfId="36876" xr:uid="{00000000-0005-0000-0000-000049920000}"/>
    <cellStyle name="Normal 6 6 5 2 7" xfId="26280" xr:uid="{00000000-0005-0000-0000-00004A920000}"/>
    <cellStyle name="Normal 6 6 5 3" xfId="19015" xr:uid="{00000000-0005-0000-0000-00004B920000}"/>
    <cellStyle name="Normal 6 6 5 3 2" xfId="19016" xr:uid="{00000000-0005-0000-0000-00004C920000}"/>
    <cellStyle name="Normal 6 6 5 3 2 2" xfId="19017" xr:uid="{00000000-0005-0000-0000-00004D920000}"/>
    <cellStyle name="Normal 6 6 5 3 2 2 2" xfId="42921" xr:uid="{00000000-0005-0000-0000-00004E920000}"/>
    <cellStyle name="Normal 6 6 5 3 2 3" xfId="32903" xr:uid="{00000000-0005-0000-0000-00004F920000}"/>
    <cellStyle name="Normal 6 6 5 3 3" xfId="19018" xr:uid="{00000000-0005-0000-0000-000050920000}"/>
    <cellStyle name="Normal 6 6 5 3 3 2" xfId="19019" xr:uid="{00000000-0005-0000-0000-000051920000}"/>
    <cellStyle name="Normal 6 6 5 3 3 2 2" xfId="42922" xr:uid="{00000000-0005-0000-0000-000052920000}"/>
    <cellStyle name="Normal 6 6 5 3 3 3" xfId="32904" xr:uid="{00000000-0005-0000-0000-000053920000}"/>
    <cellStyle name="Normal 6 6 5 3 4" xfId="19020" xr:uid="{00000000-0005-0000-0000-000054920000}"/>
    <cellStyle name="Normal 6 6 5 3 4 2" xfId="36879" xr:uid="{00000000-0005-0000-0000-000055920000}"/>
    <cellStyle name="Normal 6 6 5 3 5" xfId="26283" xr:uid="{00000000-0005-0000-0000-000056920000}"/>
    <cellStyle name="Normal 6 6 5 4" xfId="19021" xr:uid="{00000000-0005-0000-0000-000057920000}"/>
    <cellStyle name="Normal 6 6 5 4 2" xfId="19022" xr:uid="{00000000-0005-0000-0000-000058920000}"/>
    <cellStyle name="Normal 6 6 5 4 2 2" xfId="19023" xr:uid="{00000000-0005-0000-0000-000059920000}"/>
    <cellStyle name="Normal 6 6 5 4 2 2 2" xfId="42923" xr:uid="{00000000-0005-0000-0000-00005A920000}"/>
    <cellStyle name="Normal 6 6 5 4 2 3" xfId="32905" xr:uid="{00000000-0005-0000-0000-00005B920000}"/>
    <cellStyle name="Normal 6 6 5 4 3" xfId="19024" xr:uid="{00000000-0005-0000-0000-00005C920000}"/>
    <cellStyle name="Normal 6 6 5 4 3 2" xfId="19025" xr:uid="{00000000-0005-0000-0000-00005D920000}"/>
    <cellStyle name="Normal 6 6 5 4 3 2 2" xfId="42924" xr:uid="{00000000-0005-0000-0000-00005E920000}"/>
    <cellStyle name="Normal 6 6 5 4 3 3" xfId="32906" xr:uid="{00000000-0005-0000-0000-00005F920000}"/>
    <cellStyle name="Normal 6 6 5 4 4" xfId="19026" xr:uid="{00000000-0005-0000-0000-000060920000}"/>
    <cellStyle name="Normal 6 6 5 4 4 2" xfId="36880" xr:uid="{00000000-0005-0000-0000-000061920000}"/>
    <cellStyle name="Normal 6 6 5 4 5" xfId="26284" xr:uid="{00000000-0005-0000-0000-000062920000}"/>
    <cellStyle name="Normal 6 6 5 5" xfId="19027" xr:uid="{00000000-0005-0000-0000-000063920000}"/>
    <cellStyle name="Normal 6 6 5 5 2" xfId="19028" xr:uid="{00000000-0005-0000-0000-000064920000}"/>
    <cellStyle name="Normal 6 6 5 5 2 2" xfId="42925" xr:uid="{00000000-0005-0000-0000-000065920000}"/>
    <cellStyle name="Normal 6 6 5 5 3" xfId="32907" xr:uid="{00000000-0005-0000-0000-000066920000}"/>
    <cellStyle name="Normal 6 6 5 6" xfId="19029" xr:uid="{00000000-0005-0000-0000-000067920000}"/>
    <cellStyle name="Normal 6 6 5 6 2" xfId="19030" xr:uid="{00000000-0005-0000-0000-000068920000}"/>
    <cellStyle name="Normal 6 6 5 6 2 2" xfId="42926" xr:uid="{00000000-0005-0000-0000-000069920000}"/>
    <cellStyle name="Normal 6 6 5 6 3" xfId="32908" xr:uid="{00000000-0005-0000-0000-00006A920000}"/>
    <cellStyle name="Normal 6 6 5 7" xfId="19031" xr:uid="{00000000-0005-0000-0000-00006B920000}"/>
    <cellStyle name="Normal 6 6 5 7 2" xfId="36875" xr:uid="{00000000-0005-0000-0000-00006C920000}"/>
    <cellStyle name="Normal 6 6 5 8" xfId="26279" xr:uid="{00000000-0005-0000-0000-00006D920000}"/>
    <cellStyle name="Normal 6 6 6" xfId="19032" xr:uid="{00000000-0005-0000-0000-00006E920000}"/>
    <cellStyle name="Normal 6 6 6 2" xfId="19033" xr:uid="{00000000-0005-0000-0000-00006F920000}"/>
    <cellStyle name="Normal 6 6 6 2 2" xfId="19034" xr:uid="{00000000-0005-0000-0000-000070920000}"/>
    <cellStyle name="Normal 6 6 6 2 2 2" xfId="19035" xr:uid="{00000000-0005-0000-0000-000071920000}"/>
    <cellStyle name="Normal 6 6 6 2 2 2 2" xfId="19036" xr:uid="{00000000-0005-0000-0000-000072920000}"/>
    <cellStyle name="Normal 6 6 6 2 2 2 2 2" xfId="42927" xr:uid="{00000000-0005-0000-0000-000073920000}"/>
    <cellStyle name="Normal 6 6 6 2 2 2 3" xfId="32909" xr:uid="{00000000-0005-0000-0000-000074920000}"/>
    <cellStyle name="Normal 6 6 6 2 2 3" xfId="19037" xr:uid="{00000000-0005-0000-0000-000075920000}"/>
    <cellStyle name="Normal 6 6 6 2 2 3 2" xfId="19038" xr:uid="{00000000-0005-0000-0000-000076920000}"/>
    <cellStyle name="Normal 6 6 6 2 2 3 2 2" xfId="42928" xr:uid="{00000000-0005-0000-0000-000077920000}"/>
    <cellStyle name="Normal 6 6 6 2 2 3 3" xfId="32910" xr:uid="{00000000-0005-0000-0000-000078920000}"/>
    <cellStyle name="Normal 6 6 6 2 2 4" xfId="19039" xr:uid="{00000000-0005-0000-0000-000079920000}"/>
    <cellStyle name="Normal 6 6 6 2 2 4 2" xfId="36883" xr:uid="{00000000-0005-0000-0000-00007A920000}"/>
    <cellStyle name="Normal 6 6 6 2 2 5" xfId="26287" xr:uid="{00000000-0005-0000-0000-00007B920000}"/>
    <cellStyle name="Normal 6 6 6 2 3" xfId="19040" xr:uid="{00000000-0005-0000-0000-00007C920000}"/>
    <cellStyle name="Normal 6 6 6 2 3 2" xfId="19041" xr:uid="{00000000-0005-0000-0000-00007D920000}"/>
    <cellStyle name="Normal 6 6 6 2 3 2 2" xfId="19042" xr:uid="{00000000-0005-0000-0000-00007E920000}"/>
    <cellStyle name="Normal 6 6 6 2 3 2 2 2" xfId="42929" xr:uid="{00000000-0005-0000-0000-00007F920000}"/>
    <cellStyle name="Normal 6 6 6 2 3 2 3" xfId="32911" xr:uid="{00000000-0005-0000-0000-000080920000}"/>
    <cellStyle name="Normal 6 6 6 2 3 3" xfId="19043" xr:uid="{00000000-0005-0000-0000-000081920000}"/>
    <cellStyle name="Normal 6 6 6 2 3 3 2" xfId="19044" xr:uid="{00000000-0005-0000-0000-000082920000}"/>
    <cellStyle name="Normal 6 6 6 2 3 3 2 2" xfId="42930" xr:uid="{00000000-0005-0000-0000-000083920000}"/>
    <cellStyle name="Normal 6 6 6 2 3 3 3" xfId="32912" xr:uid="{00000000-0005-0000-0000-000084920000}"/>
    <cellStyle name="Normal 6 6 6 2 3 4" xfId="19045" xr:uid="{00000000-0005-0000-0000-000085920000}"/>
    <cellStyle name="Normal 6 6 6 2 3 4 2" xfId="36884" xr:uid="{00000000-0005-0000-0000-000086920000}"/>
    <cellStyle name="Normal 6 6 6 2 3 5" xfId="26288" xr:uid="{00000000-0005-0000-0000-000087920000}"/>
    <cellStyle name="Normal 6 6 6 2 4" xfId="19046" xr:uid="{00000000-0005-0000-0000-000088920000}"/>
    <cellStyle name="Normal 6 6 6 2 4 2" xfId="19047" xr:uid="{00000000-0005-0000-0000-000089920000}"/>
    <cellStyle name="Normal 6 6 6 2 4 2 2" xfId="42931" xr:uid="{00000000-0005-0000-0000-00008A920000}"/>
    <cellStyle name="Normal 6 6 6 2 4 3" xfId="32913" xr:uid="{00000000-0005-0000-0000-00008B920000}"/>
    <cellStyle name="Normal 6 6 6 2 5" xfId="19048" xr:uid="{00000000-0005-0000-0000-00008C920000}"/>
    <cellStyle name="Normal 6 6 6 2 5 2" xfId="19049" xr:uid="{00000000-0005-0000-0000-00008D920000}"/>
    <cellStyle name="Normal 6 6 6 2 5 2 2" xfId="42932" xr:uid="{00000000-0005-0000-0000-00008E920000}"/>
    <cellStyle name="Normal 6 6 6 2 5 3" xfId="32914" xr:uid="{00000000-0005-0000-0000-00008F920000}"/>
    <cellStyle name="Normal 6 6 6 2 6" xfId="19050" xr:uid="{00000000-0005-0000-0000-000090920000}"/>
    <cellStyle name="Normal 6 6 6 2 6 2" xfId="36882" xr:uid="{00000000-0005-0000-0000-000091920000}"/>
    <cellStyle name="Normal 6 6 6 2 7" xfId="26286" xr:uid="{00000000-0005-0000-0000-000092920000}"/>
    <cellStyle name="Normal 6 6 6 3" xfId="19051" xr:uid="{00000000-0005-0000-0000-000093920000}"/>
    <cellStyle name="Normal 6 6 6 3 2" xfId="19052" xr:uid="{00000000-0005-0000-0000-000094920000}"/>
    <cellStyle name="Normal 6 6 6 3 2 2" xfId="19053" xr:uid="{00000000-0005-0000-0000-000095920000}"/>
    <cellStyle name="Normal 6 6 6 3 2 2 2" xfId="42933" xr:uid="{00000000-0005-0000-0000-000096920000}"/>
    <cellStyle name="Normal 6 6 6 3 2 3" xfId="32915" xr:uid="{00000000-0005-0000-0000-000097920000}"/>
    <cellStyle name="Normal 6 6 6 3 3" xfId="19054" xr:uid="{00000000-0005-0000-0000-000098920000}"/>
    <cellStyle name="Normal 6 6 6 3 3 2" xfId="19055" xr:uid="{00000000-0005-0000-0000-000099920000}"/>
    <cellStyle name="Normal 6 6 6 3 3 2 2" xfId="42934" xr:uid="{00000000-0005-0000-0000-00009A920000}"/>
    <cellStyle name="Normal 6 6 6 3 3 3" xfId="32916" xr:uid="{00000000-0005-0000-0000-00009B920000}"/>
    <cellStyle name="Normal 6 6 6 3 4" xfId="19056" xr:uid="{00000000-0005-0000-0000-00009C920000}"/>
    <cellStyle name="Normal 6 6 6 3 4 2" xfId="36885" xr:uid="{00000000-0005-0000-0000-00009D920000}"/>
    <cellStyle name="Normal 6 6 6 3 5" xfId="26289" xr:uid="{00000000-0005-0000-0000-00009E920000}"/>
    <cellStyle name="Normal 6 6 6 4" xfId="19057" xr:uid="{00000000-0005-0000-0000-00009F920000}"/>
    <cellStyle name="Normal 6 6 6 4 2" xfId="19058" xr:uid="{00000000-0005-0000-0000-0000A0920000}"/>
    <cellStyle name="Normal 6 6 6 4 2 2" xfId="19059" xr:uid="{00000000-0005-0000-0000-0000A1920000}"/>
    <cellStyle name="Normal 6 6 6 4 2 2 2" xfId="42935" xr:uid="{00000000-0005-0000-0000-0000A2920000}"/>
    <cellStyle name="Normal 6 6 6 4 2 3" xfId="32917" xr:uid="{00000000-0005-0000-0000-0000A3920000}"/>
    <cellStyle name="Normal 6 6 6 4 3" xfId="19060" xr:uid="{00000000-0005-0000-0000-0000A4920000}"/>
    <cellStyle name="Normal 6 6 6 4 3 2" xfId="19061" xr:uid="{00000000-0005-0000-0000-0000A5920000}"/>
    <cellStyle name="Normal 6 6 6 4 3 2 2" xfId="42936" xr:uid="{00000000-0005-0000-0000-0000A6920000}"/>
    <cellStyle name="Normal 6 6 6 4 3 3" xfId="32918" xr:uid="{00000000-0005-0000-0000-0000A7920000}"/>
    <cellStyle name="Normal 6 6 6 4 4" xfId="19062" xr:uid="{00000000-0005-0000-0000-0000A8920000}"/>
    <cellStyle name="Normal 6 6 6 4 4 2" xfId="36886" xr:uid="{00000000-0005-0000-0000-0000A9920000}"/>
    <cellStyle name="Normal 6 6 6 4 5" xfId="26290" xr:uid="{00000000-0005-0000-0000-0000AA920000}"/>
    <cellStyle name="Normal 6 6 6 5" xfId="19063" xr:uid="{00000000-0005-0000-0000-0000AB920000}"/>
    <cellStyle name="Normal 6 6 6 5 2" xfId="19064" xr:uid="{00000000-0005-0000-0000-0000AC920000}"/>
    <cellStyle name="Normal 6 6 6 5 2 2" xfId="42937" xr:uid="{00000000-0005-0000-0000-0000AD920000}"/>
    <cellStyle name="Normal 6 6 6 5 3" xfId="32919" xr:uid="{00000000-0005-0000-0000-0000AE920000}"/>
    <cellStyle name="Normal 6 6 6 6" xfId="19065" xr:uid="{00000000-0005-0000-0000-0000AF920000}"/>
    <cellStyle name="Normal 6 6 6 6 2" xfId="19066" xr:uid="{00000000-0005-0000-0000-0000B0920000}"/>
    <cellStyle name="Normal 6 6 6 6 2 2" xfId="42938" xr:uid="{00000000-0005-0000-0000-0000B1920000}"/>
    <cellStyle name="Normal 6 6 6 6 3" xfId="32920" xr:uid="{00000000-0005-0000-0000-0000B2920000}"/>
    <cellStyle name="Normal 6 6 6 7" xfId="19067" xr:uid="{00000000-0005-0000-0000-0000B3920000}"/>
    <cellStyle name="Normal 6 6 6 7 2" xfId="36881" xr:uid="{00000000-0005-0000-0000-0000B4920000}"/>
    <cellStyle name="Normal 6 6 6 8" xfId="26285" xr:uid="{00000000-0005-0000-0000-0000B5920000}"/>
    <cellStyle name="Normal 6 6 7" xfId="19068" xr:uid="{00000000-0005-0000-0000-0000B6920000}"/>
    <cellStyle name="Normal 6 6 7 2" xfId="19069" xr:uid="{00000000-0005-0000-0000-0000B7920000}"/>
    <cellStyle name="Normal 6 6 7 2 2" xfId="19070" xr:uid="{00000000-0005-0000-0000-0000B8920000}"/>
    <cellStyle name="Normal 6 6 7 2 2 2" xfId="19071" xr:uid="{00000000-0005-0000-0000-0000B9920000}"/>
    <cellStyle name="Normal 6 6 7 2 2 2 2" xfId="42939" xr:uid="{00000000-0005-0000-0000-0000BA920000}"/>
    <cellStyle name="Normal 6 6 7 2 2 3" xfId="32921" xr:uid="{00000000-0005-0000-0000-0000BB920000}"/>
    <cellStyle name="Normal 6 6 7 2 3" xfId="19072" xr:uid="{00000000-0005-0000-0000-0000BC920000}"/>
    <cellStyle name="Normal 6 6 7 2 3 2" xfId="19073" xr:uid="{00000000-0005-0000-0000-0000BD920000}"/>
    <cellStyle name="Normal 6 6 7 2 3 2 2" xfId="42940" xr:uid="{00000000-0005-0000-0000-0000BE920000}"/>
    <cellStyle name="Normal 6 6 7 2 3 3" xfId="32922" xr:uid="{00000000-0005-0000-0000-0000BF920000}"/>
    <cellStyle name="Normal 6 6 7 2 4" xfId="19074" xr:uid="{00000000-0005-0000-0000-0000C0920000}"/>
    <cellStyle name="Normal 6 6 7 2 4 2" xfId="36888" xr:uid="{00000000-0005-0000-0000-0000C1920000}"/>
    <cellStyle name="Normal 6 6 7 2 5" xfId="26292" xr:uid="{00000000-0005-0000-0000-0000C2920000}"/>
    <cellStyle name="Normal 6 6 7 3" xfId="19075" xr:uid="{00000000-0005-0000-0000-0000C3920000}"/>
    <cellStyle name="Normal 6 6 7 3 2" xfId="19076" xr:uid="{00000000-0005-0000-0000-0000C4920000}"/>
    <cellStyle name="Normal 6 6 7 3 2 2" xfId="19077" xr:uid="{00000000-0005-0000-0000-0000C5920000}"/>
    <cellStyle name="Normal 6 6 7 3 2 2 2" xfId="42941" xr:uid="{00000000-0005-0000-0000-0000C6920000}"/>
    <cellStyle name="Normal 6 6 7 3 2 3" xfId="32923" xr:uid="{00000000-0005-0000-0000-0000C7920000}"/>
    <cellStyle name="Normal 6 6 7 3 3" xfId="19078" xr:uid="{00000000-0005-0000-0000-0000C8920000}"/>
    <cellStyle name="Normal 6 6 7 3 3 2" xfId="19079" xr:uid="{00000000-0005-0000-0000-0000C9920000}"/>
    <cellStyle name="Normal 6 6 7 3 3 2 2" xfId="42942" xr:uid="{00000000-0005-0000-0000-0000CA920000}"/>
    <cellStyle name="Normal 6 6 7 3 3 3" xfId="32924" xr:uid="{00000000-0005-0000-0000-0000CB920000}"/>
    <cellStyle name="Normal 6 6 7 3 4" xfId="19080" xr:uid="{00000000-0005-0000-0000-0000CC920000}"/>
    <cellStyle name="Normal 6 6 7 3 4 2" xfId="36889" xr:uid="{00000000-0005-0000-0000-0000CD920000}"/>
    <cellStyle name="Normal 6 6 7 3 5" xfId="26293" xr:uid="{00000000-0005-0000-0000-0000CE920000}"/>
    <cellStyle name="Normal 6 6 7 4" xfId="19081" xr:uid="{00000000-0005-0000-0000-0000CF920000}"/>
    <cellStyle name="Normal 6 6 7 4 2" xfId="19082" xr:uid="{00000000-0005-0000-0000-0000D0920000}"/>
    <cellStyle name="Normal 6 6 7 4 2 2" xfId="42943" xr:uid="{00000000-0005-0000-0000-0000D1920000}"/>
    <cellStyle name="Normal 6 6 7 4 3" xfId="32925" xr:uid="{00000000-0005-0000-0000-0000D2920000}"/>
    <cellStyle name="Normal 6 6 7 5" xfId="19083" xr:uid="{00000000-0005-0000-0000-0000D3920000}"/>
    <cellStyle name="Normal 6 6 7 5 2" xfId="19084" xr:uid="{00000000-0005-0000-0000-0000D4920000}"/>
    <cellStyle name="Normal 6 6 7 5 2 2" xfId="42944" xr:uid="{00000000-0005-0000-0000-0000D5920000}"/>
    <cellStyle name="Normal 6 6 7 5 3" xfId="32926" xr:uid="{00000000-0005-0000-0000-0000D6920000}"/>
    <cellStyle name="Normal 6 6 7 6" xfId="19085" xr:uid="{00000000-0005-0000-0000-0000D7920000}"/>
    <cellStyle name="Normal 6 6 7 6 2" xfId="36887" xr:uid="{00000000-0005-0000-0000-0000D8920000}"/>
    <cellStyle name="Normal 6 6 7 7" xfId="26291" xr:uid="{00000000-0005-0000-0000-0000D9920000}"/>
    <cellStyle name="Normal 6 6 8" xfId="19086" xr:uid="{00000000-0005-0000-0000-0000DA920000}"/>
    <cellStyle name="Normal 6 6 8 2" xfId="19087" xr:uid="{00000000-0005-0000-0000-0000DB920000}"/>
    <cellStyle name="Normal 6 6 8 2 2" xfId="19088" xr:uid="{00000000-0005-0000-0000-0000DC920000}"/>
    <cellStyle name="Normal 6 6 8 2 2 2" xfId="42945" xr:uid="{00000000-0005-0000-0000-0000DD920000}"/>
    <cellStyle name="Normal 6 6 8 2 3" xfId="32927" xr:uid="{00000000-0005-0000-0000-0000DE920000}"/>
    <cellStyle name="Normal 6 6 8 3" xfId="19089" xr:uid="{00000000-0005-0000-0000-0000DF920000}"/>
    <cellStyle name="Normal 6 6 8 3 2" xfId="19090" xr:uid="{00000000-0005-0000-0000-0000E0920000}"/>
    <cellStyle name="Normal 6 6 8 3 2 2" xfId="42946" xr:uid="{00000000-0005-0000-0000-0000E1920000}"/>
    <cellStyle name="Normal 6 6 8 3 3" xfId="32928" xr:uid="{00000000-0005-0000-0000-0000E2920000}"/>
    <cellStyle name="Normal 6 6 8 4" xfId="19091" xr:uid="{00000000-0005-0000-0000-0000E3920000}"/>
    <cellStyle name="Normal 6 6 8 4 2" xfId="36890" xr:uid="{00000000-0005-0000-0000-0000E4920000}"/>
    <cellStyle name="Normal 6 6 8 5" xfId="26294" xr:uid="{00000000-0005-0000-0000-0000E5920000}"/>
    <cellStyle name="Normal 6 6 9" xfId="19092" xr:uid="{00000000-0005-0000-0000-0000E6920000}"/>
    <cellStyle name="Normal 6 6 9 2" xfId="19093" xr:uid="{00000000-0005-0000-0000-0000E7920000}"/>
    <cellStyle name="Normal 6 6 9 2 2" xfId="19094" xr:uid="{00000000-0005-0000-0000-0000E8920000}"/>
    <cellStyle name="Normal 6 6 9 2 2 2" xfId="42947" xr:uid="{00000000-0005-0000-0000-0000E9920000}"/>
    <cellStyle name="Normal 6 6 9 2 3" xfId="32929" xr:uid="{00000000-0005-0000-0000-0000EA920000}"/>
    <cellStyle name="Normal 6 6 9 3" xfId="19095" xr:uid="{00000000-0005-0000-0000-0000EB920000}"/>
    <cellStyle name="Normal 6 6 9 3 2" xfId="19096" xr:uid="{00000000-0005-0000-0000-0000EC920000}"/>
    <cellStyle name="Normal 6 6 9 3 2 2" xfId="42948" xr:uid="{00000000-0005-0000-0000-0000ED920000}"/>
    <cellStyle name="Normal 6 6 9 3 3" xfId="32930" xr:uid="{00000000-0005-0000-0000-0000EE920000}"/>
    <cellStyle name="Normal 6 6 9 4" xfId="19097" xr:uid="{00000000-0005-0000-0000-0000EF920000}"/>
    <cellStyle name="Normal 6 6 9 4 2" xfId="36891" xr:uid="{00000000-0005-0000-0000-0000F0920000}"/>
    <cellStyle name="Normal 6 6 9 5" xfId="26295" xr:uid="{00000000-0005-0000-0000-0000F1920000}"/>
    <cellStyle name="Normal 6 7" xfId="19098" xr:uid="{00000000-0005-0000-0000-0000F2920000}"/>
    <cellStyle name="Normal 6 7 10" xfId="19099" xr:uid="{00000000-0005-0000-0000-0000F3920000}"/>
    <cellStyle name="Normal 6 7 10 2" xfId="19100" xr:uid="{00000000-0005-0000-0000-0000F4920000}"/>
    <cellStyle name="Normal 6 7 10 2 2" xfId="42949" xr:uid="{00000000-0005-0000-0000-0000F5920000}"/>
    <cellStyle name="Normal 6 7 10 3" xfId="32931" xr:uid="{00000000-0005-0000-0000-0000F6920000}"/>
    <cellStyle name="Normal 6 7 11" xfId="19101" xr:uid="{00000000-0005-0000-0000-0000F7920000}"/>
    <cellStyle name="Normal 6 7 11 2" xfId="19102" xr:uid="{00000000-0005-0000-0000-0000F8920000}"/>
    <cellStyle name="Normal 6 7 11 2 2" xfId="42950" xr:uid="{00000000-0005-0000-0000-0000F9920000}"/>
    <cellStyle name="Normal 6 7 11 3" xfId="32932" xr:uid="{00000000-0005-0000-0000-0000FA920000}"/>
    <cellStyle name="Normal 6 7 12" xfId="19103" xr:uid="{00000000-0005-0000-0000-0000FB920000}"/>
    <cellStyle name="Normal 6 7 12 2" xfId="36892" xr:uid="{00000000-0005-0000-0000-0000FC920000}"/>
    <cellStyle name="Normal 6 7 13" xfId="26296" xr:uid="{00000000-0005-0000-0000-0000FD920000}"/>
    <cellStyle name="Normal 6 7 2" xfId="19104" xr:uid="{00000000-0005-0000-0000-0000FE920000}"/>
    <cellStyle name="Normal 6 7 2 10" xfId="19105" xr:uid="{00000000-0005-0000-0000-0000FF920000}"/>
    <cellStyle name="Normal 6 7 2 10 2" xfId="19106" xr:uid="{00000000-0005-0000-0000-000000930000}"/>
    <cellStyle name="Normal 6 7 2 10 2 2" xfId="42951" xr:uid="{00000000-0005-0000-0000-000001930000}"/>
    <cellStyle name="Normal 6 7 2 10 3" xfId="32933" xr:uid="{00000000-0005-0000-0000-000002930000}"/>
    <cellStyle name="Normal 6 7 2 11" xfId="19107" xr:uid="{00000000-0005-0000-0000-000003930000}"/>
    <cellStyle name="Normal 6 7 2 11 2" xfId="36893" xr:uid="{00000000-0005-0000-0000-000004930000}"/>
    <cellStyle name="Normal 6 7 2 12" xfId="26297" xr:uid="{00000000-0005-0000-0000-000005930000}"/>
    <cellStyle name="Normal 6 7 2 2" xfId="19108" xr:uid="{00000000-0005-0000-0000-000006930000}"/>
    <cellStyle name="Normal 6 7 2 2 10" xfId="26298" xr:uid="{00000000-0005-0000-0000-000007930000}"/>
    <cellStyle name="Normal 6 7 2 2 2" xfId="19109" xr:uid="{00000000-0005-0000-0000-000008930000}"/>
    <cellStyle name="Normal 6 7 2 2 2 2" xfId="19110" xr:uid="{00000000-0005-0000-0000-000009930000}"/>
    <cellStyle name="Normal 6 7 2 2 2 2 2" xfId="19111" xr:uid="{00000000-0005-0000-0000-00000A930000}"/>
    <cellStyle name="Normal 6 7 2 2 2 2 2 2" xfId="19112" xr:uid="{00000000-0005-0000-0000-00000B930000}"/>
    <cellStyle name="Normal 6 7 2 2 2 2 2 2 2" xfId="19113" xr:uid="{00000000-0005-0000-0000-00000C930000}"/>
    <cellStyle name="Normal 6 7 2 2 2 2 2 2 2 2" xfId="42952" xr:uid="{00000000-0005-0000-0000-00000D930000}"/>
    <cellStyle name="Normal 6 7 2 2 2 2 2 2 3" xfId="32934" xr:uid="{00000000-0005-0000-0000-00000E930000}"/>
    <cellStyle name="Normal 6 7 2 2 2 2 2 3" xfId="19114" xr:uid="{00000000-0005-0000-0000-00000F930000}"/>
    <cellStyle name="Normal 6 7 2 2 2 2 2 3 2" xfId="19115" xr:uid="{00000000-0005-0000-0000-000010930000}"/>
    <cellStyle name="Normal 6 7 2 2 2 2 2 3 2 2" xfId="42953" xr:uid="{00000000-0005-0000-0000-000011930000}"/>
    <cellStyle name="Normal 6 7 2 2 2 2 2 3 3" xfId="32935" xr:uid="{00000000-0005-0000-0000-000012930000}"/>
    <cellStyle name="Normal 6 7 2 2 2 2 2 4" xfId="19116" xr:uid="{00000000-0005-0000-0000-000013930000}"/>
    <cellStyle name="Normal 6 7 2 2 2 2 2 4 2" xfId="36897" xr:uid="{00000000-0005-0000-0000-000014930000}"/>
    <cellStyle name="Normal 6 7 2 2 2 2 2 5" xfId="26301" xr:uid="{00000000-0005-0000-0000-000015930000}"/>
    <cellStyle name="Normal 6 7 2 2 2 2 3" xfId="19117" xr:uid="{00000000-0005-0000-0000-000016930000}"/>
    <cellStyle name="Normal 6 7 2 2 2 2 3 2" xfId="19118" xr:uid="{00000000-0005-0000-0000-000017930000}"/>
    <cellStyle name="Normal 6 7 2 2 2 2 3 2 2" xfId="19119" xr:uid="{00000000-0005-0000-0000-000018930000}"/>
    <cellStyle name="Normal 6 7 2 2 2 2 3 2 2 2" xfId="42954" xr:uid="{00000000-0005-0000-0000-000019930000}"/>
    <cellStyle name="Normal 6 7 2 2 2 2 3 2 3" xfId="32936" xr:uid="{00000000-0005-0000-0000-00001A930000}"/>
    <cellStyle name="Normal 6 7 2 2 2 2 3 3" xfId="19120" xr:uid="{00000000-0005-0000-0000-00001B930000}"/>
    <cellStyle name="Normal 6 7 2 2 2 2 3 3 2" xfId="19121" xr:uid="{00000000-0005-0000-0000-00001C930000}"/>
    <cellStyle name="Normal 6 7 2 2 2 2 3 3 2 2" xfId="42955" xr:uid="{00000000-0005-0000-0000-00001D930000}"/>
    <cellStyle name="Normal 6 7 2 2 2 2 3 3 3" xfId="32937" xr:uid="{00000000-0005-0000-0000-00001E930000}"/>
    <cellStyle name="Normal 6 7 2 2 2 2 3 4" xfId="19122" xr:uid="{00000000-0005-0000-0000-00001F930000}"/>
    <cellStyle name="Normal 6 7 2 2 2 2 3 4 2" xfId="36898" xr:uid="{00000000-0005-0000-0000-000020930000}"/>
    <cellStyle name="Normal 6 7 2 2 2 2 3 5" xfId="26302" xr:uid="{00000000-0005-0000-0000-000021930000}"/>
    <cellStyle name="Normal 6 7 2 2 2 2 4" xfId="19123" xr:uid="{00000000-0005-0000-0000-000022930000}"/>
    <cellStyle name="Normal 6 7 2 2 2 2 4 2" xfId="19124" xr:uid="{00000000-0005-0000-0000-000023930000}"/>
    <cellStyle name="Normal 6 7 2 2 2 2 4 2 2" xfId="42956" xr:uid="{00000000-0005-0000-0000-000024930000}"/>
    <cellStyle name="Normal 6 7 2 2 2 2 4 3" xfId="32938" xr:uid="{00000000-0005-0000-0000-000025930000}"/>
    <cellStyle name="Normal 6 7 2 2 2 2 5" xfId="19125" xr:uid="{00000000-0005-0000-0000-000026930000}"/>
    <cellStyle name="Normal 6 7 2 2 2 2 5 2" xfId="19126" xr:uid="{00000000-0005-0000-0000-000027930000}"/>
    <cellStyle name="Normal 6 7 2 2 2 2 5 2 2" xfId="42957" xr:uid="{00000000-0005-0000-0000-000028930000}"/>
    <cellStyle name="Normal 6 7 2 2 2 2 5 3" xfId="32939" xr:uid="{00000000-0005-0000-0000-000029930000}"/>
    <cellStyle name="Normal 6 7 2 2 2 2 6" xfId="19127" xr:uid="{00000000-0005-0000-0000-00002A930000}"/>
    <cellStyle name="Normal 6 7 2 2 2 2 6 2" xfId="36896" xr:uid="{00000000-0005-0000-0000-00002B930000}"/>
    <cellStyle name="Normal 6 7 2 2 2 2 7" xfId="26300" xr:uid="{00000000-0005-0000-0000-00002C930000}"/>
    <cellStyle name="Normal 6 7 2 2 2 3" xfId="19128" xr:uid="{00000000-0005-0000-0000-00002D930000}"/>
    <cellStyle name="Normal 6 7 2 2 2 3 2" xfId="19129" xr:uid="{00000000-0005-0000-0000-00002E930000}"/>
    <cellStyle name="Normal 6 7 2 2 2 3 2 2" xfId="19130" xr:uid="{00000000-0005-0000-0000-00002F930000}"/>
    <cellStyle name="Normal 6 7 2 2 2 3 2 2 2" xfId="42958" xr:uid="{00000000-0005-0000-0000-000030930000}"/>
    <cellStyle name="Normal 6 7 2 2 2 3 2 3" xfId="32940" xr:uid="{00000000-0005-0000-0000-000031930000}"/>
    <cellStyle name="Normal 6 7 2 2 2 3 3" xfId="19131" xr:uid="{00000000-0005-0000-0000-000032930000}"/>
    <cellStyle name="Normal 6 7 2 2 2 3 3 2" xfId="19132" xr:uid="{00000000-0005-0000-0000-000033930000}"/>
    <cellStyle name="Normal 6 7 2 2 2 3 3 2 2" xfId="42959" xr:uid="{00000000-0005-0000-0000-000034930000}"/>
    <cellStyle name="Normal 6 7 2 2 2 3 3 3" xfId="32941" xr:uid="{00000000-0005-0000-0000-000035930000}"/>
    <cellStyle name="Normal 6 7 2 2 2 3 4" xfId="19133" xr:uid="{00000000-0005-0000-0000-000036930000}"/>
    <cellStyle name="Normal 6 7 2 2 2 3 4 2" xfId="36899" xr:uid="{00000000-0005-0000-0000-000037930000}"/>
    <cellStyle name="Normal 6 7 2 2 2 3 5" xfId="26303" xr:uid="{00000000-0005-0000-0000-000038930000}"/>
    <cellStyle name="Normal 6 7 2 2 2 4" xfId="19134" xr:uid="{00000000-0005-0000-0000-000039930000}"/>
    <cellStyle name="Normal 6 7 2 2 2 4 2" xfId="19135" xr:uid="{00000000-0005-0000-0000-00003A930000}"/>
    <cellStyle name="Normal 6 7 2 2 2 4 2 2" xfId="19136" xr:uid="{00000000-0005-0000-0000-00003B930000}"/>
    <cellStyle name="Normal 6 7 2 2 2 4 2 2 2" xfId="42960" xr:uid="{00000000-0005-0000-0000-00003C930000}"/>
    <cellStyle name="Normal 6 7 2 2 2 4 2 3" xfId="32942" xr:uid="{00000000-0005-0000-0000-00003D930000}"/>
    <cellStyle name="Normal 6 7 2 2 2 4 3" xfId="19137" xr:uid="{00000000-0005-0000-0000-00003E930000}"/>
    <cellStyle name="Normal 6 7 2 2 2 4 3 2" xfId="19138" xr:uid="{00000000-0005-0000-0000-00003F930000}"/>
    <cellStyle name="Normal 6 7 2 2 2 4 3 2 2" xfId="42961" xr:uid="{00000000-0005-0000-0000-000040930000}"/>
    <cellStyle name="Normal 6 7 2 2 2 4 3 3" xfId="32943" xr:uid="{00000000-0005-0000-0000-000041930000}"/>
    <cellStyle name="Normal 6 7 2 2 2 4 4" xfId="19139" xr:uid="{00000000-0005-0000-0000-000042930000}"/>
    <cellStyle name="Normal 6 7 2 2 2 4 4 2" xfId="36900" xr:uid="{00000000-0005-0000-0000-000043930000}"/>
    <cellStyle name="Normal 6 7 2 2 2 4 5" xfId="26304" xr:uid="{00000000-0005-0000-0000-000044930000}"/>
    <cellStyle name="Normal 6 7 2 2 2 5" xfId="19140" xr:uid="{00000000-0005-0000-0000-000045930000}"/>
    <cellStyle name="Normal 6 7 2 2 2 5 2" xfId="19141" xr:uid="{00000000-0005-0000-0000-000046930000}"/>
    <cellStyle name="Normal 6 7 2 2 2 5 2 2" xfId="42962" xr:uid="{00000000-0005-0000-0000-000047930000}"/>
    <cellStyle name="Normal 6 7 2 2 2 5 3" xfId="32944" xr:uid="{00000000-0005-0000-0000-000048930000}"/>
    <cellStyle name="Normal 6 7 2 2 2 6" xfId="19142" xr:uid="{00000000-0005-0000-0000-000049930000}"/>
    <cellStyle name="Normal 6 7 2 2 2 6 2" xfId="19143" xr:uid="{00000000-0005-0000-0000-00004A930000}"/>
    <cellStyle name="Normal 6 7 2 2 2 6 2 2" xfId="42963" xr:uid="{00000000-0005-0000-0000-00004B930000}"/>
    <cellStyle name="Normal 6 7 2 2 2 6 3" xfId="32945" xr:uid="{00000000-0005-0000-0000-00004C930000}"/>
    <cellStyle name="Normal 6 7 2 2 2 7" xfId="19144" xr:uid="{00000000-0005-0000-0000-00004D930000}"/>
    <cellStyle name="Normal 6 7 2 2 2 7 2" xfId="36895" xr:uid="{00000000-0005-0000-0000-00004E930000}"/>
    <cellStyle name="Normal 6 7 2 2 2 8" xfId="26299" xr:uid="{00000000-0005-0000-0000-00004F930000}"/>
    <cellStyle name="Normal 6 7 2 2 3" xfId="19145" xr:uid="{00000000-0005-0000-0000-000050930000}"/>
    <cellStyle name="Normal 6 7 2 2 3 2" xfId="19146" xr:uid="{00000000-0005-0000-0000-000051930000}"/>
    <cellStyle name="Normal 6 7 2 2 3 2 2" xfId="19147" xr:uid="{00000000-0005-0000-0000-000052930000}"/>
    <cellStyle name="Normal 6 7 2 2 3 2 2 2" xfId="19148" xr:uid="{00000000-0005-0000-0000-000053930000}"/>
    <cellStyle name="Normal 6 7 2 2 3 2 2 2 2" xfId="19149" xr:uid="{00000000-0005-0000-0000-000054930000}"/>
    <cellStyle name="Normal 6 7 2 2 3 2 2 2 2 2" xfId="42964" xr:uid="{00000000-0005-0000-0000-000055930000}"/>
    <cellStyle name="Normal 6 7 2 2 3 2 2 2 3" xfId="32946" xr:uid="{00000000-0005-0000-0000-000056930000}"/>
    <cellStyle name="Normal 6 7 2 2 3 2 2 3" xfId="19150" xr:uid="{00000000-0005-0000-0000-000057930000}"/>
    <cellStyle name="Normal 6 7 2 2 3 2 2 3 2" xfId="19151" xr:uid="{00000000-0005-0000-0000-000058930000}"/>
    <cellStyle name="Normal 6 7 2 2 3 2 2 3 2 2" xfId="42965" xr:uid="{00000000-0005-0000-0000-000059930000}"/>
    <cellStyle name="Normal 6 7 2 2 3 2 2 3 3" xfId="32947" xr:uid="{00000000-0005-0000-0000-00005A930000}"/>
    <cellStyle name="Normal 6 7 2 2 3 2 2 4" xfId="19152" xr:uid="{00000000-0005-0000-0000-00005B930000}"/>
    <cellStyle name="Normal 6 7 2 2 3 2 2 4 2" xfId="36903" xr:uid="{00000000-0005-0000-0000-00005C930000}"/>
    <cellStyle name="Normal 6 7 2 2 3 2 2 5" xfId="26307" xr:uid="{00000000-0005-0000-0000-00005D930000}"/>
    <cellStyle name="Normal 6 7 2 2 3 2 3" xfId="19153" xr:uid="{00000000-0005-0000-0000-00005E930000}"/>
    <cellStyle name="Normal 6 7 2 2 3 2 3 2" xfId="19154" xr:uid="{00000000-0005-0000-0000-00005F930000}"/>
    <cellStyle name="Normal 6 7 2 2 3 2 3 2 2" xfId="19155" xr:uid="{00000000-0005-0000-0000-000060930000}"/>
    <cellStyle name="Normal 6 7 2 2 3 2 3 2 2 2" xfId="42966" xr:uid="{00000000-0005-0000-0000-000061930000}"/>
    <cellStyle name="Normal 6 7 2 2 3 2 3 2 3" xfId="32948" xr:uid="{00000000-0005-0000-0000-000062930000}"/>
    <cellStyle name="Normal 6 7 2 2 3 2 3 3" xfId="19156" xr:uid="{00000000-0005-0000-0000-000063930000}"/>
    <cellStyle name="Normal 6 7 2 2 3 2 3 3 2" xfId="19157" xr:uid="{00000000-0005-0000-0000-000064930000}"/>
    <cellStyle name="Normal 6 7 2 2 3 2 3 3 2 2" xfId="42967" xr:uid="{00000000-0005-0000-0000-000065930000}"/>
    <cellStyle name="Normal 6 7 2 2 3 2 3 3 3" xfId="32949" xr:uid="{00000000-0005-0000-0000-000066930000}"/>
    <cellStyle name="Normal 6 7 2 2 3 2 3 4" xfId="19158" xr:uid="{00000000-0005-0000-0000-000067930000}"/>
    <cellStyle name="Normal 6 7 2 2 3 2 3 4 2" xfId="36904" xr:uid="{00000000-0005-0000-0000-000068930000}"/>
    <cellStyle name="Normal 6 7 2 2 3 2 3 5" xfId="26308" xr:uid="{00000000-0005-0000-0000-000069930000}"/>
    <cellStyle name="Normal 6 7 2 2 3 2 4" xfId="19159" xr:uid="{00000000-0005-0000-0000-00006A930000}"/>
    <cellStyle name="Normal 6 7 2 2 3 2 4 2" xfId="19160" xr:uid="{00000000-0005-0000-0000-00006B930000}"/>
    <cellStyle name="Normal 6 7 2 2 3 2 4 2 2" xfId="42968" xr:uid="{00000000-0005-0000-0000-00006C930000}"/>
    <cellStyle name="Normal 6 7 2 2 3 2 4 3" xfId="32950" xr:uid="{00000000-0005-0000-0000-00006D930000}"/>
    <cellStyle name="Normal 6 7 2 2 3 2 5" xfId="19161" xr:uid="{00000000-0005-0000-0000-00006E930000}"/>
    <cellStyle name="Normal 6 7 2 2 3 2 5 2" xfId="19162" xr:uid="{00000000-0005-0000-0000-00006F930000}"/>
    <cellStyle name="Normal 6 7 2 2 3 2 5 2 2" xfId="42969" xr:uid="{00000000-0005-0000-0000-000070930000}"/>
    <cellStyle name="Normal 6 7 2 2 3 2 5 3" xfId="32951" xr:uid="{00000000-0005-0000-0000-000071930000}"/>
    <cellStyle name="Normal 6 7 2 2 3 2 6" xfId="19163" xr:uid="{00000000-0005-0000-0000-000072930000}"/>
    <cellStyle name="Normal 6 7 2 2 3 2 6 2" xfId="36902" xr:uid="{00000000-0005-0000-0000-000073930000}"/>
    <cellStyle name="Normal 6 7 2 2 3 2 7" xfId="26306" xr:uid="{00000000-0005-0000-0000-000074930000}"/>
    <cellStyle name="Normal 6 7 2 2 3 3" xfId="19164" xr:uid="{00000000-0005-0000-0000-000075930000}"/>
    <cellStyle name="Normal 6 7 2 2 3 3 2" xfId="19165" xr:uid="{00000000-0005-0000-0000-000076930000}"/>
    <cellStyle name="Normal 6 7 2 2 3 3 2 2" xfId="19166" xr:uid="{00000000-0005-0000-0000-000077930000}"/>
    <cellStyle name="Normal 6 7 2 2 3 3 2 2 2" xfId="42970" xr:uid="{00000000-0005-0000-0000-000078930000}"/>
    <cellStyle name="Normal 6 7 2 2 3 3 2 3" xfId="32952" xr:uid="{00000000-0005-0000-0000-000079930000}"/>
    <cellStyle name="Normal 6 7 2 2 3 3 3" xfId="19167" xr:uid="{00000000-0005-0000-0000-00007A930000}"/>
    <cellStyle name="Normal 6 7 2 2 3 3 3 2" xfId="19168" xr:uid="{00000000-0005-0000-0000-00007B930000}"/>
    <cellStyle name="Normal 6 7 2 2 3 3 3 2 2" xfId="42971" xr:uid="{00000000-0005-0000-0000-00007C930000}"/>
    <cellStyle name="Normal 6 7 2 2 3 3 3 3" xfId="32953" xr:uid="{00000000-0005-0000-0000-00007D930000}"/>
    <cellStyle name="Normal 6 7 2 2 3 3 4" xfId="19169" xr:uid="{00000000-0005-0000-0000-00007E930000}"/>
    <cellStyle name="Normal 6 7 2 2 3 3 4 2" xfId="36905" xr:uid="{00000000-0005-0000-0000-00007F930000}"/>
    <cellStyle name="Normal 6 7 2 2 3 3 5" xfId="26309" xr:uid="{00000000-0005-0000-0000-000080930000}"/>
    <cellStyle name="Normal 6 7 2 2 3 4" xfId="19170" xr:uid="{00000000-0005-0000-0000-000081930000}"/>
    <cellStyle name="Normal 6 7 2 2 3 4 2" xfId="19171" xr:uid="{00000000-0005-0000-0000-000082930000}"/>
    <cellStyle name="Normal 6 7 2 2 3 4 2 2" xfId="19172" xr:uid="{00000000-0005-0000-0000-000083930000}"/>
    <cellStyle name="Normal 6 7 2 2 3 4 2 2 2" xfId="42972" xr:uid="{00000000-0005-0000-0000-000084930000}"/>
    <cellStyle name="Normal 6 7 2 2 3 4 2 3" xfId="32954" xr:uid="{00000000-0005-0000-0000-000085930000}"/>
    <cellStyle name="Normal 6 7 2 2 3 4 3" xfId="19173" xr:uid="{00000000-0005-0000-0000-000086930000}"/>
    <cellStyle name="Normal 6 7 2 2 3 4 3 2" xfId="19174" xr:uid="{00000000-0005-0000-0000-000087930000}"/>
    <cellStyle name="Normal 6 7 2 2 3 4 3 2 2" xfId="42973" xr:uid="{00000000-0005-0000-0000-000088930000}"/>
    <cellStyle name="Normal 6 7 2 2 3 4 3 3" xfId="32955" xr:uid="{00000000-0005-0000-0000-000089930000}"/>
    <cellStyle name="Normal 6 7 2 2 3 4 4" xfId="19175" xr:uid="{00000000-0005-0000-0000-00008A930000}"/>
    <cellStyle name="Normal 6 7 2 2 3 4 4 2" xfId="36906" xr:uid="{00000000-0005-0000-0000-00008B930000}"/>
    <cellStyle name="Normal 6 7 2 2 3 4 5" xfId="26310" xr:uid="{00000000-0005-0000-0000-00008C930000}"/>
    <cellStyle name="Normal 6 7 2 2 3 5" xfId="19176" xr:uid="{00000000-0005-0000-0000-00008D930000}"/>
    <cellStyle name="Normal 6 7 2 2 3 5 2" xfId="19177" xr:uid="{00000000-0005-0000-0000-00008E930000}"/>
    <cellStyle name="Normal 6 7 2 2 3 5 2 2" xfId="42974" xr:uid="{00000000-0005-0000-0000-00008F930000}"/>
    <cellStyle name="Normal 6 7 2 2 3 5 3" xfId="32956" xr:uid="{00000000-0005-0000-0000-000090930000}"/>
    <cellStyle name="Normal 6 7 2 2 3 6" xfId="19178" xr:uid="{00000000-0005-0000-0000-000091930000}"/>
    <cellStyle name="Normal 6 7 2 2 3 6 2" xfId="19179" xr:uid="{00000000-0005-0000-0000-000092930000}"/>
    <cellStyle name="Normal 6 7 2 2 3 6 2 2" xfId="42975" xr:uid="{00000000-0005-0000-0000-000093930000}"/>
    <cellStyle name="Normal 6 7 2 2 3 6 3" xfId="32957" xr:uid="{00000000-0005-0000-0000-000094930000}"/>
    <cellStyle name="Normal 6 7 2 2 3 7" xfId="19180" xr:uid="{00000000-0005-0000-0000-000095930000}"/>
    <cellStyle name="Normal 6 7 2 2 3 7 2" xfId="36901" xr:uid="{00000000-0005-0000-0000-000096930000}"/>
    <cellStyle name="Normal 6 7 2 2 3 8" xfId="26305" xr:uid="{00000000-0005-0000-0000-000097930000}"/>
    <cellStyle name="Normal 6 7 2 2 4" xfId="19181" xr:uid="{00000000-0005-0000-0000-000098930000}"/>
    <cellStyle name="Normal 6 7 2 2 4 2" xfId="19182" xr:uid="{00000000-0005-0000-0000-000099930000}"/>
    <cellStyle name="Normal 6 7 2 2 4 2 2" xfId="19183" xr:uid="{00000000-0005-0000-0000-00009A930000}"/>
    <cellStyle name="Normal 6 7 2 2 4 2 2 2" xfId="19184" xr:uid="{00000000-0005-0000-0000-00009B930000}"/>
    <cellStyle name="Normal 6 7 2 2 4 2 2 2 2" xfId="42976" xr:uid="{00000000-0005-0000-0000-00009C930000}"/>
    <cellStyle name="Normal 6 7 2 2 4 2 2 3" xfId="32958" xr:uid="{00000000-0005-0000-0000-00009D930000}"/>
    <cellStyle name="Normal 6 7 2 2 4 2 3" xfId="19185" xr:uid="{00000000-0005-0000-0000-00009E930000}"/>
    <cellStyle name="Normal 6 7 2 2 4 2 3 2" xfId="19186" xr:uid="{00000000-0005-0000-0000-00009F930000}"/>
    <cellStyle name="Normal 6 7 2 2 4 2 3 2 2" xfId="42977" xr:uid="{00000000-0005-0000-0000-0000A0930000}"/>
    <cellStyle name="Normal 6 7 2 2 4 2 3 3" xfId="32959" xr:uid="{00000000-0005-0000-0000-0000A1930000}"/>
    <cellStyle name="Normal 6 7 2 2 4 2 4" xfId="19187" xr:uid="{00000000-0005-0000-0000-0000A2930000}"/>
    <cellStyle name="Normal 6 7 2 2 4 2 4 2" xfId="36908" xr:uid="{00000000-0005-0000-0000-0000A3930000}"/>
    <cellStyle name="Normal 6 7 2 2 4 2 5" xfId="26312" xr:uid="{00000000-0005-0000-0000-0000A4930000}"/>
    <cellStyle name="Normal 6 7 2 2 4 3" xfId="19188" xr:uid="{00000000-0005-0000-0000-0000A5930000}"/>
    <cellStyle name="Normal 6 7 2 2 4 3 2" xfId="19189" xr:uid="{00000000-0005-0000-0000-0000A6930000}"/>
    <cellStyle name="Normal 6 7 2 2 4 3 2 2" xfId="19190" xr:uid="{00000000-0005-0000-0000-0000A7930000}"/>
    <cellStyle name="Normal 6 7 2 2 4 3 2 2 2" xfId="42978" xr:uid="{00000000-0005-0000-0000-0000A8930000}"/>
    <cellStyle name="Normal 6 7 2 2 4 3 2 3" xfId="32960" xr:uid="{00000000-0005-0000-0000-0000A9930000}"/>
    <cellStyle name="Normal 6 7 2 2 4 3 3" xfId="19191" xr:uid="{00000000-0005-0000-0000-0000AA930000}"/>
    <cellStyle name="Normal 6 7 2 2 4 3 3 2" xfId="19192" xr:uid="{00000000-0005-0000-0000-0000AB930000}"/>
    <cellStyle name="Normal 6 7 2 2 4 3 3 2 2" xfId="42979" xr:uid="{00000000-0005-0000-0000-0000AC930000}"/>
    <cellStyle name="Normal 6 7 2 2 4 3 3 3" xfId="32961" xr:uid="{00000000-0005-0000-0000-0000AD930000}"/>
    <cellStyle name="Normal 6 7 2 2 4 3 4" xfId="19193" xr:uid="{00000000-0005-0000-0000-0000AE930000}"/>
    <cellStyle name="Normal 6 7 2 2 4 3 4 2" xfId="36909" xr:uid="{00000000-0005-0000-0000-0000AF930000}"/>
    <cellStyle name="Normal 6 7 2 2 4 3 5" xfId="26313" xr:uid="{00000000-0005-0000-0000-0000B0930000}"/>
    <cellStyle name="Normal 6 7 2 2 4 4" xfId="19194" xr:uid="{00000000-0005-0000-0000-0000B1930000}"/>
    <cellStyle name="Normal 6 7 2 2 4 4 2" xfId="19195" xr:uid="{00000000-0005-0000-0000-0000B2930000}"/>
    <cellStyle name="Normal 6 7 2 2 4 4 2 2" xfId="42980" xr:uid="{00000000-0005-0000-0000-0000B3930000}"/>
    <cellStyle name="Normal 6 7 2 2 4 4 3" xfId="32962" xr:uid="{00000000-0005-0000-0000-0000B4930000}"/>
    <cellStyle name="Normal 6 7 2 2 4 5" xfId="19196" xr:uid="{00000000-0005-0000-0000-0000B5930000}"/>
    <cellStyle name="Normal 6 7 2 2 4 5 2" xfId="19197" xr:uid="{00000000-0005-0000-0000-0000B6930000}"/>
    <cellStyle name="Normal 6 7 2 2 4 5 2 2" xfId="42981" xr:uid="{00000000-0005-0000-0000-0000B7930000}"/>
    <cellStyle name="Normal 6 7 2 2 4 5 3" xfId="32963" xr:uid="{00000000-0005-0000-0000-0000B8930000}"/>
    <cellStyle name="Normal 6 7 2 2 4 6" xfId="19198" xr:uid="{00000000-0005-0000-0000-0000B9930000}"/>
    <cellStyle name="Normal 6 7 2 2 4 6 2" xfId="36907" xr:uid="{00000000-0005-0000-0000-0000BA930000}"/>
    <cellStyle name="Normal 6 7 2 2 4 7" xfId="26311" xr:uid="{00000000-0005-0000-0000-0000BB930000}"/>
    <cellStyle name="Normal 6 7 2 2 5" xfId="19199" xr:uid="{00000000-0005-0000-0000-0000BC930000}"/>
    <cellStyle name="Normal 6 7 2 2 5 2" xfId="19200" xr:uid="{00000000-0005-0000-0000-0000BD930000}"/>
    <cellStyle name="Normal 6 7 2 2 5 2 2" xfId="19201" xr:uid="{00000000-0005-0000-0000-0000BE930000}"/>
    <cellStyle name="Normal 6 7 2 2 5 2 2 2" xfId="42982" xr:uid="{00000000-0005-0000-0000-0000BF930000}"/>
    <cellStyle name="Normal 6 7 2 2 5 2 3" xfId="32964" xr:uid="{00000000-0005-0000-0000-0000C0930000}"/>
    <cellStyle name="Normal 6 7 2 2 5 3" xfId="19202" xr:uid="{00000000-0005-0000-0000-0000C1930000}"/>
    <cellStyle name="Normal 6 7 2 2 5 3 2" xfId="19203" xr:uid="{00000000-0005-0000-0000-0000C2930000}"/>
    <cellStyle name="Normal 6 7 2 2 5 3 2 2" xfId="42983" xr:uid="{00000000-0005-0000-0000-0000C3930000}"/>
    <cellStyle name="Normal 6 7 2 2 5 3 3" xfId="32965" xr:uid="{00000000-0005-0000-0000-0000C4930000}"/>
    <cellStyle name="Normal 6 7 2 2 5 4" xfId="19204" xr:uid="{00000000-0005-0000-0000-0000C5930000}"/>
    <cellStyle name="Normal 6 7 2 2 5 4 2" xfId="36910" xr:uid="{00000000-0005-0000-0000-0000C6930000}"/>
    <cellStyle name="Normal 6 7 2 2 5 5" xfId="26314" xr:uid="{00000000-0005-0000-0000-0000C7930000}"/>
    <cellStyle name="Normal 6 7 2 2 6" xfId="19205" xr:uid="{00000000-0005-0000-0000-0000C8930000}"/>
    <cellStyle name="Normal 6 7 2 2 6 2" xfId="19206" xr:uid="{00000000-0005-0000-0000-0000C9930000}"/>
    <cellStyle name="Normal 6 7 2 2 6 2 2" xfId="19207" xr:uid="{00000000-0005-0000-0000-0000CA930000}"/>
    <cellStyle name="Normal 6 7 2 2 6 2 2 2" xfId="42984" xr:uid="{00000000-0005-0000-0000-0000CB930000}"/>
    <cellStyle name="Normal 6 7 2 2 6 2 3" xfId="32966" xr:uid="{00000000-0005-0000-0000-0000CC930000}"/>
    <cellStyle name="Normal 6 7 2 2 6 3" xfId="19208" xr:uid="{00000000-0005-0000-0000-0000CD930000}"/>
    <cellStyle name="Normal 6 7 2 2 6 3 2" xfId="19209" xr:uid="{00000000-0005-0000-0000-0000CE930000}"/>
    <cellStyle name="Normal 6 7 2 2 6 3 2 2" xfId="42985" xr:uid="{00000000-0005-0000-0000-0000CF930000}"/>
    <cellStyle name="Normal 6 7 2 2 6 3 3" xfId="32967" xr:uid="{00000000-0005-0000-0000-0000D0930000}"/>
    <cellStyle name="Normal 6 7 2 2 6 4" xfId="19210" xr:uid="{00000000-0005-0000-0000-0000D1930000}"/>
    <cellStyle name="Normal 6 7 2 2 6 4 2" xfId="36911" xr:uid="{00000000-0005-0000-0000-0000D2930000}"/>
    <cellStyle name="Normal 6 7 2 2 6 5" xfId="26315" xr:uid="{00000000-0005-0000-0000-0000D3930000}"/>
    <cellStyle name="Normal 6 7 2 2 7" xfId="19211" xr:uid="{00000000-0005-0000-0000-0000D4930000}"/>
    <cellStyle name="Normal 6 7 2 2 7 2" xfId="19212" xr:uid="{00000000-0005-0000-0000-0000D5930000}"/>
    <cellStyle name="Normal 6 7 2 2 7 2 2" xfId="42986" xr:uid="{00000000-0005-0000-0000-0000D6930000}"/>
    <cellStyle name="Normal 6 7 2 2 7 3" xfId="32968" xr:uid="{00000000-0005-0000-0000-0000D7930000}"/>
    <cellStyle name="Normal 6 7 2 2 8" xfId="19213" xr:uid="{00000000-0005-0000-0000-0000D8930000}"/>
    <cellStyle name="Normal 6 7 2 2 8 2" xfId="19214" xr:uid="{00000000-0005-0000-0000-0000D9930000}"/>
    <cellStyle name="Normal 6 7 2 2 8 2 2" xfId="42987" xr:uid="{00000000-0005-0000-0000-0000DA930000}"/>
    <cellStyle name="Normal 6 7 2 2 8 3" xfId="32969" xr:uid="{00000000-0005-0000-0000-0000DB930000}"/>
    <cellStyle name="Normal 6 7 2 2 9" xfId="19215" xr:uid="{00000000-0005-0000-0000-0000DC930000}"/>
    <cellStyle name="Normal 6 7 2 2 9 2" xfId="36894" xr:uid="{00000000-0005-0000-0000-0000DD930000}"/>
    <cellStyle name="Normal 6 7 2 3" xfId="19216" xr:uid="{00000000-0005-0000-0000-0000DE930000}"/>
    <cellStyle name="Normal 6 7 2 3 2" xfId="19217" xr:uid="{00000000-0005-0000-0000-0000DF930000}"/>
    <cellStyle name="Normal 6 7 2 3 2 2" xfId="19218" xr:uid="{00000000-0005-0000-0000-0000E0930000}"/>
    <cellStyle name="Normal 6 7 2 3 2 2 2" xfId="19219" xr:uid="{00000000-0005-0000-0000-0000E1930000}"/>
    <cellStyle name="Normal 6 7 2 3 2 2 2 2" xfId="19220" xr:uid="{00000000-0005-0000-0000-0000E2930000}"/>
    <cellStyle name="Normal 6 7 2 3 2 2 2 2 2" xfId="42988" xr:uid="{00000000-0005-0000-0000-0000E3930000}"/>
    <cellStyle name="Normal 6 7 2 3 2 2 2 3" xfId="32970" xr:uid="{00000000-0005-0000-0000-0000E4930000}"/>
    <cellStyle name="Normal 6 7 2 3 2 2 3" xfId="19221" xr:uid="{00000000-0005-0000-0000-0000E5930000}"/>
    <cellStyle name="Normal 6 7 2 3 2 2 3 2" xfId="19222" xr:uid="{00000000-0005-0000-0000-0000E6930000}"/>
    <cellStyle name="Normal 6 7 2 3 2 2 3 2 2" xfId="42989" xr:uid="{00000000-0005-0000-0000-0000E7930000}"/>
    <cellStyle name="Normal 6 7 2 3 2 2 3 3" xfId="32971" xr:uid="{00000000-0005-0000-0000-0000E8930000}"/>
    <cellStyle name="Normal 6 7 2 3 2 2 4" xfId="19223" xr:uid="{00000000-0005-0000-0000-0000E9930000}"/>
    <cellStyle name="Normal 6 7 2 3 2 2 4 2" xfId="36914" xr:uid="{00000000-0005-0000-0000-0000EA930000}"/>
    <cellStyle name="Normal 6 7 2 3 2 2 5" xfId="26318" xr:uid="{00000000-0005-0000-0000-0000EB930000}"/>
    <cellStyle name="Normal 6 7 2 3 2 3" xfId="19224" xr:uid="{00000000-0005-0000-0000-0000EC930000}"/>
    <cellStyle name="Normal 6 7 2 3 2 3 2" xfId="19225" xr:uid="{00000000-0005-0000-0000-0000ED930000}"/>
    <cellStyle name="Normal 6 7 2 3 2 3 2 2" xfId="19226" xr:uid="{00000000-0005-0000-0000-0000EE930000}"/>
    <cellStyle name="Normal 6 7 2 3 2 3 2 2 2" xfId="42990" xr:uid="{00000000-0005-0000-0000-0000EF930000}"/>
    <cellStyle name="Normal 6 7 2 3 2 3 2 3" xfId="32972" xr:uid="{00000000-0005-0000-0000-0000F0930000}"/>
    <cellStyle name="Normal 6 7 2 3 2 3 3" xfId="19227" xr:uid="{00000000-0005-0000-0000-0000F1930000}"/>
    <cellStyle name="Normal 6 7 2 3 2 3 3 2" xfId="19228" xr:uid="{00000000-0005-0000-0000-0000F2930000}"/>
    <cellStyle name="Normal 6 7 2 3 2 3 3 2 2" xfId="42991" xr:uid="{00000000-0005-0000-0000-0000F3930000}"/>
    <cellStyle name="Normal 6 7 2 3 2 3 3 3" xfId="32973" xr:uid="{00000000-0005-0000-0000-0000F4930000}"/>
    <cellStyle name="Normal 6 7 2 3 2 3 4" xfId="19229" xr:uid="{00000000-0005-0000-0000-0000F5930000}"/>
    <cellStyle name="Normal 6 7 2 3 2 3 4 2" xfId="36915" xr:uid="{00000000-0005-0000-0000-0000F6930000}"/>
    <cellStyle name="Normal 6 7 2 3 2 3 5" xfId="26319" xr:uid="{00000000-0005-0000-0000-0000F7930000}"/>
    <cellStyle name="Normal 6 7 2 3 2 4" xfId="19230" xr:uid="{00000000-0005-0000-0000-0000F8930000}"/>
    <cellStyle name="Normal 6 7 2 3 2 4 2" xfId="19231" xr:uid="{00000000-0005-0000-0000-0000F9930000}"/>
    <cellStyle name="Normal 6 7 2 3 2 4 2 2" xfId="42992" xr:uid="{00000000-0005-0000-0000-0000FA930000}"/>
    <cellStyle name="Normal 6 7 2 3 2 4 3" xfId="32974" xr:uid="{00000000-0005-0000-0000-0000FB930000}"/>
    <cellStyle name="Normal 6 7 2 3 2 5" xfId="19232" xr:uid="{00000000-0005-0000-0000-0000FC930000}"/>
    <cellStyle name="Normal 6 7 2 3 2 5 2" xfId="19233" xr:uid="{00000000-0005-0000-0000-0000FD930000}"/>
    <cellStyle name="Normal 6 7 2 3 2 5 2 2" xfId="42993" xr:uid="{00000000-0005-0000-0000-0000FE930000}"/>
    <cellStyle name="Normal 6 7 2 3 2 5 3" xfId="32975" xr:uid="{00000000-0005-0000-0000-0000FF930000}"/>
    <cellStyle name="Normal 6 7 2 3 2 6" xfId="19234" xr:uid="{00000000-0005-0000-0000-000000940000}"/>
    <cellStyle name="Normal 6 7 2 3 2 6 2" xfId="36913" xr:uid="{00000000-0005-0000-0000-000001940000}"/>
    <cellStyle name="Normal 6 7 2 3 2 7" xfId="26317" xr:uid="{00000000-0005-0000-0000-000002940000}"/>
    <cellStyle name="Normal 6 7 2 3 3" xfId="19235" xr:uid="{00000000-0005-0000-0000-000003940000}"/>
    <cellStyle name="Normal 6 7 2 3 3 2" xfId="19236" xr:uid="{00000000-0005-0000-0000-000004940000}"/>
    <cellStyle name="Normal 6 7 2 3 3 2 2" xfId="19237" xr:uid="{00000000-0005-0000-0000-000005940000}"/>
    <cellStyle name="Normal 6 7 2 3 3 2 2 2" xfId="42994" xr:uid="{00000000-0005-0000-0000-000006940000}"/>
    <cellStyle name="Normal 6 7 2 3 3 2 3" xfId="32976" xr:uid="{00000000-0005-0000-0000-000007940000}"/>
    <cellStyle name="Normal 6 7 2 3 3 3" xfId="19238" xr:uid="{00000000-0005-0000-0000-000008940000}"/>
    <cellStyle name="Normal 6 7 2 3 3 3 2" xfId="19239" xr:uid="{00000000-0005-0000-0000-000009940000}"/>
    <cellStyle name="Normal 6 7 2 3 3 3 2 2" xfId="42995" xr:uid="{00000000-0005-0000-0000-00000A940000}"/>
    <cellStyle name="Normal 6 7 2 3 3 3 3" xfId="32977" xr:uid="{00000000-0005-0000-0000-00000B940000}"/>
    <cellStyle name="Normal 6 7 2 3 3 4" xfId="19240" xr:uid="{00000000-0005-0000-0000-00000C940000}"/>
    <cellStyle name="Normal 6 7 2 3 3 4 2" xfId="36916" xr:uid="{00000000-0005-0000-0000-00000D940000}"/>
    <cellStyle name="Normal 6 7 2 3 3 5" xfId="26320" xr:uid="{00000000-0005-0000-0000-00000E940000}"/>
    <cellStyle name="Normal 6 7 2 3 4" xfId="19241" xr:uid="{00000000-0005-0000-0000-00000F940000}"/>
    <cellStyle name="Normal 6 7 2 3 4 2" xfId="19242" xr:uid="{00000000-0005-0000-0000-000010940000}"/>
    <cellStyle name="Normal 6 7 2 3 4 2 2" xfId="19243" xr:uid="{00000000-0005-0000-0000-000011940000}"/>
    <cellStyle name="Normal 6 7 2 3 4 2 2 2" xfId="42996" xr:uid="{00000000-0005-0000-0000-000012940000}"/>
    <cellStyle name="Normal 6 7 2 3 4 2 3" xfId="32978" xr:uid="{00000000-0005-0000-0000-000013940000}"/>
    <cellStyle name="Normal 6 7 2 3 4 3" xfId="19244" xr:uid="{00000000-0005-0000-0000-000014940000}"/>
    <cellStyle name="Normal 6 7 2 3 4 3 2" xfId="19245" xr:uid="{00000000-0005-0000-0000-000015940000}"/>
    <cellStyle name="Normal 6 7 2 3 4 3 2 2" xfId="42997" xr:uid="{00000000-0005-0000-0000-000016940000}"/>
    <cellStyle name="Normal 6 7 2 3 4 3 3" xfId="32979" xr:uid="{00000000-0005-0000-0000-000017940000}"/>
    <cellStyle name="Normal 6 7 2 3 4 4" xfId="19246" xr:uid="{00000000-0005-0000-0000-000018940000}"/>
    <cellStyle name="Normal 6 7 2 3 4 4 2" xfId="36917" xr:uid="{00000000-0005-0000-0000-000019940000}"/>
    <cellStyle name="Normal 6 7 2 3 4 5" xfId="26321" xr:uid="{00000000-0005-0000-0000-00001A940000}"/>
    <cellStyle name="Normal 6 7 2 3 5" xfId="19247" xr:uid="{00000000-0005-0000-0000-00001B940000}"/>
    <cellStyle name="Normal 6 7 2 3 5 2" xfId="19248" xr:uid="{00000000-0005-0000-0000-00001C940000}"/>
    <cellStyle name="Normal 6 7 2 3 5 2 2" xfId="42998" xr:uid="{00000000-0005-0000-0000-00001D940000}"/>
    <cellStyle name="Normal 6 7 2 3 5 3" xfId="32980" xr:uid="{00000000-0005-0000-0000-00001E940000}"/>
    <cellStyle name="Normal 6 7 2 3 6" xfId="19249" xr:uid="{00000000-0005-0000-0000-00001F940000}"/>
    <cellStyle name="Normal 6 7 2 3 6 2" xfId="19250" xr:uid="{00000000-0005-0000-0000-000020940000}"/>
    <cellStyle name="Normal 6 7 2 3 6 2 2" xfId="42999" xr:uid="{00000000-0005-0000-0000-000021940000}"/>
    <cellStyle name="Normal 6 7 2 3 6 3" xfId="32981" xr:uid="{00000000-0005-0000-0000-000022940000}"/>
    <cellStyle name="Normal 6 7 2 3 7" xfId="19251" xr:uid="{00000000-0005-0000-0000-000023940000}"/>
    <cellStyle name="Normal 6 7 2 3 7 2" xfId="36912" xr:uid="{00000000-0005-0000-0000-000024940000}"/>
    <cellStyle name="Normal 6 7 2 3 8" xfId="26316" xr:uid="{00000000-0005-0000-0000-000025940000}"/>
    <cellStyle name="Normal 6 7 2 4" xfId="19252" xr:uid="{00000000-0005-0000-0000-000026940000}"/>
    <cellStyle name="Normal 6 7 2 4 2" xfId="19253" xr:uid="{00000000-0005-0000-0000-000027940000}"/>
    <cellStyle name="Normal 6 7 2 4 2 2" xfId="19254" xr:uid="{00000000-0005-0000-0000-000028940000}"/>
    <cellStyle name="Normal 6 7 2 4 2 2 2" xfId="19255" xr:uid="{00000000-0005-0000-0000-000029940000}"/>
    <cellStyle name="Normal 6 7 2 4 2 2 2 2" xfId="19256" xr:uid="{00000000-0005-0000-0000-00002A940000}"/>
    <cellStyle name="Normal 6 7 2 4 2 2 2 2 2" xfId="43000" xr:uid="{00000000-0005-0000-0000-00002B940000}"/>
    <cellStyle name="Normal 6 7 2 4 2 2 2 3" xfId="32982" xr:uid="{00000000-0005-0000-0000-00002C940000}"/>
    <cellStyle name="Normal 6 7 2 4 2 2 3" xfId="19257" xr:uid="{00000000-0005-0000-0000-00002D940000}"/>
    <cellStyle name="Normal 6 7 2 4 2 2 3 2" xfId="19258" xr:uid="{00000000-0005-0000-0000-00002E940000}"/>
    <cellStyle name="Normal 6 7 2 4 2 2 3 2 2" xfId="43001" xr:uid="{00000000-0005-0000-0000-00002F940000}"/>
    <cellStyle name="Normal 6 7 2 4 2 2 3 3" xfId="32983" xr:uid="{00000000-0005-0000-0000-000030940000}"/>
    <cellStyle name="Normal 6 7 2 4 2 2 4" xfId="19259" xr:uid="{00000000-0005-0000-0000-000031940000}"/>
    <cellStyle name="Normal 6 7 2 4 2 2 4 2" xfId="36920" xr:uid="{00000000-0005-0000-0000-000032940000}"/>
    <cellStyle name="Normal 6 7 2 4 2 2 5" xfId="26324" xr:uid="{00000000-0005-0000-0000-000033940000}"/>
    <cellStyle name="Normal 6 7 2 4 2 3" xfId="19260" xr:uid="{00000000-0005-0000-0000-000034940000}"/>
    <cellStyle name="Normal 6 7 2 4 2 3 2" xfId="19261" xr:uid="{00000000-0005-0000-0000-000035940000}"/>
    <cellStyle name="Normal 6 7 2 4 2 3 2 2" xfId="19262" xr:uid="{00000000-0005-0000-0000-000036940000}"/>
    <cellStyle name="Normal 6 7 2 4 2 3 2 2 2" xfId="43002" xr:uid="{00000000-0005-0000-0000-000037940000}"/>
    <cellStyle name="Normal 6 7 2 4 2 3 2 3" xfId="32984" xr:uid="{00000000-0005-0000-0000-000038940000}"/>
    <cellStyle name="Normal 6 7 2 4 2 3 3" xfId="19263" xr:uid="{00000000-0005-0000-0000-000039940000}"/>
    <cellStyle name="Normal 6 7 2 4 2 3 3 2" xfId="19264" xr:uid="{00000000-0005-0000-0000-00003A940000}"/>
    <cellStyle name="Normal 6 7 2 4 2 3 3 2 2" xfId="43003" xr:uid="{00000000-0005-0000-0000-00003B940000}"/>
    <cellStyle name="Normal 6 7 2 4 2 3 3 3" xfId="32985" xr:uid="{00000000-0005-0000-0000-00003C940000}"/>
    <cellStyle name="Normal 6 7 2 4 2 3 4" xfId="19265" xr:uid="{00000000-0005-0000-0000-00003D940000}"/>
    <cellStyle name="Normal 6 7 2 4 2 3 4 2" xfId="36921" xr:uid="{00000000-0005-0000-0000-00003E940000}"/>
    <cellStyle name="Normal 6 7 2 4 2 3 5" xfId="26325" xr:uid="{00000000-0005-0000-0000-00003F940000}"/>
    <cellStyle name="Normal 6 7 2 4 2 4" xfId="19266" xr:uid="{00000000-0005-0000-0000-000040940000}"/>
    <cellStyle name="Normal 6 7 2 4 2 4 2" xfId="19267" xr:uid="{00000000-0005-0000-0000-000041940000}"/>
    <cellStyle name="Normal 6 7 2 4 2 4 2 2" xfId="43004" xr:uid="{00000000-0005-0000-0000-000042940000}"/>
    <cellStyle name="Normal 6 7 2 4 2 4 3" xfId="32986" xr:uid="{00000000-0005-0000-0000-000043940000}"/>
    <cellStyle name="Normal 6 7 2 4 2 5" xfId="19268" xr:uid="{00000000-0005-0000-0000-000044940000}"/>
    <cellStyle name="Normal 6 7 2 4 2 5 2" xfId="19269" xr:uid="{00000000-0005-0000-0000-000045940000}"/>
    <cellStyle name="Normal 6 7 2 4 2 5 2 2" xfId="43005" xr:uid="{00000000-0005-0000-0000-000046940000}"/>
    <cellStyle name="Normal 6 7 2 4 2 5 3" xfId="32987" xr:uid="{00000000-0005-0000-0000-000047940000}"/>
    <cellStyle name="Normal 6 7 2 4 2 6" xfId="19270" xr:uid="{00000000-0005-0000-0000-000048940000}"/>
    <cellStyle name="Normal 6 7 2 4 2 6 2" xfId="36919" xr:uid="{00000000-0005-0000-0000-000049940000}"/>
    <cellStyle name="Normal 6 7 2 4 2 7" xfId="26323" xr:uid="{00000000-0005-0000-0000-00004A940000}"/>
    <cellStyle name="Normal 6 7 2 4 3" xfId="19271" xr:uid="{00000000-0005-0000-0000-00004B940000}"/>
    <cellStyle name="Normal 6 7 2 4 3 2" xfId="19272" xr:uid="{00000000-0005-0000-0000-00004C940000}"/>
    <cellStyle name="Normal 6 7 2 4 3 2 2" xfId="19273" xr:uid="{00000000-0005-0000-0000-00004D940000}"/>
    <cellStyle name="Normal 6 7 2 4 3 2 2 2" xfId="43006" xr:uid="{00000000-0005-0000-0000-00004E940000}"/>
    <cellStyle name="Normal 6 7 2 4 3 2 3" xfId="32988" xr:uid="{00000000-0005-0000-0000-00004F940000}"/>
    <cellStyle name="Normal 6 7 2 4 3 3" xfId="19274" xr:uid="{00000000-0005-0000-0000-000050940000}"/>
    <cellStyle name="Normal 6 7 2 4 3 3 2" xfId="19275" xr:uid="{00000000-0005-0000-0000-000051940000}"/>
    <cellStyle name="Normal 6 7 2 4 3 3 2 2" xfId="43007" xr:uid="{00000000-0005-0000-0000-000052940000}"/>
    <cellStyle name="Normal 6 7 2 4 3 3 3" xfId="32989" xr:uid="{00000000-0005-0000-0000-000053940000}"/>
    <cellStyle name="Normal 6 7 2 4 3 4" xfId="19276" xr:uid="{00000000-0005-0000-0000-000054940000}"/>
    <cellStyle name="Normal 6 7 2 4 3 4 2" xfId="36922" xr:uid="{00000000-0005-0000-0000-000055940000}"/>
    <cellStyle name="Normal 6 7 2 4 3 5" xfId="26326" xr:uid="{00000000-0005-0000-0000-000056940000}"/>
    <cellStyle name="Normal 6 7 2 4 4" xfId="19277" xr:uid="{00000000-0005-0000-0000-000057940000}"/>
    <cellStyle name="Normal 6 7 2 4 4 2" xfId="19278" xr:uid="{00000000-0005-0000-0000-000058940000}"/>
    <cellStyle name="Normal 6 7 2 4 4 2 2" xfId="19279" xr:uid="{00000000-0005-0000-0000-000059940000}"/>
    <cellStyle name="Normal 6 7 2 4 4 2 2 2" xfId="43008" xr:uid="{00000000-0005-0000-0000-00005A940000}"/>
    <cellStyle name="Normal 6 7 2 4 4 2 3" xfId="32990" xr:uid="{00000000-0005-0000-0000-00005B940000}"/>
    <cellStyle name="Normal 6 7 2 4 4 3" xfId="19280" xr:uid="{00000000-0005-0000-0000-00005C940000}"/>
    <cellStyle name="Normal 6 7 2 4 4 3 2" xfId="19281" xr:uid="{00000000-0005-0000-0000-00005D940000}"/>
    <cellStyle name="Normal 6 7 2 4 4 3 2 2" xfId="43009" xr:uid="{00000000-0005-0000-0000-00005E940000}"/>
    <cellStyle name="Normal 6 7 2 4 4 3 3" xfId="32991" xr:uid="{00000000-0005-0000-0000-00005F940000}"/>
    <cellStyle name="Normal 6 7 2 4 4 4" xfId="19282" xr:uid="{00000000-0005-0000-0000-000060940000}"/>
    <cellStyle name="Normal 6 7 2 4 4 4 2" xfId="36923" xr:uid="{00000000-0005-0000-0000-000061940000}"/>
    <cellStyle name="Normal 6 7 2 4 4 5" xfId="26327" xr:uid="{00000000-0005-0000-0000-000062940000}"/>
    <cellStyle name="Normal 6 7 2 4 5" xfId="19283" xr:uid="{00000000-0005-0000-0000-000063940000}"/>
    <cellStyle name="Normal 6 7 2 4 5 2" xfId="19284" xr:uid="{00000000-0005-0000-0000-000064940000}"/>
    <cellStyle name="Normal 6 7 2 4 5 2 2" xfId="43010" xr:uid="{00000000-0005-0000-0000-000065940000}"/>
    <cellStyle name="Normal 6 7 2 4 5 3" xfId="32992" xr:uid="{00000000-0005-0000-0000-000066940000}"/>
    <cellStyle name="Normal 6 7 2 4 6" xfId="19285" xr:uid="{00000000-0005-0000-0000-000067940000}"/>
    <cellStyle name="Normal 6 7 2 4 6 2" xfId="19286" xr:uid="{00000000-0005-0000-0000-000068940000}"/>
    <cellStyle name="Normal 6 7 2 4 6 2 2" xfId="43011" xr:uid="{00000000-0005-0000-0000-000069940000}"/>
    <cellStyle name="Normal 6 7 2 4 6 3" xfId="32993" xr:uid="{00000000-0005-0000-0000-00006A940000}"/>
    <cellStyle name="Normal 6 7 2 4 7" xfId="19287" xr:uid="{00000000-0005-0000-0000-00006B940000}"/>
    <cellStyle name="Normal 6 7 2 4 7 2" xfId="36918" xr:uid="{00000000-0005-0000-0000-00006C940000}"/>
    <cellStyle name="Normal 6 7 2 4 8" xfId="26322" xr:uid="{00000000-0005-0000-0000-00006D940000}"/>
    <cellStyle name="Normal 6 7 2 5" xfId="19288" xr:uid="{00000000-0005-0000-0000-00006E940000}"/>
    <cellStyle name="Normal 6 7 2 5 2" xfId="19289" xr:uid="{00000000-0005-0000-0000-00006F940000}"/>
    <cellStyle name="Normal 6 7 2 5 2 2" xfId="19290" xr:uid="{00000000-0005-0000-0000-000070940000}"/>
    <cellStyle name="Normal 6 7 2 5 2 2 2" xfId="19291" xr:uid="{00000000-0005-0000-0000-000071940000}"/>
    <cellStyle name="Normal 6 7 2 5 2 2 2 2" xfId="19292" xr:uid="{00000000-0005-0000-0000-000072940000}"/>
    <cellStyle name="Normal 6 7 2 5 2 2 2 2 2" xfId="43012" xr:uid="{00000000-0005-0000-0000-000073940000}"/>
    <cellStyle name="Normal 6 7 2 5 2 2 2 3" xfId="32994" xr:uid="{00000000-0005-0000-0000-000074940000}"/>
    <cellStyle name="Normal 6 7 2 5 2 2 3" xfId="19293" xr:uid="{00000000-0005-0000-0000-000075940000}"/>
    <cellStyle name="Normal 6 7 2 5 2 2 3 2" xfId="19294" xr:uid="{00000000-0005-0000-0000-000076940000}"/>
    <cellStyle name="Normal 6 7 2 5 2 2 3 2 2" xfId="43013" xr:uid="{00000000-0005-0000-0000-000077940000}"/>
    <cellStyle name="Normal 6 7 2 5 2 2 3 3" xfId="32995" xr:uid="{00000000-0005-0000-0000-000078940000}"/>
    <cellStyle name="Normal 6 7 2 5 2 2 4" xfId="19295" xr:uid="{00000000-0005-0000-0000-000079940000}"/>
    <cellStyle name="Normal 6 7 2 5 2 2 4 2" xfId="36926" xr:uid="{00000000-0005-0000-0000-00007A940000}"/>
    <cellStyle name="Normal 6 7 2 5 2 2 5" xfId="26330" xr:uid="{00000000-0005-0000-0000-00007B940000}"/>
    <cellStyle name="Normal 6 7 2 5 2 3" xfId="19296" xr:uid="{00000000-0005-0000-0000-00007C940000}"/>
    <cellStyle name="Normal 6 7 2 5 2 3 2" xfId="19297" xr:uid="{00000000-0005-0000-0000-00007D940000}"/>
    <cellStyle name="Normal 6 7 2 5 2 3 2 2" xfId="19298" xr:uid="{00000000-0005-0000-0000-00007E940000}"/>
    <cellStyle name="Normal 6 7 2 5 2 3 2 2 2" xfId="43014" xr:uid="{00000000-0005-0000-0000-00007F940000}"/>
    <cellStyle name="Normal 6 7 2 5 2 3 2 3" xfId="32996" xr:uid="{00000000-0005-0000-0000-000080940000}"/>
    <cellStyle name="Normal 6 7 2 5 2 3 3" xfId="19299" xr:uid="{00000000-0005-0000-0000-000081940000}"/>
    <cellStyle name="Normal 6 7 2 5 2 3 3 2" xfId="19300" xr:uid="{00000000-0005-0000-0000-000082940000}"/>
    <cellStyle name="Normal 6 7 2 5 2 3 3 2 2" xfId="43015" xr:uid="{00000000-0005-0000-0000-000083940000}"/>
    <cellStyle name="Normal 6 7 2 5 2 3 3 3" xfId="32997" xr:uid="{00000000-0005-0000-0000-000084940000}"/>
    <cellStyle name="Normal 6 7 2 5 2 3 4" xfId="19301" xr:uid="{00000000-0005-0000-0000-000085940000}"/>
    <cellStyle name="Normal 6 7 2 5 2 3 4 2" xfId="36927" xr:uid="{00000000-0005-0000-0000-000086940000}"/>
    <cellStyle name="Normal 6 7 2 5 2 3 5" xfId="26331" xr:uid="{00000000-0005-0000-0000-000087940000}"/>
    <cellStyle name="Normal 6 7 2 5 2 4" xfId="19302" xr:uid="{00000000-0005-0000-0000-000088940000}"/>
    <cellStyle name="Normal 6 7 2 5 2 4 2" xfId="19303" xr:uid="{00000000-0005-0000-0000-000089940000}"/>
    <cellStyle name="Normal 6 7 2 5 2 4 2 2" xfId="43016" xr:uid="{00000000-0005-0000-0000-00008A940000}"/>
    <cellStyle name="Normal 6 7 2 5 2 4 3" xfId="32998" xr:uid="{00000000-0005-0000-0000-00008B940000}"/>
    <cellStyle name="Normal 6 7 2 5 2 5" xfId="19304" xr:uid="{00000000-0005-0000-0000-00008C940000}"/>
    <cellStyle name="Normal 6 7 2 5 2 5 2" xfId="19305" xr:uid="{00000000-0005-0000-0000-00008D940000}"/>
    <cellStyle name="Normal 6 7 2 5 2 5 2 2" xfId="43017" xr:uid="{00000000-0005-0000-0000-00008E940000}"/>
    <cellStyle name="Normal 6 7 2 5 2 5 3" xfId="32999" xr:uid="{00000000-0005-0000-0000-00008F940000}"/>
    <cellStyle name="Normal 6 7 2 5 2 6" xfId="19306" xr:uid="{00000000-0005-0000-0000-000090940000}"/>
    <cellStyle name="Normal 6 7 2 5 2 6 2" xfId="36925" xr:uid="{00000000-0005-0000-0000-000091940000}"/>
    <cellStyle name="Normal 6 7 2 5 2 7" xfId="26329" xr:uid="{00000000-0005-0000-0000-000092940000}"/>
    <cellStyle name="Normal 6 7 2 5 3" xfId="19307" xr:uid="{00000000-0005-0000-0000-000093940000}"/>
    <cellStyle name="Normal 6 7 2 5 3 2" xfId="19308" xr:uid="{00000000-0005-0000-0000-000094940000}"/>
    <cellStyle name="Normal 6 7 2 5 3 2 2" xfId="19309" xr:uid="{00000000-0005-0000-0000-000095940000}"/>
    <cellStyle name="Normal 6 7 2 5 3 2 2 2" xfId="43018" xr:uid="{00000000-0005-0000-0000-000096940000}"/>
    <cellStyle name="Normal 6 7 2 5 3 2 3" xfId="33000" xr:uid="{00000000-0005-0000-0000-000097940000}"/>
    <cellStyle name="Normal 6 7 2 5 3 3" xfId="19310" xr:uid="{00000000-0005-0000-0000-000098940000}"/>
    <cellStyle name="Normal 6 7 2 5 3 3 2" xfId="19311" xr:uid="{00000000-0005-0000-0000-000099940000}"/>
    <cellStyle name="Normal 6 7 2 5 3 3 2 2" xfId="43019" xr:uid="{00000000-0005-0000-0000-00009A940000}"/>
    <cellStyle name="Normal 6 7 2 5 3 3 3" xfId="33001" xr:uid="{00000000-0005-0000-0000-00009B940000}"/>
    <cellStyle name="Normal 6 7 2 5 3 4" xfId="19312" xr:uid="{00000000-0005-0000-0000-00009C940000}"/>
    <cellStyle name="Normal 6 7 2 5 3 4 2" xfId="36928" xr:uid="{00000000-0005-0000-0000-00009D940000}"/>
    <cellStyle name="Normal 6 7 2 5 3 5" xfId="26332" xr:uid="{00000000-0005-0000-0000-00009E940000}"/>
    <cellStyle name="Normal 6 7 2 5 4" xfId="19313" xr:uid="{00000000-0005-0000-0000-00009F940000}"/>
    <cellStyle name="Normal 6 7 2 5 4 2" xfId="19314" xr:uid="{00000000-0005-0000-0000-0000A0940000}"/>
    <cellStyle name="Normal 6 7 2 5 4 2 2" xfId="19315" xr:uid="{00000000-0005-0000-0000-0000A1940000}"/>
    <cellStyle name="Normal 6 7 2 5 4 2 2 2" xfId="43020" xr:uid="{00000000-0005-0000-0000-0000A2940000}"/>
    <cellStyle name="Normal 6 7 2 5 4 2 3" xfId="33002" xr:uid="{00000000-0005-0000-0000-0000A3940000}"/>
    <cellStyle name="Normal 6 7 2 5 4 3" xfId="19316" xr:uid="{00000000-0005-0000-0000-0000A4940000}"/>
    <cellStyle name="Normal 6 7 2 5 4 3 2" xfId="19317" xr:uid="{00000000-0005-0000-0000-0000A5940000}"/>
    <cellStyle name="Normal 6 7 2 5 4 3 2 2" xfId="43021" xr:uid="{00000000-0005-0000-0000-0000A6940000}"/>
    <cellStyle name="Normal 6 7 2 5 4 3 3" xfId="33003" xr:uid="{00000000-0005-0000-0000-0000A7940000}"/>
    <cellStyle name="Normal 6 7 2 5 4 4" xfId="19318" xr:uid="{00000000-0005-0000-0000-0000A8940000}"/>
    <cellStyle name="Normal 6 7 2 5 4 4 2" xfId="36929" xr:uid="{00000000-0005-0000-0000-0000A9940000}"/>
    <cellStyle name="Normal 6 7 2 5 4 5" xfId="26333" xr:uid="{00000000-0005-0000-0000-0000AA940000}"/>
    <cellStyle name="Normal 6 7 2 5 5" xfId="19319" xr:uid="{00000000-0005-0000-0000-0000AB940000}"/>
    <cellStyle name="Normal 6 7 2 5 5 2" xfId="19320" xr:uid="{00000000-0005-0000-0000-0000AC940000}"/>
    <cellStyle name="Normal 6 7 2 5 5 2 2" xfId="43022" xr:uid="{00000000-0005-0000-0000-0000AD940000}"/>
    <cellStyle name="Normal 6 7 2 5 5 3" xfId="33004" xr:uid="{00000000-0005-0000-0000-0000AE940000}"/>
    <cellStyle name="Normal 6 7 2 5 6" xfId="19321" xr:uid="{00000000-0005-0000-0000-0000AF940000}"/>
    <cellStyle name="Normal 6 7 2 5 6 2" xfId="19322" xr:uid="{00000000-0005-0000-0000-0000B0940000}"/>
    <cellStyle name="Normal 6 7 2 5 6 2 2" xfId="43023" xr:uid="{00000000-0005-0000-0000-0000B1940000}"/>
    <cellStyle name="Normal 6 7 2 5 6 3" xfId="33005" xr:uid="{00000000-0005-0000-0000-0000B2940000}"/>
    <cellStyle name="Normal 6 7 2 5 7" xfId="19323" xr:uid="{00000000-0005-0000-0000-0000B3940000}"/>
    <cellStyle name="Normal 6 7 2 5 7 2" xfId="36924" xr:uid="{00000000-0005-0000-0000-0000B4940000}"/>
    <cellStyle name="Normal 6 7 2 5 8" xfId="26328" xr:uid="{00000000-0005-0000-0000-0000B5940000}"/>
    <cellStyle name="Normal 6 7 2 6" xfId="19324" xr:uid="{00000000-0005-0000-0000-0000B6940000}"/>
    <cellStyle name="Normal 6 7 2 6 2" xfId="19325" xr:uid="{00000000-0005-0000-0000-0000B7940000}"/>
    <cellStyle name="Normal 6 7 2 6 2 2" xfId="19326" xr:uid="{00000000-0005-0000-0000-0000B8940000}"/>
    <cellStyle name="Normal 6 7 2 6 2 2 2" xfId="19327" xr:uid="{00000000-0005-0000-0000-0000B9940000}"/>
    <cellStyle name="Normal 6 7 2 6 2 2 2 2" xfId="43024" xr:uid="{00000000-0005-0000-0000-0000BA940000}"/>
    <cellStyle name="Normal 6 7 2 6 2 2 3" xfId="33006" xr:uid="{00000000-0005-0000-0000-0000BB940000}"/>
    <cellStyle name="Normal 6 7 2 6 2 3" xfId="19328" xr:uid="{00000000-0005-0000-0000-0000BC940000}"/>
    <cellStyle name="Normal 6 7 2 6 2 3 2" xfId="19329" xr:uid="{00000000-0005-0000-0000-0000BD940000}"/>
    <cellStyle name="Normal 6 7 2 6 2 3 2 2" xfId="43025" xr:uid="{00000000-0005-0000-0000-0000BE940000}"/>
    <cellStyle name="Normal 6 7 2 6 2 3 3" xfId="33007" xr:uid="{00000000-0005-0000-0000-0000BF940000}"/>
    <cellStyle name="Normal 6 7 2 6 2 4" xfId="19330" xr:uid="{00000000-0005-0000-0000-0000C0940000}"/>
    <cellStyle name="Normal 6 7 2 6 2 4 2" xfId="36931" xr:uid="{00000000-0005-0000-0000-0000C1940000}"/>
    <cellStyle name="Normal 6 7 2 6 2 5" xfId="26335" xr:uid="{00000000-0005-0000-0000-0000C2940000}"/>
    <cellStyle name="Normal 6 7 2 6 3" xfId="19331" xr:uid="{00000000-0005-0000-0000-0000C3940000}"/>
    <cellStyle name="Normal 6 7 2 6 3 2" xfId="19332" xr:uid="{00000000-0005-0000-0000-0000C4940000}"/>
    <cellStyle name="Normal 6 7 2 6 3 2 2" xfId="19333" xr:uid="{00000000-0005-0000-0000-0000C5940000}"/>
    <cellStyle name="Normal 6 7 2 6 3 2 2 2" xfId="43026" xr:uid="{00000000-0005-0000-0000-0000C6940000}"/>
    <cellStyle name="Normal 6 7 2 6 3 2 3" xfId="33008" xr:uid="{00000000-0005-0000-0000-0000C7940000}"/>
    <cellStyle name="Normal 6 7 2 6 3 3" xfId="19334" xr:uid="{00000000-0005-0000-0000-0000C8940000}"/>
    <cellStyle name="Normal 6 7 2 6 3 3 2" xfId="19335" xr:uid="{00000000-0005-0000-0000-0000C9940000}"/>
    <cellStyle name="Normal 6 7 2 6 3 3 2 2" xfId="43027" xr:uid="{00000000-0005-0000-0000-0000CA940000}"/>
    <cellStyle name="Normal 6 7 2 6 3 3 3" xfId="33009" xr:uid="{00000000-0005-0000-0000-0000CB940000}"/>
    <cellStyle name="Normal 6 7 2 6 3 4" xfId="19336" xr:uid="{00000000-0005-0000-0000-0000CC940000}"/>
    <cellStyle name="Normal 6 7 2 6 3 4 2" xfId="36932" xr:uid="{00000000-0005-0000-0000-0000CD940000}"/>
    <cellStyle name="Normal 6 7 2 6 3 5" xfId="26336" xr:uid="{00000000-0005-0000-0000-0000CE940000}"/>
    <cellStyle name="Normal 6 7 2 6 4" xfId="19337" xr:uid="{00000000-0005-0000-0000-0000CF940000}"/>
    <cellStyle name="Normal 6 7 2 6 4 2" xfId="19338" xr:uid="{00000000-0005-0000-0000-0000D0940000}"/>
    <cellStyle name="Normal 6 7 2 6 4 2 2" xfId="43028" xr:uid="{00000000-0005-0000-0000-0000D1940000}"/>
    <cellStyle name="Normal 6 7 2 6 4 3" xfId="33010" xr:uid="{00000000-0005-0000-0000-0000D2940000}"/>
    <cellStyle name="Normal 6 7 2 6 5" xfId="19339" xr:uid="{00000000-0005-0000-0000-0000D3940000}"/>
    <cellStyle name="Normal 6 7 2 6 5 2" xfId="19340" xr:uid="{00000000-0005-0000-0000-0000D4940000}"/>
    <cellStyle name="Normal 6 7 2 6 5 2 2" xfId="43029" xr:uid="{00000000-0005-0000-0000-0000D5940000}"/>
    <cellStyle name="Normal 6 7 2 6 5 3" xfId="33011" xr:uid="{00000000-0005-0000-0000-0000D6940000}"/>
    <cellStyle name="Normal 6 7 2 6 6" xfId="19341" xr:uid="{00000000-0005-0000-0000-0000D7940000}"/>
    <cellStyle name="Normal 6 7 2 6 6 2" xfId="36930" xr:uid="{00000000-0005-0000-0000-0000D8940000}"/>
    <cellStyle name="Normal 6 7 2 6 7" xfId="26334" xr:uid="{00000000-0005-0000-0000-0000D9940000}"/>
    <cellStyle name="Normal 6 7 2 7" xfId="19342" xr:uid="{00000000-0005-0000-0000-0000DA940000}"/>
    <cellStyle name="Normal 6 7 2 7 2" xfId="19343" xr:uid="{00000000-0005-0000-0000-0000DB940000}"/>
    <cellStyle name="Normal 6 7 2 7 2 2" xfId="19344" xr:uid="{00000000-0005-0000-0000-0000DC940000}"/>
    <cellStyle name="Normal 6 7 2 7 2 2 2" xfId="43030" xr:uid="{00000000-0005-0000-0000-0000DD940000}"/>
    <cellStyle name="Normal 6 7 2 7 2 3" xfId="33012" xr:uid="{00000000-0005-0000-0000-0000DE940000}"/>
    <cellStyle name="Normal 6 7 2 7 3" xfId="19345" xr:uid="{00000000-0005-0000-0000-0000DF940000}"/>
    <cellStyle name="Normal 6 7 2 7 3 2" xfId="19346" xr:uid="{00000000-0005-0000-0000-0000E0940000}"/>
    <cellStyle name="Normal 6 7 2 7 3 2 2" xfId="43031" xr:uid="{00000000-0005-0000-0000-0000E1940000}"/>
    <cellStyle name="Normal 6 7 2 7 3 3" xfId="33013" xr:uid="{00000000-0005-0000-0000-0000E2940000}"/>
    <cellStyle name="Normal 6 7 2 7 4" xfId="19347" xr:uid="{00000000-0005-0000-0000-0000E3940000}"/>
    <cellStyle name="Normal 6 7 2 7 4 2" xfId="36933" xr:uid="{00000000-0005-0000-0000-0000E4940000}"/>
    <cellStyle name="Normal 6 7 2 7 5" xfId="26337" xr:uid="{00000000-0005-0000-0000-0000E5940000}"/>
    <cellStyle name="Normal 6 7 2 8" xfId="19348" xr:uid="{00000000-0005-0000-0000-0000E6940000}"/>
    <cellStyle name="Normal 6 7 2 8 2" xfId="19349" xr:uid="{00000000-0005-0000-0000-0000E7940000}"/>
    <cellStyle name="Normal 6 7 2 8 2 2" xfId="19350" xr:uid="{00000000-0005-0000-0000-0000E8940000}"/>
    <cellStyle name="Normal 6 7 2 8 2 2 2" xfId="43032" xr:uid="{00000000-0005-0000-0000-0000E9940000}"/>
    <cellStyle name="Normal 6 7 2 8 2 3" xfId="33014" xr:uid="{00000000-0005-0000-0000-0000EA940000}"/>
    <cellStyle name="Normal 6 7 2 8 3" xfId="19351" xr:uid="{00000000-0005-0000-0000-0000EB940000}"/>
    <cellStyle name="Normal 6 7 2 8 3 2" xfId="19352" xr:uid="{00000000-0005-0000-0000-0000EC940000}"/>
    <cellStyle name="Normal 6 7 2 8 3 2 2" xfId="43033" xr:uid="{00000000-0005-0000-0000-0000ED940000}"/>
    <cellStyle name="Normal 6 7 2 8 3 3" xfId="33015" xr:uid="{00000000-0005-0000-0000-0000EE940000}"/>
    <cellStyle name="Normal 6 7 2 8 4" xfId="19353" xr:uid="{00000000-0005-0000-0000-0000EF940000}"/>
    <cellStyle name="Normal 6 7 2 8 4 2" xfId="36934" xr:uid="{00000000-0005-0000-0000-0000F0940000}"/>
    <cellStyle name="Normal 6 7 2 8 5" xfId="26338" xr:uid="{00000000-0005-0000-0000-0000F1940000}"/>
    <cellStyle name="Normal 6 7 2 9" xfId="19354" xr:uid="{00000000-0005-0000-0000-0000F2940000}"/>
    <cellStyle name="Normal 6 7 2 9 2" xfId="19355" xr:uid="{00000000-0005-0000-0000-0000F3940000}"/>
    <cellStyle name="Normal 6 7 2 9 2 2" xfId="43034" xr:uid="{00000000-0005-0000-0000-0000F4940000}"/>
    <cellStyle name="Normal 6 7 2 9 3" xfId="33016" xr:uid="{00000000-0005-0000-0000-0000F5940000}"/>
    <cellStyle name="Normal 6 7 3" xfId="19356" xr:uid="{00000000-0005-0000-0000-0000F6940000}"/>
    <cellStyle name="Normal 6 7 3 10" xfId="26339" xr:uid="{00000000-0005-0000-0000-0000F7940000}"/>
    <cellStyle name="Normal 6 7 3 2" xfId="19357" xr:uid="{00000000-0005-0000-0000-0000F8940000}"/>
    <cellStyle name="Normal 6 7 3 2 2" xfId="19358" xr:uid="{00000000-0005-0000-0000-0000F9940000}"/>
    <cellStyle name="Normal 6 7 3 2 2 2" xfId="19359" xr:uid="{00000000-0005-0000-0000-0000FA940000}"/>
    <cellStyle name="Normal 6 7 3 2 2 2 2" xfId="19360" xr:uid="{00000000-0005-0000-0000-0000FB940000}"/>
    <cellStyle name="Normal 6 7 3 2 2 2 2 2" xfId="19361" xr:uid="{00000000-0005-0000-0000-0000FC940000}"/>
    <cellStyle name="Normal 6 7 3 2 2 2 2 2 2" xfId="43035" xr:uid="{00000000-0005-0000-0000-0000FD940000}"/>
    <cellStyle name="Normal 6 7 3 2 2 2 2 3" xfId="33017" xr:uid="{00000000-0005-0000-0000-0000FE940000}"/>
    <cellStyle name="Normal 6 7 3 2 2 2 3" xfId="19362" xr:uid="{00000000-0005-0000-0000-0000FF940000}"/>
    <cellStyle name="Normal 6 7 3 2 2 2 3 2" xfId="19363" xr:uid="{00000000-0005-0000-0000-000000950000}"/>
    <cellStyle name="Normal 6 7 3 2 2 2 3 2 2" xfId="43036" xr:uid="{00000000-0005-0000-0000-000001950000}"/>
    <cellStyle name="Normal 6 7 3 2 2 2 3 3" xfId="33018" xr:uid="{00000000-0005-0000-0000-000002950000}"/>
    <cellStyle name="Normal 6 7 3 2 2 2 4" xfId="19364" xr:uid="{00000000-0005-0000-0000-000003950000}"/>
    <cellStyle name="Normal 6 7 3 2 2 2 4 2" xfId="36938" xr:uid="{00000000-0005-0000-0000-000004950000}"/>
    <cellStyle name="Normal 6 7 3 2 2 2 5" xfId="26342" xr:uid="{00000000-0005-0000-0000-000005950000}"/>
    <cellStyle name="Normal 6 7 3 2 2 3" xfId="19365" xr:uid="{00000000-0005-0000-0000-000006950000}"/>
    <cellStyle name="Normal 6 7 3 2 2 3 2" xfId="19366" xr:uid="{00000000-0005-0000-0000-000007950000}"/>
    <cellStyle name="Normal 6 7 3 2 2 3 2 2" xfId="19367" xr:uid="{00000000-0005-0000-0000-000008950000}"/>
    <cellStyle name="Normal 6 7 3 2 2 3 2 2 2" xfId="43037" xr:uid="{00000000-0005-0000-0000-000009950000}"/>
    <cellStyle name="Normal 6 7 3 2 2 3 2 3" xfId="33019" xr:uid="{00000000-0005-0000-0000-00000A950000}"/>
    <cellStyle name="Normal 6 7 3 2 2 3 3" xfId="19368" xr:uid="{00000000-0005-0000-0000-00000B950000}"/>
    <cellStyle name="Normal 6 7 3 2 2 3 3 2" xfId="19369" xr:uid="{00000000-0005-0000-0000-00000C950000}"/>
    <cellStyle name="Normal 6 7 3 2 2 3 3 2 2" xfId="43038" xr:uid="{00000000-0005-0000-0000-00000D950000}"/>
    <cellStyle name="Normal 6 7 3 2 2 3 3 3" xfId="33020" xr:uid="{00000000-0005-0000-0000-00000E950000}"/>
    <cellStyle name="Normal 6 7 3 2 2 3 4" xfId="19370" xr:uid="{00000000-0005-0000-0000-00000F950000}"/>
    <cellStyle name="Normal 6 7 3 2 2 3 4 2" xfId="36939" xr:uid="{00000000-0005-0000-0000-000010950000}"/>
    <cellStyle name="Normal 6 7 3 2 2 3 5" xfId="26343" xr:uid="{00000000-0005-0000-0000-000011950000}"/>
    <cellStyle name="Normal 6 7 3 2 2 4" xfId="19371" xr:uid="{00000000-0005-0000-0000-000012950000}"/>
    <cellStyle name="Normal 6 7 3 2 2 4 2" xfId="19372" xr:uid="{00000000-0005-0000-0000-000013950000}"/>
    <cellStyle name="Normal 6 7 3 2 2 4 2 2" xfId="43039" xr:uid="{00000000-0005-0000-0000-000014950000}"/>
    <cellStyle name="Normal 6 7 3 2 2 4 3" xfId="33021" xr:uid="{00000000-0005-0000-0000-000015950000}"/>
    <cellStyle name="Normal 6 7 3 2 2 5" xfId="19373" xr:uid="{00000000-0005-0000-0000-000016950000}"/>
    <cellStyle name="Normal 6 7 3 2 2 5 2" xfId="19374" xr:uid="{00000000-0005-0000-0000-000017950000}"/>
    <cellStyle name="Normal 6 7 3 2 2 5 2 2" xfId="43040" xr:uid="{00000000-0005-0000-0000-000018950000}"/>
    <cellStyle name="Normal 6 7 3 2 2 5 3" xfId="33022" xr:uid="{00000000-0005-0000-0000-000019950000}"/>
    <cellStyle name="Normal 6 7 3 2 2 6" xfId="19375" xr:uid="{00000000-0005-0000-0000-00001A950000}"/>
    <cellStyle name="Normal 6 7 3 2 2 6 2" xfId="36937" xr:uid="{00000000-0005-0000-0000-00001B950000}"/>
    <cellStyle name="Normal 6 7 3 2 2 7" xfId="26341" xr:uid="{00000000-0005-0000-0000-00001C950000}"/>
    <cellStyle name="Normal 6 7 3 2 3" xfId="19376" xr:uid="{00000000-0005-0000-0000-00001D950000}"/>
    <cellStyle name="Normal 6 7 3 2 3 2" xfId="19377" xr:uid="{00000000-0005-0000-0000-00001E950000}"/>
    <cellStyle name="Normal 6 7 3 2 3 2 2" xfId="19378" xr:uid="{00000000-0005-0000-0000-00001F950000}"/>
    <cellStyle name="Normal 6 7 3 2 3 2 2 2" xfId="43041" xr:uid="{00000000-0005-0000-0000-000020950000}"/>
    <cellStyle name="Normal 6 7 3 2 3 2 3" xfId="33023" xr:uid="{00000000-0005-0000-0000-000021950000}"/>
    <cellStyle name="Normal 6 7 3 2 3 3" xfId="19379" xr:uid="{00000000-0005-0000-0000-000022950000}"/>
    <cellStyle name="Normal 6 7 3 2 3 3 2" xfId="19380" xr:uid="{00000000-0005-0000-0000-000023950000}"/>
    <cellStyle name="Normal 6 7 3 2 3 3 2 2" xfId="43042" xr:uid="{00000000-0005-0000-0000-000024950000}"/>
    <cellStyle name="Normal 6 7 3 2 3 3 3" xfId="33024" xr:uid="{00000000-0005-0000-0000-000025950000}"/>
    <cellStyle name="Normal 6 7 3 2 3 4" xfId="19381" xr:uid="{00000000-0005-0000-0000-000026950000}"/>
    <cellStyle name="Normal 6 7 3 2 3 4 2" xfId="36940" xr:uid="{00000000-0005-0000-0000-000027950000}"/>
    <cellStyle name="Normal 6 7 3 2 3 5" xfId="26344" xr:uid="{00000000-0005-0000-0000-000028950000}"/>
    <cellStyle name="Normal 6 7 3 2 4" xfId="19382" xr:uid="{00000000-0005-0000-0000-000029950000}"/>
    <cellStyle name="Normal 6 7 3 2 4 2" xfId="19383" xr:uid="{00000000-0005-0000-0000-00002A950000}"/>
    <cellStyle name="Normal 6 7 3 2 4 2 2" xfId="19384" xr:uid="{00000000-0005-0000-0000-00002B950000}"/>
    <cellStyle name="Normal 6 7 3 2 4 2 2 2" xfId="43043" xr:uid="{00000000-0005-0000-0000-00002C950000}"/>
    <cellStyle name="Normal 6 7 3 2 4 2 3" xfId="33025" xr:uid="{00000000-0005-0000-0000-00002D950000}"/>
    <cellStyle name="Normal 6 7 3 2 4 3" xfId="19385" xr:uid="{00000000-0005-0000-0000-00002E950000}"/>
    <cellStyle name="Normal 6 7 3 2 4 3 2" xfId="19386" xr:uid="{00000000-0005-0000-0000-00002F950000}"/>
    <cellStyle name="Normal 6 7 3 2 4 3 2 2" xfId="43044" xr:uid="{00000000-0005-0000-0000-000030950000}"/>
    <cellStyle name="Normal 6 7 3 2 4 3 3" xfId="33026" xr:uid="{00000000-0005-0000-0000-000031950000}"/>
    <cellStyle name="Normal 6 7 3 2 4 4" xfId="19387" xr:uid="{00000000-0005-0000-0000-000032950000}"/>
    <cellStyle name="Normal 6 7 3 2 4 4 2" xfId="36941" xr:uid="{00000000-0005-0000-0000-000033950000}"/>
    <cellStyle name="Normal 6 7 3 2 4 5" xfId="26345" xr:uid="{00000000-0005-0000-0000-000034950000}"/>
    <cellStyle name="Normal 6 7 3 2 5" xfId="19388" xr:uid="{00000000-0005-0000-0000-000035950000}"/>
    <cellStyle name="Normal 6 7 3 2 5 2" xfId="19389" xr:uid="{00000000-0005-0000-0000-000036950000}"/>
    <cellStyle name="Normal 6 7 3 2 5 2 2" xfId="43045" xr:uid="{00000000-0005-0000-0000-000037950000}"/>
    <cellStyle name="Normal 6 7 3 2 5 3" xfId="33027" xr:uid="{00000000-0005-0000-0000-000038950000}"/>
    <cellStyle name="Normal 6 7 3 2 6" xfId="19390" xr:uid="{00000000-0005-0000-0000-000039950000}"/>
    <cellStyle name="Normal 6 7 3 2 6 2" xfId="19391" xr:uid="{00000000-0005-0000-0000-00003A950000}"/>
    <cellStyle name="Normal 6 7 3 2 6 2 2" xfId="43046" xr:uid="{00000000-0005-0000-0000-00003B950000}"/>
    <cellStyle name="Normal 6 7 3 2 6 3" xfId="33028" xr:uid="{00000000-0005-0000-0000-00003C950000}"/>
    <cellStyle name="Normal 6 7 3 2 7" xfId="19392" xr:uid="{00000000-0005-0000-0000-00003D950000}"/>
    <cellStyle name="Normal 6 7 3 2 7 2" xfId="36936" xr:uid="{00000000-0005-0000-0000-00003E950000}"/>
    <cellStyle name="Normal 6 7 3 2 8" xfId="26340" xr:uid="{00000000-0005-0000-0000-00003F950000}"/>
    <cellStyle name="Normal 6 7 3 3" xfId="19393" xr:uid="{00000000-0005-0000-0000-000040950000}"/>
    <cellStyle name="Normal 6 7 3 3 2" xfId="19394" xr:uid="{00000000-0005-0000-0000-000041950000}"/>
    <cellStyle name="Normal 6 7 3 3 2 2" xfId="19395" xr:uid="{00000000-0005-0000-0000-000042950000}"/>
    <cellStyle name="Normal 6 7 3 3 2 2 2" xfId="19396" xr:uid="{00000000-0005-0000-0000-000043950000}"/>
    <cellStyle name="Normal 6 7 3 3 2 2 2 2" xfId="19397" xr:uid="{00000000-0005-0000-0000-000044950000}"/>
    <cellStyle name="Normal 6 7 3 3 2 2 2 2 2" xfId="43047" xr:uid="{00000000-0005-0000-0000-000045950000}"/>
    <cellStyle name="Normal 6 7 3 3 2 2 2 3" xfId="33029" xr:uid="{00000000-0005-0000-0000-000046950000}"/>
    <cellStyle name="Normal 6 7 3 3 2 2 3" xfId="19398" xr:uid="{00000000-0005-0000-0000-000047950000}"/>
    <cellStyle name="Normal 6 7 3 3 2 2 3 2" xfId="19399" xr:uid="{00000000-0005-0000-0000-000048950000}"/>
    <cellStyle name="Normal 6 7 3 3 2 2 3 2 2" xfId="43048" xr:uid="{00000000-0005-0000-0000-000049950000}"/>
    <cellStyle name="Normal 6 7 3 3 2 2 3 3" xfId="33030" xr:uid="{00000000-0005-0000-0000-00004A950000}"/>
    <cellStyle name="Normal 6 7 3 3 2 2 4" xfId="19400" xr:uid="{00000000-0005-0000-0000-00004B950000}"/>
    <cellStyle name="Normal 6 7 3 3 2 2 4 2" xfId="36944" xr:uid="{00000000-0005-0000-0000-00004C950000}"/>
    <cellStyle name="Normal 6 7 3 3 2 2 5" xfId="26348" xr:uid="{00000000-0005-0000-0000-00004D950000}"/>
    <cellStyle name="Normal 6 7 3 3 2 3" xfId="19401" xr:uid="{00000000-0005-0000-0000-00004E950000}"/>
    <cellStyle name="Normal 6 7 3 3 2 3 2" xfId="19402" xr:uid="{00000000-0005-0000-0000-00004F950000}"/>
    <cellStyle name="Normal 6 7 3 3 2 3 2 2" xfId="19403" xr:uid="{00000000-0005-0000-0000-000050950000}"/>
    <cellStyle name="Normal 6 7 3 3 2 3 2 2 2" xfId="43049" xr:uid="{00000000-0005-0000-0000-000051950000}"/>
    <cellStyle name="Normal 6 7 3 3 2 3 2 3" xfId="33031" xr:uid="{00000000-0005-0000-0000-000052950000}"/>
    <cellStyle name="Normal 6 7 3 3 2 3 3" xfId="19404" xr:uid="{00000000-0005-0000-0000-000053950000}"/>
    <cellStyle name="Normal 6 7 3 3 2 3 3 2" xfId="19405" xr:uid="{00000000-0005-0000-0000-000054950000}"/>
    <cellStyle name="Normal 6 7 3 3 2 3 3 2 2" xfId="43050" xr:uid="{00000000-0005-0000-0000-000055950000}"/>
    <cellStyle name="Normal 6 7 3 3 2 3 3 3" xfId="33032" xr:uid="{00000000-0005-0000-0000-000056950000}"/>
    <cellStyle name="Normal 6 7 3 3 2 3 4" xfId="19406" xr:uid="{00000000-0005-0000-0000-000057950000}"/>
    <cellStyle name="Normal 6 7 3 3 2 3 4 2" xfId="36945" xr:uid="{00000000-0005-0000-0000-000058950000}"/>
    <cellStyle name="Normal 6 7 3 3 2 3 5" xfId="26349" xr:uid="{00000000-0005-0000-0000-000059950000}"/>
    <cellStyle name="Normal 6 7 3 3 2 4" xfId="19407" xr:uid="{00000000-0005-0000-0000-00005A950000}"/>
    <cellStyle name="Normal 6 7 3 3 2 4 2" xfId="19408" xr:uid="{00000000-0005-0000-0000-00005B950000}"/>
    <cellStyle name="Normal 6 7 3 3 2 4 2 2" xfId="43051" xr:uid="{00000000-0005-0000-0000-00005C950000}"/>
    <cellStyle name="Normal 6 7 3 3 2 4 3" xfId="33033" xr:uid="{00000000-0005-0000-0000-00005D950000}"/>
    <cellStyle name="Normal 6 7 3 3 2 5" xfId="19409" xr:uid="{00000000-0005-0000-0000-00005E950000}"/>
    <cellStyle name="Normal 6 7 3 3 2 5 2" xfId="19410" xr:uid="{00000000-0005-0000-0000-00005F950000}"/>
    <cellStyle name="Normal 6 7 3 3 2 5 2 2" xfId="43052" xr:uid="{00000000-0005-0000-0000-000060950000}"/>
    <cellStyle name="Normal 6 7 3 3 2 5 3" xfId="33034" xr:uid="{00000000-0005-0000-0000-000061950000}"/>
    <cellStyle name="Normal 6 7 3 3 2 6" xfId="19411" xr:uid="{00000000-0005-0000-0000-000062950000}"/>
    <cellStyle name="Normal 6 7 3 3 2 6 2" xfId="36943" xr:uid="{00000000-0005-0000-0000-000063950000}"/>
    <cellStyle name="Normal 6 7 3 3 2 7" xfId="26347" xr:uid="{00000000-0005-0000-0000-000064950000}"/>
    <cellStyle name="Normal 6 7 3 3 3" xfId="19412" xr:uid="{00000000-0005-0000-0000-000065950000}"/>
    <cellStyle name="Normal 6 7 3 3 3 2" xfId="19413" xr:uid="{00000000-0005-0000-0000-000066950000}"/>
    <cellStyle name="Normal 6 7 3 3 3 2 2" xfId="19414" xr:uid="{00000000-0005-0000-0000-000067950000}"/>
    <cellStyle name="Normal 6 7 3 3 3 2 2 2" xfId="43053" xr:uid="{00000000-0005-0000-0000-000068950000}"/>
    <cellStyle name="Normal 6 7 3 3 3 2 3" xfId="33035" xr:uid="{00000000-0005-0000-0000-000069950000}"/>
    <cellStyle name="Normal 6 7 3 3 3 3" xfId="19415" xr:uid="{00000000-0005-0000-0000-00006A950000}"/>
    <cellStyle name="Normal 6 7 3 3 3 3 2" xfId="19416" xr:uid="{00000000-0005-0000-0000-00006B950000}"/>
    <cellStyle name="Normal 6 7 3 3 3 3 2 2" xfId="43054" xr:uid="{00000000-0005-0000-0000-00006C950000}"/>
    <cellStyle name="Normal 6 7 3 3 3 3 3" xfId="33036" xr:uid="{00000000-0005-0000-0000-00006D950000}"/>
    <cellStyle name="Normal 6 7 3 3 3 4" xfId="19417" xr:uid="{00000000-0005-0000-0000-00006E950000}"/>
    <cellStyle name="Normal 6 7 3 3 3 4 2" xfId="36946" xr:uid="{00000000-0005-0000-0000-00006F950000}"/>
    <cellStyle name="Normal 6 7 3 3 3 5" xfId="26350" xr:uid="{00000000-0005-0000-0000-000070950000}"/>
    <cellStyle name="Normal 6 7 3 3 4" xfId="19418" xr:uid="{00000000-0005-0000-0000-000071950000}"/>
    <cellStyle name="Normal 6 7 3 3 4 2" xfId="19419" xr:uid="{00000000-0005-0000-0000-000072950000}"/>
    <cellStyle name="Normal 6 7 3 3 4 2 2" xfId="19420" xr:uid="{00000000-0005-0000-0000-000073950000}"/>
    <cellStyle name="Normal 6 7 3 3 4 2 2 2" xfId="43055" xr:uid="{00000000-0005-0000-0000-000074950000}"/>
    <cellStyle name="Normal 6 7 3 3 4 2 3" xfId="33037" xr:uid="{00000000-0005-0000-0000-000075950000}"/>
    <cellStyle name="Normal 6 7 3 3 4 3" xfId="19421" xr:uid="{00000000-0005-0000-0000-000076950000}"/>
    <cellStyle name="Normal 6 7 3 3 4 3 2" xfId="19422" xr:uid="{00000000-0005-0000-0000-000077950000}"/>
    <cellStyle name="Normal 6 7 3 3 4 3 2 2" xfId="43056" xr:uid="{00000000-0005-0000-0000-000078950000}"/>
    <cellStyle name="Normal 6 7 3 3 4 3 3" xfId="33038" xr:uid="{00000000-0005-0000-0000-000079950000}"/>
    <cellStyle name="Normal 6 7 3 3 4 4" xfId="19423" xr:uid="{00000000-0005-0000-0000-00007A950000}"/>
    <cellStyle name="Normal 6 7 3 3 4 4 2" xfId="36947" xr:uid="{00000000-0005-0000-0000-00007B950000}"/>
    <cellStyle name="Normal 6 7 3 3 4 5" xfId="26351" xr:uid="{00000000-0005-0000-0000-00007C950000}"/>
    <cellStyle name="Normal 6 7 3 3 5" xfId="19424" xr:uid="{00000000-0005-0000-0000-00007D950000}"/>
    <cellStyle name="Normal 6 7 3 3 5 2" xfId="19425" xr:uid="{00000000-0005-0000-0000-00007E950000}"/>
    <cellStyle name="Normal 6 7 3 3 5 2 2" xfId="43057" xr:uid="{00000000-0005-0000-0000-00007F950000}"/>
    <cellStyle name="Normal 6 7 3 3 5 3" xfId="33039" xr:uid="{00000000-0005-0000-0000-000080950000}"/>
    <cellStyle name="Normal 6 7 3 3 6" xfId="19426" xr:uid="{00000000-0005-0000-0000-000081950000}"/>
    <cellStyle name="Normal 6 7 3 3 6 2" xfId="19427" xr:uid="{00000000-0005-0000-0000-000082950000}"/>
    <cellStyle name="Normal 6 7 3 3 6 2 2" xfId="43058" xr:uid="{00000000-0005-0000-0000-000083950000}"/>
    <cellStyle name="Normal 6 7 3 3 6 3" xfId="33040" xr:uid="{00000000-0005-0000-0000-000084950000}"/>
    <cellStyle name="Normal 6 7 3 3 7" xfId="19428" xr:uid="{00000000-0005-0000-0000-000085950000}"/>
    <cellStyle name="Normal 6 7 3 3 7 2" xfId="36942" xr:uid="{00000000-0005-0000-0000-000086950000}"/>
    <cellStyle name="Normal 6 7 3 3 8" xfId="26346" xr:uid="{00000000-0005-0000-0000-000087950000}"/>
    <cellStyle name="Normal 6 7 3 4" xfId="19429" xr:uid="{00000000-0005-0000-0000-000088950000}"/>
    <cellStyle name="Normal 6 7 3 4 2" xfId="19430" xr:uid="{00000000-0005-0000-0000-000089950000}"/>
    <cellStyle name="Normal 6 7 3 4 2 2" xfId="19431" xr:uid="{00000000-0005-0000-0000-00008A950000}"/>
    <cellStyle name="Normal 6 7 3 4 2 2 2" xfId="19432" xr:uid="{00000000-0005-0000-0000-00008B950000}"/>
    <cellStyle name="Normal 6 7 3 4 2 2 2 2" xfId="43059" xr:uid="{00000000-0005-0000-0000-00008C950000}"/>
    <cellStyle name="Normal 6 7 3 4 2 2 3" xfId="33041" xr:uid="{00000000-0005-0000-0000-00008D950000}"/>
    <cellStyle name="Normal 6 7 3 4 2 3" xfId="19433" xr:uid="{00000000-0005-0000-0000-00008E950000}"/>
    <cellStyle name="Normal 6 7 3 4 2 3 2" xfId="19434" xr:uid="{00000000-0005-0000-0000-00008F950000}"/>
    <cellStyle name="Normal 6 7 3 4 2 3 2 2" xfId="43060" xr:uid="{00000000-0005-0000-0000-000090950000}"/>
    <cellStyle name="Normal 6 7 3 4 2 3 3" xfId="33042" xr:uid="{00000000-0005-0000-0000-000091950000}"/>
    <cellStyle name="Normal 6 7 3 4 2 4" xfId="19435" xr:uid="{00000000-0005-0000-0000-000092950000}"/>
    <cellStyle name="Normal 6 7 3 4 2 4 2" xfId="36949" xr:uid="{00000000-0005-0000-0000-000093950000}"/>
    <cellStyle name="Normal 6 7 3 4 2 5" xfId="26353" xr:uid="{00000000-0005-0000-0000-000094950000}"/>
    <cellStyle name="Normal 6 7 3 4 3" xfId="19436" xr:uid="{00000000-0005-0000-0000-000095950000}"/>
    <cellStyle name="Normal 6 7 3 4 3 2" xfId="19437" xr:uid="{00000000-0005-0000-0000-000096950000}"/>
    <cellStyle name="Normal 6 7 3 4 3 2 2" xfId="19438" xr:uid="{00000000-0005-0000-0000-000097950000}"/>
    <cellStyle name="Normal 6 7 3 4 3 2 2 2" xfId="43061" xr:uid="{00000000-0005-0000-0000-000098950000}"/>
    <cellStyle name="Normal 6 7 3 4 3 2 3" xfId="33043" xr:uid="{00000000-0005-0000-0000-000099950000}"/>
    <cellStyle name="Normal 6 7 3 4 3 3" xfId="19439" xr:uid="{00000000-0005-0000-0000-00009A950000}"/>
    <cellStyle name="Normal 6 7 3 4 3 3 2" xfId="19440" xr:uid="{00000000-0005-0000-0000-00009B950000}"/>
    <cellStyle name="Normal 6 7 3 4 3 3 2 2" xfId="43062" xr:uid="{00000000-0005-0000-0000-00009C950000}"/>
    <cellStyle name="Normal 6 7 3 4 3 3 3" xfId="33044" xr:uid="{00000000-0005-0000-0000-00009D950000}"/>
    <cellStyle name="Normal 6 7 3 4 3 4" xfId="19441" xr:uid="{00000000-0005-0000-0000-00009E950000}"/>
    <cellStyle name="Normal 6 7 3 4 3 4 2" xfId="36950" xr:uid="{00000000-0005-0000-0000-00009F950000}"/>
    <cellStyle name="Normal 6 7 3 4 3 5" xfId="26354" xr:uid="{00000000-0005-0000-0000-0000A0950000}"/>
    <cellStyle name="Normal 6 7 3 4 4" xfId="19442" xr:uid="{00000000-0005-0000-0000-0000A1950000}"/>
    <cellStyle name="Normal 6 7 3 4 4 2" xfId="19443" xr:uid="{00000000-0005-0000-0000-0000A2950000}"/>
    <cellStyle name="Normal 6 7 3 4 4 2 2" xfId="43063" xr:uid="{00000000-0005-0000-0000-0000A3950000}"/>
    <cellStyle name="Normal 6 7 3 4 4 3" xfId="33045" xr:uid="{00000000-0005-0000-0000-0000A4950000}"/>
    <cellStyle name="Normal 6 7 3 4 5" xfId="19444" xr:uid="{00000000-0005-0000-0000-0000A5950000}"/>
    <cellStyle name="Normal 6 7 3 4 5 2" xfId="19445" xr:uid="{00000000-0005-0000-0000-0000A6950000}"/>
    <cellStyle name="Normal 6 7 3 4 5 2 2" xfId="43064" xr:uid="{00000000-0005-0000-0000-0000A7950000}"/>
    <cellStyle name="Normal 6 7 3 4 5 3" xfId="33046" xr:uid="{00000000-0005-0000-0000-0000A8950000}"/>
    <cellStyle name="Normal 6 7 3 4 6" xfId="19446" xr:uid="{00000000-0005-0000-0000-0000A9950000}"/>
    <cellStyle name="Normal 6 7 3 4 6 2" xfId="36948" xr:uid="{00000000-0005-0000-0000-0000AA950000}"/>
    <cellStyle name="Normal 6 7 3 4 7" xfId="26352" xr:uid="{00000000-0005-0000-0000-0000AB950000}"/>
    <cellStyle name="Normal 6 7 3 5" xfId="19447" xr:uid="{00000000-0005-0000-0000-0000AC950000}"/>
    <cellStyle name="Normal 6 7 3 5 2" xfId="19448" xr:uid="{00000000-0005-0000-0000-0000AD950000}"/>
    <cellStyle name="Normal 6 7 3 5 2 2" xfId="19449" xr:uid="{00000000-0005-0000-0000-0000AE950000}"/>
    <cellStyle name="Normal 6 7 3 5 2 2 2" xfId="43065" xr:uid="{00000000-0005-0000-0000-0000AF950000}"/>
    <cellStyle name="Normal 6 7 3 5 2 3" xfId="33047" xr:uid="{00000000-0005-0000-0000-0000B0950000}"/>
    <cellStyle name="Normal 6 7 3 5 3" xfId="19450" xr:uid="{00000000-0005-0000-0000-0000B1950000}"/>
    <cellStyle name="Normal 6 7 3 5 3 2" xfId="19451" xr:uid="{00000000-0005-0000-0000-0000B2950000}"/>
    <cellStyle name="Normal 6 7 3 5 3 2 2" xfId="43066" xr:uid="{00000000-0005-0000-0000-0000B3950000}"/>
    <cellStyle name="Normal 6 7 3 5 3 3" xfId="33048" xr:uid="{00000000-0005-0000-0000-0000B4950000}"/>
    <cellStyle name="Normal 6 7 3 5 4" xfId="19452" xr:uid="{00000000-0005-0000-0000-0000B5950000}"/>
    <cellStyle name="Normal 6 7 3 5 4 2" xfId="36951" xr:uid="{00000000-0005-0000-0000-0000B6950000}"/>
    <cellStyle name="Normal 6 7 3 5 5" xfId="26355" xr:uid="{00000000-0005-0000-0000-0000B7950000}"/>
    <cellStyle name="Normal 6 7 3 6" xfId="19453" xr:uid="{00000000-0005-0000-0000-0000B8950000}"/>
    <cellStyle name="Normal 6 7 3 6 2" xfId="19454" xr:uid="{00000000-0005-0000-0000-0000B9950000}"/>
    <cellStyle name="Normal 6 7 3 6 2 2" xfId="19455" xr:uid="{00000000-0005-0000-0000-0000BA950000}"/>
    <cellStyle name="Normal 6 7 3 6 2 2 2" xfId="43067" xr:uid="{00000000-0005-0000-0000-0000BB950000}"/>
    <cellStyle name="Normal 6 7 3 6 2 3" xfId="33049" xr:uid="{00000000-0005-0000-0000-0000BC950000}"/>
    <cellStyle name="Normal 6 7 3 6 3" xfId="19456" xr:uid="{00000000-0005-0000-0000-0000BD950000}"/>
    <cellStyle name="Normal 6 7 3 6 3 2" xfId="19457" xr:uid="{00000000-0005-0000-0000-0000BE950000}"/>
    <cellStyle name="Normal 6 7 3 6 3 2 2" xfId="43068" xr:uid="{00000000-0005-0000-0000-0000BF950000}"/>
    <cellStyle name="Normal 6 7 3 6 3 3" xfId="33050" xr:uid="{00000000-0005-0000-0000-0000C0950000}"/>
    <cellStyle name="Normal 6 7 3 6 4" xfId="19458" xr:uid="{00000000-0005-0000-0000-0000C1950000}"/>
    <cellStyle name="Normal 6 7 3 6 4 2" xfId="36952" xr:uid="{00000000-0005-0000-0000-0000C2950000}"/>
    <cellStyle name="Normal 6 7 3 6 5" xfId="26356" xr:uid="{00000000-0005-0000-0000-0000C3950000}"/>
    <cellStyle name="Normal 6 7 3 7" xfId="19459" xr:uid="{00000000-0005-0000-0000-0000C4950000}"/>
    <cellStyle name="Normal 6 7 3 7 2" xfId="19460" xr:uid="{00000000-0005-0000-0000-0000C5950000}"/>
    <cellStyle name="Normal 6 7 3 7 2 2" xfId="43069" xr:uid="{00000000-0005-0000-0000-0000C6950000}"/>
    <cellStyle name="Normal 6 7 3 7 3" xfId="33051" xr:uid="{00000000-0005-0000-0000-0000C7950000}"/>
    <cellStyle name="Normal 6 7 3 8" xfId="19461" xr:uid="{00000000-0005-0000-0000-0000C8950000}"/>
    <cellStyle name="Normal 6 7 3 8 2" xfId="19462" xr:uid="{00000000-0005-0000-0000-0000C9950000}"/>
    <cellStyle name="Normal 6 7 3 8 2 2" xfId="43070" xr:uid="{00000000-0005-0000-0000-0000CA950000}"/>
    <cellStyle name="Normal 6 7 3 8 3" xfId="33052" xr:uid="{00000000-0005-0000-0000-0000CB950000}"/>
    <cellStyle name="Normal 6 7 3 9" xfId="19463" xr:uid="{00000000-0005-0000-0000-0000CC950000}"/>
    <cellStyle name="Normal 6 7 3 9 2" xfId="36935" xr:uid="{00000000-0005-0000-0000-0000CD950000}"/>
    <cellStyle name="Normal 6 7 4" xfId="19464" xr:uid="{00000000-0005-0000-0000-0000CE950000}"/>
    <cellStyle name="Normal 6 7 4 2" xfId="19465" xr:uid="{00000000-0005-0000-0000-0000CF950000}"/>
    <cellStyle name="Normal 6 7 4 2 2" xfId="19466" xr:uid="{00000000-0005-0000-0000-0000D0950000}"/>
    <cellStyle name="Normal 6 7 4 2 2 2" xfId="19467" xr:uid="{00000000-0005-0000-0000-0000D1950000}"/>
    <cellStyle name="Normal 6 7 4 2 2 2 2" xfId="19468" xr:uid="{00000000-0005-0000-0000-0000D2950000}"/>
    <cellStyle name="Normal 6 7 4 2 2 2 2 2" xfId="43071" xr:uid="{00000000-0005-0000-0000-0000D3950000}"/>
    <cellStyle name="Normal 6 7 4 2 2 2 3" xfId="33053" xr:uid="{00000000-0005-0000-0000-0000D4950000}"/>
    <cellStyle name="Normal 6 7 4 2 2 3" xfId="19469" xr:uid="{00000000-0005-0000-0000-0000D5950000}"/>
    <cellStyle name="Normal 6 7 4 2 2 3 2" xfId="19470" xr:uid="{00000000-0005-0000-0000-0000D6950000}"/>
    <cellStyle name="Normal 6 7 4 2 2 3 2 2" xfId="43072" xr:uid="{00000000-0005-0000-0000-0000D7950000}"/>
    <cellStyle name="Normal 6 7 4 2 2 3 3" xfId="33054" xr:uid="{00000000-0005-0000-0000-0000D8950000}"/>
    <cellStyle name="Normal 6 7 4 2 2 4" xfId="19471" xr:uid="{00000000-0005-0000-0000-0000D9950000}"/>
    <cellStyle name="Normal 6 7 4 2 2 4 2" xfId="36955" xr:uid="{00000000-0005-0000-0000-0000DA950000}"/>
    <cellStyle name="Normal 6 7 4 2 2 5" xfId="26359" xr:uid="{00000000-0005-0000-0000-0000DB950000}"/>
    <cellStyle name="Normal 6 7 4 2 3" xfId="19472" xr:uid="{00000000-0005-0000-0000-0000DC950000}"/>
    <cellStyle name="Normal 6 7 4 2 3 2" xfId="19473" xr:uid="{00000000-0005-0000-0000-0000DD950000}"/>
    <cellStyle name="Normal 6 7 4 2 3 2 2" xfId="19474" xr:uid="{00000000-0005-0000-0000-0000DE950000}"/>
    <cellStyle name="Normal 6 7 4 2 3 2 2 2" xfId="43073" xr:uid="{00000000-0005-0000-0000-0000DF950000}"/>
    <cellStyle name="Normal 6 7 4 2 3 2 3" xfId="33055" xr:uid="{00000000-0005-0000-0000-0000E0950000}"/>
    <cellStyle name="Normal 6 7 4 2 3 3" xfId="19475" xr:uid="{00000000-0005-0000-0000-0000E1950000}"/>
    <cellStyle name="Normal 6 7 4 2 3 3 2" xfId="19476" xr:uid="{00000000-0005-0000-0000-0000E2950000}"/>
    <cellStyle name="Normal 6 7 4 2 3 3 2 2" xfId="43074" xr:uid="{00000000-0005-0000-0000-0000E3950000}"/>
    <cellStyle name="Normal 6 7 4 2 3 3 3" xfId="33056" xr:uid="{00000000-0005-0000-0000-0000E4950000}"/>
    <cellStyle name="Normal 6 7 4 2 3 4" xfId="19477" xr:uid="{00000000-0005-0000-0000-0000E5950000}"/>
    <cellStyle name="Normal 6 7 4 2 3 4 2" xfId="36956" xr:uid="{00000000-0005-0000-0000-0000E6950000}"/>
    <cellStyle name="Normal 6 7 4 2 3 5" xfId="26360" xr:uid="{00000000-0005-0000-0000-0000E7950000}"/>
    <cellStyle name="Normal 6 7 4 2 4" xfId="19478" xr:uid="{00000000-0005-0000-0000-0000E8950000}"/>
    <cellStyle name="Normal 6 7 4 2 4 2" xfId="19479" xr:uid="{00000000-0005-0000-0000-0000E9950000}"/>
    <cellStyle name="Normal 6 7 4 2 4 2 2" xfId="43075" xr:uid="{00000000-0005-0000-0000-0000EA950000}"/>
    <cellStyle name="Normal 6 7 4 2 4 3" xfId="33057" xr:uid="{00000000-0005-0000-0000-0000EB950000}"/>
    <cellStyle name="Normal 6 7 4 2 5" xfId="19480" xr:uid="{00000000-0005-0000-0000-0000EC950000}"/>
    <cellStyle name="Normal 6 7 4 2 5 2" xfId="19481" xr:uid="{00000000-0005-0000-0000-0000ED950000}"/>
    <cellStyle name="Normal 6 7 4 2 5 2 2" xfId="43076" xr:uid="{00000000-0005-0000-0000-0000EE950000}"/>
    <cellStyle name="Normal 6 7 4 2 5 3" xfId="33058" xr:uid="{00000000-0005-0000-0000-0000EF950000}"/>
    <cellStyle name="Normal 6 7 4 2 6" xfId="19482" xr:uid="{00000000-0005-0000-0000-0000F0950000}"/>
    <cellStyle name="Normal 6 7 4 2 6 2" xfId="36954" xr:uid="{00000000-0005-0000-0000-0000F1950000}"/>
    <cellStyle name="Normal 6 7 4 2 7" xfId="26358" xr:uid="{00000000-0005-0000-0000-0000F2950000}"/>
    <cellStyle name="Normal 6 7 4 3" xfId="19483" xr:uid="{00000000-0005-0000-0000-0000F3950000}"/>
    <cellStyle name="Normal 6 7 4 3 2" xfId="19484" xr:uid="{00000000-0005-0000-0000-0000F4950000}"/>
    <cellStyle name="Normal 6 7 4 3 2 2" xfId="19485" xr:uid="{00000000-0005-0000-0000-0000F5950000}"/>
    <cellStyle name="Normal 6 7 4 3 2 2 2" xfId="43077" xr:uid="{00000000-0005-0000-0000-0000F6950000}"/>
    <cellStyle name="Normal 6 7 4 3 2 3" xfId="33059" xr:uid="{00000000-0005-0000-0000-0000F7950000}"/>
    <cellStyle name="Normal 6 7 4 3 3" xfId="19486" xr:uid="{00000000-0005-0000-0000-0000F8950000}"/>
    <cellStyle name="Normal 6 7 4 3 3 2" xfId="19487" xr:uid="{00000000-0005-0000-0000-0000F9950000}"/>
    <cellStyle name="Normal 6 7 4 3 3 2 2" xfId="43078" xr:uid="{00000000-0005-0000-0000-0000FA950000}"/>
    <cellStyle name="Normal 6 7 4 3 3 3" xfId="33060" xr:uid="{00000000-0005-0000-0000-0000FB950000}"/>
    <cellStyle name="Normal 6 7 4 3 4" xfId="19488" xr:uid="{00000000-0005-0000-0000-0000FC950000}"/>
    <cellStyle name="Normal 6 7 4 3 4 2" xfId="36957" xr:uid="{00000000-0005-0000-0000-0000FD950000}"/>
    <cellStyle name="Normal 6 7 4 3 5" xfId="26361" xr:uid="{00000000-0005-0000-0000-0000FE950000}"/>
    <cellStyle name="Normal 6 7 4 4" xfId="19489" xr:uid="{00000000-0005-0000-0000-0000FF950000}"/>
    <cellStyle name="Normal 6 7 4 4 2" xfId="19490" xr:uid="{00000000-0005-0000-0000-000000960000}"/>
    <cellStyle name="Normal 6 7 4 4 2 2" xfId="19491" xr:uid="{00000000-0005-0000-0000-000001960000}"/>
    <cellStyle name="Normal 6 7 4 4 2 2 2" xfId="43079" xr:uid="{00000000-0005-0000-0000-000002960000}"/>
    <cellStyle name="Normal 6 7 4 4 2 3" xfId="33061" xr:uid="{00000000-0005-0000-0000-000003960000}"/>
    <cellStyle name="Normal 6 7 4 4 3" xfId="19492" xr:uid="{00000000-0005-0000-0000-000004960000}"/>
    <cellStyle name="Normal 6 7 4 4 3 2" xfId="19493" xr:uid="{00000000-0005-0000-0000-000005960000}"/>
    <cellStyle name="Normal 6 7 4 4 3 2 2" xfId="43080" xr:uid="{00000000-0005-0000-0000-000006960000}"/>
    <cellStyle name="Normal 6 7 4 4 3 3" xfId="33062" xr:uid="{00000000-0005-0000-0000-000007960000}"/>
    <cellStyle name="Normal 6 7 4 4 4" xfId="19494" xr:uid="{00000000-0005-0000-0000-000008960000}"/>
    <cellStyle name="Normal 6 7 4 4 4 2" xfId="36958" xr:uid="{00000000-0005-0000-0000-000009960000}"/>
    <cellStyle name="Normal 6 7 4 4 5" xfId="26362" xr:uid="{00000000-0005-0000-0000-00000A960000}"/>
    <cellStyle name="Normal 6 7 4 5" xfId="19495" xr:uid="{00000000-0005-0000-0000-00000B960000}"/>
    <cellStyle name="Normal 6 7 4 5 2" xfId="19496" xr:uid="{00000000-0005-0000-0000-00000C960000}"/>
    <cellStyle name="Normal 6 7 4 5 2 2" xfId="43081" xr:uid="{00000000-0005-0000-0000-00000D960000}"/>
    <cellStyle name="Normal 6 7 4 5 3" xfId="33063" xr:uid="{00000000-0005-0000-0000-00000E960000}"/>
    <cellStyle name="Normal 6 7 4 6" xfId="19497" xr:uid="{00000000-0005-0000-0000-00000F960000}"/>
    <cellStyle name="Normal 6 7 4 6 2" xfId="19498" xr:uid="{00000000-0005-0000-0000-000010960000}"/>
    <cellStyle name="Normal 6 7 4 6 2 2" xfId="43082" xr:uid="{00000000-0005-0000-0000-000011960000}"/>
    <cellStyle name="Normal 6 7 4 6 3" xfId="33064" xr:uid="{00000000-0005-0000-0000-000012960000}"/>
    <cellStyle name="Normal 6 7 4 7" xfId="19499" xr:uid="{00000000-0005-0000-0000-000013960000}"/>
    <cellStyle name="Normal 6 7 4 7 2" xfId="36953" xr:uid="{00000000-0005-0000-0000-000014960000}"/>
    <cellStyle name="Normal 6 7 4 8" xfId="26357" xr:uid="{00000000-0005-0000-0000-000015960000}"/>
    <cellStyle name="Normal 6 7 5" xfId="19500" xr:uid="{00000000-0005-0000-0000-000016960000}"/>
    <cellStyle name="Normal 6 7 5 2" xfId="19501" xr:uid="{00000000-0005-0000-0000-000017960000}"/>
    <cellStyle name="Normal 6 7 5 2 2" xfId="19502" xr:uid="{00000000-0005-0000-0000-000018960000}"/>
    <cellStyle name="Normal 6 7 5 2 2 2" xfId="19503" xr:uid="{00000000-0005-0000-0000-000019960000}"/>
    <cellStyle name="Normal 6 7 5 2 2 2 2" xfId="19504" xr:uid="{00000000-0005-0000-0000-00001A960000}"/>
    <cellStyle name="Normal 6 7 5 2 2 2 2 2" xfId="43083" xr:uid="{00000000-0005-0000-0000-00001B960000}"/>
    <cellStyle name="Normal 6 7 5 2 2 2 3" xfId="33065" xr:uid="{00000000-0005-0000-0000-00001C960000}"/>
    <cellStyle name="Normal 6 7 5 2 2 3" xfId="19505" xr:uid="{00000000-0005-0000-0000-00001D960000}"/>
    <cellStyle name="Normal 6 7 5 2 2 3 2" xfId="19506" xr:uid="{00000000-0005-0000-0000-00001E960000}"/>
    <cellStyle name="Normal 6 7 5 2 2 3 2 2" xfId="43084" xr:uid="{00000000-0005-0000-0000-00001F960000}"/>
    <cellStyle name="Normal 6 7 5 2 2 3 3" xfId="33066" xr:uid="{00000000-0005-0000-0000-000020960000}"/>
    <cellStyle name="Normal 6 7 5 2 2 4" xfId="19507" xr:uid="{00000000-0005-0000-0000-000021960000}"/>
    <cellStyle name="Normal 6 7 5 2 2 4 2" xfId="36961" xr:uid="{00000000-0005-0000-0000-000022960000}"/>
    <cellStyle name="Normal 6 7 5 2 2 5" xfId="26365" xr:uid="{00000000-0005-0000-0000-000023960000}"/>
    <cellStyle name="Normal 6 7 5 2 3" xfId="19508" xr:uid="{00000000-0005-0000-0000-000024960000}"/>
    <cellStyle name="Normal 6 7 5 2 3 2" xfId="19509" xr:uid="{00000000-0005-0000-0000-000025960000}"/>
    <cellStyle name="Normal 6 7 5 2 3 2 2" xfId="19510" xr:uid="{00000000-0005-0000-0000-000026960000}"/>
    <cellStyle name="Normal 6 7 5 2 3 2 2 2" xfId="43085" xr:uid="{00000000-0005-0000-0000-000027960000}"/>
    <cellStyle name="Normal 6 7 5 2 3 2 3" xfId="33067" xr:uid="{00000000-0005-0000-0000-000028960000}"/>
    <cellStyle name="Normal 6 7 5 2 3 3" xfId="19511" xr:uid="{00000000-0005-0000-0000-000029960000}"/>
    <cellStyle name="Normal 6 7 5 2 3 3 2" xfId="19512" xr:uid="{00000000-0005-0000-0000-00002A960000}"/>
    <cellStyle name="Normal 6 7 5 2 3 3 2 2" xfId="43086" xr:uid="{00000000-0005-0000-0000-00002B960000}"/>
    <cellStyle name="Normal 6 7 5 2 3 3 3" xfId="33068" xr:uid="{00000000-0005-0000-0000-00002C960000}"/>
    <cellStyle name="Normal 6 7 5 2 3 4" xfId="19513" xr:uid="{00000000-0005-0000-0000-00002D960000}"/>
    <cellStyle name="Normal 6 7 5 2 3 4 2" xfId="36962" xr:uid="{00000000-0005-0000-0000-00002E960000}"/>
    <cellStyle name="Normal 6 7 5 2 3 5" xfId="26366" xr:uid="{00000000-0005-0000-0000-00002F960000}"/>
    <cellStyle name="Normal 6 7 5 2 4" xfId="19514" xr:uid="{00000000-0005-0000-0000-000030960000}"/>
    <cellStyle name="Normal 6 7 5 2 4 2" xfId="19515" xr:uid="{00000000-0005-0000-0000-000031960000}"/>
    <cellStyle name="Normal 6 7 5 2 4 2 2" xfId="43087" xr:uid="{00000000-0005-0000-0000-000032960000}"/>
    <cellStyle name="Normal 6 7 5 2 4 3" xfId="33069" xr:uid="{00000000-0005-0000-0000-000033960000}"/>
    <cellStyle name="Normal 6 7 5 2 5" xfId="19516" xr:uid="{00000000-0005-0000-0000-000034960000}"/>
    <cellStyle name="Normal 6 7 5 2 5 2" xfId="19517" xr:uid="{00000000-0005-0000-0000-000035960000}"/>
    <cellStyle name="Normal 6 7 5 2 5 2 2" xfId="43088" xr:uid="{00000000-0005-0000-0000-000036960000}"/>
    <cellStyle name="Normal 6 7 5 2 5 3" xfId="33070" xr:uid="{00000000-0005-0000-0000-000037960000}"/>
    <cellStyle name="Normal 6 7 5 2 6" xfId="19518" xr:uid="{00000000-0005-0000-0000-000038960000}"/>
    <cellStyle name="Normal 6 7 5 2 6 2" xfId="36960" xr:uid="{00000000-0005-0000-0000-000039960000}"/>
    <cellStyle name="Normal 6 7 5 2 7" xfId="26364" xr:uid="{00000000-0005-0000-0000-00003A960000}"/>
    <cellStyle name="Normal 6 7 5 3" xfId="19519" xr:uid="{00000000-0005-0000-0000-00003B960000}"/>
    <cellStyle name="Normal 6 7 5 3 2" xfId="19520" xr:uid="{00000000-0005-0000-0000-00003C960000}"/>
    <cellStyle name="Normal 6 7 5 3 2 2" xfId="19521" xr:uid="{00000000-0005-0000-0000-00003D960000}"/>
    <cellStyle name="Normal 6 7 5 3 2 2 2" xfId="43089" xr:uid="{00000000-0005-0000-0000-00003E960000}"/>
    <cellStyle name="Normal 6 7 5 3 2 3" xfId="33071" xr:uid="{00000000-0005-0000-0000-00003F960000}"/>
    <cellStyle name="Normal 6 7 5 3 3" xfId="19522" xr:uid="{00000000-0005-0000-0000-000040960000}"/>
    <cellStyle name="Normal 6 7 5 3 3 2" xfId="19523" xr:uid="{00000000-0005-0000-0000-000041960000}"/>
    <cellStyle name="Normal 6 7 5 3 3 2 2" xfId="43090" xr:uid="{00000000-0005-0000-0000-000042960000}"/>
    <cellStyle name="Normal 6 7 5 3 3 3" xfId="33072" xr:uid="{00000000-0005-0000-0000-000043960000}"/>
    <cellStyle name="Normal 6 7 5 3 4" xfId="19524" xr:uid="{00000000-0005-0000-0000-000044960000}"/>
    <cellStyle name="Normal 6 7 5 3 4 2" xfId="36963" xr:uid="{00000000-0005-0000-0000-000045960000}"/>
    <cellStyle name="Normal 6 7 5 3 5" xfId="26367" xr:uid="{00000000-0005-0000-0000-000046960000}"/>
    <cellStyle name="Normal 6 7 5 4" xfId="19525" xr:uid="{00000000-0005-0000-0000-000047960000}"/>
    <cellStyle name="Normal 6 7 5 4 2" xfId="19526" xr:uid="{00000000-0005-0000-0000-000048960000}"/>
    <cellStyle name="Normal 6 7 5 4 2 2" xfId="19527" xr:uid="{00000000-0005-0000-0000-000049960000}"/>
    <cellStyle name="Normal 6 7 5 4 2 2 2" xfId="43091" xr:uid="{00000000-0005-0000-0000-00004A960000}"/>
    <cellStyle name="Normal 6 7 5 4 2 3" xfId="33073" xr:uid="{00000000-0005-0000-0000-00004B960000}"/>
    <cellStyle name="Normal 6 7 5 4 3" xfId="19528" xr:uid="{00000000-0005-0000-0000-00004C960000}"/>
    <cellStyle name="Normal 6 7 5 4 3 2" xfId="19529" xr:uid="{00000000-0005-0000-0000-00004D960000}"/>
    <cellStyle name="Normal 6 7 5 4 3 2 2" xfId="43092" xr:uid="{00000000-0005-0000-0000-00004E960000}"/>
    <cellStyle name="Normal 6 7 5 4 3 3" xfId="33074" xr:uid="{00000000-0005-0000-0000-00004F960000}"/>
    <cellStyle name="Normal 6 7 5 4 4" xfId="19530" xr:uid="{00000000-0005-0000-0000-000050960000}"/>
    <cellStyle name="Normal 6 7 5 4 4 2" xfId="36964" xr:uid="{00000000-0005-0000-0000-000051960000}"/>
    <cellStyle name="Normal 6 7 5 4 5" xfId="26368" xr:uid="{00000000-0005-0000-0000-000052960000}"/>
    <cellStyle name="Normal 6 7 5 5" xfId="19531" xr:uid="{00000000-0005-0000-0000-000053960000}"/>
    <cellStyle name="Normal 6 7 5 5 2" xfId="19532" xr:uid="{00000000-0005-0000-0000-000054960000}"/>
    <cellStyle name="Normal 6 7 5 5 2 2" xfId="43093" xr:uid="{00000000-0005-0000-0000-000055960000}"/>
    <cellStyle name="Normal 6 7 5 5 3" xfId="33075" xr:uid="{00000000-0005-0000-0000-000056960000}"/>
    <cellStyle name="Normal 6 7 5 6" xfId="19533" xr:uid="{00000000-0005-0000-0000-000057960000}"/>
    <cellStyle name="Normal 6 7 5 6 2" xfId="19534" xr:uid="{00000000-0005-0000-0000-000058960000}"/>
    <cellStyle name="Normal 6 7 5 6 2 2" xfId="43094" xr:uid="{00000000-0005-0000-0000-000059960000}"/>
    <cellStyle name="Normal 6 7 5 6 3" xfId="33076" xr:uid="{00000000-0005-0000-0000-00005A960000}"/>
    <cellStyle name="Normal 6 7 5 7" xfId="19535" xr:uid="{00000000-0005-0000-0000-00005B960000}"/>
    <cellStyle name="Normal 6 7 5 7 2" xfId="36959" xr:uid="{00000000-0005-0000-0000-00005C960000}"/>
    <cellStyle name="Normal 6 7 5 8" xfId="26363" xr:uid="{00000000-0005-0000-0000-00005D960000}"/>
    <cellStyle name="Normal 6 7 6" xfId="19536" xr:uid="{00000000-0005-0000-0000-00005E960000}"/>
    <cellStyle name="Normal 6 7 6 2" xfId="19537" xr:uid="{00000000-0005-0000-0000-00005F960000}"/>
    <cellStyle name="Normal 6 7 6 2 2" xfId="19538" xr:uid="{00000000-0005-0000-0000-000060960000}"/>
    <cellStyle name="Normal 6 7 6 2 2 2" xfId="19539" xr:uid="{00000000-0005-0000-0000-000061960000}"/>
    <cellStyle name="Normal 6 7 6 2 2 2 2" xfId="19540" xr:uid="{00000000-0005-0000-0000-000062960000}"/>
    <cellStyle name="Normal 6 7 6 2 2 2 2 2" xfId="43095" xr:uid="{00000000-0005-0000-0000-000063960000}"/>
    <cellStyle name="Normal 6 7 6 2 2 2 3" xfId="33077" xr:uid="{00000000-0005-0000-0000-000064960000}"/>
    <cellStyle name="Normal 6 7 6 2 2 3" xfId="19541" xr:uid="{00000000-0005-0000-0000-000065960000}"/>
    <cellStyle name="Normal 6 7 6 2 2 3 2" xfId="19542" xr:uid="{00000000-0005-0000-0000-000066960000}"/>
    <cellStyle name="Normal 6 7 6 2 2 3 2 2" xfId="43096" xr:uid="{00000000-0005-0000-0000-000067960000}"/>
    <cellStyle name="Normal 6 7 6 2 2 3 3" xfId="33078" xr:uid="{00000000-0005-0000-0000-000068960000}"/>
    <cellStyle name="Normal 6 7 6 2 2 4" xfId="19543" xr:uid="{00000000-0005-0000-0000-000069960000}"/>
    <cellStyle name="Normal 6 7 6 2 2 4 2" xfId="36967" xr:uid="{00000000-0005-0000-0000-00006A960000}"/>
    <cellStyle name="Normal 6 7 6 2 2 5" xfId="26371" xr:uid="{00000000-0005-0000-0000-00006B960000}"/>
    <cellStyle name="Normal 6 7 6 2 3" xfId="19544" xr:uid="{00000000-0005-0000-0000-00006C960000}"/>
    <cellStyle name="Normal 6 7 6 2 3 2" xfId="19545" xr:uid="{00000000-0005-0000-0000-00006D960000}"/>
    <cellStyle name="Normal 6 7 6 2 3 2 2" xfId="19546" xr:uid="{00000000-0005-0000-0000-00006E960000}"/>
    <cellStyle name="Normal 6 7 6 2 3 2 2 2" xfId="43097" xr:uid="{00000000-0005-0000-0000-00006F960000}"/>
    <cellStyle name="Normal 6 7 6 2 3 2 3" xfId="33079" xr:uid="{00000000-0005-0000-0000-000070960000}"/>
    <cellStyle name="Normal 6 7 6 2 3 3" xfId="19547" xr:uid="{00000000-0005-0000-0000-000071960000}"/>
    <cellStyle name="Normal 6 7 6 2 3 3 2" xfId="19548" xr:uid="{00000000-0005-0000-0000-000072960000}"/>
    <cellStyle name="Normal 6 7 6 2 3 3 2 2" xfId="43098" xr:uid="{00000000-0005-0000-0000-000073960000}"/>
    <cellStyle name="Normal 6 7 6 2 3 3 3" xfId="33080" xr:uid="{00000000-0005-0000-0000-000074960000}"/>
    <cellStyle name="Normal 6 7 6 2 3 4" xfId="19549" xr:uid="{00000000-0005-0000-0000-000075960000}"/>
    <cellStyle name="Normal 6 7 6 2 3 4 2" xfId="36968" xr:uid="{00000000-0005-0000-0000-000076960000}"/>
    <cellStyle name="Normal 6 7 6 2 3 5" xfId="26372" xr:uid="{00000000-0005-0000-0000-000077960000}"/>
    <cellStyle name="Normal 6 7 6 2 4" xfId="19550" xr:uid="{00000000-0005-0000-0000-000078960000}"/>
    <cellStyle name="Normal 6 7 6 2 4 2" xfId="19551" xr:uid="{00000000-0005-0000-0000-000079960000}"/>
    <cellStyle name="Normal 6 7 6 2 4 2 2" xfId="43099" xr:uid="{00000000-0005-0000-0000-00007A960000}"/>
    <cellStyle name="Normal 6 7 6 2 4 3" xfId="33081" xr:uid="{00000000-0005-0000-0000-00007B960000}"/>
    <cellStyle name="Normal 6 7 6 2 5" xfId="19552" xr:uid="{00000000-0005-0000-0000-00007C960000}"/>
    <cellStyle name="Normal 6 7 6 2 5 2" xfId="19553" xr:uid="{00000000-0005-0000-0000-00007D960000}"/>
    <cellStyle name="Normal 6 7 6 2 5 2 2" xfId="43100" xr:uid="{00000000-0005-0000-0000-00007E960000}"/>
    <cellStyle name="Normal 6 7 6 2 5 3" xfId="33082" xr:uid="{00000000-0005-0000-0000-00007F960000}"/>
    <cellStyle name="Normal 6 7 6 2 6" xfId="19554" xr:uid="{00000000-0005-0000-0000-000080960000}"/>
    <cellStyle name="Normal 6 7 6 2 6 2" xfId="36966" xr:uid="{00000000-0005-0000-0000-000081960000}"/>
    <cellStyle name="Normal 6 7 6 2 7" xfId="26370" xr:uid="{00000000-0005-0000-0000-000082960000}"/>
    <cellStyle name="Normal 6 7 6 3" xfId="19555" xr:uid="{00000000-0005-0000-0000-000083960000}"/>
    <cellStyle name="Normal 6 7 6 3 2" xfId="19556" xr:uid="{00000000-0005-0000-0000-000084960000}"/>
    <cellStyle name="Normal 6 7 6 3 2 2" xfId="19557" xr:uid="{00000000-0005-0000-0000-000085960000}"/>
    <cellStyle name="Normal 6 7 6 3 2 2 2" xfId="43101" xr:uid="{00000000-0005-0000-0000-000086960000}"/>
    <cellStyle name="Normal 6 7 6 3 2 3" xfId="33083" xr:uid="{00000000-0005-0000-0000-000087960000}"/>
    <cellStyle name="Normal 6 7 6 3 3" xfId="19558" xr:uid="{00000000-0005-0000-0000-000088960000}"/>
    <cellStyle name="Normal 6 7 6 3 3 2" xfId="19559" xr:uid="{00000000-0005-0000-0000-000089960000}"/>
    <cellStyle name="Normal 6 7 6 3 3 2 2" xfId="43102" xr:uid="{00000000-0005-0000-0000-00008A960000}"/>
    <cellStyle name="Normal 6 7 6 3 3 3" xfId="33084" xr:uid="{00000000-0005-0000-0000-00008B960000}"/>
    <cellStyle name="Normal 6 7 6 3 4" xfId="19560" xr:uid="{00000000-0005-0000-0000-00008C960000}"/>
    <cellStyle name="Normal 6 7 6 3 4 2" xfId="36969" xr:uid="{00000000-0005-0000-0000-00008D960000}"/>
    <cellStyle name="Normal 6 7 6 3 5" xfId="26373" xr:uid="{00000000-0005-0000-0000-00008E960000}"/>
    <cellStyle name="Normal 6 7 6 4" xfId="19561" xr:uid="{00000000-0005-0000-0000-00008F960000}"/>
    <cellStyle name="Normal 6 7 6 4 2" xfId="19562" xr:uid="{00000000-0005-0000-0000-000090960000}"/>
    <cellStyle name="Normal 6 7 6 4 2 2" xfId="19563" xr:uid="{00000000-0005-0000-0000-000091960000}"/>
    <cellStyle name="Normal 6 7 6 4 2 2 2" xfId="43103" xr:uid="{00000000-0005-0000-0000-000092960000}"/>
    <cellStyle name="Normal 6 7 6 4 2 3" xfId="33085" xr:uid="{00000000-0005-0000-0000-000093960000}"/>
    <cellStyle name="Normal 6 7 6 4 3" xfId="19564" xr:uid="{00000000-0005-0000-0000-000094960000}"/>
    <cellStyle name="Normal 6 7 6 4 3 2" xfId="19565" xr:uid="{00000000-0005-0000-0000-000095960000}"/>
    <cellStyle name="Normal 6 7 6 4 3 2 2" xfId="43104" xr:uid="{00000000-0005-0000-0000-000096960000}"/>
    <cellStyle name="Normal 6 7 6 4 3 3" xfId="33086" xr:uid="{00000000-0005-0000-0000-000097960000}"/>
    <cellStyle name="Normal 6 7 6 4 4" xfId="19566" xr:uid="{00000000-0005-0000-0000-000098960000}"/>
    <cellStyle name="Normal 6 7 6 4 4 2" xfId="36970" xr:uid="{00000000-0005-0000-0000-000099960000}"/>
    <cellStyle name="Normal 6 7 6 4 5" xfId="26374" xr:uid="{00000000-0005-0000-0000-00009A960000}"/>
    <cellStyle name="Normal 6 7 6 5" xfId="19567" xr:uid="{00000000-0005-0000-0000-00009B960000}"/>
    <cellStyle name="Normal 6 7 6 5 2" xfId="19568" xr:uid="{00000000-0005-0000-0000-00009C960000}"/>
    <cellStyle name="Normal 6 7 6 5 2 2" xfId="43105" xr:uid="{00000000-0005-0000-0000-00009D960000}"/>
    <cellStyle name="Normal 6 7 6 5 3" xfId="33087" xr:uid="{00000000-0005-0000-0000-00009E960000}"/>
    <cellStyle name="Normal 6 7 6 6" xfId="19569" xr:uid="{00000000-0005-0000-0000-00009F960000}"/>
    <cellStyle name="Normal 6 7 6 6 2" xfId="19570" xr:uid="{00000000-0005-0000-0000-0000A0960000}"/>
    <cellStyle name="Normal 6 7 6 6 2 2" xfId="43106" xr:uid="{00000000-0005-0000-0000-0000A1960000}"/>
    <cellStyle name="Normal 6 7 6 6 3" xfId="33088" xr:uid="{00000000-0005-0000-0000-0000A2960000}"/>
    <cellStyle name="Normal 6 7 6 7" xfId="19571" xr:uid="{00000000-0005-0000-0000-0000A3960000}"/>
    <cellStyle name="Normal 6 7 6 7 2" xfId="36965" xr:uid="{00000000-0005-0000-0000-0000A4960000}"/>
    <cellStyle name="Normal 6 7 6 8" xfId="26369" xr:uid="{00000000-0005-0000-0000-0000A5960000}"/>
    <cellStyle name="Normal 6 7 7" xfId="19572" xr:uid="{00000000-0005-0000-0000-0000A6960000}"/>
    <cellStyle name="Normal 6 7 7 2" xfId="19573" xr:uid="{00000000-0005-0000-0000-0000A7960000}"/>
    <cellStyle name="Normal 6 7 7 2 2" xfId="19574" xr:uid="{00000000-0005-0000-0000-0000A8960000}"/>
    <cellStyle name="Normal 6 7 7 2 2 2" xfId="19575" xr:uid="{00000000-0005-0000-0000-0000A9960000}"/>
    <cellStyle name="Normal 6 7 7 2 2 2 2" xfId="43107" xr:uid="{00000000-0005-0000-0000-0000AA960000}"/>
    <cellStyle name="Normal 6 7 7 2 2 3" xfId="33089" xr:uid="{00000000-0005-0000-0000-0000AB960000}"/>
    <cellStyle name="Normal 6 7 7 2 3" xfId="19576" xr:uid="{00000000-0005-0000-0000-0000AC960000}"/>
    <cellStyle name="Normal 6 7 7 2 3 2" xfId="19577" xr:uid="{00000000-0005-0000-0000-0000AD960000}"/>
    <cellStyle name="Normal 6 7 7 2 3 2 2" xfId="43108" xr:uid="{00000000-0005-0000-0000-0000AE960000}"/>
    <cellStyle name="Normal 6 7 7 2 3 3" xfId="33090" xr:uid="{00000000-0005-0000-0000-0000AF960000}"/>
    <cellStyle name="Normal 6 7 7 2 4" xfId="19578" xr:uid="{00000000-0005-0000-0000-0000B0960000}"/>
    <cellStyle name="Normal 6 7 7 2 4 2" xfId="36972" xr:uid="{00000000-0005-0000-0000-0000B1960000}"/>
    <cellStyle name="Normal 6 7 7 2 5" xfId="26376" xr:uid="{00000000-0005-0000-0000-0000B2960000}"/>
    <cellStyle name="Normal 6 7 7 3" xfId="19579" xr:uid="{00000000-0005-0000-0000-0000B3960000}"/>
    <cellStyle name="Normal 6 7 7 3 2" xfId="19580" xr:uid="{00000000-0005-0000-0000-0000B4960000}"/>
    <cellStyle name="Normal 6 7 7 3 2 2" xfId="19581" xr:uid="{00000000-0005-0000-0000-0000B5960000}"/>
    <cellStyle name="Normal 6 7 7 3 2 2 2" xfId="43109" xr:uid="{00000000-0005-0000-0000-0000B6960000}"/>
    <cellStyle name="Normal 6 7 7 3 2 3" xfId="33091" xr:uid="{00000000-0005-0000-0000-0000B7960000}"/>
    <cellStyle name="Normal 6 7 7 3 3" xfId="19582" xr:uid="{00000000-0005-0000-0000-0000B8960000}"/>
    <cellStyle name="Normal 6 7 7 3 3 2" xfId="19583" xr:uid="{00000000-0005-0000-0000-0000B9960000}"/>
    <cellStyle name="Normal 6 7 7 3 3 2 2" xfId="43110" xr:uid="{00000000-0005-0000-0000-0000BA960000}"/>
    <cellStyle name="Normal 6 7 7 3 3 3" xfId="33092" xr:uid="{00000000-0005-0000-0000-0000BB960000}"/>
    <cellStyle name="Normal 6 7 7 3 4" xfId="19584" xr:uid="{00000000-0005-0000-0000-0000BC960000}"/>
    <cellStyle name="Normal 6 7 7 3 4 2" xfId="36973" xr:uid="{00000000-0005-0000-0000-0000BD960000}"/>
    <cellStyle name="Normal 6 7 7 3 5" xfId="26377" xr:uid="{00000000-0005-0000-0000-0000BE960000}"/>
    <cellStyle name="Normal 6 7 7 4" xfId="19585" xr:uid="{00000000-0005-0000-0000-0000BF960000}"/>
    <cellStyle name="Normal 6 7 7 4 2" xfId="19586" xr:uid="{00000000-0005-0000-0000-0000C0960000}"/>
    <cellStyle name="Normal 6 7 7 4 2 2" xfId="43111" xr:uid="{00000000-0005-0000-0000-0000C1960000}"/>
    <cellStyle name="Normal 6 7 7 4 3" xfId="33093" xr:uid="{00000000-0005-0000-0000-0000C2960000}"/>
    <cellStyle name="Normal 6 7 7 5" xfId="19587" xr:uid="{00000000-0005-0000-0000-0000C3960000}"/>
    <cellStyle name="Normal 6 7 7 5 2" xfId="19588" xr:uid="{00000000-0005-0000-0000-0000C4960000}"/>
    <cellStyle name="Normal 6 7 7 5 2 2" xfId="43112" xr:uid="{00000000-0005-0000-0000-0000C5960000}"/>
    <cellStyle name="Normal 6 7 7 5 3" xfId="33094" xr:uid="{00000000-0005-0000-0000-0000C6960000}"/>
    <cellStyle name="Normal 6 7 7 6" xfId="19589" xr:uid="{00000000-0005-0000-0000-0000C7960000}"/>
    <cellStyle name="Normal 6 7 7 6 2" xfId="36971" xr:uid="{00000000-0005-0000-0000-0000C8960000}"/>
    <cellStyle name="Normal 6 7 7 7" xfId="26375" xr:uid="{00000000-0005-0000-0000-0000C9960000}"/>
    <cellStyle name="Normal 6 7 8" xfId="19590" xr:uid="{00000000-0005-0000-0000-0000CA960000}"/>
    <cellStyle name="Normal 6 7 8 2" xfId="19591" xr:uid="{00000000-0005-0000-0000-0000CB960000}"/>
    <cellStyle name="Normal 6 7 8 2 2" xfId="19592" xr:uid="{00000000-0005-0000-0000-0000CC960000}"/>
    <cellStyle name="Normal 6 7 8 2 2 2" xfId="43113" xr:uid="{00000000-0005-0000-0000-0000CD960000}"/>
    <cellStyle name="Normal 6 7 8 2 3" xfId="33095" xr:uid="{00000000-0005-0000-0000-0000CE960000}"/>
    <cellStyle name="Normal 6 7 8 3" xfId="19593" xr:uid="{00000000-0005-0000-0000-0000CF960000}"/>
    <cellStyle name="Normal 6 7 8 3 2" xfId="19594" xr:uid="{00000000-0005-0000-0000-0000D0960000}"/>
    <cellStyle name="Normal 6 7 8 3 2 2" xfId="43114" xr:uid="{00000000-0005-0000-0000-0000D1960000}"/>
    <cellStyle name="Normal 6 7 8 3 3" xfId="33096" xr:uid="{00000000-0005-0000-0000-0000D2960000}"/>
    <cellStyle name="Normal 6 7 8 4" xfId="19595" xr:uid="{00000000-0005-0000-0000-0000D3960000}"/>
    <cellStyle name="Normal 6 7 8 4 2" xfId="36974" xr:uid="{00000000-0005-0000-0000-0000D4960000}"/>
    <cellStyle name="Normal 6 7 8 5" xfId="26378" xr:uid="{00000000-0005-0000-0000-0000D5960000}"/>
    <cellStyle name="Normal 6 7 9" xfId="19596" xr:uid="{00000000-0005-0000-0000-0000D6960000}"/>
    <cellStyle name="Normal 6 7 9 2" xfId="19597" xr:uid="{00000000-0005-0000-0000-0000D7960000}"/>
    <cellStyle name="Normal 6 7 9 2 2" xfId="19598" xr:uid="{00000000-0005-0000-0000-0000D8960000}"/>
    <cellStyle name="Normal 6 7 9 2 2 2" xfId="43115" xr:uid="{00000000-0005-0000-0000-0000D9960000}"/>
    <cellStyle name="Normal 6 7 9 2 3" xfId="33097" xr:uid="{00000000-0005-0000-0000-0000DA960000}"/>
    <cellStyle name="Normal 6 7 9 3" xfId="19599" xr:uid="{00000000-0005-0000-0000-0000DB960000}"/>
    <cellStyle name="Normal 6 7 9 3 2" xfId="19600" xr:uid="{00000000-0005-0000-0000-0000DC960000}"/>
    <cellStyle name="Normal 6 7 9 3 2 2" xfId="43116" xr:uid="{00000000-0005-0000-0000-0000DD960000}"/>
    <cellStyle name="Normal 6 7 9 3 3" xfId="33098" xr:uid="{00000000-0005-0000-0000-0000DE960000}"/>
    <cellStyle name="Normal 6 7 9 4" xfId="19601" xr:uid="{00000000-0005-0000-0000-0000DF960000}"/>
    <cellStyle name="Normal 6 7 9 4 2" xfId="36975" xr:uid="{00000000-0005-0000-0000-0000E0960000}"/>
    <cellStyle name="Normal 6 7 9 5" xfId="26379" xr:uid="{00000000-0005-0000-0000-0000E1960000}"/>
    <cellStyle name="Normal 6 8" xfId="19602" xr:uid="{00000000-0005-0000-0000-0000E2960000}"/>
    <cellStyle name="Normal 6 8 10" xfId="19603" xr:uid="{00000000-0005-0000-0000-0000E3960000}"/>
    <cellStyle name="Normal 6 8 10 2" xfId="19604" xr:uid="{00000000-0005-0000-0000-0000E4960000}"/>
    <cellStyle name="Normal 6 8 10 2 2" xfId="43117" xr:uid="{00000000-0005-0000-0000-0000E5960000}"/>
    <cellStyle name="Normal 6 8 10 3" xfId="33099" xr:uid="{00000000-0005-0000-0000-0000E6960000}"/>
    <cellStyle name="Normal 6 8 11" xfId="19605" xr:uid="{00000000-0005-0000-0000-0000E7960000}"/>
    <cellStyle name="Normal 6 8 11 2" xfId="19606" xr:uid="{00000000-0005-0000-0000-0000E8960000}"/>
    <cellStyle name="Normal 6 8 11 2 2" xfId="43118" xr:uid="{00000000-0005-0000-0000-0000E9960000}"/>
    <cellStyle name="Normal 6 8 11 3" xfId="33100" xr:uid="{00000000-0005-0000-0000-0000EA960000}"/>
    <cellStyle name="Normal 6 8 12" xfId="19607" xr:uid="{00000000-0005-0000-0000-0000EB960000}"/>
    <cellStyle name="Normal 6 8 12 2" xfId="36976" xr:uid="{00000000-0005-0000-0000-0000EC960000}"/>
    <cellStyle name="Normal 6 8 13" xfId="26380" xr:uid="{00000000-0005-0000-0000-0000ED960000}"/>
    <cellStyle name="Normal 6 8 2" xfId="19608" xr:uid="{00000000-0005-0000-0000-0000EE960000}"/>
    <cellStyle name="Normal 6 8 2 10" xfId="19609" xr:uid="{00000000-0005-0000-0000-0000EF960000}"/>
    <cellStyle name="Normal 6 8 2 10 2" xfId="19610" xr:uid="{00000000-0005-0000-0000-0000F0960000}"/>
    <cellStyle name="Normal 6 8 2 10 2 2" xfId="43119" xr:uid="{00000000-0005-0000-0000-0000F1960000}"/>
    <cellStyle name="Normal 6 8 2 10 3" xfId="33101" xr:uid="{00000000-0005-0000-0000-0000F2960000}"/>
    <cellStyle name="Normal 6 8 2 11" xfId="19611" xr:uid="{00000000-0005-0000-0000-0000F3960000}"/>
    <cellStyle name="Normal 6 8 2 11 2" xfId="36977" xr:uid="{00000000-0005-0000-0000-0000F4960000}"/>
    <cellStyle name="Normal 6 8 2 12" xfId="26381" xr:uid="{00000000-0005-0000-0000-0000F5960000}"/>
    <cellStyle name="Normal 6 8 2 2" xfId="19612" xr:uid="{00000000-0005-0000-0000-0000F6960000}"/>
    <cellStyle name="Normal 6 8 2 2 10" xfId="26382" xr:uid="{00000000-0005-0000-0000-0000F7960000}"/>
    <cellStyle name="Normal 6 8 2 2 2" xfId="19613" xr:uid="{00000000-0005-0000-0000-0000F8960000}"/>
    <cellStyle name="Normal 6 8 2 2 2 2" xfId="19614" xr:uid="{00000000-0005-0000-0000-0000F9960000}"/>
    <cellStyle name="Normal 6 8 2 2 2 2 2" xfId="19615" xr:uid="{00000000-0005-0000-0000-0000FA960000}"/>
    <cellStyle name="Normal 6 8 2 2 2 2 2 2" xfId="19616" xr:uid="{00000000-0005-0000-0000-0000FB960000}"/>
    <cellStyle name="Normal 6 8 2 2 2 2 2 2 2" xfId="19617" xr:uid="{00000000-0005-0000-0000-0000FC960000}"/>
    <cellStyle name="Normal 6 8 2 2 2 2 2 2 2 2" xfId="43120" xr:uid="{00000000-0005-0000-0000-0000FD960000}"/>
    <cellStyle name="Normal 6 8 2 2 2 2 2 2 3" xfId="33102" xr:uid="{00000000-0005-0000-0000-0000FE960000}"/>
    <cellStyle name="Normal 6 8 2 2 2 2 2 3" xfId="19618" xr:uid="{00000000-0005-0000-0000-0000FF960000}"/>
    <cellStyle name="Normal 6 8 2 2 2 2 2 3 2" xfId="19619" xr:uid="{00000000-0005-0000-0000-000000970000}"/>
    <cellStyle name="Normal 6 8 2 2 2 2 2 3 2 2" xfId="43121" xr:uid="{00000000-0005-0000-0000-000001970000}"/>
    <cellStyle name="Normal 6 8 2 2 2 2 2 3 3" xfId="33103" xr:uid="{00000000-0005-0000-0000-000002970000}"/>
    <cellStyle name="Normal 6 8 2 2 2 2 2 4" xfId="19620" xr:uid="{00000000-0005-0000-0000-000003970000}"/>
    <cellStyle name="Normal 6 8 2 2 2 2 2 4 2" xfId="36981" xr:uid="{00000000-0005-0000-0000-000004970000}"/>
    <cellStyle name="Normal 6 8 2 2 2 2 2 5" xfId="26385" xr:uid="{00000000-0005-0000-0000-000005970000}"/>
    <cellStyle name="Normal 6 8 2 2 2 2 3" xfId="19621" xr:uid="{00000000-0005-0000-0000-000006970000}"/>
    <cellStyle name="Normal 6 8 2 2 2 2 3 2" xfId="19622" xr:uid="{00000000-0005-0000-0000-000007970000}"/>
    <cellStyle name="Normal 6 8 2 2 2 2 3 2 2" xfId="19623" xr:uid="{00000000-0005-0000-0000-000008970000}"/>
    <cellStyle name="Normal 6 8 2 2 2 2 3 2 2 2" xfId="43122" xr:uid="{00000000-0005-0000-0000-000009970000}"/>
    <cellStyle name="Normal 6 8 2 2 2 2 3 2 3" xfId="33104" xr:uid="{00000000-0005-0000-0000-00000A970000}"/>
    <cellStyle name="Normal 6 8 2 2 2 2 3 3" xfId="19624" xr:uid="{00000000-0005-0000-0000-00000B970000}"/>
    <cellStyle name="Normal 6 8 2 2 2 2 3 3 2" xfId="19625" xr:uid="{00000000-0005-0000-0000-00000C970000}"/>
    <cellStyle name="Normal 6 8 2 2 2 2 3 3 2 2" xfId="43123" xr:uid="{00000000-0005-0000-0000-00000D970000}"/>
    <cellStyle name="Normal 6 8 2 2 2 2 3 3 3" xfId="33105" xr:uid="{00000000-0005-0000-0000-00000E970000}"/>
    <cellStyle name="Normal 6 8 2 2 2 2 3 4" xfId="19626" xr:uid="{00000000-0005-0000-0000-00000F970000}"/>
    <cellStyle name="Normal 6 8 2 2 2 2 3 4 2" xfId="36982" xr:uid="{00000000-0005-0000-0000-000010970000}"/>
    <cellStyle name="Normal 6 8 2 2 2 2 3 5" xfId="26386" xr:uid="{00000000-0005-0000-0000-000011970000}"/>
    <cellStyle name="Normal 6 8 2 2 2 2 4" xfId="19627" xr:uid="{00000000-0005-0000-0000-000012970000}"/>
    <cellStyle name="Normal 6 8 2 2 2 2 4 2" xfId="19628" xr:uid="{00000000-0005-0000-0000-000013970000}"/>
    <cellStyle name="Normal 6 8 2 2 2 2 4 2 2" xfId="43124" xr:uid="{00000000-0005-0000-0000-000014970000}"/>
    <cellStyle name="Normal 6 8 2 2 2 2 4 3" xfId="33106" xr:uid="{00000000-0005-0000-0000-000015970000}"/>
    <cellStyle name="Normal 6 8 2 2 2 2 5" xfId="19629" xr:uid="{00000000-0005-0000-0000-000016970000}"/>
    <cellStyle name="Normal 6 8 2 2 2 2 5 2" xfId="19630" xr:uid="{00000000-0005-0000-0000-000017970000}"/>
    <cellStyle name="Normal 6 8 2 2 2 2 5 2 2" xfId="43125" xr:uid="{00000000-0005-0000-0000-000018970000}"/>
    <cellStyle name="Normal 6 8 2 2 2 2 5 3" xfId="33107" xr:uid="{00000000-0005-0000-0000-000019970000}"/>
    <cellStyle name="Normal 6 8 2 2 2 2 6" xfId="19631" xr:uid="{00000000-0005-0000-0000-00001A970000}"/>
    <cellStyle name="Normal 6 8 2 2 2 2 6 2" xfId="36980" xr:uid="{00000000-0005-0000-0000-00001B970000}"/>
    <cellStyle name="Normal 6 8 2 2 2 2 7" xfId="26384" xr:uid="{00000000-0005-0000-0000-00001C970000}"/>
    <cellStyle name="Normal 6 8 2 2 2 3" xfId="19632" xr:uid="{00000000-0005-0000-0000-00001D970000}"/>
    <cellStyle name="Normal 6 8 2 2 2 3 2" xfId="19633" xr:uid="{00000000-0005-0000-0000-00001E970000}"/>
    <cellStyle name="Normal 6 8 2 2 2 3 2 2" xfId="19634" xr:uid="{00000000-0005-0000-0000-00001F970000}"/>
    <cellStyle name="Normal 6 8 2 2 2 3 2 2 2" xfId="43126" xr:uid="{00000000-0005-0000-0000-000020970000}"/>
    <cellStyle name="Normal 6 8 2 2 2 3 2 3" xfId="33108" xr:uid="{00000000-0005-0000-0000-000021970000}"/>
    <cellStyle name="Normal 6 8 2 2 2 3 3" xfId="19635" xr:uid="{00000000-0005-0000-0000-000022970000}"/>
    <cellStyle name="Normal 6 8 2 2 2 3 3 2" xfId="19636" xr:uid="{00000000-0005-0000-0000-000023970000}"/>
    <cellStyle name="Normal 6 8 2 2 2 3 3 2 2" xfId="43127" xr:uid="{00000000-0005-0000-0000-000024970000}"/>
    <cellStyle name="Normal 6 8 2 2 2 3 3 3" xfId="33109" xr:uid="{00000000-0005-0000-0000-000025970000}"/>
    <cellStyle name="Normal 6 8 2 2 2 3 4" xfId="19637" xr:uid="{00000000-0005-0000-0000-000026970000}"/>
    <cellStyle name="Normal 6 8 2 2 2 3 4 2" xfId="36983" xr:uid="{00000000-0005-0000-0000-000027970000}"/>
    <cellStyle name="Normal 6 8 2 2 2 3 5" xfId="26387" xr:uid="{00000000-0005-0000-0000-000028970000}"/>
    <cellStyle name="Normal 6 8 2 2 2 4" xfId="19638" xr:uid="{00000000-0005-0000-0000-000029970000}"/>
    <cellStyle name="Normal 6 8 2 2 2 4 2" xfId="19639" xr:uid="{00000000-0005-0000-0000-00002A970000}"/>
    <cellStyle name="Normal 6 8 2 2 2 4 2 2" xfId="19640" xr:uid="{00000000-0005-0000-0000-00002B970000}"/>
    <cellStyle name="Normal 6 8 2 2 2 4 2 2 2" xfId="43128" xr:uid="{00000000-0005-0000-0000-00002C970000}"/>
    <cellStyle name="Normal 6 8 2 2 2 4 2 3" xfId="33110" xr:uid="{00000000-0005-0000-0000-00002D970000}"/>
    <cellStyle name="Normal 6 8 2 2 2 4 3" xfId="19641" xr:uid="{00000000-0005-0000-0000-00002E970000}"/>
    <cellStyle name="Normal 6 8 2 2 2 4 3 2" xfId="19642" xr:uid="{00000000-0005-0000-0000-00002F970000}"/>
    <cellStyle name="Normal 6 8 2 2 2 4 3 2 2" xfId="43129" xr:uid="{00000000-0005-0000-0000-000030970000}"/>
    <cellStyle name="Normal 6 8 2 2 2 4 3 3" xfId="33111" xr:uid="{00000000-0005-0000-0000-000031970000}"/>
    <cellStyle name="Normal 6 8 2 2 2 4 4" xfId="19643" xr:uid="{00000000-0005-0000-0000-000032970000}"/>
    <cellStyle name="Normal 6 8 2 2 2 4 4 2" xfId="36984" xr:uid="{00000000-0005-0000-0000-000033970000}"/>
    <cellStyle name="Normal 6 8 2 2 2 4 5" xfId="26388" xr:uid="{00000000-0005-0000-0000-000034970000}"/>
    <cellStyle name="Normal 6 8 2 2 2 5" xfId="19644" xr:uid="{00000000-0005-0000-0000-000035970000}"/>
    <cellStyle name="Normal 6 8 2 2 2 5 2" xfId="19645" xr:uid="{00000000-0005-0000-0000-000036970000}"/>
    <cellStyle name="Normal 6 8 2 2 2 5 2 2" xfId="43130" xr:uid="{00000000-0005-0000-0000-000037970000}"/>
    <cellStyle name="Normal 6 8 2 2 2 5 3" xfId="33112" xr:uid="{00000000-0005-0000-0000-000038970000}"/>
    <cellStyle name="Normal 6 8 2 2 2 6" xfId="19646" xr:uid="{00000000-0005-0000-0000-000039970000}"/>
    <cellStyle name="Normal 6 8 2 2 2 6 2" xfId="19647" xr:uid="{00000000-0005-0000-0000-00003A970000}"/>
    <cellStyle name="Normal 6 8 2 2 2 6 2 2" xfId="43131" xr:uid="{00000000-0005-0000-0000-00003B970000}"/>
    <cellStyle name="Normal 6 8 2 2 2 6 3" xfId="33113" xr:uid="{00000000-0005-0000-0000-00003C970000}"/>
    <cellStyle name="Normal 6 8 2 2 2 7" xfId="19648" xr:uid="{00000000-0005-0000-0000-00003D970000}"/>
    <cellStyle name="Normal 6 8 2 2 2 7 2" xfId="36979" xr:uid="{00000000-0005-0000-0000-00003E970000}"/>
    <cellStyle name="Normal 6 8 2 2 2 8" xfId="26383" xr:uid="{00000000-0005-0000-0000-00003F970000}"/>
    <cellStyle name="Normal 6 8 2 2 3" xfId="19649" xr:uid="{00000000-0005-0000-0000-000040970000}"/>
    <cellStyle name="Normal 6 8 2 2 3 2" xfId="19650" xr:uid="{00000000-0005-0000-0000-000041970000}"/>
    <cellStyle name="Normal 6 8 2 2 3 2 2" xfId="19651" xr:uid="{00000000-0005-0000-0000-000042970000}"/>
    <cellStyle name="Normal 6 8 2 2 3 2 2 2" xfId="19652" xr:uid="{00000000-0005-0000-0000-000043970000}"/>
    <cellStyle name="Normal 6 8 2 2 3 2 2 2 2" xfId="19653" xr:uid="{00000000-0005-0000-0000-000044970000}"/>
    <cellStyle name="Normal 6 8 2 2 3 2 2 2 2 2" xfId="43132" xr:uid="{00000000-0005-0000-0000-000045970000}"/>
    <cellStyle name="Normal 6 8 2 2 3 2 2 2 3" xfId="33114" xr:uid="{00000000-0005-0000-0000-000046970000}"/>
    <cellStyle name="Normal 6 8 2 2 3 2 2 3" xfId="19654" xr:uid="{00000000-0005-0000-0000-000047970000}"/>
    <cellStyle name="Normal 6 8 2 2 3 2 2 3 2" xfId="19655" xr:uid="{00000000-0005-0000-0000-000048970000}"/>
    <cellStyle name="Normal 6 8 2 2 3 2 2 3 2 2" xfId="43133" xr:uid="{00000000-0005-0000-0000-000049970000}"/>
    <cellStyle name="Normal 6 8 2 2 3 2 2 3 3" xfId="33115" xr:uid="{00000000-0005-0000-0000-00004A970000}"/>
    <cellStyle name="Normal 6 8 2 2 3 2 2 4" xfId="19656" xr:uid="{00000000-0005-0000-0000-00004B970000}"/>
    <cellStyle name="Normal 6 8 2 2 3 2 2 4 2" xfId="36987" xr:uid="{00000000-0005-0000-0000-00004C970000}"/>
    <cellStyle name="Normal 6 8 2 2 3 2 2 5" xfId="26391" xr:uid="{00000000-0005-0000-0000-00004D970000}"/>
    <cellStyle name="Normal 6 8 2 2 3 2 3" xfId="19657" xr:uid="{00000000-0005-0000-0000-00004E970000}"/>
    <cellStyle name="Normal 6 8 2 2 3 2 3 2" xfId="19658" xr:uid="{00000000-0005-0000-0000-00004F970000}"/>
    <cellStyle name="Normal 6 8 2 2 3 2 3 2 2" xfId="19659" xr:uid="{00000000-0005-0000-0000-000050970000}"/>
    <cellStyle name="Normal 6 8 2 2 3 2 3 2 2 2" xfId="43134" xr:uid="{00000000-0005-0000-0000-000051970000}"/>
    <cellStyle name="Normal 6 8 2 2 3 2 3 2 3" xfId="33116" xr:uid="{00000000-0005-0000-0000-000052970000}"/>
    <cellStyle name="Normal 6 8 2 2 3 2 3 3" xfId="19660" xr:uid="{00000000-0005-0000-0000-000053970000}"/>
    <cellStyle name="Normal 6 8 2 2 3 2 3 3 2" xfId="19661" xr:uid="{00000000-0005-0000-0000-000054970000}"/>
    <cellStyle name="Normal 6 8 2 2 3 2 3 3 2 2" xfId="43135" xr:uid="{00000000-0005-0000-0000-000055970000}"/>
    <cellStyle name="Normal 6 8 2 2 3 2 3 3 3" xfId="33117" xr:uid="{00000000-0005-0000-0000-000056970000}"/>
    <cellStyle name="Normal 6 8 2 2 3 2 3 4" xfId="19662" xr:uid="{00000000-0005-0000-0000-000057970000}"/>
    <cellStyle name="Normal 6 8 2 2 3 2 3 4 2" xfId="36988" xr:uid="{00000000-0005-0000-0000-000058970000}"/>
    <cellStyle name="Normal 6 8 2 2 3 2 3 5" xfId="26392" xr:uid="{00000000-0005-0000-0000-000059970000}"/>
    <cellStyle name="Normal 6 8 2 2 3 2 4" xfId="19663" xr:uid="{00000000-0005-0000-0000-00005A970000}"/>
    <cellStyle name="Normal 6 8 2 2 3 2 4 2" xfId="19664" xr:uid="{00000000-0005-0000-0000-00005B970000}"/>
    <cellStyle name="Normal 6 8 2 2 3 2 4 2 2" xfId="43136" xr:uid="{00000000-0005-0000-0000-00005C970000}"/>
    <cellStyle name="Normal 6 8 2 2 3 2 4 3" xfId="33118" xr:uid="{00000000-0005-0000-0000-00005D970000}"/>
    <cellStyle name="Normal 6 8 2 2 3 2 5" xfId="19665" xr:uid="{00000000-0005-0000-0000-00005E970000}"/>
    <cellStyle name="Normal 6 8 2 2 3 2 5 2" xfId="19666" xr:uid="{00000000-0005-0000-0000-00005F970000}"/>
    <cellStyle name="Normal 6 8 2 2 3 2 5 2 2" xfId="43137" xr:uid="{00000000-0005-0000-0000-000060970000}"/>
    <cellStyle name="Normal 6 8 2 2 3 2 5 3" xfId="33119" xr:uid="{00000000-0005-0000-0000-000061970000}"/>
    <cellStyle name="Normal 6 8 2 2 3 2 6" xfId="19667" xr:uid="{00000000-0005-0000-0000-000062970000}"/>
    <cellStyle name="Normal 6 8 2 2 3 2 6 2" xfId="36986" xr:uid="{00000000-0005-0000-0000-000063970000}"/>
    <cellStyle name="Normal 6 8 2 2 3 2 7" xfId="26390" xr:uid="{00000000-0005-0000-0000-000064970000}"/>
    <cellStyle name="Normal 6 8 2 2 3 3" xfId="19668" xr:uid="{00000000-0005-0000-0000-000065970000}"/>
    <cellStyle name="Normal 6 8 2 2 3 3 2" xfId="19669" xr:uid="{00000000-0005-0000-0000-000066970000}"/>
    <cellStyle name="Normal 6 8 2 2 3 3 2 2" xfId="19670" xr:uid="{00000000-0005-0000-0000-000067970000}"/>
    <cellStyle name="Normal 6 8 2 2 3 3 2 2 2" xfId="43138" xr:uid="{00000000-0005-0000-0000-000068970000}"/>
    <cellStyle name="Normal 6 8 2 2 3 3 2 3" xfId="33120" xr:uid="{00000000-0005-0000-0000-000069970000}"/>
    <cellStyle name="Normal 6 8 2 2 3 3 3" xfId="19671" xr:uid="{00000000-0005-0000-0000-00006A970000}"/>
    <cellStyle name="Normal 6 8 2 2 3 3 3 2" xfId="19672" xr:uid="{00000000-0005-0000-0000-00006B970000}"/>
    <cellStyle name="Normal 6 8 2 2 3 3 3 2 2" xfId="43139" xr:uid="{00000000-0005-0000-0000-00006C970000}"/>
    <cellStyle name="Normal 6 8 2 2 3 3 3 3" xfId="33121" xr:uid="{00000000-0005-0000-0000-00006D970000}"/>
    <cellStyle name="Normal 6 8 2 2 3 3 4" xfId="19673" xr:uid="{00000000-0005-0000-0000-00006E970000}"/>
    <cellStyle name="Normal 6 8 2 2 3 3 4 2" xfId="36989" xr:uid="{00000000-0005-0000-0000-00006F970000}"/>
    <cellStyle name="Normal 6 8 2 2 3 3 5" xfId="26393" xr:uid="{00000000-0005-0000-0000-000070970000}"/>
    <cellStyle name="Normal 6 8 2 2 3 4" xfId="19674" xr:uid="{00000000-0005-0000-0000-000071970000}"/>
    <cellStyle name="Normal 6 8 2 2 3 4 2" xfId="19675" xr:uid="{00000000-0005-0000-0000-000072970000}"/>
    <cellStyle name="Normal 6 8 2 2 3 4 2 2" xfId="19676" xr:uid="{00000000-0005-0000-0000-000073970000}"/>
    <cellStyle name="Normal 6 8 2 2 3 4 2 2 2" xfId="43140" xr:uid="{00000000-0005-0000-0000-000074970000}"/>
    <cellStyle name="Normal 6 8 2 2 3 4 2 3" xfId="33122" xr:uid="{00000000-0005-0000-0000-000075970000}"/>
    <cellStyle name="Normal 6 8 2 2 3 4 3" xfId="19677" xr:uid="{00000000-0005-0000-0000-000076970000}"/>
    <cellStyle name="Normal 6 8 2 2 3 4 3 2" xfId="19678" xr:uid="{00000000-0005-0000-0000-000077970000}"/>
    <cellStyle name="Normal 6 8 2 2 3 4 3 2 2" xfId="43141" xr:uid="{00000000-0005-0000-0000-000078970000}"/>
    <cellStyle name="Normal 6 8 2 2 3 4 3 3" xfId="33123" xr:uid="{00000000-0005-0000-0000-000079970000}"/>
    <cellStyle name="Normal 6 8 2 2 3 4 4" xfId="19679" xr:uid="{00000000-0005-0000-0000-00007A970000}"/>
    <cellStyle name="Normal 6 8 2 2 3 4 4 2" xfId="36990" xr:uid="{00000000-0005-0000-0000-00007B970000}"/>
    <cellStyle name="Normal 6 8 2 2 3 4 5" xfId="26394" xr:uid="{00000000-0005-0000-0000-00007C970000}"/>
    <cellStyle name="Normal 6 8 2 2 3 5" xfId="19680" xr:uid="{00000000-0005-0000-0000-00007D970000}"/>
    <cellStyle name="Normal 6 8 2 2 3 5 2" xfId="19681" xr:uid="{00000000-0005-0000-0000-00007E970000}"/>
    <cellStyle name="Normal 6 8 2 2 3 5 2 2" xfId="43142" xr:uid="{00000000-0005-0000-0000-00007F970000}"/>
    <cellStyle name="Normal 6 8 2 2 3 5 3" xfId="33124" xr:uid="{00000000-0005-0000-0000-000080970000}"/>
    <cellStyle name="Normal 6 8 2 2 3 6" xfId="19682" xr:uid="{00000000-0005-0000-0000-000081970000}"/>
    <cellStyle name="Normal 6 8 2 2 3 6 2" xfId="19683" xr:uid="{00000000-0005-0000-0000-000082970000}"/>
    <cellStyle name="Normal 6 8 2 2 3 6 2 2" xfId="43143" xr:uid="{00000000-0005-0000-0000-000083970000}"/>
    <cellStyle name="Normal 6 8 2 2 3 6 3" xfId="33125" xr:uid="{00000000-0005-0000-0000-000084970000}"/>
    <cellStyle name="Normal 6 8 2 2 3 7" xfId="19684" xr:uid="{00000000-0005-0000-0000-000085970000}"/>
    <cellStyle name="Normal 6 8 2 2 3 7 2" xfId="36985" xr:uid="{00000000-0005-0000-0000-000086970000}"/>
    <cellStyle name="Normal 6 8 2 2 3 8" xfId="26389" xr:uid="{00000000-0005-0000-0000-000087970000}"/>
    <cellStyle name="Normal 6 8 2 2 4" xfId="19685" xr:uid="{00000000-0005-0000-0000-000088970000}"/>
    <cellStyle name="Normal 6 8 2 2 4 2" xfId="19686" xr:uid="{00000000-0005-0000-0000-000089970000}"/>
    <cellStyle name="Normal 6 8 2 2 4 2 2" xfId="19687" xr:uid="{00000000-0005-0000-0000-00008A970000}"/>
    <cellStyle name="Normal 6 8 2 2 4 2 2 2" xfId="19688" xr:uid="{00000000-0005-0000-0000-00008B970000}"/>
    <cellStyle name="Normal 6 8 2 2 4 2 2 2 2" xfId="43144" xr:uid="{00000000-0005-0000-0000-00008C970000}"/>
    <cellStyle name="Normal 6 8 2 2 4 2 2 3" xfId="33126" xr:uid="{00000000-0005-0000-0000-00008D970000}"/>
    <cellStyle name="Normal 6 8 2 2 4 2 3" xfId="19689" xr:uid="{00000000-0005-0000-0000-00008E970000}"/>
    <cellStyle name="Normal 6 8 2 2 4 2 3 2" xfId="19690" xr:uid="{00000000-0005-0000-0000-00008F970000}"/>
    <cellStyle name="Normal 6 8 2 2 4 2 3 2 2" xfId="43145" xr:uid="{00000000-0005-0000-0000-000090970000}"/>
    <cellStyle name="Normal 6 8 2 2 4 2 3 3" xfId="33127" xr:uid="{00000000-0005-0000-0000-000091970000}"/>
    <cellStyle name="Normal 6 8 2 2 4 2 4" xfId="19691" xr:uid="{00000000-0005-0000-0000-000092970000}"/>
    <cellStyle name="Normal 6 8 2 2 4 2 4 2" xfId="36992" xr:uid="{00000000-0005-0000-0000-000093970000}"/>
    <cellStyle name="Normal 6 8 2 2 4 2 5" xfId="26396" xr:uid="{00000000-0005-0000-0000-000094970000}"/>
    <cellStyle name="Normal 6 8 2 2 4 3" xfId="19692" xr:uid="{00000000-0005-0000-0000-000095970000}"/>
    <cellStyle name="Normal 6 8 2 2 4 3 2" xfId="19693" xr:uid="{00000000-0005-0000-0000-000096970000}"/>
    <cellStyle name="Normal 6 8 2 2 4 3 2 2" xfId="19694" xr:uid="{00000000-0005-0000-0000-000097970000}"/>
    <cellStyle name="Normal 6 8 2 2 4 3 2 2 2" xfId="43146" xr:uid="{00000000-0005-0000-0000-000098970000}"/>
    <cellStyle name="Normal 6 8 2 2 4 3 2 3" xfId="33128" xr:uid="{00000000-0005-0000-0000-000099970000}"/>
    <cellStyle name="Normal 6 8 2 2 4 3 3" xfId="19695" xr:uid="{00000000-0005-0000-0000-00009A970000}"/>
    <cellStyle name="Normal 6 8 2 2 4 3 3 2" xfId="19696" xr:uid="{00000000-0005-0000-0000-00009B970000}"/>
    <cellStyle name="Normal 6 8 2 2 4 3 3 2 2" xfId="43147" xr:uid="{00000000-0005-0000-0000-00009C970000}"/>
    <cellStyle name="Normal 6 8 2 2 4 3 3 3" xfId="33129" xr:uid="{00000000-0005-0000-0000-00009D970000}"/>
    <cellStyle name="Normal 6 8 2 2 4 3 4" xfId="19697" xr:uid="{00000000-0005-0000-0000-00009E970000}"/>
    <cellStyle name="Normal 6 8 2 2 4 3 4 2" xfId="36993" xr:uid="{00000000-0005-0000-0000-00009F970000}"/>
    <cellStyle name="Normal 6 8 2 2 4 3 5" xfId="26397" xr:uid="{00000000-0005-0000-0000-0000A0970000}"/>
    <cellStyle name="Normal 6 8 2 2 4 4" xfId="19698" xr:uid="{00000000-0005-0000-0000-0000A1970000}"/>
    <cellStyle name="Normal 6 8 2 2 4 4 2" xfId="19699" xr:uid="{00000000-0005-0000-0000-0000A2970000}"/>
    <cellStyle name="Normal 6 8 2 2 4 4 2 2" xfId="43148" xr:uid="{00000000-0005-0000-0000-0000A3970000}"/>
    <cellStyle name="Normal 6 8 2 2 4 4 3" xfId="33130" xr:uid="{00000000-0005-0000-0000-0000A4970000}"/>
    <cellStyle name="Normal 6 8 2 2 4 5" xfId="19700" xr:uid="{00000000-0005-0000-0000-0000A5970000}"/>
    <cellStyle name="Normal 6 8 2 2 4 5 2" xfId="19701" xr:uid="{00000000-0005-0000-0000-0000A6970000}"/>
    <cellStyle name="Normal 6 8 2 2 4 5 2 2" xfId="43149" xr:uid="{00000000-0005-0000-0000-0000A7970000}"/>
    <cellStyle name="Normal 6 8 2 2 4 5 3" xfId="33131" xr:uid="{00000000-0005-0000-0000-0000A8970000}"/>
    <cellStyle name="Normal 6 8 2 2 4 6" xfId="19702" xr:uid="{00000000-0005-0000-0000-0000A9970000}"/>
    <cellStyle name="Normal 6 8 2 2 4 6 2" xfId="36991" xr:uid="{00000000-0005-0000-0000-0000AA970000}"/>
    <cellStyle name="Normal 6 8 2 2 4 7" xfId="26395" xr:uid="{00000000-0005-0000-0000-0000AB970000}"/>
    <cellStyle name="Normal 6 8 2 2 5" xfId="19703" xr:uid="{00000000-0005-0000-0000-0000AC970000}"/>
    <cellStyle name="Normal 6 8 2 2 5 2" xfId="19704" xr:uid="{00000000-0005-0000-0000-0000AD970000}"/>
    <cellStyle name="Normal 6 8 2 2 5 2 2" xfId="19705" xr:uid="{00000000-0005-0000-0000-0000AE970000}"/>
    <cellStyle name="Normal 6 8 2 2 5 2 2 2" xfId="43150" xr:uid="{00000000-0005-0000-0000-0000AF970000}"/>
    <cellStyle name="Normal 6 8 2 2 5 2 3" xfId="33132" xr:uid="{00000000-0005-0000-0000-0000B0970000}"/>
    <cellStyle name="Normal 6 8 2 2 5 3" xfId="19706" xr:uid="{00000000-0005-0000-0000-0000B1970000}"/>
    <cellStyle name="Normal 6 8 2 2 5 3 2" xfId="19707" xr:uid="{00000000-0005-0000-0000-0000B2970000}"/>
    <cellStyle name="Normal 6 8 2 2 5 3 2 2" xfId="43151" xr:uid="{00000000-0005-0000-0000-0000B3970000}"/>
    <cellStyle name="Normal 6 8 2 2 5 3 3" xfId="33133" xr:uid="{00000000-0005-0000-0000-0000B4970000}"/>
    <cellStyle name="Normal 6 8 2 2 5 4" xfId="19708" xr:uid="{00000000-0005-0000-0000-0000B5970000}"/>
    <cellStyle name="Normal 6 8 2 2 5 4 2" xfId="36994" xr:uid="{00000000-0005-0000-0000-0000B6970000}"/>
    <cellStyle name="Normal 6 8 2 2 5 5" xfId="26398" xr:uid="{00000000-0005-0000-0000-0000B7970000}"/>
    <cellStyle name="Normal 6 8 2 2 6" xfId="19709" xr:uid="{00000000-0005-0000-0000-0000B8970000}"/>
    <cellStyle name="Normal 6 8 2 2 6 2" xfId="19710" xr:uid="{00000000-0005-0000-0000-0000B9970000}"/>
    <cellStyle name="Normal 6 8 2 2 6 2 2" xfId="19711" xr:uid="{00000000-0005-0000-0000-0000BA970000}"/>
    <cellStyle name="Normal 6 8 2 2 6 2 2 2" xfId="43152" xr:uid="{00000000-0005-0000-0000-0000BB970000}"/>
    <cellStyle name="Normal 6 8 2 2 6 2 3" xfId="33134" xr:uid="{00000000-0005-0000-0000-0000BC970000}"/>
    <cellStyle name="Normal 6 8 2 2 6 3" xfId="19712" xr:uid="{00000000-0005-0000-0000-0000BD970000}"/>
    <cellStyle name="Normal 6 8 2 2 6 3 2" xfId="19713" xr:uid="{00000000-0005-0000-0000-0000BE970000}"/>
    <cellStyle name="Normal 6 8 2 2 6 3 2 2" xfId="43153" xr:uid="{00000000-0005-0000-0000-0000BF970000}"/>
    <cellStyle name="Normal 6 8 2 2 6 3 3" xfId="33135" xr:uid="{00000000-0005-0000-0000-0000C0970000}"/>
    <cellStyle name="Normal 6 8 2 2 6 4" xfId="19714" xr:uid="{00000000-0005-0000-0000-0000C1970000}"/>
    <cellStyle name="Normal 6 8 2 2 6 4 2" xfId="36995" xr:uid="{00000000-0005-0000-0000-0000C2970000}"/>
    <cellStyle name="Normal 6 8 2 2 6 5" xfId="26399" xr:uid="{00000000-0005-0000-0000-0000C3970000}"/>
    <cellStyle name="Normal 6 8 2 2 7" xfId="19715" xr:uid="{00000000-0005-0000-0000-0000C4970000}"/>
    <cellStyle name="Normal 6 8 2 2 7 2" xfId="19716" xr:uid="{00000000-0005-0000-0000-0000C5970000}"/>
    <cellStyle name="Normal 6 8 2 2 7 2 2" xfId="43154" xr:uid="{00000000-0005-0000-0000-0000C6970000}"/>
    <cellStyle name="Normal 6 8 2 2 7 3" xfId="33136" xr:uid="{00000000-0005-0000-0000-0000C7970000}"/>
    <cellStyle name="Normal 6 8 2 2 8" xfId="19717" xr:uid="{00000000-0005-0000-0000-0000C8970000}"/>
    <cellStyle name="Normal 6 8 2 2 8 2" xfId="19718" xr:uid="{00000000-0005-0000-0000-0000C9970000}"/>
    <cellStyle name="Normal 6 8 2 2 8 2 2" xfId="43155" xr:uid="{00000000-0005-0000-0000-0000CA970000}"/>
    <cellStyle name="Normal 6 8 2 2 8 3" xfId="33137" xr:uid="{00000000-0005-0000-0000-0000CB970000}"/>
    <cellStyle name="Normal 6 8 2 2 9" xfId="19719" xr:uid="{00000000-0005-0000-0000-0000CC970000}"/>
    <cellStyle name="Normal 6 8 2 2 9 2" xfId="36978" xr:uid="{00000000-0005-0000-0000-0000CD970000}"/>
    <cellStyle name="Normal 6 8 2 3" xfId="19720" xr:uid="{00000000-0005-0000-0000-0000CE970000}"/>
    <cellStyle name="Normal 6 8 2 3 2" xfId="19721" xr:uid="{00000000-0005-0000-0000-0000CF970000}"/>
    <cellStyle name="Normal 6 8 2 3 2 2" xfId="19722" xr:uid="{00000000-0005-0000-0000-0000D0970000}"/>
    <cellStyle name="Normal 6 8 2 3 2 2 2" xfId="19723" xr:uid="{00000000-0005-0000-0000-0000D1970000}"/>
    <cellStyle name="Normal 6 8 2 3 2 2 2 2" xfId="19724" xr:uid="{00000000-0005-0000-0000-0000D2970000}"/>
    <cellStyle name="Normal 6 8 2 3 2 2 2 2 2" xfId="43156" xr:uid="{00000000-0005-0000-0000-0000D3970000}"/>
    <cellStyle name="Normal 6 8 2 3 2 2 2 3" xfId="33138" xr:uid="{00000000-0005-0000-0000-0000D4970000}"/>
    <cellStyle name="Normal 6 8 2 3 2 2 3" xfId="19725" xr:uid="{00000000-0005-0000-0000-0000D5970000}"/>
    <cellStyle name="Normal 6 8 2 3 2 2 3 2" xfId="19726" xr:uid="{00000000-0005-0000-0000-0000D6970000}"/>
    <cellStyle name="Normal 6 8 2 3 2 2 3 2 2" xfId="43157" xr:uid="{00000000-0005-0000-0000-0000D7970000}"/>
    <cellStyle name="Normal 6 8 2 3 2 2 3 3" xfId="33139" xr:uid="{00000000-0005-0000-0000-0000D8970000}"/>
    <cellStyle name="Normal 6 8 2 3 2 2 4" xfId="19727" xr:uid="{00000000-0005-0000-0000-0000D9970000}"/>
    <cellStyle name="Normal 6 8 2 3 2 2 4 2" xfId="36998" xr:uid="{00000000-0005-0000-0000-0000DA970000}"/>
    <cellStyle name="Normal 6 8 2 3 2 2 5" xfId="26402" xr:uid="{00000000-0005-0000-0000-0000DB970000}"/>
    <cellStyle name="Normal 6 8 2 3 2 3" xfId="19728" xr:uid="{00000000-0005-0000-0000-0000DC970000}"/>
    <cellStyle name="Normal 6 8 2 3 2 3 2" xfId="19729" xr:uid="{00000000-0005-0000-0000-0000DD970000}"/>
    <cellStyle name="Normal 6 8 2 3 2 3 2 2" xfId="19730" xr:uid="{00000000-0005-0000-0000-0000DE970000}"/>
    <cellStyle name="Normal 6 8 2 3 2 3 2 2 2" xfId="43158" xr:uid="{00000000-0005-0000-0000-0000DF970000}"/>
    <cellStyle name="Normal 6 8 2 3 2 3 2 3" xfId="33140" xr:uid="{00000000-0005-0000-0000-0000E0970000}"/>
    <cellStyle name="Normal 6 8 2 3 2 3 3" xfId="19731" xr:uid="{00000000-0005-0000-0000-0000E1970000}"/>
    <cellStyle name="Normal 6 8 2 3 2 3 3 2" xfId="19732" xr:uid="{00000000-0005-0000-0000-0000E2970000}"/>
    <cellStyle name="Normal 6 8 2 3 2 3 3 2 2" xfId="43159" xr:uid="{00000000-0005-0000-0000-0000E3970000}"/>
    <cellStyle name="Normal 6 8 2 3 2 3 3 3" xfId="33141" xr:uid="{00000000-0005-0000-0000-0000E4970000}"/>
    <cellStyle name="Normal 6 8 2 3 2 3 4" xfId="19733" xr:uid="{00000000-0005-0000-0000-0000E5970000}"/>
    <cellStyle name="Normal 6 8 2 3 2 3 4 2" xfId="36999" xr:uid="{00000000-0005-0000-0000-0000E6970000}"/>
    <cellStyle name="Normal 6 8 2 3 2 3 5" xfId="26403" xr:uid="{00000000-0005-0000-0000-0000E7970000}"/>
    <cellStyle name="Normal 6 8 2 3 2 4" xfId="19734" xr:uid="{00000000-0005-0000-0000-0000E8970000}"/>
    <cellStyle name="Normal 6 8 2 3 2 4 2" xfId="19735" xr:uid="{00000000-0005-0000-0000-0000E9970000}"/>
    <cellStyle name="Normal 6 8 2 3 2 4 2 2" xfId="43160" xr:uid="{00000000-0005-0000-0000-0000EA970000}"/>
    <cellStyle name="Normal 6 8 2 3 2 4 3" xfId="33142" xr:uid="{00000000-0005-0000-0000-0000EB970000}"/>
    <cellStyle name="Normal 6 8 2 3 2 5" xfId="19736" xr:uid="{00000000-0005-0000-0000-0000EC970000}"/>
    <cellStyle name="Normal 6 8 2 3 2 5 2" xfId="19737" xr:uid="{00000000-0005-0000-0000-0000ED970000}"/>
    <cellStyle name="Normal 6 8 2 3 2 5 2 2" xfId="43161" xr:uid="{00000000-0005-0000-0000-0000EE970000}"/>
    <cellStyle name="Normal 6 8 2 3 2 5 3" xfId="33143" xr:uid="{00000000-0005-0000-0000-0000EF970000}"/>
    <cellStyle name="Normal 6 8 2 3 2 6" xfId="19738" xr:uid="{00000000-0005-0000-0000-0000F0970000}"/>
    <cellStyle name="Normal 6 8 2 3 2 6 2" xfId="36997" xr:uid="{00000000-0005-0000-0000-0000F1970000}"/>
    <cellStyle name="Normal 6 8 2 3 2 7" xfId="26401" xr:uid="{00000000-0005-0000-0000-0000F2970000}"/>
    <cellStyle name="Normal 6 8 2 3 3" xfId="19739" xr:uid="{00000000-0005-0000-0000-0000F3970000}"/>
    <cellStyle name="Normal 6 8 2 3 3 2" xfId="19740" xr:uid="{00000000-0005-0000-0000-0000F4970000}"/>
    <cellStyle name="Normal 6 8 2 3 3 2 2" xfId="19741" xr:uid="{00000000-0005-0000-0000-0000F5970000}"/>
    <cellStyle name="Normal 6 8 2 3 3 2 2 2" xfId="43162" xr:uid="{00000000-0005-0000-0000-0000F6970000}"/>
    <cellStyle name="Normal 6 8 2 3 3 2 3" xfId="33144" xr:uid="{00000000-0005-0000-0000-0000F7970000}"/>
    <cellStyle name="Normal 6 8 2 3 3 3" xfId="19742" xr:uid="{00000000-0005-0000-0000-0000F8970000}"/>
    <cellStyle name="Normal 6 8 2 3 3 3 2" xfId="19743" xr:uid="{00000000-0005-0000-0000-0000F9970000}"/>
    <cellStyle name="Normal 6 8 2 3 3 3 2 2" xfId="43163" xr:uid="{00000000-0005-0000-0000-0000FA970000}"/>
    <cellStyle name="Normal 6 8 2 3 3 3 3" xfId="33145" xr:uid="{00000000-0005-0000-0000-0000FB970000}"/>
    <cellStyle name="Normal 6 8 2 3 3 4" xfId="19744" xr:uid="{00000000-0005-0000-0000-0000FC970000}"/>
    <cellStyle name="Normal 6 8 2 3 3 4 2" xfId="37000" xr:uid="{00000000-0005-0000-0000-0000FD970000}"/>
    <cellStyle name="Normal 6 8 2 3 3 5" xfId="26404" xr:uid="{00000000-0005-0000-0000-0000FE970000}"/>
    <cellStyle name="Normal 6 8 2 3 4" xfId="19745" xr:uid="{00000000-0005-0000-0000-0000FF970000}"/>
    <cellStyle name="Normal 6 8 2 3 4 2" xfId="19746" xr:uid="{00000000-0005-0000-0000-000000980000}"/>
    <cellStyle name="Normal 6 8 2 3 4 2 2" xfId="19747" xr:uid="{00000000-0005-0000-0000-000001980000}"/>
    <cellStyle name="Normal 6 8 2 3 4 2 2 2" xfId="43164" xr:uid="{00000000-0005-0000-0000-000002980000}"/>
    <cellStyle name="Normal 6 8 2 3 4 2 3" xfId="33146" xr:uid="{00000000-0005-0000-0000-000003980000}"/>
    <cellStyle name="Normal 6 8 2 3 4 3" xfId="19748" xr:uid="{00000000-0005-0000-0000-000004980000}"/>
    <cellStyle name="Normal 6 8 2 3 4 3 2" xfId="19749" xr:uid="{00000000-0005-0000-0000-000005980000}"/>
    <cellStyle name="Normal 6 8 2 3 4 3 2 2" xfId="43165" xr:uid="{00000000-0005-0000-0000-000006980000}"/>
    <cellStyle name="Normal 6 8 2 3 4 3 3" xfId="33147" xr:uid="{00000000-0005-0000-0000-000007980000}"/>
    <cellStyle name="Normal 6 8 2 3 4 4" xfId="19750" xr:uid="{00000000-0005-0000-0000-000008980000}"/>
    <cellStyle name="Normal 6 8 2 3 4 4 2" xfId="37001" xr:uid="{00000000-0005-0000-0000-000009980000}"/>
    <cellStyle name="Normal 6 8 2 3 4 5" xfId="26405" xr:uid="{00000000-0005-0000-0000-00000A980000}"/>
    <cellStyle name="Normal 6 8 2 3 5" xfId="19751" xr:uid="{00000000-0005-0000-0000-00000B980000}"/>
    <cellStyle name="Normal 6 8 2 3 5 2" xfId="19752" xr:uid="{00000000-0005-0000-0000-00000C980000}"/>
    <cellStyle name="Normal 6 8 2 3 5 2 2" xfId="43166" xr:uid="{00000000-0005-0000-0000-00000D980000}"/>
    <cellStyle name="Normal 6 8 2 3 5 3" xfId="33148" xr:uid="{00000000-0005-0000-0000-00000E980000}"/>
    <cellStyle name="Normal 6 8 2 3 6" xfId="19753" xr:uid="{00000000-0005-0000-0000-00000F980000}"/>
    <cellStyle name="Normal 6 8 2 3 6 2" xfId="19754" xr:uid="{00000000-0005-0000-0000-000010980000}"/>
    <cellStyle name="Normal 6 8 2 3 6 2 2" xfId="43167" xr:uid="{00000000-0005-0000-0000-000011980000}"/>
    <cellStyle name="Normal 6 8 2 3 6 3" xfId="33149" xr:uid="{00000000-0005-0000-0000-000012980000}"/>
    <cellStyle name="Normal 6 8 2 3 7" xfId="19755" xr:uid="{00000000-0005-0000-0000-000013980000}"/>
    <cellStyle name="Normal 6 8 2 3 7 2" xfId="36996" xr:uid="{00000000-0005-0000-0000-000014980000}"/>
    <cellStyle name="Normal 6 8 2 3 8" xfId="26400" xr:uid="{00000000-0005-0000-0000-000015980000}"/>
    <cellStyle name="Normal 6 8 2 4" xfId="19756" xr:uid="{00000000-0005-0000-0000-000016980000}"/>
    <cellStyle name="Normal 6 8 2 4 2" xfId="19757" xr:uid="{00000000-0005-0000-0000-000017980000}"/>
    <cellStyle name="Normal 6 8 2 4 2 2" xfId="19758" xr:uid="{00000000-0005-0000-0000-000018980000}"/>
    <cellStyle name="Normal 6 8 2 4 2 2 2" xfId="19759" xr:uid="{00000000-0005-0000-0000-000019980000}"/>
    <cellStyle name="Normal 6 8 2 4 2 2 2 2" xfId="19760" xr:uid="{00000000-0005-0000-0000-00001A980000}"/>
    <cellStyle name="Normal 6 8 2 4 2 2 2 2 2" xfId="43168" xr:uid="{00000000-0005-0000-0000-00001B980000}"/>
    <cellStyle name="Normal 6 8 2 4 2 2 2 3" xfId="33150" xr:uid="{00000000-0005-0000-0000-00001C980000}"/>
    <cellStyle name="Normal 6 8 2 4 2 2 3" xfId="19761" xr:uid="{00000000-0005-0000-0000-00001D980000}"/>
    <cellStyle name="Normal 6 8 2 4 2 2 3 2" xfId="19762" xr:uid="{00000000-0005-0000-0000-00001E980000}"/>
    <cellStyle name="Normal 6 8 2 4 2 2 3 2 2" xfId="43169" xr:uid="{00000000-0005-0000-0000-00001F980000}"/>
    <cellStyle name="Normal 6 8 2 4 2 2 3 3" xfId="33151" xr:uid="{00000000-0005-0000-0000-000020980000}"/>
    <cellStyle name="Normal 6 8 2 4 2 2 4" xfId="19763" xr:uid="{00000000-0005-0000-0000-000021980000}"/>
    <cellStyle name="Normal 6 8 2 4 2 2 4 2" xfId="37004" xr:uid="{00000000-0005-0000-0000-000022980000}"/>
    <cellStyle name="Normal 6 8 2 4 2 2 5" xfId="26408" xr:uid="{00000000-0005-0000-0000-000023980000}"/>
    <cellStyle name="Normal 6 8 2 4 2 3" xfId="19764" xr:uid="{00000000-0005-0000-0000-000024980000}"/>
    <cellStyle name="Normal 6 8 2 4 2 3 2" xfId="19765" xr:uid="{00000000-0005-0000-0000-000025980000}"/>
    <cellStyle name="Normal 6 8 2 4 2 3 2 2" xfId="19766" xr:uid="{00000000-0005-0000-0000-000026980000}"/>
    <cellStyle name="Normal 6 8 2 4 2 3 2 2 2" xfId="43170" xr:uid="{00000000-0005-0000-0000-000027980000}"/>
    <cellStyle name="Normal 6 8 2 4 2 3 2 3" xfId="33152" xr:uid="{00000000-0005-0000-0000-000028980000}"/>
    <cellStyle name="Normal 6 8 2 4 2 3 3" xfId="19767" xr:uid="{00000000-0005-0000-0000-000029980000}"/>
    <cellStyle name="Normal 6 8 2 4 2 3 3 2" xfId="19768" xr:uid="{00000000-0005-0000-0000-00002A980000}"/>
    <cellStyle name="Normal 6 8 2 4 2 3 3 2 2" xfId="43171" xr:uid="{00000000-0005-0000-0000-00002B980000}"/>
    <cellStyle name="Normal 6 8 2 4 2 3 3 3" xfId="33153" xr:uid="{00000000-0005-0000-0000-00002C980000}"/>
    <cellStyle name="Normal 6 8 2 4 2 3 4" xfId="19769" xr:uid="{00000000-0005-0000-0000-00002D980000}"/>
    <cellStyle name="Normal 6 8 2 4 2 3 4 2" xfId="37005" xr:uid="{00000000-0005-0000-0000-00002E980000}"/>
    <cellStyle name="Normal 6 8 2 4 2 3 5" xfId="26409" xr:uid="{00000000-0005-0000-0000-00002F980000}"/>
    <cellStyle name="Normal 6 8 2 4 2 4" xfId="19770" xr:uid="{00000000-0005-0000-0000-000030980000}"/>
    <cellStyle name="Normal 6 8 2 4 2 4 2" xfId="19771" xr:uid="{00000000-0005-0000-0000-000031980000}"/>
    <cellStyle name="Normal 6 8 2 4 2 4 2 2" xfId="43172" xr:uid="{00000000-0005-0000-0000-000032980000}"/>
    <cellStyle name="Normal 6 8 2 4 2 4 3" xfId="33154" xr:uid="{00000000-0005-0000-0000-000033980000}"/>
    <cellStyle name="Normal 6 8 2 4 2 5" xfId="19772" xr:uid="{00000000-0005-0000-0000-000034980000}"/>
    <cellStyle name="Normal 6 8 2 4 2 5 2" xfId="19773" xr:uid="{00000000-0005-0000-0000-000035980000}"/>
    <cellStyle name="Normal 6 8 2 4 2 5 2 2" xfId="43173" xr:uid="{00000000-0005-0000-0000-000036980000}"/>
    <cellStyle name="Normal 6 8 2 4 2 5 3" xfId="33155" xr:uid="{00000000-0005-0000-0000-000037980000}"/>
    <cellStyle name="Normal 6 8 2 4 2 6" xfId="19774" xr:uid="{00000000-0005-0000-0000-000038980000}"/>
    <cellStyle name="Normal 6 8 2 4 2 6 2" xfId="37003" xr:uid="{00000000-0005-0000-0000-000039980000}"/>
    <cellStyle name="Normal 6 8 2 4 2 7" xfId="26407" xr:uid="{00000000-0005-0000-0000-00003A980000}"/>
    <cellStyle name="Normal 6 8 2 4 3" xfId="19775" xr:uid="{00000000-0005-0000-0000-00003B980000}"/>
    <cellStyle name="Normal 6 8 2 4 3 2" xfId="19776" xr:uid="{00000000-0005-0000-0000-00003C980000}"/>
    <cellStyle name="Normal 6 8 2 4 3 2 2" xfId="19777" xr:uid="{00000000-0005-0000-0000-00003D980000}"/>
    <cellStyle name="Normal 6 8 2 4 3 2 2 2" xfId="43174" xr:uid="{00000000-0005-0000-0000-00003E980000}"/>
    <cellStyle name="Normal 6 8 2 4 3 2 3" xfId="33156" xr:uid="{00000000-0005-0000-0000-00003F980000}"/>
    <cellStyle name="Normal 6 8 2 4 3 3" xfId="19778" xr:uid="{00000000-0005-0000-0000-000040980000}"/>
    <cellStyle name="Normal 6 8 2 4 3 3 2" xfId="19779" xr:uid="{00000000-0005-0000-0000-000041980000}"/>
    <cellStyle name="Normal 6 8 2 4 3 3 2 2" xfId="43175" xr:uid="{00000000-0005-0000-0000-000042980000}"/>
    <cellStyle name="Normal 6 8 2 4 3 3 3" xfId="33157" xr:uid="{00000000-0005-0000-0000-000043980000}"/>
    <cellStyle name="Normal 6 8 2 4 3 4" xfId="19780" xr:uid="{00000000-0005-0000-0000-000044980000}"/>
    <cellStyle name="Normal 6 8 2 4 3 4 2" xfId="37006" xr:uid="{00000000-0005-0000-0000-000045980000}"/>
    <cellStyle name="Normal 6 8 2 4 3 5" xfId="26410" xr:uid="{00000000-0005-0000-0000-000046980000}"/>
    <cellStyle name="Normal 6 8 2 4 4" xfId="19781" xr:uid="{00000000-0005-0000-0000-000047980000}"/>
    <cellStyle name="Normal 6 8 2 4 4 2" xfId="19782" xr:uid="{00000000-0005-0000-0000-000048980000}"/>
    <cellStyle name="Normal 6 8 2 4 4 2 2" xfId="19783" xr:uid="{00000000-0005-0000-0000-000049980000}"/>
    <cellStyle name="Normal 6 8 2 4 4 2 2 2" xfId="43176" xr:uid="{00000000-0005-0000-0000-00004A980000}"/>
    <cellStyle name="Normal 6 8 2 4 4 2 3" xfId="33158" xr:uid="{00000000-0005-0000-0000-00004B980000}"/>
    <cellStyle name="Normal 6 8 2 4 4 3" xfId="19784" xr:uid="{00000000-0005-0000-0000-00004C980000}"/>
    <cellStyle name="Normal 6 8 2 4 4 3 2" xfId="19785" xr:uid="{00000000-0005-0000-0000-00004D980000}"/>
    <cellStyle name="Normal 6 8 2 4 4 3 2 2" xfId="43177" xr:uid="{00000000-0005-0000-0000-00004E980000}"/>
    <cellStyle name="Normal 6 8 2 4 4 3 3" xfId="33159" xr:uid="{00000000-0005-0000-0000-00004F980000}"/>
    <cellStyle name="Normal 6 8 2 4 4 4" xfId="19786" xr:uid="{00000000-0005-0000-0000-000050980000}"/>
    <cellStyle name="Normal 6 8 2 4 4 4 2" xfId="37007" xr:uid="{00000000-0005-0000-0000-000051980000}"/>
    <cellStyle name="Normal 6 8 2 4 4 5" xfId="26411" xr:uid="{00000000-0005-0000-0000-000052980000}"/>
    <cellStyle name="Normal 6 8 2 4 5" xfId="19787" xr:uid="{00000000-0005-0000-0000-000053980000}"/>
    <cellStyle name="Normal 6 8 2 4 5 2" xfId="19788" xr:uid="{00000000-0005-0000-0000-000054980000}"/>
    <cellStyle name="Normal 6 8 2 4 5 2 2" xfId="43178" xr:uid="{00000000-0005-0000-0000-000055980000}"/>
    <cellStyle name="Normal 6 8 2 4 5 3" xfId="33160" xr:uid="{00000000-0005-0000-0000-000056980000}"/>
    <cellStyle name="Normal 6 8 2 4 6" xfId="19789" xr:uid="{00000000-0005-0000-0000-000057980000}"/>
    <cellStyle name="Normal 6 8 2 4 6 2" xfId="19790" xr:uid="{00000000-0005-0000-0000-000058980000}"/>
    <cellStyle name="Normal 6 8 2 4 6 2 2" xfId="43179" xr:uid="{00000000-0005-0000-0000-000059980000}"/>
    <cellStyle name="Normal 6 8 2 4 6 3" xfId="33161" xr:uid="{00000000-0005-0000-0000-00005A980000}"/>
    <cellStyle name="Normal 6 8 2 4 7" xfId="19791" xr:uid="{00000000-0005-0000-0000-00005B980000}"/>
    <cellStyle name="Normal 6 8 2 4 7 2" xfId="37002" xr:uid="{00000000-0005-0000-0000-00005C980000}"/>
    <cellStyle name="Normal 6 8 2 4 8" xfId="26406" xr:uid="{00000000-0005-0000-0000-00005D980000}"/>
    <cellStyle name="Normal 6 8 2 5" xfId="19792" xr:uid="{00000000-0005-0000-0000-00005E980000}"/>
    <cellStyle name="Normal 6 8 2 5 2" xfId="19793" xr:uid="{00000000-0005-0000-0000-00005F980000}"/>
    <cellStyle name="Normal 6 8 2 5 2 2" xfId="19794" xr:uid="{00000000-0005-0000-0000-000060980000}"/>
    <cellStyle name="Normal 6 8 2 5 2 2 2" xfId="19795" xr:uid="{00000000-0005-0000-0000-000061980000}"/>
    <cellStyle name="Normal 6 8 2 5 2 2 2 2" xfId="19796" xr:uid="{00000000-0005-0000-0000-000062980000}"/>
    <cellStyle name="Normal 6 8 2 5 2 2 2 2 2" xfId="43180" xr:uid="{00000000-0005-0000-0000-000063980000}"/>
    <cellStyle name="Normal 6 8 2 5 2 2 2 3" xfId="33162" xr:uid="{00000000-0005-0000-0000-000064980000}"/>
    <cellStyle name="Normal 6 8 2 5 2 2 3" xfId="19797" xr:uid="{00000000-0005-0000-0000-000065980000}"/>
    <cellStyle name="Normal 6 8 2 5 2 2 3 2" xfId="19798" xr:uid="{00000000-0005-0000-0000-000066980000}"/>
    <cellStyle name="Normal 6 8 2 5 2 2 3 2 2" xfId="43181" xr:uid="{00000000-0005-0000-0000-000067980000}"/>
    <cellStyle name="Normal 6 8 2 5 2 2 3 3" xfId="33163" xr:uid="{00000000-0005-0000-0000-000068980000}"/>
    <cellStyle name="Normal 6 8 2 5 2 2 4" xfId="19799" xr:uid="{00000000-0005-0000-0000-000069980000}"/>
    <cellStyle name="Normal 6 8 2 5 2 2 4 2" xfId="37010" xr:uid="{00000000-0005-0000-0000-00006A980000}"/>
    <cellStyle name="Normal 6 8 2 5 2 2 5" xfId="26414" xr:uid="{00000000-0005-0000-0000-00006B980000}"/>
    <cellStyle name="Normal 6 8 2 5 2 3" xfId="19800" xr:uid="{00000000-0005-0000-0000-00006C980000}"/>
    <cellStyle name="Normal 6 8 2 5 2 3 2" xfId="19801" xr:uid="{00000000-0005-0000-0000-00006D980000}"/>
    <cellStyle name="Normal 6 8 2 5 2 3 2 2" xfId="19802" xr:uid="{00000000-0005-0000-0000-00006E980000}"/>
    <cellStyle name="Normal 6 8 2 5 2 3 2 2 2" xfId="43182" xr:uid="{00000000-0005-0000-0000-00006F980000}"/>
    <cellStyle name="Normal 6 8 2 5 2 3 2 3" xfId="33164" xr:uid="{00000000-0005-0000-0000-000070980000}"/>
    <cellStyle name="Normal 6 8 2 5 2 3 3" xfId="19803" xr:uid="{00000000-0005-0000-0000-000071980000}"/>
    <cellStyle name="Normal 6 8 2 5 2 3 3 2" xfId="19804" xr:uid="{00000000-0005-0000-0000-000072980000}"/>
    <cellStyle name="Normal 6 8 2 5 2 3 3 2 2" xfId="43183" xr:uid="{00000000-0005-0000-0000-000073980000}"/>
    <cellStyle name="Normal 6 8 2 5 2 3 3 3" xfId="33165" xr:uid="{00000000-0005-0000-0000-000074980000}"/>
    <cellStyle name="Normal 6 8 2 5 2 3 4" xfId="19805" xr:uid="{00000000-0005-0000-0000-000075980000}"/>
    <cellStyle name="Normal 6 8 2 5 2 3 4 2" xfId="37011" xr:uid="{00000000-0005-0000-0000-000076980000}"/>
    <cellStyle name="Normal 6 8 2 5 2 3 5" xfId="26415" xr:uid="{00000000-0005-0000-0000-000077980000}"/>
    <cellStyle name="Normal 6 8 2 5 2 4" xfId="19806" xr:uid="{00000000-0005-0000-0000-000078980000}"/>
    <cellStyle name="Normal 6 8 2 5 2 4 2" xfId="19807" xr:uid="{00000000-0005-0000-0000-000079980000}"/>
    <cellStyle name="Normal 6 8 2 5 2 4 2 2" xfId="43184" xr:uid="{00000000-0005-0000-0000-00007A980000}"/>
    <cellStyle name="Normal 6 8 2 5 2 4 3" xfId="33166" xr:uid="{00000000-0005-0000-0000-00007B980000}"/>
    <cellStyle name="Normal 6 8 2 5 2 5" xfId="19808" xr:uid="{00000000-0005-0000-0000-00007C980000}"/>
    <cellStyle name="Normal 6 8 2 5 2 5 2" xfId="19809" xr:uid="{00000000-0005-0000-0000-00007D980000}"/>
    <cellStyle name="Normal 6 8 2 5 2 5 2 2" xfId="43185" xr:uid="{00000000-0005-0000-0000-00007E980000}"/>
    <cellStyle name="Normal 6 8 2 5 2 5 3" xfId="33167" xr:uid="{00000000-0005-0000-0000-00007F980000}"/>
    <cellStyle name="Normal 6 8 2 5 2 6" xfId="19810" xr:uid="{00000000-0005-0000-0000-000080980000}"/>
    <cellStyle name="Normal 6 8 2 5 2 6 2" xfId="37009" xr:uid="{00000000-0005-0000-0000-000081980000}"/>
    <cellStyle name="Normal 6 8 2 5 2 7" xfId="26413" xr:uid="{00000000-0005-0000-0000-000082980000}"/>
    <cellStyle name="Normal 6 8 2 5 3" xfId="19811" xr:uid="{00000000-0005-0000-0000-000083980000}"/>
    <cellStyle name="Normal 6 8 2 5 3 2" xfId="19812" xr:uid="{00000000-0005-0000-0000-000084980000}"/>
    <cellStyle name="Normal 6 8 2 5 3 2 2" xfId="19813" xr:uid="{00000000-0005-0000-0000-000085980000}"/>
    <cellStyle name="Normal 6 8 2 5 3 2 2 2" xfId="43186" xr:uid="{00000000-0005-0000-0000-000086980000}"/>
    <cellStyle name="Normal 6 8 2 5 3 2 3" xfId="33168" xr:uid="{00000000-0005-0000-0000-000087980000}"/>
    <cellStyle name="Normal 6 8 2 5 3 3" xfId="19814" xr:uid="{00000000-0005-0000-0000-000088980000}"/>
    <cellStyle name="Normal 6 8 2 5 3 3 2" xfId="19815" xr:uid="{00000000-0005-0000-0000-000089980000}"/>
    <cellStyle name="Normal 6 8 2 5 3 3 2 2" xfId="43187" xr:uid="{00000000-0005-0000-0000-00008A980000}"/>
    <cellStyle name="Normal 6 8 2 5 3 3 3" xfId="33169" xr:uid="{00000000-0005-0000-0000-00008B980000}"/>
    <cellStyle name="Normal 6 8 2 5 3 4" xfId="19816" xr:uid="{00000000-0005-0000-0000-00008C980000}"/>
    <cellStyle name="Normal 6 8 2 5 3 4 2" xfId="37012" xr:uid="{00000000-0005-0000-0000-00008D980000}"/>
    <cellStyle name="Normal 6 8 2 5 3 5" xfId="26416" xr:uid="{00000000-0005-0000-0000-00008E980000}"/>
    <cellStyle name="Normal 6 8 2 5 4" xfId="19817" xr:uid="{00000000-0005-0000-0000-00008F980000}"/>
    <cellStyle name="Normal 6 8 2 5 4 2" xfId="19818" xr:uid="{00000000-0005-0000-0000-000090980000}"/>
    <cellStyle name="Normal 6 8 2 5 4 2 2" xfId="19819" xr:uid="{00000000-0005-0000-0000-000091980000}"/>
    <cellStyle name="Normal 6 8 2 5 4 2 2 2" xfId="43188" xr:uid="{00000000-0005-0000-0000-000092980000}"/>
    <cellStyle name="Normal 6 8 2 5 4 2 3" xfId="33170" xr:uid="{00000000-0005-0000-0000-000093980000}"/>
    <cellStyle name="Normal 6 8 2 5 4 3" xfId="19820" xr:uid="{00000000-0005-0000-0000-000094980000}"/>
    <cellStyle name="Normal 6 8 2 5 4 3 2" xfId="19821" xr:uid="{00000000-0005-0000-0000-000095980000}"/>
    <cellStyle name="Normal 6 8 2 5 4 3 2 2" xfId="43189" xr:uid="{00000000-0005-0000-0000-000096980000}"/>
    <cellStyle name="Normal 6 8 2 5 4 3 3" xfId="33171" xr:uid="{00000000-0005-0000-0000-000097980000}"/>
    <cellStyle name="Normal 6 8 2 5 4 4" xfId="19822" xr:uid="{00000000-0005-0000-0000-000098980000}"/>
    <cellStyle name="Normal 6 8 2 5 4 4 2" xfId="37013" xr:uid="{00000000-0005-0000-0000-000099980000}"/>
    <cellStyle name="Normal 6 8 2 5 4 5" xfId="26417" xr:uid="{00000000-0005-0000-0000-00009A980000}"/>
    <cellStyle name="Normal 6 8 2 5 5" xfId="19823" xr:uid="{00000000-0005-0000-0000-00009B980000}"/>
    <cellStyle name="Normal 6 8 2 5 5 2" xfId="19824" xr:uid="{00000000-0005-0000-0000-00009C980000}"/>
    <cellStyle name="Normal 6 8 2 5 5 2 2" xfId="43190" xr:uid="{00000000-0005-0000-0000-00009D980000}"/>
    <cellStyle name="Normal 6 8 2 5 5 3" xfId="33172" xr:uid="{00000000-0005-0000-0000-00009E980000}"/>
    <cellStyle name="Normal 6 8 2 5 6" xfId="19825" xr:uid="{00000000-0005-0000-0000-00009F980000}"/>
    <cellStyle name="Normal 6 8 2 5 6 2" xfId="19826" xr:uid="{00000000-0005-0000-0000-0000A0980000}"/>
    <cellStyle name="Normal 6 8 2 5 6 2 2" xfId="43191" xr:uid="{00000000-0005-0000-0000-0000A1980000}"/>
    <cellStyle name="Normal 6 8 2 5 6 3" xfId="33173" xr:uid="{00000000-0005-0000-0000-0000A2980000}"/>
    <cellStyle name="Normal 6 8 2 5 7" xfId="19827" xr:uid="{00000000-0005-0000-0000-0000A3980000}"/>
    <cellStyle name="Normal 6 8 2 5 7 2" xfId="37008" xr:uid="{00000000-0005-0000-0000-0000A4980000}"/>
    <cellStyle name="Normal 6 8 2 5 8" xfId="26412" xr:uid="{00000000-0005-0000-0000-0000A5980000}"/>
    <cellStyle name="Normal 6 8 2 6" xfId="19828" xr:uid="{00000000-0005-0000-0000-0000A6980000}"/>
    <cellStyle name="Normal 6 8 2 6 2" xfId="19829" xr:uid="{00000000-0005-0000-0000-0000A7980000}"/>
    <cellStyle name="Normal 6 8 2 6 2 2" xfId="19830" xr:uid="{00000000-0005-0000-0000-0000A8980000}"/>
    <cellStyle name="Normal 6 8 2 6 2 2 2" xfId="19831" xr:uid="{00000000-0005-0000-0000-0000A9980000}"/>
    <cellStyle name="Normal 6 8 2 6 2 2 2 2" xfId="43192" xr:uid="{00000000-0005-0000-0000-0000AA980000}"/>
    <cellStyle name="Normal 6 8 2 6 2 2 3" xfId="33174" xr:uid="{00000000-0005-0000-0000-0000AB980000}"/>
    <cellStyle name="Normal 6 8 2 6 2 3" xfId="19832" xr:uid="{00000000-0005-0000-0000-0000AC980000}"/>
    <cellStyle name="Normal 6 8 2 6 2 3 2" xfId="19833" xr:uid="{00000000-0005-0000-0000-0000AD980000}"/>
    <cellStyle name="Normal 6 8 2 6 2 3 2 2" xfId="43193" xr:uid="{00000000-0005-0000-0000-0000AE980000}"/>
    <cellStyle name="Normal 6 8 2 6 2 3 3" xfId="33175" xr:uid="{00000000-0005-0000-0000-0000AF980000}"/>
    <cellStyle name="Normal 6 8 2 6 2 4" xfId="19834" xr:uid="{00000000-0005-0000-0000-0000B0980000}"/>
    <cellStyle name="Normal 6 8 2 6 2 4 2" xfId="37015" xr:uid="{00000000-0005-0000-0000-0000B1980000}"/>
    <cellStyle name="Normal 6 8 2 6 2 5" xfId="26419" xr:uid="{00000000-0005-0000-0000-0000B2980000}"/>
    <cellStyle name="Normal 6 8 2 6 3" xfId="19835" xr:uid="{00000000-0005-0000-0000-0000B3980000}"/>
    <cellStyle name="Normal 6 8 2 6 3 2" xfId="19836" xr:uid="{00000000-0005-0000-0000-0000B4980000}"/>
    <cellStyle name="Normal 6 8 2 6 3 2 2" xfId="19837" xr:uid="{00000000-0005-0000-0000-0000B5980000}"/>
    <cellStyle name="Normal 6 8 2 6 3 2 2 2" xfId="43194" xr:uid="{00000000-0005-0000-0000-0000B6980000}"/>
    <cellStyle name="Normal 6 8 2 6 3 2 3" xfId="33176" xr:uid="{00000000-0005-0000-0000-0000B7980000}"/>
    <cellStyle name="Normal 6 8 2 6 3 3" xfId="19838" xr:uid="{00000000-0005-0000-0000-0000B8980000}"/>
    <cellStyle name="Normal 6 8 2 6 3 3 2" xfId="19839" xr:uid="{00000000-0005-0000-0000-0000B9980000}"/>
    <cellStyle name="Normal 6 8 2 6 3 3 2 2" xfId="43195" xr:uid="{00000000-0005-0000-0000-0000BA980000}"/>
    <cellStyle name="Normal 6 8 2 6 3 3 3" xfId="33177" xr:uid="{00000000-0005-0000-0000-0000BB980000}"/>
    <cellStyle name="Normal 6 8 2 6 3 4" xfId="19840" xr:uid="{00000000-0005-0000-0000-0000BC980000}"/>
    <cellStyle name="Normal 6 8 2 6 3 4 2" xfId="37016" xr:uid="{00000000-0005-0000-0000-0000BD980000}"/>
    <cellStyle name="Normal 6 8 2 6 3 5" xfId="26420" xr:uid="{00000000-0005-0000-0000-0000BE980000}"/>
    <cellStyle name="Normal 6 8 2 6 4" xfId="19841" xr:uid="{00000000-0005-0000-0000-0000BF980000}"/>
    <cellStyle name="Normal 6 8 2 6 4 2" xfId="19842" xr:uid="{00000000-0005-0000-0000-0000C0980000}"/>
    <cellStyle name="Normal 6 8 2 6 4 2 2" xfId="43196" xr:uid="{00000000-0005-0000-0000-0000C1980000}"/>
    <cellStyle name="Normal 6 8 2 6 4 3" xfId="33178" xr:uid="{00000000-0005-0000-0000-0000C2980000}"/>
    <cellStyle name="Normal 6 8 2 6 5" xfId="19843" xr:uid="{00000000-0005-0000-0000-0000C3980000}"/>
    <cellStyle name="Normal 6 8 2 6 5 2" xfId="19844" xr:uid="{00000000-0005-0000-0000-0000C4980000}"/>
    <cellStyle name="Normal 6 8 2 6 5 2 2" xfId="43197" xr:uid="{00000000-0005-0000-0000-0000C5980000}"/>
    <cellStyle name="Normal 6 8 2 6 5 3" xfId="33179" xr:uid="{00000000-0005-0000-0000-0000C6980000}"/>
    <cellStyle name="Normal 6 8 2 6 6" xfId="19845" xr:uid="{00000000-0005-0000-0000-0000C7980000}"/>
    <cellStyle name="Normal 6 8 2 6 6 2" xfId="37014" xr:uid="{00000000-0005-0000-0000-0000C8980000}"/>
    <cellStyle name="Normal 6 8 2 6 7" xfId="26418" xr:uid="{00000000-0005-0000-0000-0000C9980000}"/>
    <cellStyle name="Normal 6 8 2 7" xfId="19846" xr:uid="{00000000-0005-0000-0000-0000CA980000}"/>
    <cellStyle name="Normal 6 8 2 7 2" xfId="19847" xr:uid="{00000000-0005-0000-0000-0000CB980000}"/>
    <cellStyle name="Normal 6 8 2 7 2 2" xfId="19848" xr:uid="{00000000-0005-0000-0000-0000CC980000}"/>
    <cellStyle name="Normal 6 8 2 7 2 2 2" xfId="43198" xr:uid="{00000000-0005-0000-0000-0000CD980000}"/>
    <cellStyle name="Normal 6 8 2 7 2 3" xfId="33180" xr:uid="{00000000-0005-0000-0000-0000CE980000}"/>
    <cellStyle name="Normal 6 8 2 7 3" xfId="19849" xr:uid="{00000000-0005-0000-0000-0000CF980000}"/>
    <cellStyle name="Normal 6 8 2 7 3 2" xfId="19850" xr:uid="{00000000-0005-0000-0000-0000D0980000}"/>
    <cellStyle name="Normal 6 8 2 7 3 2 2" xfId="43199" xr:uid="{00000000-0005-0000-0000-0000D1980000}"/>
    <cellStyle name="Normal 6 8 2 7 3 3" xfId="33181" xr:uid="{00000000-0005-0000-0000-0000D2980000}"/>
    <cellStyle name="Normal 6 8 2 7 4" xfId="19851" xr:uid="{00000000-0005-0000-0000-0000D3980000}"/>
    <cellStyle name="Normal 6 8 2 7 4 2" xfId="37017" xr:uid="{00000000-0005-0000-0000-0000D4980000}"/>
    <cellStyle name="Normal 6 8 2 7 5" xfId="26421" xr:uid="{00000000-0005-0000-0000-0000D5980000}"/>
    <cellStyle name="Normal 6 8 2 8" xfId="19852" xr:uid="{00000000-0005-0000-0000-0000D6980000}"/>
    <cellStyle name="Normal 6 8 2 8 2" xfId="19853" xr:uid="{00000000-0005-0000-0000-0000D7980000}"/>
    <cellStyle name="Normal 6 8 2 8 2 2" xfId="19854" xr:uid="{00000000-0005-0000-0000-0000D8980000}"/>
    <cellStyle name="Normal 6 8 2 8 2 2 2" xfId="43200" xr:uid="{00000000-0005-0000-0000-0000D9980000}"/>
    <cellStyle name="Normal 6 8 2 8 2 3" xfId="33182" xr:uid="{00000000-0005-0000-0000-0000DA980000}"/>
    <cellStyle name="Normal 6 8 2 8 3" xfId="19855" xr:uid="{00000000-0005-0000-0000-0000DB980000}"/>
    <cellStyle name="Normal 6 8 2 8 3 2" xfId="19856" xr:uid="{00000000-0005-0000-0000-0000DC980000}"/>
    <cellStyle name="Normal 6 8 2 8 3 2 2" xfId="43201" xr:uid="{00000000-0005-0000-0000-0000DD980000}"/>
    <cellStyle name="Normal 6 8 2 8 3 3" xfId="33183" xr:uid="{00000000-0005-0000-0000-0000DE980000}"/>
    <cellStyle name="Normal 6 8 2 8 4" xfId="19857" xr:uid="{00000000-0005-0000-0000-0000DF980000}"/>
    <cellStyle name="Normal 6 8 2 8 4 2" xfId="37018" xr:uid="{00000000-0005-0000-0000-0000E0980000}"/>
    <cellStyle name="Normal 6 8 2 8 5" xfId="26422" xr:uid="{00000000-0005-0000-0000-0000E1980000}"/>
    <cellStyle name="Normal 6 8 2 9" xfId="19858" xr:uid="{00000000-0005-0000-0000-0000E2980000}"/>
    <cellStyle name="Normal 6 8 2 9 2" xfId="19859" xr:uid="{00000000-0005-0000-0000-0000E3980000}"/>
    <cellStyle name="Normal 6 8 2 9 2 2" xfId="43202" xr:uid="{00000000-0005-0000-0000-0000E4980000}"/>
    <cellStyle name="Normal 6 8 2 9 3" xfId="33184" xr:uid="{00000000-0005-0000-0000-0000E5980000}"/>
    <cellStyle name="Normal 6 8 3" xfId="19860" xr:uid="{00000000-0005-0000-0000-0000E6980000}"/>
    <cellStyle name="Normal 6 8 3 10" xfId="26423" xr:uid="{00000000-0005-0000-0000-0000E7980000}"/>
    <cellStyle name="Normal 6 8 3 2" xfId="19861" xr:uid="{00000000-0005-0000-0000-0000E8980000}"/>
    <cellStyle name="Normal 6 8 3 2 2" xfId="19862" xr:uid="{00000000-0005-0000-0000-0000E9980000}"/>
    <cellStyle name="Normal 6 8 3 2 2 2" xfId="19863" xr:uid="{00000000-0005-0000-0000-0000EA980000}"/>
    <cellStyle name="Normal 6 8 3 2 2 2 2" xfId="19864" xr:uid="{00000000-0005-0000-0000-0000EB980000}"/>
    <cellStyle name="Normal 6 8 3 2 2 2 2 2" xfId="19865" xr:uid="{00000000-0005-0000-0000-0000EC980000}"/>
    <cellStyle name="Normal 6 8 3 2 2 2 2 2 2" xfId="43203" xr:uid="{00000000-0005-0000-0000-0000ED980000}"/>
    <cellStyle name="Normal 6 8 3 2 2 2 2 3" xfId="33185" xr:uid="{00000000-0005-0000-0000-0000EE980000}"/>
    <cellStyle name="Normal 6 8 3 2 2 2 3" xfId="19866" xr:uid="{00000000-0005-0000-0000-0000EF980000}"/>
    <cellStyle name="Normal 6 8 3 2 2 2 3 2" xfId="19867" xr:uid="{00000000-0005-0000-0000-0000F0980000}"/>
    <cellStyle name="Normal 6 8 3 2 2 2 3 2 2" xfId="43204" xr:uid="{00000000-0005-0000-0000-0000F1980000}"/>
    <cellStyle name="Normal 6 8 3 2 2 2 3 3" xfId="33186" xr:uid="{00000000-0005-0000-0000-0000F2980000}"/>
    <cellStyle name="Normal 6 8 3 2 2 2 4" xfId="19868" xr:uid="{00000000-0005-0000-0000-0000F3980000}"/>
    <cellStyle name="Normal 6 8 3 2 2 2 4 2" xfId="37022" xr:uid="{00000000-0005-0000-0000-0000F4980000}"/>
    <cellStyle name="Normal 6 8 3 2 2 2 5" xfId="26426" xr:uid="{00000000-0005-0000-0000-0000F5980000}"/>
    <cellStyle name="Normal 6 8 3 2 2 3" xfId="19869" xr:uid="{00000000-0005-0000-0000-0000F6980000}"/>
    <cellStyle name="Normal 6 8 3 2 2 3 2" xfId="19870" xr:uid="{00000000-0005-0000-0000-0000F7980000}"/>
    <cellStyle name="Normal 6 8 3 2 2 3 2 2" xfId="19871" xr:uid="{00000000-0005-0000-0000-0000F8980000}"/>
    <cellStyle name="Normal 6 8 3 2 2 3 2 2 2" xfId="43205" xr:uid="{00000000-0005-0000-0000-0000F9980000}"/>
    <cellStyle name="Normal 6 8 3 2 2 3 2 3" xfId="33187" xr:uid="{00000000-0005-0000-0000-0000FA980000}"/>
    <cellStyle name="Normal 6 8 3 2 2 3 3" xfId="19872" xr:uid="{00000000-0005-0000-0000-0000FB980000}"/>
    <cellStyle name="Normal 6 8 3 2 2 3 3 2" xfId="19873" xr:uid="{00000000-0005-0000-0000-0000FC980000}"/>
    <cellStyle name="Normal 6 8 3 2 2 3 3 2 2" xfId="43206" xr:uid="{00000000-0005-0000-0000-0000FD980000}"/>
    <cellStyle name="Normal 6 8 3 2 2 3 3 3" xfId="33188" xr:uid="{00000000-0005-0000-0000-0000FE980000}"/>
    <cellStyle name="Normal 6 8 3 2 2 3 4" xfId="19874" xr:uid="{00000000-0005-0000-0000-0000FF980000}"/>
    <cellStyle name="Normal 6 8 3 2 2 3 4 2" xfId="37023" xr:uid="{00000000-0005-0000-0000-000000990000}"/>
    <cellStyle name="Normal 6 8 3 2 2 3 5" xfId="26427" xr:uid="{00000000-0005-0000-0000-000001990000}"/>
    <cellStyle name="Normal 6 8 3 2 2 4" xfId="19875" xr:uid="{00000000-0005-0000-0000-000002990000}"/>
    <cellStyle name="Normal 6 8 3 2 2 4 2" xfId="19876" xr:uid="{00000000-0005-0000-0000-000003990000}"/>
    <cellStyle name="Normal 6 8 3 2 2 4 2 2" xfId="43207" xr:uid="{00000000-0005-0000-0000-000004990000}"/>
    <cellStyle name="Normal 6 8 3 2 2 4 3" xfId="33189" xr:uid="{00000000-0005-0000-0000-000005990000}"/>
    <cellStyle name="Normal 6 8 3 2 2 5" xfId="19877" xr:uid="{00000000-0005-0000-0000-000006990000}"/>
    <cellStyle name="Normal 6 8 3 2 2 5 2" xfId="19878" xr:uid="{00000000-0005-0000-0000-000007990000}"/>
    <cellStyle name="Normal 6 8 3 2 2 5 2 2" xfId="43208" xr:uid="{00000000-0005-0000-0000-000008990000}"/>
    <cellStyle name="Normal 6 8 3 2 2 5 3" xfId="33190" xr:uid="{00000000-0005-0000-0000-000009990000}"/>
    <cellStyle name="Normal 6 8 3 2 2 6" xfId="19879" xr:uid="{00000000-0005-0000-0000-00000A990000}"/>
    <cellStyle name="Normal 6 8 3 2 2 6 2" xfId="37021" xr:uid="{00000000-0005-0000-0000-00000B990000}"/>
    <cellStyle name="Normal 6 8 3 2 2 7" xfId="26425" xr:uid="{00000000-0005-0000-0000-00000C990000}"/>
    <cellStyle name="Normal 6 8 3 2 3" xfId="19880" xr:uid="{00000000-0005-0000-0000-00000D990000}"/>
    <cellStyle name="Normal 6 8 3 2 3 2" xfId="19881" xr:uid="{00000000-0005-0000-0000-00000E990000}"/>
    <cellStyle name="Normal 6 8 3 2 3 2 2" xfId="19882" xr:uid="{00000000-0005-0000-0000-00000F990000}"/>
    <cellStyle name="Normal 6 8 3 2 3 2 2 2" xfId="43209" xr:uid="{00000000-0005-0000-0000-000010990000}"/>
    <cellStyle name="Normal 6 8 3 2 3 2 3" xfId="33191" xr:uid="{00000000-0005-0000-0000-000011990000}"/>
    <cellStyle name="Normal 6 8 3 2 3 3" xfId="19883" xr:uid="{00000000-0005-0000-0000-000012990000}"/>
    <cellStyle name="Normal 6 8 3 2 3 3 2" xfId="19884" xr:uid="{00000000-0005-0000-0000-000013990000}"/>
    <cellStyle name="Normal 6 8 3 2 3 3 2 2" xfId="43210" xr:uid="{00000000-0005-0000-0000-000014990000}"/>
    <cellStyle name="Normal 6 8 3 2 3 3 3" xfId="33192" xr:uid="{00000000-0005-0000-0000-000015990000}"/>
    <cellStyle name="Normal 6 8 3 2 3 4" xfId="19885" xr:uid="{00000000-0005-0000-0000-000016990000}"/>
    <cellStyle name="Normal 6 8 3 2 3 4 2" xfId="37024" xr:uid="{00000000-0005-0000-0000-000017990000}"/>
    <cellStyle name="Normal 6 8 3 2 3 5" xfId="26428" xr:uid="{00000000-0005-0000-0000-000018990000}"/>
    <cellStyle name="Normal 6 8 3 2 4" xfId="19886" xr:uid="{00000000-0005-0000-0000-000019990000}"/>
    <cellStyle name="Normal 6 8 3 2 4 2" xfId="19887" xr:uid="{00000000-0005-0000-0000-00001A990000}"/>
    <cellStyle name="Normal 6 8 3 2 4 2 2" xfId="19888" xr:uid="{00000000-0005-0000-0000-00001B990000}"/>
    <cellStyle name="Normal 6 8 3 2 4 2 2 2" xfId="43211" xr:uid="{00000000-0005-0000-0000-00001C990000}"/>
    <cellStyle name="Normal 6 8 3 2 4 2 3" xfId="33193" xr:uid="{00000000-0005-0000-0000-00001D990000}"/>
    <cellStyle name="Normal 6 8 3 2 4 3" xfId="19889" xr:uid="{00000000-0005-0000-0000-00001E990000}"/>
    <cellStyle name="Normal 6 8 3 2 4 3 2" xfId="19890" xr:uid="{00000000-0005-0000-0000-00001F990000}"/>
    <cellStyle name="Normal 6 8 3 2 4 3 2 2" xfId="43212" xr:uid="{00000000-0005-0000-0000-000020990000}"/>
    <cellStyle name="Normal 6 8 3 2 4 3 3" xfId="33194" xr:uid="{00000000-0005-0000-0000-000021990000}"/>
    <cellStyle name="Normal 6 8 3 2 4 4" xfId="19891" xr:uid="{00000000-0005-0000-0000-000022990000}"/>
    <cellStyle name="Normal 6 8 3 2 4 4 2" xfId="37025" xr:uid="{00000000-0005-0000-0000-000023990000}"/>
    <cellStyle name="Normal 6 8 3 2 4 5" xfId="26429" xr:uid="{00000000-0005-0000-0000-000024990000}"/>
    <cellStyle name="Normal 6 8 3 2 5" xfId="19892" xr:uid="{00000000-0005-0000-0000-000025990000}"/>
    <cellStyle name="Normal 6 8 3 2 5 2" xfId="19893" xr:uid="{00000000-0005-0000-0000-000026990000}"/>
    <cellStyle name="Normal 6 8 3 2 5 2 2" xfId="43213" xr:uid="{00000000-0005-0000-0000-000027990000}"/>
    <cellStyle name="Normal 6 8 3 2 5 3" xfId="33195" xr:uid="{00000000-0005-0000-0000-000028990000}"/>
    <cellStyle name="Normal 6 8 3 2 6" xfId="19894" xr:uid="{00000000-0005-0000-0000-000029990000}"/>
    <cellStyle name="Normal 6 8 3 2 6 2" xfId="19895" xr:uid="{00000000-0005-0000-0000-00002A990000}"/>
    <cellStyle name="Normal 6 8 3 2 6 2 2" xfId="43214" xr:uid="{00000000-0005-0000-0000-00002B990000}"/>
    <cellStyle name="Normal 6 8 3 2 6 3" xfId="33196" xr:uid="{00000000-0005-0000-0000-00002C990000}"/>
    <cellStyle name="Normal 6 8 3 2 7" xfId="19896" xr:uid="{00000000-0005-0000-0000-00002D990000}"/>
    <cellStyle name="Normal 6 8 3 2 7 2" xfId="37020" xr:uid="{00000000-0005-0000-0000-00002E990000}"/>
    <cellStyle name="Normal 6 8 3 2 8" xfId="26424" xr:uid="{00000000-0005-0000-0000-00002F990000}"/>
    <cellStyle name="Normal 6 8 3 3" xfId="19897" xr:uid="{00000000-0005-0000-0000-000030990000}"/>
    <cellStyle name="Normal 6 8 3 3 2" xfId="19898" xr:uid="{00000000-0005-0000-0000-000031990000}"/>
    <cellStyle name="Normal 6 8 3 3 2 2" xfId="19899" xr:uid="{00000000-0005-0000-0000-000032990000}"/>
    <cellStyle name="Normal 6 8 3 3 2 2 2" xfId="19900" xr:uid="{00000000-0005-0000-0000-000033990000}"/>
    <cellStyle name="Normal 6 8 3 3 2 2 2 2" xfId="19901" xr:uid="{00000000-0005-0000-0000-000034990000}"/>
    <cellStyle name="Normal 6 8 3 3 2 2 2 2 2" xfId="43215" xr:uid="{00000000-0005-0000-0000-000035990000}"/>
    <cellStyle name="Normal 6 8 3 3 2 2 2 3" xfId="33197" xr:uid="{00000000-0005-0000-0000-000036990000}"/>
    <cellStyle name="Normal 6 8 3 3 2 2 3" xfId="19902" xr:uid="{00000000-0005-0000-0000-000037990000}"/>
    <cellStyle name="Normal 6 8 3 3 2 2 3 2" xfId="19903" xr:uid="{00000000-0005-0000-0000-000038990000}"/>
    <cellStyle name="Normal 6 8 3 3 2 2 3 2 2" xfId="43216" xr:uid="{00000000-0005-0000-0000-000039990000}"/>
    <cellStyle name="Normal 6 8 3 3 2 2 3 3" xfId="33198" xr:uid="{00000000-0005-0000-0000-00003A990000}"/>
    <cellStyle name="Normal 6 8 3 3 2 2 4" xfId="19904" xr:uid="{00000000-0005-0000-0000-00003B990000}"/>
    <cellStyle name="Normal 6 8 3 3 2 2 4 2" xfId="37028" xr:uid="{00000000-0005-0000-0000-00003C990000}"/>
    <cellStyle name="Normal 6 8 3 3 2 2 5" xfId="26432" xr:uid="{00000000-0005-0000-0000-00003D990000}"/>
    <cellStyle name="Normal 6 8 3 3 2 3" xfId="19905" xr:uid="{00000000-0005-0000-0000-00003E990000}"/>
    <cellStyle name="Normal 6 8 3 3 2 3 2" xfId="19906" xr:uid="{00000000-0005-0000-0000-00003F990000}"/>
    <cellStyle name="Normal 6 8 3 3 2 3 2 2" xfId="19907" xr:uid="{00000000-0005-0000-0000-000040990000}"/>
    <cellStyle name="Normal 6 8 3 3 2 3 2 2 2" xfId="43217" xr:uid="{00000000-0005-0000-0000-000041990000}"/>
    <cellStyle name="Normal 6 8 3 3 2 3 2 3" xfId="33199" xr:uid="{00000000-0005-0000-0000-000042990000}"/>
    <cellStyle name="Normal 6 8 3 3 2 3 3" xfId="19908" xr:uid="{00000000-0005-0000-0000-000043990000}"/>
    <cellStyle name="Normal 6 8 3 3 2 3 3 2" xfId="19909" xr:uid="{00000000-0005-0000-0000-000044990000}"/>
    <cellStyle name="Normal 6 8 3 3 2 3 3 2 2" xfId="43218" xr:uid="{00000000-0005-0000-0000-000045990000}"/>
    <cellStyle name="Normal 6 8 3 3 2 3 3 3" xfId="33200" xr:uid="{00000000-0005-0000-0000-000046990000}"/>
    <cellStyle name="Normal 6 8 3 3 2 3 4" xfId="19910" xr:uid="{00000000-0005-0000-0000-000047990000}"/>
    <cellStyle name="Normal 6 8 3 3 2 3 4 2" xfId="37029" xr:uid="{00000000-0005-0000-0000-000048990000}"/>
    <cellStyle name="Normal 6 8 3 3 2 3 5" xfId="26433" xr:uid="{00000000-0005-0000-0000-000049990000}"/>
    <cellStyle name="Normal 6 8 3 3 2 4" xfId="19911" xr:uid="{00000000-0005-0000-0000-00004A990000}"/>
    <cellStyle name="Normal 6 8 3 3 2 4 2" xfId="19912" xr:uid="{00000000-0005-0000-0000-00004B990000}"/>
    <cellStyle name="Normal 6 8 3 3 2 4 2 2" xfId="43219" xr:uid="{00000000-0005-0000-0000-00004C990000}"/>
    <cellStyle name="Normal 6 8 3 3 2 4 3" xfId="33201" xr:uid="{00000000-0005-0000-0000-00004D990000}"/>
    <cellStyle name="Normal 6 8 3 3 2 5" xfId="19913" xr:uid="{00000000-0005-0000-0000-00004E990000}"/>
    <cellStyle name="Normal 6 8 3 3 2 5 2" xfId="19914" xr:uid="{00000000-0005-0000-0000-00004F990000}"/>
    <cellStyle name="Normal 6 8 3 3 2 5 2 2" xfId="43220" xr:uid="{00000000-0005-0000-0000-000050990000}"/>
    <cellStyle name="Normal 6 8 3 3 2 5 3" xfId="33202" xr:uid="{00000000-0005-0000-0000-000051990000}"/>
    <cellStyle name="Normal 6 8 3 3 2 6" xfId="19915" xr:uid="{00000000-0005-0000-0000-000052990000}"/>
    <cellStyle name="Normal 6 8 3 3 2 6 2" xfId="37027" xr:uid="{00000000-0005-0000-0000-000053990000}"/>
    <cellStyle name="Normal 6 8 3 3 2 7" xfId="26431" xr:uid="{00000000-0005-0000-0000-000054990000}"/>
    <cellStyle name="Normal 6 8 3 3 3" xfId="19916" xr:uid="{00000000-0005-0000-0000-000055990000}"/>
    <cellStyle name="Normal 6 8 3 3 3 2" xfId="19917" xr:uid="{00000000-0005-0000-0000-000056990000}"/>
    <cellStyle name="Normal 6 8 3 3 3 2 2" xfId="19918" xr:uid="{00000000-0005-0000-0000-000057990000}"/>
    <cellStyle name="Normal 6 8 3 3 3 2 2 2" xfId="43221" xr:uid="{00000000-0005-0000-0000-000058990000}"/>
    <cellStyle name="Normal 6 8 3 3 3 2 3" xfId="33203" xr:uid="{00000000-0005-0000-0000-000059990000}"/>
    <cellStyle name="Normal 6 8 3 3 3 3" xfId="19919" xr:uid="{00000000-0005-0000-0000-00005A990000}"/>
    <cellStyle name="Normal 6 8 3 3 3 3 2" xfId="19920" xr:uid="{00000000-0005-0000-0000-00005B990000}"/>
    <cellStyle name="Normal 6 8 3 3 3 3 2 2" xfId="43222" xr:uid="{00000000-0005-0000-0000-00005C990000}"/>
    <cellStyle name="Normal 6 8 3 3 3 3 3" xfId="33204" xr:uid="{00000000-0005-0000-0000-00005D990000}"/>
    <cellStyle name="Normal 6 8 3 3 3 4" xfId="19921" xr:uid="{00000000-0005-0000-0000-00005E990000}"/>
    <cellStyle name="Normal 6 8 3 3 3 4 2" xfId="37030" xr:uid="{00000000-0005-0000-0000-00005F990000}"/>
    <cellStyle name="Normal 6 8 3 3 3 5" xfId="26434" xr:uid="{00000000-0005-0000-0000-000060990000}"/>
    <cellStyle name="Normal 6 8 3 3 4" xfId="19922" xr:uid="{00000000-0005-0000-0000-000061990000}"/>
    <cellStyle name="Normal 6 8 3 3 4 2" xfId="19923" xr:uid="{00000000-0005-0000-0000-000062990000}"/>
    <cellStyle name="Normal 6 8 3 3 4 2 2" xfId="19924" xr:uid="{00000000-0005-0000-0000-000063990000}"/>
    <cellStyle name="Normal 6 8 3 3 4 2 2 2" xfId="43223" xr:uid="{00000000-0005-0000-0000-000064990000}"/>
    <cellStyle name="Normal 6 8 3 3 4 2 3" xfId="33205" xr:uid="{00000000-0005-0000-0000-000065990000}"/>
    <cellStyle name="Normal 6 8 3 3 4 3" xfId="19925" xr:uid="{00000000-0005-0000-0000-000066990000}"/>
    <cellStyle name="Normal 6 8 3 3 4 3 2" xfId="19926" xr:uid="{00000000-0005-0000-0000-000067990000}"/>
    <cellStyle name="Normal 6 8 3 3 4 3 2 2" xfId="43224" xr:uid="{00000000-0005-0000-0000-000068990000}"/>
    <cellStyle name="Normal 6 8 3 3 4 3 3" xfId="33206" xr:uid="{00000000-0005-0000-0000-000069990000}"/>
    <cellStyle name="Normal 6 8 3 3 4 4" xfId="19927" xr:uid="{00000000-0005-0000-0000-00006A990000}"/>
    <cellStyle name="Normal 6 8 3 3 4 4 2" xfId="37031" xr:uid="{00000000-0005-0000-0000-00006B990000}"/>
    <cellStyle name="Normal 6 8 3 3 4 5" xfId="26435" xr:uid="{00000000-0005-0000-0000-00006C990000}"/>
    <cellStyle name="Normal 6 8 3 3 5" xfId="19928" xr:uid="{00000000-0005-0000-0000-00006D990000}"/>
    <cellStyle name="Normal 6 8 3 3 5 2" xfId="19929" xr:uid="{00000000-0005-0000-0000-00006E990000}"/>
    <cellStyle name="Normal 6 8 3 3 5 2 2" xfId="43225" xr:uid="{00000000-0005-0000-0000-00006F990000}"/>
    <cellStyle name="Normal 6 8 3 3 5 3" xfId="33207" xr:uid="{00000000-0005-0000-0000-000070990000}"/>
    <cellStyle name="Normal 6 8 3 3 6" xfId="19930" xr:uid="{00000000-0005-0000-0000-000071990000}"/>
    <cellStyle name="Normal 6 8 3 3 6 2" xfId="19931" xr:uid="{00000000-0005-0000-0000-000072990000}"/>
    <cellStyle name="Normal 6 8 3 3 6 2 2" xfId="43226" xr:uid="{00000000-0005-0000-0000-000073990000}"/>
    <cellStyle name="Normal 6 8 3 3 6 3" xfId="33208" xr:uid="{00000000-0005-0000-0000-000074990000}"/>
    <cellStyle name="Normal 6 8 3 3 7" xfId="19932" xr:uid="{00000000-0005-0000-0000-000075990000}"/>
    <cellStyle name="Normal 6 8 3 3 7 2" xfId="37026" xr:uid="{00000000-0005-0000-0000-000076990000}"/>
    <cellStyle name="Normal 6 8 3 3 8" xfId="26430" xr:uid="{00000000-0005-0000-0000-000077990000}"/>
    <cellStyle name="Normal 6 8 3 4" xfId="19933" xr:uid="{00000000-0005-0000-0000-000078990000}"/>
    <cellStyle name="Normal 6 8 3 4 2" xfId="19934" xr:uid="{00000000-0005-0000-0000-000079990000}"/>
    <cellStyle name="Normal 6 8 3 4 2 2" xfId="19935" xr:uid="{00000000-0005-0000-0000-00007A990000}"/>
    <cellStyle name="Normal 6 8 3 4 2 2 2" xfId="19936" xr:uid="{00000000-0005-0000-0000-00007B990000}"/>
    <cellStyle name="Normal 6 8 3 4 2 2 2 2" xfId="43227" xr:uid="{00000000-0005-0000-0000-00007C990000}"/>
    <cellStyle name="Normal 6 8 3 4 2 2 3" xfId="33209" xr:uid="{00000000-0005-0000-0000-00007D990000}"/>
    <cellStyle name="Normal 6 8 3 4 2 3" xfId="19937" xr:uid="{00000000-0005-0000-0000-00007E990000}"/>
    <cellStyle name="Normal 6 8 3 4 2 3 2" xfId="19938" xr:uid="{00000000-0005-0000-0000-00007F990000}"/>
    <cellStyle name="Normal 6 8 3 4 2 3 2 2" xfId="43228" xr:uid="{00000000-0005-0000-0000-000080990000}"/>
    <cellStyle name="Normal 6 8 3 4 2 3 3" xfId="33210" xr:uid="{00000000-0005-0000-0000-000081990000}"/>
    <cellStyle name="Normal 6 8 3 4 2 4" xfId="19939" xr:uid="{00000000-0005-0000-0000-000082990000}"/>
    <cellStyle name="Normal 6 8 3 4 2 4 2" xfId="37033" xr:uid="{00000000-0005-0000-0000-000083990000}"/>
    <cellStyle name="Normal 6 8 3 4 2 5" xfId="26437" xr:uid="{00000000-0005-0000-0000-000084990000}"/>
    <cellStyle name="Normal 6 8 3 4 3" xfId="19940" xr:uid="{00000000-0005-0000-0000-000085990000}"/>
    <cellStyle name="Normal 6 8 3 4 3 2" xfId="19941" xr:uid="{00000000-0005-0000-0000-000086990000}"/>
    <cellStyle name="Normal 6 8 3 4 3 2 2" xfId="19942" xr:uid="{00000000-0005-0000-0000-000087990000}"/>
    <cellStyle name="Normal 6 8 3 4 3 2 2 2" xfId="43229" xr:uid="{00000000-0005-0000-0000-000088990000}"/>
    <cellStyle name="Normal 6 8 3 4 3 2 3" xfId="33211" xr:uid="{00000000-0005-0000-0000-000089990000}"/>
    <cellStyle name="Normal 6 8 3 4 3 3" xfId="19943" xr:uid="{00000000-0005-0000-0000-00008A990000}"/>
    <cellStyle name="Normal 6 8 3 4 3 3 2" xfId="19944" xr:uid="{00000000-0005-0000-0000-00008B990000}"/>
    <cellStyle name="Normal 6 8 3 4 3 3 2 2" xfId="43230" xr:uid="{00000000-0005-0000-0000-00008C990000}"/>
    <cellStyle name="Normal 6 8 3 4 3 3 3" xfId="33212" xr:uid="{00000000-0005-0000-0000-00008D990000}"/>
    <cellStyle name="Normal 6 8 3 4 3 4" xfId="19945" xr:uid="{00000000-0005-0000-0000-00008E990000}"/>
    <cellStyle name="Normal 6 8 3 4 3 4 2" xfId="37034" xr:uid="{00000000-0005-0000-0000-00008F990000}"/>
    <cellStyle name="Normal 6 8 3 4 3 5" xfId="26438" xr:uid="{00000000-0005-0000-0000-000090990000}"/>
    <cellStyle name="Normal 6 8 3 4 4" xfId="19946" xr:uid="{00000000-0005-0000-0000-000091990000}"/>
    <cellStyle name="Normal 6 8 3 4 4 2" xfId="19947" xr:uid="{00000000-0005-0000-0000-000092990000}"/>
    <cellStyle name="Normal 6 8 3 4 4 2 2" xfId="43231" xr:uid="{00000000-0005-0000-0000-000093990000}"/>
    <cellStyle name="Normal 6 8 3 4 4 3" xfId="33213" xr:uid="{00000000-0005-0000-0000-000094990000}"/>
    <cellStyle name="Normal 6 8 3 4 5" xfId="19948" xr:uid="{00000000-0005-0000-0000-000095990000}"/>
    <cellStyle name="Normal 6 8 3 4 5 2" xfId="19949" xr:uid="{00000000-0005-0000-0000-000096990000}"/>
    <cellStyle name="Normal 6 8 3 4 5 2 2" xfId="43232" xr:uid="{00000000-0005-0000-0000-000097990000}"/>
    <cellStyle name="Normal 6 8 3 4 5 3" xfId="33214" xr:uid="{00000000-0005-0000-0000-000098990000}"/>
    <cellStyle name="Normal 6 8 3 4 6" xfId="19950" xr:uid="{00000000-0005-0000-0000-000099990000}"/>
    <cellStyle name="Normal 6 8 3 4 6 2" xfId="37032" xr:uid="{00000000-0005-0000-0000-00009A990000}"/>
    <cellStyle name="Normal 6 8 3 4 7" xfId="26436" xr:uid="{00000000-0005-0000-0000-00009B990000}"/>
    <cellStyle name="Normal 6 8 3 5" xfId="19951" xr:uid="{00000000-0005-0000-0000-00009C990000}"/>
    <cellStyle name="Normal 6 8 3 5 2" xfId="19952" xr:uid="{00000000-0005-0000-0000-00009D990000}"/>
    <cellStyle name="Normal 6 8 3 5 2 2" xfId="19953" xr:uid="{00000000-0005-0000-0000-00009E990000}"/>
    <cellStyle name="Normal 6 8 3 5 2 2 2" xfId="43233" xr:uid="{00000000-0005-0000-0000-00009F990000}"/>
    <cellStyle name="Normal 6 8 3 5 2 3" xfId="33215" xr:uid="{00000000-0005-0000-0000-0000A0990000}"/>
    <cellStyle name="Normal 6 8 3 5 3" xfId="19954" xr:uid="{00000000-0005-0000-0000-0000A1990000}"/>
    <cellStyle name="Normal 6 8 3 5 3 2" xfId="19955" xr:uid="{00000000-0005-0000-0000-0000A2990000}"/>
    <cellStyle name="Normal 6 8 3 5 3 2 2" xfId="43234" xr:uid="{00000000-0005-0000-0000-0000A3990000}"/>
    <cellStyle name="Normal 6 8 3 5 3 3" xfId="33216" xr:uid="{00000000-0005-0000-0000-0000A4990000}"/>
    <cellStyle name="Normal 6 8 3 5 4" xfId="19956" xr:uid="{00000000-0005-0000-0000-0000A5990000}"/>
    <cellStyle name="Normal 6 8 3 5 4 2" xfId="37035" xr:uid="{00000000-0005-0000-0000-0000A6990000}"/>
    <cellStyle name="Normal 6 8 3 5 5" xfId="26439" xr:uid="{00000000-0005-0000-0000-0000A7990000}"/>
    <cellStyle name="Normal 6 8 3 6" xfId="19957" xr:uid="{00000000-0005-0000-0000-0000A8990000}"/>
    <cellStyle name="Normal 6 8 3 6 2" xfId="19958" xr:uid="{00000000-0005-0000-0000-0000A9990000}"/>
    <cellStyle name="Normal 6 8 3 6 2 2" xfId="19959" xr:uid="{00000000-0005-0000-0000-0000AA990000}"/>
    <cellStyle name="Normal 6 8 3 6 2 2 2" xfId="43235" xr:uid="{00000000-0005-0000-0000-0000AB990000}"/>
    <cellStyle name="Normal 6 8 3 6 2 3" xfId="33217" xr:uid="{00000000-0005-0000-0000-0000AC990000}"/>
    <cellStyle name="Normal 6 8 3 6 3" xfId="19960" xr:uid="{00000000-0005-0000-0000-0000AD990000}"/>
    <cellStyle name="Normal 6 8 3 6 3 2" xfId="19961" xr:uid="{00000000-0005-0000-0000-0000AE990000}"/>
    <cellStyle name="Normal 6 8 3 6 3 2 2" xfId="43236" xr:uid="{00000000-0005-0000-0000-0000AF990000}"/>
    <cellStyle name="Normal 6 8 3 6 3 3" xfId="33218" xr:uid="{00000000-0005-0000-0000-0000B0990000}"/>
    <cellStyle name="Normal 6 8 3 6 4" xfId="19962" xr:uid="{00000000-0005-0000-0000-0000B1990000}"/>
    <cellStyle name="Normal 6 8 3 6 4 2" xfId="37036" xr:uid="{00000000-0005-0000-0000-0000B2990000}"/>
    <cellStyle name="Normal 6 8 3 6 5" xfId="26440" xr:uid="{00000000-0005-0000-0000-0000B3990000}"/>
    <cellStyle name="Normal 6 8 3 7" xfId="19963" xr:uid="{00000000-0005-0000-0000-0000B4990000}"/>
    <cellStyle name="Normal 6 8 3 7 2" xfId="19964" xr:uid="{00000000-0005-0000-0000-0000B5990000}"/>
    <cellStyle name="Normal 6 8 3 7 2 2" xfId="43237" xr:uid="{00000000-0005-0000-0000-0000B6990000}"/>
    <cellStyle name="Normal 6 8 3 7 3" xfId="33219" xr:uid="{00000000-0005-0000-0000-0000B7990000}"/>
    <cellStyle name="Normal 6 8 3 8" xfId="19965" xr:uid="{00000000-0005-0000-0000-0000B8990000}"/>
    <cellStyle name="Normal 6 8 3 8 2" xfId="19966" xr:uid="{00000000-0005-0000-0000-0000B9990000}"/>
    <cellStyle name="Normal 6 8 3 8 2 2" xfId="43238" xr:uid="{00000000-0005-0000-0000-0000BA990000}"/>
    <cellStyle name="Normal 6 8 3 8 3" xfId="33220" xr:uid="{00000000-0005-0000-0000-0000BB990000}"/>
    <cellStyle name="Normal 6 8 3 9" xfId="19967" xr:uid="{00000000-0005-0000-0000-0000BC990000}"/>
    <cellStyle name="Normal 6 8 3 9 2" xfId="37019" xr:uid="{00000000-0005-0000-0000-0000BD990000}"/>
    <cellStyle name="Normal 6 8 4" xfId="19968" xr:uid="{00000000-0005-0000-0000-0000BE990000}"/>
    <cellStyle name="Normal 6 8 4 2" xfId="19969" xr:uid="{00000000-0005-0000-0000-0000BF990000}"/>
    <cellStyle name="Normal 6 8 4 2 2" xfId="19970" xr:uid="{00000000-0005-0000-0000-0000C0990000}"/>
    <cellStyle name="Normal 6 8 4 2 2 2" xfId="19971" xr:uid="{00000000-0005-0000-0000-0000C1990000}"/>
    <cellStyle name="Normal 6 8 4 2 2 2 2" xfId="19972" xr:uid="{00000000-0005-0000-0000-0000C2990000}"/>
    <cellStyle name="Normal 6 8 4 2 2 2 2 2" xfId="43239" xr:uid="{00000000-0005-0000-0000-0000C3990000}"/>
    <cellStyle name="Normal 6 8 4 2 2 2 3" xfId="33221" xr:uid="{00000000-0005-0000-0000-0000C4990000}"/>
    <cellStyle name="Normal 6 8 4 2 2 3" xfId="19973" xr:uid="{00000000-0005-0000-0000-0000C5990000}"/>
    <cellStyle name="Normal 6 8 4 2 2 3 2" xfId="19974" xr:uid="{00000000-0005-0000-0000-0000C6990000}"/>
    <cellStyle name="Normal 6 8 4 2 2 3 2 2" xfId="43240" xr:uid="{00000000-0005-0000-0000-0000C7990000}"/>
    <cellStyle name="Normal 6 8 4 2 2 3 3" xfId="33222" xr:uid="{00000000-0005-0000-0000-0000C8990000}"/>
    <cellStyle name="Normal 6 8 4 2 2 4" xfId="19975" xr:uid="{00000000-0005-0000-0000-0000C9990000}"/>
    <cellStyle name="Normal 6 8 4 2 2 4 2" xfId="37039" xr:uid="{00000000-0005-0000-0000-0000CA990000}"/>
    <cellStyle name="Normal 6 8 4 2 2 5" xfId="26443" xr:uid="{00000000-0005-0000-0000-0000CB990000}"/>
    <cellStyle name="Normal 6 8 4 2 3" xfId="19976" xr:uid="{00000000-0005-0000-0000-0000CC990000}"/>
    <cellStyle name="Normal 6 8 4 2 3 2" xfId="19977" xr:uid="{00000000-0005-0000-0000-0000CD990000}"/>
    <cellStyle name="Normal 6 8 4 2 3 2 2" xfId="19978" xr:uid="{00000000-0005-0000-0000-0000CE990000}"/>
    <cellStyle name="Normal 6 8 4 2 3 2 2 2" xfId="43241" xr:uid="{00000000-0005-0000-0000-0000CF990000}"/>
    <cellStyle name="Normal 6 8 4 2 3 2 3" xfId="33223" xr:uid="{00000000-0005-0000-0000-0000D0990000}"/>
    <cellStyle name="Normal 6 8 4 2 3 3" xfId="19979" xr:uid="{00000000-0005-0000-0000-0000D1990000}"/>
    <cellStyle name="Normal 6 8 4 2 3 3 2" xfId="19980" xr:uid="{00000000-0005-0000-0000-0000D2990000}"/>
    <cellStyle name="Normal 6 8 4 2 3 3 2 2" xfId="43242" xr:uid="{00000000-0005-0000-0000-0000D3990000}"/>
    <cellStyle name="Normal 6 8 4 2 3 3 3" xfId="33224" xr:uid="{00000000-0005-0000-0000-0000D4990000}"/>
    <cellStyle name="Normal 6 8 4 2 3 4" xfId="19981" xr:uid="{00000000-0005-0000-0000-0000D5990000}"/>
    <cellStyle name="Normal 6 8 4 2 3 4 2" xfId="37040" xr:uid="{00000000-0005-0000-0000-0000D6990000}"/>
    <cellStyle name="Normal 6 8 4 2 3 5" xfId="26444" xr:uid="{00000000-0005-0000-0000-0000D7990000}"/>
    <cellStyle name="Normal 6 8 4 2 4" xfId="19982" xr:uid="{00000000-0005-0000-0000-0000D8990000}"/>
    <cellStyle name="Normal 6 8 4 2 4 2" xfId="19983" xr:uid="{00000000-0005-0000-0000-0000D9990000}"/>
    <cellStyle name="Normal 6 8 4 2 4 2 2" xfId="43243" xr:uid="{00000000-0005-0000-0000-0000DA990000}"/>
    <cellStyle name="Normal 6 8 4 2 4 3" xfId="33225" xr:uid="{00000000-0005-0000-0000-0000DB990000}"/>
    <cellStyle name="Normal 6 8 4 2 5" xfId="19984" xr:uid="{00000000-0005-0000-0000-0000DC990000}"/>
    <cellStyle name="Normal 6 8 4 2 5 2" xfId="19985" xr:uid="{00000000-0005-0000-0000-0000DD990000}"/>
    <cellStyle name="Normal 6 8 4 2 5 2 2" xfId="43244" xr:uid="{00000000-0005-0000-0000-0000DE990000}"/>
    <cellStyle name="Normal 6 8 4 2 5 3" xfId="33226" xr:uid="{00000000-0005-0000-0000-0000DF990000}"/>
    <cellStyle name="Normal 6 8 4 2 6" xfId="19986" xr:uid="{00000000-0005-0000-0000-0000E0990000}"/>
    <cellStyle name="Normal 6 8 4 2 6 2" xfId="37038" xr:uid="{00000000-0005-0000-0000-0000E1990000}"/>
    <cellStyle name="Normal 6 8 4 2 7" xfId="26442" xr:uid="{00000000-0005-0000-0000-0000E2990000}"/>
    <cellStyle name="Normal 6 8 4 3" xfId="19987" xr:uid="{00000000-0005-0000-0000-0000E3990000}"/>
    <cellStyle name="Normal 6 8 4 3 2" xfId="19988" xr:uid="{00000000-0005-0000-0000-0000E4990000}"/>
    <cellStyle name="Normal 6 8 4 3 2 2" xfId="19989" xr:uid="{00000000-0005-0000-0000-0000E5990000}"/>
    <cellStyle name="Normal 6 8 4 3 2 2 2" xfId="43245" xr:uid="{00000000-0005-0000-0000-0000E6990000}"/>
    <cellStyle name="Normal 6 8 4 3 2 3" xfId="33227" xr:uid="{00000000-0005-0000-0000-0000E7990000}"/>
    <cellStyle name="Normal 6 8 4 3 3" xfId="19990" xr:uid="{00000000-0005-0000-0000-0000E8990000}"/>
    <cellStyle name="Normal 6 8 4 3 3 2" xfId="19991" xr:uid="{00000000-0005-0000-0000-0000E9990000}"/>
    <cellStyle name="Normal 6 8 4 3 3 2 2" xfId="43246" xr:uid="{00000000-0005-0000-0000-0000EA990000}"/>
    <cellStyle name="Normal 6 8 4 3 3 3" xfId="33228" xr:uid="{00000000-0005-0000-0000-0000EB990000}"/>
    <cellStyle name="Normal 6 8 4 3 4" xfId="19992" xr:uid="{00000000-0005-0000-0000-0000EC990000}"/>
    <cellStyle name="Normal 6 8 4 3 4 2" xfId="37041" xr:uid="{00000000-0005-0000-0000-0000ED990000}"/>
    <cellStyle name="Normal 6 8 4 3 5" xfId="26445" xr:uid="{00000000-0005-0000-0000-0000EE990000}"/>
    <cellStyle name="Normal 6 8 4 4" xfId="19993" xr:uid="{00000000-0005-0000-0000-0000EF990000}"/>
    <cellStyle name="Normal 6 8 4 4 2" xfId="19994" xr:uid="{00000000-0005-0000-0000-0000F0990000}"/>
    <cellStyle name="Normal 6 8 4 4 2 2" xfId="19995" xr:uid="{00000000-0005-0000-0000-0000F1990000}"/>
    <cellStyle name="Normal 6 8 4 4 2 2 2" xfId="43247" xr:uid="{00000000-0005-0000-0000-0000F2990000}"/>
    <cellStyle name="Normal 6 8 4 4 2 3" xfId="33229" xr:uid="{00000000-0005-0000-0000-0000F3990000}"/>
    <cellStyle name="Normal 6 8 4 4 3" xfId="19996" xr:uid="{00000000-0005-0000-0000-0000F4990000}"/>
    <cellStyle name="Normal 6 8 4 4 3 2" xfId="19997" xr:uid="{00000000-0005-0000-0000-0000F5990000}"/>
    <cellStyle name="Normal 6 8 4 4 3 2 2" xfId="43248" xr:uid="{00000000-0005-0000-0000-0000F6990000}"/>
    <cellStyle name="Normal 6 8 4 4 3 3" xfId="33230" xr:uid="{00000000-0005-0000-0000-0000F7990000}"/>
    <cellStyle name="Normal 6 8 4 4 4" xfId="19998" xr:uid="{00000000-0005-0000-0000-0000F8990000}"/>
    <cellStyle name="Normal 6 8 4 4 4 2" xfId="37042" xr:uid="{00000000-0005-0000-0000-0000F9990000}"/>
    <cellStyle name="Normal 6 8 4 4 5" xfId="26446" xr:uid="{00000000-0005-0000-0000-0000FA990000}"/>
    <cellStyle name="Normal 6 8 4 5" xfId="19999" xr:uid="{00000000-0005-0000-0000-0000FB990000}"/>
    <cellStyle name="Normal 6 8 4 5 2" xfId="20000" xr:uid="{00000000-0005-0000-0000-0000FC990000}"/>
    <cellStyle name="Normal 6 8 4 5 2 2" xfId="43249" xr:uid="{00000000-0005-0000-0000-0000FD990000}"/>
    <cellStyle name="Normal 6 8 4 5 3" xfId="33231" xr:uid="{00000000-0005-0000-0000-0000FE990000}"/>
    <cellStyle name="Normal 6 8 4 6" xfId="20001" xr:uid="{00000000-0005-0000-0000-0000FF990000}"/>
    <cellStyle name="Normal 6 8 4 6 2" xfId="20002" xr:uid="{00000000-0005-0000-0000-0000009A0000}"/>
    <cellStyle name="Normal 6 8 4 6 2 2" xfId="43250" xr:uid="{00000000-0005-0000-0000-0000019A0000}"/>
    <cellStyle name="Normal 6 8 4 6 3" xfId="33232" xr:uid="{00000000-0005-0000-0000-0000029A0000}"/>
    <cellStyle name="Normal 6 8 4 7" xfId="20003" xr:uid="{00000000-0005-0000-0000-0000039A0000}"/>
    <cellStyle name="Normal 6 8 4 7 2" xfId="37037" xr:uid="{00000000-0005-0000-0000-0000049A0000}"/>
    <cellStyle name="Normal 6 8 4 8" xfId="26441" xr:uid="{00000000-0005-0000-0000-0000059A0000}"/>
    <cellStyle name="Normal 6 8 5" xfId="20004" xr:uid="{00000000-0005-0000-0000-0000069A0000}"/>
    <cellStyle name="Normal 6 8 5 2" xfId="20005" xr:uid="{00000000-0005-0000-0000-0000079A0000}"/>
    <cellStyle name="Normal 6 8 5 2 2" xfId="20006" xr:uid="{00000000-0005-0000-0000-0000089A0000}"/>
    <cellStyle name="Normal 6 8 5 2 2 2" xfId="20007" xr:uid="{00000000-0005-0000-0000-0000099A0000}"/>
    <cellStyle name="Normal 6 8 5 2 2 2 2" xfId="20008" xr:uid="{00000000-0005-0000-0000-00000A9A0000}"/>
    <cellStyle name="Normal 6 8 5 2 2 2 2 2" xfId="43251" xr:uid="{00000000-0005-0000-0000-00000B9A0000}"/>
    <cellStyle name="Normal 6 8 5 2 2 2 3" xfId="33233" xr:uid="{00000000-0005-0000-0000-00000C9A0000}"/>
    <cellStyle name="Normal 6 8 5 2 2 3" xfId="20009" xr:uid="{00000000-0005-0000-0000-00000D9A0000}"/>
    <cellStyle name="Normal 6 8 5 2 2 3 2" xfId="20010" xr:uid="{00000000-0005-0000-0000-00000E9A0000}"/>
    <cellStyle name="Normal 6 8 5 2 2 3 2 2" xfId="43252" xr:uid="{00000000-0005-0000-0000-00000F9A0000}"/>
    <cellStyle name="Normal 6 8 5 2 2 3 3" xfId="33234" xr:uid="{00000000-0005-0000-0000-0000109A0000}"/>
    <cellStyle name="Normal 6 8 5 2 2 4" xfId="20011" xr:uid="{00000000-0005-0000-0000-0000119A0000}"/>
    <cellStyle name="Normal 6 8 5 2 2 4 2" xfId="37045" xr:uid="{00000000-0005-0000-0000-0000129A0000}"/>
    <cellStyle name="Normal 6 8 5 2 2 5" xfId="26449" xr:uid="{00000000-0005-0000-0000-0000139A0000}"/>
    <cellStyle name="Normal 6 8 5 2 3" xfId="20012" xr:uid="{00000000-0005-0000-0000-0000149A0000}"/>
    <cellStyle name="Normal 6 8 5 2 3 2" xfId="20013" xr:uid="{00000000-0005-0000-0000-0000159A0000}"/>
    <cellStyle name="Normal 6 8 5 2 3 2 2" xfId="20014" xr:uid="{00000000-0005-0000-0000-0000169A0000}"/>
    <cellStyle name="Normal 6 8 5 2 3 2 2 2" xfId="43253" xr:uid="{00000000-0005-0000-0000-0000179A0000}"/>
    <cellStyle name="Normal 6 8 5 2 3 2 3" xfId="33235" xr:uid="{00000000-0005-0000-0000-0000189A0000}"/>
    <cellStyle name="Normal 6 8 5 2 3 3" xfId="20015" xr:uid="{00000000-0005-0000-0000-0000199A0000}"/>
    <cellStyle name="Normal 6 8 5 2 3 3 2" xfId="20016" xr:uid="{00000000-0005-0000-0000-00001A9A0000}"/>
    <cellStyle name="Normal 6 8 5 2 3 3 2 2" xfId="43254" xr:uid="{00000000-0005-0000-0000-00001B9A0000}"/>
    <cellStyle name="Normal 6 8 5 2 3 3 3" xfId="33236" xr:uid="{00000000-0005-0000-0000-00001C9A0000}"/>
    <cellStyle name="Normal 6 8 5 2 3 4" xfId="20017" xr:uid="{00000000-0005-0000-0000-00001D9A0000}"/>
    <cellStyle name="Normal 6 8 5 2 3 4 2" xfId="37046" xr:uid="{00000000-0005-0000-0000-00001E9A0000}"/>
    <cellStyle name="Normal 6 8 5 2 3 5" xfId="26450" xr:uid="{00000000-0005-0000-0000-00001F9A0000}"/>
    <cellStyle name="Normal 6 8 5 2 4" xfId="20018" xr:uid="{00000000-0005-0000-0000-0000209A0000}"/>
    <cellStyle name="Normal 6 8 5 2 4 2" xfId="20019" xr:uid="{00000000-0005-0000-0000-0000219A0000}"/>
    <cellStyle name="Normal 6 8 5 2 4 2 2" xfId="43255" xr:uid="{00000000-0005-0000-0000-0000229A0000}"/>
    <cellStyle name="Normal 6 8 5 2 4 3" xfId="33237" xr:uid="{00000000-0005-0000-0000-0000239A0000}"/>
    <cellStyle name="Normal 6 8 5 2 5" xfId="20020" xr:uid="{00000000-0005-0000-0000-0000249A0000}"/>
    <cellStyle name="Normal 6 8 5 2 5 2" xfId="20021" xr:uid="{00000000-0005-0000-0000-0000259A0000}"/>
    <cellStyle name="Normal 6 8 5 2 5 2 2" xfId="43256" xr:uid="{00000000-0005-0000-0000-0000269A0000}"/>
    <cellStyle name="Normal 6 8 5 2 5 3" xfId="33238" xr:uid="{00000000-0005-0000-0000-0000279A0000}"/>
    <cellStyle name="Normal 6 8 5 2 6" xfId="20022" xr:uid="{00000000-0005-0000-0000-0000289A0000}"/>
    <cellStyle name="Normal 6 8 5 2 6 2" xfId="37044" xr:uid="{00000000-0005-0000-0000-0000299A0000}"/>
    <cellStyle name="Normal 6 8 5 2 7" xfId="26448" xr:uid="{00000000-0005-0000-0000-00002A9A0000}"/>
    <cellStyle name="Normal 6 8 5 3" xfId="20023" xr:uid="{00000000-0005-0000-0000-00002B9A0000}"/>
    <cellStyle name="Normal 6 8 5 3 2" xfId="20024" xr:uid="{00000000-0005-0000-0000-00002C9A0000}"/>
    <cellStyle name="Normal 6 8 5 3 2 2" xfId="20025" xr:uid="{00000000-0005-0000-0000-00002D9A0000}"/>
    <cellStyle name="Normal 6 8 5 3 2 2 2" xfId="43257" xr:uid="{00000000-0005-0000-0000-00002E9A0000}"/>
    <cellStyle name="Normal 6 8 5 3 2 3" xfId="33239" xr:uid="{00000000-0005-0000-0000-00002F9A0000}"/>
    <cellStyle name="Normal 6 8 5 3 3" xfId="20026" xr:uid="{00000000-0005-0000-0000-0000309A0000}"/>
    <cellStyle name="Normal 6 8 5 3 3 2" xfId="20027" xr:uid="{00000000-0005-0000-0000-0000319A0000}"/>
    <cellStyle name="Normal 6 8 5 3 3 2 2" xfId="43258" xr:uid="{00000000-0005-0000-0000-0000329A0000}"/>
    <cellStyle name="Normal 6 8 5 3 3 3" xfId="33240" xr:uid="{00000000-0005-0000-0000-0000339A0000}"/>
    <cellStyle name="Normal 6 8 5 3 4" xfId="20028" xr:uid="{00000000-0005-0000-0000-0000349A0000}"/>
    <cellStyle name="Normal 6 8 5 3 4 2" xfId="37047" xr:uid="{00000000-0005-0000-0000-0000359A0000}"/>
    <cellStyle name="Normal 6 8 5 3 5" xfId="26451" xr:uid="{00000000-0005-0000-0000-0000369A0000}"/>
    <cellStyle name="Normal 6 8 5 4" xfId="20029" xr:uid="{00000000-0005-0000-0000-0000379A0000}"/>
    <cellStyle name="Normal 6 8 5 4 2" xfId="20030" xr:uid="{00000000-0005-0000-0000-0000389A0000}"/>
    <cellStyle name="Normal 6 8 5 4 2 2" xfId="20031" xr:uid="{00000000-0005-0000-0000-0000399A0000}"/>
    <cellStyle name="Normal 6 8 5 4 2 2 2" xfId="43259" xr:uid="{00000000-0005-0000-0000-00003A9A0000}"/>
    <cellStyle name="Normal 6 8 5 4 2 3" xfId="33241" xr:uid="{00000000-0005-0000-0000-00003B9A0000}"/>
    <cellStyle name="Normal 6 8 5 4 3" xfId="20032" xr:uid="{00000000-0005-0000-0000-00003C9A0000}"/>
    <cellStyle name="Normal 6 8 5 4 3 2" xfId="20033" xr:uid="{00000000-0005-0000-0000-00003D9A0000}"/>
    <cellStyle name="Normal 6 8 5 4 3 2 2" xfId="43260" xr:uid="{00000000-0005-0000-0000-00003E9A0000}"/>
    <cellStyle name="Normal 6 8 5 4 3 3" xfId="33242" xr:uid="{00000000-0005-0000-0000-00003F9A0000}"/>
    <cellStyle name="Normal 6 8 5 4 4" xfId="20034" xr:uid="{00000000-0005-0000-0000-0000409A0000}"/>
    <cellStyle name="Normal 6 8 5 4 4 2" xfId="37048" xr:uid="{00000000-0005-0000-0000-0000419A0000}"/>
    <cellStyle name="Normal 6 8 5 4 5" xfId="26452" xr:uid="{00000000-0005-0000-0000-0000429A0000}"/>
    <cellStyle name="Normal 6 8 5 5" xfId="20035" xr:uid="{00000000-0005-0000-0000-0000439A0000}"/>
    <cellStyle name="Normal 6 8 5 5 2" xfId="20036" xr:uid="{00000000-0005-0000-0000-0000449A0000}"/>
    <cellStyle name="Normal 6 8 5 5 2 2" xfId="43261" xr:uid="{00000000-0005-0000-0000-0000459A0000}"/>
    <cellStyle name="Normal 6 8 5 5 3" xfId="33243" xr:uid="{00000000-0005-0000-0000-0000469A0000}"/>
    <cellStyle name="Normal 6 8 5 6" xfId="20037" xr:uid="{00000000-0005-0000-0000-0000479A0000}"/>
    <cellStyle name="Normal 6 8 5 6 2" xfId="20038" xr:uid="{00000000-0005-0000-0000-0000489A0000}"/>
    <cellStyle name="Normal 6 8 5 6 2 2" xfId="43262" xr:uid="{00000000-0005-0000-0000-0000499A0000}"/>
    <cellStyle name="Normal 6 8 5 6 3" xfId="33244" xr:uid="{00000000-0005-0000-0000-00004A9A0000}"/>
    <cellStyle name="Normal 6 8 5 7" xfId="20039" xr:uid="{00000000-0005-0000-0000-00004B9A0000}"/>
    <cellStyle name="Normal 6 8 5 7 2" xfId="37043" xr:uid="{00000000-0005-0000-0000-00004C9A0000}"/>
    <cellStyle name="Normal 6 8 5 8" xfId="26447" xr:uid="{00000000-0005-0000-0000-00004D9A0000}"/>
    <cellStyle name="Normal 6 8 6" xfId="20040" xr:uid="{00000000-0005-0000-0000-00004E9A0000}"/>
    <cellStyle name="Normal 6 8 6 2" xfId="20041" xr:uid="{00000000-0005-0000-0000-00004F9A0000}"/>
    <cellStyle name="Normal 6 8 6 2 2" xfId="20042" xr:uid="{00000000-0005-0000-0000-0000509A0000}"/>
    <cellStyle name="Normal 6 8 6 2 2 2" xfId="20043" xr:uid="{00000000-0005-0000-0000-0000519A0000}"/>
    <cellStyle name="Normal 6 8 6 2 2 2 2" xfId="20044" xr:uid="{00000000-0005-0000-0000-0000529A0000}"/>
    <cellStyle name="Normal 6 8 6 2 2 2 2 2" xfId="43263" xr:uid="{00000000-0005-0000-0000-0000539A0000}"/>
    <cellStyle name="Normal 6 8 6 2 2 2 3" xfId="33245" xr:uid="{00000000-0005-0000-0000-0000549A0000}"/>
    <cellStyle name="Normal 6 8 6 2 2 3" xfId="20045" xr:uid="{00000000-0005-0000-0000-0000559A0000}"/>
    <cellStyle name="Normal 6 8 6 2 2 3 2" xfId="20046" xr:uid="{00000000-0005-0000-0000-0000569A0000}"/>
    <cellStyle name="Normal 6 8 6 2 2 3 2 2" xfId="43264" xr:uid="{00000000-0005-0000-0000-0000579A0000}"/>
    <cellStyle name="Normal 6 8 6 2 2 3 3" xfId="33246" xr:uid="{00000000-0005-0000-0000-0000589A0000}"/>
    <cellStyle name="Normal 6 8 6 2 2 4" xfId="20047" xr:uid="{00000000-0005-0000-0000-0000599A0000}"/>
    <cellStyle name="Normal 6 8 6 2 2 4 2" xfId="37051" xr:uid="{00000000-0005-0000-0000-00005A9A0000}"/>
    <cellStyle name="Normal 6 8 6 2 2 5" xfId="26455" xr:uid="{00000000-0005-0000-0000-00005B9A0000}"/>
    <cellStyle name="Normal 6 8 6 2 3" xfId="20048" xr:uid="{00000000-0005-0000-0000-00005C9A0000}"/>
    <cellStyle name="Normal 6 8 6 2 3 2" xfId="20049" xr:uid="{00000000-0005-0000-0000-00005D9A0000}"/>
    <cellStyle name="Normal 6 8 6 2 3 2 2" xfId="20050" xr:uid="{00000000-0005-0000-0000-00005E9A0000}"/>
    <cellStyle name="Normal 6 8 6 2 3 2 2 2" xfId="43265" xr:uid="{00000000-0005-0000-0000-00005F9A0000}"/>
    <cellStyle name="Normal 6 8 6 2 3 2 3" xfId="33247" xr:uid="{00000000-0005-0000-0000-0000609A0000}"/>
    <cellStyle name="Normal 6 8 6 2 3 3" xfId="20051" xr:uid="{00000000-0005-0000-0000-0000619A0000}"/>
    <cellStyle name="Normal 6 8 6 2 3 3 2" xfId="20052" xr:uid="{00000000-0005-0000-0000-0000629A0000}"/>
    <cellStyle name="Normal 6 8 6 2 3 3 2 2" xfId="43266" xr:uid="{00000000-0005-0000-0000-0000639A0000}"/>
    <cellStyle name="Normal 6 8 6 2 3 3 3" xfId="33248" xr:uid="{00000000-0005-0000-0000-0000649A0000}"/>
    <cellStyle name="Normal 6 8 6 2 3 4" xfId="20053" xr:uid="{00000000-0005-0000-0000-0000659A0000}"/>
    <cellStyle name="Normal 6 8 6 2 3 4 2" xfId="37052" xr:uid="{00000000-0005-0000-0000-0000669A0000}"/>
    <cellStyle name="Normal 6 8 6 2 3 5" xfId="26456" xr:uid="{00000000-0005-0000-0000-0000679A0000}"/>
    <cellStyle name="Normal 6 8 6 2 4" xfId="20054" xr:uid="{00000000-0005-0000-0000-0000689A0000}"/>
    <cellStyle name="Normal 6 8 6 2 4 2" xfId="20055" xr:uid="{00000000-0005-0000-0000-0000699A0000}"/>
    <cellStyle name="Normal 6 8 6 2 4 2 2" xfId="43267" xr:uid="{00000000-0005-0000-0000-00006A9A0000}"/>
    <cellStyle name="Normal 6 8 6 2 4 3" xfId="33249" xr:uid="{00000000-0005-0000-0000-00006B9A0000}"/>
    <cellStyle name="Normal 6 8 6 2 5" xfId="20056" xr:uid="{00000000-0005-0000-0000-00006C9A0000}"/>
    <cellStyle name="Normal 6 8 6 2 5 2" xfId="20057" xr:uid="{00000000-0005-0000-0000-00006D9A0000}"/>
    <cellStyle name="Normal 6 8 6 2 5 2 2" xfId="43268" xr:uid="{00000000-0005-0000-0000-00006E9A0000}"/>
    <cellStyle name="Normal 6 8 6 2 5 3" xfId="33250" xr:uid="{00000000-0005-0000-0000-00006F9A0000}"/>
    <cellStyle name="Normal 6 8 6 2 6" xfId="20058" xr:uid="{00000000-0005-0000-0000-0000709A0000}"/>
    <cellStyle name="Normal 6 8 6 2 6 2" xfId="37050" xr:uid="{00000000-0005-0000-0000-0000719A0000}"/>
    <cellStyle name="Normal 6 8 6 2 7" xfId="26454" xr:uid="{00000000-0005-0000-0000-0000729A0000}"/>
    <cellStyle name="Normal 6 8 6 3" xfId="20059" xr:uid="{00000000-0005-0000-0000-0000739A0000}"/>
    <cellStyle name="Normal 6 8 6 3 2" xfId="20060" xr:uid="{00000000-0005-0000-0000-0000749A0000}"/>
    <cellStyle name="Normal 6 8 6 3 2 2" xfId="20061" xr:uid="{00000000-0005-0000-0000-0000759A0000}"/>
    <cellStyle name="Normal 6 8 6 3 2 2 2" xfId="43269" xr:uid="{00000000-0005-0000-0000-0000769A0000}"/>
    <cellStyle name="Normal 6 8 6 3 2 3" xfId="33251" xr:uid="{00000000-0005-0000-0000-0000779A0000}"/>
    <cellStyle name="Normal 6 8 6 3 3" xfId="20062" xr:uid="{00000000-0005-0000-0000-0000789A0000}"/>
    <cellStyle name="Normal 6 8 6 3 3 2" xfId="20063" xr:uid="{00000000-0005-0000-0000-0000799A0000}"/>
    <cellStyle name="Normal 6 8 6 3 3 2 2" xfId="43270" xr:uid="{00000000-0005-0000-0000-00007A9A0000}"/>
    <cellStyle name="Normal 6 8 6 3 3 3" xfId="33252" xr:uid="{00000000-0005-0000-0000-00007B9A0000}"/>
    <cellStyle name="Normal 6 8 6 3 4" xfId="20064" xr:uid="{00000000-0005-0000-0000-00007C9A0000}"/>
    <cellStyle name="Normal 6 8 6 3 4 2" xfId="37053" xr:uid="{00000000-0005-0000-0000-00007D9A0000}"/>
    <cellStyle name="Normal 6 8 6 3 5" xfId="26457" xr:uid="{00000000-0005-0000-0000-00007E9A0000}"/>
    <cellStyle name="Normal 6 8 6 4" xfId="20065" xr:uid="{00000000-0005-0000-0000-00007F9A0000}"/>
    <cellStyle name="Normal 6 8 6 4 2" xfId="20066" xr:uid="{00000000-0005-0000-0000-0000809A0000}"/>
    <cellStyle name="Normal 6 8 6 4 2 2" xfId="20067" xr:uid="{00000000-0005-0000-0000-0000819A0000}"/>
    <cellStyle name="Normal 6 8 6 4 2 2 2" xfId="43271" xr:uid="{00000000-0005-0000-0000-0000829A0000}"/>
    <cellStyle name="Normal 6 8 6 4 2 3" xfId="33253" xr:uid="{00000000-0005-0000-0000-0000839A0000}"/>
    <cellStyle name="Normal 6 8 6 4 3" xfId="20068" xr:uid="{00000000-0005-0000-0000-0000849A0000}"/>
    <cellStyle name="Normal 6 8 6 4 3 2" xfId="20069" xr:uid="{00000000-0005-0000-0000-0000859A0000}"/>
    <cellStyle name="Normal 6 8 6 4 3 2 2" xfId="43272" xr:uid="{00000000-0005-0000-0000-0000869A0000}"/>
    <cellStyle name="Normal 6 8 6 4 3 3" xfId="33254" xr:uid="{00000000-0005-0000-0000-0000879A0000}"/>
    <cellStyle name="Normal 6 8 6 4 4" xfId="20070" xr:uid="{00000000-0005-0000-0000-0000889A0000}"/>
    <cellStyle name="Normal 6 8 6 4 4 2" xfId="37054" xr:uid="{00000000-0005-0000-0000-0000899A0000}"/>
    <cellStyle name="Normal 6 8 6 4 5" xfId="26458" xr:uid="{00000000-0005-0000-0000-00008A9A0000}"/>
    <cellStyle name="Normal 6 8 6 5" xfId="20071" xr:uid="{00000000-0005-0000-0000-00008B9A0000}"/>
    <cellStyle name="Normal 6 8 6 5 2" xfId="20072" xr:uid="{00000000-0005-0000-0000-00008C9A0000}"/>
    <cellStyle name="Normal 6 8 6 5 2 2" xfId="43273" xr:uid="{00000000-0005-0000-0000-00008D9A0000}"/>
    <cellStyle name="Normal 6 8 6 5 3" xfId="33255" xr:uid="{00000000-0005-0000-0000-00008E9A0000}"/>
    <cellStyle name="Normal 6 8 6 6" xfId="20073" xr:uid="{00000000-0005-0000-0000-00008F9A0000}"/>
    <cellStyle name="Normal 6 8 6 6 2" xfId="20074" xr:uid="{00000000-0005-0000-0000-0000909A0000}"/>
    <cellStyle name="Normal 6 8 6 6 2 2" xfId="43274" xr:uid="{00000000-0005-0000-0000-0000919A0000}"/>
    <cellStyle name="Normal 6 8 6 6 3" xfId="33256" xr:uid="{00000000-0005-0000-0000-0000929A0000}"/>
    <cellStyle name="Normal 6 8 6 7" xfId="20075" xr:uid="{00000000-0005-0000-0000-0000939A0000}"/>
    <cellStyle name="Normal 6 8 6 7 2" xfId="37049" xr:uid="{00000000-0005-0000-0000-0000949A0000}"/>
    <cellStyle name="Normal 6 8 6 8" xfId="26453" xr:uid="{00000000-0005-0000-0000-0000959A0000}"/>
    <cellStyle name="Normal 6 8 7" xfId="20076" xr:uid="{00000000-0005-0000-0000-0000969A0000}"/>
    <cellStyle name="Normal 6 8 7 2" xfId="20077" xr:uid="{00000000-0005-0000-0000-0000979A0000}"/>
    <cellStyle name="Normal 6 8 7 2 2" xfId="20078" xr:uid="{00000000-0005-0000-0000-0000989A0000}"/>
    <cellStyle name="Normal 6 8 7 2 2 2" xfId="20079" xr:uid="{00000000-0005-0000-0000-0000999A0000}"/>
    <cellStyle name="Normal 6 8 7 2 2 2 2" xfId="43275" xr:uid="{00000000-0005-0000-0000-00009A9A0000}"/>
    <cellStyle name="Normal 6 8 7 2 2 3" xfId="33257" xr:uid="{00000000-0005-0000-0000-00009B9A0000}"/>
    <cellStyle name="Normal 6 8 7 2 3" xfId="20080" xr:uid="{00000000-0005-0000-0000-00009C9A0000}"/>
    <cellStyle name="Normal 6 8 7 2 3 2" xfId="20081" xr:uid="{00000000-0005-0000-0000-00009D9A0000}"/>
    <cellStyle name="Normal 6 8 7 2 3 2 2" xfId="43276" xr:uid="{00000000-0005-0000-0000-00009E9A0000}"/>
    <cellStyle name="Normal 6 8 7 2 3 3" xfId="33258" xr:uid="{00000000-0005-0000-0000-00009F9A0000}"/>
    <cellStyle name="Normal 6 8 7 2 4" xfId="20082" xr:uid="{00000000-0005-0000-0000-0000A09A0000}"/>
    <cellStyle name="Normal 6 8 7 2 4 2" xfId="37056" xr:uid="{00000000-0005-0000-0000-0000A19A0000}"/>
    <cellStyle name="Normal 6 8 7 2 5" xfId="26460" xr:uid="{00000000-0005-0000-0000-0000A29A0000}"/>
    <cellStyle name="Normal 6 8 7 3" xfId="20083" xr:uid="{00000000-0005-0000-0000-0000A39A0000}"/>
    <cellStyle name="Normal 6 8 7 3 2" xfId="20084" xr:uid="{00000000-0005-0000-0000-0000A49A0000}"/>
    <cellStyle name="Normal 6 8 7 3 2 2" xfId="20085" xr:uid="{00000000-0005-0000-0000-0000A59A0000}"/>
    <cellStyle name="Normal 6 8 7 3 2 2 2" xfId="43277" xr:uid="{00000000-0005-0000-0000-0000A69A0000}"/>
    <cellStyle name="Normal 6 8 7 3 2 3" xfId="33259" xr:uid="{00000000-0005-0000-0000-0000A79A0000}"/>
    <cellStyle name="Normal 6 8 7 3 3" xfId="20086" xr:uid="{00000000-0005-0000-0000-0000A89A0000}"/>
    <cellStyle name="Normal 6 8 7 3 3 2" xfId="20087" xr:uid="{00000000-0005-0000-0000-0000A99A0000}"/>
    <cellStyle name="Normal 6 8 7 3 3 2 2" xfId="43278" xr:uid="{00000000-0005-0000-0000-0000AA9A0000}"/>
    <cellStyle name="Normal 6 8 7 3 3 3" xfId="33260" xr:uid="{00000000-0005-0000-0000-0000AB9A0000}"/>
    <cellStyle name="Normal 6 8 7 3 4" xfId="20088" xr:uid="{00000000-0005-0000-0000-0000AC9A0000}"/>
    <cellStyle name="Normal 6 8 7 3 4 2" xfId="37057" xr:uid="{00000000-0005-0000-0000-0000AD9A0000}"/>
    <cellStyle name="Normal 6 8 7 3 5" xfId="26461" xr:uid="{00000000-0005-0000-0000-0000AE9A0000}"/>
    <cellStyle name="Normal 6 8 7 4" xfId="20089" xr:uid="{00000000-0005-0000-0000-0000AF9A0000}"/>
    <cellStyle name="Normal 6 8 7 4 2" xfId="20090" xr:uid="{00000000-0005-0000-0000-0000B09A0000}"/>
    <cellStyle name="Normal 6 8 7 4 2 2" xfId="43279" xr:uid="{00000000-0005-0000-0000-0000B19A0000}"/>
    <cellStyle name="Normal 6 8 7 4 3" xfId="33261" xr:uid="{00000000-0005-0000-0000-0000B29A0000}"/>
    <cellStyle name="Normal 6 8 7 5" xfId="20091" xr:uid="{00000000-0005-0000-0000-0000B39A0000}"/>
    <cellStyle name="Normal 6 8 7 5 2" xfId="20092" xr:uid="{00000000-0005-0000-0000-0000B49A0000}"/>
    <cellStyle name="Normal 6 8 7 5 2 2" xfId="43280" xr:uid="{00000000-0005-0000-0000-0000B59A0000}"/>
    <cellStyle name="Normal 6 8 7 5 3" xfId="33262" xr:uid="{00000000-0005-0000-0000-0000B69A0000}"/>
    <cellStyle name="Normal 6 8 7 6" xfId="20093" xr:uid="{00000000-0005-0000-0000-0000B79A0000}"/>
    <cellStyle name="Normal 6 8 7 6 2" xfId="37055" xr:uid="{00000000-0005-0000-0000-0000B89A0000}"/>
    <cellStyle name="Normal 6 8 7 7" xfId="26459" xr:uid="{00000000-0005-0000-0000-0000B99A0000}"/>
    <cellStyle name="Normal 6 8 8" xfId="20094" xr:uid="{00000000-0005-0000-0000-0000BA9A0000}"/>
    <cellStyle name="Normal 6 8 8 2" xfId="20095" xr:uid="{00000000-0005-0000-0000-0000BB9A0000}"/>
    <cellStyle name="Normal 6 8 8 2 2" xfId="20096" xr:uid="{00000000-0005-0000-0000-0000BC9A0000}"/>
    <cellStyle name="Normal 6 8 8 2 2 2" xfId="43281" xr:uid="{00000000-0005-0000-0000-0000BD9A0000}"/>
    <cellStyle name="Normal 6 8 8 2 3" xfId="33263" xr:uid="{00000000-0005-0000-0000-0000BE9A0000}"/>
    <cellStyle name="Normal 6 8 8 3" xfId="20097" xr:uid="{00000000-0005-0000-0000-0000BF9A0000}"/>
    <cellStyle name="Normal 6 8 8 3 2" xfId="20098" xr:uid="{00000000-0005-0000-0000-0000C09A0000}"/>
    <cellStyle name="Normal 6 8 8 3 2 2" xfId="43282" xr:uid="{00000000-0005-0000-0000-0000C19A0000}"/>
    <cellStyle name="Normal 6 8 8 3 3" xfId="33264" xr:uid="{00000000-0005-0000-0000-0000C29A0000}"/>
    <cellStyle name="Normal 6 8 8 4" xfId="20099" xr:uid="{00000000-0005-0000-0000-0000C39A0000}"/>
    <cellStyle name="Normal 6 8 8 4 2" xfId="37058" xr:uid="{00000000-0005-0000-0000-0000C49A0000}"/>
    <cellStyle name="Normal 6 8 8 5" xfId="26462" xr:uid="{00000000-0005-0000-0000-0000C59A0000}"/>
    <cellStyle name="Normal 6 8 9" xfId="20100" xr:uid="{00000000-0005-0000-0000-0000C69A0000}"/>
    <cellStyle name="Normal 6 8 9 2" xfId="20101" xr:uid="{00000000-0005-0000-0000-0000C79A0000}"/>
    <cellStyle name="Normal 6 8 9 2 2" xfId="20102" xr:uid="{00000000-0005-0000-0000-0000C89A0000}"/>
    <cellStyle name="Normal 6 8 9 2 2 2" xfId="43283" xr:uid="{00000000-0005-0000-0000-0000C99A0000}"/>
    <cellStyle name="Normal 6 8 9 2 3" xfId="33265" xr:uid="{00000000-0005-0000-0000-0000CA9A0000}"/>
    <cellStyle name="Normal 6 8 9 3" xfId="20103" xr:uid="{00000000-0005-0000-0000-0000CB9A0000}"/>
    <cellStyle name="Normal 6 8 9 3 2" xfId="20104" xr:uid="{00000000-0005-0000-0000-0000CC9A0000}"/>
    <cellStyle name="Normal 6 8 9 3 2 2" xfId="43284" xr:uid="{00000000-0005-0000-0000-0000CD9A0000}"/>
    <cellStyle name="Normal 6 8 9 3 3" xfId="33266" xr:uid="{00000000-0005-0000-0000-0000CE9A0000}"/>
    <cellStyle name="Normal 6 8 9 4" xfId="20105" xr:uid="{00000000-0005-0000-0000-0000CF9A0000}"/>
    <cellStyle name="Normal 6 8 9 4 2" xfId="37059" xr:uid="{00000000-0005-0000-0000-0000D09A0000}"/>
    <cellStyle name="Normal 6 8 9 5" xfId="26463" xr:uid="{00000000-0005-0000-0000-0000D19A0000}"/>
    <cellStyle name="Normal 6 9" xfId="20106" xr:uid="{00000000-0005-0000-0000-0000D29A0000}"/>
    <cellStyle name="Normal 6 9 10" xfId="20107" xr:uid="{00000000-0005-0000-0000-0000D39A0000}"/>
    <cellStyle name="Normal 6 9 10 2" xfId="20108" xr:uid="{00000000-0005-0000-0000-0000D49A0000}"/>
    <cellStyle name="Normal 6 9 10 2 2" xfId="43285" xr:uid="{00000000-0005-0000-0000-0000D59A0000}"/>
    <cellStyle name="Normal 6 9 10 3" xfId="33267" xr:uid="{00000000-0005-0000-0000-0000D69A0000}"/>
    <cellStyle name="Normal 6 9 11" xfId="20109" xr:uid="{00000000-0005-0000-0000-0000D79A0000}"/>
    <cellStyle name="Normal 6 9 11 2" xfId="37060" xr:uid="{00000000-0005-0000-0000-0000D89A0000}"/>
    <cellStyle name="Normal 6 9 12" xfId="26464" xr:uid="{00000000-0005-0000-0000-0000D99A0000}"/>
    <cellStyle name="Normal 6 9 2" xfId="20110" xr:uid="{00000000-0005-0000-0000-0000DA9A0000}"/>
    <cellStyle name="Normal 6 9 2 10" xfId="26465" xr:uid="{00000000-0005-0000-0000-0000DB9A0000}"/>
    <cellStyle name="Normal 6 9 2 2" xfId="20111" xr:uid="{00000000-0005-0000-0000-0000DC9A0000}"/>
    <cellStyle name="Normal 6 9 2 2 2" xfId="20112" xr:uid="{00000000-0005-0000-0000-0000DD9A0000}"/>
    <cellStyle name="Normal 6 9 2 2 2 2" xfId="20113" xr:uid="{00000000-0005-0000-0000-0000DE9A0000}"/>
    <cellStyle name="Normal 6 9 2 2 2 2 2" xfId="20114" xr:uid="{00000000-0005-0000-0000-0000DF9A0000}"/>
    <cellStyle name="Normal 6 9 2 2 2 2 2 2" xfId="20115" xr:uid="{00000000-0005-0000-0000-0000E09A0000}"/>
    <cellStyle name="Normal 6 9 2 2 2 2 2 2 2" xfId="43286" xr:uid="{00000000-0005-0000-0000-0000E19A0000}"/>
    <cellStyle name="Normal 6 9 2 2 2 2 2 3" xfId="33268" xr:uid="{00000000-0005-0000-0000-0000E29A0000}"/>
    <cellStyle name="Normal 6 9 2 2 2 2 3" xfId="20116" xr:uid="{00000000-0005-0000-0000-0000E39A0000}"/>
    <cellStyle name="Normal 6 9 2 2 2 2 3 2" xfId="20117" xr:uid="{00000000-0005-0000-0000-0000E49A0000}"/>
    <cellStyle name="Normal 6 9 2 2 2 2 3 2 2" xfId="43287" xr:uid="{00000000-0005-0000-0000-0000E59A0000}"/>
    <cellStyle name="Normal 6 9 2 2 2 2 3 3" xfId="33269" xr:uid="{00000000-0005-0000-0000-0000E69A0000}"/>
    <cellStyle name="Normal 6 9 2 2 2 2 4" xfId="20118" xr:uid="{00000000-0005-0000-0000-0000E79A0000}"/>
    <cellStyle name="Normal 6 9 2 2 2 2 4 2" xfId="37064" xr:uid="{00000000-0005-0000-0000-0000E89A0000}"/>
    <cellStyle name="Normal 6 9 2 2 2 2 5" xfId="26468" xr:uid="{00000000-0005-0000-0000-0000E99A0000}"/>
    <cellStyle name="Normal 6 9 2 2 2 3" xfId="20119" xr:uid="{00000000-0005-0000-0000-0000EA9A0000}"/>
    <cellStyle name="Normal 6 9 2 2 2 3 2" xfId="20120" xr:uid="{00000000-0005-0000-0000-0000EB9A0000}"/>
    <cellStyle name="Normal 6 9 2 2 2 3 2 2" xfId="20121" xr:uid="{00000000-0005-0000-0000-0000EC9A0000}"/>
    <cellStyle name="Normal 6 9 2 2 2 3 2 2 2" xfId="43288" xr:uid="{00000000-0005-0000-0000-0000ED9A0000}"/>
    <cellStyle name="Normal 6 9 2 2 2 3 2 3" xfId="33270" xr:uid="{00000000-0005-0000-0000-0000EE9A0000}"/>
    <cellStyle name="Normal 6 9 2 2 2 3 3" xfId="20122" xr:uid="{00000000-0005-0000-0000-0000EF9A0000}"/>
    <cellStyle name="Normal 6 9 2 2 2 3 3 2" xfId="20123" xr:uid="{00000000-0005-0000-0000-0000F09A0000}"/>
    <cellStyle name="Normal 6 9 2 2 2 3 3 2 2" xfId="43289" xr:uid="{00000000-0005-0000-0000-0000F19A0000}"/>
    <cellStyle name="Normal 6 9 2 2 2 3 3 3" xfId="33271" xr:uid="{00000000-0005-0000-0000-0000F29A0000}"/>
    <cellStyle name="Normal 6 9 2 2 2 3 4" xfId="20124" xr:uid="{00000000-0005-0000-0000-0000F39A0000}"/>
    <cellStyle name="Normal 6 9 2 2 2 3 4 2" xfId="37065" xr:uid="{00000000-0005-0000-0000-0000F49A0000}"/>
    <cellStyle name="Normal 6 9 2 2 2 3 5" xfId="26469" xr:uid="{00000000-0005-0000-0000-0000F59A0000}"/>
    <cellStyle name="Normal 6 9 2 2 2 4" xfId="20125" xr:uid="{00000000-0005-0000-0000-0000F69A0000}"/>
    <cellStyle name="Normal 6 9 2 2 2 4 2" xfId="20126" xr:uid="{00000000-0005-0000-0000-0000F79A0000}"/>
    <cellStyle name="Normal 6 9 2 2 2 4 2 2" xfId="43290" xr:uid="{00000000-0005-0000-0000-0000F89A0000}"/>
    <cellStyle name="Normal 6 9 2 2 2 4 3" xfId="33272" xr:uid="{00000000-0005-0000-0000-0000F99A0000}"/>
    <cellStyle name="Normal 6 9 2 2 2 5" xfId="20127" xr:uid="{00000000-0005-0000-0000-0000FA9A0000}"/>
    <cellStyle name="Normal 6 9 2 2 2 5 2" xfId="20128" xr:uid="{00000000-0005-0000-0000-0000FB9A0000}"/>
    <cellStyle name="Normal 6 9 2 2 2 5 2 2" xfId="43291" xr:uid="{00000000-0005-0000-0000-0000FC9A0000}"/>
    <cellStyle name="Normal 6 9 2 2 2 5 3" xfId="33273" xr:uid="{00000000-0005-0000-0000-0000FD9A0000}"/>
    <cellStyle name="Normal 6 9 2 2 2 6" xfId="20129" xr:uid="{00000000-0005-0000-0000-0000FE9A0000}"/>
    <cellStyle name="Normal 6 9 2 2 2 6 2" xfId="37063" xr:uid="{00000000-0005-0000-0000-0000FF9A0000}"/>
    <cellStyle name="Normal 6 9 2 2 2 7" xfId="26467" xr:uid="{00000000-0005-0000-0000-0000009B0000}"/>
    <cellStyle name="Normal 6 9 2 2 3" xfId="20130" xr:uid="{00000000-0005-0000-0000-0000019B0000}"/>
    <cellStyle name="Normal 6 9 2 2 3 2" xfId="20131" xr:uid="{00000000-0005-0000-0000-0000029B0000}"/>
    <cellStyle name="Normal 6 9 2 2 3 2 2" xfId="20132" xr:uid="{00000000-0005-0000-0000-0000039B0000}"/>
    <cellStyle name="Normal 6 9 2 2 3 2 2 2" xfId="43292" xr:uid="{00000000-0005-0000-0000-0000049B0000}"/>
    <cellStyle name="Normal 6 9 2 2 3 2 3" xfId="33274" xr:uid="{00000000-0005-0000-0000-0000059B0000}"/>
    <cellStyle name="Normal 6 9 2 2 3 3" xfId="20133" xr:uid="{00000000-0005-0000-0000-0000069B0000}"/>
    <cellStyle name="Normal 6 9 2 2 3 3 2" xfId="20134" xr:uid="{00000000-0005-0000-0000-0000079B0000}"/>
    <cellStyle name="Normal 6 9 2 2 3 3 2 2" xfId="43293" xr:uid="{00000000-0005-0000-0000-0000089B0000}"/>
    <cellStyle name="Normal 6 9 2 2 3 3 3" xfId="33275" xr:uid="{00000000-0005-0000-0000-0000099B0000}"/>
    <cellStyle name="Normal 6 9 2 2 3 4" xfId="20135" xr:uid="{00000000-0005-0000-0000-00000A9B0000}"/>
    <cellStyle name="Normal 6 9 2 2 3 4 2" xfId="37066" xr:uid="{00000000-0005-0000-0000-00000B9B0000}"/>
    <cellStyle name="Normal 6 9 2 2 3 5" xfId="26470" xr:uid="{00000000-0005-0000-0000-00000C9B0000}"/>
    <cellStyle name="Normal 6 9 2 2 4" xfId="20136" xr:uid="{00000000-0005-0000-0000-00000D9B0000}"/>
    <cellStyle name="Normal 6 9 2 2 4 2" xfId="20137" xr:uid="{00000000-0005-0000-0000-00000E9B0000}"/>
    <cellStyle name="Normal 6 9 2 2 4 2 2" xfId="20138" xr:uid="{00000000-0005-0000-0000-00000F9B0000}"/>
    <cellStyle name="Normal 6 9 2 2 4 2 2 2" xfId="43294" xr:uid="{00000000-0005-0000-0000-0000109B0000}"/>
    <cellStyle name="Normal 6 9 2 2 4 2 3" xfId="33276" xr:uid="{00000000-0005-0000-0000-0000119B0000}"/>
    <cellStyle name="Normal 6 9 2 2 4 3" xfId="20139" xr:uid="{00000000-0005-0000-0000-0000129B0000}"/>
    <cellStyle name="Normal 6 9 2 2 4 3 2" xfId="20140" xr:uid="{00000000-0005-0000-0000-0000139B0000}"/>
    <cellStyle name="Normal 6 9 2 2 4 3 2 2" xfId="43295" xr:uid="{00000000-0005-0000-0000-0000149B0000}"/>
    <cellStyle name="Normal 6 9 2 2 4 3 3" xfId="33277" xr:uid="{00000000-0005-0000-0000-0000159B0000}"/>
    <cellStyle name="Normal 6 9 2 2 4 4" xfId="20141" xr:uid="{00000000-0005-0000-0000-0000169B0000}"/>
    <cellStyle name="Normal 6 9 2 2 4 4 2" xfId="37067" xr:uid="{00000000-0005-0000-0000-0000179B0000}"/>
    <cellStyle name="Normal 6 9 2 2 4 5" xfId="26471" xr:uid="{00000000-0005-0000-0000-0000189B0000}"/>
    <cellStyle name="Normal 6 9 2 2 5" xfId="20142" xr:uid="{00000000-0005-0000-0000-0000199B0000}"/>
    <cellStyle name="Normal 6 9 2 2 5 2" xfId="20143" xr:uid="{00000000-0005-0000-0000-00001A9B0000}"/>
    <cellStyle name="Normal 6 9 2 2 5 2 2" xfId="43296" xr:uid="{00000000-0005-0000-0000-00001B9B0000}"/>
    <cellStyle name="Normal 6 9 2 2 5 3" xfId="33278" xr:uid="{00000000-0005-0000-0000-00001C9B0000}"/>
    <cellStyle name="Normal 6 9 2 2 6" xfId="20144" xr:uid="{00000000-0005-0000-0000-00001D9B0000}"/>
    <cellStyle name="Normal 6 9 2 2 6 2" xfId="20145" xr:uid="{00000000-0005-0000-0000-00001E9B0000}"/>
    <cellStyle name="Normal 6 9 2 2 6 2 2" xfId="43297" xr:uid="{00000000-0005-0000-0000-00001F9B0000}"/>
    <cellStyle name="Normal 6 9 2 2 6 3" xfId="33279" xr:uid="{00000000-0005-0000-0000-0000209B0000}"/>
    <cellStyle name="Normal 6 9 2 2 7" xfId="20146" xr:uid="{00000000-0005-0000-0000-0000219B0000}"/>
    <cellStyle name="Normal 6 9 2 2 7 2" xfId="37062" xr:uid="{00000000-0005-0000-0000-0000229B0000}"/>
    <cellStyle name="Normal 6 9 2 2 8" xfId="26466" xr:uid="{00000000-0005-0000-0000-0000239B0000}"/>
    <cellStyle name="Normal 6 9 2 3" xfId="20147" xr:uid="{00000000-0005-0000-0000-0000249B0000}"/>
    <cellStyle name="Normal 6 9 2 3 2" xfId="20148" xr:uid="{00000000-0005-0000-0000-0000259B0000}"/>
    <cellStyle name="Normal 6 9 2 3 2 2" xfId="20149" xr:uid="{00000000-0005-0000-0000-0000269B0000}"/>
    <cellStyle name="Normal 6 9 2 3 2 2 2" xfId="20150" xr:uid="{00000000-0005-0000-0000-0000279B0000}"/>
    <cellStyle name="Normal 6 9 2 3 2 2 2 2" xfId="20151" xr:uid="{00000000-0005-0000-0000-0000289B0000}"/>
    <cellStyle name="Normal 6 9 2 3 2 2 2 2 2" xfId="43298" xr:uid="{00000000-0005-0000-0000-0000299B0000}"/>
    <cellStyle name="Normal 6 9 2 3 2 2 2 3" xfId="33280" xr:uid="{00000000-0005-0000-0000-00002A9B0000}"/>
    <cellStyle name="Normal 6 9 2 3 2 2 3" xfId="20152" xr:uid="{00000000-0005-0000-0000-00002B9B0000}"/>
    <cellStyle name="Normal 6 9 2 3 2 2 3 2" xfId="20153" xr:uid="{00000000-0005-0000-0000-00002C9B0000}"/>
    <cellStyle name="Normal 6 9 2 3 2 2 3 2 2" xfId="43299" xr:uid="{00000000-0005-0000-0000-00002D9B0000}"/>
    <cellStyle name="Normal 6 9 2 3 2 2 3 3" xfId="33281" xr:uid="{00000000-0005-0000-0000-00002E9B0000}"/>
    <cellStyle name="Normal 6 9 2 3 2 2 4" xfId="20154" xr:uid="{00000000-0005-0000-0000-00002F9B0000}"/>
    <cellStyle name="Normal 6 9 2 3 2 2 4 2" xfId="37070" xr:uid="{00000000-0005-0000-0000-0000309B0000}"/>
    <cellStyle name="Normal 6 9 2 3 2 2 5" xfId="26474" xr:uid="{00000000-0005-0000-0000-0000319B0000}"/>
    <cellStyle name="Normal 6 9 2 3 2 3" xfId="20155" xr:uid="{00000000-0005-0000-0000-0000329B0000}"/>
    <cellStyle name="Normal 6 9 2 3 2 3 2" xfId="20156" xr:uid="{00000000-0005-0000-0000-0000339B0000}"/>
    <cellStyle name="Normal 6 9 2 3 2 3 2 2" xfId="20157" xr:uid="{00000000-0005-0000-0000-0000349B0000}"/>
    <cellStyle name="Normal 6 9 2 3 2 3 2 2 2" xfId="43300" xr:uid="{00000000-0005-0000-0000-0000359B0000}"/>
    <cellStyle name="Normal 6 9 2 3 2 3 2 3" xfId="33282" xr:uid="{00000000-0005-0000-0000-0000369B0000}"/>
    <cellStyle name="Normal 6 9 2 3 2 3 3" xfId="20158" xr:uid="{00000000-0005-0000-0000-0000379B0000}"/>
    <cellStyle name="Normal 6 9 2 3 2 3 3 2" xfId="20159" xr:uid="{00000000-0005-0000-0000-0000389B0000}"/>
    <cellStyle name="Normal 6 9 2 3 2 3 3 2 2" xfId="43301" xr:uid="{00000000-0005-0000-0000-0000399B0000}"/>
    <cellStyle name="Normal 6 9 2 3 2 3 3 3" xfId="33283" xr:uid="{00000000-0005-0000-0000-00003A9B0000}"/>
    <cellStyle name="Normal 6 9 2 3 2 3 4" xfId="20160" xr:uid="{00000000-0005-0000-0000-00003B9B0000}"/>
    <cellStyle name="Normal 6 9 2 3 2 3 4 2" xfId="37071" xr:uid="{00000000-0005-0000-0000-00003C9B0000}"/>
    <cellStyle name="Normal 6 9 2 3 2 3 5" xfId="26475" xr:uid="{00000000-0005-0000-0000-00003D9B0000}"/>
    <cellStyle name="Normal 6 9 2 3 2 4" xfId="20161" xr:uid="{00000000-0005-0000-0000-00003E9B0000}"/>
    <cellStyle name="Normal 6 9 2 3 2 4 2" xfId="20162" xr:uid="{00000000-0005-0000-0000-00003F9B0000}"/>
    <cellStyle name="Normal 6 9 2 3 2 4 2 2" xfId="43302" xr:uid="{00000000-0005-0000-0000-0000409B0000}"/>
    <cellStyle name="Normal 6 9 2 3 2 4 3" xfId="33284" xr:uid="{00000000-0005-0000-0000-0000419B0000}"/>
    <cellStyle name="Normal 6 9 2 3 2 5" xfId="20163" xr:uid="{00000000-0005-0000-0000-0000429B0000}"/>
    <cellStyle name="Normal 6 9 2 3 2 5 2" xfId="20164" xr:uid="{00000000-0005-0000-0000-0000439B0000}"/>
    <cellStyle name="Normal 6 9 2 3 2 5 2 2" xfId="43303" xr:uid="{00000000-0005-0000-0000-0000449B0000}"/>
    <cellStyle name="Normal 6 9 2 3 2 5 3" xfId="33285" xr:uid="{00000000-0005-0000-0000-0000459B0000}"/>
    <cellStyle name="Normal 6 9 2 3 2 6" xfId="20165" xr:uid="{00000000-0005-0000-0000-0000469B0000}"/>
    <cellStyle name="Normal 6 9 2 3 2 6 2" xfId="37069" xr:uid="{00000000-0005-0000-0000-0000479B0000}"/>
    <cellStyle name="Normal 6 9 2 3 2 7" xfId="26473" xr:uid="{00000000-0005-0000-0000-0000489B0000}"/>
    <cellStyle name="Normal 6 9 2 3 3" xfId="20166" xr:uid="{00000000-0005-0000-0000-0000499B0000}"/>
    <cellStyle name="Normal 6 9 2 3 3 2" xfId="20167" xr:uid="{00000000-0005-0000-0000-00004A9B0000}"/>
    <cellStyle name="Normal 6 9 2 3 3 2 2" xfId="20168" xr:uid="{00000000-0005-0000-0000-00004B9B0000}"/>
    <cellStyle name="Normal 6 9 2 3 3 2 2 2" xfId="43304" xr:uid="{00000000-0005-0000-0000-00004C9B0000}"/>
    <cellStyle name="Normal 6 9 2 3 3 2 3" xfId="33286" xr:uid="{00000000-0005-0000-0000-00004D9B0000}"/>
    <cellStyle name="Normal 6 9 2 3 3 3" xfId="20169" xr:uid="{00000000-0005-0000-0000-00004E9B0000}"/>
    <cellStyle name="Normal 6 9 2 3 3 3 2" xfId="20170" xr:uid="{00000000-0005-0000-0000-00004F9B0000}"/>
    <cellStyle name="Normal 6 9 2 3 3 3 2 2" xfId="43305" xr:uid="{00000000-0005-0000-0000-0000509B0000}"/>
    <cellStyle name="Normal 6 9 2 3 3 3 3" xfId="33287" xr:uid="{00000000-0005-0000-0000-0000519B0000}"/>
    <cellStyle name="Normal 6 9 2 3 3 4" xfId="20171" xr:uid="{00000000-0005-0000-0000-0000529B0000}"/>
    <cellStyle name="Normal 6 9 2 3 3 4 2" xfId="37072" xr:uid="{00000000-0005-0000-0000-0000539B0000}"/>
    <cellStyle name="Normal 6 9 2 3 3 5" xfId="26476" xr:uid="{00000000-0005-0000-0000-0000549B0000}"/>
    <cellStyle name="Normal 6 9 2 3 4" xfId="20172" xr:uid="{00000000-0005-0000-0000-0000559B0000}"/>
    <cellStyle name="Normal 6 9 2 3 4 2" xfId="20173" xr:uid="{00000000-0005-0000-0000-0000569B0000}"/>
    <cellStyle name="Normal 6 9 2 3 4 2 2" xfId="20174" xr:uid="{00000000-0005-0000-0000-0000579B0000}"/>
    <cellStyle name="Normal 6 9 2 3 4 2 2 2" xfId="43306" xr:uid="{00000000-0005-0000-0000-0000589B0000}"/>
    <cellStyle name="Normal 6 9 2 3 4 2 3" xfId="33288" xr:uid="{00000000-0005-0000-0000-0000599B0000}"/>
    <cellStyle name="Normal 6 9 2 3 4 3" xfId="20175" xr:uid="{00000000-0005-0000-0000-00005A9B0000}"/>
    <cellStyle name="Normal 6 9 2 3 4 3 2" xfId="20176" xr:uid="{00000000-0005-0000-0000-00005B9B0000}"/>
    <cellStyle name="Normal 6 9 2 3 4 3 2 2" xfId="43307" xr:uid="{00000000-0005-0000-0000-00005C9B0000}"/>
    <cellStyle name="Normal 6 9 2 3 4 3 3" xfId="33289" xr:uid="{00000000-0005-0000-0000-00005D9B0000}"/>
    <cellStyle name="Normal 6 9 2 3 4 4" xfId="20177" xr:uid="{00000000-0005-0000-0000-00005E9B0000}"/>
    <cellStyle name="Normal 6 9 2 3 4 4 2" xfId="37073" xr:uid="{00000000-0005-0000-0000-00005F9B0000}"/>
    <cellStyle name="Normal 6 9 2 3 4 5" xfId="26477" xr:uid="{00000000-0005-0000-0000-0000609B0000}"/>
    <cellStyle name="Normal 6 9 2 3 5" xfId="20178" xr:uid="{00000000-0005-0000-0000-0000619B0000}"/>
    <cellStyle name="Normal 6 9 2 3 5 2" xfId="20179" xr:uid="{00000000-0005-0000-0000-0000629B0000}"/>
    <cellStyle name="Normal 6 9 2 3 5 2 2" xfId="43308" xr:uid="{00000000-0005-0000-0000-0000639B0000}"/>
    <cellStyle name="Normal 6 9 2 3 5 3" xfId="33290" xr:uid="{00000000-0005-0000-0000-0000649B0000}"/>
    <cellStyle name="Normal 6 9 2 3 6" xfId="20180" xr:uid="{00000000-0005-0000-0000-0000659B0000}"/>
    <cellStyle name="Normal 6 9 2 3 6 2" xfId="20181" xr:uid="{00000000-0005-0000-0000-0000669B0000}"/>
    <cellStyle name="Normal 6 9 2 3 6 2 2" xfId="43309" xr:uid="{00000000-0005-0000-0000-0000679B0000}"/>
    <cellStyle name="Normal 6 9 2 3 6 3" xfId="33291" xr:uid="{00000000-0005-0000-0000-0000689B0000}"/>
    <cellStyle name="Normal 6 9 2 3 7" xfId="20182" xr:uid="{00000000-0005-0000-0000-0000699B0000}"/>
    <cellStyle name="Normal 6 9 2 3 7 2" xfId="37068" xr:uid="{00000000-0005-0000-0000-00006A9B0000}"/>
    <cellStyle name="Normal 6 9 2 3 8" xfId="26472" xr:uid="{00000000-0005-0000-0000-00006B9B0000}"/>
    <cellStyle name="Normal 6 9 2 4" xfId="20183" xr:uid="{00000000-0005-0000-0000-00006C9B0000}"/>
    <cellStyle name="Normal 6 9 2 4 2" xfId="20184" xr:uid="{00000000-0005-0000-0000-00006D9B0000}"/>
    <cellStyle name="Normal 6 9 2 4 2 2" xfId="20185" xr:uid="{00000000-0005-0000-0000-00006E9B0000}"/>
    <cellStyle name="Normal 6 9 2 4 2 2 2" xfId="20186" xr:uid="{00000000-0005-0000-0000-00006F9B0000}"/>
    <cellStyle name="Normal 6 9 2 4 2 2 2 2" xfId="43310" xr:uid="{00000000-0005-0000-0000-0000709B0000}"/>
    <cellStyle name="Normal 6 9 2 4 2 2 3" xfId="33292" xr:uid="{00000000-0005-0000-0000-0000719B0000}"/>
    <cellStyle name="Normal 6 9 2 4 2 3" xfId="20187" xr:uid="{00000000-0005-0000-0000-0000729B0000}"/>
    <cellStyle name="Normal 6 9 2 4 2 3 2" xfId="20188" xr:uid="{00000000-0005-0000-0000-0000739B0000}"/>
    <cellStyle name="Normal 6 9 2 4 2 3 2 2" xfId="43311" xr:uid="{00000000-0005-0000-0000-0000749B0000}"/>
    <cellStyle name="Normal 6 9 2 4 2 3 3" xfId="33293" xr:uid="{00000000-0005-0000-0000-0000759B0000}"/>
    <cellStyle name="Normal 6 9 2 4 2 4" xfId="20189" xr:uid="{00000000-0005-0000-0000-0000769B0000}"/>
    <cellStyle name="Normal 6 9 2 4 2 4 2" xfId="37075" xr:uid="{00000000-0005-0000-0000-0000779B0000}"/>
    <cellStyle name="Normal 6 9 2 4 2 5" xfId="26479" xr:uid="{00000000-0005-0000-0000-0000789B0000}"/>
    <cellStyle name="Normal 6 9 2 4 3" xfId="20190" xr:uid="{00000000-0005-0000-0000-0000799B0000}"/>
    <cellStyle name="Normal 6 9 2 4 3 2" xfId="20191" xr:uid="{00000000-0005-0000-0000-00007A9B0000}"/>
    <cellStyle name="Normal 6 9 2 4 3 2 2" xfId="20192" xr:uid="{00000000-0005-0000-0000-00007B9B0000}"/>
    <cellStyle name="Normal 6 9 2 4 3 2 2 2" xfId="43312" xr:uid="{00000000-0005-0000-0000-00007C9B0000}"/>
    <cellStyle name="Normal 6 9 2 4 3 2 3" xfId="33294" xr:uid="{00000000-0005-0000-0000-00007D9B0000}"/>
    <cellStyle name="Normal 6 9 2 4 3 3" xfId="20193" xr:uid="{00000000-0005-0000-0000-00007E9B0000}"/>
    <cellStyle name="Normal 6 9 2 4 3 3 2" xfId="20194" xr:uid="{00000000-0005-0000-0000-00007F9B0000}"/>
    <cellStyle name="Normal 6 9 2 4 3 3 2 2" xfId="43313" xr:uid="{00000000-0005-0000-0000-0000809B0000}"/>
    <cellStyle name="Normal 6 9 2 4 3 3 3" xfId="33295" xr:uid="{00000000-0005-0000-0000-0000819B0000}"/>
    <cellStyle name="Normal 6 9 2 4 3 4" xfId="20195" xr:uid="{00000000-0005-0000-0000-0000829B0000}"/>
    <cellStyle name="Normal 6 9 2 4 3 4 2" xfId="37076" xr:uid="{00000000-0005-0000-0000-0000839B0000}"/>
    <cellStyle name="Normal 6 9 2 4 3 5" xfId="26480" xr:uid="{00000000-0005-0000-0000-0000849B0000}"/>
    <cellStyle name="Normal 6 9 2 4 4" xfId="20196" xr:uid="{00000000-0005-0000-0000-0000859B0000}"/>
    <cellStyle name="Normal 6 9 2 4 4 2" xfId="20197" xr:uid="{00000000-0005-0000-0000-0000869B0000}"/>
    <cellStyle name="Normal 6 9 2 4 4 2 2" xfId="43314" xr:uid="{00000000-0005-0000-0000-0000879B0000}"/>
    <cellStyle name="Normal 6 9 2 4 4 3" xfId="33296" xr:uid="{00000000-0005-0000-0000-0000889B0000}"/>
    <cellStyle name="Normal 6 9 2 4 5" xfId="20198" xr:uid="{00000000-0005-0000-0000-0000899B0000}"/>
    <cellStyle name="Normal 6 9 2 4 5 2" xfId="20199" xr:uid="{00000000-0005-0000-0000-00008A9B0000}"/>
    <cellStyle name="Normal 6 9 2 4 5 2 2" xfId="43315" xr:uid="{00000000-0005-0000-0000-00008B9B0000}"/>
    <cellStyle name="Normal 6 9 2 4 5 3" xfId="33297" xr:uid="{00000000-0005-0000-0000-00008C9B0000}"/>
    <cellStyle name="Normal 6 9 2 4 6" xfId="20200" xr:uid="{00000000-0005-0000-0000-00008D9B0000}"/>
    <cellStyle name="Normal 6 9 2 4 6 2" xfId="37074" xr:uid="{00000000-0005-0000-0000-00008E9B0000}"/>
    <cellStyle name="Normal 6 9 2 4 7" xfId="26478" xr:uid="{00000000-0005-0000-0000-00008F9B0000}"/>
    <cellStyle name="Normal 6 9 2 5" xfId="20201" xr:uid="{00000000-0005-0000-0000-0000909B0000}"/>
    <cellStyle name="Normal 6 9 2 5 2" xfId="20202" xr:uid="{00000000-0005-0000-0000-0000919B0000}"/>
    <cellStyle name="Normal 6 9 2 5 2 2" xfId="20203" xr:uid="{00000000-0005-0000-0000-0000929B0000}"/>
    <cellStyle name="Normal 6 9 2 5 2 2 2" xfId="43316" xr:uid="{00000000-0005-0000-0000-0000939B0000}"/>
    <cellStyle name="Normal 6 9 2 5 2 3" xfId="33298" xr:uid="{00000000-0005-0000-0000-0000949B0000}"/>
    <cellStyle name="Normal 6 9 2 5 3" xfId="20204" xr:uid="{00000000-0005-0000-0000-0000959B0000}"/>
    <cellStyle name="Normal 6 9 2 5 3 2" xfId="20205" xr:uid="{00000000-0005-0000-0000-0000969B0000}"/>
    <cellStyle name="Normal 6 9 2 5 3 2 2" xfId="43317" xr:uid="{00000000-0005-0000-0000-0000979B0000}"/>
    <cellStyle name="Normal 6 9 2 5 3 3" xfId="33299" xr:uid="{00000000-0005-0000-0000-0000989B0000}"/>
    <cellStyle name="Normal 6 9 2 5 4" xfId="20206" xr:uid="{00000000-0005-0000-0000-0000999B0000}"/>
    <cellStyle name="Normal 6 9 2 5 4 2" xfId="37077" xr:uid="{00000000-0005-0000-0000-00009A9B0000}"/>
    <cellStyle name="Normal 6 9 2 5 5" xfId="26481" xr:uid="{00000000-0005-0000-0000-00009B9B0000}"/>
    <cellStyle name="Normal 6 9 2 6" xfId="20207" xr:uid="{00000000-0005-0000-0000-00009C9B0000}"/>
    <cellStyle name="Normal 6 9 2 6 2" xfId="20208" xr:uid="{00000000-0005-0000-0000-00009D9B0000}"/>
    <cellStyle name="Normal 6 9 2 6 2 2" xfId="20209" xr:uid="{00000000-0005-0000-0000-00009E9B0000}"/>
    <cellStyle name="Normal 6 9 2 6 2 2 2" xfId="43318" xr:uid="{00000000-0005-0000-0000-00009F9B0000}"/>
    <cellStyle name="Normal 6 9 2 6 2 3" xfId="33300" xr:uid="{00000000-0005-0000-0000-0000A09B0000}"/>
    <cellStyle name="Normal 6 9 2 6 3" xfId="20210" xr:uid="{00000000-0005-0000-0000-0000A19B0000}"/>
    <cellStyle name="Normal 6 9 2 6 3 2" xfId="20211" xr:uid="{00000000-0005-0000-0000-0000A29B0000}"/>
    <cellStyle name="Normal 6 9 2 6 3 2 2" xfId="43319" xr:uid="{00000000-0005-0000-0000-0000A39B0000}"/>
    <cellStyle name="Normal 6 9 2 6 3 3" xfId="33301" xr:uid="{00000000-0005-0000-0000-0000A49B0000}"/>
    <cellStyle name="Normal 6 9 2 6 4" xfId="20212" xr:uid="{00000000-0005-0000-0000-0000A59B0000}"/>
    <cellStyle name="Normal 6 9 2 6 4 2" xfId="37078" xr:uid="{00000000-0005-0000-0000-0000A69B0000}"/>
    <cellStyle name="Normal 6 9 2 6 5" xfId="26482" xr:uid="{00000000-0005-0000-0000-0000A79B0000}"/>
    <cellStyle name="Normal 6 9 2 7" xfId="20213" xr:uid="{00000000-0005-0000-0000-0000A89B0000}"/>
    <cellStyle name="Normal 6 9 2 7 2" xfId="20214" xr:uid="{00000000-0005-0000-0000-0000A99B0000}"/>
    <cellStyle name="Normal 6 9 2 7 2 2" xfId="43320" xr:uid="{00000000-0005-0000-0000-0000AA9B0000}"/>
    <cellStyle name="Normal 6 9 2 7 3" xfId="33302" xr:uid="{00000000-0005-0000-0000-0000AB9B0000}"/>
    <cellStyle name="Normal 6 9 2 8" xfId="20215" xr:uid="{00000000-0005-0000-0000-0000AC9B0000}"/>
    <cellStyle name="Normal 6 9 2 8 2" xfId="20216" xr:uid="{00000000-0005-0000-0000-0000AD9B0000}"/>
    <cellStyle name="Normal 6 9 2 8 2 2" xfId="43321" xr:uid="{00000000-0005-0000-0000-0000AE9B0000}"/>
    <cellStyle name="Normal 6 9 2 8 3" xfId="33303" xr:uid="{00000000-0005-0000-0000-0000AF9B0000}"/>
    <cellStyle name="Normal 6 9 2 9" xfId="20217" xr:uid="{00000000-0005-0000-0000-0000B09B0000}"/>
    <cellStyle name="Normal 6 9 2 9 2" xfId="37061" xr:uid="{00000000-0005-0000-0000-0000B19B0000}"/>
    <cellStyle name="Normal 6 9 3" xfId="20218" xr:uid="{00000000-0005-0000-0000-0000B29B0000}"/>
    <cellStyle name="Normal 6 9 3 2" xfId="20219" xr:uid="{00000000-0005-0000-0000-0000B39B0000}"/>
    <cellStyle name="Normal 6 9 3 2 2" xfId="20220" xr:uid="{00000000-0005-0000-0000-0000B49B0000}"/>
    <cellStyle name="Normal 6 9 3 2 2 2" xfId="20221" xr:uid="{00000000-0005-0000-0000-0000B59B0000}"/>
    <cellStyle name="Normal 6 9 3 2 2 2 2" xfId="20222" xr:uid="{00000000-0005-0000-0000-0000B69B0000}"/>
    <cellStyle name="Normal 6 9 3 2 2 2 2 2" xfId="43322" xr:uid="{00000000-0005-0000-0000-0000B79B0000}"/>
    <cellStyle name="Normal 6 9 3 2 2 2 3" xfId="33304" xr:uid="{00000000-0005-0000-0000-0000B89B0000}"/>
    <cellStyle name="Normal 6 9 3 2 2 3" xfId="20223" xr:uid="{00000000-0005-0000-0000-0000B99B0000}"/>
    <cellStyle name="Normal 6 9 3 2 2 3 2" xfId="20224" xr:uid="{00000000-0005-0000-0000-0000BA9B0000}"/>
    <cellStyle name="Normal 6 9 3 2 2 3 2 2" xfId="43323" xr:uid="{00000000-0005-0000-0000-0000BB9B0000}"/>
    <cellStyle name="Normal 6 9 3 2 2 3 3" xfId="33305" xr:uid="{00000000-0005-0000-0000-0000BC9B0000}"/>
    <cellStyle name="Normal 6 9 3 2 2 4" xfId="20225" xr:uid="{00000000-0005-0000-0000-0000BD9B0000}"/>
    <cellStyle name="Normal 6 9 3 2 2 4 2" xfId="37081" xr:uid="{00000000-0005-0000-0000-0000BE9B0000}"/>
    <cellStyle name="Normal 6 9 3 2 2 5" xfId="26485" xr:uid="{00000000-0005-0000-0000-0000BF9B0000}"/>
    <cellStyle name="Normal 6 9 3 2 3" xfId="20226" xr:uid="{00000000-0005-0000-0000-0000C09B0000}"/>
    <cellStyle name="Normal 6 9 3 2 3 2" xfId="20227" xr:uid="{00000000-0005-0000-0000-0000C19B0000}"/>
    <cellStyle name="Normal 6 9 3 2 3 2 2" xfId="20228" xr:uid="{00000000-0005-0000-0000-0000C29B0000}"/>
    <cellStyle name="Normal 6 9 3 2 3 2 2 2" xfId="43324" xr:uid="{00000000-0005-0000-0000-0000C39B0000}"/>
    <cellStyle name="Normal 6 9 3 2 3 2 3" xfId="33306" xr:uid="{00000000-0005-0000-0000-0000C49B0000}"/>
    <cellStyle name="Normal 6 9 3 2 3 3" xfId="20229" xr:uid="{00000000-0005-0000-0000-0000C59B0000}"/>
    <cellStyle name="Normal 6 9 3 2 3 3 2" xfId="20230" xr:uid="{00000000-0005-0000-0000-0000C69B0000}"/>
    <cellStyle name="Normal 6 9 3 2 3 3 2 2" xfId="43325" xr:uid="{00000000-0005-0000-0000-0000C79B0000}"/>
    <cellStyle name="Normal 6 9 3 2 3 3 3" xfId="33307" xr:uid="{00000000-0005-0000-0000-0000C89B0000}"/>
    <cellStyle name="Normal 6 9 3 2 3 4" xfId="20231" xr:uid="{00000000-0005-0000-0000-0000C99B0000}"/>
    <cellStyle name="Normal 6 9 3 2 3 4 2" xfId="37082" xr:uid="{00000000-0005-0000-0000-0000CA9B0000}"/>
    <cellStyle name="Normal 6 9 3 2 3 5" xfId="26486" xr:uid="{00000000-0005-0000-0000-0000CB9B0000}"/>
    <cellStyle name="Normal 6 9 3 2 4" xfId="20232" xr:uid="{00000000-0005-0000-0000-0000CC9B0000}"/>
    <cellStyle name="Normal 6 9 3 2 4 2" xfId="20233" xr:uid="{00000000-0005-0000-0000-0000CD9B0000}"/>
    <cellStyle name="Normal 6 9 3 2 4 2 2" xfId="43326" xr:uid="{00000000-0005-0000-0000-0000CE9B0000}"/>
    <cellStyle name="Normal 6 9 3 2 4 3" xfId="33308" xr:uid="{00000000-0005-0000-0000-0000CF9B0000}"/>
    <cellStyle name="Normal 6 9 3 2 5" xfId="20234" xr:uid="{00000000-0005-0000-0000-0000D09B0000}"/>
    <cellStyle name="Normal 6 9 3 2 5 2" xfId="20235" xr:uid="{00000000-0005-0000-0000-0000D19B0000}"/>
    <cellStyle name="Normal 6 9 3 2 5 2 2" xfId="43327" xr:uid="{00000000-0005-0000-0000-0000D29B0000}"/>
    <cellStyle name="Normal 6 9 3 2 5 3" xfId="33309" xr:uid="{00000000-0005-0000-0000-0000D39B0000}"/>
    <cellStyle name="Normal 6 9 3 2 6" xfId="20236" xr:uid="{00000000-0005-0000-0000-0000D49B0000}"/>
    <cellStyle name="Normal 6 9 3 2 6 2" xfId="37080" xr:uid="{00000000-0005-0000-0000-0000D59B0000}"/>
    <cellStyle name="Normal 6 9 3 2 7" xfId="26484" xr:uid="{00000000-0005-0000-0000-0000D69B0000}"/>
    <cellStyle name="Normal 6 9 3 3" xfId="20237" xr:uid="{00000000-0005-0000-0000-0000D79B0000}"/>
    <cellStyle name="Normal 6 9 3 3 2" xfId="20238" xr:uid="{00000000-0005-0000-0000-0000D89B0000}"/>
    <cellStyle name="Normal 6 9 3 3 2 2" xfId="20239" xr:uid="{00000000-0005-0000-0000-0000D99B0000}"/>
    <cellStyle name="Normal 6 9 3 3 2 2 2" xfId="43328" xr:uid="{00000000-0005-0000-0000-0000DA9B0000}"/>
    <cellStyle name="Normal 6 9 3 3 2 3" xfId="33310" xr:uid="{00000000-0005-0000-0000-0000DB9B0000}"/>
    <cellStyle name="Normal 6 9 3 3 3" xfId="20240" xr:uid="{00000000-0005-0000-0000-0000DC9B0000}"/>
    <cellStyle name="Normal 6 9 3 3 3 2" xfId="20241" xr:uid="{00000000-0005-0000-0000-0000DD9B0000}"/>
    <cellStyle name="Normal 6 9 3 3 3 2 2" xfId="43329" xr:uid="{00000000-0005-0000-0000-0000DE9B0000}"/>
    <cellStyle name="Normal 6 9 3 3 3 3" xfId="33311" xr:uid="{00000000-0005-0000-0000-0000DF9B0000}"/>
    <cellStyle name="Normal 6 9 3 3 4" xfId="20242" xr:uid="{00000000-0005-0000-0000-0000E09B0000}"/>
    <cellStyle name="Normal 6 9 3 3 4 2" xfId="37083" xr:uid="{00000000-0005-0000-0000-0000E19B0000}"/>
    <cellStyle name="Normal 6 9 3 3 5" xfId="26487" xr:uid="{00000000-0005-0000-0000-0000E29B0000}"/>
    <cellStyle name="Normal 6 9 3 4" xfId="20243" xr:uid="{00000000-0005-0000-0000-0000E39B0000}"/>
    <cellStyle name="Normal 6 9 3 4 2" xfId="20244" xr:uid="{00000000-0005-0000-0000-0000E49B0000}"/>
    <cellStyle name="Normal 6 9 3 4 2 2" xfId="20245" xr:uid="{00000000-0005-0000-0000-0000E59B0000}"/>
    <cellStyle name="Normal 6 9 3 4 2 2 2" xfId="43330" xr:uid="{00000000-0005-0000-0000-0000E69B0000}"/>
    <cellStyle name="Normal 6 9 3 4 2 3" xfId="33312" xr:uid="{00000000-0005-0000-0000-0000E79B0000}"/>
    <cellStyle name="Normal 6 9 3 4 3" xfId="20246" xr:uid="{00000000-0005-0000-0000-0000E89B0000}"/>
    <cellStyle name="Normal 6 9 3 4 3 2" xfId="20247" xr:uid="{00000000-0005-0000-0000-0000E99B0000}"/>
    <cellStyle name="Normal 6 9 3 4 3 2 2" xfId="43331" xr:uid="{00000000-0005-0000-0000-0000EA9B0000}"/>
    <cellStyle name="Normal 6 9 3 4 3 3" xfId="33313" xr:uid="{00000000-0005-0000-0000-0000EB9B0000}"/>
    <cellStyle name="Normal 6 9 3 4 4" xfId="20248" xr:uid="{00000000-0005-0000-0000-0000EC9B0000}"/>
    <cellStyle name="Normal 6 9 3 4 4 2" xfId="37084" xr:uid="{00000000-0005-0000-0000-0000ED9B0000}"/>
    <cellStyle name="Normal 6 9 3 4 5" xfId="26488" xr:uid="{00000000-0005-0000-0000-0000EE9B0000}"/>
    <cellStyle name="Normal 6 9 3 5" xfId="20249" xr:uid="{00000000-0005-0000-0000-0000EF9B0000}"/>
    <cellStyle name="Normal 6 9 3 5 2" xfId="20250" xr:uid="{00000000-0005-0000-0000-0000F09B0000}"/>
    <cellStyle name="Normal 6 9 3 5 2 2" xfId="43332" xr:uid="{00000000-0005-0000-0000-0000F19B0000}"/>
    <cellStyle name="Normal 6 9 3 5 3" xfId="33314" xr:uid="{00000000-0005-0000-0000-0000F29B0000}"/>
    <cellStyle name="Normal 6 9 3 6" xfId="20251" xr:uid="{00000000-0005-0000-0000-0000F39B0000}"/>
    <cellStyle name="Normal 6 9 3 6 2" xfId="20252" xr:uid="{00000000-0005-0000-0000-0000F49B0000}"/>
    <cellStyle name="Normal 6 9 3 6 2 2" xfId="43333" xr:uid="{00000000-0005-0000-0000-0000F59B0000}"/>
    <cellStyle name="Normal 6 9 3 6 3" xfId="33315" xr:uid="{00000000-0005-0000-0000-0000F69B0000}"/>
    <cellStyle name="Normal 6 9 3 7" xfId="20253" xr:uid="{00000000-0005-0000-0000-0000F79B0000}"/>
    <cellStyle name="Normal 6 9 3 7 2" xfId="37079" xr:uid="{00000000-0005-0000-0000-0000F89B0000}"/>
    <cellStyle name="Normal 6 9 3 8" xfId="26483" xr:uid="{00000000-0005-0000-0000-0000F99B0000}"/>
    <cellStyle name="Normal 6 9 4" xfId="20254" xr:uid="{00000000-0005-0000-0000-0000FA9B0000}"/>
    <cellStyle name="Normal 6 9 4 2" xfId="20255" xr:uid="{00000000-0005-0000-0000-0000FB9B0000}"/>
    <cellStyle name="Normal 6 9 4 2 2" xfId="20256" xr:uid="{00000000-0005-0000-0000-0000FC9B0000}"/>
    <cellStyle name="Normal 6 9 4 2 2 2" xfId="20257" xr:uid="{00000000-0005-0000-0000-0000FD9B0000}"/>
    <cellStyle name="Normal 6 9 4 2 2 2 2" xfId="20258" xr:uid="{00000000-0005-0000-0000-0000FE9B0000}"/>
    <cellStyle name="Normal 6 9 4 2 2 2 2 2" xfId="43334" xr:uid="{00000000-0005-0000-0000-0000FF9B0000}"/>
    <cellStyle name="Normal 6 9 4 2 2 2 3" xfId="33316" xr:uid="{00000000-0005-0000-0000-0000009C0000}"/>
    <cellStyle name="Normal 6 9 4 2 2 3" xfId="20259" xr:uid="{00000000-0005-0000-0000-0000019C0000}"/>
    <cellStyle name="Normal 6 9 4 2 2 3 2" xfId="20260" xr:uid="{00000000-0005-0000-0000-0000029C0000}"/>
    <cellStyle name="Normal 6 9 4 2 2 3 2 2" xfId="43335" xr:uid="{00000000-0005-0000-0000-0000039C0000}"/>
    <cellStyle name="Normal 6 9 4 2 2 3 3" xfId="33317" xr:uid="{00000000-0005-0000-0000-0000049C0000}"/>
    <cellStyle name="Normal 6 9 4 2 2 4" xfId="20261" xr:uid="{00000000-0005-0000-0000-0000059C0000}"/>
    <cellStyle name="Normal 6 9 4 2 2 4 2" xfId="37087" xr:uid="{00000000-0005-0000-0000-0000069C0000}"/>
    <cellStyle name="Normal 6 9 4 2 2 5" xfId="26491" xr:uid="{00000000-0005-0000-0000-0000079C0000}"/>
    <cellStyle name="Normal 6 9 4 2 3" xfId="20262" xr:uid="{00000000-0005-0000-0000-0000089C0000}"/>
    <cellStyle name="Normal 6 9 4 2 3 2" xfId="20263" xr:uid="{00000000-0005-0000-0000-0000099C0000}"/>
    <cellStyle name="Normal 6 9 4 2 3 2 2" xfId="20264" xr:uid="{00000000-0005-0000-0000-00000A9C0000}"/>
    <cellStyle name="Normal 6 9 4 2 3 2 2 2" xfId="43336" xr:uid="{00000000-0005-0000-0000-00000B9C0000}"/>
    <cellStyle name="Normal 6 9 4 2 3 2 3" xfId="33318" xr:uid="{00000000-0005-0000-0000-00000C9C0000}"/>
    <cellStyle name="Normal 6 9 4 2 3 3" xfId="20265" xr:uid="{00000000-0005-0000-0000-00000D9C0000}"/>
    <cellStyle name="Normal 6 9 4 2 3 3 2" xfId="20266" xr:uid="{00000000-0005-0000-0000-00000E9C0000}"/>
    <cellStyle name="Normal 6 9 4 2 3 3 2 2" xfId="43337" xr:uid="{00000000-0005-0000-0000-00000F9C0000}"/>
    <cellStyle name="Normal 6 9 4 2 3 3 3" xfId="33319" xr:uid="{00000000-0005-0000-0000-0000109C0000}"/>
    <cellStyle name="Normal 6 9 4 2 3 4" xfId="20267" xr:uid="{00000000-0005-0000-0000-0000119C0000}"/>
    <cellStyle name="Normal 6 9 4 2 3 4 2" xfId="37088" xr:uid="{00000000-0005-0000-0000-0000129C0000}"/>
    <cellStyle name="Normal 6 9 4 2 3 5" xfId="26492" xr:uid="{00000000-0005-0000-0000-0000139C0000}"/>
    <cellStyle name="Normal 6 9 4 2 4" xfId="20268" xr:uid="{00000000-0005-0000-0000-0000149C0000}"/>
    <cellStyle name="Normal 6 9 4 2 4 2" xfId="20269" xr:uid="{00000000-0005-0000-0000-0000159C0000}"/>
    <cellStyle name="Normal 6 9 4 2 4 2 2" xfId="43338" xr:uid="{00000000-0005-0000-0000-0000169C0000}"/>
    <cellStyle name="Normal 6 9 4 2 4 3" xfId="33320" xr:uid="{00000000-0005-0000-0000-0000179C0000}"/>
    <cellStyle name="Normal 6 9 4 2 5" xfId="20270" xr:uid="{00000000-0005-0000-0000-0000189C0000}"/>
    <cellStyle name="Normal 6 9 4 2 5 2" xfId="20271" xr:uid="{00000000-0005-0000-0000-0000199C0000}"/>
    <cellStyle name="Normal 6 9 4 2 5 2 2" xfId="43339" xr:uid="{00000000-0005-0000-0000-00001A9C0000}"/>
    <cellStyle name="Normal 6 9 4 2 5 3" xfId="33321" xr:uid="{00000000-0005-0000-0000-00001B9C0000}"/>
    <cellStyle name="Normal 6 9 4 2 6" xfId="20272" xr:uid="{00000000-0005-0000-0000-00001C9C0000}"/>
    <cellStyle name="Normal 6 9 4 2 6 2" xfId="37086" xr:uid="{00000000-0005-0000-0000-00001D9C0000}"/>
    <cellStyle name="Normal 6 9 4 2 7" xfId="26490" xr:uid="{00000000-0005-0000-0000-00001E9C0000}"/>
    <cellStyle name="Normal 6 9 4 3" xfId="20273" xr:uid="{00000000-0005-0000-0000-00001F9C0000}"/>
    <cellStyle name="Normal 6 9 4 3 2" xfId="20274" xr:uid="{00000000-0005-0000-0000-0000209C0000}"/>
    <cellStyle name="Normal 6 9 4 3 2 2" xfId="20275" xr:uid="{00000000-0005-0000-0000-0000219C0000}"/>
    <cellStyle name="Normal 6 9 4 3 2 2 2" xfId="43340" xr:uid="{00000000-0005-0000-0000-0000229C0000}"/>
    <cellStyle name="Normal 6 9 4 3 2 3" xfId="33322" xr:uid="{00000000-0005-0000-0000-0000239C0000}"/>
    <cellStyle name="Normal 6 9 4 3 3" xfId="20276" xr:uid="{00000000-0005-0000-0000-0000249C0000}"/>
    <cellStyle name="Normal 6 9 4 3 3 2" xfId="20277" xr:uid="{00000000-0005-0000-0000-0000259C0000}"/>
    <cellStyle name="Normal 6 9 4 3 3 2 2" xfId="43341" xr:uid="{00000000-0005-0000-0000-0000269C0000}"/>
    <cellStyle name="Normal 6 9 4 3 3 3" xfId="33323" xr:uid="{00000000-0005-0000-0000-0000279C0000}"/>
    <cellStyle name="Normal 6 9 4 3 4" xfId="20278" xr:uid="{00000000-0005-0000-0000-0000289C0000}"/>
    <cellStyle name="Normal 6 9 4 3 4 2" xfId="37089" xr:uid="{00000000-0005-0000-0000-0000299C0000}"/>
    <cellStyle name="Normal 6 9 4 3 5" xfId="26493" xr:uid="{00000000-0005-0000-0000-00002A9C0000}"/>
    <cellStyle name="Normal 6 9 4 4" xfId="20279" xr:uid="{00000000-0005-0000-0000-00002B9C0000}"/>
    <cellStyle name="Normal 6 9 4 4 2" xfId="20280" xr:uid="{00000000-0005-0000-0000-00002C9C0000}"/>
    <cellStyle name="Normal 6 9 4 4 2 2" xfId="20281" xr:uid="{00000000-0005-0000-0000-00002D9C0000}"/>
    <cellStyle name="Normal 6 9 4 4 2 2 2" xfId="43342" xr:uid="{00000000-0005-0000-0000-00002E9C0000}"/>
    <cellStyle name="Normal 6 9 4 4 2 3" xfId="33324" xr:uid="{00000000-0005-0000-0000-00002F9C0000}"/>
    <cellStyle name="Normal 6 9 4 4 3" xfId="20282" xr:uid="{00000000-0005-0000-0000-0000309C0000}"/>
    <cellStyle name="Normal 6 9 4 4 3 2" xfId="20283" xr:uid="{00000000-0005-0000-0000-0000319C0000}"/>
    <cellStyle name="Normal 6 9 4 4 3 2 2" xfId="43343" xr:uid="{00000000-0005-0000-0000-0000329C0000}"/>
    <cellStyle name="Normal 6 9 4 4 3 3" xfId="33325" xr:uid="{00000000-0005-0000-0000-0000339C0000}"/>
    <cellStyle name="Normal 6 9 4 4 4" xfId="20284" xr:uid="{00000000-0005-0000-0000-0000349C0000}"/>
    <cellStyle name="Normal 6 9 4 4 4 2" xfId="37090" xr:uid="{00000000-0005-0000-0000-0000359C0000}"/>
    <cellStyle name="Normal 6 9 4 4 5" xfId="26494" xr:uid="{00000000-0005-0000-0000-0000369C0000}"/>
    <cellStyle name="Normal 6 9 4 5" xfId="20285" xr:uid="{00000000-0005-0000-0000-0000379C0000}"/>
    <cellStyle name="Normal 6 9 4 5 2" xfId="20286" xr:uid="{00000000-0005-0000-0000-0000389C0000}"/>
    <cellStyle name="Normal 6 9 4 5 2 2" xfId="43344" xr:uid="{00000000-0005-0000-0000-0000399C0000}"/>
    <cellStyle name="Normal 6 9 4 5 3" xfId="33326" xr:uid="{00000000-0005-0000-0000-00003A9C0000}"/>
    <cellStyle name="Normal 6 9 4 6" xfId="20287" xr:uid="{00000000-0005-0000-0000-00003B9C0000}"/>
    <cellStyle name="Normal 6 9 4 6 2" xfId="20288" xr:uid="{00000000-0005-0000-0000-00003C9C0000}"/>
    <cellStyle name="Normal 6 9 4 6 2 2" xfId="43345" xr:uid="{00000000-0005-0000-0000-00003D9C0000}"/>
    <cellStyle name="Normal 6 9 4 6 3" xfId="33327" xr:uid="{00000000-0005-0000-0000-00003E9C0000}"/>
    <cellStyle name="Normal 6 9 4 7" xfId="20289" xr:uid="{00000000-0005-0000-0000-00003F9C0000}"/>
    <cellStyle name="Normal 6 9 4 7 2" xfId="37085" xr:uid="{00000000-0005-0000-0000-0000409C0000}"/>
    <cellStyle name="Normal 6 9 4 8" xfId="26489" xr:uid="{00000000-0005-0000-0000-0000419C0000}"/>
    <cellStyle name="Normal 6 9 5" xfId="20290" xr:uid="{00000000-0005-0000-0000-0000429C0000}"/>
    <cellStyle name="Normal 6 9 5 2" xfId="20291" xr:uid="{00000000-0005-0000-0000-0000439C0000}"/>
    <cellStyle name="Normal 6 9 5 2 2" xfId="20292" xr:uid="{00000000-0005-0000-0000-0000449C0000}"/>
    <cellStyle name="Normal 6 9 5 2 2 2" xfId="20293" xr:uid="{00000000-0005-0000-0000-0000459C0000}"/>
    <cellStyle name="Normal 6 9 5 2 2 2 2" xfId="20294" xr:uid="{00000000-0005-0000-0000-0000469C0000}"/>
    <cellStyle name="Normal 6 9 5 2 2 2 2 2" xfId="43346" xr:uid="{00000000-0005-0000-0000-0000479C0000}"/>
    <cellStyle name="Normal 6 9 5 2 2 2 3" xfId="33328" xr:uid="{00000000-0005-0000-0000-0000489C0000}"/>
    <cellStyle name="Normal 6 9 5 2 2 3" xfId="20295" xr:uid="{00000000-0005-0000-0000-0000499C0000}"/>
    <cellStyle name="Normal 6 9 5 2 2 3 2" xfId="20296" xr:uid="{00000000-0005-0000-0000-00004A9C0000}"/>
    <cellStyle name="Normal 6 9 5 2 2 3 2 2" xfId="43347" xr:uid="{00000000-0005-0000-0000-00004B9C0000}"/>
    <cellStyle name="Normal 6 9 5 2 2 3 3" xfId="33329" xr:uid="{00000000-0005-0000-0000-00004C9C0000}"/>
    <cellStyle name="Normal 6 9 5 2 2 4" xfId="20297" xr:uid="{00000000-0005-0000-0000-00004D9C0000}"/>
    <cellStyle name="Normal 6 9 5 2 2 4 2" xfId="37093" xr:uid="{00000000-0005-0000-0000-00004E9C0000}"/>
    <cellStyle name="Normal 6 9 5 2 2 5" xfId="26497" xr:uid="{00000000-0005-0000-0000-00004F9C0000}"/>
    <cellStyle name="Normal 6 9 5 2 3" xfId="20298" xr:uid="{00000000-0005-0000-0000-0000509C0000}"/>
    <cellStyle name="Normal 6 9 5 2 3 2" xfId="20299" xr:uid="{00000000-0005-0000-0000-0000519C0000}"/>
    <cellStyle name="Normal 6 9 5 2 3 2 2" xfId="20300" xr:uid="{00000000-0005-0000-0000-0000529C0000}"/>
    <cellStyle name="Normal 6 9 5 2 3 2 2 2" xfId="43348" xr:uid="{00000000-0005-0000-0000-0000539C0000}"/>
    <cellStyle name="Normal 6 9 5 2 3 2 3" xfId="33330" xr:uid="{00000000-0005-0000-0000-0000549C0000}"/>
    <cellStyle name="Normal 6 9 5 2 3 3" xfId="20301" xr:uid="{00000000-0005-0000-0000-0000559C0000}"/>
    <cellStyle name="Normal 6 9 5 2 3 3 2" xfId="20302" xr:uid="{00000000-0005-0000-0000-0000569C0000}"/>
    <cellStyle name="Normal 6 9 5 2 3 3 2 2" xfId="43349" xr:uid="{00000000-0005-0000-0000-0000579C0000}"/>
    <cellStyle name="Normal 6 9 5 2 3 3 3" xfId="33331" xr:uid="{00000000-0005-0000-0000-0000589C0000}"/>
    <cellStyle name="Normal 6 9 5 2 3 4" xfId="20303" xr:uid="{00000000-0005-0000-0000-0000599C0000}"/>
    <cellStyle name="Normal 6 9 5 2 3 4 2" xfId="37094" xr:uid="{00000000-0005-0000-0000-00005A9C0000}"/>
    <cellStyle name="Normal 6 9 5 2 3 5" xfId="26498" xr:uid="{00000000-0005-0000-0000-00005B9C0000}"/>
    <cellStyle name="Normal 6 9 5 2 4" xfId="20304" xr:uid="{00000000-0005-0000-0000-00005C9C0000}"/>
    <cellStyle name="Normal 6 9 5 2 4 2" xfId="20305" xr:uid="{00000000-0005-0000-0000-00005D9C0000}"/>
    <cellStyle name="Normal 6 9 5 2 4 2 2" xfId="43350" xr:uid="{00000000-0005-0000-0000-00005E9C0000}"/>
    <cellStyle name="Normal 6 9 5 2 4 3" xfId="33332" xr:uid="{00000000-0005-0000-0000-00005F9C0000}"/>
    <cellStyle name="Normal 6 9 5 2 5" xfId="20306" xr:uid="{00000000-0005-0000-0000-0000609C0000}"/>
    <cellStyle name="Normal 6 9 5 2 5 2" xfId="20307" xr:uid="{00000000-0005-0000-0000-0000619C0000}"/>
    <cellStyle name="Normal 6 9 5 2 5 2 2" xfId="43351" xr:uid="{00000000-0005-0000-0000-0000629C0000}"/>
    <cellStyle name="Normal 6 9 5 2 5 3" xfId="33333" xr:uid="{00000000-0005-0000-0000-0000639C0000}"/>
    <cellStyle name="Normal 6 9 5 2 6" xfId="20308" xr:uid="{00000000-0005-0000-0000-0000649C0000}"/>
    <cellStyle name="Normal 6 9 5 2 6 2" xfId="37092" xr:uid="{00000000-0005-0000-0000-0000659C0000}"/>
    <cellStyle name="Normal 6 9 5 2 7" xfId="26496" xr:uid="{00000000-0005-0000-0000-0000669C0000}"/>
    <cellStyle name="Normal 6 9 5 3" xfId="20309" xr:uid="{00000000-0005-0000-0000-0000679C0000}"/>
    <cellStyle name="Normal 6 9 5 3 2" xfId="20310" xr:uid="{00000000-0005-0000-0000-0000689C0000}"/>
    <cellStyle name="Normal 6 9 5 3 2 2" xfId="20311" xr:uid="{00000000-0005-0000-0000-0000699C0000}"/>
    <cellStyle name="Normal 6 9 5 3 2 2 2" xfId="43352" xr:uid="{00000000-0005-0000-0000-00006A9C0000}"/>
    <cellStyle name="Normal 6 9 5 3 2 3" xfId="33334" xr:uid="{00000000-0005-0000-0000-00006B9C0000}"/>
    <cellStyle name="Normal 6 9 5 3 3" xfId="20312" xr:uid="{00000000-0005-0000-0000-00006C9C0000}"/>
    <cellStyle name="Normal 6 9 5 3 3 2" xfId="20313" xr:uid="{00000000-0005-0000-0000-00006D9C0000}"/>
    <cellStyle name="Normal 6 9 5 3 3 2 2" xfId="43353" xr:uid="{00000000-0005-0000-0000-00006E9C0000}"/>
    <cellStyle name="Normal 6 9 5 3 3 3" xfId="33335" xr:uid="{00000000-0005-0000-0000-00006F9C0000}"/>
    <cellStyle name="Normal 6 9 5 3 4" xfId="20314" xr:uid="{00000000-0005-0000-0000-0000709C0000}"/>
    <cellStyle name="Normal 6 9 5 3 4 2" xfId="37095" xr:uid="{00000000-0005-0000-0000-0000719C0000}"/>
    <cellStyle name="Normal 6 9 5 3 5" xfId="26499" xr:uid="{00000000-0005-0000-0000-0000729C0000}"/>
    <cellStyle name="Normal 6 9 5 4" xfId="20315" xr:uid="{00000000-0005-0000-0000-0000739C0000}"/>
    <cellStyle name="Normal 6 9 5 4 2" xfId="20316" xr:uid="{00000000-0005-0000-0000-0000749C0000}"/>
    <cellStyle name="Normal 6 9 5 4 2 2" xfId="20317" xr:uid="{00000000-0005-0000-0000-0000759C0000}"/>
    <cellStyle name="Normal 6 9 5 4 2 2 2" xfId="43354" xr:uid="{00000000-0005-0000-0000-0000769C0000}"/>
    <cellStyle name="Normal 6 9 5 4 2 3" xfId="33336" xr:uid="{00000000-0005-0000-0000-0000779C0000}"/>
    <cellStyle name="Normal 6 9 5 4 3" xfId="20318" xr:uid="{00000000-0005-0000-0000-0000789C0000}"/>
    <cellStyle name="Normal 6 9 5 4 3 2" xfId="20319" xr:uid="{00000000-0005-0000-0000-0000799C0000}"/>
    <cellStyle name="Normal 6 9 5 4 3 2 2" xfId="43355" xr:uid="{00000000-0005-0000-0000-00007A9C0000}"/>
    <cellStyle name="Normal 6 9 5 4 3 3" xfId="33337" xr:uid="{00000000-0005-0000-0000-00007B9C0000}"/>
    <cellStyle name="Normal 6 9 5 4 4" xfId="20320" xr:uid="{00000000-0005-0000-0000-00007C9C0000}"/>
    <cellStyle name="Normal 6 9 5 4 4 2" xfId="37096" xr:uid="{00000000-0005-0000-0000-00007D9C0000}"/>
    <cellStyle name="Normal 6 9 5 4 5" xfId="26500" xr:uid="{00000000-0005-0000-0000-00007E9C0000}"/>
    <cellStyle name="Normal 6 9 5 5" xfId="20321" xr:uid="{00000000-0005-0000-0000-00007F9C0000}"/>
    <cellStyle name="Normal 6 9 5 5 2" xfId="20322" xr:uid="{00000000-0005-0000-0000-0000809C0000}"/>
    <cellStyle name="Normal 6 9 5 5 2 2" xfId="43356" xr:uid="{00000000-0005-0000-0000-0000819C0000}"/>
    <cellStyle name="Normal 6 9 5 5 3" xfId="33338" xr:uid="{00000000-0005-0000-0000-0000829C0000}"/>
    <cellStyle name="Normal 6 9 5 6" xfId="20323" xr:uid="{00000000-0005-0000-0000-0000839C0000}"/>
    <cellStyle name="Normal 6 9 5 6 2" xfId="20324" xr:uid="{00000000-0005-0000-0000-0000849C0000}"/>
    <cellStyle name="Normal 6 9 5 6 2 2" xfId="43357" xr:uid="{00000000-0005-0000-0000-0000859C0000}"/>
    <cellStyle name="Normal 6 9 5 6 3" xfId="33339" xr:uid="{00000000-0005-0000-0000-0000869C0000}"/>
    <cellStyle name="Normal 6 9 5 7" xfId="20325" xr:uid="{00000000-0005-0000-0000-0000879C0000}"/>
    <cellStyle name="Normal 6 9 5 7 2" xfId="37091" xr:uid="{00000000-0005-0000-0000-0000889C0000}"/>
    <cellStyle name="Normal 6 9 5 8" xfId="26495" xr:uid="{00000000-0005-0000-0000-0000899C0000}"/>
    <cellStyle name="Normal 6 9 6" xfId="20326" xr:uid="{00000000-0005-0000-0000-00008A9C0000}"/>
    <cellStyle name="Normal 6 9 6 2" xfId="20327" xr:uid="{00000000-0005-0000-0000-00008B9C0000}"/>
    <cellStyle name="Normal 6 9 6 2 2" xfId="20328" xr:uid="{00000000-0005-0000-0000-00008C9C0000}"/>
    <cellStyle name="Normal 6 9 6 2 2 2" xfId="20329" xr:uid="{00000000-0005-0000-0000-00008D9C0000}"/>
    <cellStyle name="Normal 6 9 6 2 2 2 2" xfId="43358" xr:uid="{00000000-0005-0000-0000-00008E9C0000}"/>
    <cellStyle name="Normal 6 9 6 2 2 3" xfId="33340" xr:uid="{00000000-0005-0000-0000-00008F9C0000}"/>
    <cellStyle name="Normal 6 9 6 2 3" xfId="20330" xr:uid="{00000000-0005-0000-0000-0000909C0000}"/>
    <cellStyle name="Normal 6 9 6 2 3 2" xfId="20331" xr:uid="{00000000-0005-0000-0000-0000919C0000}"/>
    <cellStyle name="Normal 6 9 6 2 3 2 2" xfId="43359" xr:uid="{00000000-0005-0000-0000-0000929C0000}"/>
    <cellStyle name="Normal 6 9 6 2 3 3" xfId="33341" xr:uid="{00000000-0005-0000-0000-0000939C0000}"/>
    <cellStyle name="Normal 6 9 6 2 4" xfId="20332" xr:uid="{00000000-0005-0000-0000-0000949C0000}"/>
    <cellStyle name="Normal 6 9 6 2 4 2" xfId="37098" xr:uid="{00000000-0005-0000-0000-0000959C0000}"/>
    <cellStyle name="Normal 6 9 6 2 5" xfId="26502" xr:uid="{00000000-0005-0000-0000-0000969C0000}"/>
    <cellStyle name="Normal 6 9 6 3" xfId="20333" xr:uid="{00000000-0005-0000-0000-0000979C0000}"/>
    <cellStyle name="Normal 6 9 6 3 2" xfId="20334" xr:uid="{00000000-0005-0000-0000-0000989C0000}"/>
    <cellStyle name="Normal 6 9 6 3 2 2" xfId="20335" xr:uid="{00000000-0005-0000-0000-0000999C0000}"/>
    <cellStyle name="Normal 6 9 6 3 2 2 2" xfId="43360" xr:uid="{00000000-0005-0000-0000-00009A9C0000}"/>
    <cellStyle name="Normal 6 9 6 3 2 3" xfId="33342" xr:uid="{00000000-0005-0000-0000-00009B9C0000}"/>
    <cellStyle name="Normal 6 9 6 3 3" xfId="20336" xr:uid="{00000000-0005-0000-0000-00009C9C0000}"/>
    <cellStyle name="Normal 6 9 6 3 3 2" xfId="20337" xr:uid="{00000000-0005-0000-0000-00009D9C0000}"/>
    <cellStyle name="Normal 6 9 6 3 3 2 2" xfId="43361" xr:uid="{00000000-0005-0000-0000-00009E9C0000}"/>
    <cellStyle name="Normal 6 9 6 3 3 3" xfId="33343" xr:uid="{00000000-0005-0000-0000-00009F9C0000}"/>
    <cellStyle name="Normal 6 9 6 3 4" xfId="20338" xr:uid="{00000000-0005-0000-0000-0000A09C0000}"/>
    <cellStyle name="Normal 6 9 6 3 4 2" xfId="37099" xr:uid="{00000000-0005-0000-0000-0000A19C0000}"/>
    <cellStyle name="Normal 6 9 6 3 5" xfId="26503" xr:uid="{00000000-0005-0000-0000-0000A29C0000}"/>
    <cellStyle name="Normal 6 9 6 4" xfId="20339" xr:uid="{00000000-0005-0000-0000-0000A39C0000}"/>
    <cellStyle name="Normal 6 9 6 4 2" xfId="20340" xr:uid="{00000000-0005-0000-0000-0000A49C0000}"/>
    <cellStyle name="Normal 6 9 6 4 2 2" xfId="43362" xr:uid="{00000000-0005-0000-0000-0000A59C0000}"/>
    <cellStyle name="Normal 6 9 6 4 3" xfId="33344" xr:uid="{00000000-0005-0000-0000-0000A69C0000}"/>
    <cellStyle name="Normal 6 9 6 5" xfId="20341" xr:uid="{00000000-0005-0000-0000-0000A79C0000}"/>
    <cellStyle name="Normal 6 9 6 5 2" xfId="20342" xr:uid="{00000000-0005-0000-0000-0000A89C0000}"/>
    <cellStyle name="Normal 6 9 6 5 2 2" xfId="43363" xr:uid="{00000000-0005-0000-0000-0000A99C0000}"/>
    <cellStyle name="Normal 6 9 6 5 3" xfId="33345" xr:uid="{00000000-0005-0000-0000-0000AA9C0000}"/>
    <cellStyle name="Normal 6 9 6 6" xfId="20343" xr:uid="{00000000-0005-0000-0000-0000AB9C0000}"/>
    <cellStyle name="Normal 6 9 6 6 2" xfId="37097" xr:uid="{00000000-0005-0000-0000-0000AC9C0000}"/>
    <cellStyle name="Normal 6 9 6 7" xfId="26501" xr:uid="{00000000-0005-0000-0000-0000AD9C0000}"/>
    <cellStyle name="Normal 6 9 7" xfId="20344" xr:uid="{00000000-0005-0000-0000-0000AE9C0000}"/>
    <cellStyle name="Normal 6 9 7 2" xfId="20345" xr:uid="{00000000-0005-0000-0000-0000AF9C0000}"/>
    <cellStyle name="Normal 6 9 7 2 2" xfId="20346" xr:uid="{00000000-0005-0000-0000-0000B09C0000}"/>
    <cellStyle name="Normal 6 9 7 2 2 2" xfId="43364" xr:uid="{00000000-0005-0000-0000-0000B19C0000}"/>
    <cellStyle name="Normal 6 9 7 2 3" xfId="33346" xr:uid="{00000000-0005-0000-0000-0000B29C0000}"/>
    <cellStyle name="Normal 6 9 7 3" xfId="20347" xr:uid="{00000000-0005-0000-0000-0000B39C0000}"/>
    <cellStyle name="Normal 6 9 7 3 2" xfId="20348" xr:uid="{00000000-0005-0000-0000-0000B49C0000}"/>
    <cellStyle name="Normal 6 9 7 3 2 2" xfId="43365" xr:uid="{00000000-0005-0000-0000-0000B59C0000}"/>
    <cellStyle name="Normal 6 9 7 3 3" xfId="33347" xr:uid="{00000000-0005-0000-0000-0000B69C0000}"/>
    <cellStyle name="Normal 6 9 7 4" xfId="20349" xr:uid="{00000000-0005-0000-0000-0000B79C0000}"/>
    <cellStyle name="Normal 6 9 7 4 2" xfId="37100" xr:uid="{00000000-0005-0000-0000-0000B89C0000}"/>
    <cellStyle name="Normal 6 9 7 5" xfId="26504" xr:uid="{00000000-0005-0000-0000-0000B99C0000}"/>
    <cellStyle name="Normal 6 9 8" xfId="20350" xr:uid="{00000000-0005-0000-0000-0000BA9C0000}"/>
    <cellStyle name="Normal 6 9 8 2" xfId="20351" xr:uid="{00000000-0005-0000-0000-0000BB9C0000}"/>
    <cellStyle name="Normal 6 9 8 2 2" xfId="20352" xr:uid="{00000000-0005-0000-0000-0000BC9C0000}"/>
    <cellStyle name="Normal 6 9 8 2 2 2" xfId="43366" xr:uid="{00000000-0005-0000-0000-0000BD9C0000}"/>
    <cellStyle name="Normal 6 9 8 2 3" xfId="33348" xr:uid="{00000000-0005-0000-0000-0000BE9C0000}"/>
    <cellStyle name="Normal 6 9 8 3" xfId="20353" xr:uid="{00000000-0005-0000-0000-0000BF9C0000}"/>
    <cellStyle name="Normal 6 9 8 3 2" xfId="20354" xr:uid="{00000000-0005-0000-0000-0000C09C0000}"/>
    <cellStyle name="Normal 6 9 8 3 2 2" xfId="43367" xr:uid="{00000000-0005-0000-0000-0000C19C0000}"/>
    <cellStyle name="Normal 6 9 8 3 3" xfId="33349" xr:uid="{00000000-0005-0000-0000-0000C29C0000}"/>
    <cellStyle name="Normal 6 9 8 4" xfId="20355" xr:uid="{00000000-0005-0000-0000-0000C39C0000}"/>
    <cellStyle name="Normal 6 9 8 4 2" xfId="37101" xr:uid="{00000000-0005-0000-0000-0000C49C0000}"/>
    <cellStyle name="Normal 6 9 8 5" xfId="26505" xr:uid="{00000000-0005-0000-0000-0000C59C0000}"/>
    <cellStyle name="Normal 6 9 9" xfId="20356" xr:uid="{00000000-0005-0000-0000-0000C69C0000}"/>
    <cellStyle name="Normal 6 9 9 2" xfId="20357" xr:uid="{00000000-0005-0000-0000-0000C79C0000}"/>
    <cellStyle name="Normal 6 9 9 2 2" xfId="43368" xr:uid="{00000000-0005-0000-0000-0000C89C0000}"/>
    <cellStyle name="Normal 6 9 9 3" xfId="33350" xr:uid="{00000000-0005-0000-0000-0000C99C0000}"/>
    <cellStyle name="Normal 60" xfId="20358" xr:uid="{00000000-0005-0000-0000-0000CA9C0000}"/>
    <cellStyle name="Normal 60 2" xfId="23338" xr:uid="{00000000-0005-0000-0000-0000CB9C0000}"/>
    <cellStyle name="Normal 61" xfId="20359" xr:uid="{00000000-0005-0000-0000-0000CC9C0000}"/>
    <cellStyle name="Normal 61 2" xfId="23339" xr:uid="{00000000-0005-0000-0000-0000CD9C0000}"/>
    <cellStyle name="Normal 62" xfId="20360" xr:uid="{00000000-0005-0000-0000-0000CE9C0000}"/>
    <cellStyle name="Normal 62 2" xfId="23340" xr:uid="{00000000-0005-0000-0000-0000CF9C0000}"/>
    <cellStyle name="Normal 63" xfId="20361" xr:uid="{00000000-0005-0000-0000-0000D09C0000}"/>
    <cellStyle name="Normal 63 2" xfId="23341" xr:uid="{00000000-0005-0000-0000-0000D19C0000}"/>
    <cellStyle name="Normal 64" xfId="20362" xr:uid="{00000000-0005-0000-0000-0000D29C0000}"/>
    <cellStyle name="Normal 64 2" xfId="23342" xr:uid="{00000000-0005-0000-0000-0000D39C0000}"/>
    <cellStyle name="Normal 65" xfId="20363" xr:uid="{00000000-0005-0000-0000-0000D49C0000}"/>
    <cellStyle name="Normal 65 2" xfId="20364" xr:uid="{00000000-0005-0000-0000-0000D59C0000}"/>
    <cellStyle name="Normal 65 2 2" xfId="33958" xr:uid="{00000000-0005-0000-0000-0000D69C0000}"/>
    <cellStyle name="Normal 65 3" xfId="23287" xr:uid="{00000000-0005-0000-0000-0000D79C0000}"/>
    <cellStyle name="Normal 66" xfId="20365" xr:uid="{00000000-0005-0000-0000-0000D89C0000}"/>
    <cellStyle name="Normal 66 2" xfId="20366" xr:uid="{00000000-0005-0000-0000-0000D99C0000}"/>
    <cellStyle name="Normal 66 2 2" xfId="34007" xr:uid="{00000000-0005-0000-0000-0000DA9C0000}"/>
    <cellStyle name="Normal 66 3" xfId="23358" xr:uid="{00000000-0005-0000-0000-0000DB9C0000}"/>
    <cellStyle name="Normal 67" xfId="20367" xr:uid="{00000000-0005-0000-0000-0000DC9C0000}"/>
    <cellStyle name="Normal 67 2" xfId="23343" xr:uid="{00000000-0005-0000-0000-0000DD9C0000}"/>
    <cellStyle name="Normal 68" xfId="20368" xr:uid="{00000000-0005-0000-0000-0000DE9C0000}"/>
    <cellStyle name="Normal 68 2" xfId="20369" xr:uid="{00000000-0005-0000-0000-0000DF9C0000}"/>
    <cellStyle name="Normal 68 2 2" xfId="34008" xr:uid="{00000000-0005-0000-0000-0000E09C0000}"/>
    <cellStyle name="Normal 68 3" xfId="23379" xr:uid="{00000000-0005-0000-0000-0000E19C0000}"/>
    <cellStyle name="Normal 69" xfId="20370" xr:uid="{00000000-0005-0000-0000-0000E29C0000}"/>
    <cellStyle name="Normal 69 2" xfId="20371" xr:uid="{00000000-0005-0000-0000-0000E39C0000}"/>
    <cellStyle name="Normal 69 2 2" xfId="34009" xr:uid="{00000000-0005-0000-0000-0000E49C0000}"/>
    <cellStyle name="Normal 69 3" xfId="23380" xr:uid="{00000000-0005-0000-0000-0000E59C0000}"/>
    <cellStyle name="Normal 7" xfId="20372" xr:uid="{00000000-0005-0000-0000-0000E69C0000}"/>
    <cellStyle name="Normal 7 10" xfId="20373" xr:uid="{00000000-0005-0000-0000-0000E79C0000}"/>
    <cellStyle name="Normal 7 10 2" xfId="20374" xr:uid="{00000000-0005-0000-0000-0000E89C0000}"/>
    <cellStyle name="Normal 7 10 2 2" xfId="26508" xr:uid="{00000000-0005-0000-0000-0000E99C0000}"/>
    <cellStyle name="Normal 7 10 3" xfId="26507" xr:uid="{00000000-0005-0000-0000-0000EA9C0000}"/>
    <cellStyle name="Normal 7 11" xfId="20375" xr:uid="{00000000-0005-0000-0000-0000EB9C0000}"/>
    <cellStyle name="Normal 7 11 2" xfId="20376" xr:uid="{00000000-0005-0000-0000-0000EC9C0000}"/>
    <cellStyle name="Normal 7 11 2 2" xfId="20377" xr:uid="{00000000-0005-0000-0000-0000ED9C0000}"/>
    <cellStyle name="Normal 7 11 2 2 2" xfId="20378" xr:uid="{00000000-0005-0000-0000-0000EE9C0000}"/>
    <cellStyle name="Normal 7 11 2 2 2 2" xfId="43369" xr:uid="{00000000-0005-0000-0000-0000EF9C0000}"/>
    <cellStyle name="Normal 7 11 2 2 3" xfId="33351" xr:uid="{00000000-0005-0000-0000-0000F09C0000}"/>
    <cellStyle name="Normal 7 11 2 3" xfId="20379" xr:uid="{00000000-0005-0000-0000-0000F19C0000}"/>
    <cellStyle name="Normal 7 11 2 3 2" xfId="20380" xr:uid="{00000000-0005-0000-0000-0000F29C0000}"/>
    <cellStyle name="Normal 7 11 2 3 2 2" xfId="43370" xr:uid="{00000000-0005-0000-0000-0000F39C0000}"/>
    <cellStyle name="Normal 7 11 2 3 3" xfId="33352" xr:uid="{00000000-0005-0000-0000-0000F49C0000}"/>
    <cellStyle name="Normal 7 11 2 4" xfId="20381" xr:uid="{00000000-0005-0000-0000-0000F59C0000}"/>
    <cellStyle name="Normal 7 11 2 4 2" xfId="37104" xr:uid="{00000000-0005-0000-0000-0000F69C0000}"/>
    <cellStyle name="Normal 7 11 2 5" xfId="26510" xr:uid="{00000000-0005-0000-0000-0000F79C0000}"/>
    <cellStyle name="Normal 7 11 3" xfId="20382" xr:uid="{00000000-0005-0000-0000-0000F89C0000}"/>
    <cellStyle name="Normal 7 11 3 2" xfId="20383" xr:uid="{00000000-0005-0000-0000-0000F99C0000}"/>
    <cellStyle name="Normal 7 11 3 2 2" xfId="43371" xr:uid="{00000000-0005-0000-0000-0000FA9C0000}"/>
    <cellStyle name="Normal 7 11 3 3" xfId="33353" xr:uid="{00000000-0005-0000-0000-0000FB9C0000}"/>
    <cellStyle name="Normal 7 11 4" xfId="20384" xr:uid="{00000000-0005-0000-0000-0000FC9C0000}"/>
    <cellStyle name="Normal 7 11 4 2" xfId="20385" xr:uid="{00000000-0005-0000-0000-0000FD9C0000}"/>
    <cellStyle name="Normal 7 11 4 2 2" xfId="43372" xr:uid="{00000000-0005-0000-0000-0000FE9C0000}"/>
    <cellStyle name="Normal 7 11 4 3" xfId="33354" xr:uid="{00000000-0005-0000-0000-0000FF9C0000}"/>
    <cellStyle name="Normal 7 11 5" xfId="20386" xr:uid="{00000000-0005-0000-0000-0000009D0000}"/>
    <cellStyle name="Normal 7 11 5 2" xfId="37103" xr:uid="{00000000-0005-0000-0000-0000019D0000}"/>
    <cellStyle name="Normal 7 11 6" xfId="26509" xr:uid="{00000000-0005-0000-0000-0000029D0000}"/>
    <cellStyle name="Normal 7 12" xfId="20387" xr:uid="{00000000-0005-0000-0000-0000039D0000}"/>
    <cellStyle name="Normal 7 12 2" xfId="20388" xr:uid="{00000000-0005-0000-0000-0000049D0000}"/>
    <cellStyle name="Normal 7 12 2 2" xfId="37102" xr:uid="{00000000-0005-0000-0000-0000059D0000}"/>
    <cellStyle name="Normal 7 12 3" xfId="26506" xr:uid="{00000000-0005-0000-0000-0000069D0000}"/>
    <cellStyle name="Normal 7 13" xfId="20389" xr:uid="{00000000-0005-0000-0000-0000079D0000}"/>
    <cellStyle name="Normal 7 13 2" xfId="20390" xr:uid="{00000000-0005-0000-0000-0000089D0000}"/>
    <cellStyle name="Normal 7 13 2 2" xfId="43373" xr:uid="{00000000-0005-0000-0000-0000099D0000}"/>
    <cellStyle name="Normal 7 13 3" xfId="33355" xr:uid="{00000000-0005-0000-0000-00000A9D0000}"/>
    <cellStyle name="Normal 7 14" xfId="20391" xr:uid="{00000000-0005-0000-0000-00000B9D0000}"/>
    <cellStyle name="Normal 7 14 2" xfId="20392" xr:uid="{00000000-0005-0000-0000-00000C9D0000}"/>
    <cellStyle name="Normal 7 14 2 2" xfId="43374" xr:uid="{00000000-0005-0000-0000-00000D9D0000}"/>
    <cellStyle name="Normal 7 14 3" xfId="33356" xr:uid="{00000000-0005-0000-0000-00000E9D0000}"/>
    <cellStyle name="Normal 7 15" xfId="20393" xr:uid="{00000000-0005-0000-0000-00000F9D0000}"/>
    <cellStyle name="Normal 7 15 2" xfId="20394" xr:uid="{00000000-0005-0000-0000-0000109D0000}"/>
    <cellStyle name="Normal 7 15 2 2" xfId="43809" xr:uid="{00000000-0005-0000-0000-0000119D0000}"/>
    <cellStyle name="Normal 7 15 3" xfId="33793" xr:uid="{00000000-0005-0000-0000-0000129D0000}"/>
    <cellStyle name="Normal 7 16" xfId="20395" xr:uid="{00000000-0005-0000-0000-0000139D0000}"/>
    <cellStyle name="Normal 7 16 2" xfId="43901" xr:uid="{00000000-0005-0000-0000-0000149D0000}"/>
    <cellStyle name="Normal 7 17" xfId="20396" xr:uid="{00000000-0005-0000-0000-0000159D0000}"/>
    <cellStyle name="Normal 7 18" xfId="23144" xr:uid="{00000000-0005-0000-0000-0000169D0000}"/>
    <cellStyle name="Normal 7 19" xfId="23269" xr:uid="{00000000-0005-0000-0000-0000179D0000}"/>
    <cellStyle name="Normal 7 2" xfId="20397" xr:uid="{00000000-0005-0000-0000-0000189D0000}"/>
    <cellStyle name="Normal 7 2 10" xfId="20398" xr:uid="{00000000-0005-0000-0000-0000199D0000}"/>
    <cellStyle name="Normal 7 2 10 2" xfId="20399" xr:uid="{00000000-0005-0000-0000-00001A9D0000}"/>
    <cellStyle name="Normal 7 2 10 2 2" xfId="37105" xr:uid="{00000000-0005-0000-0000-00001B9D0000}"/>
    <cellStyle name="Normal 7 2 10 3" xfId="26511" xr:uid="{00000000-0005-0000-0000-00001C9D0000}"/>
    <cellStyle name="Normal 7 2 11" xfId="20400" xr:uid="{00000000-0005-0000-0000-00001D9D0000}"/>
    <cellStyle name="Normal 7 2 11 2" xfId="20401" xr:uid="{00000000-0005-0000-0000-00001E9D0000}"/>
    <cellStyle name="Normal 7 2 11 2 2" xfId="43375" xr:uid="{00000000-0005-0000-0000-00001F9D0000}"/>
    <cellStyle name="Normal 7 2 11 3" xfId="33357" xr:uid="{00000000-0005-0000-0000-0000209D0000}"/>
    <cellStyle name="Normal 7 2 12" xfId="20402" xr:uid="{00000000-0005-0000-0000-0000219D0000}"/>
    <cellStyle name="Normal 7 2 12 2" xfId="20403" xr:uid="{00000000-0005-0000-0000-0000229D0000}"/>
    <cellStyle name="Normal 7 2 12 2 2" xfId="43376" xr:uid="{00000000-0005-0000-0000-0000239D0000}"/>
    <cellStyle name="Normal 7 2 12 3" xfId="33358" xr:uid="{00000000-0005-0000-0000-0000249D0000}"/>
    <cellStyle name="Normal 7 2 13" xfId="20404" xr:uid="{00000000-0005-0000-0000-0000259D0000}"/>
    <cellStyle name="Normal 7 2 13 2" xfId="20405" xr:uid="{00000000-0005-0000-0000-0000269D0000}"/>
    <cellStyle name="Normal 7 2 13 2 2" xfId="43821" xr:uid="{00000000-0005-0000-0000-0000279D0000}"/>
    <cellStyle name="Normal 7 2 13 3" xfId="33805" xr:uid="{00000000-0005-0000-0000-0000289D0000}"/>
    <cellStyle name="Normal 7 2 14" xfId="20406" xr:uid="{00000000-0005-0000-0000-0000299D0000}"/>
    <cellStyle name="Normal 7 2 14 2" xfId="33892" xr:uid="{00000000-0005-0000-0000-00002A9D0000}"/>
    <cellStyle name="Normal 7 2 15" xfId="23270" xr:uid="{00000000-0005-0000-0000-00002B9D0000}"/>
    <cellStyle name="Normal 7 2 16" xfId="44077" xr:uid="{00000000-0005-0000-0000-00002C9D0000}"/>
    <cellStyle name="Normal 7 2 2" xfId="20407" xr:uid="{00000000-0005-0000-0000-00002D9D0000}"/>
    <cellStyle name="Normal 7 2 2 10" xfId="20408" xr:uid="{00000000-0005-0000-0000-00002E9D0000}"/>
    <cellStyle name="Normal 7 2 2 10 2" xfId="20409" xr:uid="{00000000-0005-0000-0000-00002F9D0000}"/>
    <cellStyle name="Normal 7 2 2 10 2 2" xfId="43377" xr:uid="{00000000-0005-0000-0000-0000309D0000}"/>
    <cellStyle name="Normal 7 2 2 10 3" xfId="33359" xr:uid="{00000000-0005-0000-0000-0000319D0000}"/>
    <cellStyle name="Normal 7 2 2 11" xfId="20410" xr:uid="{00000000-0005-0000-0000-0000329D0000}"/>
    <cellStyle name="Normal 7 2 2 11 2" xfId="20411" xr:uid="{00000000-0005-0000-0000-0000339D0000}"/>
    <cellStyle name="Normal 7 2 2 11 2 2" xfId="43378" xr:uid="{00000000-0005-0000-0000-0000349D0000}"/>
    <cellStyle name="Normal 7 2 2 11 3" xfId="33360" xr:uid="{00000000-0005-0000-0000-0000359D0000}"/>
    <cellStyle name="Normal 7 2 2 2" xfId="20412" xr:uid="{00000000-0005-0000-0000-0000369D0000}"/>
    <cellStyle name="Normal 7 2 2 2 10" xfId="26513" xr:uid="{00000000-0005-0000-0000-0000379D0000}"/>
    <cellStyle name="Normal 7 2 2 2 11" xfId="44367" xr:uid="{00000000-0005-0000-0000-0000389D0000}"/>
    <cellStyle name="Normal 7 2 2 2 2" xfId="20413" xr:uid="{00000000-0005-0000-0000-0000399D0000}"/>
    <cellStyle name="Normal 7 2 2 2 2 2" xfId="20414" xr:uid="{00000000-0005-0000-0000-00003A9D0000}"/>
    <cellStyle name="Normal 7 2 2 2 2 2 2" xfId="20415" xr:uid="{00000000-0005-0000-0000-00003B9D0000}"/>
    <cellStyle name="Normal 7 2 2 2 2 2 2 2" xfId="20416" xr:uid="{00000000-0005-0000-0000-00003C9D0000}"/>
    <cellStyle name="Normal 7 2 2 2 2 2 2 2 2" xfId="20417" xr:uid="{00000000-0005-0000-0000-00003D9D0000}"/>
    <cellStyle name="Normal 7 2 2 2 2 2 2 2 2 2" xfId="43379" xr:uid="{00000000-0005-0000-0000-00003E9D0000}"/>
    <cellStyle name="Normal 7 2 2 2 2 2 2 2 3" xfId="33361" xr:uid="{00000000-0005-0000-0000-00003F9D0000}"/>
    <cellStyle name="Normal 7 2 2 2 2 2 2 3" xfId="20418" xr:uid="{00000000-0005-0000-0000-0000409D0000}"/>
    <cellStyle name="Normal 7 2 2 2 2 2 2 3 2" xfId="20419" xr:uid="{00000000-0005-0000-0000-0000419D0000}"/>
    <cellStyle name="Normal 7 2 2 2 2 2 2 3 2 2" xfId="43380" xr:uid="{00000000-0005-0000-0000-0000429D0000}"/>
    <cellStyle name="Normal 7 2 2 2 2 2 2 3 3" xfId="33362" xr:uid="{00000000-0005-0000-0000-0000439D0000}"/>
    <cellStyle name="Normal 7 2 2 2 2 2 2 4" xfId="20420" xr:uid="{00000000-0005-0000-0000-0000449D0000}"/>
    <cellStyle name="Normal 7 2 2 2 2 2 2 4 2" xfId="37110" xr:uid="{00000000-0005-0000-0000-0000459D0000}"/>
    <cellStyle name="Normal 7 2 2 2 2 2 2 5" xfId="26516" xr:uid="{00000000-0005-0000-0000-0000469D0000}"/>
    <cellStyle name="Normal 7 2 2 2 2 2 3" xfId="20421" xr:uid="{00000000-0005-0000-0000-0000479D0000}"/>
    <cellStyle name="Normal 7 2 2 2 2 2 3 2" xfId="20422" xr:uid="{00000000-0005-0000-0000-0000489D0000}"/>
    <cellStyle name="Normal 7 2 2 2 2 2 3 2 2" xfId="20423" xr:uid="{00000000-0005-0000-0000-0000499D0000}"/>
    <cellStyle name="Normal 7 2 2 2 2 2 3 2 2 2" xfId="43381" xr:uid="{00000000-0005-0000-0000-00004A9D0000}"/>
    <cellStyle name="Normal 7 2 2 2 2 2 3 2 3" xfId="33363" xr:uid="{00000000-0005-0000-0000-00004B9D0000}"/>
    <cellStyle name="Normal 7 2 2 2 2 2 3 3" xfId="20424" xr:uid="{00000000-0005-0000-0000-00004C9D0000}"/>
    <cellStyle name="Normal 7 2 2 2 2 2 3 3 2" xfId="20425" xr:uid="{00000000-0005-0000-0000-00004D9D0000}"/>
    <cellStyle name="Normal 7 2 2 2 2 2 3 3 2 2" xfId="43382" xr:uid="{00000000-0005-0000-0000-00004E9D0000}"/>
    <cellStyle name="Normal 7 2 2 2 2 2 3 3 3" xfId="33364" xr:uid="{00000000-0005-0000-0000-00004F9D0000}"/>
    <cellStyle name="Normal 7 2 2 2 2 2 3 4" xfId="20426" xr:uid="{00000000-0005-0000-0000-0000509D0000}"/>
    <cellStyle name="Normal 7 2 2 2 2 2 3 4 2" xfId="37111" xr:uid="{00000000-0005-0000-0000-0000519D0000}"/>
    <cellStyle name="Normal 7 2 2 2 2 2 3 5" xfId="26517" xr:uid="{00000000-0005-0000-0000-0000529D0000}"/>
    <cellStyle name="Normal 7 2 2 2 2 2 4" xfId="20427" xr:uid="{00000000-0005-0000-0000-0000539D0000}"/>
    <cellStyle name="Normal 7 2 2 2 2 2 4 2" xfId="20428" xr:uid="{00000000-0005-0000-0000-0000549D0000}"/>
    <cellStyle name="Normal 7 2 2 2 2 2 4 2 2" xfId="43383" xr:uid="{00000000-0005-0000-0000-0000559D0000}"/>
    <cellStyle name="Normal 7 2 2 2 2 2 4 3" xfId="33365" xr:uid="{00000000-0005-0000-0000-0000569D0000}"/>
    <cellStyle name="Normal 7 2 2 2 2 2 5" xfId="20429" xr:uid="{00000000-0005-0000-0000-0000579D0000}"/>
    <cellStyle name="Normal 7 2 2 2 2 2 5 2" xfId="20430" xr:uid="{00000000-0005-0000-0000-0000589D0000}"/>
    <cellStyle name="Normal 7 2 2 2 2 2 5 2 2" xfId="43384" xr:uid="{00000000-0005-0000-0000-0000599D0000}"/>
    <cellStyle name="Normal 7 2 2 2 2 2 5 3" xfId="33366" xr:uid="{00000000-0005-0000-0000-00005A9D0000}"/>
    <cellStyle name="Normal 7 2 2 2 2 2 6" xfId="20431" xr:uid="{00000000-0005-0000-0000-00005B9D0000}"/>
    <cellStyle name="Normal 7 2 2 2 2 2 6 2" xfId="37109" xr:uid="{00000000-0005-0000-0000-00005C9D0000}"/>
    <cellStyle name="Normal 7 2 2 2 2 2 7" xfId="26515" xr:uid="{00000000-0005-0000-0000-00005D9D0000}"/>
    <cellStyle name="Normal 7 2 2 2 2 3" xfId="20432" xr:uid="{00000000-0005-0000-0000-00005E9D0000}"/>
    <cellStyle name="Normal 7 2 2 2 2 3 2" xfId="20433" xr:uid="{00000000-0005-0000-0000-00005F9D0000}"/>
    <cellStyle name="Normal 7 2 2 2 2 3 2 2" xfId="20434" xr:uid="{00000000-0005-0000-0000-0000609D0000}"/>
    <cellStyle name="Normal 7 2 2 2 2 3 2 2 2" xfId="43385" xr:uid="{00000000-0005-0000-0000-0000619D0000}"/>
    <cellStyle name="Normal 7 2 2 2 2 3 2 3" xfId="33367" xr:uid="{00000000-0005-0000-0000-0000629D0000}"/>
    <cellStyle name="Normal 7 2 2 2 2 3 3" xfId="20435" xr:uid="{00000000-0005-0000-0000-0000639D0000}"/>
    <cellStyle name="Normal 7 2 2 2 2 3 3 2" xfId="20436" xr:uid="{00000000-0005-0000-0000-0000649D0000}"/>
    <cellStyle name="Normal 7 2 2 2 2 3 3 2 2" xfId="43386" xr:uid="{00000000-0005-0000-0000-0000659D0000}"/>
    <cellStyle name="Normal 7 2 2 2 2 3 3 3" xfId="33368" xr:uid="{00000000-0005-0000-0000-0000669D0000}"/>
    <cellStyle name="Normal 7 2 2 2 2 3 4" xfId="20437" xr:uid="{00000000-0005-0000-0000-0000679D0000}"/>
    <cellStyle name="Normal 7 2 2 2 2 3 4 2" xfId="37112" xr:uid="{00000000-0005-0000-0000-0000689D0000}"/>
    <cellStyle name="Normal 7 2 2 2 2 3 5" xfId="26518" xr:uid="{00000000-0005-0000-0000-0000699D0000}"/>
    <cellStyle name="Normal 7 2 2 2 2 4" xfId="20438" xr:uid="{00000000-0005-0000-0000-00006A9D0000}"/>
    <cellStyle name="Normal 7 2 2 2 2 4 2" xfId="20439" xr:uid="{00000000-0005-0000-0000-00006B9D0000}"/>
    <cellStyle name="Normal 7 2 2 2 2 4 2 2" xfId="20440" xr:uid="{00000000-0005-0000-0000-00006C9D0000}"/>
    <cellStyle name="Normal 7 2 2 2 2 4 2 2 2" xfId="43387" xr:uid="{00000000-0005-0000-0000-00006D9D0000}"/>
    <cellStyle name="Normal 7 2 2 2 2 4 2 3" xfId="33369" xr:uid="{00000000-0005-0000-0000-00006E9D0000}"/>
    <cellStyle name="Normal 7 2 2 2 2 4 3" xfId="20441" xr:uid="{00000000-0005-0000-0000-00006F9D0000}"/>
    <cellStyle name="Normal 7 2 2 2 2 4 3 2" xfId="20442" xr:uid="{00000000-0005-0000-0000-0000709D0000}"/>
    <cellStyle name="Normal 7 2 2 2 2 4 3 2 2" xfId="43388" xr:uid="{00000000-0005-0000-0000-0000719D0000}"/>
    <cellStyle name="Normal 7 2 2 2 2 4 3 3" xfId="33370" xr:uid="{00000000-0005-0000-0000-0000729D0000}"/>
    <cellStyle name="Normal 7 2 2 2 2 4 4" xfId="20443" xr:uid="{00000000-0005-0000-0000-0000739D0000}"/>
    <cellStyle name="Normal 7 2 2 2 2 4 4 2" xfId="37113" xr:uid="{00000000-0005-0000-0000-0000749D0000}"/>
    <cellStyle name="Normal 7 2 2 2 2 4 5" xfId="26519" xr:uid="{00000000-0005-0000-0000-0000759D0000}"/>
    <cellStyle name="Normal 7 2 2 2 2 5" xfId="20444" xr:uid="{00000000-0005-0000-0000-0000769D0000}"/>
    <cellStyle name="Normal 7 2 2 2 2 5 2" xfId="20445" xr:uid="{00000000-0005-0000-0000-0000779D0000}"/>
    <cellStyle name="Normal 7 2 2 2 2 5 2 2" xfId="43389" xr:uid="{00000000-0005-0000-0000-0000789D0000}"/>
    <cellStyle name="Normal 7 2 2 2 2 5 3" xfId="33371" xr:uid="{00000000-0005-0000-0000-0000799D0000}"/>
    <cellStyle name="Normal 7 2 2 2 2 6" xfId="20446" xr:uid="{00000000-0005-0000-0000-00007A9D0000}"/>
    <cellStyle name="Normal 7 2 2 2 2 6 2" xfId="20447" xr:uid="{00000000-0005-0000-0000-00007B9D0000}"/>
    <cellStyle name="Normal 7 2 2 2 2 6 2 2" xfId="43390" xr:uid="{00000000-0005-0000-0000-00007C9D0000}"/>
    <cellStyle name="Normal 7 2 2 2 2 6 3" xfId="33372" xr:uid="{00000000-0005-0000-0000-00007D9D0000}"/>
    <cellStyle name="Normal 7 2 2 2 2 7" xfId="20448" xr:uid="{00000000-0005-0000-0000-00007E9D0000}"/>
    <cellStyle name="Normal 7 2 2 2 2 7 2" xfId="37108" xr:uid="{00000000-0005-0000-0000-00007F9D0000}"/>
    <cellStyle name="Normal 7 2 2 2 2 8" xfId="26514" xr:uid="{00000000-0005-0000-0000-0000809D0000}"/>
    <cellStyle name="Normal 7 2 2 2 3" xfId="20449" xr:uid="{00000000-0005-0000-0000-0000819D0000}"/>
    <cellStyle name="Normal 7 2 2 2 3 2" xfId="20450" xr:uid="{00000000-0005-0000-0000-0000829D0000}"/>
    <cellStyle name="Normal 7 2 2 2 3 2 2" xfId="20451" xr:uid="{00000000-0005-0000-0000-0000839D0000}"/>
    <cellStyle name="Normal 7 2 2 2 3 2 2 2" xfId="20452" xr:uid="{00000000-0005-0000-0000-0000849D0000}"/>
    <cellStyle name="Normal 7 2 2 2 3 2 2 2 2" xfId="20453" xr:uid="{00000000-0005-0000-0000-0000859D0000}"/>
    <cellStyle name="Normal 7 2 2 2 3 2 2 2 2 2" xfId="43391" xr:uid="{00000000-0005-0000-0000-0000869D0000}"/>
    <cellStyle name="Normal 7 2 2 2 3 2 2 2 3" xfId="33373" xr:uid="{00000000-0005-0000-0000-0000879D0000}"/>
    <cellStyle name="Normal 7 2 2 2 3 2 2 3" xfId="20454" xr:uid="{00000000-0005-0000-0000-0000889D0000}"/>
    <cellStyle name="Normal 7 2 2 2 3 2 2 3 2" xfId="20455" xr:uid="{00000000-0005-0000-0000-0000899D0000}"/>
    <cellStyle name="Normal 7 2 2 2 3 2 2 3 2 2" xfId="43392" xr:uid="{00000000-0005-0000-0000-00008A9D0000}"/>
    <cellStyle name="Normal 7 2 2 2 3 2 2 3 3" xfId="33374" xr:uid="{00000000-0005-0000-0000-00008B9D0000}"/>
    <cellStyle name="Normal 7 2 2 2 3 2 2 4" xfId="20456" xr:uid="{00000000-0005-0000-0000-00008C9D0000}"/>
    <cellStyle name="Normal 7 2 2 2 3 2 2 4 2" xfId="37116" xr:uid="{00000000-0005-0000-0000-00008D9D0000}"/>
    <cellStyle name="Normal 7 2 2 2 3 2 2 5" xfId="26522" xr:uid="{00000000-0005-0000-0000-00008E9D0000}"/>
    <cellStyle name="Normal 7 2 2 2 3 2 3" xfId="20457" xr:uid="{00000000-0005-0000-0000-00008F9D0000}"/>
    <cellStyle name="Normal 7 2 2 2 3 2 3 2" xfId="20458" xr:uid="{00000000-0005-0000-0000-0000909D0000}"/>
    <cellStyle name="Normal 7 2 2 2 3 2 3 2 2" xfId="20459" xr:uid="{00000000-0005-0000-0000-0000919D0000}"/>
    <cellStyle name="Normal 7 2 2 2 3 2 3 2 2 2" xfId="43393" xr:uid="{00000000-0005-0000-0000-0000929D0000}"/>
    <cellStyle name="Normal 7 2 2 2 3 2 3 2 3" xfId="33375" xr:uid="{00000000-0005-0000-0000-0000939D0000}"/>
    <cellStyle name="Normal 7 2 2 2 3 2 3 3" xfId="20460" xr:uid="{00000000-0005-0000-0000-0000949D0000}"/>
    <cellStyle name="Normal 7 2 2 2 3 2 3 3 2" xfId="20461" xr:uid="{00000000-0005-0000-0000-0000959D0000}"/>
    <cellStyle name="Normal 7 2 2 2 3 2 3 3 2 2" xfId="43394" xr:uid="{00000000-0005-0000-0000-0000969D0000}"/>
    <cellStyle name="Normal 7 2 2 2 3 2 3 3 3" xfId="33376" xr:uid="{00000000-0005-0000-0000-0000979D0000}"/>
    <cellStyle name="Normal 7 2 2 2 3 2 3 4" xfId="20462" xr:uid="{00000000-0005-0000-0000-0000989D0000}"/>
    <cellStyle name="Normal 7 2 2 2 3 2 3 4 2" xfId="37117" xr:uid="{00000000-0005-0000-0000-0000999D0000}"/>
    <cellStyle name="Normal 7 2 2 2 3 2 3 5" xfId="26523" xr:uid="{00000000-0005-0000-0000-00009A9D0000}"/>
    <cellStyle name="Normal 7 2 2 2 3 2 4" xfId="20463" xr:uid="{00000000-0005-0000-0000-00009B9D0000}"/>
    <cellStyle name="Normal 7 2 2 2 3 2 4 2" xfId="20464" xr:uid="{00000000-0005-0000-0000-00009C9D0000}"/>
    <cellStyle name="Normal 7 2 2 2 3 2 4 2 2" xfId="43395" xr:uid="{00000000-0005-0000-0000-00009D9D0000}"/>
    <cellStyle name="Normal 7 2 2 2 3 2 4 3" xfId="33377" xr:uid="{00000000-0005-0000-0000-00009E9D0000}"/>
    <cellStyle name="Normal 7 2 2 2 3 2 5" xfId="20465" xr:uid="{00000000-0005-0000-0000-00009F9D0000}"/>
    <cellStyle name="Normal 7 2 2 2 3 2 5 2" xfId="20466" xr:uid="{00000000-0005-0000-0000-0000A09D0000}"/>
    <cellStyle name="Normal 7 2 2 2 3 2 5 2 2" xfId="43396" xr:uid="{00000000-0005-0000-0000-0000A19D0000}"/>
    <cellStyle name="Normal 7 2 2 2 3 2 5 3" xfId="33378" xr:uid="{00000000-0005-0000-0000-0000A29D0000}"/>
    <cellStyle name="Normal 7 2 2 2 3 2 6" xfId="20467" xr:uid="{00000000-0005-0000-0000-0000A39D0000}"/>
    <cellStyle name="Normal 7 2 2 2 3 2 6 2" xfId="37115" xr:uid="{00000000-0005-0000-0000-0000A49D0000}"/>
    <cellStyle name="Normal 7 2 2 2 3 2 7" xfId="26521" xr:uid="{00000000-0005-0000-0000-0000A59D0000}"/>
    <cellStyle name="Normal 7 2 2 2 3 3" xfId="20468" xr:uid="{00000000-0005-0000-0000-0000A69D0000}"/>
    <cellStyle name="Normal 7 2 2 2 3 3 2" xfId="20469" xr:uid="{00000000-0005-0000-0000-0000A79D0000}"/>
    <cellStyle name="Normal 7 2 2 2 3 3 2 2" xfId="20470" xr:uid="{00000000-0005-0000-0000-0000A89D0000}"/>
    <cellStyle name="Normal 7 2 2 2 3 3 2 2 2" xfId="43397" xr:uid="{00000000-0005-0000-0000-0000A99D0000}"/>
    <cellStyle name="Normal 7 2 2 2 3 3 2 3" xfId="33379" xr:uid="{00000000-0005-0000-0000-0000AA9D0000}"/>
    <cellStyle name="Normal 7 2 2 2 3 3 3" xfId="20471" xr:uid="{00000000-0005-0000-0000-0000AB9D0000}"/>
    <cellStyle name="Normal 7 2 2 2 3 3 3 2" xfId="20472" xr:uid="{00000000-0005-0000-0000-0000AC9D0000}"/>
    <cellStyle name="Normal 7 2 2 2 3 3 3 2 2" xfId="43398" xr:uid="{00000000-0005-0000-0000-0000AD9D0000}"/>
    <cellStyle name="Normal 7 2 2 2 3 3 3 3" xfId="33380" xr:uid="{00000000-0005-0000-0000-0000AE9D0000}"/>
    <cellStyle name="Normal 7 2 2 2 3 3 4" xfId="20473" xr:uid="{00000000-0005-0000-0000-0000AF9D0000}"/>
    <cellStyle name="Normal 7 2 2 2 3 3 4 2" xfId="37118" xr:uid="{00000000-0005-0000-0000-0000B09D0000}"/>
    <cellStyle name="Normal 7 2 2 2 3 3 5" xfId="26524" xr:uid="{00000000-0005-0000-0000-0000B19D0000}"/>
    <cellStyle name="Normal 7 2 2 2 3 4" xfId="20474" xr:uid="{00000000-0005-0000-0000-0000B29D0000}"/>
    <cellStyle name="Normal 7 2 2 2 3 4 2" xfId="20475" xr:uid="{00000000-0005-0000-0000-0000B39D0000}"/>
    <cellStyle name="Normal 7 2 2 2 3 4 2 2" xfId="20476" xr:uid="{00000000-0005-0000-0000-0000B49D0000}"/>
    <cellStyle name="Normal 7 2 2 2 3 4 2 2 2" xfId="43399" xr:uid="{00000000-0005-0000-0000-0000B59D0000}"/>
    <cellStyle name="Normal 7 2 2 2 3 4 2 3" xfId="33381" xr:uid="{00000000-0005-0000-0000-0000B69D0000}"/>
    <cellStyle name="Normal 7 2 2 2 3 4 3" xfId="20477" xr:uid="{00000000-0005-0000-0000-0000B79D0000}"/>
    <cellStyle name="Normal 7 2 2 2 3 4 3 2" xfId="20478" xr:uid="{00000000-0005-0000-0000-0000B89D0000}"/>
    <cellStyle name="Normal 7 2 2 2 3 4 3 2 2" xfId="43400" xr:uid="{00000000-0005-0000-0000-0000B99D0000}"/>
    <cellStyle name="Normal 7 2 2 2 3 4 3 3" xfId="33382" xr:uid="{00000000-0005-0000-0000-0000BA9D0000}"/>
    <cellStyle name="Normal 7 2 2 2 3 4 4" xfId="20479" xr:uid="{00000000-0005-0000-0000-0000BB9D0000}"/>
    <cellStyle name="Normal 7 2 2 2 3 4 4 2" xfId="37119" xr:uid="{00000000-0005-0000-0000-0000BC9D0000}"/>
    <cellStyle name="Normal 7 2 2 2 3 4 5" xfId="26525" xr:uid="{00000000-0005-0000-0000-0000BD9D0000}"/>
    <cellStyle name="Normal 7 2 2 2 3 5" xfId="20480" xr:uid="{00000000-0005-0000-0000-0000BE9D0000}"/>
    <cellStyle name="Normal 7 2 2 2 3 5 2" xfId="20481" xr:uid="{00000000-0005-0000-0000-0000BF9D0000}"/>
    <cellStyle name="Normal 7 2 2 2 3 5 2 2" xfId="43401" xr:uid="{00000000-0005-0000-0000-0000C09D0000}"/>
    <cellStyle name="Normal 7 2 2 2 3 5 3" xfId="33383" xr:uid="{00000000-0005-0000-0000-0000C19D0000}"/>
    <cellStyle name="Normal 7 2 2 2 3 6" xfId="20482" xr:uid="{00000000-0005-0000-0000-0000C29D0000}"/>
    <cellStyle name="Normal 7 2 2 2 3 6 2" xfId="20483" xr:uid="{00000000-0005-0000-0000-0000C39D0000}"/>
    <cellStyle name="Normal 7 2 2 2 3 6 2 2" xfId="43402" xr:uid="{00000000-0005-0000-0000-0000C49D0000}"/>
    <cellStyle name="Normal 7 2 2 2 3 6 3" xfId="33384" xr:uid="{00000000-0005-0000-0000-0000C59D0000}"/>
    <cellStyle name="Normal 7 2 2 2 3 7" xfId="20484" xr:uid="{00000000-0005-0000-0000-0000C69D0000}"/>
    <cellStyle name="Normal 7 2 2 2 3 7 2" xfId="37114" xr:uid="{00000000-0005-0000-0000-0000C79D0000}"/>
    <cellStyle name="Normal 7 2 2 2 3 8" xfId="26520" xr:uid="{00000000-0005-0000-0000-0000C89D0000}"/>
    <cellStyle name="Normal 7 2 2 2 4" xfId="20485" xr:uid="{00000000-0005-0000-0000-0000C99D0000}"/>
    <cellStyle name="Normal 7 2 2 2 4 2" xfId="20486" xr:uid="{00000000-0005-0000-0000-0000CA9D0000}"/>
    <cellStyle name="Normal 7 2 2 2 4 2 2" xfId="20487" xr:uid="{00000000-0005-0000-0000-0000CB9D0000}"/>
    <cellStyle name="Normal 7 2 2 2 4 2 2 2" xfId="20488" xr:uid="{00000000-0005-0000-0000-0000CC9D0000}"/>
    <cellStyle name="Normal 7 2 2 2 4 2 2 2 2" xfId="43403" xr:uid="{00000000-0005-0000-0000-0000CD9D0000}"/>
    <cellStyle name="Normal 7 2 2 2 4 2 2 3" xfId="33385" xr:uid="{00000000-0005-0000-0000-0000CE9D0000}"/>
    <cellStyle name="Normal 7 2 2 2 4 2 3" xfId="20489" xr:uid="{00000000-0005-0000-0000-0000CF9D0000}"/>
    <cellStyle name="Normal 7 2 2 2 4 2 3 2" xfId="20490" xr:uid="{00000000-0005-0000-0000-0000D09D0000}"/>
    <cellStyle name="Normal 7 2 2 2 4 2 3 2 2" xfId="43404" xr:uid="{00000000-0005-0000-0000-0000D19D0000}"/>
    <cellStyle name="Normal 7 2 2 2 4 2 3 3" xfId="33386" xr:uid="{00000000-0005-0000-0000-0000D29D0000}"/>
    <cellStyle name="Normal 7 2 2 2 4 2 4" xfId="20491" xr:uid="{00000000-0005-0000-0000-0000D39D0000}"/>
    <cellStyle name="Normal 7 2 2 2 4 2 4 2" xfId="37121" xr:uid="{00000000-0005-0000-0000-0000D49D0000}"/>
    <cellStyle name="Normal 7 2 2 2 4 2 5" xfId="26527" xr:uid="{00000000-0005-0000-0000-0000D59D0000}"/>
    <cellStyle name="Normal 7 2 2 2 4 3" xfId="20492" xr:uid="{00000000-0005-0000-0000-0000D69D0000}"/>
    <cellStyle name="Normal 7 2 2 2 4 3 2" xfId="20493" xr:uid="{00000000-0005-0000-0000-0000D79D0000}"/>
    <cellStyle name="Normal 7 2 2 2 4 3 2 2" xfId="20494" xr:uid="{00000000-0005-0000-0000-0000D89D0000}"/>
    <cellStyle name="Normal 7 2 2 2 4 3 2 2 2" xfId="43405" xr:uid="{00000000-0005-0000-0000-0000D99D0000}"/>
    <cellStyle name="Normal 7 2 2 2 4 3 2 3" xfId="33387" xr:uid="{00000000-0005-0000-0000-0000DA9D0000}"/>
    <cellStyle name="Normal 7 2 2 2 4 3 3" xfId="20495" xr:uid="{00000000-0005-0000-0000-0000DB9D0000}"/>
    <cellStyle name="Normal 7 2 2 2 4 3 3 2" xfId="20496" xr:uid="{00000000-0005-0000-0000-0000DC9D0000}"/>
    <cellStyle name="Normal 7 2 2 2 4 3 3 2 2" xfId="43406" xr:uid="{00000000-0005-0000-0000-0000DD9D0000}"/>
    <cellStyle name="Normal 7 2 2 2 4 3 3 3" xfId="33388" xr:uid="{00000000-0005-0000-0000-0000DE9D0000}"/>
    <cellStyle name="Normal 7 2 2 2 4 3 4" xfId="20497" xr:uid="{00000000-0005-0000-0000-0000DF9D0000}"/>
    <cellStyle name="Normal 7 2 2 2 4 3 4 2" xfId="37122" xr:uid="{00000000-0005-0000-0000-0000E09D0000}"/>
    <cellStyle name="Normal 7 2 2 2 4 3 5" xfId="26528" xr:uid="{00000000-0005-0000-0000-0000E19D0000}"/>
    <cellStyle name="Normal 7 2 2 2 4 4" xfId="20498" xr:uid="{00000000-0005-0000-0000-0000E29D0000}"/>
    <cellStyle name="Normal 7 2 2 2 4 4 2" xfId="20499" xr:uid="{00000000-0005-0000-0000-0000E39D0000}"/>
    <cellStyle name="Normal 7 2 2 2 4 4 2 2" xfId="43407" xr:uid="{00000000-0005-0000-0000-0000E49D0000}"/>
    <cellStyle name="Normal 7 2 2 2 4 4 3" xfId="33389" xr:uid="{00000000-0005-0000-0000-0000E59D0000}"/>
    <cellStyle name="Normal 7 2 2 2 4 5" xfId="20500" xr:uid="{00000000-0005-0000-0000-0000E69D0000}"/>
    <cellStyle name="Normal 7 2 2 2 4 5 2" xfId="20501" xr:uid="{00000000-0005-0000-0000-0000E79D0000}"/>
    <cellStyle name="Normal 7 2 2 2 4 5 2 2" xfId="43408" xr:uid="{00000000-0005-0000-0000-0000E89D0000}"/>
    <cellStyle name="Normal 7 2 2 2 4 5 3" xfId="33390" xr:uid="{00000000-0005-0000-0000-0000E99D0000}"/>
    <cellStyle name="Normal 7 2 2 2 4 6" xfId="20502" xr:uid="{00000000-0005-0000-0000-0000EA9D0000}"/>
    <cellStyle name="Normal 7 2 2 2 4 6 2" xfId="37120" xr:uid="{00000000-0005-0000-0000-0000EB9D0000}"/>
    <cellStyle name="Normal 7 2 2 2 4 7" xfId="26526" xr:uid="{00000000-0005-0000-0000-0000EC9D0000}"/>
    <cellStyle name="Normal 7 2 2 2 5" xfId="20503" xr:uid="{00000000-0005-0000-0000-0000ED9D0000}"/>
    <cellStyle name="Normal 7 2 2 2 5 2" xfId="20504" xr:uid="{00000000-0005-0000-0000-0000EE9D0000}"/>
    <cellStyle name="Normal 7 2 2 2 5 2 2" xfId="20505" xr:uid="{00000000-0005-0000-0000-0000EF9D0000}"/>
    <cellStyle name="Normal 7 2 2 2 5 2 2 2" xfId="43409" xr:uid="{00000000-0005-0000-0000-0000F09D0000}"/>
    <cellStyle name="Normal 7 2 2 2 5 2 3" xfId="33391" xr:uid="{00000000-0005-0000-0000-0000F19D0000}"/>
    <cellStyle name="Normal 7 2 2 2 5 3" xfId="20506" xr:uid="{00000000-0005-0000-0000-0000F29D0000}"/>
    <cellStyle name="Normal 7 2 2 2 5 3 2" xfId="20507" xr:uid="{00000000-0005-0000-0000-0000F39D0000}"/>
    <cellStyle name="Normal 7 2 2 2 5 3 2 2" xfId="43410" xr:uid="{00000000-0005-0000-0000-0000F49D0000}"/>
    <cellStyle name="Normal 7 2 2 2 5 3 3" xfId="33392" xr:uid="{00000000-0005-0000-0000-0000F59D0000}"/>
    <cellStyle name="Normal 7 2 2 2 5 4" xfId="20508" xr:uid="{00000000-0005-0000-0000-0000F69D0000}"/>
    <cellStyle name="Normal 7 2 2 2 5 4 2" xfId="37123" xr:uid="{00000000-0005-0000-0000-0000F79D0000}"/>
    <cellStyle name="Normal 7 2 2 2 5 5" xfId="26529" xr:uid="{00000000-0005-0000-0000-0000F89D0000}"/>
    <cellStyle name="Normal 7 2 2 2 6" xfId="20509" xr:uid="{00000000-0005-0000-0000-0000F99D0000}"/>
    <cellStyle name="Normal 7 2 2 2 6 2" xfId="20510" xr:uid="{00000000-0005-0000-0000-0000FA9D0000}"/>
    <cellStyle name="Normal 7 2 2 2 6 2 2" xfId="20511" xr:uid="{00000000-0005-0000-0000-0000FB9D0000}"/>
    <cellStyle name="Normal 7 2 2 2 6 2 2 2" xfId="43411" xr:uid="{00000000-0005-0000-0000-0000FC9D0000}"/>
    <cellStyle name="Normal 7 2 2 2 6 2 3" xfId="33393" xr:uid="{00000000-0005-0000-0000-0000FD9D0000}"/>
    <cellStyle name="Normal 7 2 2 2 6 3" xfId="20512" xr:uid="{00000000-0005-0000-0000-0000FE9D0000}"/>
    <cellStyle name="Normal 7 2 2 2 6 3 2" xfId="20513" xr:uid="{00000000-0005-0000-0000-0000FF9D0000}"/>
    <cellStyle name="Normal 7 2 2 2 6 3 2 2" xfId="43412" xr:uid="{00000000-0005-0000-0000-0000009E0000}"/>
    <cellStyle name="Normal 7 2 2 2 6 3 3" xfId="33394" xr:uid="{00000000-0005-0000-0000-0000019E0000}"/>
    <cellStyle name="Normal 7 2 2 2 6 4" xfId="20514" xr:uid="{00000000-0005-0000-0000-0000029E0000}"/>
    <cellStyle name="Normal 7 2 2 2 6 4 2" xfId="37124" xr:uid="{00000000-0005-0000-0000-0000039E0000}"/>
    <cellStyle name="Normal 7 2 2 2 6 5" xfId="26530" xr:uid="{00000000-0005-0000-0000-0000049E0000}"/>
    <cellStyle name="Normal 7 2 2 2 7" xfId="20515" xr:uid="{00000000-0005-0000-0000-0000059E0000}"/>
    <cellStyle name="Normal 7 2 2 2 7 2" xfId="20516" xr:uid="{00000000-0005-0000-0000-0000069E0000}"/>
    <cellStyle name="Normal 7 2 2 2 7 2 2" xfId="43413" xr:uid="{00000000-0005-0000-0000-0000079E0000}"/>
    <cellStyle name="Normal 7 2 2 2 7 3" xfId="33395" xr:uid="{00000000-0005-0000-0000-0000089E0000}"/>
    <cellStyle name="Normal 7 2 2 2 8" xfId="20517" xr:uid="{00000000-0005-0000-0000-0000099E0000}"/>
    <cellStyle name="Normal 7 2 2 2 8 2" xfId="20518" xr:uid="{00000000-0005-0000-0000-00000A9E0000}"/>
    <cellStyle name="Normal 7 2 2 2 8 2 2" xfId="43414" xr:uid="{00000000-0005-0000-0000-00000B9E0000}"/>
    <cellStyle name="Normal 7 2 2 2 8 3" xfId="33396" xr:uid="{00000000-0005-0000-0000-00000C9E0000}"/>
    <cellStyle name="Normal 7 2 2 2 9" xfId="20519" xr:uid="{00000000-0005-0000-0000-00000D9E0000}"/>
    <cellStyle name="Normal 7 2 2 2 9 2" xfId="37107" xr:uid="{00000000-0005-0000-0000-00000E9E0000}"/>
    <cellStyle name="Normal 7 2 2 3" xfId="20520" xr:uid="{00000000-0005-0000-0000-00000F9E0000}"/>
    <cellStyle name="Normal 7 2 2 3 2" xfId="20521" xr:uid="{00000000-0005-0000-0000-0000109E0000}"/>
    <cellStyle name="Normal 7 2 2 3 2 2" xfId="20522" xr:uid="{00000000-0005-0000-0000-0000119E0000}"/>
    <cellStyle name="Normal 7 2 2 3 2 2 2" xfId="20523" xr:uid="{00000000-0005-0000-0000-0000129E0000}"/>
    <cellStyle name="Normal 7 2 2 3 2 2 2 2" xfId="20524" xr:uid="{00000000-0005-0000-0000-0000139E0000}"/>
    <cellStyle name="Normal 7 2 2 3 2 2 2 2 2" xfId="43415" xr:uid="{00000000-0005-0000-0000-0000149E0000}"/>
    <cellStyle name="Normal 7 2 2 3 2 2 2 3" xfId="33397" xr:uid="{00000000-0005-0000-0000-0000159E0000}"/>
    <cellStyle name="Normal 7 2 2 3 2 2 3" xfId="20525" xr:uid="{00000000-0005-0000-0000-0000169E0000}"/>
    <cellStyle name="Normal 7 2 2 3 2 2 3 2" xfId="20526" xr:uid="{00000000-0005-0000-0000-0000179E0000}"/>
    <cellStyle name="Normal 7 2 2 3 2 2 3 2 2" xfId="43416" xr:uid="{00000000-0005-0000-0000-0000189E0000}"/>
    <cellStyle name="Normal 7 2 2 3 2 2 3 3" xfId="33398" xr:uid="{00000000-0005-0000-0000-0000199E0000}"/>
    <cellStyle name="Normal 7 2 2 3 2 2 4" xfId="20527" xr:uid="{00000000-0005-0000-0000-00001A9E0000}"/>
    <cellStyle name="Normal 7 2 2 3 2 2 4 2" xfId="37127" xr:uid="{00000000-0005-0000-0000-00001B9E0000}"/>
    <cellStyle name="Normal 7 2 2 3 2 2 5" xfId="26533" xr:uid="{00000000-0005-0000-0000-00001C9E0000}"/>
    <cellStyle name="Normal 7 2 2 3 2 3" xfId="20528" xr:uid="{00000000-0005-0000-0000-00001D9E0000}"/>
    <cellStyle name="Normal 7 2 2 3 2 3 2" xfId="20529" xr:uid="{00000000-0005-0000-0000-00001E9E0000}"/>
    <cellStyle name="Normal 7 2 2 3 2 3 2 2" xfId="20530" xr:uid="{00000000-0005-0000-0000-00001F9E0000}"/>
    <cellStyle name="Normal 7 2 2 3 2 3 2 2 2" xfId="43417" xr:uid="{00000000-0005-0000-0000-0000209E0000}"/>
    <cellStyle name="Normal 7 2 2 3 2 3 2 3" xfId="33399" xr:uid="{00000000-0005-0000-0000-0000219E0000}"/>
    <cellStyle name="Normal 7 2 2 3 2 3 3" xfId="20531" xr:uid="{00000000-0005-0000-0000-0000229E0000}"/>
    <cellStyle name="Normal 7 2 2 3 2 3 3 2" xfId="20532" xr:uid="{00000000-0005-0000-0000-0000239E0000}"/>
    <cellStyle name="Normal 7 2 2 3 2 3 3 2 2" xfId="43418" xr:uid="{00000000-0005-0000-0000-0000249E0000}"/>
    <cellStyle name="Normal 7 2 2 3 2 3 3 3" xfId="33400" xr:uid="{00000000-0005-0000-0000-0000259E0000}"/>
    <cellStyle name="Normal 7 2 2 3 2 3 4" xfId="20533" xr:uid="{00000000-0005-0000-0000-0000269E0000}"/>
    <cellStyle name="Normal 7 2 2 3 2 3 4 2" xfId="37128" xr:uid="{00000000-0005-0000-0000-0000279E0000}"/>
    <cellStyle name="Normal 7 2 2 3 2 3 5" xfId="26534" xr:uid="{00000000-0005-0000-0000-0000289E0000}"/>
    <cellStyle name="Normal 7 2 2 3 2 4" xfId="20534" xr:uid="{00000000-0005-0000-0000-0000299E0000}"/>
    <cellStyle name="Normal 7 2 2 3 2 4 2" xfId="20535" xr:uid="{00000000-0005-0000-0000-00002A9E0000}"/>
    <cellStyle name="Normal 7 2 2 3 2 4 2 2" xfId="43419" xr:uid="{00000000-0005-0000-0000-00002B9E0000}"/>
    <cellStyle name="Normal 7 2 2 3 2 4 3" xfId="33401" xr:uid="{00000000-0005-0000-0000-00002C9E0000}"/>
    <cellStyle name="Normal 7 2 2 3 2 5" xfId="20536" xr:uid="{00000000-0005-0000-0000-00002D9E0000}"/>
    <cellStyle name="Normal 7 2 2 3 2 5 2" xfId="20537" xr:uid="{00000000-0005-0000-0000-00002E9E0000}"/>
    <cellStyle name="Normal 7 2 2 3 2 5 2 2" xfId="43420" xr:uid="{00000000-0005-0000-0000-00002F9E0000}"/>
    <cellStyle name="Normal 7 2 2 3 2 5 3" xfId="33402" xr:uid="{00000000-0005-0000-0000-0000309E0000}"/>
    <cellStyle name="Normal 7 2 2 3 2 6" xfId="20538" xr:uid="{00000000-0005-0000-0000-0000319E0000}"/>
    <cellStyle name="Normal 7 2 2 3 2 6 2" xfId="37126" xr:uid="{00000000-0005-0000-0000-0000329E0000}"/>
    <cellStyle name="Normal 7 2 2 3 2 7" xfId="26532" xr:uid="{00000000-0005-0000-0000-0000339E0000}"/>
    <cellStyle name="Normal 7 2 2 3 3" xfId="20539" xr:uid="{00000000-0005-0000-0000-0000349E0000}"/>
    <cellStyle name="Normal 7 2 2 3 3 2" xfId="20540" xr:uid="{00000000-0005-0000-0000-0000359E0000}"/>
    <cellStyle name="Normal 7 2 2 3 3 2 2" xfId="20541" xr:uid="{00000000-0005-0000-0000-0000369E0000}"/>
    <cellStyle name="Normal 7 2 2 3 3 2 2 2" xfId="43421" xr:uid="{00000000-0005-0000-0000-0000379E0000}"/>
    <cellStyle name="Normal 7 2 2 3 3 2 3" xfId="33403" xr:uid="{00000000-0005-0000-0000-0000389E0000}"/>
    <cellStyle name="Normal 7 2 2 3 3 3" xfId="20542" xr:uid="{00000000-0005-0000-0000-0000399E0000}"/>
    <cellStyle name="Normal 7 2 2 3 3 3 2" xfId="20543" xr:uid="{00000000-0005-0000-0000-00003A9E0000}"/>
    <cellStyle name="Normal 7 2 2 3 3 3 2 2" xfId="43422" xr:uid="{00000000-0005-0000-0000-00003B9E0000}"/>
    <cellStyle name="Normal 7 2 2 3 3 3 3" xfId="33404" xr:uid="{00000000-0005-0000-0000-00003C9E0000}"/>
    <cellStyle name="Normal 7 2 2 3 3 4" xfId="20544" xr:uid="{00000000-0005-0000-0000-00003D9E0000}"/>
    <cellStyle name="Normal 7 2 2 3 3 4 2" xfId="37129" xr:uid="{00000000-0005-0000-0000-00003E9E0000}"/>
    <cellStyle name="Normal 7 2 2 3 3 5" xfId="26535" xr:uid="{00000000-0005-0000-0000-00003F9E0000}"/>
    <cellStyle name="Normal 7 2 2 3 4" xfId="20545" xr:uid="{00000000-0005-0000-0000-0000409E0000}"/>
    <cellStyle name="Normal 7 2 2 3 4 2" xfId="20546" xr:uid="{00000000-0005-0000-0000-0000419E0000}"/>
    <cellStyle name="Normal 7 2 2 3 4 2 2" xfId="20547" xr:uid="{00000000-0005-0000-0000-0000429E0000}"/>
    <cellStyle name="Normal 7 2 2 3 4 2 2 2" xfId="43423" xr:uid="{00000000-0005-0000-0000-0000439E0000}"/>
    <cellStyle name="Normal 7 2 2 3 4 2 3" xfId="33405" xr:uid="{00000000-0005-0000-0000-0000449E0000}"/>
    <cellStyle name="Normal 7 2 2 3 4 3" xfId="20548" xr:uid="{00000000-0005-0000-0000-0000459E0000}"/>
    <cellStyle name="Normal 7 2 2 3 4 3 2" xfId="20549" xr:uid="{00000000-0005-0000-0000-0000469E0000}"/>
    <cellStyle name="Normal 7 2 2 3 4 3 2 2" xfId="43424" xr:uid="{00000000-0005-0000-0000-0000479E0000}"/>
    <cellStyle name="Normal 7 2 2 3 4 3 3" xfId="33406" xr:uid="{00000000-0005-0000-0000-0000489E0000}"/>
    <cellStyle name="Normal 7 2 2 3 4 4" xfId="20550" xr:uid="{00000000-0005-0000-0000-0000499E0000}"/>
    <cellStyle name="Normal 7 2 2 3 4 4 2" xfId="37130" xr:uid="{00000000-0005-0000-0000-00004A9E0000}"/>
    <cellStyle name="Normal 7 2 2 3 4 5" xfId="26536" xr:uid="{00000000-0005-0000-0000-00004B9E0000}"/>
    <cellStyle name="Normal 7 2 2 3 5" xfId="20551" xr:uid="{00000000-0005-0000-0000-00004C9E0000}"/>
    <cellStyle name="Normal 7 2 2 3 5 2" xfId="20552" xr:uid="{00000000-0005-0000-0000-00004D9E0000}"/>
    <cellStyle name="Normal 7 2 2 3 5 2 2" xfId="43425" xr:uid="{00000000-0005-0000-0000-00004E9E0000}"/>
    <cellStyle name="Normal 7 2 2 3 5 3" xfId="33407" xr:uid="{00000000-0005-0000-0000-00004F9E0000}"/>
    <cellStyle name="Normal 7 2 2 3 6" xfId="20553" xr:uid="{00000000-0005-0000-0000-0000509E0000}"/>
    <cellStyle name="Normal 7 2 2 3 6 2" xfId="20554" xr:uid="{00000000-0005-0000-0000-0000519E0000}"/>
    <cellStyle name="Normal 7 2 2 3 6 2 2" xfId="43426" xr:uid="{00000000-0005-0000-0000-0000529E0000}"/>
    <cellStyle name="Normal 7 2 2 3 6 3" xfId="33408" xr:uid="{00000000-0005-0000-0000-0000539E0000}"/>
    <cellStyle name="Normal 7 2 2 3 7" xfId="20555" xr:uid="{00000000-0005-0000-0000-0000549E0000}"/>
    <cellStyle name="Normal 7 2 2 3 7 2" xfId="37125" xr:uid="{00000000-0005-0000-0000-0000559E0000}"/>
    <cellStyle name="Normal 7 2 2 3 8" xfId="26531" xr:uid="{00000000-0005-0000-0000-0000569E0000}"/>
    <cellStyle name="Normal 7 2 2 4" xfId="20556" xr:uid="{00000000-0005-0000-0000-0000579E0000}"/>
    <cellStyle name="Normal 7 2 2 4 2" xfId="20557" xr:uid="{00000000-0005-0000-0000-0000589E0000}"/>
    <cellStyle name="Normal 7 2 2 4 2 2" xfId="20558" xr:uid="{00000000-0005-0000-0000-0000599E0000}"/>
    <cellStyle name="Normal 7 2 2 4 2 2 2" xfId="20559" xr:uid="{00000000-0005-0000-0000-00005A9E0000}"/>
    <cellStyle name="Normal 7 2 2 4 2 2 2 2" xfId="20560" xr:uid="{00000000-0005-0000-0000-00005B9E0000}"/>
    <cellStyle name="Normal 7 2 2 4 2 2 2 2 2" xfId="43427" xr:uid="{00000000-0005-0000-0000-00005C9E0000}"/>
    <cellStyle name="Normal 7 2 2 4 2 2 2 3" xfId="33409" xr:uid="{00000000-0005-0000-0000-00005D9E0000}"/>
    <cellStyle name="Normal 7 2 2 4 2 2 3" xfId="20561" xr:uid="{00000000-0005-0000-0000-00005E9E0000}"/>
    <cellStyle name="Normal 7 2 2 4 2 2 3 2" xfId="20562" xr:uid="{00000000-0005-0000-0000-00005F9E0000}"/>
    <cellStyle name="Normal 7 2 2 4 2 2 3 2 2" xfId="43428" xr:uid="{00000000-0005-0000-0000-0000609E0000}"/>
    <cellStyle name="Normal 7 2 2 4 2 2 3 3" xfId="33410" xr:uid="{00000000-0005-0000-0000-0000619E0000}"/>
    <cellStyle name="Normal 7 2 2 4 2 2 4" xfId="20563" xr:uid="{00000000-0005-0000-0000-0000629E0000}"/>
    <cellStyle name="Normal 7 2 2 4 2 2 4 2" xfId="37133" xr:uid="{00000000-0005-0000-0000-0000639E0000}"/>
    <cellStyle name="Normal 7 2 2 4 2 2 5" xfId="26539" xr:uid="{00000000-0005-0000-0000-0000649E0000}"/>
    <cellStyle name="Normal 7 2 2 4 2 3" xfId="20564" xr:uid="{00000000-0005-0000-0000-0000659E0000}"/>
    <cellStyle name="Normal 7 2 2 4 2 3 2" xfId="20565" xr:uid="{00000000-0005-0000-0000-0000669E0000}"/>
    <cellStyle name="Normal 7 2 2 4 2 3 2 2" xfId="20566" xr:uid="{00000000-0005-0000-0000-0000679E0000}"/>
    <cellStyle name="Normal 7 2 2 4 2 3 2 2 2" xfId="43429" xr:uid="{00000000-0005-0000-0000-0000689E0000}"/>
    <cellStyle name="Normal 7 2 2 4 2 3 2 3" xfId="33411" xr:uid="{00000000-0005-0000-0000-0000699E0000}"/>
    <cellStyle name="Normal 7 2 2 4 2 3 3" xfId="20567" xr:uid="{00000000-0005-0000-0000-00006A9E0000}"/>
    <cellStyle name="Normal 7 2 2 4 2 3 3 2" xfId="20568" xr:uid="{00000000-0005-0000-0000-00006B9E0000}"/>
    <cellStyle name="Normal 7 2 2 4 2 3 3 2 2" xfId="43430" xr:uid="{00000000-0005-0000-0000-00006C9E0000}"/>
    <cellStyle name="Normal 7 2 2 4 2 3 3 3" xfId="33412" xr:uid="{00000000-0005-0000-0000-00006D9E0000}"/>
    <cellStyle name="Normal 7 2 2 4 2 3 4" xfId="20569" xr:uid="{00000000-0005-0000-0000-00006E9E0000}"/>
    <cellStyle name="Normal 7 2 2 4 2 3 4 2" xfId="37134" xr:uid="{00000000-0005-0000-0000-00006F9E0000}"/>
    <cellStyle name="Normal 7 2 2 4 2 3 5" xfId="26540" xr:uid="{00000000-0005-0000-0000-0000709E0000}"/>
    <cellStyle name="Normal 7 2 2 4 2 4" xfId="20570" xr:uid="{00000000-0005-0000-0000-0000719E0000}"/>
    <cellStyle name="Normal 7 2 2 4 2 4 2" xfId="20571" xr:uid="{00000000-0005-0000-0000-0000729E0000}"/>
    <cellStyle name="Normal 7 2 2 4 2 4 2 2" xfId="43431" xr:uid="{00000000-0005-0000-0000-0000739E0000}"/>
    <cellStyle name="Normal 7 2 2 4 2 4 3" xfId="33413" xr:uid="{00000000-0005-0000-0000-0000749E0000}"/>
    <cellStyle name="Normal 7 2 2 4 2 5" xfId="20572" xr:uid="{00000000-0005-0000-0000-0000759E0000}"/>
    <cellStyle name="Normal 7 2 2 4 2 5 2" xfId="20573" xr:uid="{00000000-0005-0000-0000-0000769E0000}"/>
    <cellStyle name="Normal 7 2 2 4 2 5 2 2" xfId="43432" xr:uid="{00000000-0005-0000-0000-0000779E0000}"/>
    <cellStyle name="Normal 7 2 2 4 2 5 3" xfId="33414" xr:uid="{00000000-0005-0000-0000-0000789E0000}"/>
    <cellStyle name="Normal 7 2 2 4 2 6" xfId="20574" xr:uid="{00000000-0005-0000-0000-0000799E0000}"/>
    <cellStyle name="Normal 7 2 2 4 2 6 2" xfId="37132" xr:uid="{00000000-0005-0000-0000-00007A9E0000}"/>
    <cellStyle name="Normal 7 2 2 4 2 7" xfId="26538" xr:uid="{00000000-0005-0000-0000-00007B9E0000}"/>
    <cellStyle name="Normal 7 2 2 4 3" xfId="20575" xr:uid="{00000000-0005-0000-0000-00007C9E0000}"/>
    <cellStyle name="Normal 7 2 2 4 3 2" xfId="20576" xr:uid="{00000000-0005-0000-0000-00007D9E0000}"/>
    <cellStyle name="Normal 7 2 2 4 3 2 2" xfId="20577" xr:uid="{00000000-0005-0000-0000-00007E9E0000}"/>
    <cellStyle name="Normal 7 2 2 4 3 2 2 2" xfId="43433" xr:uid="{00000000-0005-0000-0000-00007F9E0000}"/>
    <cellStyle name="Normal 7 2 2 4 3 2 3" xfId="33415" xr:uid="{00000000-0005-0000-0000-0000809E0000}"/>
    <cellStyle name="Normal 7 2 2 4 3 3" xfId="20578" xr:uid="{00000000-0005-0000-0000-0000819E0000}"/>
    <cellStyle name="Normal 7 2 2 4 3 3 2" xfId="20579" xr:uid="{00000000-0005-0000-0000-0000829E0000}"/>
    <cellStyle name="Normal 7 2 2 4 3 3 2 2" xfId="43434" xr:uid="{00000000-0005-0000-0000-0000839E0000}"/>
    <cellStyle name="Normal 7 2 2 4 3 3 3" xfId="33416" xr:uid="{00000000-0005-0000-0000-0000849E0000}"/>
    <cellStyle name="Normal 7 2 2 4 3 4" xfId="20580" xr:uid="{00000000-0005-0000-0000-0000859E0000}"/>
    <cellStyle name="Normal 7 2 2 4 3 4 2" xfId="37135" xr:uid="{00000000-0005-0000-0000-0000869E0000}"/>
    <cellStyle name="Normal 7 2 2 4 3 5" xfId="26541" xr:uid="{00000000-0005-0000-0000-0000879E0000}"/>
    <cellStyle name="Normal 7 2 2 4 4" xfId="20581" xr:uid="{00000000-0005-0000-0000-0000889E0000}"/>
    <cellStyle name="Normal 7 2 2 4 4 2" xfId="20582" xr:uid="{00000000-0005-0000-0000-0000899E0000}"/>
    <cellStyle name="Normal 7 2 2 4 4 2 2" xfId="20583" xr:uid="{00000000-0005-0000-0000-00008A9E0000}"/>
    <cellStyle name="Normal 7 2 2 4 4 2 2 2" xfId="43435" xr:uid="{00000000-0005-0000-0000-00008B9E0000}"/>
    <cellStyle name="Normal 7 2 2 4 4 2 3" xfId="33417" xr:uid="{00000000-0005-0000-0000-00008C9E0000}"/>
    <cellStyle name="Normal 7 2 2 4 4 3" xfId="20584" xr:uid="{00000000-0005-0000-0000-00008D9E0000}"/>
    <cellStyle name="Normal 7 2 2 4 4 3 2" xfId="20585" xr:uid="{00000000-0005-0000-0000-00008E9E0000}"/>
    <cellStyle name="Normal 7 2 2 4 4 3 2 2" xfId="43436" xr:uid="{00000000-0005-0000-0000-00008F9E0000}"/>
    <cellStyle name="Normal 7 2 2 4 4 3 3" xfId="33418" xr:uid="{00000000-0005-0000-0000-0000909E0000}"/>
    <cellStyle name="Normal 7 2 2 4 4 4" xfId="20586" xr:uid="{00000000-0005-0000-0000-0000919E0000}"/>
    <cellStyle name="Normal 7 2 2 4 4 4 2" xfId="37136" xr:uid="{00000000-0005-0000-0000-0000929E0000}"/>
    <cellStyle name="Normal 7 2 2 4 4 5" xfId="26542" xr:uid="{00000000-0005-0000-0000-0000939E0000}"/>
    <cellStyle name="Normal 7 2 2 4 5" xfId="20587" xr:uid="{00000000-0005-0000-0000-0000949E0000}"/>
    <cellStyle name="Normal 7 2 2 4 5 2" xfId="20588" xr:uid="{00000000-0005-0000-0000-0000959E0000}"/>
    <cellStyle name="Normal 7 2 2 4 5 2 2" xfId="43437" xr:uid="{00000000-0005-0000-0000-0000969E0000}"/>
    <cellStyle name="Normal 7 2 2 4 5 3" xfId="33419" xr:uid="{00000000-0005-0000-0000-0000979E0000}"/>
    <cellStyle name="Normal 7 2 2 4 6" xfId="20589" xr:uid="{00000000-0005-0000-0000-0000989E0000}"/>
    <cellStyle name="Normal 7 2 2 4 6 2" xfId="20590" xr:uid="{00000000-0005-0000-0000-0000999E0000}"/>
    <cellStyle name="Normal 7 2 2 4 6 2 2" xfId="43438" xr:uid="{00000000-0005-0000-0000-00009A9E0000}"/>
    <cellStyle name="Normal 7 2 2 4 6 3" xfId="33420" xr:uid="{00000000-0005-0000-0000-00009B9E0000}"/>
    <cellStyle name="Normal 7 2 2 4 7" xfId="20591" xr:uid="{00000000-0005-0000-0000-00009C9E0000}"/>
    <cellStyle name="Normal 7 2 2 4 7 2" xfId="37131" xr:uid="{00000000-0005-0000-0000-00009D9E0000}"/>
    <cellStyle name="Normal 7 2 2 4 8" xfId="26537" xr:uid="{00000000-0005-0000-0000-00009E9E0000}"/>
    <cellStyle name="Normal 7 2 2 5" xfId="20592" xr:uid="{00000000-0005-0000-0000-00009F9E0000}"/>
    <cellStyle name="Normal 7 2 2 5 2" xfId="20593" xr:uid="{00000000-0005-0000-0000-0000A09E0000}"/>
    <cellStyle name="Normal 7 2 2 5 2 2" xfId="20594" xr:uid="{00000000-0005-0000-0000-0000A19E0000}"/>
    <cellStyle name="Normal 7 2 2 5 2 2 2" xfId="20595" xr:uid="{00000000-0005-0000-0000-0000A29E0000}"/>
    <cellStyle name="Normal 7 2 2 5 2 2 2 2" xfId="20596" xr:uid="{00000000-0005-0000-0000-0000A39E0000}"/>
    <cellStyle name="Normal 7 2 2 5 2 2 2 2 2" xfId="43439" xr:uid="{00000000-0005-0000-0000-0000A49E0000}"/>
    <cellStyle name="Normal 7 2 2 5 2 2 2 3" xfId="33421" xr:uid="{00000000-0005-0000-0000-0000A59E0000}"/>
    <cellStyle name="Normal 7 2 2 5 2 2 3" xfId="20597" xr:uid="{00000000-0005-0000-0000-0000A69E0000}"/>
    <cellStyle name="Normal 7 2 2 5 2 2 3 2" xfId="20598" xr:uid="{00000000-0005-0000-0000-0000A79E0000}"/>
    <cellStyle name="Normal 7 2 2 5 2 2 3 2 2" xfId="43440" xr:uid="{00000000-0005-0000-0000-0000A89E0000}"/>
    <cellStyle name="Normal 7 2 2 5 2 2 3 3" xfId="33422" xr:uid="{00000000-0005-0000-0000-0000A99E0000}"/>
    <cellStyle name="Normal 7 2 2 5 2 2 4" xfId="20599" xr:uid="{00000000-0005-0000-0000-0000AA9E0000}"/>
    <cellStyle name="Normal 7 2 2 5 2 2 4 2" xfId="37139" xr:uid="{00000000-0005-0000-0000-0000AB9E0000}"/>
    <cellStyle name="Normal 7 2 2 5 2 2 5" xfId="26545" xr:uid="{00000000-0005-0000-0000-0000AC9E0000}"/>
    <cellStyle name="Normal 7 2 2 5 2 3" xfId="20600" xr:uid="{00000000-0005-0000-0000-0000AD9E0000}"/>
    <cellStyle name="Normal 7 2 2 5 2 3 2" xfId="20601" xr:uid="{00000000-0005-0000-0000-0000AE9E0000}"/>
    <cellStyle name="Normal 7 2 2 5 2 3 2 2" xfId="20602" xr:uid="{00000000-0005-0000-0000-0000AF9E0000}"/>
    <cellStyle name="Normal 7 2 2 5 2 3 2 2 2" xfId="43441" xr:uid="{00000000-0005-0000-0000-0000B09E0000}"/>
    <cellStyle name="Normal 7 2 2 5 2 3 2 3" xfId="33423" xr:uid="{00000000-0005-0000-0000-0000B19E0000}"/>
    <cellStyle name="Normal 7 2 2 5 2 3 3" xfId="20603" xr:uid="{00000000-0005-0000-0000-0000B29E0000}"/>
    <cellStyle name="Normal 7 2 2 5 2 3 3 2" xfId="20604" xr:uid="{00000000-0005-0000-0000-0000B39E0000}"/>
    <cellStyle name="Normal 7 2 2 5 2 3 3 2 2" xfId="43442" xr:uid="{00000000-0005-0000-0000-0000B49E0000}"/>
    <cellStyle name="Normal 7 2 2 5 2 3 3 3" xfId="33424" xr:uid="{00000000-0005-0000-0000-0000B59E0000}"/>
    <cellStyle name="Normal 7 2 2 5 2 3 4" xfId="20605" xr:uid="{00000000-0005-0000-0000-0000B69E0000}"/>
    <cellStyle name="Normal 7 2 2 5 2 3 4 2" xfId="37140" xr:uid="{00000000-0005-0000-0000-0000B79E0000}"/>
    <cellStyle name="Normal 7 2 2 5 2 3 5" xfId="26546" xr:uid="{00000000-0005-0000-0000-0000B89E0000}"/>
    <cellStyle name="Normal 7 2 2 5 2 4" xfId="20606" xr:uid="{00000000-0005-0000-0000-0000B99E0000}"/>
    <cellStyle name="Normal 7 2 2 5 2 4 2" xfId="20607" xr:uid="{00000000-0005-0000-0000-0000BA9E0000}"/>
    <cellStyle name="Normal 7 2 2 5 2 4 2 2" xfId="43443" xr:uid="{00000000-0005-0000-0000-0000BB9E0000}"/>
    <cellStyle name="Normal 7 2 2 5 2 4 3" xfId="33425" xr:uid="{00000000-0005-0000-0000-0000BC9E0000}"/>
    <cellStyle name="Normal 7 2 2 5 2 5" xfId="20608" xr:uid="{00000000-0005-0000-0000-0000BD9E0000}"/>
    <cellStyle name="Normal 7 2 2 5 2 5 2" xfId="20609" xr:uid="{00000000-0005-0000-0000-0000BE9E0000}"/>
    <cellStyle name="Normal 7 2 2 5 2 5 2 2" xfId="43444" xr:uid="{00000000-0005-0000-0000-0000BF9E0000}"/>
    <cellStyle name="Normal 7 2 2 5 2 5 3" xfId="33426" xr:uid="{00000000-0005-0000-0000-0000C09E0000}"/>
    <cellStyle name="Normal 7 2 2 5 2 6" xfId="20610" xr:uid="{00000000-0005-0000-0000-0000C19E0000}"/>
    <cellStyle name="Normal 7 2 2 5 2 6 2" xfId="37138" xr:uid="{00000000-0005-0000-0000-0000C29E0000}"/>
    <cellStyle name="Normal 7 2 2 5 2 7" xfId="26544" xr:uid="{00000000-0005-0000-0000-0000C39E0000}"/>
    <cellStyle name="Normal 7 2 2 5 3" xfId="20611" xr:uid="{00000000-0005-0000-0000-0000C49E0000}"/>
    <cellStyle name="Normal 7 2 2 5 3 2" xfId="20612" xr:uid="{00000000-0005-0000-0000-0000C59E0000}"/>
    <cellStyle name="Normal 7 2 2 5 3 2 2" xfId="20613" xr:uid="{00000000-0005-0000-0000-0000C69E0000}"/>
    <cellStyle name="Normal 7 2 2 5 3 2 2 2" xfId="43445" xr:uid="{00000000-0005-0000-0000-0000C79E0000}"/>
    <cellStyle name="Normal 7 2 2 5 3 2 3" xfId="33427" xr:uid="{00000000-0005-0000-0000-0000C89E0000}"/>
    <cellStyle name="Normal 7 2 2 5 3 3" xfId="20614" xr:uid="{00000000-0005-0000-0000-0000C99E0000}"/>
    <cellStyle name="Normal 7 2 2 5 3 3 2" xfId="20615" xr:uid="{00000000-0005-0000-0000-0000CA9E0000}"/>
    <cellStyle name="Normal 7 2 2 5 3 3 2 2" xfId="43446" xr:uid="{00000000-0005-0000-0000-0000CB9E0000}"/>
    <cellStyle name="Normal 7 2 2 5 3 3 3" xfId="33428" xr:uid="{00000000-0005-0000-0000-0000CC9E0000}"/>
    <cellStyle name="Normal 7 2 2 5 3 4" xfId="20616" xr:uid="{00000000-0005-0000-0000-0000CD9E0000}"/>
    <cellStyle name="Normal 7 2 2 5 3 4 2" xfId="37141" xr:uid="{00000000-0005-0000-0000-0000CE9E0000}"/>
    <cellStyle name="Normal 7 2 2 5 3 5" xfId="26547" xr:uid="{00000000-0005-0000-0000-0000CF9E0000}"/>
    <cellStyle name="Normal 7 2 2 5 4" xfId="20617" xr:uid="{00000000-0005-0000-0000-0000D09E0000}"/>
    <cellStyle name="Normal 7 2 2 5 4 2" xfId="20618" xr:uid="{00000000-0005-0000-0000-0000D19E0000}"/>
    <cellStyle name="Normal 7 2 2 5 4 2 2" xfId="20619" xr:uid="{00000000-0005-0000-0000-0000D29E0000}"/>
    <cellStyle name="Normal 7 2 2 5 4 2 2 2" xfId="43447" xr:uid="{00000000-0005-0000-0000-0000D39E0000}"/>
    <cellStyle name="Normal 7 2 2 5 4 2 3" xfId="33429" xr:uid="{00000000-0005-0000-0000-0000D49E0000}"/>
    <cellStyle name="Normal 7 2 2 5 4 3" xfId="20620" xr:uid="{00000000-0005-0000-0000-0000D59E0000}"/>
    <cellStyle name="Normal 7 2 2 5 4 3 2" xfId="20621" xr:uid="{00000000-0005-0000-0000-0000D69E0000}"/>
    <cellStyle name="Normal 7 2 2 5 4 3 2 2" xfId="43448" xr:uid="{00000000-0005-0000-0000-0000D79E0000}"/>
    <cellStyle name="Normal 7 2 2 5 4 3 3" xfId="33430" xr:uid="{00000000-0005-0000-0000-0000D89E0000}"/>
    <cellStyle name="Normal 7 2 2 5 4 4" xfId="20622" xr:uid="{00000000-0005-0000-0000-0000D99E0000}"/>
    <cellStyle name="Normal 7 2 2 5 4 4 2" xfId="37142" xr:uid="{00000000-0005-0000-0000-0000DA9E0000}"/>
    <cellStyle name="Normal 7 2 2 5 4 5" xfId="26548" xr:uid="{00000000-0005-0000-0000-0000DB9E0000}"/>
    <cellStyle name="Normal 7 2 2 5 5" xfId="20623" xr:uid="{00000000-0005-0000-0000-0000DC9E0000}"/>
    <cellStyle name="Normal 7 2 2 5 5 2" xfId="20624" xr:uid="{00000000-0005-0000-0000-0000DD9E0000}"/>
    <cellStyle name="Normal 7 2 2 5 5 2 2" xfId="43449" xr:uid="{00000000-0005-0000-0000-0000DE9E0000}"/>
    <cellStyle name="Normal 7 2 2 5 5 3" xfId="33431" xr:uid="{00000000-0005-0000-0000-0000DF9E0000}"/>
    <cellStyle name="Normal 7 2 2 5 6" xfId="20625" xr:uid="{00000000-0005-0000-0000-0000E09E0000}"/>
    <cellStyle name="Normal 7 2 2 5 6 2" xfId="20626" xr:uid="{00000000-0005-0000-0000-0000E19E0000}"/>
    <cellStyle name="Normal 7 2 2 5 6 2 2" xfId="43450" xr:uid="{00000000-0005-0000-0000-0000E29E0000}"/>
    <cellStyle name="Normal 7 2 2 5 6 3" xfId="33432" xr:uid="{00000000-0005-0000-0000-0000E39E0000}"/>
    <cellStyle name="Normal 7 2 2 5 7" xfId="20627" xr:uid="{00000000-0005-0000-0000-0000E49E0000}"/>
    <cellStyle name="Normal 7 2 2 5 7 2" xfId="37137" xr:uid="{00000000-0005-0000-0000-0000E59E0000}"/>
    <cellStyle name="Normal 7 2 2 5 8" xfId="26543" xr:uid="{00000000-0005-0000-0000-0000E69E0000}"/>
    <cellStyle name="Normal 7 2 2 6" xfId="20628" xr:uid="{00000000-0005-0000-0000-0000E79E0000}"/>
    <cellStyle name="Normal 7 2 2 6 2" xfId="20629" xr:uid="{00000000-0005-0000-0000-0000E89E0000}"/>
    <cellStyle name="Normal 7 2 2 6 2 2" xfId="20630" xr:uid="{00000000-0005-0000-0000-0000E99E0000}"/>
    <cellStyle name="Normal 7 2 2 6 2 2 2" xfId="20631" xr:uid="{00000000-0005-0000-0000-0000EA9E0000}"/>
    <cellStyle name="Normal 7 2 2 6 2 2 2 2" xfId="43451" xr:uid="{00000000-0005-0000-0000-0000EB9E0000}"/>
    <cellStyle name="Normal 7 2 2 6 2 2 3" xfId="33433" xr:uid="{00000000-0005-0000-0000-0000EC9E0000}"/>
    <cellStyle name="Normal 7 2 2 6 2 3" xfId="20632" xr:uid="{00000000-0005-0000-0000-0000ED9E0000}"/>
    <cellStyle name="Normal 7 2 2 6 2 3 2" xfId="20633" xr:uid="{00000000-0005-0000-0000-0000EE9E0000}"/>
    <cellStyle name="Normal 7 2 2 6 2 3 2 2" xfId="43452" xr:uid="{00000000-0005-0000-0000-0000EF9E0000}"/>
    <cellStyle name="Normal 7 2 2 6 2 3 3" xfId="33434" xr:uid="{00000000-0005-0000-0000-0000F09E0000}"/>
    <cellStyle name="Normal 7 2 2 6 2 4" xfId="20634" xr:uid="{00000000-0005-0000-0000-0000F19E0000}"/>
    <cellStyle name="Normal 7 2 2 6 2 4 2" xfId="37144" xr:uid="{00000000-0005-0000-0000-0000F29E0000}"/>
    <cellStyle name="Normal 7 2 2 6 2 5" xfId="26550" xr:uid="{00000000-0005-0000-0000-0000F39E0000}"/>
    <cellStyle name="Normal 7 2 2 6 3" xfId="20635" xr:uid="{00000000-0005-0000-0000-0000F49E0000}"/>
    <cellStyle name="Normal 7 2 2 6 3 2" xfId="20636" xr:uid="{00000000-0005-0000-0000-0000F59E0000}"/>
    <cellStyle name="Normal 7 2 2 6 3 2 2" xfId="20637" xr:uid="{00000000-0005-0000-0000-0000F69E0000}"/>
    <cellStyle name="Normal 7 2 2 6 3 2 2 2" xfId="43453" xr:uid="{00000000-0005-0000-0000-0000F79E0000}"/>
    <cellStyle name="Normal 7 2 2 6 3 2 3" xfId="33435" xr:uid="{00000000-0005-0000-0000-0000F89E0000}"/>
    <cellStyle name="Normal 7 2 2 6 3 3" xfId="20638" xr:uid="{00000000-0005-0000-0000-0000F99E0000}"/>
    <cellStyle name="Normal 7 2 2 6 3 3 2" xfId="20639" xr:uid="{00000000-0005-0000-0000-0000FA9E0000}"/>
    <cellStyle name="Normal 7 2 2 6 3 3 2 2" xfId="43454" xr:uid="{00000000-0005-0000-0000-0000FB9E0000}"/>
    <cellStyle name="Normal 7 2 2 6 3 3 3" xfId="33436" xr:uid="{00000000-0005-0000-0000-0000FC9E0000}"/>
    <cellStyle name="Normal 7 2 2 6 3 4" xfId="20640" xr:uid="{00000000-0005-0000-0000-0000FD9E0000}"/>
    <cellStyle name="Normal 7 2 2 6 3 4 2" xfId="37145" xr:uid="{00000000-0005-0000-0000-0000FE9E0000}"/>
    <cellStyle name="Normal 7 2 2 6 3 5" xfId="26551" xr:uid="{00000000-0005-0000-0000-0000FF9E0000}"/>
    <cellStyle name="Normal 7 2 2 6 4" xfId="20641" xr:uid="{00000000-0005-0000-0000-0000009F0000}"/>
    <cellStyle name="Normal 7 2 2 6 4 2" xfId="20642" xr:uid="{00000000-0005-0000-0000-0000019F0000}"/>
    <cellStyle name="Normal 7 2 2 6 4 2 2" xfId="43455" xr:uid="{00000000-0005-0000-0000-0000029F0000}"/>
    <cellStyle name="Normal 7 2 2 6 4 3" xfId="33437" xr:uid="{00000000-0005-0000-0000-0000039F0000}"/>
    <cellStyle name="Normal 7 2 2 6 5" xfId="20643" xr:uid="{00000000-0005-0000-0000-0000049F0000}"/>
    <cellStyle name="Normal 7 2 2 6 5 2" xfId="20644" xr:uid="{00000000-0005-0000-0000-0000059F0000}"/>
    <cellStyle name="Normal 7 2 2 6 5 2 2" xfId="43456" xr:uid="{00000000-0005-0000-0000-0000069F0000}"/>
    <cellStyle name="Normal 7 2 2 6 5 3" xfId="33438" xr:uid="{00000000-0005-0000-0000-0000079F0000}"/>
    <cellStyle name="Normal 7 2 2 6 6" xfId="20645" xr:uid="{00000000-0005-0000-0000-0000089F0000}"/>
    <cellStyle name="Normal 7 2 2 6 6 2" xfId="37143" xr:uid="{00000000-0005-0000-0000-0000099F0000}"/>
    <cellStyle name="Normal 7 2 2 6 7" xfId="26549" xr:uid="{00000000-0005-0000-0000-00000A9F0000}"/>
    <cellStyle name="Normal 7 2 2 7" xfId="20646" xr:uid="{00000000-0005-0000-0000-00000B9F0000}"/>
    <cellStyle name="Normal 7 2 2 7 2" xfId="20647" xr:uid="{00000000-0005-0000-0000-00000C9F0000}"/>
    <cellStyle name="Normal 7 2 2 7 2 2" xfId="20648" xr:uid="{00000000-0005-0000-0000-00000D9F0000}"/>
    <cellStyle name="Normal 7 2 2 7 2 2 2" xfId="43457" xr:uid="{00000000-0005-0000-0000-00000E9F0000}"/>
    <cellStyle name="Normal 7 2 2 7 2 3" xfId="33439" xr:uid="{00000000-0005-0000-0000-00000F9F0000}"/>
    <cellStyle name="Normal 7 2 2 7 3" xfId="20649" xr:uid="{00000000-0005-0000-0000-0000109F0000}"/>
    <cellStyle name="Normal 7 2 2 7 3 2" xfId="20650" xr:uid="{00000000-0005-0000-0000-0000119F0000}"/>
    <cellStyle name="Normal 7 2 2 7 3 2 2" xfId="43458" xr:uid="{00000000-0005-0000-0000-0000129F0000}"/>
    <cellStyle name="Normal 7 2 2 7 3 3" xfId="33440" xr:uid="{00000000-0005-0000-0000-0000139F0000}"/>
    <cellStyle name="Normal 7 2 2 7 4" xfId="20651" xr:uid="{00000000-0005-0000-0000-0000149F0000}"/>
    <cellStyle name="Normal 7 2 2 7 4 2" xfId="37146" xr:uid="{00000000-0005-0000-0000-0000159F0000}"/>
    <cellStyle name="Normal 7 2 2 7 5" xfId="26552" xr:uid="{00000000-0005-0000-0000-0000169F0000}"/>
    <cellStyle name="Normal 7 2 2 8" xfId="20652" xr:uid="{00000000-0005-0000-0000-0000179F0000}"/>
    <cellStyle name="Normal 7 2 2 8 2" xfId="20653" xr:uid="{00000000-0005-0000-0000-0000189F0000}"/>
    <cellStyle name="Normal 7 2 2 8 2 2" xfId="20654" xr:uid="{00000000-0005-0000-0000-0000199F0000}"/>
    <cellStyle name="Normal 7 2 2 8 2 2 2" xfId="43459" xr:uid="{00000000-0005-0000-0000-00001A9F0000}"/>
    <cellStyle name="Normal 7 2 2 8 2 3" xfId="33441" xr:uid="{00000000-0005-0000-0000-00001B9F0000}"/>
    <cellStyle name="Normal 7 2 2 8 3" xfId="20655" xr:uid="{00000000-0005-0000-0000-00001C9F0000}"/>
    <cellStyle name="Normal 7 2 2 8 3 2" xfId="20656" xr:uid="{00000000-0005-0000-0000-00001D9F0000}"/>
    <cellStyle name="Normal 7 2 2 8 3 2 2" xfId="43460" xr:uid="{00000000-0005-0000-0000-00001E9F0000}"/>
    <cellStyle name="Normal 7 2 2 8 3 3" xfId="33442" xr:uid="{00000000-0005-0000-0000-00001F9F0000}"/>
    <cellStyle name="Normal 7 2 2 8 4" xfId="20657" xr:uid="{00000000-0005-0000-0000-0000209F0000}"/>
    <cellStyle name="Normal 7 2 2 8 4 2" xfId="37147" xr:uid="{00000000-0005-0000-0000-0000219F0000}"/>
    <cellStyle name="Normal 7 2 2 8 5" xfId="26553" xr:uid="{00000000-0005-0000-0000-0000229F0000}"/>
    <cellStyle name="Normal 7 2 2 9" xfId="20658" xr:uid="{00000000-0005-0000-0000-0000239F0000}"/>
    <cellStyle name="Normal 7 2 2 9 2" xfId="20659" xr:uid="{00000000-0005-0000-0000-0000249F0000}"/>
    <cellStyle name="Normal 7 2 2 9 2 2" xfId="37106" xr:uid="{00000000-0005-0000-0000-0000259F0000}"/>
    <cellStyle name="Normal 7 2 2 9 3" xfId="26512" xr:uid="{00000000-0005-0000-0000-0000269F0000}"/>
    <cellStyle name="Normal 7 2 3" xfId="20660" xr:uid="{00000000-0005-0000-0000-0000279F0000}"/>
    <cellStyle name="Normal 7 2 3 10" xfId="23344" xr:uid="{00000000-0005-0000-0000-0000289F0000}"/>
    <cellStyle name="Normal 7 2 3 2" xfId="20661" xr:uid="{00000000-0005-0000-0000-0000299F0000}"/>
    <cellStyle name="Normal 7 2 3 2 2" xfId="20662" xr:uid="{00000000-0005-0000-0000-00002A9F0000}"/>
    <cellStyle name="Normal 7 2 3 2 2 2" xfId="20663" xr:uid="{00000000-0005-0000-0000-00002B9F0000}"/>
    <cellStyle name="Normal 7 2 3 2 2 2 2" xfId="20664" xr:uid="{00000000-0005-0000-0000-00002C9F0000}"/>
    <cellStyle name="Normal 7 2 3 2 2 2 2 2" xfId="20665" xr:uid="{00000000-0005-0000-0000-00002D9F0000}"/>
    <cellStyle name="Normal 7 2 3 2 2 2 2 2 2" xfId="43461" xr:uid="{00000000-0005-0000-0000-00002E9F0000}"/>
    <cellStyle name="Normal 7 2 3 2 2 2 2 3" xfId="33443" xr:uid="{00000000-0005-0000-0000-00002F9F0000}"/>
    <cellStyle name="Normal 7 2 3 2 2 2 3" xfId="20666" xr:uid="{00000000-0005-0000-0000-0000309F0000}"/>
    <cellStyle name="Normal 7 2 3 2 2 2 3 2" xfId="20667" xr:uid="{00000000-0005-0000-0000-0000319F0000}"/>
    <cellStyle name="Normal 7 2 3 2 2 2 3 2 2" xfId="43462" xr:uid="{00000000-0005-0000-0000-0000329F0000}"/>
    <cellStyle name="Normal 7 2 3 2 2 2 3 3" xfId="33444" xr:uid="{00000000-0005-0000-0000-0000339F0000}"/>
    <cellStyle name="Normal 7 2 3 2 2 2 4" xfId="20668" xr:uid="{00000000-0005-0000-0000-0000349F0000}"/>
    <cellStyle name="Normal 7 2 3 2 2 2 4 2" xfId="37151" xr:uid="{00000000-0005-0000-0000-0000359F0000}"/>
    <cellStyle name="Normal 7 2 3 2 2 2 5" xfId="26557" xr:uid="{00000000-0005-0000-0000-0000369F0000}"/>
    <cellStyle name="Normal 7 2 3 2 2 3" xfId="20669" xr:uid="{00000000-0005-0000-0000-0000379F0000}"/>
    <cellStyle name="Normal 7 2 3 2 2 3 2" xfId="20670" xr:uid="{00000000-0005-0000-0000-0000389F0000}"/>
    <cellStyle name="Normal 7 2 3 2 2 3 2 2" xfId="20671" xr:uid="{00000000-0005-0000-0000-0000399F0000}"/>
    <cellStyle name="Normal 7 2 3 2 2 3 2 2 2" xfId="43463" xr:uid="{00000000-0005-0000-0000-00003A9F0000}"/>
    <cellStyle name="Normal 7 2 3 2 2 3 2 3" xfId="33445" xr:uid="{00000000-0005-0000-0000-00003B9F0000}"/>
    <cellStyle name="Normal 7 2 3 2 2 3 3" xfId="20672" xr:uid="{00000000-0005-0000-0000-00003C9F0000}"/>
    <cellStyle name="Normal 7 2 3 2 2 3 3 2" xfId="20673" xr:uid="{00000000-0005-0000-0000-00003D9F0000}"/>
    <cellStyle name="Normal 7 2 3 2 2 3 3 2 2" xfId="43464" xr:uid="{00000000-0005-0000-0000-00003E9F0000}"/>
    <cellStyle name="Normal 7 2 3 2 2 3 3 3" xfId="33446" xr:uid="{00000000-0005-0000-0000-00003F9F0000}"/>
    <cellStyle name="Normal 7 2 3 2 2 3 4" xfId="20674" xr:uid="{00000000-0005-0000-0000-0000409F0000}"/>
    <cellStyle name="Normal 7 2 3 2 2 3 4 2" xfId="37152" xr:uid="{00000000-0005-0000-0000-0000419F0000}"/>
    <cellStyle name="Normal 7 2 3 2 2 3 5" xfId="26558" xr:uid="{00000000-0005-0000-0000-0000429F0000}"/>
    <cellStyle name="Normal 7 2 3 2 2 4" xfId="20675" xr:uid="{00000000-0005-0000-0000-0000439F0000}"/>
    <cellStyle name="Normal 7 2 3 2 2 4 2" xfId="20676" xr:uid="{00000000-0005-0000-0000-0000449F0000}"/>
    <cellStyle name="Normal 7 2 3 2 2 4 2 2" xfId="43465" xr:uid="{00000000-0005-0000-0000-0000459F0000}"/>
    <cellStyle name="Normal 7 2 3 2 2 4 3" xfId="33447" xr:uid="{00000000-0005-0000-0000-0000469F0000}"/>
    <cellStyle name="Normal 7 2 3 2 2 5" xfId="20677" xr:uid="{00000000-0005-0000-0000-0000479F0000}"/>
    <cellStyle name="Normal 7 2 3 2 2 5 2" xfId="20678" xr:uid="{00000000-0005-0000-0000-0000489F0000}"/>
    <cellStyle name="Normal 7 2 3 2 2 5 2 2" xfId="43466" xr:uid="{00000000-0005-0000-0000-0000499F0000}"/>
    <cellStyle name="Normal 7 2 3 2 2 5 3" xfId="33448" xr:uid="{00000000-0005-0000-0000-00004A9F0000}"/>
    <cellStyle name="Normal 7 2 3 2 2 6" xfId="20679" xr:uid="{00000000-0005-0000-0000-00004B9F0000}"/>
    <cellStyle name="Normal 7 2 3 2 2 6 2" xfId="37150" xr:uid="{00000000-0005-0000-0000-00004C9F0000}"/>
    <cellStyle name="Normal 7 2 3 2 2 7" xfId="26556" xr:uid="{00000000-0005-0000-0000-00004D9F0000}"/>
    <cellStyle name="Normal 7 2 3 2 3" xfId="20680" xr:uid="{00000000-0005-0000-0000-00004E9F0000}"/>
    <cellStyle name="Normal 7 2 3 2 3 2" xfId="20681" xr:uid="{00000000-0005-0000-0000-00004F9F0000}"/>
    <cellStyle name="Normal 7 2 3 2 3 2 2" xfId="20682" xr:uid="{00000000-0005-0000-0000-0000509F0000}"/>
    <cellStyle name="Normal 7 2 3 2 3 2 2 2" xfId="43467" xr:uid="{00000000-0005-0000-0000-0000519F0000}"/>
    <cellStyle name="Normal 7 2 3 2 3 2 3" xfId="33449" xr:uid="{00000000-0005-0000-0000-0000529F0000}"/>
    <cellStyle name="Normal 7 2 3 2 3 3" xfId="20683" xr:uid="{00000000-0005-0000-0000-0000539F0000}"/>
    <cellStyle name="Normal 7 2 3 2 3 3 2" xfId="20684" xr:uid="{00000000-0005-0000-0000-0000549F0000}"/>
    <cellStyle name="Normal 7 2 3 2 3 3 2 2" xfId="43468" xr:uid="{00000000-0005-0000-0000-0000559F0000}"/>
    <cellStyle name="Normal 7 2 3 2 3 3 3" xfId="33450" xr:uid="{00000000-0005-0000-0000-0000569F0000}"/>
    <cellStyle name="Normal 7 2 3 2 3 4" xfId="20685" xr:uid="{00000000-0005-0000-0000-0000579F0000}"/>
    <cellStyle name="Normal 7 2 3 2 3 4 2" xfId="37153" xr:uid="{00000000-0005-0000-0000-0000589F0000}"/>
    <cellStyle name="Normal 7 2 3 2 3 5" xfId="26559" xr:uid="{00000000-0005-0000-0000-0000599F0000}"/>
    <cellStyle name="Normal 7 2 3 2 4" xfId="20686" xr:uid="{00000000-0005-0000-0000-00005A9F0000}"/>
    <cellStyle name="Normal 7 2 3 2 4 2" xfId="20687" xr:uid="{00000000-0005-0000-0000-00005B9F0000}"/>
    <cellStyle name="Normal 7 2 3 2 4 2 2" xfId="20688" xr:uid="{00000000-0005-0000-0000-00005C9F0000}"/>
    <cellStyle name="Normal 7 2 3 2 4 2 2 2" xfId="43469" xr:uid="{00000000-0005-0000-0000-00005D9F0000}"/>
    <cellStyle name="Normal 7 2 3 2 4 2 3" xfId="33451" xr:uid="{00000000-0005-0000-0000-00005E9F0000}"/>
    <cellStyle name="Normal 7 2 3 2 4 3" xfId="20689" xr:uid="{00000000-0005-0000-0000-00005F9F0000}"/>
    <cellStyle name="Normal 7 2 3 2 4 3 2" xfId="20690" xr:uid="{00000000-0005-0000-0000-0000609F0000}"/>
    <cellStyle name="Normal 7 2 3 2 4 3 2 2" xfId="43470" xr:uid="{00000000-0005-0000-0000-0000619F0000}"/>
    <cellStyle name="Normal 7 2 3 2 4 3 3" xfId="33452" xr:uid="{00000000-0005-0000-0000-0000629F0000}"/>
    <cellStyle name="Normal 7 2 3 2 4 4" xfId="20691" xr:uid="{00000000-0005-0000-0000-0000639F0000}"/>
    <cellStyle name="Normal 7 2 3 2 4 4 2" xfId="37154" xr:uid="{00000000-0005-0000-0000-0000649F0000}"/>
    <cellStyle name="Normal 7 2 3 2 4 5" xfId="26560" xr:uid="{00000000-0005-0000-0000-0000659F0000}"/>
    <cellStyle name="Normal 7 2 3 2 5" xfId="20692" xr:uid="{00000000-0005-0000-0000-0000669F0000}"/>
    <cellStyle name="Normal 7 2 3 2 5 2" xfId="20693" xr:uid="{00000000-0005-0000-0000-0000679F0000}"/>
    <cellStyle name="Normal 7 2 3 2 5 2 2" xfId="43471" xr:uid="{00000000-0005-0000-0000-0000689F0000}"/>
    <cellStyle name="Normal 7 2 3 2 5 3" xfId="33453" xr:uid="{00000000-0005-0000-0000-0000699F0000}"/>
    <cellStyle name="Normal 7 2 3 2 6" xfId="20694" xr:uid="{00000000-0005-0000-0000-00006A9F0000}"/>
    <cellStyle name="Normal 7 2 3 2 6 2" xfId="20695" xr:uid="{00000000-0005-0000-0000-00006B9F0000}"/>
    <cellStyle name="Normal 7 2 3 2 6 2 2" xfId="43472" xr:uid="{00000000-0005-0000-0000-00006C9F0000}"/>
    <cellStyle name="Normal 7 2 3 2 6 3" xfId="33454" xr:uid="{00000000-0005-0000-0000-00006D9F0000}"/>
    <cellStyle name="Normal 7 2 3 2 7" xfId="20696" xr:uid="{00000000-0005-0000-0000-00006E9F0000}"/>
    <cellStyle name="Normal 7 2 3 2 7 2" xfId="37149" xr:uid="{00000000-0005-0000-0000-00006F9F0000}"/>
    <cellStyle name="Normal 7 2 3 2 8" xfId="26555" xr:uid="{00000000-0005-0000-0000-0000709F0000}"/>
    <cellStyle name="Normal 7 2 3 3" xfId="20697" xr:uid="{00000000-0005-0000-0000-0000719F0000}"/>
    <cellStyle name="Normal 7 2 3 3 2" xfId="20698" xr:uid="{00000000-0005-0000-0000-0000729F0000}"/>
    <cellStyle name="Normal 7 2 3 3 2 2" xfId="20699" xr:uid="{00000000-0005-0000-0000-0000739F0000}"/>
    <cellStyle name="Normal 7 2 3 3 2 2 2" xfId="20700" xr:uid="{00000000-0005-0000-0000-0000749F0000}"/>
    <cellStyle name="Normal 7 2 3 3 2 2 2 2" xfId="20701" xr:uid="{00000000-0005-0000-0000-0000759F0000}"/>
    <cellStyle name="Normal 7 2 3 3 2 2 2 2 2" xfId="43473" xr:uid="{00000000-0005-0000-0000-0000769F0000}"/>
    <cellStyle name="Normal 7 2 3 3 2 2 2 3" xfId="33455" xr:uid="{00000000-0005-0000-0000-0000779F0000}"/>
    <cellStyle name="Normal 7 2 3 3 2 2 3" xfId="20702" xr:uid="{00000000-0005-0000-0000-0000789F0000}"/>
    <cellStyle name="Normal 7 2 3 3 2 2 3 2" xfId="20703" xr:uid="{00000000-0005-0000-0000-0000799F0000}"/>
    <cellStyle name="Normal 7 2 3 3 2 2 3 2 2" xfId="43474" xr:uid="{00000000-0005-0000-0000-00007A9F0000}"/>
    <cellStyle name="Normal 7 2 3 3 2 2 3 3" xfId="33456" xr:uid="{00000000-0005-0000-0000-00007B9F0000}"/>
    <cellStyle name="Normal 7 2 3 3 2 2 4" xfId="20704" xr:uid="{00000000-0005-0000-0000-00007C9F0000}"/>
    <cellStyle name="Normal 7 2 3 3 2 2 4 2" xfId="37157" xr:uid="{00000000-0005-0000-0000-00007D9F0000}"/>
    <cellStyle name="Normal 7 2 3 3 2 2 5" xfId="26563" xr:uid="{00000000-0005-0000-0000-00007E9F0000}"/>
    <cellStyle name="Normal 7 2 3 3 2 3" xfId="20705" xr:uid="{00000000-0005-0000-0000-00007F9F0000}"/>
    <cellStyle name="Normal 7 2 3 3 2 3 2" xfId="20706" xr:uid="{00000000-0005-0000-0000-0000809F0000}"/>
    <cellStyle name="Normal 7 2 3 3 2 3 2 2" xfId="20707" xr:uid="{00000000-0005-0000-0000-0000819F0000}"/>
    <cellStyle name="Normal 7 2 3 3 2 3 2 2 2" xfId="43475" xr:uid="{00000000-0005-0000-0000-0000829F0000}"/>
    <cellStyle name="Normal 7 2 3 3 2 3 2 3" xfId="33457" xr:uid="{00000000-0005-0000-0000-0000839F0000}"/>
    <cellStyle name="Normal 7 2 3 3 2 3 3" xfId="20708" xr:uid="{00000000-0005-0000-0000-0000849F0000}"/>
    <cellStyle name="Normal 7 2 3 3 2 3 3 2" xfId="20709" xr:uid="{00000000-0005-0000-0000-0000859F0000}"/>
    <cellStyle name="Normal 7 2 3 3 2 3 3 2 2" xfId="43476" xr:uid="{00000000-0005-0000-0000-0000869F0000}"/>
    <cellStyle name="Normal 7 2 3 3 2 3 3 3" xfId="33458" xr:uid="{00000000-0005-0000-0000-0000879F0000}"/>
    <cellStyle name="Normal 7 2 3 3 2 3 4" xfId="20710" xr:uid="{00000000-0005-0000-0000-0000889F0000}"/>
    <cellStyle name="Normal 7 2 3 3 2 3 4 2" xfId="37158" xr:uid="{00000000-0005-0000-0000-0000899F0000}"/>
    <cellStyle name="Normal 7 2 3 3 2 3 5" xfId="26564" xr:uid="{00000000-0005-0000-0000-00008A9F0000}"/>
    <cellStyle name="Normal 7 2 3 3 2 4" xfId="20711" xr:uid="{00000000-0005-0000-0000-00008B9F0000}"/>
    <cellStyle name="Normal 7 2 3 3 2 4 2" xfId="20712" xr:uid="{00000000-0005-0000-0000-00008C9F0000}"/>
    <cellStyle name="Normal 7 2 3 3 2 4 2 2" xfId="43477" xr:uid="{00000000-0005-0000-0000-00008D9F0000}"/>
    <cellStyle name="Normal 7 2 3 3 2 4 3" xfId="33459" xr:uid="{00000000-0005-0000-0000-00008E9F0000}"/>
    <cellStyle name="Normal 7 2 3 3 2 5" xfId="20713" xr:uid="{00000000-0005-0000-0000-00008F9F0000}"/>
    <cellStyle name="Normal 7 2 3 3 2 5 2" xfId="20714" xr:uid="{00000000-0005-0000-0000-0000909F0000}"/>
    <cellStyle name="Normal 7 2 3 3 2 5 2 2" xfId="43478" xr:uid="{00000000-0005-0000-0000-0000919F0000}"/>
    <cellStyle name="Normal 7 2 3 3 2 5 3" xfId="33460" xr:uid="{00000000-0005-0000-0000-0000929F0000}"/>
    <cellStyle name="Normal 7 2 3 3 2 6" xfId="20715" xr:uid="{00000000-0005-0000-0000-0000939F0000}"/>
    <cellStyle name="Normal 7 2 3 3 2 6 2" xfId="37156" xr:uid="{00000000-0005-0000-0000-0000949F0000}"/>
    <cellStyle name="Normal 7 2 3 3 2 7" xfId="26562" xr:uid="{00000000-0005-0000-0000-0000959F0000}"/>
    <cellStyle name="Normal 7 2 3 3 3" xfId="20716" xr:uid="{00000000-0005-0000-0000-0000969F0000}"/>
    <cellStyle name="Normal 7 2 3 3 3 2" xfId="20717" xr:uid="{00000000-0005-0000-0000-0000979F0000}"/>
    <cellStyle name="Normal 7 2 3 3 3 2 2" xfId="20718" xr:uid="{00000000-0005-0000-0000-0000989F0000}"/>
    <cellStyle name="Normal 7 2 3 3 3 2 2 2" xfId="43479" xr:uid="{00000000-0005-0000-0000-0000999F0000}"/>
    <cellStyle name="Normal 7 2 3 3 3 2 3" xfId="33461" xr:uid="{00000000-0005-0000-0000-00009A9F0000}"/>
    <cellStyle name="Normal 7 2 3 3 3 3" xfId="20719" xr:uid="{00000000-0005-0000-0000-00009B9F0000}"/>
    <cellStyle name="Normal 7 2 3 3 3 3 2" xfId="20720" xr:uid="{00000000-0005-0000-0000-00009C9F0000}"/>
    <cellStyle name="Normal 7 2 3 3 3 3 2 2" xfId="43480" xr:uid="{00000000-0005-0000-0000-00009D9F0000}"/>
    <cellStyle name="Normal 7 2 3 3 3 3 3" xfId="33462" xr:uid="{00000000-0005-0000-0000-00009E9F0000}"/>
    <cellStyle name="Normal 7 2 3 3 3 4" xfId="20721" xr:uid="{00000000-0005-0000-0000-00009F9F0000}"/>
    <cellStyle name="Normal 7 2 3 3 3 4 2" xfId="37159" xr:uid="{00000000-0005-0000-0000-0000A09F0000}"/>
    <cellStyle name="Normal 7 2 3 3 3 5" xfId="26565" xr:uid="{00000000-0005-0000-0000-0000A19F0000}"/>
    <cellStyle name="Normal 7 2 3 3 4" xfId="20722" xr:uid="{00000000-0005-0000-0000-0000A29F0000}"/>
    <cellStyle name="Normal 7 2 3 3 4 2" xfId="20723" xr:uid="{00000000-0005-0000-0000-0000A39F0000}"/>
    <cellStyle name="Normal 7 2 3 3 4 2 2" xfId="20724" xr:uid="{00000000-0005-0000-0000-0000A49F0000}"/>
    <cellStyle name="Normal 7 2 3 3 4 2 2 2" xfId="43481" xr:uid="{00000000-0005-0000-0000-0000A59F0000}"/>
    <cellStyle name="Normal 7 2 3 3 4 2 3" xfId="33463" xr:uid="{00000000-0005-0000-0000-0000A69F0000}"/>
    <cellStyle name="Normal 7 2 3 3 4 3" xfId="20725" xr:uid="{00000000-0005-0000-0000-0000A79F0000}"/>
    <cellStyle name="Normal 7 2 3 3 4 3 2" xfId="20726" xr:uid="{00000000-0005-0000-0000-0000A89F0000}"/>
    <cellStyle name="Normal 7 2 3 3 4 3 2 2" xfId="43482" xr:uid="{00000000-0005-0000-0000-0000A99F0000}"/>
    <cellStyle name="Normal 7 2 3 3 4 3 3" xfId="33464" xr:uid="{00000000-0005-0000-0000-0000AA9F0000}"/>
    <cellStyle name="Normal 7 2 3 3 4 4" xfId="20727" xr:uid="{00000000-0005-0000-0000-0000AB9F0000}"/>
    <cellStyle name="Normal 7 2 3 3 4 4 2" xfId="37160" xr:uid="{00000000-0005-0000-0000-0000AC9F0000}"/>
    <cellStyle name="Normal 7 2 3 3 4 5" xfId="26566" xr:uid="{00000000-0005-0000-0000-0000AD9F0000}"/>
    <cellStyle name="Normal 7 2 3 3 5" xfId="20728" xr:uid="{00000000-0005-0000-0000-0000AE9F0000}"/>
    <cellStyle name="Normal 7 2 3 3 5 2" xfId="20729" xr:uid="{00000000-0005-0000-0000-0000AF9F0000}"/>
    <cellStyle name="Normal 7 2 3 3 5 2 2" xfId="43483" xr:uid="{00000000-0005-0000-0000-0000B09F0000}"/>
    <cellStyle name="Normal 7 2 3 3 5 3" xfId="33465" xr:uid="{00000000-0005-0000-0000-0000B19F0000}"/>
    <cellStyle name="Normal 7 2 3 3 6" xfId="20730" xr:uid="{00000000-0005-0000-0000-0000B29F0000}"/>
    <cellStyle name="Normal 7 2 3 3 6 2" xfId="20731" xr:uid="{00000000-0005-0000-0000-0000B39F0000}"/>
    <cellStyle name="Normal 7 2 3 3 6 2 2" xfId="43484" xr:uid="{00000000-0005-0000-0000-0000B49F0000}"/>
    <cellStyle name="Normal 7 2 3 3 6 3" xfId="33466" xr:uid="{00000000-0005-0000-0000-0000B59F0000}"/>
    <cellStyle name="Normal 7 2 3 3 7" xfId="20732" xr:uid="{00000000-0005-0000-0000-0000B69F0000}"/>
    <cellStyle name="Normal 7 2 3 3 7 2" xfId="37155" xr:uid="{00000000-0005-0000-0000-0000B79F0000}"/>
    <cellStyle name="Normal 7 2 3 3 8" xfId="26561" xr:uid="{00000000-0005-0000-0000-0000B89F0000}"/>
    <cellStyle name="Normal 7 2 3 4" xfId="20733" xr:uid="{00000000-0005-0000-0000-0000B99F0000}"/>
    <cellStyle name="Normal 7 2 3 4 2" xfId="20734" xr:uid="{00000000-0005-0000-0000-0000BA9F0000}"/>
    <cellStyle name="Normal 7 2 3 4 2 2" xfId="20735" xr:uid="{00000000-0005-0000-0000-0000BB9F0000}"/>
    <cellStyle name="Normal 7 2 3 4 2 2 2" xfId="20736" xr:uid="{00000000-0005-0000-0000-0000BC9F0000}"/>
    <cellStyle name="Normal 7 2 3 4 2 2 2 2" xfId="43485" xr:uid="{00000000-0005-0000-0000-0000BD9F0000}"/>
    <cellStyle name="Normal 7 2 3 4 2 2 3" xfId="33467" xr:uid="{00000000-0005-0000-0000-0000BE9F0000}"/>
    <cellStyle name="Normal 7 2 3 4 2 3" xfId="20737" xr:uid="{00000000-0005-0000-0000-0000BF9F0000}"/>
    <cellStyle name="Normal 7 2 3 4 2 3 2" xfId="20738" xr:uid="{00000000-0005-0000-0000-0000C09F0000}"/>
    <cellStyle name="Normal 7 2 3 4 2 3 2 2" xfId="43486" xr:uid="{00000000-0005-0000-0000-0000C19F0000}"/>
    <cellStyle name="Normal 7 2 3 4 2 3 3" xfId="33468" xr:uid="{00000000-0005-0000-0000-0000C29F0000}"/>
    <cellStyle name="Normal 7 2 3 4 2 4" xfId="20739" xr:uid="{00000000-0005-0000-0000-0000C39F0000}"/>
    <cellStyle name="Normal 7 2 3 4 2 4 2" xfId="37162" xr:uid="{00000000-0005-0000-0000-0000C49F0000}"/>
    <cellStyle name="Normal 7 2 3 4 2 5" xfId="26568" xr:uid="{00000000-0005-0000-0000-0000C59F0000}"/>
    <cellStyle name="Normal 7 2 3 4 3" xfId="20740" xr:uid="{00000000-0005-0000-0000-0000C69F0000}"/>
    <cellStyle name="Normal 7 2 3 4 3 2" xfId="20741" xr:uid="{00000000-0005-0000-0000-0000C79F0000}"/>
    <cellStyle name="Normal 7 2 3 4 3 2 2" xfId="20742" xr:uid="{00000000-0005-0000-0000-0000C89F0000}"/>
    <cellStyle name="Normal 7 2 3 4 3 2 2 2" xfId="43487" xr:uid="{00000000-0005-0000-0000-0000C99F0000}"/>
    <cellStyle name="Normal 7 2 3 4 3 2 3" xfId="33469" xr:uid="{00000000-0005-0000-0000-0000CA9F0000}"/>
    <cellStyle name="Normal 7 2 3 4 3 3" xfId="20743" xr:uid="{00000000-0005-0000-0000-0000CB9F0000}"/>
    <cellStyle name="Normal 7 2 3 4 3 3 2" xfId="20744" xr:uid="{00000000-0005-0000-0000-0000CC9F0000}"/>
    <cellStyle name="Normal 7 2 3 4 3 3 2 2" xfId="43488" xr:uid="{00000000-0005-0000-0000-0000CD9F0000}"/>
    <cellStyle name="Normal 7 2 3 4 3 3 3" xfId="33470" xr:uid="{00000000-0005-0000-0000-0000CE9F0000}"/>
    <cellStyle name="Normal 7 2 3 4 3 4" xfId="20745" xr:uid="{00000000-0005-0000-0000-0000CF9F0000}"/>
    <cellStyle name="Normal 7 2 3 4 3 4 2" xfId="37163" xr:uid="{00000000-0005-0000-0000-0000D09F0000}"/>
    <cellStyle name="Normal 7 2 3 4 3 5" xfId="26569" xr:uid="{00000000-0005-0000-0000-0000D19F0000}"/>
    <cellStyle name="Normal 7 2 3 4 4" xfId="20746" xr:uid="{00000000-0005-0000-0000-0000D29F0000}"/>
    <cellStyle name="Normal 7 2 3 4 4 2" xfId="20747" xr:uid="{00000000-0005-0000-0000-0000D39F0000}"/>
    <cellStyle name="Normal 7 2 3 4 4 2 2" xfId="43489" xr:uid="{00000000-0005-0000-0000-0000D49F0000}"/>
    <cellStyle name="Normal 7 2 3 4 4 3" xfId="33471" xr:uid="{00000000-0005-0000-0000-0000D59F0000}"/>
    <cellStyle name="Normal 7 2 3 4 5" xfId="20748" xr:uid="{00000000-0005-0000-0000-0000D69F0000}"/>
    <cellStyle name="Normal 7 2 3 4 5 2" xfId="20749" xr:uid="{00000000-0005-0000-0000-0000D79F0000}"/>
    <cellStyle name="Normal 7 2 3 4 5 2 2" xfId="43490" xr:uid="{00000000-0005-0000-0000-0000D89F0000}"/>
    <cellStyle name="Normal 7 2 3 4 5 3" xfId="33472" xr:uid="{00000000-0005-0000-0000-0000D99F0000}"/>
    <cellStyle name="Normal 7 2 3 4 6" xfId="20750" xr:uid="{00000000-0005-0000-0000-0000DA9F0000}"/>
    <cellStyle name="Normal 7 2 3 4 6 2" xfId="37161" xr:uid="{00000000-0005-0000-0000-0000DB9F0000}"/>
    <cellStyle name="Normal 7 2 3 4 7" xfId="26567" xr:uid="{00000000-0005-0000-0000-0000DC9F0000}"/>
    <cellStyle name="Normal 7 2 3 5" xfId="20751" xr:uid="{00000000-0005-0000-0000-0000DD9F0000}"/>
    <cellStyle name="Normal 7 2 3 5 2" xfId="20752" xr:uid="{00000000-0005-0000-0000-0000DE9F0000}"/>
    <cellStyle name="Normal 7 2 3 5 2 2" xfId="20753" xr:uid="{00000000-0005-0000-0000-0000DF9F0000}"/>
    <cellStyle name="Normal 7 2 3 5 2 2 2" xfId="43491" xr:uid="{00000000-0005-0000-0000-0000E09F0000}"/>
    <cellStyle name="Normal 7 2 3 5 2 3" xfId="33473" xr:uid="{00000000-0005-0000-0000-0000E19F0000}"/>
    <cellStyle name="Normal 7 2 3 5 3" xfId="20754" xr:uid="{00000000-0005-0000-0000-0000E29F0000}"/>
    <cellStyle name="Normal 7 2 3 5 3 2" xfId="20755" xr:uid="{00000000-0005-0000-0000-0000E39F0000}"/>
    <cellStyle name="Normal 7 2 3 5 3 2 2" xfId="43492" xr:uid="{00000000-0005-0000-0000-0000E49F0000}"/>
    <cellStyle name="Normal 7 2 3 5 3 3" xfId="33474" xr:uid="{00000000-0005-0000-0000-0000E59F0000}"/>
    <cellStyle name="Normal 7 2 3 5 4" xfId="20756" xr:uid="{00000000-0005-0000-0000-0000E69F0000}"/>
    <cellStyle name="Normal 7 2 3 5 4 2" xfId="37164" xr:uid="{00000000-0005-0000-0000-0000E79F0000}"/>
    <cellStyle name="Normal 7 2 3 5 5" xfId="26570" xr:uid="{00000000-0005-0000-0000-0000E89F0000}"/>
    <cellStyle name="Normal 7 2 3 6" xfId="20757" xr:uid="{00000000-0005-0000-0000-0000E99F0000}"/>
    <cellStyle name="Normal 7 2 3 6 2" xfId="20758" xr:uid="{00000000-0005-0000-0000-0000EA9F0000}"/>
    <cellStyle name="Normal 7 2 3 6 2 2" xfId="20759" xr:uid="{00000000-0005-0000-0000-0000EB9F0000}"/>
    <cellStyle name="Normal 7 2 3 6 2 2 2" xfId="43493" xr:uid="{00000000-0005-0000-0000-0000EC9F0000}"/>
    <cellStyle name="Normal 7 2 3 6 2 3" xfId="33475" xr:uid="{00000000-0005-0000-0000-0000ED9F0000}"/>
    <cellStyle name="Normal 7 2 3 6 3" xfId="20760" xr:uid="{00000000-0005-0000-0000-0000EE9F0000}"/>
    <cellStyle name="Normal 7 2 3 6 3 2" xfId="20761" xr:uid="{00000000-0005-0000-0000-0000EF9F0000}"/>
    <cellStyle name="Normal 7 2 3 6 3 2 2" xfId="43494" xr:uid="{00000000-0005-0000-0000-0000F09F0000}"/>
    <cellStyle name="Normal 7 2 3 6 3 3" xfId="33476" xr:uid="{00000000-0005-0000-0000-0000F19F0000}"/>
    <cellStyle name="Normal 7 2 3 6 4" xfId="20762" xr:uid="{00000000-0005-0000-0000-0000F29F0000}"/>
    <cellStyle name="Normal 7 2 3 6 4 2" xfId="37165" xr:uid="{00000000-0005-0000-0000-0000F39F0000}"/>
    <cellStyle name="Normal 7 2 3 6 5" xfId="26571" xr:uid="{00000000-0005-0000-0000-0000F49F0000}"/>
    <cellStyle name="Normal 7 2 3 7" xfId="20763" xr:uid="{00000000-0005-0000-0000-0000F59F0000}"/>
    <cellStyle name="Normal 7 2 3 7 2" xfId="20764" xr:uid="{00000000-0005-0000-0000-0000F69F0000}"/>
    <cellStyle name="Normal 7 2 3 7 2 2" xfId="37148" xr:uid="{00000000-0005-0000-0000-0000F79F0000}"/>
    <cellStyle name="Normal 7 2 3 7 3" xfId="26554" xr:uid="{00000000-0005-0000-0000-0000F89F0000}"/>
    <cellStyle name="Normal 7 2 3 8" xfId="20765" xr:uid="{00000000-0005-0000-0000-0000F99F0000}"/>
    <cellStyle name="Normal 7 2 3 8 2" xfId="20766" xr:uid="{00000000-0005-0000-0000-0000FA9F0000}"/>
    <cellStyle name="Normal 7 2 3 8 2 2" xfId="43495" xr:uid="{00000000-0005-0000-0000-0000FB9F0000}"/>
    <cellStyle name="Normal 7 2 3 8 3" xfId="33477" xr:uid="{00000000-0005-0000-0000-0000FC9F0000}"/>
    <cellStyle name="Normal 7 2 3 9" xfId="20767" xr:uid="{00000000-0005-0000-0000-0000FD9F0000}"/>
    <cellStyle name="Normal 7 2 3 9 2" xfId="20768" xr:uid="{00000000-0005-0000-0000-0000FE9F0000}"/>
    <cellStyle name="Normal 7 2 3 9 2 2" xfId="43496" xr:uid="{00000000-0005-0000-0000-0000FF9F0000}"/>
    <cellStyle name="Normal 7 2 3 9 3" xfId="33478" xr:uid="{00000000-0005-0000-0000-000000A00000}"/>
    <cellStyle name="Normal 7 2 4" xfId="20769" xr:uid="{00000000-0005-0000-0000-000001A00000}"/>
    <cellStyle name="Normal 7 2 4 2" xfId="20770" xr:uid="{00000000-0005-0000-0000-000002A00000}"/>
    <cellStyle name="Normal 7 2 4 2 2" xfId="20771" xr:uid="{00000000-0005-0000-0000-000003A00000}"/>
    <cellStyle name="Normal 7 2 4 2 2 2" xfId="20772" xr:uid="{00000000-0005-0000-0000-000004A00000}"/>
    <cellStyle name="Normal 7 2 4 2 2 2 2" xfId="20773" xr:uid="{00000000-0005-0000-0000-000005A00000}"/>
    <cellStyle name="Normal 7 2 4 2 2 2 2 2" xfId="43497" xr:uid="{00000000-0005-0000-0000-000006A00000}"/>
    <cellStyle name="Normal 7 2 4 2 2 2 3" xfId="33479" xr:uid="{00000000-0005-0000-0000-000007A00000}"/>
    <cellStyle name="Normal 7 2 4 2 2 3" xfId="20774" xr:uid="{00000000-0005-0000-0000-000008A00000}"/>
    <cellStyle name="Normal 7 2 4 2 2 3 2" xfId="20775" xr:uid="{00000000-0005-0000-0000-000009A00000}"/>
    <cellStyle name="Normal 7 2 4 2 2 3 2 2" xfId="43498" xr:uid="{00000000-0005-0000-0000-00000AA00000}"/>
    <cellStyle name="Normal 7 2 4 2 2 3 3" xfId="33480" xr:uid="{00000000-0005-0000-0000-00000BA00000}"/>
    <cellStyle name="Normal 7 2 4 2 2 4" xfId="20776" xr:uid="{00000000-0005-0000-0000-00000CA00000}"/>
    <cellStyle name="Normal 7 2 4 2 2 4 2" xfId="37168" xr:uid="{00000000-0005-0000-0000-00000DA00000}"/>
    <cellStyle name="Normal 7 2 4 2 2 5" xfId="26574" xr:uid="{00000000-0005-0000-0000-00000EA00000}"/>
    <cellStyle name="Normal 7 2 4 2 3" xfId="20777" xr:uid="{00000000-0005-0000-0000-00000FA00000}"/>
    <cellStyle name="Normal 7 2 4 2 3 2" xfId="20778" xr:uid="{00000000-0005-0000-0000-000010A00000}"/>
    <cellStyle name="Normal 7 2 4 2 3 2 2" xfId="20779" xr:uid="{00000000-0005-0000-0000-000011A00000}"/>
    <cellStyle name="Normal 7 2 4 2 3 2 2 2" xfId="43499" xr:uid="{00000000-0005-0000-0000-000012A00000}"/>
    <cellStyle name="Normal 7 2 4 2 3 2 3" xfId="33481" xr:uid="{00000000-0005-0000-0000-000013A00000}"/>
    <cellStyle name="Normal 7 2 4 2 3 3" xfId="20780" xr:uid="{00000000-0005-0000-0000-000014A00000}"/>
    <cellStyle name="Normal 7 2 4 2 3 3 2" xfId="20781" xr:uid="{00000000-0005-0000-0000-000015A00000}"/>
    <cellStyle name="Normal 7 2 4 2 3 3 2 2" xfId="43500" xr:uid="{00000000-0005-0000-0000-000016A00000}"/>
    <cellStyle name="Normal 7 2 4 2 3 3 3" xfId="33482" xr:uid="{00000000-0005-0000-0000-000017A00000}"/>
    <cellStyle name="Normal 7 2 4 2 3 4" xfId="20782" xr:uid="{00000000-0005-0000-0000-000018A00000}"/>
    <cellStyle name="Normal 7 2 4 2 3 4 2" xfId="37169" xr:uid="{00000000-0005-0000-0000-000019A00000}"/>
    <cellStyle name="Normal 7 2 4 2 3 5" xfId="26575" xr:uid="{00000000-0005-0000-0000-00001AA00000}"/>
    <cellStyle name="Normal 7 2 4 2 4" xfId="20783" xr:uid="{00000000-0005-0000-0000-00001BA00000}"/>
    <cellStyle name="Normal 7 2 4 2 4 2" xfId="20784" xr:uid="{00000000-0005-0000-0000-00001CA00000}"/>
    <cellStyle name="Normal 7 2 4 2 4 2 2" xfId="43501" xr:uid="{00000000-0005-0000-0000-00001DA00000}"/>
    <cellStyle name="Normal 7 2 4 2 4 3" xfId="33483" xr:uid="{00000000-0005-0000-0000-00001EA00000}"/>
    <cellStyle name="Normal 7 2 4 2 5" xfId="20785" xr:uid="{00000000-0005-0000-0000-00001FA00000}"/>
    <cellStyle name="Normal 7 2 4 2 5 2" xfId="20786" xr:uid="{00000000-0005-0000-0000-000020A00000}"/>
    <cellStyle name="Normal 7 2 4 2 5 2 2" xfId="43502" xr:uid="{00000000-0005-0000-0000-000021A00000}"/>
    <cellStyle name="Normal 7 2 4 2 5 3" xfId="33484" xr:uid="{00000000-0005-0000-0000-000022A00000}"/>
    <cellStyle name="Normal 7 2 4 2 6" xfId="20787" xr:uid="{00000000-0005-0000-0000-000023A00000}"/>
    <cellStyle name="Normal 7 2 4 2 6 2" xfId="37167" xr:uid="{00000000-0005-0000-0000-000024A00000}"/>
    <cellStyle name="Normal 7 2 4 2 7" xfId="26573" xr:uid="{00000000-0005-0000-0000-000025A00000}"/>
    <cellStyle name="Normal 7 2 4 3" xfId="20788" xr:uid="{00000000-0005-0000-0000-000026A00000}"/>
    <cellStyle name="Normal 7 2 4 3 2" xfId="20789" xr:uid="{00000000-0005-0000-0000-000027A00000}"/>
    <cellStyle name="Normal 7 2 4 3 2 2" xfId="20790" xr:uid="{00000000-0005-0000-0000-000028A00000}"/>
    <cellStyle name="Normal 7 2 4 3 2 2 2" xfId="43503" xr:uid="{00000000-0005-0000-0000-000029A00000}"/>
    <cellStyle name="Normal 7 2 4 3 2 3" xfId="33485" xr:uid="{00000000-0005-0000-0000-00002AA00000}"/>
    <cellStyle name="Normal 7 2 4 3 3" xfId="20791" xr:uid="{00000000-0005-0000-0000-00002BA00000}"/>
    <cellStyle name="Normal 7 2 4 3 3 2" xfId="20792" xr:uid="{00000000-0005-0000-0000-00002CA00000}"/>
    <cellStyle name="Normal 7 2 4 3 3 2 2" xfId="43504" xr:uid="{00000000-0005-0000-0000-00002DA00000}"/>
    <cellStyle name="Normal 7 2 4 3 3 3" xfId="33486" xr:uid="{00000000-0005-0000-0000-00002EA00000}"/>
    <cellStyle name="Normal 7 2 4 3 4" xfId="20793" xr:uid="{00000000-0005-0000-0000-00002FA00000}"/>
    <cellStyle name="Normal 7 2 4 3 4 2" xfId="37170" xr:uid="{00000000-0005-0000-0000-000030A00000}"/>
    <cellStyle name="Normal 7 2 4 3 5" xfId="26576" xr:uid="{00000000-0005-0000-0000-000031A00000}"/>
    <cellStyle name="Normal 7 2 4 4" xfId="20794" xr:uid="{00000000-0005-0000-0000-000032A00000}"/>
    <cellStyle name="Normal 7 2 4 4 2" xfId="20795" xr:uid="{00000000-0005-0000-0000-000033A00000}"/>
    <cellStyle name="Normal 7 2 4 4 2 2" xfId="20796" xr:uid="{00000000-0005-0000-0000-000034A00000}"/>
    <cellStyle name="Normal 7 2 4 4 2 2 2" xfId="43505" xr:uid="{00000000-0005-0000-0000-000035A00000}"/>
    <cellStyle name="Normal 7 2 4 4 2 3" xfId="33487" xr:uid="{00000000-0005-0000-0000-000036A00000}"/>
    <cellStyle name="Normal 7 2 4 4 3" xfId="20797" xr:uid="{00000000-0005-0000-0000-000037A00000}"/>
    <cellStyle name="Normal 7 2 4 4 3 2" xfId="20798" xr:uid="{00000000-0005-0000-0000-000038A00000}"/>
    <cellStyle name="Normal 7 2 4 4 3 2 2" xfId="43506" xr:uid="{00000000-0005-0000-0000-000039A00000}"/>
    <cellStyle name="Normal 7 2 4 4 3 3" xfId="33488" xr:uid="{00000000-0005-0000-0000-00003AA00000}"/>
    <cellStyle name="Normal 7 2 4 4 4" xfId="20799" xr:uid="{00000000-0005-0000-0000-00003BA00000}"/>
    <cellStyle name="Normal 7 2 4 4 4 2" xfId="37171" xr:uid="{00000000-0005-0000-0000-00003CA00000}"/>
    <cellStyle name="Normal 7 2 4 4 5" xfId="26577" xr:uid="{00000000-0005-0000-0000-00003DA00000}"/>
    <cellStyle name="Normal 7 2 4 5" xfId="20800" xr:uid="{00000000-0005-0000-0000-00003EA00000}"/>
    <cellStyle name="Normal 7 2 4 5 2" xfId="20801" xr:uid="{00000000-0005-0000-0000-00003FA00000}"/>
    <cellStyle name="Normal 7 2 4 5 2 2" xfId="37166" xr:uid="{00000000-0005-0000-0000-000040A00000}"/>
    <cellStyle name="Normal 7 2 4 5 3" xfId="26572" xr:uid="{00000000-0005-0000-0000-000041A00000}"/>
    <cellStyle name="Normal 7 2 4 6" xfId="20802" xr:uid="{00000000-0005-0000-0000-000042A00000}"/>
    <cellStyle name="Normal 7 2 4 6 2" xfId="20803" xr:uid="{00000000-0005-0000-0000-000043A00000}"/>
    <cellStyle name="Normal 7 2 4 6 2 2" xfId="43507" xr:uid="{00000000-0005-0000-0000-000044A00000}"/>
    <cellStyle name="Normal 7 2 4 6 3" xfId="33489" xr:uid="{00000000-0005-0000-0000-000045A00000}"/>
    <cellStyle name="Normal 7 2 4 7" xfId="20804" xr:uid="{00000000-0005-0000-0000-000046A00000}"/>
    <cellStyle name="Normal 7 2 4 7 2" xfId="20805" xr:uid="{00000000-0005-0000-0000-000047A00000}"/>
    <cellStyle name="Normal 7 2 4 7 2 2" xfId="43508" xr:uid="{00000000-0005-0000-0000-000048A00000}"/>
    <cellStyle name="Normal 7 2 4 7 3" xfId="33490" xr:uid="{00000000-0005-0000-0000-000049A00000}"/>
    <cellStyle name="Normal 7 2 4 8" xfId="23480" xr:uid="{00000000-0005-0000-0000-00004AA00000}"/>
    <cellStyle name="Normal 7 2 5" xfId="20806" xr:uid="{00000000-0005-0000-0000-00004BA00000}"/>
    <cellStyle name="Normal 7 2 5 2" xfId="20807" xr:uid="{00000000-0005-0000-0000-00004CA00000}"/>
    <cellStyle name="Normal 7 2 5 2 2" xfId="20808" xr:uid="{00000000-0005-0000-0000-00004DA00000}"/>
    <cellStyle name="Normal 7 2 5 2 2 2" xfId="20809" xr:uid="{00000000-0005-0000-0000-00004EA00000}"/>
    <cellStyle name="Normal 7 2 5 2 2 2 2" xfId="20810" xr:uid="{00000000-0005-0000-0000-00004FA00000}"/>
    <cellStyle name="Normal 7 2 5 2 2 2 2 2" xfId="43509" xr:uid="{00000000-0005-0000-0000-000050A00000}"/>
    <cellStyle name="Normal 7 2 5 2 2 2 3" xfId="33491" xr:uid="{00000000-0005-0000-0000-000051A00000}"/>
    <cellStyle name="Normal 7 2 5 2 2 3" xfId="20811" xr:uid="{00000000-0005-0000-0000-000052A00000}"/>
    <cellStyle name="Normal 7 2 5 2 2 3 2" xfId="20812" xr:uid="{00000000-0005-0000-0000-000053A00000}"/>
    <cellStyle name="Normal 7 2 5 2 2 3 2 2" xfId="43510" xr:uid="{00000000-0005-0000-0000-000054A00000}"/>
    <cellStyle name="Normal 7 2 5 2 2 3 3" xfId="33492" xr:uid="{00000000-0005-0000-0000-000055A00000}"/>
    <cellStyle name="Normal 7 2 5 2 2 4" xfId="20813" xr:uid="{00000000-0005-0000-0000-000056A00000}"/>
    <cellStyle name="Normal 7 2 5 2 2 4 2" xfId="37174" xr:uid="{00000000-0005-0000-0000-000057A00000}"/>
    <cellStyle name="Normal 7 2 5 2 2 5" xfId="26580" xr:uid="{00000000-0005-0000-0000-000058A00000}"/>
    <cellStyle name="Normal 7 2 5 2 3" xfId="20814" xr:uid="{00000000-0005-0000-0000-000059A00000}"/>
    <cellStyle name="Normal 7 2 5 2 3 2" xfId="20815" xr:uid="{00000000-0005-0000-0000-00005AA00000}"/>
    <cellStyle name="Normal 7 2 5 2 3 2 2" xfId="20816" xr:uid="{00000000-0005-0000-0000-00005BA00000}"/>
    <cellStyle name="Normal 7 2 5 2 3 2 2 2" xfId="43511" xr:uid="{00000000-0005-0000-0000-00005CA00000}"/>
    <cellStyle name="Normal 7 2 5 2 3 2 3" xfId="33493" xr:uid="{00000000-0005-0000-0000-00005DA00000}"/>
    <cellStyle name="Normal 7 2 5 2 3 3" xfId="20817" xr:uid="{00000000-0005-0000-0000-00005EA00000}"/>
    <cellStyle name="Normal 7 2 5 2 3 3 2" xfId="20818" xr:uid="{00000000-0005-0000-0000-00005FA00000}"/>
    <cellStyle name="Normal 7 2 5 2 3 3 2 2" xfId="43512" xr:uid="{00000000-0005-0000-0000-000060A00000}"/>
    <cellStyle name="Normal 7 2 5 2 3 3 3" xfId="33494" xr:uid="{00000000-0005-0000-0000-000061A00000}"/>
    <cellStyle name="Normal 7 2 5 2 3 4" xfId="20819" xr:uid="{00000000-0005-0000-0000-000062A00000}"/>
    <cellStyle name="Normal 7 2 5 2 3 4 2" xfId="37175" xr:uid="{00000000-0005-0000-0000-000063A00000}"/>
    <cellStyle name="Normal 7 2 5 2 3 5" xfId="26581" xr:uid="{00000000-0005-0000-0000-000064A00000}"/>
    <cellStyle name="Normal 7 2 5 2 4" xfId="20820" xr:uid="{00000000-0005-0000-0000-000065A00000}"/>
    <cellStyle name="Normal 7 2 5 2 4 2" xfId="20821" xr:uid="{00000000-0005-0000-0000-000066A00000}"/>
    <cellStyle name="Normal 7 2 5 2 4 2 2" xfId="43513" xr:uid="{00000000-0005-0000-0000-000067A00000}"/>
    <cellStyle name="Normal 7 2 5 2 4 3" xfId="33495" xr:uid="{00000000-0005-0000-0000-000068A00000}"/>
    <cellStyle name="Normal 7 2 5 2 5" xfId="20822" xr:uid="{00000000-0005-0000-0000-000069A00000}"/>
    <cellStyle name="Normal 7 2 5 2 5 2" xfId="20823" xr:uid="{00000000-0005-0000-0000-00006AA00000}"/>
    <cellStyle name="Normal 7 2 5 2 5 2 2" xfId="43514" xr:uid="{00000000-0005-0000-0000-00006BA00000}"/>
    <cellStyle name="Normal 7 2 5 2 5 3" xfId="33496" xr:uid="{00000000-0005-0000-0000-00006CA00000}"/>
    <cellStyle name="Normal 7 2 5 2 6" xfId="20824" xr:uid="{00000000-0005-0000-0000-00006DA00000}"/>
    <cellStyle name="Normal 7 2 5 2 6 2" xfId="37173" xr:uid="{00000000-0005-0000-0000-00006EA00000}"/>
    <cellStyle name="Normal 7 2 5 2 7" xfId="26579" xr:uid="{00000000-0005-0000-0000-00006FA00000}"/>
    <cellStyle name="Normal 7 2 5 3" xfId="20825" xr:uid="{00000000-0005-0000-0000-000070A00000}"/>
    <cellStyle name="Normal 7 2 5 3 2" xfId="20826" xr:uid="{00000000-0005-0000-0000-000071A00000}"/>
    <cellStyle name="Normal 7 2 5 3 2 2" xfId="20827" xr:uid="{00000000-0005-0000-0000-000072A00000}"/>
    <cellStyle name="Normal 7 2 5 3 2 2 2" xfId="43515" xr:uid="{00000000-0005-0000-0000-000073A00000}"/>
    <cellStyle name="Normal 7 2 5 3 2 3" xfId="33497" xr:uid="{00000000-0005-0000-0000-000074A00000}"/>
    <cellStyle name="Normal 7 2 5 3 3" xfId="20828" xr:uid="{00000000-0005-0000-0000-000075A00000}"/>
    <cellStyle name="Normal 7 2 5 3 3 2" xfId="20829" xr:uid="{00000000-0005-0000-0000-000076A00000}"/>
    <cellStyle name="Normal 7 2 5 3 3 2 2" xfId="43516" xr:uid="{00000000-0005-0000-0000-000077A00000}"/>
    <cellStyle name="Normal 7 2 5 3 3 3" xfId="33498" xr:uid="{00000000-0005-0000-0000-000078A00000}"/>
    <cellStyle name="Normal 7 2 5 3 4" xfId="20830" xr:uid="{00000000-0005-0000-0000-000079A00000}"/>
    <cellStyle name="Normal 7 2 5 3 4 2" xfId="37176" xr:uid="{00000000-0005-0000-0000-00007AA00000}"/>
    <cellStyle name="Normal 7 2 5 3 5" xfId="26582" xr:uid="{00000000-0005-0000-0000-00007BA00000}"/>
    <cellStyle name="Normal 7 2 5 4" xfId="20831" xr:uid="{00000000-0005-0000-0000-00007CA00000}"/>
    <cellStyle name="Normal 7 2 5 4 2" xfId="20832" xr:uid="{00000000-0005-0000-0000-00007DA00000}"/>
    <cellStyle name="Normal 7 2 5 4 2 2" xfId="20833" xr:uid="{00000000-0005-0000-0000-00007EA00000}"/>
    <cellStyle name="Normal 7 2 5 4 2 2 2" xfId="43517" xr:uid="{00000000-0005-0000-0000-00007FA00000}"/>
    <cellStyle name="Normal 7 2 5 4 2 3" xfId="33499" xr:uid="{00000000-0005-0000-0000-000080A00000}"/>
    <cellStyle name="Normal 7 2 5 4 3" xfId="20834" xr:uid="{00000000-0005-0000-0000-000081A00000}"/>
    <cellStyle name="Normal 7 2 5 4 3 2" xfId="20835" xr:uid="{00000000-0005-0000-0000-000082A00000}"/>
    <cellStyle name="Normal 7 2 5 4 3 2 2" xfId="43518" xr:uid="{00000000-0005-0000-0000-000083A00000}"/>
    <cellStyle name="Normal 7 2 5 4 3 3" xfId="33500" xr:uid="{00000000-0005-0000-0000-000084A00000}"/>
    <cellStyle name="Normal 7 2 5 4 4" xfId="20836" xr:uid="{00000000-0005-0000-0000-000085A00000}"/>
    <cellStyle name="Normal 7 2 5 4 4 2" xfId="37177" xr:uid="{00000000-0005-0000-0000-000086A00000}"/>
    <cellStyle name="Normal 7 2 5 4 5" xfId="26583" xr:uid="{00000000-0005-0000-0000-000087A00000}"/>
    <cellStyle name="Normal 7 2 5 5" xfId="20837" xr:uid="{00000000-0005-0000-0000-000088A00000}"/>
    <cellStyle name="Normal 7 2 5 5 2" xfId="20838" xr:uid="{00000000-0005-0000-0000-000089A00000}"/>
    <cellStyle name="Normal 7 2 5 5 2 2" xfId="43519" xr:uid="{00000000-0005-0000-0000-00008AA00000}"/>
    <cellStyle name="Normal 7 2 5 5 3" xfId="33501" xr:uid="{00000000-0005-0000-0000-00008BA00000}"/>
    <cellStyle name="Normal 7 2 5 6" xfId="20839" xr:uid="{00000000-0005-0000-0000-00008CA00000}"/>
    <cellStyle name="Normal 7 2 5 6 2" xfId="20840" xr:uid="{00000000-0005-0000-0000-00008DA00000}"/>
    <cellStyle name="Normal 7 2 5 6 2 2" xfId="43520" xr:uid="{00000000-0005-0000-0000-00008EA00000}"/>
    <cellStyle name="Normal 7 2 5 6 3" xfId="33502" xr:uid="{00000000-0005-0000-0000-00008FA00000}"/>
    <cellStyle name="Normal 7 2 5 7" xfId="20841" xr:uid="{00000000-0005-0000-0000-000090A00000}"/>
    <cellStyle name="Normal 7 2 5 7 2" xfId="37172" xr:uid="{00000000-0005-0000-0000-000091A00000}"/>
    <cellStyle name="Normal 7 2 5 8" xfId="26578" xr:uid="{00000000-0005-0000-0000-000092A00000}"/>
    <cellStyle name="Normal 7 2 5 9" xfId="45290" xr:uid="{00000000-0005-0000-0000-000093A00000}"/>
    <cellStyle name="Normal 7 2 6" xfId="20842" xr:uid="{00000000-0005-0000-0000-000094A00000}"/>
    <cellStyle name="Normal 7 2 6 2" xfId="20843" xr:uid="{00000000-0005-0000-0000-000095A00000}"/>
    <cellStyle name="Normal 7 2 6 2 2" xfId="20844" xr:uid="{00000000-0005-0000-0000-000096A00000}"/>
    <cellStyle name="Normal 7 2 6 2 2 2" xfId="20845" xr:uid="{00000000-0005-0000-0000-000097A00000}"/>
    <cellStyle name="Normal 7 2 6 2 2 2 2" xfId="20846" xr:uid="{00000000-0005-0000-0000-000098A00000}"/>
    <cellStyle name="Normal 7 2 6 2 2 2 2 2" xfId="43521" xr:uid="{00000000-0005-0000-0000-000099A00000}"/>
    <cellStyle name="Normal 7 2 6 2 2 2 3" xfId="33503" xr:uid="{00000000-0005-0000-0000-00009AA00000}"/>
    <cellStyle name="Normal 7 2 6 2 2 3" xfId="20847" xr:uid="{00000000-0005-0000-0000-00009BA00000}"/>
    <cellStyle name="Normal 7 2 6 2 2 3 2" xfId="20848" xr:uid="{00000000-0005-0000-0000-00009CA00000}"/>
    <cellStyle name="Normal 7 2 6 2 2 3 2 2" xfId="43522" xr:uid="{00000000-0005-0000-0000-00009DA00000}"/>
    <cellStyle name="Normal 7 2 6 2 2 3 3" xfId="33504" xr:uid="{00000000-0005-0000-0000-00009EA00000}"/>
    <cellStyle name="Normal 7 2 6 2 2 4" xfId="20849" xr:uid="{00000000-0005-0000-0000-00009FA00000}"/>
    <cellStyle name="Normal 7 2 6 2 2 4 2" xfId="37180" xr:uid="{00000000-0005-0000-0000-0000A0A00000}"/>
    <cellStyle name="Normal 7 2 6 2 2 5" xfId="26586" xr:uid="{00000000-0005-0000-0000-0000A1A00000}"/>
    <cellStyle name="Normal 7 2 6 2 3" xfId="20850" xr:uid="{00000000-0005-0000-0000-0000A2A00000}"/>
    <cellStyle name="Normal 7 2 6 2 3 2" xfId="20851" xr:uid="{00000000-0005-0000-0000-0000A3A00000}"/>
    <cellStyle name="Normal 7 2 6 2 3 2 2" xfId="20852" xr:uid="{00000000-0005-0000-0000-0000A4A00000}"/>
    <cellStyle name="Normal 7 2 6 2 3 2 2 2" xfId="43523" xr:uid="{00000000-0005-0000-0000-0000A5A00000}"/>
    <cellStyle name="Normal 7 2 6 2 3 2 3" xfId="33505" xr:uid="{00000000-0005-0000-0000-0000A6A00000}"/>
    <cellStyle name="Normal 7 2 6 2 3 3" xfId="20853" xr:uid="{00000000-0005-0000-0000-0000A7A00000}"/>
    <cellStyle name="Normal 7 2 6 2 3 3 2" xfId="20854" xr:uid="{00000000-0005-0000-0000-0000A8A00000}"/>
    <cellStyle name="Normal 7 2 6 2 3 3 2 2" xfId="43524" xr:uid="{00000000-0005-0000-0000-0000A9A00000}"/>
    <cellStyle name="Normal 7 2 6 2 3 3 3" xfId="33506" xr:uid="{00000000-0005-0000-0000-0000AAA00000}"/>
    <cellStyle name="Normal 7 2 6 2 3 4" xfId="20855" xr:uid="{00000000-0005-0000-0000-0000ABA00000}"/>
    <cellStyle name="Normal 7 2 6 2 3 4 2" xfId="37181" xr:uid="{00000000-0005-0000-0000-0000ACA00000}"/>
    <cellStyle name="Normal 7 2 6 2 3 5" xfId="26587" xr:uid="{00000000-0005-0000-0000-0000ADA00000}"/>
    <cellStyle name="Normal 7 2 6 2 4" xfId="20856" xr:uid="{00000000-0005-0000-0000-0000AEA00000}"/>
    <cellStyle name="Normal 7 2 6 2 4 2" xfId="20857" xr:uid="{00000000-0005-0000-0000-0000AFA00000}"/>
    <cellStyle name="Normal 7 2 6 2 4 2 2" xfId="43525" xr:uid="{00000000-0005-0000-0000-0000B0A00000}"/>
    <cellStyle name="Normal 7 2 6 2 4 3" xfId="33507" xr:uid="{00000000-0005-0000-0000-0000B1A00000}"/>
    <cellStyle name="Normal 7 2 6 2 5" xfId="20858" xr:uid="{00000000-0005-0000-0000-0000B2A00000}"/>
    <cellStyle name="Normal 7 2 6 2 5 2" xfId="20859" xr:uid="{00000000-0005-0000-0000-0000B3A00000}"/>
    <cellStyle name="Normal 7 2 6 2 5 2 2" xfId="43526" xr:uid="{00000000-0005-0000-0000-0000B4A00000}"/>
    <cellStyle name="Normal 7 2 6 2 5 3" xfId="33508" xr:uid="{00000000-0005-0000-0000-0000B5A00000}"/>
    <cellStyle name="Normal 7 2 6 2 6" xfId="20860" xr:uid="{00000000-0005-0000-0000-0000B6A00000}"/>
    <cellStyle name="Normal 7 2 6 2 6 2" xfId="37179" xr:uid="{00000000-0005-0000-0000-0000B7A00000}"/>
    <cellStyle name="Normal 7 2 6 2 7" xfId="26585" xr:uid="{00000000-0005-0000-0000-0000B8A00000}"/>
    <cellStyle name="Normal 7 2 6 3" xfId="20861" xr:uid="{00000000-0005-0000-0000-0000B9A00000}"/>
    <cellStyle name="Normal 7 2 6 3 2" xfId="20862" xr:uid="{00000000-0005-0000-0000-0000BAA00000}"/>
    <cellStyle name="Normal 7 2 6 3 2 2" xfId="20863" xr:uid="{00000000-0005-0000-0000-0000BBA00000}"/>
    <cellStyle name="Normal 7 2 6 3 2 2 2" xfId="43527" xr:uid="{00000000-0005-0000-0000-0000BCA00000}"/>
    <cellStyle name="Normal 7 2 6 3 2 3" xfId="33509" xr:uid="{00000000-0005-0000-0000-0000BDA00000}"/>
    <cellStyle name="Normal 7 2 6 3 3" xfId="20864" xr:uid="{00000000-0005-0000-0000-0000BEA00000}"/>
    <cellStyle name="Normal 7 2 6 3 3 2" xfId="20865" xr:uid="{00000000-0005-0000-0000-0000BFA00000}"/>
    <cellStyle name="Normal 7 2 6 3 3 2 2" xfId="43528" xr:uid="{00000000-0005-0000-0000-0000C0A00000}"/>
    <cellStyle name="Normal 7 2 6 3 3 3" xfId="33510" xr:uid="{00000000-0005-0000-0000-0000C1A00000}"/>
    <cellStyle name="Normal 7 2 6 3 4" xfId="20866" xr:uid="{00000000-0005-0000-0000-0000C2A00000}"/>
    <cellStyle name="Normal 7 2 6 3 4 2" xfId="37182" xr:uid="{00000000-0005-0000-0000-0000C3A00000}"/>
    <cellStyle name="Normal 7 2 6 3 5" xfId="26588" xr:uid="{00000000-0005-0000-0000-0000C4A00000}"/>
    <cellStyle name="Normal 7 2 6 4" xfId="20867" xr:uid="{00000000-0005-0000-0000-0000C5A00000}"/>
    <cellStyle name="Normal 7 2 6 4 2" xfId="20868" xr:uid="{00000000-0005-0000-0000-0000C6A00000}"/>
    <cellStyle name="Normal 7 2 6 4 2 2" xfId="20869" xr:uid="{00000000-0005-0000-0000-0000C7A00000}"/>
    <cellStyle name="Normal 7 2 6 4 2 2 2" xfId="43529" xr:uid="{00000000-0005-0000-0000-0000C8A00000}"/>
    <cellStyle name="Normal 7 2 6 4 2 3" xfId="33511" xr:uid="{00000000-0005-0000-0000-0000C9A00000}"/>
    <cellStyle name="Normal 7 2 6 4 3" xfId="20870" xr:uid="{00000000-0005-0000-0000-0000CAA00000}"/>
    <cellStyle name="Normal 7 2 6 4 3 2" xfId="20871" xr:uid="{00000000-0005-0000-0000-0000CBA00000}"/>
    <cellStyle name="Normal 7 2 6 4 3 2 2" xfId="43530" xr:uid="{00000000-0005-0000-0000-0000CCA00000}"/>
    <cellStyle name="Normal 7 2 6 4 3 3" xfId="33512" xr:uid="{00000000-0005-0000-0000-0000CDA00000}"/>
    <cellStyle name="Normal 7 2 6 4 4" xfId="20872" xr:uid="{00000000-0005-0000-0000-0000CEA00000}"/>
    <cellStyle name="Normal 7 2 6 4 4 2" xfId="37183" xr:uid="{00000000-0005-0000-0000-0000CFA00000}"/>
    <cellStyle name="Normal 7 2 6 4 5" xfId="26589" xr:uid="{00000000-0005-0000-0000-0000D0A00000}"/>
    <cellStyle name="Normal 7 2 6 5" xfId="20873" xr:uid="{00000000-0005-0000-0000-0000D1A00000}"/>
    <cellStyle name="Normal 7 2 6 5 2" xfId="20874" xr:uid="{00000000-0005-0000-0000-0000D2A00000}"/>
    <cellStyle name="Normal 7 2 6 5 2 2" xfId="43531" xr:uid="{00000000-0005-0000-0000-0000D3A00000}"/>
    <cellStyle name="Normal 7 2 6 5 3" xfId="33513" xr:uid="{00000000-0005-0000-0000-0000D4A00000}"/>
    <cellStyle name="Normal 7 2 6 6" xfId="20875" xr:uid="{00000000-0005-0000-0000-0000D5A00000}"/>
    <cellStyle name="Normal 7 2 6 6 2" xfId="20876" xr:uid="{00000000-0005-0000-0000-0000D6A00000}"/>
    <cellStyle name="Normal 7 2 6 6 2 2" xfId="43532" xr:uid="{00000000-0005-0000-0000-0000D7A00000}"/>
    <cellStyle name="Normal 7 2 6 6 3" xfId="33514" xr:uid="{00000000-0005-0000-0000-0000D8A00000}"/>
    <cellStyle name="Normal 7 2 6 7" xfId="20877" xr:uid="{00000000-0005-0000-0000-0000D9A00000}"/>
    <cellStyle name="Normal 7 2 6 7 2" xfId="37178" xr:uid="{00000000-0005-0000-0000-0000DAA00000}"/>
    <cellStyle name="Normal 7 2 6 8" xfId="26584" xr:uid="{00000000-0005-0000-0000-0000DBA00000}"/>
    <cellStyle name="Normal 7 2 6 9" xfId="46415" xr:uid="{00000000-0005-0000-0000-0000DCA00000}"/>
    <cellStyle name="Normal 7 2 7" xfId="20878" xr:uid="{00000000-0005-0000-0000-0000DDA00000}"/>
    <cellStyle name="Normal 7 2 7 2" xfId="20879" xr:uid="{00000000-0005-0000-0000-0000DEA00000}"/>
    <cellStyle name="Normal 7 2 7 2 2" xfId="20880" xr:uid="{00000000-0005-0000-0000-0000DFA00000}"/>
    <cellStyle name="Normal 7 2 7 2 2 2" xfId="20881" xr:uid="{00000000-0005-0000-0000-0000E0A00000}"/>
    <cellStyle name="Normal 7 2 7 2 2 2 2" xfId="43533" xr:uid="{00000000-0005-0000-0000-0000E1A00000}"/>
    <cellStyle name="Normal 7 2 7 2 2 3" xfId="33515" xr:uid="{00000000-0005-0000-0000-0000E2A00000}"/>
    <cellStyle name="Normal 7 2 7 2 3" xfId="20882" xr:uid="{00000000-0005-0000-0000-0000E3A00000}"/>
    <cellStyle name="Normal 7 2 7 2 3 2" xfId="20883" xr:uid="{00000000-0005-0000-0000-0000E4A00000}"/>
    <cellStyle name="Normal 7 2 7 2 3 2 2" xfId="43534" xr:uid="{00000000-0005-0000-0000-0000E5A00000}"/>
    <cellStyle name="Normal 7 2 7 2 3 3" xfId="33516" xr:uid="{00000000-0005-0000-0000-0000E6A00000}"/>
    <cellStyle name="Normal 7 2 7 2 4" xfId="20884" xr:uid="{00000000-0005-0000-0000-0000E7A00000}"/>
    <cellStyle name="Normal 7 2 7 2 4 2" xfId="37185" xr:uid="{00000000-0005-0000-0000-0000E8A00000}"/>
    <cellStyle name="Normal 7 2 7 2 5" xfId="26591" xr:uid="{00000000-0005-0000-0000-0000E9A00000}"/>
    <cellStyle name="Normal 7 2 7 3" xfId="20885" xr:uid="{00000000-0005-0000-0000-0000EAA00000}"/>
    <cellStyle name="Normal 7 2 7 3 2" xfId="20886" xr:uid="{00000000-0005-0000-0000-0000EBA00000}"/>
    <cellStyle name="Normal 7 2 7 3 2 2" xfId="20887" xr:uid="{00000000-0005-0000-0000-0000ECA00000}"/>
    <cellStyle name="Normal 7 2 7 3 2 2 2" xfId="43535" xr:uid="{00000000-0005-0000-0000-0000EDA00000}"/>
    <cellStyle name="Normal 7 2 7 3 2 3" xfId="33517" xr:uid="{00000000-0005-0000-0000-0000EEA00000}"/>
    <cellStyle name="Normal 7 2 7 3 3" xfId="20888" xr:uid="{00000000-0005-0000-0000-0000EFA00000}"/>
    <cellStyle name="Normal 7 2 7 3 3 2" xfId="20889" xr:uid="{00000000-0005-0000-0000-0000F0A00000}"/>
    <cellStyle name="Normal 7 2 7 3 3 2 2" xfId="43536" xr:uid="{00000000-0005-0000-0000-0000F1A00000}"/>
    <cellStyle name="Normal 7 2 7 3 3 3" xfId="33518" xr:uid="{00000000-0005-0000-0000-0000F2A00000}"/>
    <cellStyle name="Normal 7 2 7 3 4" xfId="20890" xr:uid="{00000000-0005-0000-0000-0000F3A00000}"/>
    <cellStyle name="Normal 7 2 7 3 4 2" xfId="37186" xr:uid="{00000000-0005-0000-0000-0000F4A00000}"/>
    <cellStyle name="Normal 7 2 7 3 5" xfId="26592" xr:uid="{00000000-0005-0000-0000-0000F5A00000}"/>
    <cellStyle name="Normal 7 2 7 4" xfId="20891" xr:uid="{00000000-0005-0000-0000-0000F6A00000}"/>
    <cellStyle name="Normal 7 2 7 4 2" xfId="20892" xr:uid="{00000000-0005-0000-0000-0000F7A00000}"/>
    <cellStyle name="Normal 7 2 7 4 2 2" xfId="43537" xr:uid="{00000000-0005-0000-0000-0000F8A00000}"/>
    <cellStyle name="Normal 7 2 7 4 3" xfId="33519" xr:uid="{00000000-0005-0000-0000-0000F9A00000}"/>
    <cellStyle name="Normal 7 2 7 5" xfId="20893" xr:uid="{00000000-0005-0000-0000-0000FAA00000}"/>
    <cellStyle name="Normal 7 2 7 5 2" xfId="20894" xr:uid="{00000000-0005-0000-0000-0000FBA00000}"/>
    <cellStyle name="Normal 7 2 7 5 2 2" xfId="43538" xr:uid="{00000000-0005-0000-0000-0000FCA00000}"/>
    <cellStyle name="Normal 7 2 7 5 3" xfId="33520" xr:uid="{00000000-0005-0000-0000-0000FDA00000}"/>
    <cellStyle name="Normal 7 2 7 6" xfId="20895" xr:uid="{00000000-0005-0000-0000-0000FEA00000}"/>
    <cellStyle name="Normal 7 2 7 6 2" xfId="37184" xr:uid="{00000000-0005-0000-0000-0000FFA00000}"/>
    <cellStyle name="Normal 7 2 7 7" xfId="26590" xr:uid="{00000000-0005-0000-0000-000000A10000}"/>
    <cellStyle name="Normal 7 2 8" xfId="20896" xr:uid="{00000000-0005-0000-0000-000001A10000}"/>
    <cellStyle name="Normal 7 2 8 2" xfId="20897" xr:uid="{00000000-0005-0000-0000-000002A10000}"/>
    <cellStyle name="Normal 7 2 8 2 2" xfId="20898" xr:uid="{00000000-0005-0000-0000-000003A10000}"/>
    <cellStyle name="Normal 7 2 8 2 2 2" xfId="43539" xr:uid="{00000000-0005-0000-0000-000004A10000}"/>
    <cellStyle name="Normal 7 2 8 2 3" xfId="33521" xr:uid="{00000000-0005-0000-0000-000005A10000}"/>
    <cellStyle name="Normal 7 2 8 3" xfId="20899" xr:uid="{00000000-0005-0000-0000-000006A10000}"/>
    <cellStyle name="Normal 7 2 8 3 2" xfId="20900" xr:uid="{00000000-0005-0000-0000-000007A10000}"/>
    <cellStyle name="Normal 7 2 8 3 2 2" xfId="43540" xr:uid="{00000000-0005-0000-0000-000008A10000}"/>
    <cellStyle name="Normal 7 2 8 3 3" xfId="33522" xr:uid="{00000000-0005-0000-0000-000009A10000}"/>
    <cellStyle name="Normal 7 2 8 4" xfId="20901" xr:uid="{00000000-0005-0000-0000-00000AA10000}"/>
    <cellStyle name="Normal 7 2 8 4 2" xfId="37187" xr:uid="{00000000-0005-0000-0000-00000BA10000}"/>
    <cellStyle name="Normal 7 2 8 5" xfId="26593" xr:uid="{00000000-0005-0000-0000-00000CA10000}"/>
    <cellStyle name="Normal 7 2 9" xfId="20902" xr:uid="{00000000-0005-0000-0000-00000DA10000}"/>
    <cellStyle name="Normal 7 2 9 2" xfId="20903" xr:uid="{00000000-0005-0000-0000-00000EA10000}"/>
    <cellStyle name="Normal 7 2 9 2 2" xfId="20904" xr:uid="{00000000-0005-0000-0000-00000FA10000}"/>
    <cellStyle name="Normal 7 2 9 2 2 2" xfId="43541" xr:uid="{00000000-0005-0000-0000-000010A10000}"/>
    <cellStyle name="Normal 7 2 9 2 3" xfId="33523" xr:uid="{00000000-0005-0000-0000-000011A10000}"/>
    <cellStyle name="Normal 7 2 9 3" xfId="20905" xr:uid="{00000000-0005-0000-0000-000012A10000}"/>
    <cellStyle name="Normal 7 2 9 3 2" xfId="20906" xr:uid="{00000000-0005-0000-0000-000013A10000}"/>
    <cellStyle name="Normal 7 2 9 3 2 2" xfId="43542" xr:uid="{00000000-0005-0000-0000-000014A10000}"/>
    <cellStyle name="Normal 7 2 9 3 3" xfId="33524" xr:uid="{00000000-0005-0000-0000-000015A10000}"/>
    <cellStyle name="Normal 7 2 9 4" xfId="20907" xr:uid="{00000000-0005-0000-0000-000016A10000}"/>
    <cellStyle name="Normal 7 2 9 4 2" xfId="37188" xr:uid="{00000000-0005-0000-0000-000017A10000}"/>
    <cellStyle name="Normal 7 2 9 5" xfId="26594" xr:uid="{00000000-0005-0000-0000-000018A10000}"/>
    <cellStyle name="Normal 7 20" xfId="44036" xr:uid="{00000000-0005-0000-0000-000019A10000}"/>
    <cellStyle name="Normal 7 3" xfId="20908" xr:uid="{00000000-0005-0000-0000-00001AA10000}"/>
    <cellStyle name="Normal 7 3 10" xfId="20909" xr:uid="{00000000-0005-0000-0000-00001BA10000}"/>
    <cellStyle name="Normal 7 3 10 2" xfId="20910" xr:uid="{00000000-0005-0000-0000-00001CA10000}"/>
    <cellStyle name="Normal 7 3 10 2 2" xfId="43543" xr:uid="{00000000-0005-0000-0000-00001DA10000}"/>
    <cellStyle name="Normal 7 3 10 3" xfId="33525" xr:uid="{00000000-0005-0000-0000-00001EA10000}"/>
    <cellStyle name="Normal 7 3 11" xfId="20911" xr:uid="{00000000-0005-0000-0000-00001FA10000}"/>
    <cellStyle name="Normal 7 3 11 2" xfId="20912" xr:uid="{00000000-0005-0000-0000-000020A10000}"/>
    <cellStyle name="Normal 7 3 11 2 2" xfId="43544" xr:uid="{00000000-0005-0000-0000-000021A10000}"/>
    <cellStyle name="Normal 7 3 11 3" xfId="33526" xr:uid="{00000000-0005-0000-0000-000022A10000}"/>
    <cellStyle name="Normal 7 3 12" xfId="23345" xr:uid="{00000000-0005-0000-0000-000023A10000}"/>
    <cellStyle name="Normal 7 3 13" xfId="44056" xr:uid="{00000000-0005-0000-0000-000024A10000}"/>
    <cellStyle name="Normal 7 3 2" xfId="20913" xr:uid="{00000000-0005-0000-0000-000025A10000}"/>
    <cellStyle name="Normal 7 3 2 10" xfId="20914" xr:uid="{00000000-0005-0000-0000-000026A10000}"/>
    <cellStyle name="Normal 7 3 2 10 2" xfId="34099" xr:uid="{00000000-0005-0000-0000-000027A10000}"/>
    <cellStyle name="Normal 7 3 2 11" xfId="23497" xr:uid="{00000000-0005-0000-0000-000028A10000}"/>
    <cellStyle name="Normal 7 3 2 12" xfId="44366" xr:uid="{00000000-0005-0000-0000-000029A10000}"/>
    <cellStyle name="Normal 7 3 2 2" xfId="20915" xr:uid="{00000000-0005-0000-0000-00002AA10000}"/>
    <cellStyle name="Normal 7 3 2 2 2" xfId="20916" xr:uid="{00000000-0005-0000-0000-00002BA10000}"/>
    <cellStyle name="Normal 7 3 2 2 2 2" xfId="20917" xr:uid="{00000000-0005-0000-0000-00002CA10000}"/>
    <cellStyle name="Normal 7 3 2 2 2 2 2" xfId="20918" xr:uid="{00000000-0005-0000-0000-00002DA10000}"/>
    <cellStyle name="Normal 7 3 2 2 2 2 2 2" xfId="20919" xr:uid="{00000000-0005-0000-0000-00002EA10000}"/>
    <cellStyle name="Normal 7 3 2 2 2 2 2 2 2" xfId="43545" xr:uid="{00000000-0005-0000-0000-00002FA10000}"/>
    <cellStyle name="Normal 7 3 2 2 2 2 2 3" xfId="33527" xr:uid="{00000000-0005-0000-0000-000030A10000}"/>
    <cellStyle name="Normal 7 3 2 2 2 2 3" xfId="20920" xr:uid="{00000000-0005-0000-0000-000031A10000}"/>
    <cellStyle name="Normal 7 3 2 2 2 2 3 2" xfId="20921" xr:uid="{00000000-0005-0000-0000-000032A10000}"/>
    <cellStyle name="Normal 7 3 2 2 2 2 3 2 2" xfId="43546" xr:uid="{00000000-0005-0000-0000-000033A10000}"/>
    <cellStyle name="Normal 7 3 2 2 2 2 3 3" xfId="33528" xr:uid="{00000000-0005-0000-0000-000034A10000}"/>
    <cellStyle name="Normal 7 3 2 2 2 2 4" xfId="20922" xr:uid="{00000000-0005-0000-0000-000035A10000}"/>
    <cellStyle name="Normal 7 3 2 2 2 2 4 2" xfId="37193" xr:uid="{00000000-0005-0000-0000-000036A10000}"/>
    <cellStyle name="Normal 7 3 2 2 2 2 5" xfId="26599" xr:uid="{00000000-0005-0000-0000-000037A10000}"/>
    <cellStyle name="Normal 7 3 2 2 2 3" xfId="20923" xr:uid="{00000000-0005-0000-0000-000038A10000}"/>
    <cellStyle name="Normal 7 3 2 2 2 3 2" xfId="20924" xr:uid="{00000000-0005-0000-0000-000039A10000}"/>
    <cellStyle name="Normal 7 3 2 2 2 3 2 2" xfId="20925" xr:uid="{00000000-0005-0000-0000-00003AA10000}"/>
    <cellStyle name="Normal 7 3 2 2 2 3 2 2 2" xfId="43547" xr:uid="{00000000-0005-0000-0000-00003BA10000}"/>
    <cellStyle name="Normal 7 3 2 2 2 3 2 3" xfId="33529" xr:uid="{00000000-0005-0000-0000-00003CA10000}"/>
    <cellStyle name="Normal 7 3 2 2 2 3 3" xfId="20926" xr:uid="{00000000-0005-0000-0000-00003DA10000}"/>
    <cellStyle name="Normal 7 3 2 2 2 3 3 2" xfId="20927" xr:uid="{00000000-0005-0000-0000-00003EA10000}"/>
    <cellStyle name="Normal 7 3 2 2 2 3 3 2 2" xfId="43548" xr:uid="{00000000-0005-0000-0000-00003FA10000}"/>
    <cellStyle name="Normal 7 3 2 2 2 3 3 3" xfId="33530" xr:uid="{00000000-0005-0000-0000-000040A10000}"/>
    <cellStyle name="Normal 7 3 2 2 2 3 4" xfId="20928" xr:uid="{00000000-0005-0000-0000-000041A10000}"/>
    <cellStyle name="Normal 7 3 2 2 2 3 4 2" xfId="37194" xr:uid="{00000000-0005-0000-0000-000042A10000}"/>
    <cellStyle name="Normal 7 3 2 2 2 3 5" xfId="26600" xr:uid="{00000000-0005-0000-0000-000043A10000}"/>
    <cellStyle name="Normal 7 3 2 2 2 4" xfId="20929" xr:uid="{00000000-0005-0000-0000-000044A10000}"/>
    <cellStyle name="Normal 7 3 2 2 2 4 2" xfId="20930" xr:uid="{00000000-0005-0000-0000-000045A10000}"/>
    <cellStyle name="Normal 7 3 2 2 2 4 2 2" xfId="43549" xr:uid="{00000000-0005-0000-0000-000046A10000}"/>
    <cellStyle name="Normal 7 3 2 2 2 4 3" xfId="33531" xr:uid="{00000000-0005-0000-0000-000047A10000}"/>
    <cellStyle name="Normal 7 3 2 2 2 5" xfId="20931" xr:uid="{00000000-0005-0000-0000-000048A10000}"/>
    <cellStyle name="Normal 7 3 2 2 2 5 2" xfId="20932" xr:uid="{00000000-0005-0000-0000-000049A10000}"/>
    <cellStyle name="Normal 7 3 2 2 2 5 2 2" xfId="43550" xr:uid="{00000000-0005-0000-0000-00004AA10000}"/>
    <cellStyle name="Normal 7 3 2 2 2 5 3" xfId="33532" xr:uid="{00000000-0005-0000-0000-00004BA10000}"/>
    <cellStyle name="Normal 7 3 2 2 2 6" xfId="20933" xr:uid="{00000000-0005-0000-0000-00004CA10000}"/>
    <cellStyle name="Normal 7 3 2 2 2 6 2" xfId="37192" xr:uid="{00000000-0005-0000-0000-00004DA10000}"/>
    <cellStyle name="Normal 7 3 2 2 2 7" xfId="26598" xr:uid="{00000000-0005-0000-0000-00004EA10000}"/>
    <cellStyle name="Normal 7 3 2 2 3" xfId="20934" xr:uid="{00000000-0005-0000-0000-00004FA10000}"/>
    <cellStyle name="Normal 7 3 2 2 3 2" xfId="20935" xr:uid="{00000000-0005-0000-0000-000050A10000}"/>
    <cellStyle name="Normal 7 3 2 2 3 2 2" xfId="20936" xr:uid="{00000000-0005-0000-0000-000051A10000}"/>
    <cellStyle name="Normal 7 3 2 2 3 2 2 2" xfId="43551" xr:uid="{00000000-0005-0000-0000-000052A10000}"/>
    <cellStyle name="Normal 7 3 2 2 3 2 3" xfId="33533" xr:uid="{00000000-0005-0000-0000-000053A10000}"/>
    <cellStyle name="Normal 7 3 2 2 3 3" xfId="20937" xr:uid="{00000000-0005-0000-0000-000054A10000}"/>
    <cellStyle name="Normal 7 3 2 2 3 3 2" xfId="20938" xr:uid="{00000000-0005-0000-0000-000055A10000}"/>
    <cellStyle name="Normal 7 3 2 2 3 3 2 2" xfId="43552" xr:uid="{00000000-0005-0000-0000-000056A10000}"/>
    <cellStyle name="Normal 7 3 2 2 3 3 3" xfId="33534" xr:uid="{00000000-0005-0000-0000-000057A10000}"/>
    <cellStyle name="Normal 7 3 2 2 3 4" xfId="20939" xr:uid="{00000000-0005-0000-0000-000058A10000}"/>
    <cellStyle name="Normal 7 3 2 2 3 4 2" xfId="37195" xr:uid="{00000000-0005-0000-0000-000059A10000}"/>
    <cellStyle name="Normal 7 3 2 2 3 5" xfId="26601" xr:uid="{00000000-0005-0000-0000-00005AA10000}"/>
    <cellStyle name="Normal 7 3 2 2 4" xfId="20940" xr:uid="{00000000-0005-0000-0000-00005BA10000}"/>
    <cellStyle name="Normal 7 3 2 2 4 2" xfId="20941" xr:uid="{00000000-0005-0000-0000-00005CA10000}"/>
    <cellStyle name="Normal 7 3 2 2 4 2 2" xfId="20942" xr:uid="{00000000-0005-0000-0000-00005DA10000}"/>
    <cellStyle name="Normal 7 3 2 2 4 2 2 2" xfId="43553" xr:uid="{00000000-0005-0000-0000-00005EA10000}"/>
    <cellStyle name="Normal 7 3 2 2 4 2 3" xfId="33535" xr:uid="{00000000-0005-0000-0000-00005FA10000}"/>
    <cellStyle name="Normal 7 3 2 2 4 3" xfId="20943" xr:uid="{00000000-0005-0000-0000-000060A10000}"/>
    <cellStyle name="Normal 7 3 2 2 4 3 2" xfId="20944" xr:uid="{00000000-0005-0000-0000-000061A10000}"/>
    <cellStyle name="Normal 7 3 2 2 4 3 2 2" xfId="43554" xr:uid="{00000000-0005-0000-0000-000062A10000}"/>
    <cellStyle name="Normal 7 3 2 2 4 3 3" xfId="33536" xr:uid="{00000000-0005-0000-0000-000063A10000}"/>
    <cellStyle name="Normal 7 3 2 2 4 4" xfId="20945" xr:uid="{00000000-0005-0000-0000-000064A10000}"/>
    <cellStyle name="Normal 7 3 2 2 4 4 2" xfId="37196" xr:uid="{00000000-0005-0000-0000-000065A10000}"/>
    <cellStyle name="Normal 7 3 2 2 4 5" xfId="26602" xr:uid="{00000000-0005-0000-0000-000066A10000}"/>
    <cellStyle name="Normal 7 3 2 2 5" xfId="20946" xr:uid="{00000000-0005-0000-0000-000067A10000}"/>
    <cellStyle name="Normal 7 3 2 2 5 2" xfId="20947" xr:uid="{00000000-0005-0000-0000-000068A10000}"/>
    <cellStyle name="Normal 7 3 2 2 5 2 2" xfId="43555" xr:uid="{00000000-0005-0000-0000-000069A10000}"/>
    <cellStyle name="Normal 7 3 2 2 5 3" xfId="33537" xr:uid="{00000000-0005-0000-0000-00006AA10000}"/>
    <cellStyle name="Normal 7 3 2 2 6" xfId="20948" xr:uid="{00000000-0005-0000-0000-00006BA10000}"/>
    <cellStyle name="Normal 7 3 2 2 6 2" xfId="20949" xr:uid="{00000000-0005-0000-0000-00006CA10000}"/>
    <cellStyle name="Normal 7 3 2 2 6 2 2" xfId="43556" xr:uid="{00000000-0005-0000-0000-00006DA10000}"/>
    <cellStyle name="Normal 7 3 2 2 6 3" xfId="33538" xr:uid="{00000000-0005-0000-0000-00006EA10000}"/>
    <cellStyle name="Normal 7 3 2 2 7" xfId="20950" xr:uid="{00000000-0005-0000-0000-00006FA10000}"/>
    <cellStyle name="Normal 7 3 2 2 7 2" xfId="37191" xr:uid="{00000000-0005-0000-0000-000070A10000}"/>
    <cellStyle name="Normal 7 3 2 2 8" xfId="26597" xr:uid="{00000000-0005-0000-0000-000071A10000}"/>
    <cellStyle name="Normal 7 3 2 3" xfId="20951" xr:uid="{00000000-0005-0000-0000-000072A10000}"/>
    <cellStyle name="Normal 7 3 2 3 2" xfId="20952" xr:uid="{00000000-0005-0000-0000-000073A10000}"/>
    <cellStyle name="Normal 7 3 2 3 2 2" xfId="20953" xr:uid="{00000000-0005-0000-0000-000074A10000}"/>
    <cellStyle name="Normal 7 3 2 3 2 2 2" xfId="20954" xr:uid="{00000000-0005-0000-0000-000075A10000}"/>
    <cellStyle name="Normal 7 3 2 3 2 2 2 2" xfId="20955" xr:uid="{00000000-0005-0000-0000-000076A10000}"/>
    <cellStyle name="Normal 7 3 2 3 2 2 2 2 2" xfId="43557" xr:uid="{00000000-0005-0000-0000-000077A10000}"/>
    <cellStyle name="Normal 7 3 2 3 2 2 2 3" xfId="33539" xr:uid="{00000000-0005-0000-0000-000078A10000}"/>
    <cellStyle name="Normal 7 3 2 3 2 2 3" xfId="20956" xr:uid="{00000000-0005-0000-0000-000079A10000}"/>
    <cellStyle name="Normal 7 3 2 3 2 2 3 2" xfId="20957" xr:uid="{00000000-0005-0000-0000-00007AA10000}"/>
    <cellStyle name="Normal 7 3 2 3 2 2 3 2 2" xfId="43558" xr:uid="{00000000-0005-0000-0000-00007BA10000}"/>
    <cellStyle name="Normal 7 3 2 3 2 2 3 3" xfId="33540" xr:uid="{00000000-0005-0000-0000-00007CA10000}"/>
    <cellStyle name="Normal 7 3 2 3 2 2 4" xfId="20958" xr:uid="{00000000-0005-0000-0000-00007DA10000}"/>
    <cellStyle name="Normal 7 3 2 3 2 2 4 2" xfId="37199" xr:uid="{00000000-0005-0000-0000-00007EA10000}"/>
    <cellStyle name="Normal 7 3 2 3 2 2 5" xfId="26605" xr:uid="{00000000-0005-0000-0000-00007FA10000}"/>
    <cellStyle name="Normal 7 3 2 3 2 3" xfId="20959" xr:uid="{00000000-0005-0000-0000-000080A10000}"/>
    <cellStyle name="Normal 7 3 2 3 2 3 2" xfId="20960" xr:uid="{00000000-0005-0000-0000-000081A10000}"/>
    <cellStyle name="Normal 7 3 2 3 2 3 2 2" xfId="20961" xr:uid="{00000000-0005-0000-0000-000082A10000}"/>
    <cellStyle name="Normal 7 3 2 3 2 3 2 2 2" xfId="43559" xr:uid="{00000000-0005-0000-0000-000083A10000}"/>
    <cellStyle name="Normal 7 3 2 3 2 3 2 3" xfId="33541" xr:uid="{00000000-0005-0000-0000-000084A10000}"/>
    <cellStyle name="Normal 7 3 2 3 2 3 3" xfId="20962" xr:uid="{00000000-0005-0000-0000-000085A10000}"/>
    <cellStyle name="Normal 7 3 2 3 2 3 3 2" xfId="20963" xr:uid="{00000000-0005-0000-0000-000086A10000}"/>
    <cellStyle name="Normal 7 3 2 3 2 3 3 2 2" xfId="43560" xr:uid="{00000000-0005-0000-0000-000087A10000}"/>
    <cellStyle name="Normal 7 3 2 3 2 3 3 3" xfId="33542" xr:uid="{00000000-0005-0000-0000-000088A10000}"/>
    <cellStyle name="Normal 7 3 2 3 2 3 4" xfId="20964" xr:uid="{00000000-0005-0000-0000-000089A10000}"/>
    <cellStyle name="Normal 7 3 2 3 2 3 4 2" xfId="37200" xr:uid="{00000000-0005-0000-0000-00008AA10000}"/>
    <cellStyle name="Normal 7 3 2 3 2 3 5" xfId="26606" xr:uid="{00000000-0005-0000-0000-00008BA10000}"/>
    <cellStyle name="Normal 7 3 2 3 2 4" xfId="20965" xr:uid="{00000000-0005-0000-0000-00008CA10000}"/>
    <cellStyle name="Normal 7 3 2 3 2 4 2" xfId="20966" xr:uid="{00000000-0005-0000-0000-00008DA10000}"/>
    <cellStyle name="Normal 7 3 2 3 2 4 2 2" xfId="43561" xr:uid="{00000000-0005-0000-0000-00008EA10000}"/>
    <cellStyle name="Normal 7 3 2 3 2 4 3" xfId="33543" xr:uid="{00000000-0005-0000-0000-00008FA10000}"/>
    <cellStyle name="Normal 7 3 2 3 2 5" xfId="20967" xr:uid="{00000000-0005-0000-0000-000090A10000}"/>
    <cellStyle name="Normal 7 3 2 3 2 5 2" xfId="20968" xr:uid="{00000000-0005-0000-0000-000091A10000}"/>
    <cellStyle name="Normal 7 3 2 3 2 5 2 2" xfId="43562" xr:uid="{00000000-0005-0000-0000-000092A10000}"/>
    <cellStyle name="Normal 7 3 2 3 2 5 3" xfId="33544" xr:uid="{00000000-0005-0000-0000-000093A10000}"/>
    <cellStyle name="Normal 7 3 2 3 2 6" xfId="20969" xr:uid="{00000000-0005-0000-0000-000094A10000}"/>
    <cellStyle name="Normal 7 3 2 3 2 6 2" xfId="37198" xr:uid="{00000000-0005-0000-0000-000095A10000}"/>
    <cellStyle name="Normal 7 3 2 3 2 7" xfId="26604" xr:uid="{00000000-0005-0000-0000-000096A10000}"/>
    <cellStyle name="Normal 7 3 2 3 3" xfId="20970" xr:uid="{00000000-0005-0000-0000-000097A10000}"/>
    <cellStyle name="Normal 7 3 2 3 3 2" xfId="20971" xr:uid="{00000000-0005-0000-0000-000098A10000}"/>
    <cellStyle name="Normal 7 3 2 3 3 2 2" xfId="20972" xr:uid="{00000000-0005-0000-0000-000099A10000}"/>
    <cellStyle name="Normal 7 3 2 3 3 2 2 2" xfId="43563" xr:uid="{00000000-0005-0000-0000-00009AA10000}"/>
    <cellStyle name="Normal 7 3 2 3 3 2 3" xfId="33545" xr:uid="{00000000-0005-0000-0000-00009BA10000}"/>
    <cellStyle name="Normal 7 3 2 3 3 3" xfId="20973" xr:uid="{00000000-0005-0000-0000-00009CA10000}"/>
    <cellStyle name="Normal 7 3 2 3 3 3 2" xfId="20974" xr:uid="{00000000-0005-0000-0000-00009DA10000}"/>
    <cellStyle name="Normal 7 3 2 3 3 3 2 2" xfId="43564" xr:uid="{00000000-0005-0000-0000-00009EA10000}"/>
    <cellStyle name="Normal 7 3 2 3 3 3 3" xfId="33546" xr:uid="{00000000-0005-0000-0000-00009FA10000}"/>
    <cellStyle name="Normal 7 3 2 3 3 4" xfId="20975" xr:uid="{00000000-0005-0000-0000-0000A0A10000}"/>
    <cellStyle name="Normal 7 3 2 3 3 4 2" xfId="37201" xr:uid="{00000000-0005-0000-0000-0000A1A10000}"/>
    <cellStyle name="Normal 7 3 2 3 3 5" xfId="26607" xr:uid="{00000000-0005-0000-0000-0000A2A10000}"/>
    <cellStyle name="Normal 7 3 2 3 4" xfId="20976" xr:uid="{00000000-0005-0000-0000-0000A3A10000}"/>
    <cellStyle name="Normal 7 3 2 3 4 2" xfId="20977" xr:uid="{00000000-0005-0000-0000-0000A4A10000}"/>
    <cellStyle name="Normal 7 3 2 3 4 2 2" xfId="20978" xr:uid="{00000000-0005-0000-0000-0000A5A10000}"/>
    <cellStyle name="Normal 7 3 2 3 4 2 2 2" xfId="43565" xr:uid="{00000000-0005-0000-0000-0000A6A10000}"/>
    <cellStyle name="Normal 7 3 2 3 4 2 3" xfId="33547" xr:uid="{00000000-0005-0000-0000-0000A7A10000}"/>
    <cellStyle name="Normal 7 3 2 3 4 3" xfId="20979" xr:uid="{00000000-0005-0000-0000-0000A8A10000}"/>
    <cellStyle name="Normal 7 3 2 3 4 3 2" xfId="20980" xr:uid="{00000000-0005-0000-0000-0000A9A10000}"/>
    <cellStyle name="Normal 7 3 2 3 4 3 2 2" xfId="43566" xr:uid="{00000000-0005-0000-0000-0000AAA10000}"/>
    <cellStyle name="Normal 7 3 2 3 4 3 3" xfId="33548" xr:uid="{00000000-0005-0000-0000-0000ABA10000}"/>
    <cellStyle name="Normal 7 3 2 3 4 4" xfId="20981" xr:uid="{00000000-0005-0000-0000-0000ACA10000}"/>
    <cellStyle name="Normal 7 3 2 3 4 4 2" xfId="37202" xr:uid="{00000000-0005-0000-0000-0000ADA10000}"/>
    <cellStyle name="Normal 7 3 2 3 4 5" xfId="26608" xr:uid="{00000000-0005-0000-0000-0000AEA10000}"/>
    <cellStyle name="Normal 7 3 2 3 5" xfId="20982" xr:uid="{00000000-0005-0000-0000-0000AFA10000}"/>
    <cellStyle name="Normal 7 3 2 3 5 2" xfId="20983" xr:uid="{00000000-0005-0000-0000-0000B0A10000}"/>
    <cellStyle name="Normal 7 3 2 3 5 2 2" xfId="43567" xr:uid="{00000000-0005-0000-0000-0000B1A10000}"/>
    <cellStyle name="Normal 7 3 2 3 5 3" xfId="33549" xr:uid="{00000000-0005-0000-0000-0000B2A10000}"/>
    <cellStyle name="Normal 7 3 2 3 6" xfId="20984" xr:uid="{00000000-0005-0000-0000-0000B3A10000}"/>
    <cellStyle name="Normal 7 3 2 3 6 2" xfId="20985" xr:uid="{00000000-0005-0000-0000-0000B4A10000}"/>
    <cellStyle name="Normal 7 3 2 3 6 2 2" xfId="43568" xr:uid="{00000000-0005-0000-0000-0000B5A10000}"/>
    <cellStyle name="Normal 7 3 2 3 6 3" xfId="33550" xr:uid="{00000000-0005-0000-0000-0000B6A10000}"/>
    <cellStyle name="Normal 7 3 2 3 7" xfId="20986" xr:uid="{00000000-0005-0000-0000-0000B7A10000}"/>
    <cellStyle name="Normal 7 3 2 3 7 2" xfId="37197" xr:uid="{00000000-0005-0000-0000-0000B8A10000}"/>
    <cellStyle name="Normal 7 3 2 3 8" xfId="26603" xr:uid="{00000000-0005-0000-0000-0000B9A10000}"/>
    <cellStyle name="Normal 7 3 2 4" xfId="20987" xr:uid="{00000000-0005-0000-0000-0000BAA10000}"/>
    <cellStyle name="Normal 7 3 2 4 2" xfId="20988" xr:uid="{00000000-0005-0000-0000-0000BBA10000}"/>
    <cellStyle name="Normal 7 3 2 4 2 2" xfId="20989" xr:uid="{00000000-0005-0000-0000-0000BCA10000}"/>
    <cellStyle name="Normal 7 3 2 4 2 2 2" xfId="20990" xr:uid="{00000000-0005-0000-0000-0000BDA10000}"/>
    <cellStyle name="Normal 7 3 2 4 2 2 2 2" xfId="43569" xr:uid="{00000000-0005-0000-0000-0000BEA10000}"/>
    <cellStyle name="Normal 7 3 2 4 2 2 3" xfId="33551" xr:uid="{00000000-0005-0000-0000-0000BFA10000}"/>
    <cellStyle name="Normal 7 3 2 4 2 3" xfId="20991" xr:uid="{00000000-0005-0000-0000-0000C0A10000}"/>
    <cellStyle name="Normal 7 3 2 4 2 3 2" xfId="20992" xr:uid="{00000000-0005-0000-0000-0000C1A10000}"/>
    <cellStyle name="Normal 7 3 2 4 2 3 2 2" xfId="43570" xr:uid="{00000000-0005-0000-0000-0000C2A10000}"/>
    <cellStyle name="Normal 7 3 2 4 2 3 3" xfId="33552" xr:uid="{00000000-0005-0000-0000-0000C3A10000}"/>
    <cellStyle name="Normal 7 3 2 4 2 4" xfId="20993" xr:uid="{00000000-0005-0000-0000-0000C4A10000}"/>
    <cellStyle name="Normal 7 3 2 4 2 4 2" xfId="37204" xr:uid="{00000000-0005-0000-0000-0000C5A10000}"/>
    <cellStyle name="Normal 7 3 2 4 2 5" xfId="26610" xr:uid="{00000000-0005-0000-0000-0000C6A10000}"/>
    <cellStyle name="Normal 7 3 2 4 3" xfId="20994" xr:uid="{00000000-0005-0000-0000-0000C7A10000}"/>
    <cellStyle name="Normal 7 3 2 4 3 2" xfId="20995" xr:uid="{00000000-0005-0000-0000-0000C8A10000}"/>
    <cellStyle name="Normal 7 3 2 4 3 2 2" xfId="20996" xr:uid="{00000000-0005-0000-0000-0000C9A10000}"/>
    <cellStyle name="Normal 7 3 2 4 3 2 2 2" xfId="43571" xr:uid="{00000000-0005-0000-0000-0000CAA10000}"/>
    <cellStyle name="Normal 7 3 2 4 3 2 3" xfId="33553" xr:uid="{00000000-0005-0000-0000-0000CBA10000}"/>
    <cellStyle name="Normal 7 3 2 4 3 3" xfId="20997" xr:uid="{00000000-0005-0000-0000-0000CCA10000}"/>
    <cellStyle name="Normal 7 3 2 4 3 3 2" xfId="20998" xr:uid="{00000000-0005-0000-0000-0000CDA10000}"/>
    <cellStyle name="Normal 7 3 2 4 3 3 2 2" xfId="43572" xr:uid="{00000000-0005-0000-0000-0000CEA10000}"/>
    <cellStyle name="Normal 7 3 2 4 3 3 3" xfId="33554" xr:uid="{00000000-0005-0000-0000-0000CFA10000}"/>
    <cellStyle name="Normal 7 3 2 4 3 4" xfId="20999" xr:uid="{00000000-0005-0000-0000-0000D0A10000}"/>
    <cellStyle name="Normal 7 3 2 4 3 4 2" xfId="37205" xr:uid="{00000000-0005-0000-0000-0000D1A10000}"/>
    <cellStyle name="Normal 7 3 2 4 3 5" xfId="26611" xr:uid="{00000000-0005-0000-0000-0000D2A10000}"/>
    <cellStyle name="Normal 7 3 2 4 4" xfId="21000" xr:uid="{00000000-0005-0000-0000-0000D3A10000}"/>
    <cellStyle name="Normal 7 3 2 4 4 2" xfId="21001" xr:uid="{00000000-0005-0000-0000-0000D4A10000}"/>
    <cellStyle name="Normal 7 3 2 4 4 2 2" xfId="43573" xr:uid="{00000000-0005-0000-0000-0000D5A10000}"/>
    <cellStyle name="Normal 7 3 2 4 4 3" xfId="33555" xr:uid="{00000000-0005-0000-0000-0000D6A10000}"/>
    <cellStyle name="Normal 7 3 2 4 5" xfId="21002" xr:uid="{00000000-0005-0000-0000-0000D7A10000}"/>
    <cellStyle name="Normal 7 3 2 4 5 2" xfId="21003" xr:uid="{00000000-0005-0000-0000-0000D8A10000}"/>
    <cellStyle name="Normal 7 3 2 4 5 2 2" xfId="43574" xr:uid="{00000000-0005-0000-0000-0000D9A10000}"/>
    <cellStyle name="Normal 7 3 2 4 5 3" xfId="33556" xr:uid="{00000000-0005-0000-0000-0000DAA10000}"/>
    <cellStyle name="Normal 7 3 2 4 6" xfId="21004" xr:uid="{00000000-0005-0000-0000-0000DBA10000}"/>
    <cellStyle name="Normal 7 3 2 4 6 2" xfId="37203" xr:uid="{00000000-0005-0000-0000-0000DCA10000}"/>
    <cellStyle name="Normal 7 3 2 4 7" xfId="26609" xr:uid="{00000000-0005-0000-0000-0000DDA10000}"/>
    <cellStyle name="Normal 7 3 2 5" xfId="21005" xr:uid="{00000000-0005-0000-0000-0000DEA10000}"/>
    <cellStyle name="Normal 7 3 2 5 2" xfId="21006" xr:uid="{00000000-0005-0000-0000-0000DFA10000}"/>
    <cellStyle name="Normal 7 3 2 5 2 2" xfId="21007" xr:uid="{00000000-0005-0000-0000-0000E0A10000}"/>
    <cellStyle name="Normal 7 3 2 5 2 2 2" xfId="43575" xr:uid="{00000000-0005-0000-0000-0000E1A10000}"/>
    <cellStyle name="Normal 7 3 2 5 2 3" xfId="33557" xr:uid="{00000000-0005-0000-0000-0000E2A10000}"/>
    <cellStyle name="Normal 7 3 2 5 3" xfId="21008" xr:uid="{00000000-0005-0000-0000-0000E3A10000}"/>
    <cellStyle name="Normal 7 3 2 5 3 2" xfId="21009" xr:uid="{00000000-0005-0000-0000-0000E4A10000}"/>
    <cellStyle name="Normal 7 3 2 5 3 2 2" xfId="43576" xr:uid="{00000000-0005-0000-0000-0000E5A10000}"/>
    <cellStyle name="Normal 7 3 2 5 3 3" xfId="33558" xr:uid="{00000000-0005-0000-0000-0000E6A10000}"/>
    <cellStyle name="Normal 7 3 2 5 4" xfId="21010" xr:uid="{00000000-0005-0000-0000-0000E7A10000}"/>
    <cellStyle name="Normal 7 3 2 5 4 2" xfId="37206" xr:uid="{00000000-0005-0000-0000-0000E8A10000}"/>
    <cellStyle name="Normal 7 3 2 5 5" xfId="26612" xr:uid="{00000000-0005-0000-0000-0000E9A10000}"/>
    <cellStyle name="Normal 7 3 2 6" xfId="21011" xr:uid="{00000000-0005-0000-0000-0000EAA10000}"/>
    <cellStyle name="Normal 7 3 2 6 2" xfId="21012" xr:uid="{00000000-0005-0000-0000-0000EBA10000}"/>
    <cellStyle name="Normal 7 3 2 6 2 2" xfId="21013" xr:uid="{00000000-0005-0000-0000-0000ECA10000}"/>
    <cellStyle name="Normal 7 3 2 6 2 2 2" xfId="43577" xr:uid="{00000000-0005-0000-0000-0000EDA10000}"/>
    <cellStyle name="Normal 7 3 2 6 2 3" xfId="33559" xr:uid="{00000000-0005-0000-0000-0000EEA10000}"/>
    <cellStyle name="Normal 7 3 2 6 3" xfId="21014" xr:uid="{00000000-0005-0000-0000-0000EFA10000}"/>
    <cellStyle name="Normal 7 3 2 6 3 2" xfId="21015" xr:uid="{00000000-0005-0000-0000-0000F0A10000}"/>
    <cellStyle name="Normal 7 3 2 6 3 2 2" xfId="43578" xr:uid="{00000000-0005-0000-0000-0000F1A10000}"/>
    <cellStyle name="Normal 7 3 2 6 3 3" xfId="33560" xr:uid="{00000000-0005-0000-0000-0000F2A10000}"/>
    <cellStyle name="Normal 7 3 2 6 4" xfId="21016" xr:uid="{00000000-0005-0000-0000-0000F3A10000}"/>
    <cellStyle name="Normal 7 3 2 6 4 2" xfId="37207" xr:uid="{00000000-0005-0000-0000-0000F4A10000}"/>
    <cellStyle name="Normal 7 3 2 6 5" xfId="26613" xr:uid="{00000000-0005-0000-0000-0000F5A10000}"/>
    <cellStyle name="Normal 7 3 2 7" xfId="21017" xr:uid="{00000000-0005-0000-0000-0000F6A10000}"/>
    <cellStyle name="Normal 7 3 2 7 2" xfId="21018" xr:uid="{00000000-0005-0000-0000-0000F7A10000}"/>
    <cellStyle name="Normal 7 3 2 7 2 2" xfId="37190" xr:uid="{00000000-0005-0000-0000-0000F8A10000}"/>
    <cellStyle name="Normal 7 3 2 7 3" xfId="26596" xr:uid="{00000000-0005-0000-0000-0000F9A10000}"/>
    <cellStyle name="Normal 7 3 2 8" xfId="21019" xr:uid="{00000000-0005-0000-0000-0000FAA10000}"/>
    <cellStyle name="Normal 7 3 2 8 2" xfId="21020" xr:uid="{00000000-0005-0000-0000-0000FBA10000}"/>
    <cellStyle name="Normal 7 3 2 8 2 2" xfId="43579" xr:uid="{00000000-0005-0000-0000-0000FCA10000}"/>
    <cellStyle name="Normal 7 3 2 8 3" xfId="33561" xr:uid="{00000000-0005-0000-0000-0000FDA10000}"/>
    <cellStyle name="Normal 7 3 2 9" xfId="21021" xr:uid="{00000000-0005-0000-0000-0000FEA10000}"/>
    <cellStyle name="Normal 7 3 2 9 2" xfId="21022" xr:uid="{00000000-0005-0000-0000-0000FFA10000}"/>
    <cellStyle name="Normal 7 3 2 9 2 2" xfId="43580" xr:uid="{00000000-0005-0000-0000-000000A20000}"/>
    <cellStyle name="Normal 7 3 2 9 3" xfId="33562" xr:uid="{00000000-0005-0000-0000-000001A20000}"/>
    <cellStyle name="Normal 7 3 3" xfId="21023" xr:uid="{00000000-0005-0000-0000-000002A20000}"/>
    <cellStyle name="Normal 7 3 3 2" xfId="21024" xr:uid="{00000000-0005-0000-0000-000003A20000}"/>
    <cellStyle name="Normal 7 3 3 2 2" xfId="21025" xr:uid="{00000000-0005-0000-0000-000004A20000}"/>
    <cellStyle name="Normal 7 3 3 2 2 2" xfId="21026" xr:uid="{00000000-0005-0000-0000-000005A20000}"/>
    <cellStyle name="Normal 7 3 3 2 2 2 2" xfId="21027" xr:uid="{00000000-0005-0000-0000-000006A20000}"/>
    <cellStyle name="Normal 7 3 3 2 2 2 2 2" xfId="43581" xr:uid="{00000000-0005-0000-0000-000007A20000}"/>
    <cellStyle name="Normal 7 3 3 2 2 2 3" xfId="33563" xr:uid="{00000000-0005-0000-0000-000008A20000}"/>
    <cellStyle name="Normal 7 3 3 2 2 3" xfId="21028" xr:uid="{00000000-0005-0000-0000-000009A20000}"/>
    <cellStyle name="Normal 7 3 3 2 2 3 2" xfId="21029" xr:uid="{00000000-0005-0000-0000-00000AA20000}"/>
    <cellStyle name="Normal 7 3 3 2 2 3 2 2" xfId="43582" xr:uid="{00000000-0005-0000-0000-00000BA20000}"/>
    <cellStyle name="Normal 7 3 3 2 2 3 3" xfId="33564" xr:uid="{00000000-0005-0000-0000-00000CA20000}"/>
    <cellStyle name="Normal 7 3 3 2 2 4" xfId="21030" xr:uid="{00000000-0005-0000-0000-00000DA20000}"/>
    <cellStyle name="Normal 7 3 3 2 2 4 2" xfId="37210" xr:uid="{00000000-0005-0000-0000-00000EA20000}"/>
    <cellStyle name="Normal 7 3 3 2 2 5" xfId="26616" xr:uid="{00000000-0005-0000-0000-00000FA20000}"/>
    <cellStyle name="Normal 7 3 3 2 3" xfId="21031" xr:uid="{00000000-0005-0000-0000-000010A20000}"/>
    <cellStyle name="Normal 7 3 3 2 3 2" xfId="21032" xr:uid="{00000000-0005-0000-0000-000011A20000}"/>
    <cellStyle name="Normal 7 3 3 2 3 2 2" xfId="21033" xr:uid="{00000000-0005-0000-0000-000012A20000}"/>
    <cellStyle name="Normal 7 3 3 2 3 2 2 2" xfId="43583" xr:uid="{00000000-0005-0000-0000-000013A20000}"/>
    <cellStyle name="Normal 7 3 3 2 3 2 3" xfId="33565" xr:uid="{00000000-0005-0000-0000-000014A20000}"/>
    <cellStyle name="Normal 7 3 3 2 3 3" xfId="21034" xr:uid="{00000000-0005-0000-0000-000015A20000}"/>
    <cellStyle name="Normal 7 3 3 2 3 3 2" xfId="21035" xr:uid="{00000000-0005-0000-0000-000016A20000}"/>
    <cellStyle name="Normal 7 3 3 2 3 3 2 2" xfId="43584" xr:uid="{00000000-0005-0000-0000-000017A20000}"/>
    <cellStyle name="Normal 7 3 3 2 3 3 3" xfId="33566" xr:uid="{00000000-0005-0000-0000-000018A20000}"/>
    <cellStyle name="Normal 7 3 3 2 3 4" xfId="21036" xr:uid="{00000000-0005-0000-0000-000019A20000}"/>
    <cellStyle name="Normal 7 3 3 2 3 4 2" xfId="37211" xr:uid="{00000000-0005-0000-0000-00001AA20000}"/>
    <cellStyle name="Normal 7 3 3 2 3 5" xfId="26617" xr:uid="{00000000-0005-0000-0000-00001BA20000}"/>
    <cellStyle name="Normal 7 3 3 2 4" xfId="21037" xr:uid="{00000000-0005-0000-0000-00001CA20000}"/>
    <cellStyle name="Normal 7 3 3 2 4 2" xfId="21038" xr:uid="{00000000-0005-0000-0000-00001DA20000}"/>
    <cellStyle name="Normal 7 3 3 2 4 2 2" xfId="43585" xr:uid="{00000000-0005-0000-0000-00001EA20000}"/>
    <cellStyle name="Normal 7 3 3 2 4 3" xfId="33567" xr:uid="{00000000-0005-0000-0000-00001FA20000}"/>
    <cellStyle name="Normal 7 3 3 2 5" xfId="21039" xr:uid="{00000000-0005-0000-0000-000020A20000}"/>
    <cellStyle name="Normal 7 3 3 2 5 2" xfId="21040" xr:uid="{00000000-0005-0000-0000-000021A20000}"/>
    <cellStyle name="Normal 7 3 3 2 5 2 2" xfId="43586" xr:uid="{00000000-0005-0000-0000-000022A20000}"/>
    <cellStyle name="Normal 7 3 3 2 5 3" xfId="33568" xr:uid="{00000000-0005-0000-0000-000023A20000}"/>
    <cellStyle name="Normal 7 3 3 2 6" xfId="21041" xr:uid="{00000000-0005-0000-0000-000024A20000}"/>
    <cellStyle name="Normal 7 3 3 2 6 2" xfId="37209" xr:uid="{00000000-0005-0000-0000-000025A20000}"/>
    <cellStyle name="Normal 7 3 3 2 7" xfId="26615" xr:uid="{00000000-0005-0000-0000-000026A20000}"/>
    <cellStyle name="Normal 7 3 3 3" xfId="21042" xr:uid="{00000000-0005-0000-0000-000027A20000}"/>
    <cellStyle name="Normal 7 3 3 3 2" xfId="21043" xr:uid="{00000000-0005-0000-0000-000028A20000}"/>
    <cellStyle name="Normal 7 3 3 3 2 2" xfId="21044" xr:uid="{00000000-0005-0000-0000-000029A20000}"/>
    <cellStyle name="Normal 7 3 3 3 2 2 2" xfId="43587" xr:uid="{00000000-0005-0000-0000-00002AA20000}"/>
    <cellStyle name="Normal 7 3 3 3 2 3" xfId="33569" xr:uid="{00000000-0005-0000-0000-00002BA20000}"/>
    <cellStyle name="Normal 7 3 3 3 3" xfId="21045" xr:uid="{00000000-0005-0000-0000-00002CA20000}"/>
    <cellStyle name="Normal 7 3 3 3 3 2" xfId="21046" xr:uid="{00000000-0005-0000-0000-00002DA20000}"/>
    <cellStyle name="Normal 7 3 3 3 3 2 2" xfId="43588" xr:uid="{00000000-0005-0000-0000-00002EA20000}"/>
    <cellStyle name="Normal 7 3 3 3 3 3" xfId="33570" xr:uid="{00000000-0005-0000-0000-00002FA20000}"/>
    <cellStyle name="Normal 7 3 3 3 4" xfId="21047" xr:uid="{00000000-0005-0000-0000-000030A20000}"/>
    <cellStyle name="Normal 7 3 3 3 4 2" xfId="37212" xr:uid="{00000000-0005-0000-0000-000031A20000}"/>
    <cellStyle name="Normal 7 3 3 3 5" xfId="26618" xr:uid="{00000000-0005-0000-0000-000032A20000}"/>
    <cellStyle name="Normal 7 3 3 4" xfId="21048" xr:uid="{00000000-0005-0000-0000-000033A20000}"/>
    <cellStyle name="Normal 7 3 3 4 2" xfId="21049" xr:uid="{00000000-0005-0000-0000-000034A20000}"/>
    <cellStyle name="Normal 7 3 3 4 2 2" xfId="21050" xr:uid="{00000000-0005-0000-0000-000035A20000}"/>
    <cellStyle name="Normal 7 3 3 4 2 2 2" xfId="43589" xr:uid="{00000000-0005-0000-0000-000036A20000}"/>
    <cellStyle name="Normal 7 3 3 4 2 3" xfId="33571" xr:uid="{00000000-0005-0000-0000-000037A20000}"/>
    <cellStyle name="Normal 7 3 3 4 3" xfId="21051" xr:uid="{00000000-0005-0000-0000-000038A20000}"/>
    <cellStyle name="Normal 7 3 3 4 3 2" xfId="21052" xr:uid="{00000000-0005-0000-0000-000039A20000}"/>
    <cellStyle name="Normal 7 3 3 4 3 2 2" xfId="43590" xr:uid="{00000000-0005-0000-0000-00003AA20000}"/>
    <cellStyle name="Normal 7 3 3 4 3 3" xfId="33572" xr:uid="{00000000-0005-0000-0000-00003BA20000}"/>
    <cellStyle name="Normal 7 3 3 4 4" xfId="21053" xr:uid="{00000000-0005-0000-0000-00003CA20000}"/>
    <cellStyle name="Normal 7 3 3 4 4 2" xfId="37213" xr:uid="{00000000-0005-0000-0000-00003DA20000}"/>
    <cellStyle name="Normal 7 3 3 4 5" xfId="26619" xr:uid="{00000000-0005-0000-0000-00003EA20000}"/>
    <cellStyle name="Normal 7 3 3 5" xfId="21054" xr:uid="{00000000-0005-0000-0000-00003FA20000}"/>
    <cellStyle name="Normal 7 3 3 5 2" xfId="21055" xr:uid="{00000000-0005-0000-0000-000040A20000}"/>
    <cellStyle name="Normal 7 3 3 5 2 2" xfId="43591" xr:uid="{00000000-0005-0000-0000-000041A20000}"/>
    <cellStyle name="Normal 7 3 3 5 3" xfId="33573" xr:uid="{00000000-0005-0000-0000-000042A20000}"/>
    <cellStyle name="Normal 7 3 3 6" xfId="21056" xr:uid="{00000000-0005-0000-0000-000043A20000}"/>
    <cellStyle name="Normal 7 3 3 6 2" xfId="21057" xr:uid="{00000000-0005-0000-0000-000044A20000}"/>
    <cellStyle name="Normal 7 3 3 6 2 2" xfId="43592" xr:uid="{00000000-0005-0000-0000-000045A20000}"/>
    <cellStyle name="Normal 7 3 3 6 3" xfId="33574" xr:uid="{00000000-0005-0000-0000-000046A20000}"/>
    <cellStyle name="Normal 7 3 3 7" xfId="21058" xr:uid="{00000000-0005-0000-0000-000047A20000}"/>
    <cellStyle name="Normal 7 3 3 7 2" xfId="37208" xr:uid="{00000000-0005-0000-0000-000048A20000}"/>
    <cellStyle name="Normal 7 3 3 8" xfId="26614" xr:uid="{00000000-0005-0000-0000-000049A20000}"/>
    <cellStyle name="Normal 7 3 3 9" xfId="45291" xr:uid="{00000000-0005-0000-0000-00004AA20000}"/>
    <cellStyle name="Normal 7 3 4" xfId="21059" xr:uid="{00000000-0005-0000-0000-00004BA20000}"/>
    <cellStyle name="Normal 7 3 4 2" xfId="21060" xr:uid="{00000000-0005-0000-0000-00004CA20000}"/>
    <cellStyle name="Normal 7 3 4 2 2" xfId="21061" xr:uid="{00000000-0005-0000-0000-00004DA20000}"/>
    <cellStyle name="Normal 7 3 4 2 2 2" xfId="21062" xr:uid="{00000000-0005-0000-0000-00004EA20000}"/>
    <cellStyle name="Normal 7 3 4 2 2 2 2" xfId="21063" xr:uid="{00000000-0005-0000-0000-00004FA20000}"/>
    <cellStyle name="Normal 7 3 4 2 2 2 2 2" xfId="43593" xr:uid="{00000000-0005-0000-0000-000050A20000}"/>
    <cellStyle name="Normal 7 3 4 2 2 2 3" xfId="33575" xr:uid="{00000000-0005-0000-0000-000051A20000}"/>
    <cellStyle name="Normal 7 3 4 2 2 3" xfId="21064" xr:uid="{00000000-0005-0000-0000-000052A20000}"/>
    <cellStyle name="Normal 7 3 4 2 2 3 2" xfId="21065" xr:uid="{00000000-0005-0000-0000-000053A20000}"/>
    <cellStyle name="Normal 7 3 4 2 2 3 2 2" xfId="43594" xr:uid="{00000000-0005-0000-0000-000054A20000}"/>
    <cellStyle name="Normal 7 3 4 2 2 3 3" xfId="33576" xr:uid="{00000000-0005-0000-0000-000055A20000}"/>
    <cellStyle name="Normal 7 3 4 2 2 4" xfId="21066" xr:uid="{00000000-0005-0000-0000-000056A20000}"/>
    <cellStyle name="Normal 7 3 4 2 2 4 2" xfId="37216" xr:uid="{00000000-0005-0000-0000-000057A20000}"/>
    <cellStyle name="Normal 7 3 4 2 2 5" xfId="26622" xr:uid="{00000000-0005-0000-0000-000058A20000}"/>
    <cellStyle name="Normal 7 3 4 2 3" xfId="21067" xr:uid="{00000000-0005-0000-0000-000059A20000}"/>
    <cellStyle name="Normal 7 3 4 2 3 2" xfId="21068" xr:uid="{00000000-0005-0000-0000-00005AA20000}"/>
    <cellStyle name="Normal 7 3 4 2 3 2 2" xfId="21069" xr:uid="{00000000-0005-0000-0000-00005BA20000}"/>
    <cellStyle name="Normal 7 3 4 2 3 2 2 2" xfId="43595" xr:uid="{00000000-0005-0000-0000-00005CA20000}"/>
    <cellStyle name="Normal 7 3 4 2 3 2 3" xfId="33577" xr:uid="{00000000-0005-0000-0000-00005DA20000}"/>
    <cellStyle name="Normal 7 3 4 2 3 3" xfId="21070" xr:uid="{00000000-0005-0000-0000-00005EA20000}"/>
    <cellStyle name="Normal 7 3 4 2 3 3 2" xfId="21071" xr:uid="{00000000-0005-0000-0000-00005FA20000}"/>
    <cellStyle name="Normal 7 3 4 2 3 3 2 2" xfId="43596" xr:uid="{00000000-0005-0000-0000-000060A20000}"/>
    <cellStyle name="Normal 7 3 4 2 3 3 3" xfId="33578" xr:uid="{00000000-0005-0000-0000-000061A20000}"/>
    <cellStyle name="Normal 7 3 4 2 3 4" xfId="21072" xr:uid="{00000000-0005-0000-0000-000062A20000}"/>
    <cellStyle name="Normal 7 3 4 2 3 4 2" xfId="37217" xr:uid="{00000000-0005-0000-0000-000063A20000}"/>
    <cellStyle name="Normal 7 3 4 2 3 5" xfId="26623" xr:uid="{00000000-0005-0000-0000-000064A20000}"/>
    <cellStyle name="Normal 7 3 4 2 4" xfId="21073" xr:uid="{00000000-0005-0000-0000-000065A20000}"/>
    <cellStyle name="Normal 7 3 4 2 4 2" xfId="21074" xr:uid="{00000000-0005-0000-0000-000066A20000}"/>
    <cellStyle name="Normal 7 3 4 2 4 2 2" xfId="43597" xr:uid="{00000000-0005-0000-0000-000067A20000}"/>
    <cellStyle name="Normal 7 3 4 2 4 3" xfId="33579" xr:uid="{00000000-0005-0000-0000-000068A20000}"/>
    <cellStyle name="Normal 7 3 4 2 5" xfId="21075" xr:uid="{00000000-0005-0000-0000-000069A20000}"/>
    <cellStyle name="Normal 7 3 4 2 5 2" xfId="21076" xr:uid="{00000000-0005-0000-0000-00006AA20000}"/>
    <cellStyle name="Normal 7 3 4 2 5 2 2" xfId="43598" xr:uid="{00000000-0005-0000-0000-00006BA20000}"/>
    <cellStyle name="Normal 7 3 4 2 5 3" xfId="33580" xr:uid="{00000000-0005-0000-0000-00006CA20000}"/>
    <cellStyle name="Normal 7 3 4 2 6" xfId="21077" xr:uid="{00000000-0005-0000-0000-00006DA20000}"/>
    <cellStyle name="Normal 7 3 4 2 6 2" xfId="37215" xr:uid="{00000000-0005-0000-0000-00006EA20000}"/>
    <cellStyle name="Normal 7 3 4 2 7" xfId="26621" xr:uid="{00000000-0005-0000-0000-00006FA20000}"/>
    <cellStyle name="Normal 7 3 4 3" xfId="21078" xr:uid="{00000000-0005-0000-0000-000070A20000}"/>
    <cellStyle name="Normal 7 3 4 3 2" xfId="21079" xr:uid="{00000000-0005-0000-0000-000071A20000}"/>
    <cellStyle name="Normal 7 3 4 3 2 2" xfId="21080" xr:uid="{00000000-0005-0000-0000-000072A20000}"/>
    <cellStyle name="Normal 7 3 4 3 2 2 2" xfId="43599" xr:uid="{00000000-0005-0000-0000-000073A20000}"/>
    <cellStyle name="Normal 7 3 4 3 2 3" xfId="33581" xr:uid="{00000000-0005-0000-0000-000074A20000}"/>
    <cellStyle name="Normal 7 3 4 3 3" xfId="21081" xr:uid="{00000000-0005-0000-0000-000075A20000}"/>
    <cellStyle name="Normal 7 3 4 3 3 2" xfId="21082" xr:uid="{00000000-0005-0000-0000-000076A20000}"/>
    <cellStyle name="Normal 7 3 4 3 3 2 2" xfId="43600" xr:uid="{00000000-0005-0000-0000-000077A20000}"/>
    <cellStyle name="Normal 7 3 4 3 3 3" xfId="33582" xr:uid="{00000000-0005-0000-0000-000078A20000}"/>
    <cellStyle name="Normal 7 3 4 3 4" xfId="21083" xr:uid="{00000000-0005-0000-0000-000079A20000}"/>
    <cellStyle name="Normal 7 3 4 3 4 2" xfId="37218" xr:uid="{00000000-0005-0000-0000-00007AA20000}"/>
    <cellStyle name="Normal 7 3 4 3 5" xfId="26624" xr:uid="{00000000-0005-0000-0000-00007BA20000}"/>
    <cellStyle name="Normal 7 3 4 4" xfId="21084" xr:uid="{00000000-0005-0000-0000-00007CA20000}"/>
    <cellStyle name="Normal 7 3 4 4 2" xfId="21085" xr:uid="{00000000-0005-0000-0000-00007DA20000}"/>
    <cellStyle name="Normal 7 3 4 4 2 2" xfId="21086" xr:uid="{00000000-0005-0000-0000-00007EA20000}"/>
    <cellStyle name="Normal 7 3 4 4 2 2 2" xfId="43601" xr:uid="{00000000-0005-0000-0000-00007FA20000}"/>
    <cellStyle name="Normal 7 3 4 4 2 3" xfId="33583" xr:uid="{00000000-0005-0000-0000-000080A20000}"/>
    <cellStyle name="Normal 7 3 4 4 3" xfId="21087" xr:uid="{00000000-0005-0000-0000-000081A20000}"/>
    <cellStyle name="Normal 7 3 4 4 3 2" xfId="21088" xr:uid="{00000000-0005-0000-0000-000082A20000}"/>
    <cellStyle name="Normal 7 3 4 4 3 2 2" xfId="43602" xr:uid="{00000000-0005-0000-0000-000083A20000}"/>
    <cellStyle name="Normal 7 3 4 4 3 3" xfId="33584" xr:uid="{00000000-0005-0000-0000-000084A20000}"/>
    <cellStyle name="Normal 7 3 4 4 4" xfId="21089" xr:uid="{00000000-0005-0000-0000-000085A20000}"/>
    <cellStyle name="Normal 7 3 4 4 4 2" xfId="37219" xr:uid="{00000000-0005-0000-0000-000086A20000}"/>
    <cellStyle name="Normal 7 3 4 4 5" xfId="26625" xr:uid="{00000000-0005-0000-0000-000087A20000}"/>
    <cellStyle name="Normal 7 3 4 5" xfId="21090" xr:uid="{00000000-0005-0000-0000-000088A20000}"/>
    <cellStyle name="Normal 7 3 4 5 2" xfId="21091" xr:uid="{00000000-0005-0000-0000-000089A20000}"/>
    <cellStyle name="Normal 7 3 4 5 2 2" xfId="43603" xr:uid="{00000000-0005-0000-0000-00008AA20000}"/>
    <cellStyle name="Normal 7 3 4 5 3" xfId="33585" xr:uid="{00000000-0005-0000-0000-00008BA20000}"/>
    <cellStyle name="Normal 7 3 4 6" xfId="21092" xr:uid="{00000000-0005-0000-0000-00008CA20000}"/>
    <cellStyle name="Normal 7 3 4 6 2" xfId="21093" xr:uid="{00000000-0005-0000-0000-00008DA20000}"/>
    <cellStyle name="Normal 7 3 4 6 2 2" xfId="43604" xr:uid="{00000000-0005-0000-0000-00008EA20000}"/>
    <cellStyle name="Normal 7 3 4 6 3" xfId="33586" xr:uid="{00000000-0005-0000-0000-00008FA20000}"/>
    <cellStyle name="Normal 7 3 4 7" xfId="21094" xr:uid="{00000000-0005-0000-0000-000090A20000}"/>
    <cellStyle name="Normal 7 3 4 7 2" xfId="37214" xr:uid="{00000000-0005-0000-0000-000091A20000}"/>
    <cellStyle name="Normal 7 3 4 8" xfId="26620" xr:uid="{00000000-0005-0000-0000-000092A20000}"/>
    <cellStyle name="Normal 7 3 5" xfId="21095" xr:uid="{00000000-0005-0000-0000-000093A20000}"/>
    <cellStyle name="Normal 7 3 5 2" xfId="21096" xr:uid="{00000000-0005-0000-0000-000094A20000}"/>
    <cellStyle name="Normal 7 3 5 2 2" xfId="21097" xr:uid="{00000000-0005-0000-0000-000095A20000}"/>
    <cellStyle name="Normal 7 3 5 2 2 2" xfId="21098" xr:uid="{00000000-0005-0000-0000-000096A20000}"/>
    <cellStyle name="Normal 7 3 5 2 2 2 2" xfId="21099" xr:uid="{00000000-0005-0000-0000-000097A20000}"/>
    <cellStyle name="Normal 7 3 5 2 2 2 2 2" xfId="43605" xr:uid="{00000000-0005-0000-0000-000098A20000}"/>
    <cellStyle name="Normal 7 3 5 2 2 2 3" xfId="33587" xr:uid="{00000000-0005-0000-0000-000099A20000}"/>
    <cellStyle name="Normal 7 3 5 2 2 3" xfId="21100" xr:uid="{00000000-0005-0000-0000-00009AA20000}"/>
    <cellStyle name="Normal 7 3 5 2 2 3 2" xfId="21101" xr:uid="{00000000-0005-0000-0000-00009BA20000}"/>
    <cellStyle name="Normal 7 3 5 2 2 3 2 2" xfId="43606" xr:uid="{00000000-0005-0000-0000-00009CA20000}"/>
    <cellStyle name="Normal 7 3 5 2 2 3 3" xfId="33588" xr:uid="{00000000-0005-0000-0000-00009DA20000}"/>
    <cellStyle name="Normal 7 3 5 2 2 4" xfId="21102" xr:uid="{00000000-0005-0000-0000-00009EA20000}"/>
    <cellStyle name="Normal 7 3 5 2 2 4 2" xfId="37222" xr:uid="{00000000-0005-0000-0000-00009FA20000}"/>
    <cellStyle name="Normal 7 3 5 2 2 5" xfId="26628" xr:uid="{00000000-0005-0000-0000-0000A0A20000}"/>
    <cellStyle name="Normal 7 3 5 2 3" xfId="21103" xr:uid="{00000000-0005-0000-0000-0000A1A20000}"/>
    <cellStyle name="Normal 7 3 5 2 3 2" xfId="21104" xr:uid="{00000000-0005-0000-0000-0000A2A20000}"/>
    <cellStyle name="Normal 7 3 5 2 3 2 2" xfId="21105" xr:uid="{00000000-0005-0000-0000-0000A3A20000}"/>
    <cellStyle name="Normal 7 3 5 2 3 2 2 2" xfId="43607" xr:uid="{00000000-0005-0000-0000-0000A4A20000}"/>
    <cellStyle name="Normal 7 3 5 2 3 2 3" xfId="33589" xr:uid="{00000000-0005-0000-0000-0000A5A20000}"/>
    <cellStyle name="Normal 7 3 5 2 3 3" xfId="21106" xr:uid="{00000000-0005-0000-0000-0000A6A20000}"/>
    <cellStyle name="Normal 7 3 5 2 3 3 2" xfId="21107" xr:uid="{00000000-0005-0000-0000-0000A7A20000}"/>
    <cellStyle name="Normal 7 3 5 2 3 3 2 2" xfId="43608" xr:uid="{00000000-0005-0000-0000-0000A8A20000}"/>
    <cellStyle name="Normal 7 3 5 2 3 3 3" xfId="33590" xr:uid="{00000000-0005-0000-0000-0000A9A20000}"/>
    <cellStyle name="Normal 7 3 5 2 3 4" xfId="21108" xr:uid="{00000000-0005-0000-0000-0000AAA20000}"/>
    <cellStyle name="Normal 7 3 5 2 3 4 2" xfId="37223" xr:uid="{00000000-0005-0000-0000-0000ABA20000}"/>
    <cellStyle name="Normal 7 3 5 2 3 5" xfId="26629" xr:uid="{00000000-0005-0000-0000-0000ACA20000}"/>
    <cellStyle name="Normal 7 3 5 2 4" xfId="21109" xr:uid="{00000000-0005-0000-0000-0000ADA20000}"/>
    <cellStyle name="Normal 7 3 5 2 4 2" xfId="21110" xr:uid="{00000000-0005-0000-0000-0000AEA20000}"/>
    <cellStyle name="Normal 7 3 5 2 4 2 2" xfId="43609" xr:uid="{00000000-0005-0000-0000-0000AFA20000}"/>
    <cellStyle name="Normal 7 3 5 2 4 3" xfId="33591" xr:uid="{00000000-0005-0000-0000-0000B0A20000}"/>
    <cellStyle name="Normal 7 3 5 2 5" xfId="21111" xr:uid="{00000000-0005-0000-0000-0000B1A20000}"/>
    <cellStyle name="Normal 7 3 5 2 5 2" xfId="21112" xr:uid="{00000000-0005-0000-0000-0000B2A20000}"/>
    <cellStyle name="Normal 7 3 5 2 5 2 2" xfId="43610" xr:uid="{00000000-0005-0000-0000-0000B3A20000}"/>
    <cellStyle name="Normal 7 3 5 2 5 3" xfId="33592" xr:uid="{00000000-0005-0000-0000-0000B4A20000}"/>
    <cellStyle name="Normal 7 3 5 2 6" xfId="21113" xr:uid="{00000000-0005-0000-0000-0000B5A20000}"/>
    <cellStyle name="Normal 7 3 5 2 6 2" xfId="37221" xr:uid="{00000000-0005-0000-0000-0000B6A20000}"/>
    <cellStyle name="Normal 7 3 5 2 7" xfId="26627" xr:uid="{00000000-0005-0000-0000-0000B7A20000}"/>
    <cellStyle name="Normal 7 3 5 3" xfId="21114" xr:uid="{00000000-0005-0000-0000-0000B8A20000}"/>
    <cellStyle name="Normal 7 3 5 3 2" xfId="21115" xr:uid="{00000000-0005-0000-0000-0000B9A20000}"/>
    <cellStyle name="Normal 7 3 5 3 2 2" xfId="21116" xr:uid="{00000000-0005-0000-0000-0000BAA20000}"/>
    <cellStyle name="Normal 7 3 5 3 2 2 2" xfId="43611" xr:uid="{00000000-0005-0000-0000-0000BBA20000}"/>
    <cellStyle name="Normal 7 3 5 3 2 3" xfId="33593" xr:uid="{00000000-0005-0000-0000-0000BCA20000}"/>
    <cellStyle name="Normal 7 3 5 3 3" xfId="21117" xr:uid="{00000000-0005-0000-0000-0000BDA20000}"/>
    <cellStyle name="Normal 7 3 5 3 3 2" xfId="21118" xr:uid="{00000000-0005-0000-0000-0000BEA20000}"/>
    <cellStyle name="Normal 7 3 5 3 3 2 2" xfId="43612" xr:uid="{00000000-0005-0000-0000-0000BFA20000}"/>
    <cellStyle name="Normal 7 3 5 3 3 3" xfId="33594" xr:uid="{00000000-0005-0000-0000-0000C0A20000}"/>
    <cellStyle name="Normal 7 3 5 3 4" xfId="21119" xr:uid="{00000000-0005-0000-0000-0000C1A20000}"/>
    <cellStyle name="Normal 7 3 5 3 4 2" xfId="37224" xr:uid="{00000000-0005-0000-0000-0000C2A20000}"/>
    <cellStyle name="Normal 7 3 5 3 5" xfId="26630" xr:uid="{00000000-0005-0000-0000-0000C3A20000}"/>
    <cellStyle name="Normal 7 3 5 4" xfId="21120" xr:uid="{00000000-0005-0000-0000-0000C4A20000}"/>
    <cellStyle name="Normal 7 3 5 4 2" xfId="21121" xr:uid="{00000000-0005-0000-0000-0000C5A20000}"/>
    <cellStyle name="Normal 7 3 5 4 2 2" xfId="21122" xr:uid="{00000000-0005-0000-0000-0000C6A20000}"/>
    <cellStyle name="Normal 7 3 5 4 2 2 2" xfId="43613" xr:uid="{00000000-0005-0000-0000-0000C7A20000}"/>
    <cellStyle name="Normal 7 3 5 4 2 3" xfId="33595" xr:uid="{00000000-0005-0000-0000-0000C8A20000}"/>
    <cellStyle name="Normal 7 3 5 4 3" xfId="21123" xr:uid="{00000000-0005-0000-0000-0000C9A20000}"/>
    <cellStyle name="Normal 7 3 5 4 3 2" xfId="21124" xr:uid="{00000000-0005-0000-0000-0000CAA20000}"/>
    <cellStyle name="Normal 7 3 5 4 3 2 2" xfId="43614" xr:uid="{00000000-0005-0000-0000-0000CBA20000}"/>
    <cellStyle name="Normal 7 3 5 4 3 3" xfId="33596" xr:uid="{00000000-0005-0000-0000-0000CCA20000}"/>
    <cellStyle name="Normal 7 3 5 4 4" xfId="21125" xr:uid="{00000000-0005-0000-0000-0000CDA20000}"/>
    <cellStyle name="Normal 7 3 5 4 4 2" xfId="37225" xr:uid="{00000000-0005-0000-0000-0000CEA20000}"/>
    <cellStyle name="Normal 7 3 5 4 5" xfId="26631" xr:uid="{00000000-0005-0000-0000-0000CFA20000}"/>
    <cellStyle name="Normal 7 3 5 5" xfId="21126" xr:uid="{00000000-0005-0000-0000-0000D0A20000}"/>
    <cellStyle name="Normal 7 3 5 5 2" xfId="21127" xr:uid="{00000000-0005-0000-0000-0000D1A20000}"/>
    <cellStyle name="Normal 7 3 5 5 2 2" xfId="43615" xr:uid="{00000000-0005-0000-0000-0000D2A20000}"/>
    <cellStyle name="Normal 7 3 5 5 3" xfId="33597" xr:uid="{00000000-0005-0000-0000-0000D3A20000}"/>
    <cellStyle name="Normal 7 3 5 6" xfId="21128" xr:uid="{00000000-0005-0000-0000-0000D4A20000}"/>
    <cellStyle name="Normal 7 3 5 6 2" xfId="21129" xr:uid="{00000000-0005-0000-0000-0000D5A20000}"/>
    <cellStyle name="Normal 7 3 5 6 2 2" xfId="43616" xr:uid="{00000000-0005-0000-0000-0000D6A20000}"/>
    <cellStyle name="Normal 7 3 5 6 3" xfId="33598" xr:uid="{00000000-0005-0000-0000-0000D7A20000}"/>
    <cellStyle name="Normal 7 3 5 7" xfId="21130" xr:uid="{00000000-0005-0000-0000-0000D8A20000}"/>
    <cellStyle name="Normal 7 3 5 7 2" xfId="37220" xr:uid="{00000000-0005-0000-0000-0000D9A20000}"/>
    <cellStyle name="Normal 7 3 5 8" xfId="26626" xr:uid="{00000000-0005-0000-0000-0000DAA20000}"/>
    <cellStyle name="Normal 7 3 6" xfId="21131" xr:uid="{00000000-0005-0000-0000-0000DBA20000}"/>
    <cellStyle name="Normal 7 3 6 2" xfId="21132" xr:uid="{00000000-0005-0000-0000-0000DCA20000}"/>
    <cellStyle name="Normal 7 3 6 2 2" xfId="21133" xr:uid="{00000000-0005-0000-0000-0000DDA20000}"/>
    <cellStyle name="Normal 7 3 6 2 2 2" xfId="21134" xr:uid="{00000000-0005-0000-0000-0000DEA20000}"/>
    <cellStyle name="Normal 7 3 6 2 2 2 2" xfId="43617" xr:uid="{00000000-0005-0000-0000-0000DFA20000}"/>
    <cellStyle name="Normal 7 3 6 2 2 3" xfId="33599" xr:uid="{00000000-0005-0000-0000-0000E0A20000}"/>
    <cellStyle name="Normal 7 3 6 2 3" xfId="21135" xr:uid="{00000000-0005-0000-0000-0000E1A20000}"/>
    <cellStyle name="Normal 7 3 6 2 3 2" xfId="21136" xr:uid="{00000000-0005-0000-0000-0000E2A20000}"/>
    <cellStyle name="Normal 7 3 6 2 3 2 2" xfId="43618" xr:uid="{00000000-0005-0000-0000-0000E3A20000}"/>
    <cellStyle name="Normal 7 3 6 2 3 3" xfId="33600" xr:uid="{00000000-0005-0000-0000-0000E4A20000}"/>
    <cellStyle name="Normal 7 3 6 2 4" xfId="21137" xr:uid="{00000000-0005-0000-0000-0000E5A20000}"/>
    <cellStyle name="Normal 7 3 6 2 4 2" xfId="37227" xr:uid="{00000000-0005-0000-0000-0000E6A20000}"/>
    <cellStyle name="Normal 7 3 6 2 5" xfId="26633" xr:uid="{00000000-0005-0000-0000-0000E7A20000}"/>
    <cellStyle name="Normal 7 3 6 3" xfId="21138" xr:uid="{00000000-0005-0000-0000-0000E8A20000}"/>
    <cellStyle name="Normal 7 3 6 3 2" xfId="21139" xr:uid="{00000000-0005-0000-0000-0000E9A20000}"/>
    <cellStyle name="Normal 7 3 6 3 2 2" xfId="21140" xr:uid="{00000000-0005-0000-0000-0000EAA20000}"/>
    <cellStyle name="Normal 7 3 6 3 2 2 2" xfId="43619" xr:uid="{00000000-0005-0000-0000-0000EBA20000}"/>
    <cellStyle name="Normal 7 3 6 3 2 3" xfId="33601" xr:uid="{00000000-0005-0000-0000-0000ECA20000}"/>
    <cellStyle name="Normal 7 3 6 3 3" xfId="21141" xr:uid="{00000000-0005-0000-0000-0000EDA20000}"/>
    <cellStyle name="Normal 7 3 6 3 3 2" xfId="21142" xr:uid="{00000000-0005-0000-0000-0000EEA20000}"/>
    <cellStyle name="Normal 7 3 6 3 3 2 2" xfId="43620" xr:uid="{00000000-0005-0000-0000-0000EFA20000}"/>
    <cellStyle name="Normal 7 3 6 3 3 3" xfId="33602" xr:uid="{00000000-0005-0000-0000-0000F0A20000}"/>
    <cellStyle name="Normal 7 3 6 3 4" xfId="21143" xr:uid="{00000000-0005-0000-0000-0000F1A20000}"/>
    <cellStyle name="Normal 7 3 6 3 4 2" xfId="37228" xr:uid="{00000000-0005-0000-0000-0000F2A20000}"/>
    <cellStyle name="Normal 7 3 6 3 5" xfId="26634" xr:uid="{00000000-0005-0000-0000-0000F3A20000}"/>
    <cellStyle name="Normal 7 3 6 4" xfId="21144" xr:uid="{00000000-0005-0000-0000-0000F4A20000}"/>
    <cellStyle name="Normal 7 3 6 4 2" xfId="21145" xr:uid="{00000000-0005-0000-0000-0000F5A20000}"/>
    <cellStyle name="Normal 7 3 6 4 2 2" xfId="43621" xr:uid="{00000000-0005-0000-0000-0000F6A20000}"/>
    <cellStyle name="Normal 7 3 6 4 3" xfId="33603" xr:uid="{00000000-0005-0000-0000-0000F7A20000}"/>
    <cellStyle name="Normal 7 3 6 5" xfId="21146" xr:uid="{00000000-0005-0000-0000-0000F8A20000}"/>
    <cellStyle name="Normal 7 3 6 5 2" xfId="21147" xr:uid="{00000000-0005-0000-0000-0000F9A20000}"/>
    <cellStyle name="Normal 7 3 6 5 2 2" xfId="43622" xr:uid="{00000000-0005-0000-0000-0000FAA20000}"/>
    <cellStyle name="Normal 7 3 6 5 3" xfId="33604" xr:uid="{00000000-0005-0000-0000-0000FBA20000}"/>
    <cellStyle name="Normal 7 3 6 6" xfId="21148" xr:uid="{00000000-0005-0000-0000-0000FCA20000}"/>
    <cellStyle name="Normal 7 3 6 6 2" xfId="37226" xr:uid="{00000000-0005-0000-0000-0000FDA20000}"/>
    <cellStyle name="Normal 7 3 6 7" xfId="26632" xr:uid="{00000000-0005-0000-0000-0000FEA20000}"/>
    <cellStyle name="Normal 7 3 7" xfId="21149" xr:uid="{00000000-0005-0000-0000-0000FFA20000}"/>
    <cellStyle name="Normal 7 3 7 2" xfId="21150" xr:uid="{00000000-0005-0000-0000-000000A30000}"/>
    <cellStyle name="Normal 7 3 7 2 2" xfId="21151" xr:uid="{00000000-0005-0000-0000-000001A30000}"/>
    <cellStyle name="Normal 7 3 7 2 2 2" xfId="43623" xr:uid="{00000000-0005-0000-0000-000002A30000}"/>
    <cellStyle name="Normal 7 3 7 2 3" xfId="33605" xr:uid="{00000000-0005-0000-0000-000003A30000}"/>
    <cellStyle name="Normal 7 3 7 3" xfId="21152" xr:uid="{00000000-0005-0000-0000-000004A30000}"/>
    <cellStyle name="Normal 7 3 7 3 2" xfId="21153" xr:uid="{00000000-0005-0000-0000-000005A30000}"/>
    <cellStyle name="Normal 7 3 7 3 2 2" xfId="43624" xr:uid="{00000000-0005-0000-0000-000006A30000}"/>
    <cellStyle name="Normal 7 3 7 3 3" xfId="33606" xr:uid="{00000000-0005-0000-0000-000007A30000}"/>
    <cellStyle name="Normal 7 3 7 4" xfId="21154" xr:uid="{00000000-0005-0000-0000-000008A30000}"/>
    <cellStyle name="Normal 7 3 7 4 2" xfId="37229" xr:uid="{00000000-0005-0000-0000-000009A30000}"/>
    <cellStyle name="Normal 7 3 7 5" xfId="26635" xr:uid="{00000000-0005-0000-0000-00000AA30000}"/>
    <cellStyle name="Normal 7 3 8" xfId="21155" xr:uid="{00000000-0005-0000-0000-00000BA30000}"/>
    <cellStyle name="Normal 7 3 8 2" xfId="21156" xr:uid="{00000000-0005-0000-0000-00000CA30000}"/>
    <cellStyle name="Normal 7 3 8 2 2" xfId="21157" xr:uid="{00000000-0005-0000-0000-00000DA30000}"/>
    <cellStyle name="Normal 7 3 8 2 2 2" xfId="43625" xr:uid="{00000000-0005-0000-0000-00000EA30000}"/>
    <cellStyle name="Normal 7 3 8 2 3" xfId="33607" xr:uid="{00000000-0005-0000-0000-00000FA30000}"/>
    <cellStyle name="Normal 7 3 8 3" xfId="21158" xr:uid="{00000000-0005-0000-0000-000010A30000}"/>
    <cellStyle name="Normal 7 3 8 3 2" xfId="21159" xr:uid="{00000000-0005-0000-0000-000011A30000}"/>
    <cellStyle name="Normal 7 3 8 3 2 2" xfId="43626" xr:uid="{00000000-0005-0000-0000-000012A30000}"/>
    <cellStyle name="Normal 7 3 8 3 3" xfId="33608" xr:uid="{00000000-0005-0000-0000-000013A30000}"/>
    <cellStyle name="Normal 7 3 8 4" xfId="21160" xr:uid="{00000000-0005-0000-0000-000014A30000}"/>
    <cellStyle name="Normal 7 3 8 4 2" xfId="37230" xr:uid="{00000000-0005-0000-0000-000015A30000}"/>
    <cellStyle name="Normal 7 3 8 5" xfId="26636" xr:uid="{00000000-0005-0000-0000-000016A30000}"/>
    <cellStyle name="Normal 7 3 9" xfId="21161" xr:uid="{00000000-0005-0000-0000-000017A30000}"/>
    <cellStyle name="Normal 7 3 9 2" xfId="21162" xr:uid="{00000000-0005-0000-0000-000018A30000}"/>
    <cellStyle name="Normal 7 3 9 2 2" xfId="37189" xr:uid="{00000000-0005-0000-0000-000019A30000}"/>
    <cellStyle name="Normal 7 3 9 3" xfId="26595" xr:uid="{00000000-0005-0000-0000-00001AA30000}"/>
    <cellStyle name="Normal 7 4" xfId="21163" xr:uid="{00000000-0005-0000-0000-00001BA30000}"/>
    <cellStyle name="Normal 7 4 10" xfId="21164" xr:uid="{00000000-0005-0000-0000-00001CA30000}"/>
    <cellStyle name="Normal 7 4 10 2" xfId="21165" xr:uid="{00000000-0005-0000-0000-00001DA30000}"/>
    <cellStyle name="Normal 7 4 10 2 2" xfId="43627" xr:uid="{00000000-0005-0000-0000-00001EA30000}"/>
    <cellStyle name="Normal 7 4 10 3" xfId="33609" xr:uid="{00000000-0005-0000-0000-00001FA30000}"/>
    <cellStyle name="Normal 7 4 11" xfId="21166" xr:uid="{00000000-0005-0000-0000-000020A30000}"/>
    <cellStyle name="Normal 7 4 11 2" xfId="33866" xr:uid="{00000000-0005-0000-0000-000021A30000}"/>
    <cellStyle name="Normal 7 4 12" xfId="21167" xr:uid="{00000000-0005-0000-0000-000022A30000}"/>
    <cellStyle name="Normal 7 4 12 2" xfId="34079" xr:uid="{00000000-0005-0000-0000-000023A30000}"/>
    <cellStyle name="Normal 7 4 13" xfId="23476" xr:uid="{00000000-0005-0000-0000-000024A30000}"/>
    <cellStyle name="Normal 7 4 14" xfId="44253" xr:uid="{00000000-0005-0000-0000-000025A30000}"/>
    <cellStyle name="Normal 7 4 2" xfId="21168" xr:uid="{00000000-0005-0000-0000-000026A30000}"/>
    <cellStyle name="Normal 7 4 2 10" xfId="26638" xr:uid="{00000000-0005-0000-0000-000027A30000}"/>
    <cellStyle name="Normal 7 4 2 2" xfId="21169" xr:uid="{00000000-0005-0000-0000-000028A30000}"/>
    <cellStyle name="Normal 7 4 2 2 2" xfId="21170" xr:uid="{00000000-0005-0000-0000-000029A30000}"/>
    <cellStyle name="Normal 7 4 2 2 2 2" xfId="21171" xr:uid="{00000000-0005-0000-0000-00002AA30000}"/>
    <cellStyle name="Normal 7 4 2 2 2 2 2" xfId="21172" xr:uid="{00000000-0005-0000-0000-00002BA30000}"/>
    <cellStyle name="Normal 7 4 2 2 2 2 2 2" xfId="21173" xr:uid="{00000000-0005-0000-0000-00002CA30000}"/>
    <cellStyle name="Normal 7 4 2 2 2 2 2 2 2" xfId="43628" xr:uid="{00000000-0005-0000-0000-00002DA30000}"/>
    <cellStyle name="Normal 7 4 2 2 2 2 2 3" xfId="33610" xr:uid="{00000000-0005-0000-0000-00002EA30000}"/>
    <cellStyle name="Normal 7 4 2 2 2 2 3" xfId="21174" xr:uid="{00000000-0005-0000-0000-00002FA30000}"/>
    <cellStyle name="Normal 7 4 2 2 2 2 3 2" xfId="21175" xr:uid="{00000000-0005-0000-0000-000030A30000}"/>
    <cellStyle name="Normal 7 4 2 2 2 2 3 2 2" xfId="43629" xr:uid="{00000000-0005-0000-0000-000031A30000}"/>
    <cellStyle name="Normal 7 4 2 2 2 2 3 3" xfId="33611" xr:uid="{00000000-0005-0000-0000-000032A30000}"/>
    <cellStyle name="Normal 7 4 2 2 2 2 4" xfId="21176" xr:uid="{00000000-0005-0000-0000-000033A30000}"/>
    <cellStyle name="Normal 7 4 2 2 2 2 4 2" xfId="37235" xr:uid="{00000000-0005-0000-0000-000034A30000}"/>
    <cellStyle name="Normal 7 4 2 2 2 2 5" xfId="26641" xr:uid="{00000000-0005-0000-0000-000035A30000}"/>
    <cellStyle name="Normal 7 4 2 2 2 3" xfId="21177" xr:uid="{00000000-0005-0000-0000-000036A30000}"/>
    <cellStyle name="Normal 7 4 2 2 2 3 2" xfId="21178" xr:uid="{00000000-0005-0000-0000-000037A30000}"/>
    <cellStyle name="Normal 7 4 2 2 2 3 2 2" xfId="21179" xr:uid="{00000000-0005-0000-0000-000038A30000}"/>
    <cellStyle name="Normal 7 4 2 2 2 3 2 2 2" xfId="43630" xr:uid="{00000000-0005-0000-0000-000039A30000}"/>
    <cellStyle name="Normal 7 4 2 2 2 3 2 3" xfId="33612" xr:uid="{00000000-0005-0000-0000-00003AA30000}"/>
    <cellStyle name="Normal 7 4 2 2 2 3 3" xfId="21180" xr:uid="{00000000-0005-0000-0000-00003BA30000}"/>
    <cellStyle name="Normal 7 4 2 2 2 3 3 2" xfId="21181" xr:uid="{00000000-0005-0000-0000-00003CA30000}"/>
    <cellStyle name="Normal 7 4 2 2 2 3 3 2 2" xfId="43631" xr:uid="{00000000-0005-0000-0000-00003DA30000}"/>
    <cellStyle name="Normal 7 4 2 2 2 3 3 3" xfId="33613" xr:uid="{00000000-0005-0000-0000-00003EA30000}"/>
    <cellStyle name="Normal 7 4 2 2 2 3 4" xfId="21182" xr:uid="{00000000-0005-0000-0000-00003FA30000}"/>
    <cellStyle name="Normal 7 4 2 2 2 3 4 2" xfId="37236" xr:uid="{00000000-0005-0000-0000-000040A30000}"/>
    <cellStyle name="Normal 7 4 2 2 2 3 5" xfId="26642" xr:uid="{00000000-0005-0000-0000-000041A30000}"/>
    <cellStyle name="Normal 7 4 2 2 2 4" xfId="21183" xr:uid="{00000000-0005-0000-0000-000042A30000}"/>
    <cellStyle name="Normal 7 4 2 2 2 4 2" xfId="21184" xr:uid="{00000000-0005-0000-0000-000043A30000}"/>
    <cellStyle name="Normal 7 4 2 2 2 4 2 2" xfId="43632" xr:uid="{00000000-0005-0000-0000-000044A30000}"/>
    <cellStyle name="Normal 7 4 2 2 2 4 3" xfId="33614" xr:uid="{00000000-0005-0000-0000-000045A30000}"/>
    <cellStyle name="Normal 7 4 2 2 2 5" xfId="21185" xr:uid="{00000000-0005-0000-0000-000046A30000}"/>
    <cellStyle name="Normal 7 4 2 2 2 5 2" xfId="21186" xr:uid="{00000000-0005-0000-0000-000047A30000}"/>
    <cellStyle name="Normal 7 4 2 2 2 5 2 2" xfId="43633" xr:uid="{00000000-0005-0000-0000-000048A30000}"/>
    <cellStyle name="Normal 7 4 2 2 2 5 3" xfId="33615" xr:uid="{00000000-0005-0000-0000-000049A30000}"/>
    <cellStyle name="Normal 7 4 2 2 2 6" xfId="21187" xr:uid="{00000000-0005-0000-0000-00004AA30000}"/>
    <cellStyle name="Normal 7 4 2 2 2 6 2" xfId="37234" xr:uid="{00000000-0005-0000-0000-00004BA30000}"/>
    <cellStyle name="Normal 7 4 2 2 2 7" xfId="26640" xr:uid="{00000000-0005-0000-0000-00004CA30000}"/>
    <cellStyle name="Normal 7 4 2 2 3" xfId="21188" xr:uid="{00000000-0005-0000-0000-00004DA30000}"/>
    <cellStyle name="Normal 7 4 2 2 3 2" xfId="21189" xr:uid="{00000000-0005-0000-0000-00004EA30000}"/>
    <cellStyle name="Normal 7 4 2 2 3 2 2" xfId="21190" xr:uid="{00000000-0005-0000-0000-00004FA30000}"/>
    <cellStyle name="Normal 7 4 2 2 3 2 2 2" xfId="43634" xr:uid="{00000000-0005-0000-0000-000050A30000}"/>
    <cellStyle name="Normal 7 4 2 2 3 2 3" xfId="33616" xr:uid="{00000000-0005-0000-0000-000051A30000}"/>
    <cellStyle name="Normal 7 4 2 2 3 3" xfId="21191" xr:uid="{00000000-0005-0000-0000-000052A30000}"/>
    <cellStyle name="Normal 7 4 2 2 3 3 2" xfId="21192" xr:uid="{00000000-0005-0000-0000-000053A30000}"/>
    <cellStyle name="Normal 7 4 2 2 3 3 2 2" xfId="43635" xr:uid="{00000000-0005-0000-0000-000054A30000}"/>
    <cellStyle name="Normal 7 4 2 2 3 3 3" xfId="33617" xr:uid="{00000000-0005-0000-0000-000055A30000}"/>
    <cellStyle name="Normal 7 4 2 2 3 4" xfId="21193" xr:uid="{00000000-0005-0000-0000-000056A30000}"/>
    <cellStyle name="Normal 7 4 2 2 3 4 2" xfId="37237" xr:uid="{00000000-0005-0000-0000-000057A30000}"/>
    <cellStyle name="Normal 7 4 2 2 3 5" xfId="26643" xr:uid="{00000000-0005-0000-0000-000058A30000}"/>
    <cellStyle name="Normal 7 4 2 2 4" xfId="21194" xr:uid="{00000000-0005-0000-0000-000059A30000}"/>
    <cellStyle name="Normal 7 4 2 2 4 2" xfId="21195" xr:uid="{00000000-0005-0000-0000-00005AA30000}"/>
    <cellStyle name="Normal 7 4 2 2 4 2 2" xfId="21196" xr:uid="{00000000-0005-0000-0000-00005BA30000}"/>
    <cellStyle name="Normal 7 4 2 2 4 2 2 2" xfId="43636" xr:uid="{00000000-0005-0000-0000-00005CA30000}"/>
    <cellStyle name="Normal 7 4 2 2 4 2 3" xfId="33618" xr:uid="{00000000-0005-0000-0000-00005DA30000}"/>
    <cellStyle name="Normal 7 4 2 2 4 3" xfId="21197" xr:uid="{00000000-0005-0000-0000-00005EA30000}"/>
    <cellStyle name="Normal 7 4 2 2 4 3 2" xfId="21198" xr:uid="{00000000-0005-0000-0000-00005FA30000}"/>
    <cellStyle name="Normal 7 4 2 2 4 3 2 2" xfId="43637" xr:uid="{00000000-0005-0000-0000-000060A30000}"/>
    <cellStyle name="Normal 7 4 2 2 4 3 3" xfId="33619" xr:uid="{00000000-0005-0000-0000-000061A30000}"/>
    <cellStyle name="Normal 7 4 2 2 4 4" xfId="21199" xr:uid="{00000000-0005-0000-0000-000062A30000}"/>
    <cellStyle name="Normal 7 4 2 2 4 4 2" xfId="37238" xr:uid="{00000000-0005-0000-0000-000063A30000}"/>
    <cellStyle name="Normal 7 4 2 2 4 5" xfId="26644" xr:uid="{00000000-0005-0000-0000-000064A30000}"/>
    <cellStyle name="Normal 7 4 2 2 5" xfId="21200" xr:uid="{00000000-0005-0000-0000-000065A30000}"/>
    <cellStyle name="Normal 7 4 2 2 5 2" xfId="21201" xr:uid="{00000000-0005-0000-0000-000066A30000}"/>
    <cellStyle name="Normal 7 4 2 2 5 2 2" xfId="43638" xr:uid="{00000000-0005-0000-0000-000067A30000}"/>
    <cellStyle name="Normal 7 4 2 2 5 3" xfId="33620" xr:uid="{00000000-0005-0000-0000-000068A30000}"/>
    <cellStyle name="Normal 7 4 2 2 6" xfId="21202" xr:uid="{00000000-0005-0000-0000-000069A30000}"/>
    <cellStyle name="Normal 7 4 2 2 6 2" xfId="21203" xr:uid="{00000000-0005-0000-0000-00006AA30000}"/>
    <cellStyle name="Normal 7 4 2 2 6 2 2" xfId="43639" xr:uid="{00000000-0005-0000-0000-00006BA30000}"/>
    <cellStyle name="Normal 7 4 2 2 6 3" xfId="33621" xr:uid="{00000000-0005-0000-0000-00006CA30000}"/>
    <cellStyle name="Normal 7 4 2 2 7" xfId="21204" xr:uid="{00000000-0005-0000-0000-00006DA30000}"/>
    <cellStyle name="Normal 7 4 2 2 7 2" xfId="37233" xr:uid="{00000000-0005-0000-0000-00006EA30000}"/>
    <cellStyle name="Normal 7 4 2 2 8" xfId="26639" xr:uid="{00000000-0005-0000-0000-00006FA30000}"/>
    <cellStyle name="Normal 7 4 2 3" xfId="21205" xr:uid="{00000000-0005-0000-0000-000070A30000}"/>
    <cellStyle name="Normal 7 4 2 3 2" xfId="21206" xr:uid="{00000000-0005-0000-0000-000071A30000}"/>
    <cellStyle name="Normal 7 4 2 3 2 2" xfId="21207" xr:uid="{00000000-0005-0000-0000-000072A30000}"/>
    <cellStyle name="Normal 7 4 2 3 2 2 2" xfId="21208" xr:uid="{00000000-0005-0000-0000-000073A30000}"/>
    <cellStyle name="Normal 7 4 2 3 2 2 2 2" xfId="21209" xr:uid="{00000000-0005-0000-0000-000074A30000}"/>
    <cellStyle name="Normal 7 4 2 3 2 2 2 2 2" xfId="43640" xr:uid="{00000000-0005-0000-0000-000075A30000}"/>
    <cellStyle name="Normal 7 4 2 3 2 2 2 3" xfId="33622" xr:uid="{00000000-0005-0000-0000-000076A30000}"/>
    <cellStyle name="Normal 7 4 2 3 2 2 3" xfId="21210" xr:uid="{00000000-0005-0000-0000-000077A30000}"/>
    <cellStyle name="Normal 7 4 2 3 2 2 3 2" xfId="21211" xr:uid="{00000000-0005-0000-0000-000078A30000}"/>
    <cellStyle name="Normal 7 4 2 3 2 2 3 2 2" xfId="43641" xr:uid="{00000000-0005-0000-0000-000079A30000}"/>
    <cellStyle name="Normal 7 4 2 3 2 2 3 3" xfId="33623" xr:uid="{00000000-0005-0000-0000-00007AA30000}"/>
    <cellStyle name="Normal 7 4 2 3 2 2 4" xfId="21212" xr:uid="{00000000-0005-0000-0000-00007BA30000}"/>
    <cellStyle name="Normal 7 4 2 3 2 2 4 2" xfId="37241" xr:uid="{00000000-0005-0000-0000-00007CA30000}"/>
    <cellStyle name="Normal 7 4 2 3 2 2 5" xfId="26647" xr:uid="{00000000-0005-0000-0000-00007DA30000}"/>
    <cellStyle name="Normal 7 4 2 3 2 3" xfId="21213" xr:uid="{00000000-0005-0000-0000-00007EA30000}"/>
    <cellStyle name="Normal 7 4 2 3 2 3 2" xfId="21214" xr:uid="{00000000-0005-0000-0000-00007FA30000}"/>
    <cellStyle name="Normal 7 4 2 3 2 3 2 2" xfId="21215" xr:uid="{00000000-0005-0000-0000-000080A30000}"/>
    <cellStyle name="Normal 7 4 2 3 2 3 2 2 2" xfId="43642" xr:uid="{00000000-0005-0000-0000-000081A30000}"/>
    <cellStyle name="Normal 7 4 2 3 2 3 2 3" xfId="33624" xr:uid="{00000000-0005-0000-0000-000082A30000}"/>
    <cellStyle name="Normal 7 4 2 3 2 3 3" xfId="21216" xr:uid="{00000000-0005-0000-0000-000083A30000}"/>
    <cellStyle name="Normal 7 4 2 3 2 3 3 2" xfId="21217" xr:uid="{00000000-0005-0000-0000-000084A30000}"/>
    <cellStyle name="Normal 7 4 2 3 2 3 3 2 2" xfId="43643" xr:uid="{00000000-0005-0000-0000-000085A30000}"/>
    <cellStyle name="Normal 7 4 2 3 2 3 3 3" xfId="33625" xr:uid="{00000000-0005-0000-0000-000086A30000}"/>
    <cellStyle name="Normal 7 4 2 3 2 3 4" xfId="21218" xr:uid="{00000000-0005-0000-0000-000087A30000}"/>
    <cellStyle name="Normal 7 4 2 3 2 3 4 2" xfId="37242" xr:uid="{00000000-0005-0000-0000-000088A30000}"/>
    <cellStyle name="Normal 7 4 2 3 2 3 5" xfId="26648" xr:uid="{00000000-0005-0000-0000-000089A30000}"/>
    <cellStyle name="Normal 7 4 2 3 2 4" xfId="21219" xr:uid="{00000000-0005-0000-0000-00008AA30000}"/>
    <cellStyle name="Normal 7 4 2 3 2 4 2" xfId="21220" xr:uid="{00000000-0005-0000-0000-00008BA30000}"/>
    <cellStyle name="Normal 7 4 2 3 2 4 2 2" xfId="43644" xr:uid="{00000000-0005-0000-0000-00008CA30000}"/>
    <cellStyle name="Normal 7 4 2 3 2 4 3" xfId="33626" xr:uid="{00000000-0005-0000-0000-00008DA30000}"/>
    <cellStyle name="Normal 7 4 2 3 2 5" xfId="21221" xr:uid="{00000000-0005-0000-0000-00008EA30000}"/>
    <cellStyle name="Normal 7 4 2 3 2 5 2" xfId="21222" xr:uid="{00000000-0005-0000-0000-00008FA30000}"/>
    <cellStyle name="Normal 7 4 2 3 2 5 2 2" xfId="43645" xr:uid="{00000000-0005-0000-0000-000090A30000}"/>
    <cellStyle name="Normal 7 4 2 3 2 5 3" xfId="33627" xr:uid="{00000000-0005-0000-0000-000091A30000}"/>
    <cellStyle name="Normal 7 4 2 3 2 6" xfId="21223" xr:uid="{00000000-0005-0000-0000-000092A30000}"/>
    <cellStyle name="Normal 7 4 2 3 2 6 2" xfId="37240" xr:uid="{00000000-0005-0000-0000-000093A30000}"/>
    <cellStyle name="Normal 7 4 2 3 2 7" xfId="26646" xr:uid="{00000000-0005-0000-0000-000094A30000}"/>
    <cellStyle name="Normal 7 4 2 3 3" xfId="21224" xr:uid="{00000000-0005-0000-0000-000095A30000}"/>
    <cellStyle name="Normal 7 4 2 3 3 2" xfId="21225" xr:uid="{00000000-0005-0000-0000-000096A30000}"/>
    <cellStyle name="Normal 7 4 2 3 3 2 2" xfId="21226" xr:uid="{00000000-0005-0000-0000-000097A30000}"/>
    <cellStyle name="Normal 7 4 2 3 3 2 2 2" xfId="43646" xr:uid="{00000000-0005-0000-0000-000098A30000}"/>
    <cellStyle name="Normal 7 4 2 3 3 2 3" xfId="33628" xr:uid="{00000000-0005-0000-0000-000099A30000}"/>
    <cellStyle name="Normal 7 4 2 3 3 3" xfId="21227" xr:uid="{00000000-0005-0000-0000-00009AA30000}"/>
    <cellStyle name="Normal 7 4 2 3 3 3 2" xfId="21228" xr:uid="{00000000-0005-0000-0000-00009BA30000}"/>
    <cellStyle name="Normal 7 4 2 3 3 3 2 2" xfId="43647" xr:uid="{00000000-0005-0000-0000-00009CA30000}"/>
    <cellStyle name="Normal 7 4 2 3 3 3 3" xfId="33629" xr:uid="{00000000-0005-0000-0000-00009DA30000}"/>
    <cellStyle name="Normal 7 4 2 3 3 4" xfId="21229" xr:uid="{00000000-0005-0000-0000-00009EA30000}"/>
    <cellStyle name="Normal 7 4 2 3 3 4 2" xfId="37243" xr:uid="{00000000-0005-0000-0000-00009FA30000}"/>
    <cellStyle name="Normal 7 4 2 3 3 5" xfId="26649" xr:uid="{00000000-0005-0000-0000-0000A0A30000}"/>
    <cellStyle name="Normal 7 4 2 3 4" xfId="21230" xr:uid="{00000000-0005-0000-0000-0000A1A30000}"/>
    <cellStyle name="Normal 7 4 2 3 4 2" xfId="21231" xr:uid="{00000000-0005-0000-0000-0000A2A30000}"/>
    <cellStyle name="Normal 7 4 2 3 4 2 2" xfId="21232" xr:uid="{00000000-0005-0000-0000-0000A3A30000}"/>
    <cellStyle name="Normal 7 4 2 3 4 2 2 2" xfId="43648" xr:uid="{00000000-0005-0000-0000-0000A4A30000}"/>
    <cellStyle name="Normal 7 4 2 3 4 2 3" xfId="33630" xr:uid="{00000000-0005-0000-0000-0000A5A30000}"/>
    <cellStyle name="Normal 7 4 2 3 4 3" xfId="21233" xr:uid="{00000000-0005-0000-0000-0000A6A30000}"/>
    <cellStyle name="Normal 7 4 2 3 4 3 2" xfId="21234" xr:uid="{00000000-0005-0000-0000-0000A7A30000}"/>
    <cellStyle name="Normal 7 4 2 3 4 3 2 2" xfId="43649" xr:uid="{00000000-0005-0000-0000-0000A8A30000}"/>
    <cellStyle name="Normal 7 4 2 3 4 3 3" xfId="33631" xr:uid="{00000000-0005-0000-0000-0000A9A30000}"/>
    <cellStyle name="Normal 7 4 2 3 4 4" xfId="21235" xr:uid="{00000000-0005-0000-0000-0000AAA30000}"/>
    <cellStyle name="Normal 7 4 2 3 4 4 2" xfId="37244" xr:uid="{00000000-0005-0000-0000-0000ABA30000}"/>
    <cellStyle name="Normal 7 4 2 3 4 5" xfId="26650" xr:uid="{00000000-0005-0000-0000-0000ACA30000}"/>
    <cellStyle name="Normal 7 4 2 3 5" xfId="21236" xr:uid="{00000000-0005-0000-0000-0000ADA30000}"/>
    <cellStyle name="Normal 7 4 2 3 5 2" xfId="21237" xr:uid="{00000000-0005-0000-0000-0000AEA30000}"/>
    <cellStyle name="Normal 7 4 2 3 5 2 2" xfId="43650" xr:uid="{00000000-0005-0000-0000-0000AFA30000}"/>
    <cellStyle name="Normal 7 4 2 3 5 3" xfId="33632" xr:uid="{00000000-0005-0000-0000-0000B0A30000}"/>
    <cellStyle name="Normal 7 4 2 3 6" xfId="21238" xr:uid="{00000000-0005-0000-0000-0000B1A30000}"/>
    <cellStyle name="Normal 7 4 2 3 6 2" xfId="21239" xr:uid="{00000000-0005-0000-0000-0000B2A30000}"/>
    <cellStyle name="Normal 7 4 2 3 6 2 2" xfId="43651" xr:uid="{00000000-0005-0000-0000-0000B3A30000}"/>
    <cellStyle name="Normal 7 4 2 3 6 3" xfId="33633" xr:uid="{00000000-0005-0000-0000-0000B4A30000}"/>
    <cellStyle name="Normal 7 4 2 3 7" xfId="21240" xr:uid="{00000000-0005-0000-0000-0000B5A30000}"/>
    <cellStyle name="Normal 7 4 2 3 7 2" xfId="37239" xr:uid="{00000000-0005-0000-0000-0000B6A30000}"/>
    <cellStyle name="Normal 7 4 2 3 8" xfId="26645" xr:uid="{00000000-0005-0000-0000-0000B7A30000}"/>
    <cellStyle name="Normal 7 4 2 4" xfId="21241" xr:uid="{00000000-0005-0000-0000-0000B8A30000}"/>
    <cellStyle name="Normal 7 4 2 4 2" xfId="21242" xr:uid="{00000000-0005-0000-0000-0000B9A30000}"/>
    <cellStyle name="Normal 7 4 2 4 2 2" xfId="21243" xr:uid="{00000000-0005-0000-0000-0000BAA30000}"/>
    <cellStyle name="Normal 7 4 2 4 2 2 2" xfId="21244" xr:uid="{00000000-0005-0000-0000-0000BBA30000}"/>
    <cellStyle name="Normal 7 4 2 4 2 2 2 2" xfId="43652" xr:uid="{00000000-0005-0000-0000-0000BCA30000}"/>
    <cellStyle name="Normal 7 4 2 4 2 2 3" xfId="33634" xr:uid="{00000000-0005-0000-0000-0000BDA30000}"/>
    <cellStyle name="Normal 7 4 2 4 2 3" xfId="21245" xr:uid="{00000000-0005-0000-0000-0000BEA30000}"/>
    <cellStyle name="Normal 7 4 2 4 2 3 2" xfId="21246" xr:uid="{00000000-0005-0000-0000-0000BFA30000}"/>
    <cellStyle name="Normal 7 4 2 4 2 3 2 2" xfId="43653" xr:uid="{00000000-0005-0000-0000-0000C0A30000}"/>
    <cellStyle name="Normal 7 4 2 4 2 3 3" xfId="33635" xr:uid="{00000000-0005-0000-0000-0000C1A30000}"/>
    <cellStyle name="Normal 7 4 2 4 2 4" xfId="21247" xr:uid="{00000000-0005-0000-0000-0000C2A30000}"/>
    <cellStyle name="Normal 7 4 2 4 2 4 2" xfId="37246" xr:uid="{00000000-0005-0000-0000-0000C3A30000}"/>
    <cellStyle name="Normal 7 4 2 4 2 5" xfId="26652" xr:uid="{00000000-0005-0000-0000-0000C4A30000}"/>
    <cellStyle name="Normal 7 4 2 4 3" xfId="21248" xr:uid="{00000000-0005-0000-0000-0000C5A30000}"/>
    <cellStyle name="Normal 7 4 2 4 3 2" xfId="21249" xr:uid="{00000000-0005-0000-0000-0000C6A30000}"/>
    <cellStyle name="Normal 7 4 2 4 3 2 2" xfId="21250" xr:uid="{00000000-0005-0000-0000-0000C7A30000}"/>
    <cellStyle name="Normal 7 4 2 4 3 2 2 2" xfId="43654" xr:uid="{00000000-0005-0000-0000-0000C8A30000}"/>
    <cellStyle name="Normal 7 4 2 4 3 2 3" xfId="33636" xr:uid="{00000000-0005-0000-0000-0000C9A30000}"/>
    <cellStyle name="Normal 7 4 2 4 3 3" xfId="21251" xr:uid="{00000000-0005-0000-0000-0000CAA30000}"/>
    <cellStyle name="Normal 7 4 2 4 3 3 2" xfId="21252" xr:uid="{00000000-0005-0000-0000-0000CBA30000}"/>
    <cellStyle name="Normal 7 4 2 4 3 3 2 2" xfId="43655" xr:uid="{00000000-0005-0000-0000-0000CCA30000}"/>
    <cellStyle name="Normal 7 4 2 4 3 3 3" xfId="33637" xr:uid="{00000000-0005-0000-0000-0000CDA30000}"/>
    <cellStyle name="Normal 7 4 2 4 3 4" xfId="21253" xr:uid="{00000000-0005-0000-0000-0000CEA30000}"/>
    <cellStyle name="Normal 7 4 2 4 3 4 2" xfId="37247" xr:uid="{00000000-0005-0000-0000-0000CFA30000}"/>
    <cellStyle name="Normal 7 4 2 4 3 5" xfId="26653" xr:uid="{00000000-0005-0000-0000-0000D0A30000}"/>
    <cellStyle name="Normal 7 4 2 4 4" xfId="21254" xr:uid="{00000000-0005-0000-0000-0000D1A30000}"/>
    <cellStyle name="Normal 7 4 2 4 4 2" xfId="21255" xr:uid="{00000000-0005-0000-0000-0000D2A30000}"/>
    <cellStyle name="Normal 7 4 2 4 4 2 2" xfId="43656" xr:uid="{00000000-0005-0000-0000-0000D3A30000}"/>
    <cellStyle name="Normal 7 4 2 4 4 3" xfId="33638" xr:uid="{00000000-0005-0000-0000-0000D4A30000}"/>
    <cellStyle name="Normal 7 4 2 4 5" xfId="21256" xr:uid="{00000000-0005-0000-0000-0000D5A30000}"/>
    <cellStyle name="Normal 7 4 2 4 5 2" xfId="21257" xr:uid="{00000000-0005-0000-0000-0000D6A30000}"/>
    <cellStyle name="Normal 7 4 2 4 5 2 2" xfId="43657" xr:uid="{00000000-0005-0000-0000-0000D7A30000}"/>
    <cellStyle name="Normal 7 4 2 4 5 3" xfId="33639" xr:uid="{00000000-0005-0000-0000-0000D8A30000}"/>
    <cellStyle name="Normal 7 4 2 4 6" xfId="21258" xr:uid="{00000000-0005-0000-0000-0000D9A30000}"/>
    <cellStyle name="Normal 7 4 2 4 6 2" xfId="37245" xr:uid="{00000000-0005-0000-0000-0000DAA30000}"/>
    <cellStyle name="Normal 7 4 2 4 7" xfId="26651" xr:uid="{00000000-0005-0000-0000-0000DBA30000}"/>
    <cellStyle name="Normal 7 4 2 5" xfId="21259" xr:uid="{00000000-0005-0000-0000-0000DCA30000}"/>
    <cellStyle name="Normal 7 4 2 5 2" xfId="21260" xr:uid="{00000000-0005-0000-0000-0000DDA30000}"/>
    <cellStyle name="Normal 7 4 2 5 2 2" xfId="21261" xr:uid="{00000000-0005-0000-0000-0000DEA30000}"/>
    <cellStyle name="Normal 7 4 2 5 2 2 2" xfId="43658" xr:uid="{00000000-0005-0000-0000-0000DFA30000}"/>
    <cellStyle name="Normal 7 4 2 5 2 3" xfId="33640" xr:uid="{00000000-0005-0000-0000-0000E0A30000}"/>
    <cellStyle name="Normal 7 4 2 5 3" xfId="21262" xr:uid="{00000000-0005-0000-0000-0000E1A30000}"/>
    <cellStyle name="Normal 7 4 2 5 3 2" xfId="21263" xr:uid="{00000000-0005-0000-0000-0000E2A30000}"/>
    <cellStyle name="Normal 7 4 2 5 3 2 2" xfId="43659" xr:uid="{00000000-0005-0000-0000-0000E3A30000}"/>
    <cellStyle name="Normal 7 4 2 5 3 3" xfId="33641" xr:uid="{00000000-0005-0000-0000-0000E4A30000}"/>
    <cellStyle name="Normal 7 4 2 5 4" xfId="21264" xr:uid="{00000000-0005-0000-0000-0000E5A30000}"/>
    <cellStyle name="Normal 7 4 2 5 4 2" xfId="37248" xr:uid="{00000000-0005-0000-0000-0000E6A30000}"/>
    <cellStyle name="Normal 7 4 2 5 5" xfId="26654" xr:uid="{00000000-0005-0000-0000-0000E7A30000}"/>
    <cellStyle name="Normal 7 4 2 6" xfId="21265" xr:uid="{00000000-0005-0000-0000-0000E8A30000}"/>
    <cellStyle name="Normal 7 4 2 6 2" xfId="21266" xr:uid="{00000000-0005-0000-0000-0000E9A30000}"/>
    <cellStyle name="Normal 7 4 2 6 2 2" xfId="21267" xr:uid="{00000000-0005-0000-0000-0000EAA30000}"/>
    <cellStyle name="Normal 7 4 2 6 2 2 2" xfId="43660" xr:uid="{00000000-0005-0000-0000-0000EBA30000}"/>
    <cellStyle name="Normal 7 4 2 6 2 3" xfId="33642" xr:uid="{00000000-0005-0000-0000-0000ECA30000}"/>
    <cellStyle name="Normal 7 4 2 6 3" xfId="21268" xr:uid="{00000000-0005-0000-0000-0000EDA30000}"/>
    <cellStyle name="Normal 7 4 2 6 3 2" xfId="21269" xr:uid="{00000000-0005-0000-0000-0000EEA30000}"/>
    <cellStyle name="Normal 7 4 2 6 3 2 2" xfId="43661" xr:uid="{00000000-0005-0000-0000-0000EFA30000}"/>
    <cellStyle name="Normal 7 4 2 6 3 3" xfId="33643" xr:uid="{00000000-0005-0000-0000-0000F0A30000}"/>
    <cellStyle name="Normal 7 4 2 6 4" xfId="21270" xr:uid="{00000000-0005-0000-0000-0000F1A30000}"/>
    <cellStyle name="Normal 7 4 2 6 4 2" xfId="37249" xr:uid="{00000000-0005-0000-0000-0000F2A30000}"/>
    <cellStyle name="Normal 7 4 2 6 5" xfId="26655" xr:uid="{00000000-0005-0000-0000-0000F3A30000}"/>
    <cellStyle name="Normal 7 4 2 7" xfId="21271" xr:uid="{00000000-0005-0000-0000-0000F4A30000}"/>
    <cellStyle name="Normal 7 4 2 7 2" xfId="21272" xr:uid="{00000000-0005-0000-0000-0000F5A30000}"/>
    <cellStyle name="Normal 7 4 2 7 2 2" xfId="43662" xr:uid="{00000000-0005-0000-0000-0000F6A30000}"/>
    <cellStyle name="Normal 7 4 2 7 3" xfId="33644" xr:uid="{00000000-0005-0000-0000-0000F7A30000}"/>
    <cellStyle name="Normal 7 4 2 8" xfId="21273" xr:uid="{00000000-0005-0000-0000-0000F8A30000}"/>
    <cellStyle name="Normal 7 4 2 8 2" xfId="21274" xr:uid="{00000000-0005-0000-0000-0000F9A30000}"/>
    <cellStyle name="Normal 7 4 2 8 2 2" xfId="43663" xr:uid="{00000000-0005-0000-0000-0000FAA30000}"/>
    <cellStyle name="Normal 7 4 2 8 3" xfId="33645" xr:uid="{00000000-0005-0000-0000-0000FBA30000}"/>
    <cellStyle name="Normal 7 4 2 9" xfId="21275" xr:uid="{00000000-0005-0000-0000-0000FCA30000}"/>
    <cellStyle name="Normal 7 4 2 9 2" xfId="37232" xr:uid="{00000000-0005-0000-0000-0000FDA30000}"/>
    <cellStyle name="Normal 7 4 3" xfId="21276" xr:uid="{00000000-0005-0000-0000-0000FEA30000}"/>
    <cellStyle name="Normal 7 4 3 2" xfId="21277" xr:uid="{00000000-0005-0000-0000-0000FFA30000}"/>
    <cellStyle name="Normal 7 4 3 2 2" xfId="21278" xr:uid="{00000000-0005-0000-0000-000000A40000}"/>
    <cellStyle name="Normal 7 4 3 2 2 2" xfId="21279" xr:uid="{00000000-0005-0000-0000-000001A40000}"/>
    <cellStyle name="Normal 7 4 3 2 2 2 2" xfId="21280" xr:uid="{00000000-0005-0000-0000-000002A40000}"/>
    <cellStyle name="Normal 7 4 3 2 2 2 2 2" xfId="43664" xr:uid="{00000000-0005-0000-0000-000003A40000}"/>
    <cellStyle name="Normal 7 4 3 2 2 2 3" xfId="33646" xr:uid="{00000000-0005-0000-0000-000004A40000}"/>
    <cellStyle name="Normal 7 4 3 2 2 3" xfId="21281" xr:uid="{00000000-0005-0000-0000-000005A40000}"/>
    <cellStyle name="Normal 7 4 3 2 2 3 2" xfId="21282" xr:uid="{00000000-0005-0000-0000-000006A40000}"/>
    <cellStyle name="Normal 7 4 3 2 2 3 2 2" xfId="43665" xr:uid="{00000000-0005-0000-0000-000007A40000}"/>
    <cellStyle name="Normal 7 4 3 2 2 3 3" xfId="33647" xr:uid="{00000000-0005-0000-0000-000008A40000}"/>
    <cellStyle name="Normal 7 4 3 2 2 4" xfId="21283" xr:uid="{00000000-0005-0000-0000-000009A40000}"/>
    <cellStyle name="Normal 7 4 3 2 2 4 2" xfId="37252" xr:uid="{00000000-0005-0000-0000-00000AA40000}"/>
    <cellStyle name="Normal 7 4 3 2 2 5" xfId="26658" xr:uid="{00000000-0005-0000-0000-00000BA40000}"/>
    <cellStyle name="Normal 7 4 3 2 3" xfId="21284" xr:uid="{00000000-0005-0000-0000-00000CA40000}"/>
    <cellStyle name="Normal 7 4 3 2 3 2" xfId="21285" xr:uid="{00000000-0005-0000-0000-00000DA40000}"/>
    <cellStyle name="Normal 7 4 3 2 3 2 2" xfId="21286" xr:uid="{00000000-0005-0000-0000-00000EA40000}"/>
    <cellStyle name="Normal 7 4 3 2 3 2 2 2" xfId="43666" xr:uid="{00000000-0005-0000-0000-00000FA40000}"/>
    <cellStyle name="Normal 7 4 3 2 3 2 3" xfId="33648" xr:uid="{00000000-0005-0000-0000-000010A40000}"/>
    <cellStyle name="Normal 7 4 3 2 3 3" xfId="21287" xr:uid="{00000000-0005-0000-0000-000011A40000}"/>
    <cellStyle name="Normal 7 4 3 2 3 3 2" xfId="21288" xr:uid="{00000000-0005-0000-0000-000012A40000}"/>
    <cellStyle name="Normal 7 4 3 2 3 3 2 2" xfId="43667" xr:uid="{00000000-0005-0000-0000-000013A40000}"/>
    <cellStyle name="Normal 7 4 3 2 3 3 3" xfId="33649" xr:uid="{00000000-0005-0000-0000-000014A40000}"/>
    <cellStyle name="Normal 7 4 3 2 3 4" xfId="21289" xr:uid="{00000000-0005-0000-0000-000015A40000}"/>
    <cellStyle name="Normal 7 4 3 2 3 4 2" xfId="37253" xr:uid="{00000000-0005-0000-0000-000016A40000}"/>
    <cellStyle name="Normal 7 4 3 2 3 5" xfId="26659" xr:uid="{00000000-0005-0000-0000-000017A40000}"/>
    <cellStyle name="Normal 7 4 3 2 4" xfId="21290" xr:uid="{00000000-0005-0000-0000-000018A40000}"/>
    <cellStyle name="Normal 7 4 3 2 4 2" xfId="21291" xr:uid="{00000000-0005-0000-0000-000019A40000}"/>
    <cellStyle name="Normal 7 4 3 2 4 2 2" xfId="43668" xr:uid="{00000000-0005-0000-0000-00001AA40000}"/>
    <cellStyle name="Normal 7 4 3 2 4 3" xfId="33650" xr:uid="{00000000-0005-0000-0000-00001BA40000}"/>
    <cellStyle name="Normal 7 4 3 2 5" xfId="21292" xr:uid="{00000000-0005-0000-0000-00001CA40000}"/>
    <cellStyle name="Normal 7 4 3 2 5 2" xfId="21293" xr:uid="{00000000-0005-0000-0000-00001DA40000}"/>
    <cellStyle name="Normal 7 4 3 2 5 2 2" xfId="43669" xr:uid="{00000000-0005-0000-0000-00001EA40000}"/>
    <cellStyle name="Normal 7 4 3 2 5 3" xfId="33651" xr:uid="{00000000-0005-0000-0000-00001FA40000}"/>
    <cellStyle name="Normal 7 4 3 2 6" xfId="21294" xr:uid="{00000000-0005-0000-0000-000020A40000}"/>
    <cellStyle name="Normal 7 4 3 2 6 2" xfId="37251" xr:uid="{00000000-0005-0000-0000-000021A40000}"/>
    <cellStyle name="Normal 7 4 3 2 7" xfId="26657" xr:uid="{00000000-0005-0000-0000-000022A40000}"/>
    <cellStyle name="Normal 7 4 3 3" xfId="21295" xr:uid="{00000000-0005-0000-0000-000023A40000}"/>
    <cellStyle name="Normal 7 4 3 3 2" xfId="21296" xr:uid="{00000000-0005-0000-0000-000024A40000}"/>
    <cellStyle name="Normal 7 4 3 3 2 2" xfId="21297" xr:uid="{00000000-0005-0000-0000-000025A40000}"/>
    <cellStyle name="Normal 7 4 3 3 2 2 2" xfId="43670" xr:uid="{00000000-0005-0000-0000-000026A40000}"/>
    <cellStyle name="Normal 7 4 3 3 2 3" xfId="33652" xr:uid="{00000000-0005-0000-0000-000027A40000}"/>
    <cellStyle name="Normal 7 4 3 3 3" xfId="21298" xr:uid="{00000000-0005-0000-0000-000028A40000}"/>
    <cellStyle name="Normal 7 4 3 3 3 2" xfId="21299" xr:uid="{00000000-0005-0000-0000-000029A40000}"/>
    <cellStyle name="Normal 7 4 3 3 3 2 2" xfId="43671" xr:uid="{00000000-0005-0000-0000-00002AA40000}"/>
    <cellStyle name="Normal 7 4 3 3 3 3" xfId="33653" xr:uid="{00000000-0005-0000-0000-00002BA40000}"/>
    <cellStyle name="Normal 7 4 3 3 4" xfId="21300" xr:uid="{00000000-0005-0000-0000-00002CA40000}"/>
    <cellStyle name="Normal 7 4 3 3 4 2" xfId="37254" xr:uid="{00000000-0005-0000-0000-00002DA40000}"/>
    <cellStyle name="Normal 7 4 3 3 5" xfId="26660" xr:uid="{00000000-0005-0000-0000-00002EA40000}"/>
    <cellStyle name="Normal 7 4 3 4" xfId="21301" xr:uid="{00000000-0005-0000-0000-00002FA40000}"/>
    <cellStyle name="Normal 7 4 3 4 2" xfId="21302" xr:uid="{00000000-0005-0000-0000-000030A40000}"/>
    <cellStyle name="Normal 7 4 3 4 2 2" xfId="21303" xr:uid="{00000000-0005-0000-0000-000031A40000}"/>
    <cellStyle name="Normal 7 4 3 4 2 2 2" xfId="43672" xr:uid="{00000000-0005-0000-0000-000032A40000}"/>
    <cellStyle name="Normal 7 4 3 4 2 3" xfId="33654" xr:uid="{00000000-0005-0000-0000-000033A40000}"/>
    <cellStyle name="Normal 7 4 3 4 3" xfId="21304" xr:uid="{00000000-0005-0000-0000-000034A40000}"/>
    <cellStyle name="Normal 7 4 3 4 3 2" xfId="21305" xr:uid="{00000000-0005-0000-0000-000035A40000}"/>
    <cellStyle name="Normal 7 4 3 4 3 2 2" xfId="43673" xr:uid="{00000000-0005-0000-0000-000036A40000}"/>
    <cellStyle name="Normal 7 4 3 4 3 3" xfId="33655" xr:uid="{00000000-0005-0000-0000-000037A40000}"/>
    <cellStyle name="Normal 7 4 3 4 4" xfId="21306" xr:uid="{00000000-0005-0000-0000-000038A40000}"/>
    <cellStyle name="Normal 7 4 3 4 4 2" xfId="37255" xr:uid="{00000000-0005-0000-0000-000039A40000}"/>
    <cellStyle name="Normal 7 4 3 4 5" xfId="26661" xr:uid="{00000000-0005-0000-0000-00003AA40000}"/>
    <cellStyle name="Normal 7 4 3 5" xfId="21307" xr:uid="{00000000-0005-0000-0000-00003BA40000}"/>
    <cellStyle name="Normal 7 4 3 5 2" xfId="21308" xr:uid="{00000000-0005-0000-0000-00003CA40000}"/>
    <cellStyle name="Normal 7 4 3 5 2 2" xfId="43674" xr:uid="{00000000-0005-0000-0000-00003DA40000}"/>
    <cellStyle name="Normal 7 4 3 5 3" xfId="33656" xr:uid="{00000000-0005-0000-0000-00003EA40000}"/>
    <cellStyle name="Normal 7 4 3 6" xfId="21309" xr:uid="{00000000-0005-0000-0000-00003FA40000}"/>
    <cellStyle name="Normal 7 4 3 6 2" xfId="21310" xr:uid="{00000000-0005-0000-0000-000040A40000}"/>
    <cellStyle name="Normal 7 4 3 6 2 2" xfId="43675" xr:uid="{00000000-0005-0000-0000-000041A40000}"/>
    <cellStyle name="Normal 7 4 3 6 3" xfId="33657" xr:uid="{00000000-0005-0000-0000-000042A40000}"/>
    <cellStyle name="Normal 7 4 3 7" xfId="21311" xr:uid="{00000000-0005-0000-0000-000043A40000}"/>
    <cellStyle name="Normal 7 4 3 7 2" xfId="37250" xr:uid="{00000000-0005-0000-0000-000044A40000}"/>
    <cellStyle name="Normal 7 4 3 8" xfId="26656" xr:uid="{00000000-0005-0000-0000-000045A40000}"/>
    <cellStyle name="Normal 7 4 4" xfId="21312" xr:uid="{00000000-0005-0000-0000-000046A40000}"/>
    <cellStyle name="Normal 7 4 4 2" xfId="21313" xr:uid="{00000000-0005-0000-0000-000047A40000}"/>
    <cellStyle name="Normal 7 4 4 2 2" xfId="21314" xr:uid="{00000000-0005-0000-0000-000048A40000}"/>
    <cellStyle name="Normal 7 4 4 2 2 2" xfId="21315" xr:uid="{00000000-0005-0000-0000-000049A40000}"/>
    <cellStyle name="Normal 7 4 4 2 2 2 2" xfId="21316" xr:uid="{00000000-0005-0000-0000-00004AA40000}"/>
    <cellStyle name="Normal 7 4 4 2 2 2 2 2" xfId="43676" xr:uid="{00000000-0005-0000-0000-00004BA40000}"/>
    <cellStyle name="Normal 7 4 4 2 2 2 3" xfId="33658" xr:uid="{00000000-0005-0000-0000-00004CA40000}"/>
    <cellStyle name="Normal 7 4 4 2 2 3" xfId="21317" xr:uid="{00000000-0005-0000-0000-00004DA40000}"/>
    <cellStyle name="Normal 7 4 4 2 2 3 2" xfId="21318" xr:uid="{00000000-0005-0000-0000-00004EA40000}"/>
    <cellStyle name="Normal 7 4 4 2 2 3 2 2" xfId="43677" xr:uid="{00000000-0005-0000-0000-00004FA40000}"/>
    <cellStyle name="Normal 7 4 4 2 2 3 3" xfId="33659" xr:uid="{00000000-0005-0000-0000-000050A40000}"/>
    <cellStyle name="Normal 7 4 4 2 2 4" xfId="21319" xr:uid="{00000000-0005-0000-0000-000051A40000}"/>
    <cellStyle name="Normal 7 4 4 2 2 4 2" xfId="37258" xr:uid="{00000000-0005-0000-0000-000052A40000}"/>
    <cellStyle name="Normal 7 4 4 2 2 5" xfId="26664" xr:uid="{00000000-0005-0000-0000-000053A40000}"/>
    <cellStyle name="Normal 7 4 4 2 3" xfId="21320" xr:uid="{00000000-0005-0000-0000-000054A40000}"/>
    <cellStyle name="Normal 7 4 4 2 3 2" xfId="21321" xr:uid="{00000000-0005-0000-0000-000055A40000}"/>
    <cellStyle name="Normal 7 4 4 2 3 2 2" xfId="21322" xr:uid="{00000000-0005-0000-0000-000056A40000}"/>
    <cellStyle name="Normal 7 4 4 2 3 2 2 2" xfId="43678" xr:uid="{00000000-0005-0000-0000-000057A40000}"/>
    <cellStyle name="Normal 7 4 4 2 3 2 3" xfId="33660" xr:uid="{00000000-0005-0000-0000-000058A40000}"/>
    <cellStyle name="Normal 7 4 4 2 3 3" xfId="21323" xr:uid="{00000000-0005-0000-0000-000059A40000}"/>
    <cellStyle name="Normal 7 4 4 2 3 3 2" xfId="21324" xr:uid="{00000000-0005-0000-0000-00005AA40000}"/>
    <cellStyle name="Normal 7 4 4 2 3 3 2 2" xfId="43679" xr:uid="{00000000-0005-0000-0000-00005BA40000}"/>
    <cellStyle name="Normal 7 4 4 2 3 3 3" xfId="33661" xr:uid="{00000000-0005-0000-0000-00005CA40000}"/>
    <cellStyle name="Normal 7 4 4 2 3 4" xfId="21325" xr:uid="{00000000-0005-0000-0000-00005DA40000}"/>
    <cellStyle name="Normal 7 4 4 2 3 4 2" xfId="37259" xr:uid="{00000000-0005-0000-0000-00005EA40000}"/>
    <cellStyle name="Normal 7 4 4 2 3 5" xfId="26665" xr:uid="{00000000-0005-0000-0000-00005FA40000}"/>
    <cellStyle name="Normal 7 4 4 2 4" xfId="21326" xr:uid="{00000000-0005-0000-0000-000060A40000}"/>
    <cellStyle name="Normal 7 4 4 2 4 2" xfId="21327" xr:uid="{00000000-0005-0000-0000-000061A40000}"/>
    <cellStyle name="Normal 7 4 4 2 4 2 2" xfId="43680" xr:uid="{00000000-0005-0000-0000-000062A40000}"/>
    <cellStyle name="Normal 7 4 4 2 4 3" xfId="33662" xr:uid="{00000000-0005-0000-0000-000063A40000}"/>
    <cellStyle name="Normal 7 4 4 2 5" xfId="21328" xr:uid="{00000000-0005-0000-0000-000064A40000}"/>
    <cellStyle name="Normal 7 4 4 2 5 2" xfId="21329" xr:uid="{00000000-0005-0000-0000-000065A40000}"/>
    <cellStyle name="Normal 7 4 4 2 5 2 2" xfId="43681" xr:uid="{00000000-0005-0000-0000-000066A40000}"/>
    <cellStyle name="Normal 7 4 4 2 5 3" xfId="33663" xr:uid="{00000000-0005-0000-0000-000067A40000}"/>
    <cellStyle name="Normal 7 4 4 2 6" xfId="21330" xr:uid="{00000000-0005-0000-0000-000068A40000}"/>
    <cellStyle name="Normal 7 4 4 2 6 2" xfId="37257" xr:uid="{00000000-0005-0000-0000-000069A40000}"/>
    <cellStyle name="Normal 7 4 4 2 7" xfId="26663" xr:uid="{00000000-0005-0000-0000-00006AA40000}"/>
    <cellStyle name="Normal 7 4 4 3" xfId="21331" xr:uid="{00000000-0005-0000-0000-00006BA40000}"/>
    <cellStyle name="Normal 7 4 4 3 2" xfId="21332" xr:uid="{00000000-0005-0000-0000-00006CA40000}"/>
    <cellStyle name="Normal 7 4 4 3 2 2" xfId="21333" xr:uid="{00000000-0005-0000-0000-00006DA40000}"/>
    <cellStyle name="Normal 7 4 4 3 2 2 2" xfId="43682" xr:uid="{00000000-0005-0000-0000-00006EA40000}"/>
    <cellStyle name="Normal 7 4 4 3 2 3" xfId="33664" xr:uid="{00000000-0005-0000-0000-00006FA40000}"/>
    <cellStyle name="Normal 7 4 4 3 3" xfId="21334" xr:uid="{00000000-0005-0000-0000-000070A40000}"/>
    <cellStyle name="Normal 7 4 4 3 3 2" xfId="21335" xr:uid="{00000000-0005-0000-0000-000071A40000}"/>
    <cellStyle name="Normal 7 4 4 3 3 2 2" xfId="43683" xr:uid="{00000000-0005-0000-0000-000072A40000}"/>
    <cellStyle name="Normal 7 4 4 3 3 3" xfId="33665" xr:uid="{00000000-0005-0000-0000-000073A40000}"/>
    <cellStyle name="Normal 7 4 4 3 4" xfId="21336" xr:uid="{00000000-0005-0000-0000-000074A40000}"/>
    <cellStyle name="Normal 7 4 4 3 4 2" xfId="37260" xr:uid="{00000000-0005-0000-0000-000075A40000}"/>
    <cellStyle name="Normal 7 4 4 3 5" xfId="26666" xr:uid="{00000000-0005-0000-0000-000076A40000}"/>
    <cellStyle name="Normal 7 4 4 4" xfId="21337" xr:uid="{00000000-0005-0000-0000-000077A40000}"/>
    <cellStyle name="Normal 7 4 4 4 2" xfId="21338" xr:uid="{00000000-0005-0000-0000-000078A40000}"/>
    <cellStyle name="Normal 7 4 4 4 2 2" xfId="21339" xr:uid="{00000000-0005-0000-0000-000079A40000}"/>
    <cellStyle name="Normal 7 4 4 4 2 2 2" xfId="43684" xr:uid="{00000000-0005-0000-0000-00007AA40000}"/>
    <cellStyle name="Normal 7 4 4 4 2 3" xfId="33666" xr:uid="{00000000-0005-0000-0000-00007BA40000}"/>
    <cellStyle name="Normal 7 4 4 4 3" xfId="21340" xr:uid="{00000000-0005-0000-0000-00007CA40000}"/>
    <cellStyle name="Normal 7 4 4 4 3 2" xfId="21341" xr:uid="{00000000-0005-0000-0000-00007DA40000}"/>
    <cellStyle name="Normal 7 4 4 4 3 2 2" xfId="43685" xr:uid="{00000000-0005-0000-0000-00007EA40000}"/>
    <cellStyle name="Normal 7 4 4 4 3 3" xfId="33667" xr:uid="{00000000-0005-0000-0000-00007FA40000}"/>
    <cellStyle name="Normal 7 4 4 4 4" xfId="21342" xr:uid="{00000000-0005-0000-0000-000080A40000}"/>
    <cellStyle name="Normal 7 4 4 4 4 2" xfId="37261" xr:uid="{00000000-0005-0000-0000-000081A40000}"/>
    <cellStyle name="Normal 7 4 4 4 5" xfId="26667" xr:uid="{00000000-0005-0000-0000-000082A40000}"/>
    <cellStyle name="Normal 7 4 4 5" xfId="21343" xr:uid="{00000000-0005-0000-0000-000083A40000}"/>
    <cellStyle name="Normal 7 4 4 5 2" xfId="21344" xr:uid="{00000000-0005-0000-0000-000084A40000}"/>
    <cellStyle name="Normal 7 4 4 5 2 2" xfId="43686" xr:uid="{00000000-0005-0000-0000-000085A40000}"/>
    <cellStyle name="Normal 7 4 4 5 3" xfId="33668" xr:uid="{00000000-0005-0000-0000-000086A40000}"/>
    <cellStyle name="Normal 7 4 4 6" xfId="21345" xr:uid="{00000000-0005-0000-0000-000087A40000}"/>
    <cellStyle name="Normal 7 4 4 6 2" xfId="21346" xr:uid="{00000000-0005-0000-0000-000088A40000}"/>
    <cellStyle name="Normal 7 4 4 6 2 2" xfId="43687" xr:uid="{00000000-0005-0000-0000-000089A40000}"/>
    <cellStyle name="Normal 7 4 4 6 3" xfId="33669" xr:uid="{00000000-0005-0000-0000-00008AA40000}"/>
    <cellStyle name="Normal 7 4 4 7" xfId="21347" xr:uid="{00000000-0005-0000-0000-00008BA40000}"/>
    <cellStyle name="Normal 7 4 4 7 2" xfId="37256" xr:uid="{00000000-0005-0000-0000-00008CA40000}"/>
    <cellStyle name="Normal 7 4 4 8" xfId="26662" xr:uid="{00000000-0005-0000-0000-00008DA40000}"/>
    <cellStyle name="Normal 7 4 5" xfId="21348" xr:uid="{00000000-0005-0000-0000-00008EA40000}"/>
    <cellStyle name="Normal 7 4 5 2" xfId="21349" xr:uid="{00000000-0005-0000-0000-00008FA40000}"/>
    <cellStyle name="Normal 7 4 5 2 2" xfId="21350" xr:uid="{00000000-0005-0000-0000-000090A40000}"/>
    <cellStyle name="Normal 7 4 5 2 2 2" xfId="21351" xr:uid="{00000000-0005-0000-0000-000091A40000}"/>
    <cellStyle name="Normal 7 4 5 2 2 2 2" xfId="43688" xr:uid="{00000000-0005-0000-0000-000092A40000}"/>
    <cellStyle name="Normal 7 4 5 2 2 3" xfId="33670" xr:uid="{00000000-0005-0000-0000-000093A40000}"/>
    <cellStyle name="Normal 7 4 5 2 3" xfId="21352" xr:uid="{00000000-0005-0000-0000-000094A40000}"/>
    <cellStyle name="Normal 7 4 5 2 3 2" xfId="21353" xr:uid="{00000000-0005-0000-0000-000095A40000}"/>
    <cellStyle name="Normal 7 4 5 2 3 2 2" xfId="43689" xr:uid="{00000000-0005-0000-0000-000096A40000}"/>
    <cellStyle name="Normal 7 4 5 2 3 3" xfId="33671" xr:uid="{00000000-0005-0000-0000-000097A40000}"/>
    <cellStyle name="Normal 7 4 5 2 4" xfId="21354" xr:uid="{00000000-0005-0000-0000-000098A40000}"/>
    <cellStyle name="Normal 7 4 5 2 4 2" xfId="37263" xr:uid="{00000000-0005-0000-0000-000099A40000}"/>
    <cellStyle name="Normal 7 4 5 2 5" xfId="26669" xr:uid="{00000000-0005-0000-0000-00009AA40000}"/>
    <cellStyle name="Normal 7 4 5 3" xfId="21355" xr:uid="{00000000-0005-0000-0000-00009BA40000}"/>
    <cellStyle name="Normal 7 4 5 3 2" xfId="21356" xr:uid="{00000000-0005-0000-0000-00009CA40000}"/>
    <cellStyle name="Normal 7 4 5 3 2 2" xfId="21357" xr:uid="{00000000-0005-0000-0000-00009DA40000}"/>
    <cellStyle name="Normal 7 4 5 3 2 2 2" xfId="43690" xr:uid="{00000000-0005-0000-0000-00009EA40000}"/>
    <cellStyle name="Normal 7 4 5 3 2 3" xfId="33672" xr:uid="{00000000-0005-0000-0000-00009FA40000}"/>
    <cellStyle name="Normal 7 4 5 3 3" xfId="21358" xr:uid="{00000000-0005-0000-0000-0000A0A40000}"/>
    <cellStyle name="Normal 7 4 5 3 3 2" xfId="21359" xr:uid="{00000000-0005-0000-0000-0000A1A40000}"/>
    <cellStyle name="Normal 7 4 5 3 3 2 2" xfId="43691" xr:uid="{00000000-0005-0000-0000-0000A2A40000}"/>
    <cellStyle name="Normal 7 4 5 3 3 3" xfId="33673" xr:uid="{00000000-0005-0000-0000-0000A3A40000}"/>
    <cellStyle name="Normal 7 4 5 3 4" xfId="21360" xr:uid="{00000000-0005-0000-0000-0000A4A40000}"/>
    <cellStyle name="Normal 7 4 5 3 4 2" xfId="37264" xr:uid="{00000000-0005-0000-0000-0000A5A40000}"/>
    <cellStyle name="Normal 7 4 5 3 5" xfId="26670" xr:uid="{00000000-0005-0000-0000-0000A6A40000}"/>
    <cellStyle name="Normal 7 4 5 4" xfId="21361" xr:uid="{00000000-0005-0000-0000-0000A7A40000}"/>
    <cellStyle name="Normal 7 4 5 4 2" xfId="21362" xr:uid="{00000000-0005-0000-0000-0000A8A40000}"/>
    <cellStyle name="Normal 7 4 5 4 2 2" xfId="43692" xr:uid="{00000000-0005-0000-0000-0000A9A40000}"/>
    <cellStyle name="Normal 7 4 5 4 3" xfId="33674" xr:uid="{00000000-0005-0000-0000-0000AAA40000}"/>
    <cellStyle name="Normal 7 4 5 5" xfId="21363" xr:uid="{00000000-0005-0000-0000-0000ABA40000}"/>
    <cellStyle name="Normal 7 4 5 5 2" xfId="21364" xr:uid="{00000000-0005-0000-0000-0000ACA40000}"/>
    <cellStyle name="Normal 7 4 5 5 2 2" xfId="43693" xr:uid="{00000000-0005-0000-0000-0000ADA40000}"/>
    <cellStyle name="Normal 7 4 5 5 3" xfId="33675" xr:uid="{00000000-0005-0000-0000-0000AEA40000}"/>
    <cellStyle name="Normal 7 4 5 6" xfId="21365" xr:uid="{00000000-0005-0000-0000-0000AFA40000}"/>
    <cellStyle name="Normal 7 4 5 6 2" xfId="37262" xr:uid="{00000000-0005-0000-0000-0000B0A40000}"/>
    <cellStyle name="Normal 7 4 5 7" xfId="26668" xr:uid="{00000000-0005-0000-0000-0000B1A40000}"/>
    <cellStyle name="Normal 7 4 6" xfId="21366" xr:uid="{00000000-0005-0000-0000-0000B2A40000}"/>
    <cellStyle name="Normal 7 4 6 2" xfId="21367" xr:uid="{00000000-0005-0000-0000-0000B3A40000}"/>
    <cellStyle name="Normal 7 4 6 2 2" xfId="21368" xr:uid="{00000000-0005-0000-0000-0000B4A40000}"/>
    <cellStyle name="Normal 7 4 6 2 2 2" xfId="43694" xr:uid="{00000000-0005-0000-0000-0000B5A40000}"/>
    <cellStyle name="Normal 7 4 6 2 3" xfId="33676" xr:uid="{00000000-0005-0000-0000-0000B6A40000}"/>
    <cellStyle name="Normal 7 4 6 3" xfId="21369" xr:uid="{00000000-0005-0000-0000-0000B7A40000}"/>
    <cellStyle name="Normal 7 4 6 3 2" xfId="21370" xr:uid="{00000000-0005-0000-0000-0000B8A40000}"/>
    <cellStyle name="Normal 7 4 6 3 2 2" xfId="43695" xr:uid="{00000000-0005-0000-0000-0000B9A40000}"/>
    <cellStyle name="Normal 7 4 6 3 3" xfId="33677" xr:uid="{00000000-0005-0000-0000-0000BAA40000}"/>
    <cellStyle name="Normal 7 4 6 4" xfId="21371" xr:uid="{00000000-0005-0000-0000-0000BBA40000}"/>
    <cellStyle name="Normal 7 4 6 4 2" xfId="37265" xr:uid="{00000000-0005-0000-0000-0000BCA40000}"/>
    <cellStyle name="Normal 7 4 6 5" xfId="26671" xr:uid="{00000000-0005-0000-0000-0000BDA40000}"/>
    <cellStyle name="Normal 7 4 7" xfId="21372" xr:uid="{00000000-0005-0000-0000-0000BEA40000}"/>
    <cellStyle name="Normal 7 4 7 2" xfId="21373" xr:uid="{00000000-0005-0000-0000-0000BFA40000}"/>
    <cellStyle name="Normal 7 4 7 2 2" xfId="21374" xr:uid="{00000000-0005-0000-0000-0000C0A40000}"/>
    <cellStyle name="Normal 7 4 7 2 2 2" xfId="43696" xr:uid="{00000000-0005-0000-0000-0000C1A40000}"/>
    <cellStyle name="Normal 7 4 7 2 3" xfId="33678" xr:uid="{00000000-0005-0000-0000-0000C2A40000}"/>
    <cellStyle name="Normal 7 4 7 3" xfId="21375" xr:uid="{00000000-0005-0000-0000-0000C3A40000}"/>
    <cellStyle name="Normal 7 4 7 3 2" xfId="21376" xr:uid="{00000000-0005-0000-0000-0000C4A40000}"/>
    <cellStyle name="Normal 7 4 7 3 2 2" xfId="43697" xr:uid="{00000000-0005-0000-0000-0000C5A40000}"/>
    <cellStyle name="Normal 7 4 7 3 3" xfId="33679" xr:uid="{00000000-0005-0000-0000-0000C6A40000}"/>
    <cellStyle name="Normal 7 4 7 4" xfId="21377" xr:uid="{00000000-0005-0000-0000-0000C7A40000}"/>
    <cellStyle name="Normal 7 4 7 4 2" xfId="37266" xr:uid="{00000000-0005-0000-0000-0000C8A40000}"/>
    <cellStyle name="Normal 7 4 7 5" xfId="26672" xr:uid="{00000000-0005-0000-0000-0000C9A40000}"/>
    <cellStyle name="Normal 7 4 8" xfId="21378" xr:uid="{00000000-0005-0000-0000-0000CAA40000}"/>
    <cellStyle name="Normal 7 4 8 2" xfId="21379" xr:uid="{00000000-0005-0000-0000-0000CBA40000}"/>
    <cellStyle name="Normal 7 4 8 2 2" xfId="37231" xr:uid="{00000000-0005-0000-0000-0000CCA40000}"/>
    <cellStyle name="Normal 7 4 8 3" xfId="26637" xr:uid="{00000000-0005-0000-0000-0000CDA40000}"/>
    <cellStyle name="Normal 7 4 9" xfId="21380" xr:uid="{00000000-0005-0000-0000-0000CEA40000}"/>
    <cellStyle name="Normal 7 4 9 2" xfId="21381" xr:uid="{00000000-0005-0000-0000-0000CFA40000}"/>
    <cellStyle name="Normal 7 4 9 2 2" xfId="43698" xr:uid="{00000000-0005-0000-0000-0000D0A40000}"/>
    <cellStyle name="Normal 7 4 9 3" xfId="33680" xr:uid="{00000000-0005-0000-0000-0000D1A40000}"/>
    <cellStyle name="Normal 7 5" xfId="21382" xr:uid="{00000000-0005-0000-0000-0000D2A40000}"/>
    <cellStyle name="Normal 7 5 10" xfId="26673" xr:uid="{00000000-0005-0000-0000-0000D3A40000}"/>
    <cellStyle name="Normal 7 5 2" xfId="21383" xr:uid="{00000000-0005-0000-0000-0000D4A40000}"/>
    <cellStyle name="Normal 7 5 2 2" xfId="21384" xr:uid="{00000000-0005-0000-0000-0000D5A40000}"/>
    <cellStyle name="Normal 7 5 2 2 2" xfId="21385" xr:uid="{00000000-0005-0000-0000-0000D6A40000}"/>
    <cellStyle name="Normal 7 5 2 2 2 2" xfId="21386" xr:uid="{00000000-0005-0000-0000-0000D7A40000}"/>
    <cellStyle name="Normal 7 5 2 2 2 2 2" xfId="21387" xr:uid="{00000000-0005-0000-0000-0000D8A40000}"/>
    <cellStyle name="Normal 7 5 2 2 2 2 2 2" xfId="43699" xr:uid="{00000000-0005-0000-0000-0000D9A40000}"/>
    <cellStyle name="Normal 7 5 2 2 2 2 3" xfId="33681" xr:uid="{00000000-0005-0000-0000-0000DAA40000}"/>
    <cellStyle name="Normal 7 5 2 2 2 3" xfId="21388" xr:uid="{00000000-0005-0000-0000-0000DBA40000}"/>
    <cellStyle name="Normal 7 5 2 2 2 3 2" xfId="21389" xr:uid="{00000000-0005-0000-0000-0000DCA40000}"/>
    <cellStyle name="Normal 7 5 2 2 2 3 2 2" xfId="43700" xr:uid="{00000000-0005-0000-0000-0000DDA40000}"/>
    <cellStyle name="Normal 7 5 2 2 2 3 3" xfId="33682" xr:uid="{00000000-0005-0000-0000-0000DEA40000}"/>
    <cellStyle name="Normal 7 5 2 2 2 4" xfId="21390" xr:uid="{00000000-0005-0000-0000-0000DFA40000}"/>
    <cellStyle name="Normal 7 5 2 2 2 4 2" xfId="37270" xr:uid="{00000000-0005-0000-0000-0000E0A40000}"/>
    <cellStyle name="Normal 7 5 2 2 2 5" xfId="26676" xr:uid="{00000000-0005-0000-0000-0000E1A40000}"/>
    <cellStyle name="Normal 7 5 2 2 3" xfId="21391" xr:uid="{00000000-0005-0000-0000-0000E2A40000}"/>
    <cellStyle name="Normal 7 5 2 2 3 2" xfId="21392" xr:uid="{00000000-0005-0000-0000-0000E3A40000}"/>
    <cellStyle name="Normal 7 5 2 2 3 2 2" xfId="21393" xr:uid="{00000000-0005-0000-0000-0000E4A40000}"/>
    <cellStyle name="Normal 7 5 2 2 3 2 2 2" xfId="43701" xr:uid="{00000000-0005-0000-0000-0000E5A40000}"/>
    <cellStyle name="Normal 7 5 2 2 3 2 3" xfId="33683" xr:uid="{00000000-0005-0000-0000-0000E6A40000}"/>
    <cellStyle name="Normal 7 5 2 2 3 3" xfId="21394" xr:uid="{00000000-0005-0000-0000-0000E7A40000}"/>
    <cellStyle name="Normal 7 5 2 2 3 3 2" xfId="21395" xr:uid="{00000000-0005-0000-0000-0000E8A40000}"/>
    <cellStyle name="Normal 7 5 2 2 3 3 2 2" xfId="43702" xr:uid="{00000000-0005-0000-0000-0000E9A40000}"/>
    <cellStyle name="Normal 7 5 2 2 3 3 3" xfId="33684" xr:uid="{00000000-0005-0000-0000-0000EAA40000}"/>
    <cellStyle name="Normal 7 5 2 2 3 4" xfId="21396" xr:uid="{00000000-0005-0000-0000-0000EBA40000}"/>
    <cellStyle name="Normal 7 5 2 2 3 4 2" xfId="37271" xr:uid="{00000000-0005-0000-0000-0000ECA40000}"/>
    <cellStyle name="Normal 7 5 2 2 3 5" xfId="26677" xr:uid="{00000000-0005-0000-0000-0000EDA40000}"/>
    <cellStyle name="Normal 7 5 2 2 4" xfId="21397" xr:uid="{00000000-0005-0000-0000-0000EEA40000}"/>
    <cellStyle name="Normal 7 5 2 2 4 2" xfId="21398" xr:uid="{00000000-0005-0000-0000-0000EFA40000}"/>
    <cellStyle name="Normal 7 5 2 2 4 2 2" xfId="43703" xr:uid="{00000000-0005-0000-0000-0000F0A40000}"/>
    <cellStyle name="Normal 7 5 2 2 4 3" xfId="33685" xr:uid="{00000000-0005-0000-0000-0000F1A40000}"/>
    <cellStyle name="Normal 7 5 2 2 5" xfId="21399" xr:uid="{00000000-0005-0000-0000-0000F2A40000}"/>
    <cellStyle name="Normal 7 5 2 2 5 2" xfId="21400" xr:uid="{00000000-0005-0000-0000-0000F3A40000}"/>
    <cellStyle name="Normal 7 5 2 2 5 2 2" xfId="43704" xr:uid="{00000000-0005-0000-0000-0000F4A40000}"/>
    <cellStyle name="Normal 7 5 2 2 5 3" xfId="33686" xr:uid="{00000000-0005-0000-0000-0000F5A40000}"/>
    <cellStyle name="Normal 7 5 2 2 6" xfId="21401" xr:uid="{00000000-0005-0000-0000-0000F6A40000}"/>
    <cellStyle name="Normal 7 5 2 2 6 2" xfId="37269" xr:uid="{00000000-0005-0000-0000-0000F7A40000}"/>
    <cellStyle name="Normal 7 5 2 2 7" xfId="26675" xr:uid="{00000000-0005-0000-0000-0000F8A40000}"/>
    <cellStyle name="Normal 7 5 2 3" xfId="21402" xr:uid="{00000000-0005-0000-0000-0000F9A40000}"/>
    <cellStyle name="Normal 7 5 2 3 2" xfId="21403" xr:uid="{00000000-0005-0000-0000-0000FAA40000}"/>
    <cellStyle name="Normal 7 5 2 3 2 2" xfId="21404" xr:uid="{00000000-0005-0000-0000-0000FBA40000}"/>
    <cellStyle name="Normal 7 5 2 3 2 2 2" xfId="43705" xr:uid="{00000000-0005-0000-0000-0000FCA40000}"/>
    <cellStyle name="Normal 7 5 2 3 2 3" xfId="33687" xr:uid="{00000000-0005-0000-0000-0000FDA40000}"/>
    <cellStyle name="Normal 7 5 2 3 3" xfId="21405" xr:uid="{00000000-0005-0000-0000-0000FEA40000}"/>
    <cellStyle name="Normal 7 5 2 3 3 2" xfId="21406" xr:uid="{00000000-0005-0000-0000-0000FFA40000}"/>
    <cellStyle name="Normal 7 5 2 3 3 2 2" xfId="43706" xr:uid="{00000000-0005-0000-0000-000000A50000}"/>
    <cellStyle name="Normal 7 5 2 3 3 3" xfId="33688" xr:uid="{00000000-0005-0000-0000-000001A50000}"/>
    <cellStyle name="Normal 7 5 2 3 4" xfId="21407" xr:uid="{00000000-0005-0000-0000-000002A50000}"/>
    <cellStyle name="Normal 7 5 2 3 4 2" xfId="37272" xr:uid="{00000000-0005-0000-0000-000003A50000}"/>
    <cellStyle name="Normal 7 5 2 3 5" xfId="26678" xr:uid="{00000000-0005-0000-0000-000004A50000}"/>
    <cellStyle name="Normal 7 5 2 4" xfId="21408" xr:uid="{00000000-0005-0000-0000-000005A50000}"/>
    <cellStyle name="Normal 7 5 2 4 2" xfId="21409" xr:uid="{00000000-0005-0000-0000-000006A50000}"/>
    <cellStyle name="Normal 7 5 2 4 2 2" xfId="21410" xr:uid="{00000000-0005-0000-0000-000007A50000}"/>
    <cellStyle name="Normal 7 5 2 4 2 2 2" xfId="43707" xr:uid="{00000000-0005-0000-0000-000008A50000}"/>
    <cellStyle name="Normal 7 5 2 4 2 3" xfId="33689" xr:uid="{00000000-0005-0000-0000-000009A50000}"/>
    <cellStyle name="Normal 7 5 2 4 3" xfId="21411" xr:uid="{00000000-0005-0000-0000-00000AA50000}"/>
    <cellStyle name="Normal 7 5 2 4 3 2" xfId="21412" xr:uid="{00000000-0005-0000-0000-00000BA50000}"/>
    <cellStyle name="Normal 7 5 2 4 3 2 2" xfId="43708" xr:uid="{00000000-0005-0000-0000-00000CA50000}"/>
    <cellStyle name="Normal 7 5 2 4 3 3" xfId="33690" xr:uid="{00000000-0005-0000-0000-00000DA50000}"/>
    <cellStyle name="Normal 7 5 2 4 4" xfId="21413" xr:uid="{00000000-0005-0000-0000-00000EA50000}"/>
    <cellStyle name="Normal 7 5 2 4 4 2" xfId="37273" xr:uid="{00000000-0005-0000-0000-00000FA50000}"/>
    <cellStyle name="Normal 7 5 2 4 5" xfId="26679" xr:uid="{00000000-0005-0000-0000-000010A50000}"/>
    <cellStyle name="Normal 7 5 2 5" xfId="21414" xr:uid="{00000000-0005-0000-0000-000011A50000}"/>
    <cellStyle name="Normal 7 5 2 5 2" xfId="21415" xr:uid="{00000000-0005-0000-0000-000012A50000}"/>
    <cellStyle name="Normal 7 5 2 5 2 2" xfId="43709" xr:uid="{00000000-0005-0000-0000-000013A50000}"/>
    <cellStyle name="Normal 7 5 2 5 3" xfId="33691" xr:uid="{00000000-0005-0000-0000-000014A50000}"/>
    <cellStyle name="Normal 7 5 2 6" xfId="21416" xr:uid="{00000000-0005-0000-0000-000015A50000}"/>
    <cellStyle name="Normal 7 5 2 6 2" xfId="21417" xr:uid="{00000000-0005-0000-0000-000016A50000}"/>
    <cellStyle name="Normal 7 5 2 6 2 2" xfId="43710" xr:uid="{00000000-0005-0000-0000-000017A50000}"/>
    <cellStyle name="Normal 7 5 2 6 3" xfId="33692" xr:uid="{00000000-0005-0000-0000-000018A50000}"/>
    <cellStyle name="Normal 7 5 2 7" xfId="21418" xr:uid="{00000000-0005-0000-0000-000019A50000}"/>
    <cellStyle name="Normal 7 5 2 7 2" xfId="37268" xr:uid="{00000000-0005-0000-0000-00001AA50000}"/>
    <cellStyle name="Normal 7 5 2 8" xfId="26674" xr:uid="{00000000-0005-0000-0000-00001BA50000}"/>
    <cellStyle name="Normal 7 5 3" xfId="21419" xr:uid="{00000000-0005-0000-0000-00001CA50000}"/>
    <cellStyle name="Normal 7 5 3 2" xfId="21420" xr:uid="{00000000-0005-0000-0000-00001DA50000}"/>
    <cellStyle name="Normal 7 5 3 2 2" xfId="21421" xr:uid="{00000000-0005-0000-0000-00001EA50000}"/>
    <cellStyle name="Normal 7 5 3 2 2 2" xfId="21422" xr:uid="{00000000-0005-0000-0000-00001FA50000}"/>
    <cellStyle name="Normal 7 5 3 2 2 2 2" xfId="21423" xr:uid="{00000000-0005-0000-0000-000020A50000}"/>
    <cellStyle name="Normal 7 5 3 2 2 2 2 2" xfId="43711" xr:uid="{00000000-0005-0000-0000-000021A50000}"/>
    <cellStyle name="Normal 7 5 3 2 2 2 3" xfId="33693" xr:uid="{00000000-0005-0000-0000-000022A50000}"/>
    <cellStyle name="Normal 7 5 3 2 2 3" xfId="21424" xr:uid="{00000000-0005-0000-0000-000023A50000}"/>
    <cellStyle name="Normal 7 5 3 2 2 3 2" xfId="21425" xr:uid="{00000000-0005-0000-0000-000024A50000}"/>
    <cellStyle name="Normal 7 5 3 2 2 3 2 2" xfId="43712" xr:uid="{00000000-0005-0000-0000-000025A50000}"/>
    <cellStyle name="Normal 7 5 3 2 2 3 3" xfId="33694" xr:uid="{00000000-0005-0000-0000-000026A50000}"/>
    <cellStyle name="Normal 7 5 3 2 2 4" xfId="21426" xr:uid="{00000000-0005-0000-0000-000027A50000}"/>
    <cellStyle name="Normal 7 5 3 2 2 4 2" xfId="37276" xr:uid="{00000000-0005-0000-0000-000028A50000}"/>
    <cellStyle name="Normal 7 5 3 2 2 5" xfId="26682" xr:uid="{00000000-0005-0000-0000-000029A50000}"/>
    <cellStyle name="Normal 7 5 3 2 3" xfId="21427" xr:uid="{00000000-0005-0000-0000-00002AA50000}"/>
    <cellStyle name="Normal 7 5 3 2 3 2" xfId="21428" xr:uid="{00000000-0005-0000-0000-00002BA50000}"/>
    <cellStyle name="Normal 7 5 3 2 3 2 2" xfId="21429" xr:uid="{00000000-0005-0000-0000-00002CA50000}"/>
    <cellStyle name="Normal 7 5 3 2 3 2 2 2" xfId="43713" xr:uid="{00000000-0005-0000-0000-00002DA50000}"/>
    <cellStyle name="Normal 7 5 3 2 3 2 3" xfId="33695" xr:uid="{00000000-0005-0000-0000-00002EA50000}"/>
    <cellStyle name="Normal 7 5 3 2 3 3" xfId="21430" xr:uid="{00000000-0005-0000-0000-00002FA50000}"/>
    <cellStyle name="Normal 7 5 3 2 3 3 2" xfId="21431" xr:uid="{00000000-0005-0000-0000-000030A50000}"/>
    <cellStyle name="Normal 7 5 3 2 3 3 2 2" xfId="43714" xr:uid="{00000000-0005-0000-0000-000031A50000}"/>
    <cellStyle name="Normal 7 5 3 2 3 3 3" xfId="33696" xr:uid="{00000000-0005-0000-0000-000032A50000}"/>
    <cellStyle name="Normal 7 5 3 2 3 4" xfId="21432" xr:uid="{00000000-0005-0000-0000-000033A50000}"/>
    <cellStyle name="Normal 7 5 3 2 3 4 2" xfId="37277" xr:uid="{00000000-0005-0000-0000-000034A50000}"/>
    <cellStyle name="Normal 7 5 3 2 3 5" xfId="26683" xr:uid="{00000000-0005-0000-0000-000035A50000}"/>
    <cellStyle name="Normal 7 5 3 2 4" xfId="21433" xr:uid="{00000000-0005-0000-0000-000036A50000}"/>
    <cellStyle name="Normal 7 5 3 2 4 2" xfId="21434" xr:uid="{00000000-0005-0000-0000-000037A50000}"/>
    <cellStyle name="Normal 7 5 3 2 4 2 2" xfId="43715" xr:uid="{00000000-0005-0000-0000-000038A50000}"/>
    <cellStyle name="Normal 7 5 3 2 4 3" xfId="33697" xr:uid="{00000000-0005-0000-0000-000039A50000}"/>
    <cellStyle name="Normal 7 5 3 2 5" xfId="21435" xr:uid="{00000000-0005-0000-0000-00003AA50000}"/>
    <cellStyle name="Normal 7 5 3 2 5 2" xfId="21436" xr:uid="{00000000-0005-0000-0000-00003BA50000}"/>
    <cellStyle name="Normal 7 5 3 2 5 2 2" xfId="43716" xr:uid="{00000000-0005-0000-0000-00003CA50000}"/>
    <cellStyle name="Normal 7 5 3 2 5 3" xfId="33698" xr:uid="{00000000-0005-0000-0000-00003DA50000}"/>
    <cellStyle name="Normal 7 5 3 2 6" xfId="21437" xr:uid="{00000000-0005-0000-0000-00003EA50000}"/>
    <cellStyle name="Normal 7 5 3 2 6 2" xfId="37275" xr:uid="{00000000-0005-0000-0000-00003FA50000}"/>
    <cellStyle name="Normal 7 5 3 2 7" xfId="26681" xr:uid="{00000000-0005-0000-0000-000040A50000}"/>
    <cellStyle name="Normal 7 5 3 3" xfId="21438" xr:uid="{00000000-0005-0000-0000-000041A50000}"/>
    <cellStyle name="Normal 7 5 3 3 2" xfId="21439" xr:uid="{00000000-0005-0000-0000-000042A50000}"/>
    <cellStyle name="Normal 7 5 3 3 2 2" xfId="21440" xr:uid="{00000000-0005-0000-0000-000043A50000}"/>
    <cellStyle name="Normal 7 5 3 3 2 2 2" xfId="43717" xr:uid="{00000000-0005-0000-0000-000044A50000}"/>
    <cellStyle name="Normal 7 5 3 3 2 3" xfId="33699" xr:uid="{00000000-0005-0000-0000-000045A50000}"/>
    <cellStyle name="Normal 7 5 3 3 3" xfId="21441" xr:uid="{00000000-0005-0000-0000-000046A50000}"/>
    <cellStyle name="Normal 7 5 3 3 3 2" xfId="21442" xr:uid="{00000000-0005-0000-0000-000047A50000}"/>
    <cellStyle name="Normal 7 5 3 3 3 2 2" xfId="43718" xr:uid="{00000000-0005-0000-0000-000048A50000}"/>
    <cellStyle name="Normal 7 5 3 3 3 3" xfId="33700" xr:uid="{00000000-0005-0000-0000-000049A50000}"/>
    <cellStyle name="Normal 7 5 3 3 4" xfId="21443" xr:uid="{00000000-0005-0000-0000-00004AA50000}"/>
    <cellStyle name="Normal 7 5 3 3 4 2" xfId="37278" xr:uid="{00000000-0005-0000-0000-00004BA50000}"/>
    <cellStyle name="Normal 7 5 3 3 5" xfId="26684" xr:uid="{00000000-0005-0000-0000-00004CA50000}"/>
    <cellStyle name="Normal 7 5 3 4" xfId="21444" xr:uid="{00000000-0005-0000-0000-00004DA50000}"/>
    <cellStyle name="Normal 7 5 3 4 2" xfId="21445" xr:uid="{00000000-0005-0000-0000-00004EA50000}"/>
    <cellStyle name="Normal 7 5 3 4 2 2" xfId="21446" xr:uid="{00000000-0005-0000-0000-00004FA50000}"/>
    <cellStyle name="Normal 7 5 3 4 2 2 2" xfId="43719" xr:uid="{00000000-0005-0000-0000-000050A50000}"/>
    <cellStyle name="Normal 7 5 3 4 2 3" xfId="33701" xr:uid="{00000000-0005-0000-0000-000051A50000}"/>
    <cellStyle name="Normal 7 5 3 4 3" xfId="21447" xr:uid="{00000000-0005-0000-0000-000052A50000}"/>
    <cellStyle name="Normal 7 5 3 4 3 2" xfId="21448" xr:uid="{00000000-0005-0000-0000-000053A50000}"/>
    <cellStyle name="Normal 7 5 3 4 3 2 2" xfId="43720" xr:uid="{00000000-0005-0000-0000-000054A50000}"/>
    <cellStyle name="Normal 7 5 3 4 3 3" xfId="33702" xr:uid="{00000000-0005-0000-0000-000055A50000}"/>
    <cellStyle name="Normal 7 5 3 4 4" xfId="21449" xr:uid="{00000000-0005-0000-0000-000056A50000}"/>
    <cellStyle name="Normal 7 5 3 4 4 2" xfId="37279" xr:uid="{00000000-0005-0000-0000-000057A50000}"/>
    <cellStyle name="Normal 7 5 3 4 5" xfId="26685" xr:uid="{00000000-0005-0000-0000-000058A50000}"/>
    <cellStyle name="Normal 7 5 3 5" xfId="21450" xr:uid="{00000000-0005-0000-0000-000059A50000}"/>
    <cellStyle name="Normal 7 5 3 5 2" xfId="21451" xr:uid="{00000000-0005-0000-0000-00005AA50000}"/>
    <cellStyle name="Normal 7 5 3 5 2 2" xfId="43721" xr:uid="{00000000-0005-0000-0000-00005BA50000}"/>
    <cellStyle name="Normal 7 5 3 5 3" xfId="33703" xr:uid="{00000000-0005-0000-0000-00005CA50000}"/>
    <cellStyle name="Normal 7 5 3 6" xfId="21452" xr:uid="{00000000-0005-0000-0000-00005DA50000}"/>
    <cellStyle name="Normal 7 5 3 6 2" xfId="21453" xr:uid="{00000000-0005-0000-0000-00005EA50000}"/>
    <cellStyle name="Normal 7 5 3 6 2 2" xfId="43722" xr:uid="{00000000-0005-0000-0000-00005FA50000}"/>
    <cellStyle name="Normal 7 5 3 6 3" xfId="33704" xr:uid="{00000000-0005-0000-0000-000060A50000}"/>
    <cellStyle name="Normal 7 5 3 7" xfId="21454" xr:uid="{00000000-0005-0000-0000-000061A50000}"/>
    <cellStyle name="Normal 7 5 3 7 2" xfId="37274" xr:uid="{00000000-0005-0000-0000-000062A50000}"/>
    <cellStyle name="Normal 7 5 3 8" xfId="26680" xr:uid="{00000000-0005-0000-0000-000063A50000}"/>
    <cellStyle name="Normal 7 5 4" xfId="21455" xr:uid="{00000000-0005-0000-0000-000064A50000}"/>
    <cellStyle name="Normal 7 5 4 2" xfId="21456" xr:uid="{00000000-0005-0000-0000-000065A50000}"/>
    <cellStyle name="Normal 7 5 4 2 2" xfId="21457" xr:uid="{00000000-0005-0000-0000-000066A50000}"/>
    <cellStyle name="Normal 7 5 4 2 2 2" xfId="21458" xr:uid="{00000000-0005-0000-0000-000067A50000}"/>
    <cellStyle name="Normal 7 5 4 2 2 2 2" xfId="43723" xr:uid="{00000000-0005-0000-0000-000068A50000}"/>
    <cellStyle name="Normal 7 5 4 2 2 3" xfId="33705" xr:uid="{00000000-0005-0000-0000-000069A50000}"/>
    <cellStyle name="Normal 7 5 4 2 3" xfId="21459" xr:uid="{00000000-0005-0000-0000-00006AA50000}"/>
    <cellStyle name="Normal 7 5 4 2 3 2" xfId="21460" xr:uid="{00000000-0005-0000-0000-00006BA50000}"/>
    <cellStyle name="Normal 7 5 4 2 3 2 2" xfId="43724" xr:uid="{00000000-0005-0000-0000-00006CA50000}"/>
    <cellStyle name="Normal 7 5 4 2 3 3" xfId="33706" xr:uid="{00000000-0005-0000-0000-00006DA50000}"/>
    <cellStyle name="Normal 7 5 4 2 4" xfId="21461" xr:uid="{00000000-0005-0000-0000-00006EA50000}"/>
    <cellStyle name="Normal 7 5 4 2 4 2" xfId="37281" xr:uid="{00000000-0005-0000-0000-00006FA50000}"/>
    <cellStyle name="Normal 7 5 4 2 5" xfId="26687" xr:uid="{00000000-0005-0000-0000-000070A50000}"/>
    <cellStyle name="Normal 7 5 4 3" xfId="21462" xr:uid="{00000000-0005-0000-0000-000071A50000}"/>
    <cellStyle name="Normal 7 5 4 3 2" xfId="21463" xr:uid="{00000000-0005-0000-0000-000072A50000}"/>
    <cellStyle name="Normal 7 5 4 3 2 2" xfId="21464" xr:uid="{00000000-0005-0000-0000-000073A50000}"/>
    <cellStyle name="Normal 7 5 4 3 2 2 2" xfId="43725" xr:uid="{00000000-0005-0000-0000-000074A50000}"/>
    <cellStyle name="Normal 7 5 4 3 2 3" xfId="33707" xr:uid="{00000000-0005-0000-0000-000075A50000}"/>
    <cellStyle name="Normal 7 5 4 3 3" xfId="21465" xr:uid="{00000000-0005-0000-0000-000076A50000}"/>
    <cellStyle name="Normal 7 5 4 3 3 2" xfId="21466" xr:uid="{00000000-0005-0000-0000-000077A50000}"/>
    <cellStyle name="Normal 7 5 4 3 3 2 2" xfId="43726" xr:uid="{00000000-0005-0000-0000-000078A50000}"/>
    <cellStyle name="Normal 7 5 4 3 3 3" xfId="33708" xr:uid="{00000000-0005-0000-0000-000079A50000}"/>
    <cellStyle name="Normal 7 5 4 3 4" xfId="21467" xr:uid="{00000000-0005-0000-0000-00007AA50000}"/>
    <cellStyle name="Normal 7 5 4 3 4 2" xfId="37282" xr:uid="{00000000-0005-0000-0000-00007BA50000}"/>
    <cellStyle name="Normal 7 5 4 3 5" xfId="26688" xr:uid="{00000000-0005-0000-0000-00007CA50000}"/>
    <cellStyle name="Normal 7 5 4 4" xfId="21468" xr:uid="{00000000-0005-0000-0000-00007DA50000}"/>
    <cellStyle name="Normal 7 5 4 4 2" xfId="21469" xr:uid="{00000000-0005-0000-0000-00007EA50000}"/>
    <cellStyle name="Normal 7 5 4 4 2 2" xfId="43727" xr:uid="{00000000-0005-0000-0000-00007FA50000}"/>
    <cellStyle name="Normal 7 5 4 4 3" xfId="33709" xr:uid="{00000000-0005-0000-0000-000080A50000}"/>
    <cellStyle name="Normal 7 5 4 5" xfId="21470" xr:uid="{00000000-0005-0000-0000-000081A50000}"/>
    <cellStyle name="Normal 7 5 4 5 2" xfId="21471" xr:uid="{00000000-0005-0000-0000-000082A50000}"/>
    <cellStyle name="Normal 7 5 4 5 2 2" xfId="43728" xr:uid="{00000000-0005-0000-0000-000083A50000}"/>
    <cellStyle name="Normal 7 5 4 5 3" xfId="33710" xr:uid="{00000000-0005-0000-0000-000084A50000}"/>
    <cellStyle name="Normal 7 5 4 6" xfId="21472" xr:uid="{00000000-0005-0000-0000-000085A50000}"/>
    <cellStyle name="Normal 7 5 4 6 2" xfId="37280" xr:uid="{00000000-0005-0000-0000-000086A50000}"/>
    <cellStyle name="Normal 7 5 4 7" xfId="26686" xr:uid="{00000000-0005-0000-0000-000087A50000}"/>
    <cellStyle name="Normal 7 5 5" xfId="21473" xr:uid="{00000000-0005-0000-0000-000088A50000}"/>
    <cellStyle name="Normal 7 5 5 2" xfId="21474" xr:uid="{00000000-0005-0000-0000-000089A50000}"/>
    <cellStyle name="Normal 7 5 5 2 2" xfId="21475" xr:uid="{00000000-0005-0000-0000-00008AA50000}"/>
    <cellStyle name="Normal 7 5 5 2 2 2" xfId="43729" xr:uid="{00000000-0005-0000-0000-00008BA50000}"/>
    <cellStyle name="Normal 7 5 5 2 3" xfId="33711" xr:uid="{00000000-0005-0000-0000-00008CA50000}"/>
    <cellStyle name="Normal 7 5 5 3" xfId="21476" xr:uid="{00000000-0005-0000-0000-00008DA50000}"/>
    <cellStyle name="Normal 7 5 5 3 2" xfId="21477" xr:uid="{00000000-0005-0000-0000-00008EA50000}"/>
    <cellStyle name="Normal 7 5 5 3 2 2" xfId="43730" xr:uid="{00000000-0005-0000-0000-00008FA50000}"/>
    <cellStyle name="Normal 7 5 5 3 3" xfId="33712" xr:uid="{00000000-0005-0000-0000-000090A50000}"/>
    <cellStyle name="Normal 7 5 5 4" xfId="21478" xr:uid="{00000000-0005-0000-0000-000091A50000}"/>
    <cellStyle name="Normal 7 5 5 4 2" xfId="37283" xr:uid="{00000000-0005-0000-0000-000092A50000}"/>
    <cellStyle name="Normal 7 5 5 5" xfId="26689" xr:uid="{00000000-0005-0000-0000-000093A50000}"/>
    <cellStyle name="Normal 7 5 6" xfId="21479" xr:uid="{00000000-0005-0000-0000-000094A50000}"/>
    <cellStyle name="Normal 7 5 6 2" xfId="21480" xr:uid="{00000000-0005-0000-0000-000095A50000}"/>
    <cellStyle name="Normal 7 5 6 2 2" xfId="21481" xr:uid="{00000000-0005-0000-0000-000096A50000}"/>
    <cellStyle name="Normal 7 5 6 2 2 2" xfId="43731" xr:uid="{00000000-0005-0000-0000-000097A50000}"/>
    <cellStyle name="Normal 7 5 6 2 3" xfId="33713" xr:uid="{00000000-0005-0000-0000-000098A50000}"/>
    <cellStyle name="Normal 7 5 6 3" xfId="21482" xr:uid="{00000000-0005-0000-0000-000099A50000}"/>
    <cellStyle name="Normal 7 5 6 3 2" xfId="21483" xr:uid="{00000000-0005-0000-0000-00009AA50000}"/>
    <cellStyle name="Normal 7 5 6 3 2 2" xfId="43732" xr:uid="{00000000-0005-0000-0000-00009BA50000}"/>
    <cellStyle name="Normal 7 5 6 3 3" xfId="33714" xr:uid="{00000000-0005-0000-0000-00009CA50000}"/>
    <cellStyle name="Normal 7 5 6 4" xfId="21484" xr:uid="{00000000-0005-0000-0000-00009DA50000}"/>
    <cellStyle name="Normal 7 5 6 4 2" xfId="37284" xr:uid="{00000000-0005-0000-0000-00009EA50000}"/>
    <cellStyle name="Normal 7 5 6 5" xfId="26690" xr:uid="{00000000-0005-0000-0000-00009FA50000}"/>
    <cellStyle name="Normal 7 5 7" xfId="21485" xr:uid="{00000000-0005-0000-0000-0000A0A50000}"/>
    <cellStyle name="Normal 7 5 7 2" xfId="21486" xr:uid="{00000000-0005-0000-0000-0000A1A50000}"/>
    <cellStyle name="Normal 7 5 7 2 2" xfId="43733" xr:uid="{00000000-0005-0000-0000-0000A2A50000}"/>
    <cellStyle name="Normal 7 5 7 3" xfId="33715" xr:uid="{00000000-0005-0000-0000-0000A3A50000}"/>
    <cellStyle name="Normal 7 5 8" xfId="21487" xr:uid="{00000000-0005-0000-0000-0000A4A50000}"/>
    <cellStyle name="Normal 7 5 8 2" xfId="21488" xr:uid="{00000000-0005-0000-0000-0000A5A50000}"/>
    <cellStyle name="Normal 7 5 8 2 2" xfId="43734" xr:uid="{00000000-0005-0000-0000-0000A6A50000}"/>
    <cellStyle name="Normal 7 5 8 3" xfId="33716" xr:uid="{00000000-0005-0000-0000-0000A7A50000}"/>
    <cellStyle name="Normal 7 5 9" xfId="21489" xr:uid="{00000000-0005-0000-0000-0000A8A50000}"/>
    <cellStyle name="Normal 7 5 9 2" xfId="37267" xr:uid="{00000000-0005-0000-0000-0000A9A50000}"/>
    <cellStyle name="Normal 7 6" xfId="21490" xr:uid="{00000000-0005-0000-0000-0000AAA50000}"/>
    <cellStyle name="Normal 7 6 10" xfId="26691" xr:uid="{00000000-0005-0000-0000-0000ABA50000}"/>
    <cellStyle name="Normal 7 6 2" xfId="21491" xr:uid="{00000000-0005-0000-0000-0000ACA50000}"/>
    <cellStyle name="Normal 7 6 2 2" xfId="21492" xr:uid="{00000000-0005-0000-0000-0000ADA50000}"/>
    <cellStyle name="Normal 7 6 2 2 2" xfId="21493" xr:uid="{00000000-0005-0000-0000-0000AEA50000}"/>
    <cellStyle name="Normal 7 6 2 2 2 2" xfId="21494" xr:uid="{00000000-0005-0000-0000-0000AFA50000}"/>
    <cellStyle name="Normal 7 6 2 2 2 2 2" xfId="21495" xr:uid="{00000000-0005-0000-0000-0000B0A50000}"/>
    <cellStyle name="Normal 7 6 2 2 2 2 2 2" xfId="43735" xr:uid="{00000000-0005-0000-0000-0000B1A50000}"/>
    <cellStyle name="Normal 7 6 2 2 2 2 3" xfId="33717" xr:uid="{00000000-0005-0000-0000-0000B2A50000}"/>
    <cellStyle name="Normal 7 6 2 2 2 3" xfId="21496" xr:uid="{00000000-0005-0000-0000-0000B3A50000}"/>
    <cellStyle name="Normal 7 6 2 2 2 3 2" xfId="21497" xr:uid="{00000000-0005-0000-0000-0000B4A50000}"/>
    <cellStyle name="Normal 7 6 2 2 2 3 2 2" xfId="43736" xr:uid="{00000000-0005-0000-0000-0000B5A50000}"/>
    <cellStyle name="Normal 7 6 2 2 2 3 3" xfId="33718" xr:uid="{00000000-0005-0000-0000-0000B6A50000}"/>
    <cellStyle name="Normal 7 6 2 2 2 4" xfId="21498" xr:uid="{00000000-0005-0000-0000-0000B7A50000}"/>
    <cellStyle name="Normal 7 6 2 2 2 4 2" xfId="37288" xr:uid="{00000000-0005-0000-0000-0000B8A50000}"/>
    <cellStyle name="Normal 7 6 2 2 2 5" xfId="26694" xr:uid="{00000000-0005-0000-0000-0000B9A50000}"/>
    <cellStyle name="Normal 7 6 2 2 3" xfId="21499" xr:uid="{00000000-0005-0000-0000-0000BAA50000}"/>
    <cellStyle name="Normal 7 6 2 2 3 2" xfId="21500" xr:uid="{00000000-0005-0000-0000-0000BBA50000}"/>
    <cellStyle name="Normal 7 6 2 2 3 2 2" xfId="21501" xr:uid="{00000000-0005-0000-0000-0000BCA50000}"/>
    <cellStyle name="Normal 7 6 2 2 3 2 2 2" xfId="43737" xr:uid="{00000000-0005-0000-0000-0000BDA50000}"/>
    <cellStyle name="Normal 7 6 2 2 3 2 3" xfId="33719" xr:uid="{00000000-0005-0000-0000-0000BEA50000}"/>
    <cellStyle name="Normal 7 6 2 2 3 3" xfId="21502" xr:uid="{00000000-0005-0000-0000-0000BFA50000}"/>
    <cellStyle name="Normal 7 6 2 2 3 3 2" xfId="21503" xr:uid="{00000000-0005-0000-0000-0000C0A50000}"/>
    <cellStyle name="Normal 7 6 2 2 3 3 2 2" xfId="43738" xr:uid="{00000000-0005-0000-0000-0000C1A50000}"/>
    <cellStyle name="Normal 7 6 2 2 3 3 3" xfId="33720" xr:uid="{00000000-0005-0000-0000-0000C2A50000}"/>
    <cellStyle name="Normal 7 6 2 2 3 4" xfId="21504" xr:uid="{00000000-0005-0000-0000-0000C3A50000}"/>
    <cellStyle name="Normal 7 6 2 2 3 4 2" xfId="37289" xr:uid="{00000000-0005-0000-0000-0000C4A50000}"/>
    <cellStyle name="Normal 7 6 2 2 3 5" xfId="26695" xr:uid="{00000000-0005-0000-0000-0000C5A50000}"/>
    <cellStyle name="Normal 7 6 2 2 4" xfId="21505" xr:uid="{00000000-0005-0000-0000-0000C6A50000}"/>
    <cellStyle name="Normal 7 6 2 2 4 2" xfId="21506" xr:uid="{00000000-0005-0000-0000-0000C7A50000}"/>
    <cellStyle name="Normal 7 6 2 2 4 2 2" xfId="43739" xr:uid="{00000000-0005-0000-0000-0000C8A50000}"/>
    <cellStyle name="Normal 7 6 2 2 4 3" xfId="33721" xr:uid="{00000000-0005-0000-0000-0000C9A50000}"/>
    <cellStyle name="Normal 7 6 2 2 5" xfId="21507" xr:uid="{00000000-0005-0000-0000-0000CAA50000}"/>
    <cellStyle name="Normal 7 6 2 2 5 2" xfId="21508" xr:uid="{00000000-0005-0000-0000-0000CBA50000}"/>
    <cellStyle name="Normal 7 6 2 2 5 2 2" xfId="43740" xr:uid="{00000000-0005-0000-0000-0000CCA50000}"/>
    <cellStyle name="Normal 7 6 2 2 5 3" xfId="33722" xr:uid="{00000000-0005-0000-0000-0000CDA50000}"/>
    <cellStyle name="Normal 7 6 2 2 6" xfId="21509" xr:uid="{00000000-0005-0000-0000-0000CEA50000}"/>
    <cellStyle name="Normal 7 6 2 2 6 2" xfId="37287" xr:uid="{00000000-0005-0000-0000-0000CFA50000}"/>
    <cellStyle name="Normal 7 6 2 2 7" xfId="26693" xr:uid="{00000000-0005-0000-0000-0000D0A50000}"/>
    <cellStyle name="Normal 7 6 2 3" xfId="21510" xr:uid="{00000000-0005-0000-0000-0000D1A50000}"/>
    <cellStyle name="Normal 7 6 2 3 2" xfId="21511" xr:uid="{00000000-0005-0000-0000-0000D2A50000}"/>
    <cellStyle name="Normal 7 6 2 3 2 2" xfId="21512" xr:uid="{00000000-0005-0000-0000-0000D3A50000}"/>
    <cellStyle name="Normal 7 6 2 3 2 2 2" xfId="43741" xr:uid="{00000000-0005-0000-0000-0000D4A50000}"/>
    <cellStyle name="Normal 7 6 2 3 2 3" xfId="33723" xr:uid="{00000000-0005-0000-0000-0000D5A50000}"/>
    <cellStyle name="Normal 7 6 2 3 3" xfId="21513" xr:uid="{00000000-0005-0000-0000-0000D6A50000}"/>
    <cellStyle name="Normal 7 6 2 3 3 2" xfId="21514" xr:uid="{00000000-0005-0000-0000-0000D7A50000}"/>
    <cellStyle name="Normal 7 6 2 3 3 2 2" xfId="43742" xr:uid="{00000000-0005-0000-0000-0000D8A50000}"/>
    <cellStyle name="Normal 7 6 2 3 3 3" xfId="33724" xr:uid="{00000000-0005-0000-0000-0000D9A50000}"/>
    <cellStyle name="Normal 7 6 2 3 4" xfId="21515" xr:uid="{00000000-0005-0000-0000-0000DAA50000}"/>
    <cellStyle name="Normal 7 6 2 3 4 2" xfId="37290" xr:uid="{00000000-0005-0000-0000-0000DBA50000}"/>
    <cellStyle name="Normal 7 6 2 3 5" xfId="26696" xr:uid="{00000000-0005-0000-0000-0000DCA50000}"/>
    <cellStyle name="Normal 7 6 2 4" xfId="21516" xr:uid="{00000000-0005-0000-0000-0000DDA50000}"/>
    <cellStyle name="Normal 7 6 2 4 2" xfId="21517" xr:uid="{00000000-0005-0000-0000-0000DEA50000}"/>
    <cellStyle name="Normal 7 6 2 4 2 2" xfId="21518" xr:uid="{00000000-0005-0000-0000-0000DFA50000}"/>
    <cellStyle name="Normal 7 6 2 4 2 2 2" xfId="43743" xr:uid="{00000000-0005-0000-0000-0000E0A50000}"/>
    <cellStyle name="Normal 7 6 2 4 2 3" xfId="33725" xr:uid="{00000000-0005-0000-0000-0000E1A50000}"/>
    <cellStyle name="Normal 7 6 2 4 3" xfId="21519" xr:uid="{00000000-0005-0000-0000-0000E2A50000}"/>
    <cellStyle name="Normal 7 6 2 4 3 2" xfId="21520" xr:uid="{00000000-0005-0000-0000-0000E3A50000}"/>
    <cellStyle name="Normal 7 6 2 4 3 2 2" xfId="43744" xr:uid="{00000000-0005-0000-0000-0000E4A50000}"/>
    <cellStyle name="Normal 7 6 2 4 3 3" xfId="33726" xr:uid="{00000000-0005-0000-0000-0000E5A50000}"/>
    <cellStyle name="Normal 7 6 2 4 4" xfId="21521" xr:uid="{00000000-0005-0000-0000-0000E6A50000}"/>
    <cellStyle name="Normal 7 6 2 4 4 2" xfId="37291" xr:uid="{00000000-0005-0000-0000-0000E7A50000}"/>
    <cellStyle name="Normal 7 6 2 4 5" xfId="26697" xr:uid="{00000000-0005-0000-0000-0000E8A50000}"/>
    <cellStyle name="Normal 7 6 2 5" xfId="21522" xr:uid="{00000000-0005-0000-0000-0000E9A50000}"/>
    <cellStyle name="Normal 7 6 2 5 2" xfId="21523" xr:uid="{00000000-0005-0000-0000-0000EAA50000}"/>
    <cellStyle name="Normal 7 6 2 5 2 2" xfId="43745" xr:uid="{00000000-0005-0000-0000-0000EBA50000}"/>
    <cellStyle name="Normal 7 6 2 5 3" xfId="33727" xr:uid="{00000000-0005-0000-0000-0000ECA50000}"/>
    <cellStyle name="Normal 7 6 2 6" xfId="21524" xr:uid="{00000000-0005-0000-0000-0000EDA50000}"/>
    <cellStyle name="Normal 7 6 2 6 2" xfId="21525" xr:uid="{00000000-0005-0000-0000-0000EEA50000}"/>
    <cellStyle name="Normal 7 6 2 6 2 2" xfId="43746" xr:uid="{00000000-0005-0000-0000-0000EFA50000}"/>
    <cellStyle name="Normal 7 6 2 6 3" xfId="33728" xr:uid="{00000000-0005-0000-0000-0000F0A50000}"/>
    <cellStyle name="Normal 7 6 2 7" xfId="21526" xr:uid="{00000000-0005-0000-0000-0000F1A50000}"/>
    <cellStyle name="Normal 7 6 2 7 2" xfId="37286" xr:uid="{00000000-0005-0000-0000-0000F2A50000}"/>
    <cellStyle name="Normal 7 6 2 8" xfId="26692" xr:uid="{00000000-0005-0000-0000-0000F3A50000}"/>
    <cellStyle name="Normal 7 6 3" xfId="21527" xr:uid="{00000000-0005-0000-0000-0000F4A50000}"/>
    <cellStyle name="Normal 7 6 3 2" xfId="21528" xr:uid="{00000000-0005-0000-0000-0000F5A50000}"/>
    <cellStyle name="Normal 7 6 3 2 2" xfId="21529" xr:uid="{00000000-0005-0000-0000-0000F6A50000}"/>
    <cellStyle name="Normal 7 6 3 2 2 2" xfId="21530" xr:uid="{00000000-0005-0000-0000-0000F7A50000}"/>
    <cellStyle name="Normal 7 6 3 2 2 2 2" xfId="21531" xr:uid="{00000000-0005-0000-0000-0000F8A50000}"/>
    <cellStyle name="Normal 7 6 3 2 2 2 2 2" xfId="43747" xr:uid="{00000000-0005-0000-0000-0000F9A50000}"/>
    <cellStyle name="Normal 7 6 3 2 2 2 3" xfId="33729" xr:uid="{00000000-0005-0000-0000-0000FAA50000}"/>
    <cellStyle name="Normal 7 6 3 2 2 3" xfId="21532" xr:uid="{00000000-0005-0000-0000-0000FBA50000}"/>
    <cellStyle name="Normal 7 6 3 2 2 3 2" xfId="21533" xr:uid="{00000000-0005-0000-0000-0000FCA50000}"/>
    <cellStyle name="Normal 7 6 3 2 2 3 2 2" xfId="43748" xr:uid="{00000000-0005-0000-0000-0000FDA50000}"/>
    <cellStyle name="Normal 7 6 3 2 2 3 3" xfId="33730" xr:uid="{00000000-0005-0000-0000-0000FEA50000}"/>
    <cellStyle name="Normal 7 6 3 2 2 4" xfId="21534" xr:uid="{00000000-0005-0000-0000-0000FFA50000}"/>
    <cellStyle name="Normal 7 6 3 2 2 4 2" xfId="37294" xr:uid="{00000000-0005-0000-0000-000000A60000}"/>
    <cellStyle name="Normal 7 6 3 2 2 5" xfId="26700" xr:uid="{00000000-0005-0000-0000-000001A60000}"/>
    <cellStyle name="Normal 7 6 3 2 3" xfId="21535" xr:uid="{00000000-0005-0000-0000-000002A60000}"/>
    <cellStyle name="Normal 7 6 3 2 3 2" xfId="21536" xr:uid="{00000000-0005-0000-0000-000003A60000}"/>
    <cellStyle name="Normal 7 6 3 2 3 2 2" xfId="21537" xr:uid="{00000000-0005-0000-0000-000004A60000}"/>
    <cellStyle name="Normal 7 6 3 2 3 2 2 2" xfId="43749" xr:uid="{00000000-0005-0000-0000-000005A60000}"/>
    <cellStyle name="Normal 7 6 3 2 3 2 3" xfId="33731" xr:uid="{00000000-0005-0000-0000-000006A60000}"/>
    <cellStyle name="Normal 7 6 3 2 3 3" xfId="21538" xr:uid="{00000000-0005-0000-0000-000007A60000}"/>
    <cellStyle name="Normal 7 6 3 2 3 3 2" xfId="21539" xr:uid="{00000000-0005-0000-0000-000008A60000}"/>
    <cellStyle name="Normal 7 6 3 2 3 3 2 2" xfId="43750" xr:uid="{00000000-0005-0000-0000-000009A60000}"/>
    <cellStyle name="Normal 7 6 3 2 3 3 3" xfId="33732" xr:uid="{00000000-0005-0000-0000-00000AA60000}"/>
    <cellStyle name="Normal 7 6 3 2 3 4" xfId="21540" xr:uid="{00000000-0005-0000-0000-00000BA60000}"/>
    <cellStyle name="Normal 7 6 3 2 3 4 2" xfId="37295" xr:uid="{00000000-0005-0000-0000-00000CA60000}"/>
    <cellStyle name="Normal 7 6 3 2 3 5" xfId="26701" xr:uid="{00000000-0005-0000-0000-00000DA60000}"/>
    <cellStyle name="Normal 7 6 3 2 4" xfId="21541" xr:uid="{00000000-0005-0000-0000-00000EA60000}"/>
    <cellStyle name="Normal 7 6 3 2 4 2" xfId="21542" xr:uid="{00000000-0005-0000-0000-00000FA60000}"/>
    <cellStyle name="Normal 7 6 3 2 4 2 2" xfId="43751" xr:uid="{00000000-0005-0000-0000-000010A60000}"/>
    <cellStyle name="Normal 7 6 3 2 4 3" xfId="33733" xr:uid="{00000000-0005-0000-0000-000011A60000}"/>
    <cellStyle name="Normal 7 6 3 2 5" xfId="21543" xr:uid="{00000000-0005-0000-0000-000012A60000}"/>
    <cellStyle name="Normal 7 6 3 2 5 2" xfId="21544" xr:uid="{00000000-0005-0000-0000-000013A60000}"/>
    <cellStyle name="Normal 7 6 3 2 5 2 2" xfId="43752" xr:uid="{00000000-0005-0000-0000-000014A60000}"/>
    <cellStyle name="Normal 7 6 3 2 5 3" xfId="33734" xr:uid="{00000000-0005-0000-0000-000015A60000}"/>
    <cellStyle name="Normal 7 6 3 2 6" xfId="21545" xr:uid="{00000000-0005-0000-0000-000016A60000}"/>
    <cellStyle name="Normal 7 6 3 2 6 2" xfId="37293" xr:uid="{00000000-0005-0000-0000-000017A60000}"/>
    <cellStyle name="Normal 7 6 3 2 7" xfId="26699" xr:uid="{00000000-0005-0000-0000-000018A60000}"/>
    <cellStyle name="Normal 7 6 3 3" xfId="21546" xr:uid="{00000000-0005-0000-0000-000019A60000}"/>
    <cellStyle name="Normal 7 6 3 3 2" xfId="21547" xr:uid="{00000000-0005-0000-0000-00001AA60000}"/>
    <cellStyle name="Normal 7 6 3 3 2 2" xfId="21548" xr:uid="{00000000-0005-0000-0000-00001BA60000}"/>
    <cellStyle name="Normal 7 6 3 3 2 2 2" xfId="43753" xr:uid="{00000000-0005-0000-0000-00001CA60000}"/>
    <cellStyle name="Normal 7 6 3 3 2 3" xfId="33735" xr:uid="{00000000-0005-0000-0000-00001DA60000}"/>
    <cellStyle name="Normal 7 6 3 3 3" xfId="21549" xr:uid="{00000000-0005-0000-0000-00001EA60000}"/>
    <cellStyle name="Normal 7 6 3 3 3 2" xfId="21550" xr:uid="{00000000-0005-0000-0000-00001FA60000}"/>
    <cellStyle name="Normal 7 6 3 3 3 2 2" xfId="43754" xr:uid="{00000000-0005-0000-0000-000020A60000}"/>
    <cellStyle name="Normal 7 6 3 3 3 3" xfId="33736" xr:uid="{00000000-0005-0000-0000-000021A60000}"/>
    <cellStyle name="Normal 7 6 3 3 4" xfId="21551" xr:uid="{00000000-0005-0000-0000-000022A60000}"/>
    <cellStyle name="Normal 7 6 3 3 4 2" xfId="37296" xr:uid="{00000000-0005-0000-0000-000023A60000}"/>
    <cellStyle name="Normal 7 6 3 3 5" xfId="26702" xr:uid="{00000000-0005-0000-0000-000024A60000}"/>
    <cellStyle name="Normal 7 6 3 4" xfId="21552" xr:uid="{00000000-0005-0000-0000-000025A60000}"/>
    <cellStyle name="Normal 7 6 3 4 2" xfId="21553" xr:uid="{00000000-0005-0000-0000-000026A60000}"/>
    <cellStyle name="Normal 7 6 3 4 2 2" xfId="21554" xr:uid="{00000000-0005-0000-0000-000027A60000}"/>
    <cellStyle name="Normal 7 6 3 4 2 2 2" xfId="43755" xr:uid="{00000000-0005-0000-0000-000028A60000}"/>
    <cellStyle name="Normal 7 6 3 4 2 3" xfId="33737" xr:uid="{00000000-0005-0000-0000-000029A60000}"/>
    <cellStyle name="Normal 7 6 3 4 3" xfId="21555" xr:uid="{00000000-0005-0000-0000-00002AA60000}"/>
    <cellStyle name="Normal 7 6 3 4 3 2" xfId="21556" xr:uid="{00000000-0005-0000-0000-00002BA60000}"/>
    <cellStyle name="Normal 7 6 3 4 3 2 2" xfId="43756" xr:uid="{00000000-0005-0000-0000-00002CA60000}"/>
    <cellStyle name="Normal 7 6 3 4 3 3" xfId="33738" xr:uid="{00000000-0005-0000-0000-00002DA60000}"/>
    <cellStyle name="Normal 7 6 3 4 4" xfId="21557" xr:uid="{00000000-0005-0000-0000-00002EA60000}"/>
    <cellStyle name="Normal 7 6 3 4 4 2" xfId="37297" xr:uid="{00000000-0005-0000-0000-00002FA60000}"/>
    <cellStyle name="Normal 7 6 3 4 5" xfId="26703" xr:uid="{00000000-0005-0000-0000-000030A60000}"/>
    <cellStyle name="Normal 7 6 3 5" xfId="21558" xr:uid="{00000000-0005-0000-0000-000031A60000}"/>
    <cellStyle name="Normal 7 6 3 5 2" xfId="21559" xr:uid="{00000000-0005-0000-0000-000032A60000}"/>
    <cellStyle name="Normal 7 6 3 5 2 2" xfId="43757" xr:uid="{00000000-0005-0000-0000-000033A60000}"/>
    <cellStyle name="Normal 7 6 3 5 3" xfId="33739" xr:uid="{00000000-0005-0000-0000-000034A60000}"/>
    <cellStyle name="Normal 7 6 3 6" xfId="21560" xr:uid="{00000000-0005-0000-0000-000035A60000}"/>
    <cellStyle name="Normal 7 6 3 6 2" xfId="21561" xr:uid="{00000000-0005-0000-0000-000036A60000}"/>
    <cellStyle name="Normal 7 6 3 6 2 2" xfId="43758" xr:uid="{00000000-0005-0000-0000-000037A60000}"/>
    <cellStyle name="Normal 7 6 3 6 3" xfId="33740" xr:uid="{00000000-0005-0000-0000-000038A60000}"/>
    <cellStyle name="Normal 7 6 3 7" xfId="21562" xr:uid="{00000000-0005-0000-0000-000039A60000}"/>
    <cellStyle name="Normal 7 6 3 7 2" xfId="37292" xr:uid="{00000000-0005-0000-0000-00003AA60000}"/>
    <cellStyle name="Normal 7 6 3 8" xfId="26698" xr:uid="{00000000-0005-0000-0000-00003BA60000}"/>
    <cellStyle name="Normal 7 6 4" xfId="21563" xr:uid="{00000000-0005-0000-0000-00003CA60000}"/>
    <cellStyle name="Normal 7 6 4 2" xfId="21564" xr:uid="{00000000-0005-0000-0000-00003DA60000}"/>
    <cellStyle name="Normal 7 6 4 2 2" xfId="21565" xr:uid="{00000000-0005-0000-0000-00003EA60000}"/>
    <cellStyle name="Normal 7 6 4 2 2 2" xfId="21566" xr:uid="{00000000-0005-0000-0000-00003FA60000}"/>
    <cellStyle name="Normal 7 6 4 2 2 2 2" xfId="43759" xr:uid="{00000000-0005-0000-0000-000040A60000}"/>
    <cellStyle name="Normal 7 6 4 2 2 3" xfId="33741" xr:uid="{00000000-0005-0000-0000-000041A60000}"/>
    <cellStyle name="Normal 7 6 4 2 3" xfId="21567" xr:uid="{00000000-0005-0000-0000-000042A60000}"/>
    <cellStyle name="Normal 7 6 4 2 3 2" xfId="21568" xr:uid="{00000000-0005-0000-0000-000043A60000}"/>
    <cellStyle name="Normal 7 6 4 2 3 2 2" xfId="43760" xr:uid="{00000000-0005-0000-0000-000044A60000}"/>
    <cellStyle name="Normal 7 6 4 2 3 3" xfId="33742" xr:uid="{00000000-0005-0000-0000-000045A60000}"/>
    <cellStyle name="Normal 7 6 4 2 4" xfId="21569" xr:uid="{00000000-0005-0000-0000-000046A60000}"/>
    <cellStyle name="Normal 7 6 4 2 4 2" xfId="37299" xr:uid="{00000000-0005-0000-0000-000047A60000}"/>
    <cellStyle name="Normal 7 6 4 2 5" xfId="26705" xr:uid="{00000000-0005-0000-0000-000048A60000}"/>
    <cellStyle name="Normal 7 6 4 3" xfId="21570" xr:uid="{00000000-0005-0000-0000-000049A60000}"/>
    <cellStyle name="Normal 7 6 4 3 2" xfId="21571" xr:uid="{00000000-0005-0000-0000-00004AA60000}"/>
    <cellStyle name="Normal 7 6 4 3 2 2" xfId="21572" xr:uid="{00000000-0005-0000-0000-00004BA60000}"/>
    <cellStyle name="Normal 7 6 4 3 2 2 2" xfId="43761" xr:uid="{00000000-0005-0000-0000-00004CA60000}"/>
    <cellStyle name="Normal 7 6 4 3 2 3" xfId="33743" xr:uid="{00000000-0005-0000-0000-00004DA60000}"/>
    <cellStyle name="Normal 7 6 4 3 3" xfId="21573" xr:uid="{00000000-0005-0000-0000-00004EA60000}"/>
    <cellStyle name="Normal 7 6 4 3 3 2" xfId="21574" xr:uid="{00000000-0005-0000-0000-00004FA60000}"/>
    <cellStyle name="Normal 7 6 4 3 3 2 2" xfId="43762" xr:uid="{00000000-0005-0000-0000-000050A60000}"/>
    <cellStyle name="Normal 7 6 4 3 3 3" xfId="33744" xr:uid="{00000000-0005-0000-0000-000051A60000}"/>
    <cellStyle name="Normal 7 6 4 3 4" xfId="21575" xr:uid="{00000000-0005-0000-0000-000052A60000}"/>
    <cellStyle name="Normal 7 6 4 3 4 2" xfId="37300" xr:uid="{00000000-0005-0000-0000-000053A60000}"/>
    <cellStyle name="Normal 7 6 4 3 5" xfId="26706" xr:uid="{00000000-0005-0000-0000-000054A60000}"/>
    <cellStyle name="Normal 7 6 4 4" xfId="21576" xr:uid="{00000000-0005-0000-0000-000055A60000}"/>
    <cellStyle name="Normal 7 6 4 4 2" xfId="21577" xr:uid="{00000000-0005-0000-0000-000056A60000}"/>
    <cellStyle name="Normal 7 6 4 4 2 2" xfId="43763" xr:uid="{00000000-0005-0000-0000-000057A60000}"/>
    <cellStyle name="Normal 7 6 4 4 3" xfId="33745" xr:uid="{00000000-0005-0000-0000-000058A60000}"/>
    <cellStyle name="Normal 7 6 4 5" xfId="21578" xr:uid="{00000000-0005-0000-0000-000059A60000}"/>
    <cellStyle name="Normal 7 6 4 5 2" xfId="21579" xr:uid="{00000000-0005-0000-0000-00005AA60000}"/>
    <cellStyle name="Normal 7 6 4 5 2 2" xfId="43764" xr:uid="{00000000-0005-0000-0000-00005BA60000}"/>
    <cellStyle name="Normal 7 6 4 5 3" xfId="33746" xr:uid="{00000000-0005-0000-0000-00005CA60000}"/>
    <cellStyle name="Normal 7 6 4 6" xfId="21580" xr:uid="{00000000-0005-0000-0000-00005DA60000}"/>
    <cellStyle name="Normal 7 6 4 6 2" xfId="37298" xr:uid="{00000000-0005-0000-0000-00005EA60000}"/>
    <cellStyle name="Normal 7 6 4 7" xfId="26704" xr:uid="{00000000-0005-0000-0000-00005FA60000}"/>
    <cellStyle name="Normal 7 6 5" xfId="21581" xr:uid="{00000000-0005-0000-0000-000060A60000}"/>
    <cellStyle name="Normal 7 6 5 2" xfId="21582" xr:uid="{00000000-0005-0000-0000-000061A60000}"/>
    <cellStyle name="Normal 7 6 5 2 2" xfId="21583" xr:uid="{00000000-0005-0000-0000-000062A60000}"/>
    <cellStyle name="Normal 7 6 5 2 2 2" xfId="43765" xr:uid="{00000000-0005-0000-0000-000063A60000}"/>
    <cellStyle name="Normal 7 6 5 2 3" xfId="33747" xr:uid="{00000000-0005-0000-0000-000064A60000}"/>
    <cellStyle name="Normal 7 6 5 3" xfId="21584" xr:uid="{00000000-0005-0000-0000-000065A60000}"/>
    <cellStyle name="Normal 7 6 5 3 2" xfId="21585" xr:uid="{00000000-0005-0000-0000-000066A60000}"/>
    <cellStyle name="Normal 7 6 5 3 2 2" xfId="43766" xr:uid="{00000000-0005-0000-0000-000067A60000}"/>
    <cellStyle name="Normal 7 6 5 3 3" xfId="33748" xr:uid="{00000000-0005-0000-0000-000068A60000}"/>
    <cellStyle name="Normal 7 6 5 4" xfId="21586" xr:uid="{00000000-0005-0000-0000-000069A60000}"/>
    <cellStyle name="Normal 7 6 5 4 2" xfId="37301" xr:uid="{00000000-0005-0000-0000-00006AA60000}"/>
    <cellStyle name="Normal 7 6 5 5" xfId="26707" xr:uid="{00000000-0005-0000-0000-00006BA60000}"/>
    <cellStyle name="Normal 7 6 6" xfId="21587" xr:uid="{00000000-0005-0000-0000-00006CA60000}"/>
    <cellStyle name="Normal 7 6 6 2" xfId="21588" xr:uid="{00000000-0005-0000-0000-00006DA60000}"/>
    <cellStyle name="Normal 7 6 6 2 2" xfId="21589" xr:uid="{00000000-0005-0000-0000-00006EA60000}"/>
    <cellStyle name="Normal 7 6 6 2 2 2" xfId="43767" xr:uid="{00000000-0005-0000-0000-00006FA60000}"/>
    <cellStyle name="Normal 7 6 6 2 3" xfId="33749" xr:uid="{00000000-0005-0000-0000-000070A60000}"/>
    <cellStyle name="Normal 7 6 6 3" xfId="21590" xr:uid="{00000000-0005-0000-0000-000071A60000}"/>
    <cellStyle name="Normal 7 6 6 3 2" xfId="21591" xr:uid="{00000000-0005-0000-0000-000072A60000}"/>
    <cellStyle name="Normal 7 6 6 3 2 2" xfId="43768" xr:uid="{00000000-0005-0000-0000-000073A60000}"/>
    <cellStyle name="Normal 7 6 6 3 3" xfId="33750" xr:uid="{00000000-0005-0000-0000-000074A60000}"/>
    <cellStyle name="Normal 7 6 6 4" xfId="21592" xr:uid="{00000000-0005-0000-0000-000075A60000}"/>
    <cellStyle name="Normal 7 6 6 4 2" xfId="37302" xr:uid="{00000000-0005-0000-0000-000076A60000}"/>
    <cellStyle name="Normal 7 6 6 5" xfId="26708" xr:uid="{00000000-0005-0000-0000-000077A60000}"/>
    <cellStyle name="Normal 7 6 7" xfId="21593" xr:uid="{00000000-0005-0000-0000-000078A60000}"/>
    <cellStyle name="Normal 7 6 7 2" xfId="21594" xr:uid="{00000000-0005-0000-0000-000079A60000}"/>
    <cellStyle name="Normal 7 6 7 2 2" xfId="43769" xr:uid="{00000000-0005-0000-0000-00007AA60000}"/>
    <cellStyle name="Normal 7 6 7 3" xfId="33751" xr:uid="{00000000-0005-0000-0000-00007BA60000}"/>
    <cellStyle name="Normal 7 6 8" xfId="21595" xr:uid="{00000000-0005-0000-0000-00007CA60000}"/>
    <cellStyle name="Normal 7 6 8 2" xfId="21596" xr:uid="{00000000-0005-0000-0000-00007DA60000}"/>
    <cellStyle name="Normal 7 6 8 2 2" xfId="43770" xr:uid="{00000000-0005-0000-0000-00007EA60000}"/>
    <cellStyle name="Normal 7 6 8 3" xfId="33752" xr:uid="{00000000-0005-0000-0000-00007FA60000}"/>
    <cellStyle name="Normal 7 6 9" xfId="21597" xr:uid="{00000000-0005-0000-0000-000080A60000}"/>
    <cellStyle name="Normal 7 6 9 2" xfId="37285" xr:uid="{00000000-0005-0000-0000-000081A60000}"/>
    <cellStyle name="Normal 7 7" xfId="21598" xr:uid="{00000000-0005-0000-0000-000082A60000}"/>
    <cellStyle name="Normal 7 7 2" xfId="21599" xr:uid="{00000000-0005-0000-0000-000083A60000}"/>
    <cellStyle name="Normal 7 7 2 2" xfId="21600" xr:uid="{00000000-0005-0000-0000-000084A60000}"/>
    <cellStyle name="Normal 7 7 2 2 2" xfId="21601" xr:uid="{00000000-0005-0000-0000-000085A60000}"/>
    <cellStyle name="Normal 7 7 2 2 2 2" xfId="21602" xr:uid="{00000000-0005-0000-0000-000086A60000}"/>
    <cellStyle name="Normal 7 7 2 2 2 2 2" xfId="43771" xr:uid="{00000000-0005-0000-0000-000087A60000}"/>
    <cellStyle name="Normal 7 7 2 2 2 3" xfId="33753" xr:uid="{00000000-0005-0000-0000-000088A60000}"/>
    <cellStyle name="Normal 7 7 2 2 3" xfId="21603" xr:uid="{00000000-0005-0000-0000-000089A60000}"/>
    <cellStyle name="Normal 7 7 2 2 3 2" xfId="21604" xr:uid="{00000000-0005-0000-0000-00008AA60000}"/>
    <cellStyle name="Normal 7 7 2 2 3 2 2" xfId="43772" xr:uid="{00000000-0005-0000-0000-00008BA60000}"/>
    <cellStyle name="Normal 7 7 2 2 3 3" xfId="33754" xr:uid="{00000000-0005-0000-0000-00008CA60000}"/>
    <cellStyle name="Normal 7 7 2 2 4" xfId="21605" xr:uid="{00000000-0005-0000-0000-00008DA60000}"/>
    <cellStyle name="Normal 7 7 2 2 4 2" xfId="37305" xr:uid="{00000000-0005-0000-0000-00008EA60000}"/>
    <cellStyle name="Normal 7 7 2 2 5" xfId="26711" xr:uid="{00000000-0005-0000-0000-00008FA60000}"/>
    <cellStyle name="Normal 7 7 2 3" xfId="21606" xr:uid="{00000000-0005-0000-0000-000090A60000}"/>
    <cellStyle name="Normal 7 7 2 3 2" xfId="21607" xr:uid="{00000000-0005-0000-0000-000091A60000}"/>
    <cellStyle name="Normal 7 7 2 3 2 2" xfId="21608" xr:uid="{00000000-0005-0000-0000-000092A60000}"/>
    <cellStyle name="Normal 7 7 2 3 2 2 2" xfId="43773" xr:uid="{00000000-0005-0000-0000-000093A60000}"/>
    <cellStyle name="Normal 7 7 2 3 2 3" xfId="33755" xr:uid="{00000000-0005-0000-0000-000094A60000}"/>
    <cellStyle name="Normal 7 7 2 3 3" xfId="21609" xr:uid="{00000000-0005-0000-0000-000095A60000}"/>
    <cellStyle name="Normal 7 7 2 3 3 2" xfId="21610" xr:uid="{00000000-0005-0000-0000-000096A60000}"/>
    <cellStyle name="Normal 7 7 2 3 3 2 2" xfId="43774" xr:uid="{00000000-0005-0000-0000-000097A60000}"/>
    <cellStyle name="Normal 7 7 2 3 3 3" xfId="33756" xr:uid="{00000000-0005-0000-0000-000098A60000}"/>
    <cellStyle name="Normal 7 7 2 3 4" xfId="21611" xr:uid="{00000000-0005-0000-0000-000099A60000}"/>
    <cellStyle name="Normal 7 7 2 3 4 2" xfId="37306" xr:uid="{00000000-0005-0000-0000-00009AA60000}"/>
    <cellStyle name="Normal 7 7 2 3 5" xfId="26712" xr:uid="{00000000-0005-0000-0000-00009BA60000}"/>
    <cellStyle name="Normal 7 7 2 4" xfId="21612" xr:uid="{00000000-0005-0000-0000-00009CA60000}"/>
    <cellStyle name="Normal 7 7 2 4 2" xfId="21613" xr:uid="{00000000-0005-0000-0000-00009DA60000}"/>
    <cellStyle name="Normal 7 7 2 4 2 2" xfId="43775" xr:uid="{00000000-0005-0000-0000-00009EA60000}"/>
    <cellStyle name="Normal 7 7 2 4 3" xfId="33757" xr:uid="{00000000-0005-0000-0000-00009FA60000}"/>
    <cellStyle name="Normal 7 7 2 5" xfId="21614" xr:uid="{00000000-0005-0000-0000-0000A0A60000}"/>
    <cellStyle name="Normal 7 7 2 5 2" xfId="21615" xr:uid="{00000000-0005-0000-0000-0000A1A60000}"/>
    <cellStyle name="Normal 7 7 2 5 2 2" xfId="43776" xr:uid="{00000000-0005-0000-0000-0000A2A60000}"/>
    <cellStyle name="Normal 7 7 2 5 3" xfId="33758" xr:uid="{00000000-0005-0000-0000-0000A3A60000}"/>
    <cellStyle name="Normal 7 7 2 6" xfId="21616" xr:uid="{00000000-0005-0000-0000-0000A4A60000}"/>
    <cellStyle name="Normal 7 7 2 6 2" xfId="37304" xr:uid="{00000000-0005-0000-0000-0000A5A60000}"/>
    <cellStyle name="Normal 7 7 2 7" xfId="26710" xr:uid="{00000000-0005-0000-0000-0000A6A60000}"/>
    <cellStyle name="Normal 7 7 3" xfId="21617" xr:uid="{00000000-0005-0000-0000-0000A7A60000}"/>
    <cellStyle name="Normal 7 7 3 2" xfId="21618" xr:uid="{00000000-0005-0000-0000-0000A8A60000}"/>
    <cellStyle name="Normal 7 7 3 2 2" xfId="21619" xr:uid="{00000000-0005-0000-0000-0000A9A60000}"/>
    <cellStyle name="Normal 7 7 3 2 2 2" xfId="43777" xr:uid="{00000000-0005-0000-0000-0000AAA60000}"/>
    <cellStyle name="Normal 7 7 3 2 3" xfId="33759" xr:uid="{00000000-0005-0000-0000-0000ABA60000}"/>
    <cellStyle name="Normal 7 7 3 3" xfId="21620" xr:uid="{00000000-0005-0000-0000-0000ACA60000}"/>
    <cellStyle name="Normal 7 7 3 3 2" xfId="21621" xr:uid="{00000000-0005-0000-0000-0000ADA60000}"/>
    <cellStyle name="Normal 7 7 3 3 2 2" xfId="43778" xr:uid="{00000000-0005-0000-0000-0000AEA60000}"/>
    <cellStyle name="Normal 7 7 3 3 3" xfId="33760" xr:uid="{00000000-0005-0000-0000-0000AFA60000}"/>
    <cellStyle name="Normal 7 7 3 4" xfId="21622" xr:uid="{00000000-0005-0000-0000-0000B0A60000}"/>
    <cellStyle name="Normal 7 7 3 4 2" xfId="37307" xr:uid="{00000000-0005-0000-0000-0000B1A60000}"/>
    <cellStyle name="Normal 7 7 3 5" xfId="26713" xr:uid="{00000000-0005-0000-0000-0000B2A60000}"/>
    <cellStyle name="Normal 7 7 4" xfId="21623" xr:uid="{00000000-0005-0000-0000-0000B3A60000}"/>
    <cellStyle name="Normal 7 7 4 2" xfId="21624" xr:uid="{00000000-0005-0000-0000-0000B4A60000}"/>
    <cellStyle name="Normal 7 7 4 2 2" xfId="21625" xr:uid="{00000000-0005-0000-0000-0000B5A60000}"/>
    <cellStyle name="Normal 7 7 4 2 2 2" xfId="43779" xr:uid="{00000000-0005-0000-0000-0000B6A60000}"/>
    <cellStyle name="Normal 7 7 4 2 3" xfId="33761" xr:uid="{00000000-0005-0000-0000-0000B7A60000}"/>
    <cellStyle name="Normal 7 7 4 3" xfId="21626" xr:uid="{00000000-0005-0000-0000-0000B8A60000}"/>
    <cellStyle name="Normal 7 7 4 3 2" xfId="21627" xr:uid="{00000000-0005-0000-0000-0000B9A60000}"/>
    <cellStyle name="Normal 7 7 4 3 2 2" xfId="43780" xr:uid="{00000000-0005-0000-0000-0000BAA60000}"/>
    <cellStyle name="Normal 7 7 4 3 3" xfId="33762" xr:uid="{00000000-0005-0000-0000-0000BBA60000}"/>
    <cellStyle name="Normal 7 7 4 4" xfId="21628" xr:uid="{00000000-0005-0000-0000-0000BCA60000}"/>
    <cellStyle name="Normal 7 7 4 4 2" xfId="37308" xr:uid="{00000000-0005-0000-0000-0000BDA60000}"/>
    <cellStyle name="Normal 7 7 4 5" xfId="26714" xr:uid="{00000000-0005-0000-0000-0000BEA60000}"/>
    <cellStyle name="Normal 7 7 5" xfId="21629" xr:uid="{00000000-0005-0000-0000-0000BFA60000}"/>
    <cellStyle name="Normal 7 7 5 2" xfId="21630" xr:uid="{00000000-0005-0000-0000-0000C0A60000}"/>
    <cellStyle name="Normal 7 7 5 2 2" xfId="43781" xr:uid="{00000000-0005-0000-0000-0000C1A60000}"/>
    <cellStyle name="Normal 7 7 5 3" xfId="33763" xr:uid="{00000000-0005-0000-0000-0000C2A60000}"/>
    <cellStyle name="Normal 7 7 6" xfId="21631" xr:uid="{00000000-0005-0000-0000-0000C3A60000}"/>
    <cellStyle name="Normal 7 7 6 2" xfId="21632" xr:uid="{00000000-0005-0000-0000-0000C4A60000}"/>
    <cellStyle name="Normal 7 7 6 2 2" xfId="43782" xr:uid="{00000000-0005-0000-0000-0000C5A60000}"/>
    <cellStyle name="Normal 7 7 6 3" xfId="33764" xr:uid="{00000000-0005-0000-0000-0000C6A60000}"/>
    <cellStyle name="Normal 7 7 7" xfId="21633" xr:uid="{00000000-0005-0000-0000-0000C7A60000}"/>
    <cellStyle name="Normal 7 7 7 2" xfId="37303" xr:uid="{00000000-0005-0000-0000-0000C8A60000}"/>
    <cellStyle name="Normal 7 7 8" xfId="26709" xr:uid="{00000000-0005-0000-0000-0000C9A60000}"/>
    <cellStyle name="Normal 7 8" xfId="21634" xr:uid="{00000000-0005-0000-0000-0000CAA60000}"/>
    <cellStyle name="Normal 7 8 2" xfId="21635" xr:uid="{00000000-0005-0000-0000-0000CBA60000}"/>
    <cellStyle name="Normal 7 8 2 2" xfId="21636" xr:uid="{00000000-0005-0000-0000-0000CCA60000}"/>
    <cellStyle name="Normal 7 8 2 2 2" xfId="21637" xr:uid="{00000000-0005-0000-0000-0000CDA60000}"/>
    <cellStyle name="Normal 7 8 2 2 2 2" xfId="21638" xr:uid="{00000000-0005-0000-0000-0000CEA60000}"/>
    <cellStyle name="Normal 7 8 2 2 2 2 2" xfId="43783" xr:uid="{00000000-0005-0000-0000-0000CFA60000}"/>
    <cellStyle name="Normal 7 8 2 2 2 3" xfId="33765" xr:uid="{00000000-0005-0000-0000-0000D0A60000}"/>
    <cellStyle name="Normal 7 8 2 2 3" xfId="21639" xr:uid="{00000000-0005-0000-0000-0000D1A60000}"/>
    <cellStyle name="Normal 7 8 2 2 3 2" xfId="21640" xr:uid="{00000000-0005-0000-0000-0000D2A60000}"/>
    <cellStyle name="Normal 7 8 2 2 3 2 2" xfId="43784" xr:uid="{00000000-0005-0000-0000-0000D3A60000}"/>
    <cellStyle name="Normal 7 8 2 2 3 3" xfId="33766" xr:uid="{00000000-0005-0000-0000-0000D4A60000}"/>
    <cellStyle name="Normal 7 8 2 2 4" xfId="21641" xr:uid="{00000000-0005-0000-0000-0000D5A60000}"/>
    <cellStyle name="Normal 7 8 2 2 4 2" xfId="37311" xr:uid="{00000000-0005-0000-0000-0000D6A60000}"/>
    <cellStyle name="Normal 7 8 2 2 5" xfId="26717" xr:uid="{00000000-0005-0000-0000-0000D7A60000}"/>
    <cellStyle name="Normal 7 8 2 3" xfId="21642" xr:uid="{00000000-0005-0000-0000-0000D8A60000}"/>
    <cellStyle name="Normal 7 8 2 3 2" xfId="21643" xr:uid="{00000000-0005-0000-0000-0000D9A60000}"/>
    <cellStyle name="Normal 7 8 2 3 2 2" xfId="21644" xr:uid="{00000000-0005-0000-0000-0000DAA60000}"/>
    <cellStyle name="Normal 7 8 2 3 2 2 2" xfId="43785" xr:uid="{00000000-0005-0000-0000-0000DBA60000}"/>
    <cellStyle name="Normal 7 8 2 3 2 3" xfId="33767" xr:uid="{00000000-0005-0000-0000-0000DCA60000}"/>
    <cellStyle name="Normal 7 8 2 3 3" xfId="21645" xr:uid="{00000000-0005-0000-0000-0000DDA60000}"/>
    <cellStyle name="Normal 7 8 2 3 3 2" xfId="21646" xr:uid="{00000000-0005-0000-0000-0000DEA60000}"/>
    <cellStyle name="Normal 7 8 2 3 3 2 2" xfId="43786" xr:uid="{00000000-0005-0000-0000-0000DFA60000}"/>
    <cellStyle name="Normal 7 8 2 3 3 3" xfId="33768" xr:uid="{00000000-0005-0000-0000-0000E0A60000}"/>
    <cellStyle name="Normal 7 8 2 3 4" xfId="21647" xr:uid="{00000000-0005-0000-0000-0000E1A60000}"/>
    <cellStyle name="Normal 7 8 2 3 4 2" xfId="37312" xr:uid="{00000000-0005-0000-0000-0000E2A60000}"/>
    <cellStyle name="Normal 7 8 2 3 5" xfId="26718" xr:uid="{00000000-0005-0000-0000-0000E3A60000}"/>
    <cellStyle name="Normal 7 8 2 4" xfId="21648" xr:uid="{00000000-0005-0000-0000-0000E4A60000}"/>
    <cellStyle name="Normal 7 8 2 4 2" xfId="21649" xr:uid="{00000000-0005-0000-0000-0000E5A60000}"/>
    <cellStyle name="Normal 7 8 2 4 2 2" xfId="43787" xr:uid="{00000000-0005-0000-0000-0000E6A60000}"/>
    <cellStyle name="Normal 7 8 2 4 3" xfId="33769" xr:uid="{00000000-0005-0000-0000-0000E7A60000}"/>
    <cellStyle name="Normal 7 8 2 5" xfId="21650" xr:uid="{00000000-0005-0000-0000-0000E8A60000}"/>
    <cellStyle name="Normal 7 8 2 5 2" xfId="21651" xr:uid="{00000000-0005-0000-0000-0000E9A60000}"/>
    <cellStyle name="Normal 7 8 2 5 2 2" xfId="43788" xr:uid="{00000000-0005-0000-0000-0000EAA60000}"/>
    <cellStyle name="Normal 7 8 2 5 3" xfId="33770" xr:uid="{00000000-0005-0000-0000-0000EBA60000}"/>
    <cellStyle name="Normal 7 8 2 6" xfId="21652" xr:uid="{00000000-0005-0000-0000-0000ECA60000}"/>
    <cellStyle name="Normal 7 8 2 6 2" xfId="37310" xr:uid="{00000000-0005-0000-0000-0000EDA60000}"/>
    <cellStyle name="Normal 7 8 2 7" xfId="26716" xr:uid="{00000000-0005-0000-0000-0000EEA60000}"/>
    <cellStyle name="Normal 7 8 3" xfId="21653" xr:uid="{00000000-0005-0000-0000-0000EFA60000}"/>
    <cellStyle name="Normal 7 8 3 2" xfId="21654" xr:uid="{00000000-0005-0000-0000-0000F0A60000}"/>
    <cellStyle name="Normal 7 8 3 2 2" xfId="21655" xr:uid="{00000000-0005-0000-0000-0000F1A60000}"/>
    <cellStyle name="Normal 7 8 3 2 2 2" xfId="43789" xr:uid="{00000000-0005-0000-0000-0000F2A60000}"/>
    <cellStyle name="Normal 7 8 3 2 3" xfId="33771" xr:uid="{00000000-0005-0000-0000-0000F3A60000}"/>
    <cellStyle name="Normal 7 8 3 3" xfId="21656" xr:uid="{00000000-0005-0000-0000-0000F4A60000}"/>
    <cellStyle name="Normal 7 8 3 3 2" xfId="21657" xr:uid="{00000000-0005-0000-0000-0000F5A60000}"/>
    <cellStyle name="Normal 7 8 3 3 2 2" xfId="43790" xr:uid="{00000000-0005-0000-0000-0000F6A60000}"/>
    <cellStyle name="Normal 7 8 3 3 3" xfId="33772" xr:uid="{00000000-0005-0000-0000-0000F7A60000}"/>
    <cellStyle name="Normal 7 8 3 4" xfId="21658" xr:uid="{00000000-0005-0000-0000-0000F8A60000}"/>
    <cellStyle name="Normal 7 8 3 4 2" xfId="37313" xr:uid="{00000000-0005-0000-0000-0000F9A60000}"/>
    <cellStyle name="Normal 7 8 3 5" xfId="26719" xr:uid="{00000000-0005-0000-0000-0000FAA60000}"/>
    <cellStyle name="Normal 7 8 4" xfId="21659" xr:uid="{00000000-0005-0000-0000-0000FBA60000}"/>
    <cellStyle name="Normal 7 8 4 2" xfId="21660" xr:uid="{00000000-0005-0000-0000-0000FCA60000}"/>
    <cellStyle name="Normal 7 8 4 2 2" xfId="21661" xr:uid="{00000000-0005-0000-0000-0000FDA60000}"/>
    <cellStyle name="Normal 7 8 4 2 2 2" xfId="43791" xr:uid="{00000000-0005-0000-0000-0000FEA60000}"/>
    <cellStyle name="Normal 7 8 4 2 3" xfId="33773" xr:uid="{00000000-0005-0000-0000-0000FFA60000}"/>
    <cellStyle name="Normal 7 8 4 3" xfId="21662" xr:uid="{00000000-0005-0000-0000-000000A70000}"/>
    <cellStyle name="Normal 7 8 4 3 2" xfId="21663" xr:uid="{00000000-0005-0000-0000-000001A70000}"/>
    <cellStyle name="Normal 7 8 4 3 2 2" xfId="43792" xr:uid="{00000000-0005-0000-0000-000002A70000}"/>
    <cellStyle name="Normal 7 8 4 3 3" xfId="33774" xr:uid="{00000000-0005-0000-0000-000003A70000}"/>
    <cellStyle name="Normal 7 8 4 4" xfId="21664" xr:uid="{00000000-0005-0000-0000-000004A70000}"/>
    <cellStyle name="Normal 7 8 4 4 2" xfId="37314" xr:uid="{00000000-0005-0000-0000-000005A70000}"/>
    <cellStyle name="Normal 7 8 4 5" xfId="26720" xr:uid="{00000000-0005-0000-0000-000006A70000}"/>
    <cellStyle name="Normal 7 8 5" xfId="21665" xr:uid="{00000000-0005-0000-0000-000007A70000}"/>
    <cellStyle name="Normal 7 8 5 2" xfId="21666" xr:uid="{00000000-0005-0000-0000-000008A70000}"/>
    <cellStyle name="Normal 7 8 5 2 2" xfId="43793" xr:uid="{00000000-0005-0000-0000-000009A70000}"/>
    <cellStyle name="Normal 7 8 5 3" xfId="33775" xr:uid="{00000000-0005-0000-0000-00000AA70000}"/>
    <cellStyle name="Normal 7 8 6" xfId="21667" xr:uid="{00000000-0005-0000-0000-00000BA70000}"/>
    <cellStyle name="Normal 7 8 6 2" xfId="21668" xr:uid="{00000000-0005-0000-0000-00000CA70000}"/>
    <cellStyle name="Normal 7 8 6 2 2" xfId="43794" xr:uid="{00000000-0005-0000-0000-00000DA70000}"/>
    <cellStyle name="Normal 7 8 6 3" xfId="33776" xr:uid="{00000000-0005-0000-0000-00000EA70000}"/>
    <cellStyle name="Normal 7 8 7" xfId="21669" xr:uid="{00000000-0005-0000-0000-00000FA70000}"/>
    <cellStyle name="Normal 7 8 7 2" xfId="37309" xr:uid="{00000000-0005-0000-0000-000010A70000}"/>
    <cellStyle name="Normal 7 8 8" xfId="26715" xr:uid="{00000000-0005-0000-0000-000011A70000}"/>
    <cellStyle name="Normal 7 9" xfId="21670" xr:uid="{00000000-0005-0000-0000-000012A70000}"/>
    <cellStyle name="Normal 7 9 2" xfId="21671" xr:uid="{00000000-0005-0000-0000-000013A70000}"/>
    <cellStyle name="Normal 7 9 2 2" xfId="21672" xr:uid="{00000000-0005-0000-0000-000014A70000}"/>
    <cellStyle name="Normal 7 9 2 2 2" xfId="21673" xr:uid="{00000000-0005-0000-0000-000015A70000}"/>
    <cellStyle name="Normal 7 9 2 2 2 2" xfId="43795" xr:uid="{00000000-0005-0000-0000-000016A70000}"/>
    <cellStyle name="Normal 7 9 2 2 3" xfId="33777" xr:uid="{00000000-0005-0000-0000-000017A70000}"/>
    <cellStyle name="Normal 7 9 2 3" xfId="21674" xr:uid="{00000000-0005-0000-0000-000018A70000}"/>
    <cellStyle name="Normal 7 9 2 3 2" xfId="21675" xr:uid="{00000000-0005-0000-0000-000019A70000}"/>
    <cellStyle name="Normal 7 9 2 3 2 2" xfId="43796" xr:uid="{00000000-0005-0000-0000-00001AA70000}"/>
    <cellStyle name="Normal 7 9 2 3 3" xfId="33778" xr:uid="{00000000-0005-0000-0000-00001BA70000}"/>
    <cellStyle name="Normal 7 9 2 4" xfId="21676" xr:uid="{00000000-0005-0000-0000-00001CA70000}"/>
    <cellStyle name="Normal 7 9 2 4 2" xfId="37316" xr:uid="{00000000-0005-0000-0000-00001DA70000}"/>
    <cellStyle name="Normal 7 9 2 5" xfId="26722" xr:uid="{00000000-0005-0000-0000-00001EA70000}"/>
    <cellStyle name="Normal 7 9 3" xfId="21677" xr:uid="{00000000-0005-0000-0000-00001FA70000}"/>
    <cellStyle name="Normal 7 9 3 2" xfId="21678" xr:uid="{00000000-0005-0000-0000-000020A70000}"/>
    <cellStyle name="Normal 7 9 3 2 2" xfId="21679" xr:uid="{00000000-0005-0000-0000-000021A70000}"/>
    <cellStyle name="Normal 7 9 3 2 2 2" xfId="43797" xr:uid="{00000000-0005-0000-0000-000022A70000}"/>
    <cellStyle name="Normal 7 9 3 2 3" xfId="33779" xr:uid="{00000000-0005-0000-0000-000023A70000}"/>
    <cellStyle name="Normal 7 9 3 3" xfId="21680" xr:uid="{00000000-0005-0000-0000-000024A70000}"/>
    <cellStyle name="Normal 7 9 3 3 2" xfId="21681" xr:uid="{00000000-0005-0000-0000-000025A70000}"/>
    <cellStyle name="Normal 7 9 3 3 2 2" xfId="43798" xr:uid="{00000000-0005-0000-0000-000026A70000}"/>
    <cellStyle name="Normal 7 9 3 3 3" xfId="33780" xr:uid="{00000000-0005-0000-0000-000027A70000}"/>
    <cellStyle name="Normal 7 9 3 4" xfId="21682" xr:uid="{00000000-0005-0000-0000-000028A70000}"/>
    <cellStyle name="Normal 7 9 3 4 2" xfId="37317" xr:uid="{00000000-0005-0000-0000-000029A70000}"/>
    <cellStyle name="Normal 7 9 3 5" xfId="26723" xr:uid="{00000000-0005-0000-0000-00002AA70000}"/>
    <cellStyle name="Normal 7 9 4" xfId="21683" xr:uid="{00000000-0005-0000-0000-00002BA70000}"/>
    <cellStyle name="Normal 7 9 4 2" xfId="21684" xr:uid="{00000000-0005-0000-0000-00002CA70000}"/>
    <cellStyle name="Normal 7 9 4 2 2" xfId="43799" xr:uid="{00000000-0005-0000-0000-00002DA70000}"/>
    <cellStyle name="Normal 7 9 4 3" xfId="33781" xr:uid="{00000000-0005-0000-0000-00002EA70000}"/>
    <cellStyle name="Normal 7 9 5" xfId="21685" xr:uid="{00000000-0005-0000-0000-00002FA70000}"/>
    <cellStyle name="Normal 7 9 5 2" xfId="21686" xr:uid="{00000000-0005-0000-0000-000030A70000}"/>
    <cellStyle name="Normal 7 9 5 2 2" xfId="43800" xr:uid="{00000000-0005-0000-0000-000031A70000}"/>
    <cellStyle name="Normal 7 9 5 3" xfId="33782" xr:uid="{00000000-0005-0000-0000-000032A70000}"/>
    <cellStyle name="Normal 7 9 6" xfId="21687" xr:uid="{00000000-0005-0000-0000-000033A70000}"/>
    <cellStyle name="Normal 7 9 6 2" xfId="37315" xr:uid="{00000000-0005-0000-0000-000034A70000}"/>
    <cellStyle name="Normal 7 9 7" xfId="26721" xr:uid="{00000000-0005-0000-0000-000035A70000}"/>
    <cellStyle name="Normal 70" xfId="21688" xr:uid="{00000000-0005-0000-0000-000036A70000}"/>
    <cellStyle name="Normal 70 2" xfId="21689" xr:uid="{00000000-0005-0000-0000-000037A70000}"/>
    <cellStyle name="Normal 70 2 2" xfId="34010" xr:uid="{00000000-0005-0000-0000-000038A70000}"/>
    <cellStyle name="Normal 70 3" xfId="23381" xr:uid="{00000000-0005-0000-0000-000039A70000}"/>
    <cellStyle name="Normal 71" xfId="21690" xr:uid="{00000000-0005-0000-0000-00003AA70000}"/>
    <cellStyle name="Normal 71 2" xfId="21691" xr:uid="{00000000-0005-0000-0000-00003BA70000}"/>
    <cellStyle name="Normal 71 2 2" xfId="34011" xr:uid="{00000000-0005-0000-0000-00003CA70000}"/>
    <cellStyle name="Normal 71 3" xfId="23382" xr:uid="{00000000-0005-0000-0000-00003DA70000}"/>
    <cellStyle name="Normal 72" xfId="21692" xr:uid="{00000000-0005-0000-0000-00003EA70000}"/>
    <cellStyle name="Normal 72 2" xfId="21693" xr:uid="{00000000-0005-0000-0000-00003FA70000}"/>
    <cellStyle name="Normal 72 2 2" xfId="34012" xr:uid="{00000000-0005-0000-0000-000040A70000}"/>
    <cellStyle name="Normal 72 3" xfId="23383" xr:uid="{00000000-0005-0000-0000-000041A70000}"/>
    <cellStyle name="Normal 73" xfId="21694" xr:uid="{00000000-0005-0000-0000-000042A70000}"/>
    <cellStyle name="Normal 73 2" xfId="21695" xr:uid="{00000000-0005-0000-0000-000043A70000}"/>
    <cellStyle name="Normal 73 2 2" xfId="34013" xr:uid="{00000000-0005-0000-0000-000044A70000}"/>
    <cellStyle name="Normal 73 3" xfId="23384" xr:uid="{00000000-0005-0000-0000-000045A70000}"/>
    <cellStyle name="Normal 74" xfId="21696" xr:uid="{00000000-0005-0000-0000-000046A70000}"/>
    <cellStyle name="Normal 74 2" xfId="21697" xr:uid="{00000000-0005-0000-0000-000047A70000}"/>
    <cellStyle name="Normal 74 2 2" xfId="34062" xr:uid="{00000000-0005-0000-0000-000048A70000}"/>
    <cellStyle name="Normal 74 3" xfId="23433" xr:uid="{00000000-0005-0000-0000-000049A70000}"/>
    <cellStyle name="Normal 75" xfId="21698" xr:uid="{00000000-0005-0000-0000-00004AA70000}"/>
    <cellStyle name="Normal 75 2" xfId="21699" xr:uid="{00000000-0005-0000-0000-00004BA70000}"/>
    <cellStyle name="Normal 75 2 2" xfId="34063" xr:uid="{00000000-0005-0000-0000-00004CA70000}"/>
    <cellStyle name="Normal 75 3" xfId="23434" xr:uid="{00000000-0005-0000-0000-00004DA70000}"/>
    <cellStyle name="Normal 75 4" xfId="45292" xr:uid="{00000000-0005-0000-0000-00004EA70000}"/>
    <cellStyle name="Normal 76" xfId="21700" xr:uid="{00000000-0005-0000-0000-00004FA70000}"/>
    <cellStyle name="Normal 76 2" xfId="21701" xr:uid="{00000000-0005-0000-0000-000050A70000}"/>
    <cellStyle name="Normal 76 2 2" xfId="34075" xr:uid="{00000000-0005-0000-0000-000051A70000}"/>
    <cellStyle name="Normal 76 3" xfId="23457" xr:uid="{00000000-0005-0000-0000-000052A70000}"/>
    <cellStyle name="Normal 76 4" xfId="45293" xr:uid="{00000000-0005-0000-0000-000053A70000}"/>
    <cellStyle name="Normal 77" xfId="21702" xr:uid="{00000000-0005-0000-0000-000054A70000}"/>
    <cellStyle name="Normal 77 2" xfId="21703" xr:uid="{00000000-0005-0000-0000-000055A70000}"/>
    <cellStyle name="Normal 77 2 2" xfId="34064" xr:uid="{00000000-0005-0000-0000-000056A70000}"/>
    <cellStyle name="Normal 77 3" xfId="23443" xr:uid="{00000000-0005-0000-0000-000057A70000}"/>
    <cellStyle name="Normal 77 4" xfId="45294" xr:uid="{00000000-0005-0000-0000-000058A70000}"/>
    <cellStyle name="Normal 78" xfId="21704" xr:uid="{00000000-0005-0000-0000-000059A70000}"/>
    <cellStyle name="Normal 78 2" xfId="21705" xr:uid="{00000000-0005-0000-0000-00005AA70000}"/>
    <cellStyle name="Normal 78 2 2" xfId="34103" xr:uid="{00000000-0005-0000-0000-00005BA70000}"/>
    <cellStyle name="Normal 78 3" xfId="23501" xr:uid="{00000000-0005-0000-0000-00005CA70000}"/>
    <cellStyle name="Normal 78 4" xfId="45295" xr:uid="{00000000-0005-0000-0000-00005DA70000}"/>
    <cellStyle name="Normal 78 5" xfId="46482" xr:uid="{00000000-0005-0000-0000-00005EA70000}"/>
    <cellStyle name="Normal 79" xfId="21706" xr:uid="{00000000-0005-0000-0000-00005FA70000}"/>
    <cellStyle name="Normal 79 2" xfId="21707" xr:uid="{00000000-0005-0000-0000-000060A70000}"/>
    <cellStyle name="Normal 79 2 2" xfId="34065" xr:uid="{00000000-0005-0000-0000-000061A70000}"/>
    <cellStyle name="Normal 79 3" xfId="23444" xr:uid="{00000000-0005-0000-0000-000062A70000}"/>
    <cellStyle name="Normal 79 4" xfId="45296" xr:uid="{00000000-0005-0000-0000-000063A70000}"/>
    <cellStyle name="Normal 8" xfId="21708" xr:uid="{00000000-0005-0000-0000-000064A70000}"/>
    <cellStyle name="Normal 8 10" xfId="21709" xr:uid="{00000000-0005-0000-0000-000065A70000}"/>
    <cellStyle name="Normal 8 10 2" xfId="21710" xr:uid="{00000000-0005-0000-0000-000066A70000}"/>
    <cellStyle name="Normal 8 10 2 2" xfId="43833" xr:uid="{00000000-0005-0000-0000-000067A70000}"/>
    <cellStyle name="Normal 8 10 3" xfId="33817" xr:uid="{00000000-0005-0000-0000-000068A70000}"/>
    <cellStyle name="Normal 8 11" xfId="21711" xr:uid="{00000000-0005-0000-0000-000069A70000}"/>
    <cellStyle name="Normal 8 11 2" xfId="43902" xr:uid="{00000000-0005-0000-0000-00006AA70000}"/>
    <cellStyle name="Normal 8 12" xfId="21712" xr:uid="{00000000-0005-0000-0000-00006BA70000}"/>
    <cellStyle name="Normal 8 13" xfId="23145" xr:uid="{00000000-0005-0000-0000-00006CA70000}"/>
    <cellStyle name="Normal 8 14" xfId="23271" xr:uid="{00000000-0005-0000-0000-00006DA70000}"/>
    <cellStyle name="Normal 8 15" xfId="44021" xr:uid="{00000000-0005-0000-0000-00006EA70000}"/>
    <cellStyle name="Normal 8 2" xfId="21713" xr:uid="{00000000-0005-0000-0000-00006FA70000}"/>
    <cellStyle name="Normal 8 2 2" xfId="21714" xr:uid="{00000000-0005-0000-0000-000070A70000}"/>
    <cellStyle name="Normal 8 2 2 2" xfId="45297" xr:uid="{00000000-0005-0000-0000-000071A70000}"/>
    <cellStyle name="Normal 8 2 3" xfId="21715" xr:uid="{00000000-0005-0000-0000-000072A70000}"/>
    <cellStyle name="Normal 8 2 3 2" xfId="23347" xr:uid="{00000000-0005-0000-0000-000073A70000}"/>
    <cellStyle name="Normal 8 2 4" xfId="23272" xr:uid="{00000000-0005-0000-0000-000074A70000}"/>
    <cellStyle name="Normal 8 3" xfId="21716" xr:uid="{00000000-0005-0000-0000-000075A70000}"/>
    <cellStyle name="Normal 8 3 2" xfId="21717" xr:uid="{00000000-0005-0000-0000-000076A70000}"/>
    <cellStyle name="Normal 8 3 2 2" xfId="23348" xr:uid="{00000000-0005-0000-0000-000077A70000}"/>
    <cellStyle name="Normal 8 4" xfId="21718" xr:uid="{00000000-0005-0000-0000-000078A70000}"/>
    <cellStyle name="Normal 8 4 2" xfId="23349" xr:uid="{00000000-0005-0000-0000-000079A70000}"/>
    <cellStyle name="Normal 8 4 2 2" xfId="45298" xr:uid="{00000000-0005-0000-0000-00007AA70000}"/>
    <cellStyle name="Normal 8 5" xfId="21719" xr:uid="{00000000-0005-0000-0000-00007BA70000}"/>
    <cellStyle name="Normal 8 5 2" xfId="23350" xr:uid="{00000000-0005-0000-0000-00007CA70000}"/>
    <cellStyle name="Normal 8 6" xfId="21720" xr:uid="{00000000-0005-0000-0000-00007DA70000}"/>
    <cellStyle name="Normal 8 6 2" xfId="23346" xr:uid="{00000000-0005-0000-0000-00007EA70000}"/>
    <cellStyle name="Normal 8 7" xfId="21721" xr:uid="{00000000-0005-0000-0000-00007FA70000}"/>
    <cellStyle name="Normal 8 7 2" xfId="21722" xr:uid="{00000000-0005-0000-0000-000080A70000}"/>
    <cellStyle name="Normal 8 7 2 2" xfId="37318" xr:uid="{00000000-0005-0000-0000-000081A70000}"/>
    <cellStyle name="Normal 8 7 3" xfId="26724" xr:uid="{00000000-0005-0000-0000-000082A70000}"/>
    <cellStyle name="Normal 8 8" xfId="21723" xr:uid="{00000000-0005-0000-0000-000083A70000}"/>
    <cellStyle name="Normal 8 8 2" xfId="21724" xr:uid="{00000000-0005-0000-0000-000084A70000}"/>
    <cellStyle name="Normal 8 8 2 2" xfId="43801" xr:uid="{00000000-0005-0000-0000-000085A70000}"/>
    <cellStyle name="Normal 8 8 3" xfId="33783" xr:uid="{00000000-0005-0000-0000-000086A70000}"/>
    <cellStyle name="Normal 8 9" xfId="21725" xr:uid="{00000000-0005-0000-0000-000087A70000}"/>
    <cellStyle name="Normal 8 9 2" xfId="21726" xr:uid="{00000000-0005-0000-0000-000088A70000}"/>
    <cellStyle name="Normal 8 9 2 2" xfId="43802" xr:uid="{00000000-0005-0000-0000-000089A70000}"/>
    <cellStyle name="Normal 8 9 3" xfId="33784" xr:uid="{00000000-0005-0000-0000-00008AA70000}"/>
    <cellStyle name="Normal 80" xfId="21727" xr:uid="{00000000-0005-0000-0000-00008BA70000}"/>
    <cellStyle name="Normal 80 2" xfId="21728" xr:uid="{00000000-0005-0000-0000-00008CA70000}"/>
    <cellStyle name="Normal 80 2 2" xfId="34104" xr:uid="{00000000-0005-0000-0000-00008DA70000}"/>
    <cellStyle name="Normal 80 3" xfId="23502" xr:uid="{00000000-0005-0000-0000-00008EA70000}"/>
    <cellStyle name="Normal 80 4" xfId="45299" xr:uid="{00000000-0005-0000-0000-00008FA70000}"/>
    <cellStyle name="Normal 81" xfId="21729" xr:uid="{00000000-0005-0000-0000-000090A70000}"/>
    <cellStyle name="Normal 81 2" xfId="23503" xr:uid="{00000000-0005-0000-0000-000091A70000}"/>
    <cellStyle name="Normal 81 3" xfId="45300" xr:uid="{00000000-0005-0000-0000-000092A70000}"/>
    <cellStyle name="Normal 82" xfId="21730" xr:uid="{00000000-0005-0000-0000-000093A70000}"/>
    <cellStyle name="Normal 82 2" xfId="23507" xr:uid="{00000000-0005-0000-0000-000094A70000}"/>
    <cellStyle name="Normal 82 3" xfId="45301" xr:uid="{00000000-0005-0000-0000-000095A70000}"/>
    <cellStyle name="Normal 83" xfId="21731" xr:uid="{00000000-0005-0000-0000-000096A70000}"/>
    <cellStyle name="Normal 83 2" xfId="23506" xr:uid="{00000000-0005-0000-0000-000097A70000}"/>
    <cellStyle name="Normal 83 3" xfId="45302" xr:uid="{00000000-0005-0000-0000-000098A70000}"/>
    <cellStyle name="Normal 84" xfId="21732" xr:uid="{00000000-0005-0000-0000-000099A70000}"/>
    <cellStyle name="Normal 84 2" xfId="23505" xr:uid="{00000000-0005-0000-0000-00009AA70000}"/>
    <cellStyle name="Normal 84 3" xfId="45303" xr:uid="{00000000-0005-0000-0000-00009BA70000}"/>
    <cellStyle name="Normal 85" xfId="21733" xr:uid="{00000000-0005-0000-0000-00009CA70000}"/>
    <cellStyle name="Normal 85 2" xfId="23504" xr:uid="{00000000-0005-0000-0000-00009DA70000}"/>
    <cellStyle name="Normal 85 3" xfId="45304" xr:uid="{00000000-0005-0000-0000-00009EA70000}"/>
    <cellStyle name="Normal 86" xfId="21734" xr:uid="{00000000-0005-0000-0000-00009FA70000}"/>
    <cellStyle name="Normal 86 2" xfId="21735" xr:uid="{00000000-0005-0000-0000-0000A0A70000}"/>
    <cellStyle name="Normal 86 2 2" xfId="37367" xr:uid="{00000000-0005-0000-0000-0000A1A70000}"/>
    <cellStyle name="Normal 86 3" xfId="27345" xr:uid="{00000000-0005-0000-0000-0000A2A70000}"/>
    <cellStyle name="Normal 86 4" xfId="45305" xr:uid="{00000000-0005-0000-0000-0000A3A70000}"/>
    <cellStyle name="Normal 87" xfId="21736" xr:uid="{00000000-0005-0000-0000-0000A4A70000}"/>
    <cellStyle name="Normal 87 2" xfId="21737" xr:uid="{00000000-0005-0000-0000-0000A5A70000}"/>
    <cellStyle name="Normal 87 2 2" xfId="37366" xr:uid="{00000000-0005-0000-0000-0000A6A70000}"/>
    <cellStyle name="Normal 87 3" xfId="27344" xr:uid="{00000000-0005-0000-0000-0000A7A70000}"/>
    <cellStyle name="Normal 87 4" xfId="45306" xr:uid="{00000000-0005-0000-0000-0000A8A70000}"/>
    <cellStyle name="Normal 88" xfId="21738" xr:uid="{00000000-0005-0000-0000-0000A9A70000}"/>
    <cellStyle name="Normal 88 2" xfId="21739" xr:uid="{00000000-0005-0000-0000-0000AAA70000}"/>
    <cellStyle name="Normal 88 2 2" xfId="37364" xr:uid="{00000000-0005-0000-0000-0000ABA70000}"/>
    <cellStyle name="Normal 88 3" xfId="27342" xr:uid="{00000000-0005-0000-0000-0000ACA70000}"/>
    <cellStyle name="Normal 88 4" xfId="45307" xr:uid="{00000000-0005-0000-0000-0000ADA70000}"/>
    <cellStyle name="Normal 89" xfId="21740" xr:uid="{00000000-0005-0000-0000-0000AEA70000}"/>
    <cellStyle name="Normal 89 2" xfId="21741" xr:uid="{00000000-0005-0000-0000-0000AFA70000}"/>
    <cellStyle name="Normal 89 2 2" xfId="37363" xr:uid="{00000000-0005-0000-0000-0000B0A70000}"/>
    <cellStyle name="Normal 89 3" xfId="27341" xr:uid="{00000000-0005-0000-0000-0000B1A70000}"/>
    <cellStyle name="Normal 89 4" xfId="45308" xr:uid="{00000000-0005-0000-0000-0000B2A70000}"/>
    <cellStyle name="Normal 9" xfId="21742" xr:uid="{00000000-0005-0000-0000-0000B3A70000}"/>
    <cellStyle name="Normal 9 10" xfId="23146" xr:uid="{00000000-0005-0000-0000-0000B4A70000}"/>
    <cellStyle name="Normal 9 2" xfId="21743" xr:uid="{00000000-0005-0000-0000-0000B5A70000}"/>
    <cellStyle name="Normal 9 2 2" xfId="21744" xr:uid="{00000000-0005-0000-0000-0000B6A70000}"/>
    <cellStyle name="Normal 9 2 2 2" xfId="23353" xr:uid="{00000000-0005-0000-0000-0000B7A70000}"/>
    <cellStyle name="Normal 9 2 2 2 2" xfId="45309" xr:uid="{00000000-0005-0000-0000-0000B8A70000}"/>
    <cellStyle name="Normal 9 2 3" xfId="21745" xr:uid="{00000000-0005-0000-0000-0000B9A70000}"/>
    <cellStyle name="Normal 9 2 4" xfId="21746" xr:uid="{00000000-0005-0000-0000-0000BAA70000}"/>
    <cellStyle name="Normal 9 2 4 2" xfId="23352" xr:uid="{00000000-0005-0000-0000-0000BBA70000}"/>
    <cellStyle name="Normal 9 2 5" xfId="23273" xr:uid="{00000000-0005-0000-0000-0000BCA70000}"/>
    <cellStyle name="Normal 9 3" xfId="21747" xr:uid="{00000000-0005-0000-0000-0000BDA70000}"/>
    <cellStyle name="Normal 9 3 2" xfId="21748" xr:uid="{00000000-0005-0000-0000-0000BEA70000}"/>
    <cellStyle name="Normal 9 3 2 2" xfId="23354" xr:uid="{00000000-0005-0000-0000-0000BFA70000}"/>
    <cellStyle name="Normal 9 4" xfId="21749" xr:uid="{00000000-0005-0000-0000-0000C0A70000}"/>
    <cellStyle name="Normal 9 4 2" xfId="23355" xr:uid="{00000000-0005-0000-0000-0000C1A70000}"/>
    <cellStyle name="Normal 9 5" xfId="21750" xr:uid="{00000000-0005-0000-0000-0000C2A70000}"/>
    <cellStyle name="Normal 9 5 2" xfId="23351" xr:uid="{00000000-0005-0000-0000-0000C3A70000}"/>
    <cellStyle name="Normal 9 6" xfId="21751" xr:uid="{00000000-0005-0000-0000-0000C4A70000}"/>
    <cellStyle name="Normal 9 6 2" xfId="21752" xr:uid="{00000000-0005-0000-0000-0000C5A70000}"/>
    <cellStyle name="Normal 9 6 2 2" xfId="37319" xr:uid="{00000000-0005-0000-0000-0000C6A70000}"/>
    <cellStyle name="Normal 9 6 3" xfId="26725" xr:uid="{00000000-0005-0000-0000-0000C7A70000}"/>
    <cellStyle name="Normal 9 7" xfId="21753" xr:uid="{00000000-0005-0000-0000-0000C8A70000}"/>
    <cellStyle name="Normal 9 7 2" xfId="21754" xr:uid="{00000000-0005-0000-0000-0000C9A70000}"/>
    <cellStyle name="Normal 9 7 2 2" xfId="43803" xr:uid="{00000000-0005-0000-0000-0000CAA70000}"/>
    <cellStyle name="Normal 9 7 3" xfId="33785" xr:uid="{00000000-0005-0000-0000-0000CBA70000}"/>
    <cellStyle name="Normal 9 8" xfId="21755" xr:uid="{00000000-0005-0000-0000-0000CCA70000}"/>
    <cellStyle name="Normal 9 8 2" xfId="21756" xr:uid="{00000000-0005-0000-0000-0000CDA70000}"/>
    <cellStyle name="Normal 9 8 2 2" xfId="43804" xr:uid="{00000000-0005-0000-0000-0000CEA70000}"/>
    <cellStyle name="Normal 9 8 3" xfId="33786" xr:uid="{00000000-0005-0000-0000-0000CFA70000}"/>
    <cellStyle name="Normal 9 9" xfId="21757" xr:uid="{00000000-0005-0000-0000-0000D0A70000}"/>
    <cellStyle name="Normal 90" xfId="21758" xr:uid="{00000000-0005-0000-0000-0000D1A70000}"/>
    <cellStyle name="Normal 90 2" xfId="21759" xr:uid="{00000000-0005-0000-0000-0000D2A70000}"/>
    <cellStyle name="Normal 90 2 2" xfId="37362" xr:uid="{00000000-0005-0000-0000-0000D3A70000}"/>
    <cellStyle name="Normal 90 3" xfId="27340" xr:uid="{00000000-0005-0000-0000-0000D4A70000}"/>
    <cellStyle name="Normal 90 4" xfId="45310" xr:uid="{00000000-0005-0000-0000-0000D5A70000}"/>
    <cellStyle name="Normal 91" xfId="21760" xr:uid="{00000000-0005-0000-0000-0000D6A70000}"/>
    <cellStyle name="Normal 91 2" xfId="33787" xr:uid="{00000000-0005-0000-0000-0000D7A70000}"/>
    <cellStyle name="Normal 91 3" xfId="45311" xr:uid="{00000000-0005-0000-0000-0000D8A70000}"/>
    <cellStyle name="Normal 92" xfId="21761" xr:uid="{00000000-0005-0000-0000-0000D9A70000}"/>
    <cellStyle name="Normal 92 2" xfId="33788" xr:uid="{00000000-0005-0000-0000-0000DAA70000}"/>
    <cellStyle name="Normal 92 3" xfId="45312" xr:uid="{00000000-0005-0000-0000-0000DBA70000}"/>
    <cellStyle name="Normal 93" xfId="21762" xr:uid="{00000000-0005-0000-0000-0000DCA70000}"/>
    <cellStyle name="Normal 93 2" xfId="21763" xr:uid="{00000000-0005-0000-0000-0000DDA70000}"/>
    <cellStyle name="Normal 93 2 2" xfId="43805" xr:uid="{00000000-0005-0000-0000-0000DEA70000}"/>
    <cellStyle name="Normal 93 3" xfId="33789" xr:uid="{00000000-0005-0000-0000-0000DFA70000}"/>
    <cellStyle name="Normal 93 4" xfId="45313" xr:uid="{00000000-0005-0000-0000-0000E0A70000}"/>
    <cellStyle name="Normal 94" xfId="21764" xr:uid="{00000000-0005-0000-0000-0000E1A70000}"/>
    <cellStyle name="Normal 94 2" xfId="21765" xr:uid="{00000000-0005-0000-0000-0000E2A70000}"/>
    <cellStyle name="Normal 94 2 2" xfId="21766" xr:uid="{00000000-0005-0000-0000-0000E3A70000}"/>
    <cellStyle name="Normal 94 2 2 2" xfId="43880" xr:uid="{00000000-0005-0000-0000-0000E4A70000}"/>
    <cellStyle name="Normal 94 2 3" xfId="33871" xr:uid="{00000000-0005-0000-0000-0000E5A70000}"/>
    <cellStyle name="Normal 94 3" xfId="21767" xr:uid="{00000000-0005-0000-0000-0000E6A70000}"/>
    <cellStyle name="Normal 94 3 2" xfId="37368" xr:uid="{00000000-0005-0000-0000-0000E7A70000}"/>
    <cellStyle name="Normal 94 4" xfId="27348" xr:uid="{00000000-0005-0000-0000-0000E8A70000}"/>
    <cellStyle name="Normal 94 5" xfId="45314" xr:uid="{00000000-0005-0000-0000-0000E9A70000}"/>
    <cellStyle name="Normal 95" xfId="21768" xr:uid="{00000000-0005-0000-0000-0000EAA70000}"/>
    <cellStyle name="Normal 95 2" xfId="27352" xr:uid="{00000000-0005-0000-0000-0000EBA70000}"/>
    <cellStyle name="Normal 95 3" xfId="45315" xr:uid="{00000000-0005-0000-0000-0000ECA70000}"/>
    <cellStyle name="Normal 96" xfId="21769" xr:uid="{00000000-0005-0000-0000-0000EDA70000}"/>
    <cellStyle name="Normal 96 2" xfId="21770" xr:uid="{00000000-0005-0000-0000-0000EEA70000}"/>
    <cellStyle name="Normal 96 2 2" xfId="21771" xr:uid="{00000000-0005-0000-0000-0000EFA70000}"/>
    <cellStyle name="Normal 96 2 2 2" xfId="43882" xr:uid="{00000000-0005-0000-0000-0000F0A70000}"/>
    <cellStyle name="Normal 96 2 3" xfId="33873" xr:uid="{00000000-0005-0000-0000-0000F1A70000}"/>
    <cellStyle name="Normal 96 3" xfId="21772" xr:uid="{00000000-0005-0000-0000-0000F2A70000}"/>
    <cellStyle name="Normal 96 3 2" xfId="37370" xr:uid="{00000000-0005-0000-0000-0000F3A70000}"/>
    <cellStyle name="Normal 96 4" xfId="27350" xr:uid="{00000000-0005-0000-0000-0000F4A70000}"/>
    <cellStyle name="Normal 96 5" xfId="45316" xr:uid="{00000000-0005-0000-0000-0000F5A70000}"/>
    <cellStyle name="Normal 97" xfId="21773" xr:uid="{00000000-0005-0000-0000-0000F6A70000}"/>
    <cellStyle name="Normal 97 2" xfId="21774" xr:uid="{00000000-0005-0000-0000-0000F7A70000}"/>
    <cellStyle name="Normal 97 2 2" xfId="21775" xr:uid="{00000000-0005-0000-0000-0000F8A70000}"/>
    <cellStyle name="Normal 97 2 2 2" xfId="43883" xr:uid="{00000000-0005-0000-0000-0000F9A70000}"/>
    <cellStyle name="Normal 97 2 3" xfId="33874" xr:uid="{00000000-0005-0000-0000-0000FAA70000}"/>
    <cellStyle name="Normal 97 3" xfId="21776" xr:uid="{00000000-0005-0000-0000-0000FBA70000}"/>
    <cellStyle name="Normal 97 3 2" xfId="37371" xr:uid="{00000000-0005-0000-0000-0000FCA70000}"/>
    <cellStyle name="Normal 97 4" xfId="27351" xr:uid="{00000000-0005-0000-0000-0000FDA70000}"/>
    <cellStyle name="Normal 97 5" xfId="45317" xr:uid="{00000000-0005-0000-0000-0000FEA70000}"/>
    <cellStyle name="Normal 98" xfId="21777" xr:uid="{00000000-0005-0000-0000-0000FFA70000}"/>
    <cellStyle name="Normal 98 2" xfId="21778" xr:uid="{00000000-0005-0000-0000-000000A80000}"/>
    <cellStyle name="Normal 98 2 2" xfId="21779" xr:uid="{00000000-0005-0000-0000-000001A80000}"/>
    <cellStyle name="Normal 98 2 2 2" xfId="43881" xr:uid="{00000000-0005-0000-0000-000002A80000}"/>
    <cellStyle name="Normal 98 2 3" xfId="33872" xr:uid="{00000000-0005-0000-0000-000003A80000}"/>
    <cellStyle name="Normal 98 3" xfId="21780" xr:uid="{00000000-0005-0000-0000-000004A80000}"/>
    <cellStyle name="Normal 98 3 2" xfId="37369" xr:uid="{00000000-0005-0000-0000-000005A80000}"/>
    <cellStyle name="Normal 98 4" xfId="27349" xr:uid="{00000000-0005-0000-0000-000006A80000}"/>
    <cellStyle name="Normal 98 5" xfId="45318" xr:uid="{00000000-0005-0000-0000-000007A80000}"/>
    <cellStyle name="Normal 99" xfId="21781" xr:uid="{00000000-0005-0000-0000-000008A80000}"/>
    <cellStyle name="Normal 99 2" xfId="27353" xr:uid="{00000000-0005-0000-0000-000009A80000}"/>
    <cellStyle name="Normal 99 3" xfId="45319" xr:uid="{00000000-0005-0000-0000-00000AA80000}"/>
    <cellStyle name="Normal_1116-FINAL LOAD SHEET" xfId="23244" xr:uid="{00000000-0005-0000-0000-00000BA80000}"/>
    <cellStyle name="Note 2" xfId="21782" xr:uid="{00000000-0005-0000-0000-00000CA80000}"/>
    <cellStyle name="Note 2 10" xfId="23147" xr:uid="{00000000-0005-0000-0000-00000DA80000}"/>
    <cellStyle name="Note 2 2" xfId="21783" xr:uid="{00000000-0005-0000-0000-00000EA80000}"/>
    <cellStyle name="Note 2 2 10" xfId="23148" xr:uid="{00000000-0005-0000-0000-00000FA80000}"/>
    <cellStyle name="Note 2 2 2" xfId="21784" xr:uid="{00000000-0005-0000-0000-000010A80000}"/>
    <cellStyle name="Note 2 2 2 2" xfId="21785" xr:uid="{00000000-0005-0000-0000-000011A80000}"/>
    <cellStyle name="Note 2 2 2 2 2" xfId="21786" xr:uid="{00000000-0005-0000-0000-000012A80000}"/>
    <cellStyle name="Note 2 2 2 2 2 10" xfId="45320" xr:uid="{00000000-0005-0000-0000-000013A80000}"/>
    <cellStyle name="Note 2 2 2 2 2 11" xfId="44371" xr:uid="{00000000-0005-0000-0000-000014A80000}"/>
    <cellStyle name="Note 2 2 2 2 2 2" xfId="21787" xr:uid="{00000000-0005-0000-0000-000015A80000}"/>
    <cellStyle name="Note 2 2 2 2 2 2 2" xfId="45321" xr:uid="{00000000-0005-0000-0000-000016A80000}"/>
    <cellStyle name="Note 2 2 2 2 2 3" xfId="26729" xr:uid="{00000000-0005-0000-0000-000017A80000}"/>
    <cellStyle name="Note 2 2 2 2 2 3 2" xfId="45322" xr:uid="{00000000-0005-0000-0000-000018A80000}"/>
    <cellStyle name="Note 2 2 2 2 2 4" xfId="45323" xr:uid="{00000000-0005-0000-0000-000019A80000}"/>
    <cellStyle name="Note 2 2 2 2 2 5" xfId="45324" xr:uid="{00000000-0005-0000-0000-00001AA80000}"/>
    <cellStyle name="Note 2 2 2 2 2 6" xfId="45325" xr:uid="{00000000-0005-0000-0000-00001BA80000}"/>
    <cellStyle name="Note 2 2 2 2 2 7" xfId="45326" xr:uid="{00000000-0005-0000-0000-00001CA80000}"/>
    <cellStyle name="Note 2 2 2 2 2 8" xfId="45327" xr:uid="{00000000-0005-0000-0000-00001DA80000}"/>
    <cellStyle name="Note 2 2 2 2 2 9" xfId="45328" xr:uid="{00000000-0005-0000-0000-00001EA80000}"/>
    <cellStyle name="Note 2 2 2 2 3" xfId="21788" xr:uid="{00000000-0005-0000-0000-00001FA80000}"/>
    <cellStyle name="Note 2 2 2 2 3 2" xfId="21789" xr:uid="{00000000-0005-0000-0000-000020A80000}"/>
    <cellStyle name="Note 2 2 2 2 3 3" xfId="26730" xr:uid="{00000000-0005-0000-0000-000021A80000}"/>
    <cellStyle name="Note 2 2 2 2 3 4" xfId="44257" xr:uid="{00000000-0005-0000-0000-000022A80000}"/>
    <cellStyle name="Note 2 2 2 2 4" xfId="21790" xr:uid="{00000000-0005-0000-0000-000023A80000}"/>
    <cellStyle name="Note 2 2 2 2 4 2" xfId="21791" xr:uid="{00000000-0005-0000-0000-000024A80000}"/>
    <cellStyle name="Note 2 2 2 2 4 3" xfId="26731" xr:uid="{00000000-0005-0000-0000-000025A80000}"/>
    <cellStyle name="Note 2 2 2 2 5" xfId="21792" xr:uid="{00000000-0005-0000-0000-000026A80000}"/>
    <cellStyle name="Note 2 2 2 2 5 2" xfId="21793" xr:uid="{00000000-0005-0000-0000-000027A80000}"/>
    <cellStyle name="Note 2 2 2 2 5 3" xfId="26732" xr:uid="{00000000-0005-0000-0000-000028A80000}"/>
    <cellStyle name="Note 2 2 2 2 6" xfId="21794" xr:uid="{00000000-0005-0000-0000-000029A80000}"/>
    <cellStyle name="Note 2 2 2 2 6 2" xfId="21795" xr:uid="{00000000-0005-0000-0000-00002AA80000}"/>
    <cellStyle name="Note 2 2 2 2 6 3" xfId="26728" xr:uid="{00000000-0005-0000-0000-00002BA80000}"/>
    <cellStyle name="Note 2 2 2 2 7" xfId="21796" xr:uid="{00000000-0005-0000-0000-00002CA80000}"/>
    <cellStyle name="Note 2 2 2 2 7 2" xfId="21797" xr:uid="{00000000-0005-0000-0000-00002DA80000}"/>
    <cellStyle name="Note 2 2 2 2 7 3" xfId="43906" xr:uid="{00000000-0005-0000-0000-00002EA80000}"/>
    <cellStyle name="Note 2 2 2 2 8" xfId="23150" xr:uid="{00000000-0005-0000-0000-00002FA80000}"/>
    <cellStyle name="Note 2 2 2 3" xfId="21798" xr:uid="{00000000-0005-0000-0000-000030A80000}"/>
    <cellStyle name="Note 2 2 2 3 2" xfId="21799" xr:uid="{00000000-0005-0000-0000-000031A80000}"/>
    <cellStyle name="Note 2 2 2 3 2 10" xfId="45329" xr:uid="{00000000-0005-0000-0000-000032A80000}"/>
    <cellStyle name="Note 2 2 2 3 2 11" xfId="44372" xr:uid="{00000000-0005-0000-0000-000033A80000}"/>
    <cellStyle name="Note 2 2 2 3 2 2" xfId="21800" xr:uid="{00000000-0005-0000-0000-000034A80000}"/>
    <cellStyle name="Note 2 2 2 3 2 2 2" xfId="45330" xr:uid="{00000000-0005-0000-0000-000035A80000}"/>
    <cellStyle name="Note 2 2 2 3 2 3" xfId="26734" xr:uid="{00000000-0005-0000-0000-000036A80000}"/>
    <cellStyle name="Note 2 2 2 3 2 3 2" xfId="45331" xr:uid="{00000000-0005-0000-0000-000037A80000}"/>
    <cellStyle name="Note 2 2 2 3 2 4" xfId="45332" xr:uid="{00000000-0005-0000-0000-000038A80000}"/>
    <cellStyle name="Note 2 2 2 3 2 5" xfId="45333" xr:uid="{00000000-0005-0000-0000-000039A80000}"/>
    <cellStyle name="Note 2 2 2 3 2 6" xfId="45334" xr:uid="{00000000-0005-0000-0000-00003AA80000}"/>
    <cellStyle name="Note 2 2 2 3 2 7" xfId="45335" xr:uid="{00000000-0005-0000-0000-00003BA80000}"/>
    <cellStyle name="Note 2 2 2 3 2 8" xfId="45336" xr:uid="{00000000-0005-0000-0000-00003CA80000}"/>
    <cellStyle name="Note 2 2 2 3 2 9" xfId="45337" xr:uid="{00000000-0005-0000-0000-00003DA80000}"/>
    <cellStyle name="Note 2 2 2 3 3" xfId="21801" xr:uid="{00000000-0005-0000-0000-00003EA80000}"/>
    <cellStyle name="Note 2 2 2 3 3 2" xfId="21802" xr:uid="{00000000-0005-0000-0000-00003FA80000}"/>
    <cellStyle name="Note 2 2 2 3 3 3" xfId="26735" xr:uid="{00000000-0005-0000-0000-000040A80000}"/>
    <cellStyle name="Note 2 2 2 3 3 4" xfId="44258" xr:uid="{00000000-0005-0000-0000-000041A80000}"/>
    <cellStyle name="Note 2 2 2 3 4" xfId="21803" xr:uid="{00000000-0005-0000-0000-000042A80000}"/>
    <cellStyle name="Note 2 2 2 3 4 2" xfId="21804" xr:uid="{00000000-0005-0000-0000-000043A80000}"/>
    <cellStyle name="Note 2 2 2 3 4 3" xfId="26736" xr:uid="{00000000-0005-0000-0000-000044A80000}"/>
    <cellStyle name="Note 2 2 2 3 5" xfId="21805" xr:uid="{00000000-0005-0000-0000-000045A80000}"/>
    <cellStyle name="Note 2 2 2 3 5 2" xfId="21806" xr:uid="{00000000-0005-0000-0000-000046A80000}"/>
    <cellStyle name="Note 2 2 2 3 5 3" xfId="26737" xr:uid="{00000000-0005-0000-0000-000047A80000}"/>
    <cellStyle name="Note 2 2 2 3 6" xfId="21807" xr:uid="{00000000-0005-0000-0000-000048A80000}"/>
    <cellStyle name="Note 2 2 2 3 6 2" xfId="21808" xr:uid="{00000000-0005-0000-0000-000049A80000}"/>
    <cellStyle name="Note 2 2 2 3 6 3" xfId="26733" xr:uid="{00000000-0005-0000-0000-00004AA80000}"/>
    <cellStyle name="Note 2 2 2 3 7" xfId="21809" xr:uid="{00000000-0005-0000-0000-00004BA80000}"/>
    <cellStyle name="Note 2 2 2 3 7 2" xfId="21810" xr:uid="{00000000-0005-0000-0000-00004CA80000}"/>
    <cellStyle name="Note 2 2 2 3 7 3" xfId="43907" xr:uid="{00000000-0005-0000-0000-00004DA80000}"/>
    <cellStyle name="Note 2 2 2 3 8" xfId="23151" xr:uid="{00000000-0005-0000-0000-00004EA80000}"/>
    <cellStyle name="Note 2 2 2 4" xfId="21811" xr:uid="{00000000-0005-0000-0000-00004FA80000}"/>
    <cellStyle name="Note 2 2 2 4 2" xfId="21812" xr:uid="{00000000-0005-0000-0000-000050A80000}"/>
    <cellStyle name="Note 2 2 2 4 2 10" xfId="45338" xr:uid="{00000000-0005-0000-0000-000051A80000}"/>
    <cellStyle name="Note 2 2 2 4 2 11" xfId="44373" xr:uid="{00000000-0005-0000-0000-000052A80000}"/>
    <cellStyle name="Note 2 2 2 4 2 2" xfId="21813" xr:uid="{00000000-0005-0000-0000-000053A80000}"/>
    <cellStyle name="Note 2 2 2 4 2 2 2" xfId="45339" xr:uid="{00000000-0005-0000-0000-000054A80000}"/>
    <cellStyle name="Note 2 2 2 4 2 3" xfId="26739" xr:uid="{00000000-0005-0000-0000-000055A80000}"/>
    <cellStyle name="Note 2 2 2 4 2 3 2" xfId="45340" xr:uid="{00000000-0005-0000-0000-000056A80000}"/>
    <cellStyle name="Note 2 2 2 4 2 4" xfId="45341" xr:uid="{00000000-0005-0000-0000-000057A80000}"/>
    <cellStyle name="Note 2 2 2 4 2 5" xfId="45342" xr:uid="{00000000-0005-0000-0000-000058A80000}"/>
    <cellStyle name="Note 2 2 2 4 2 6" xfId="45343" xr:uid="{00000000-0005-0000-0000-000059A80000}"/>
    <cellStyle name="Note 2 2 2 4 2 7" xfId="45344" xr:uid="{00000000-0005-0000-0000-00005AA80000}"/>
    <cellStyle name="Note 2 2 2 4 2 8" xfId="45345" xr:uid="{00000000-0005-0000-0000-00005BA80000}"/>
    <cellStyle name="Note 2 2 2 4 2 9" xfId="45346" xr:uid="{00000000-0005-0000-0000-00005CA80000}"/>
    <cellStyle name="Note 2 2 2 4 3" xfId="21814" xr:uid="{00000000-0005-0000-0000-00005DA80000}"/>
    <cellStyle name="Note 2 2 2 4 3 2" xfId="21815" xr:uid="{00000000-0005-0000-0000-00005EA80000}"/>
    <cellStyle name="Note 2 2 2 4 3 3" xfId="26740" xr:uid="{00000000-0005-0000-0000-00005FA80000}"/>
    <cellStyle name="Note 2 2 2 4 3 4" xfId="44259" xr:uid="{00000000-0005-0000-0000-000060A80000}"/>
    <cellStyle name="Note 2 2 2 4 4" xfId="21816" xr:uid="{00000000-0005-0000-0000-000061A80000}"/>
    <cellStyle name="Note 2 2 2 4 4 2" xfId="21817" xr:uid="{00000000-0005-0000-0000-000062A80000}"/>
    <cellStyle name="Note 2 2 2 4 4 3" xfId="26741" xr:uid="{00000000-0005-0000-0000-000063A80000}"/>
    <cellStyle name="Note 2 2 2 4 5" xfId="21818" xr:uid="{00000000-0005-0000-0000-000064A80000}"/>
    <cellStyle name="Note 2 2 2 4 5 2" xfId="21819" xr:uid="{00000000-0005-0000-0000-000065A80000}"/>
    <cellStyle name="Note 2 2 2 4 5 3" xfId="26742" xr:uid="{00000000-0005-0000-0000-000066A80000}"/>
    <cellStyle name="Note 2 2 2 4 6" xfId="21820" xr:uid="{00000000-0005-0000-0000-000067A80000}"/>
    <cellStyle name="Note 2 2 2 4 6 2" xfId="21821" xr:uid="{00000000-0005-0000-0000-000068A80000}"/>
    <cellStyle name="Note 2 2 2 4 6 3" xfId="26738" xr:uid="{00000000-0005-0000-0000-000069A80000}"/>
    <cellStyle name="Note 2 2 2 4 7" xfId="21822" xr:uid="{00000000-0005-0000-0000-00006AA80000}"/>
    <cellStyle name="Note 2 2 2 4 7 2" xfId="21823" xr:uid="{00000000-0005-0000-0000-00006BA80000}"/>
    <cellStyle name="Note 2 2 2 4 7 3" xfId="43908" xr:uid="{00000000-0005-0000-0000-00006CA80000}"/>
    <cellStyle name="Note 2 2 2 4 8" xfId="23152" xr:uid="{00000000-0005-0000-0000-00006DA80000}"/>
    <cellStyle name="Note 2 2 2 5" xfId="21824" xr:uid="{00000000-0005-0000-0000-00006EA80000}"/>
    <cellStyle name="Note 2 2 2 5 10" xfId="45347" xr:uid="{00000000-0005-0000-0000-00006FA80000}"/>
    <cellStyle name="Note 2 2 2 5 11" xfId="44370" xr:uid="{00000000-0005-0000-0000-000070A80000}"/>
    <cellStyle name="Note 2 2 2 5 2" xfId="21825" xr:uid="{00000000-0005-0000-0000-000071A80000}"/>
    <cellStyle name="Note 2 2 2 5 2 2" xfId="21826" xr:uid="{00000000-0005-0000-0000-000072A80000}"/>
    <cellStyle name="Note 2 2 2 5 2 3" xfId="26744" xr:uid="{00000000-0005-0000-0000-000073A80000}"/>
    <cellStyle name="Note 2 2 2 5 2 4" xfId="45348" xr:uid="{00000000-0005-0000-0000-000074A80000}"/>
    <cellStyle name="Note 2 2 2 5 3" xfId="21827" xr:uid="{00000000-0005-0000-0000-000075A80000}"/>
    <cellStyle name="Note 2 2 2 5 3 2" xfId="21828" xr:uid="{00000000-0005-0000-0000-000076A80000}"/>
    <cellStyle name="Note 2 2 2 5 3 3" xfId="26745" xr:uid="{00000000-0005-0000-0000-000077A80000}"/>
    <cellStyle name="Note 2 2 2 5 3 4" xfId="45349" xr:uid="{00000000-0005-0000-0000-000078A80000}"/>
    <cellStyle name="Note 2 2 2 5 4" xfId="21829" xr:uid="{00000000-0005-0000-0000-000079A80000}"/>
    <cellStyle name="Note 2 2 2 5 4 2" xfId="21830" xr:uid="{00000000-0005-0000-0000-00007AA80000}"/>
    <cellStyle name="Note 2 2 2 5 4 3" xfId="26746" xr:uid="{00000000-0005-0000-0000-00007BA80000}"/>
    <cellStyle name="Note 2 2 2 5 4 4" xfId="45350" xr:uid="{00000000-0005-0000-0000-00007CA80000}"/>
    <cellStyle name="Note 2 2 2 5 5" xfId="21831" xr:uid="{00000000-0005-0000-0000-00007DA80000}"/>
    <cellStyle name="Note 2 2 2 5 5 2" xfId="21832" xr:uid="{00000000-0005-0000-0000-00007EA80000}"/>
    <cellStyle name="Note 2 2 2 5 5 3" xfId="26747" xr:uid="{00000000-0005-0000-0000-00007FA80000}"/>
    <cellStyle name="Note 2 2 2 5 5 4" xfId="45351" xr:uid="{00000000-0005-0000-0000-000080A80000}"/>
    <cellStyle name="Note 2 2 2 5 6" xfId="21833" xr:uid="{00000000-0005-0000-0000-000081A80000}"/>
    <cellStyle name="Note 2 2 2 5 6 2" xfId="45352" xr:uid="{00000000-0005-0000-0000-000082A80000}"/>
    <cellStyle name="Note 2 2 2 5 7" xfId="26743" xr:uid="{00000000-0005-0000-0000-000083A80000}"/>
    <cellStyle name="Note 2 2 2 5 7 2" xfId="45353" xr:uid="{00000000-0005-0000-0000-000084A80000}"/>
    <cellStyle name="Note 2 2 2 5 8" xfId="45354" xr:uid="{00000000-0005-0000-0000-000085A80000}"/>
    <cellStyle name="Note 2 2 2 5 9" xfId="45355" xr:uid="{00000000-0005-0000-0000-000086A80000}"/>
    <cellStyle name="Note 2 2 2 6" xfId="21834" xr:uid="{00000000-0005-0000-0000-000087A80000}"/>
    <cellStyle name="Note 2 2 2 6 2" xfId="21835" xr:uid="{00000000-0005-0000-0000-000088A80000}"/>
    <cellStyle name="Note 2 2 2 6 3" xfId="26748" xr:uid="{00000000-0005-0000-0000-000089A80000}"/>
    <cellStyle name="Note 2 2 2 6 4" xfId="44256" xr:uid="{00000000-0005-0000-0000-00008AA80000}"/>
    <cellStyle name="Note 2 2 2 7" xfId="21836" xr:uid="{00000000-0005-0000-0000-00008BA80000}"/>
    <cellStyle name="Note 2 2 2 7 2" xfId="21837" xr:uid="{00000000-0005-0000-0000-00008CA80000}"/>
    <cellStyle name="Note 2 2 2 7 3" xfId="26727" xr:uid="{00000000-0005-0000-0000-00008DA80000}"/>
    <cellStyle name="Note 2 2 2 8" xfId="21838" xr:uid="{00000000-0005-0000-0000-00008EA80000}"/>
    <cellStyle name="Note 2 2 2 8 2" xfId="21839" xr:uid="{00000000-0005-0000-0000-00008FA80000}"/>
    <cellStyle name="Note 2 2 2 8 3" xfId="43905" xr:uid="{00000000-0005-0000-0000-000090A80000}"/>
    <cellStyle name="Note 2 2 2 9" xfId="23149" xr:uid="{00000000-0005-0000-0000-000091A80000}"/>
    <cellStyle name="Note 2 2 3" xfId="21840" xr:uid="{00000000-0005-0000-0000-000092A80000}"/>
    <cellStyle name="Note 2 2 3 2" xfId="21841" xr:uid="{00000000-0005-0000-0000-000093A80000}"/>
    <cellStyle name="Note 2 2 3 2 10" xfId="45356" xr:uid="{00000000-0005-0000-0000-000094A80000}"/>
    <cellStyle name="Note 2 2 3 2 11" xfId="44374" xr:uid="{00000000-0005-0000-0000-000095A80000}"/>
    <cellStyle name="Note 2 2 3 2 2" xfId="21842" xr:uid="{00000000-0005-0000-0000-000096A80000}"/>
    <cellStyle name="Note 2 2 3 2 2 2" xfId="45357" xr:uid="{00000000-0005-0000-0000-000097A80000}"/>
    <cellStyle name="Note 2 2 3 2 3" xfId="26750" xr:uid="{00000000-0005-0000-0000-000098A80000}"/>
    <cellStyle name="Note 2 2 3 2 3 2" xfId="45358" xr:uid="{00000000-0005-0000-0000-000099A80000}"/>
    <cellStyle name="Note 2 2 3 2 4" xfId="45359" xr:uid="{00000000-0005-0000-0000-00009AA80000}"/>
    <cellStyle name="Note 2 2 3 2 5" xfId="45360" xr:uid="{00000000-0005-0000-0000-00009BA80000}"/>
    <cellStyle name="Note 2 2 3 2 6" xfId="45361" xr:uid="{00000000-0005-0000-0000-00009CA80000}"/>
    <cellStyle name="Note 2 2 3 2 7" xfId="45362" xr:uid="{00000000-0005-0000-0000-00009DA80000}"/>
    <cellStyle name="Note 2 2 3 2 8" xfId="45363" xr:uid="{00000000-0005-0000-0000-00009EA80000}"/>
    <cellStyle name="Note 2 2 3 2 9" xfId="45364" xr:uid="{00000000-0005-0000-0000-00009FA80000}"/>
    <cellStyle name="Note 2 2 3 3" xfId="21843" xr:uid="{00000000-0005-0000-0000-0000A0A80000}"/>
    <cellStyle name="Note 2 2 3 3 2" xfId="21844" xr:uid="{00000000-0005-0000-0000-0000A1A80000}"/>
    <cellStyle name="Note 2 2 3 3 3" xfId="26751" xr:uid="{00000000-0005-0000-0000-0000A2A80000}"/>
    <cellStyle name="Note 2 2 3 3 4" xfId="44260" xr:uid="{00000000-0005-0000-0000-0000A3A80000}"/>
    <cellStyle name="Note 2 2 3 4" xfId="21845" xr:uid="{00000000-0005-0000-0000-0000A4A80000}"/>
    <cellStyle name="Note 2 2 3 4 2" xfId="21846" xr:uid="{00000000-0005-0000-0000-0000A5A80000}"/>
    <cellStyle name="Note 2 2 3 4 3" xfId="26752" xr:uid="{00000000-0005-0000-0000-0000A6A80000}"/>
    <cellStyle name="Note 2 2 3 5" xfId="21847" xr:uid="{00000000-0005-0000-0000-0000A7A80000}"/>
    <cellStyle name="Note 2 2 3 5 2" xfId="21848" xr:uid="{00000000-0005-0000-0000-0000A8A80000}"/>
    <cellStyle name="Note 2 2 3 5 3" xfId="26753" xr:uid="{00000000-0005-0000-0000-0000A9A80000}"/>
    <cellStyle name="Note 2 2 3 6" xfId="21849" xr:uid="{00000000-0005-0000-0000-0000AAA80000}"/>
    <cellStyle name="Note 2 2 3 6 2" xfId="21850" xr:uid="{00000000-0005-0000-0000-0000ABA80000}"/>
    <cellStyle name="Note 2 2 3 6 3" xfId="26749" xr:uid="{00000000-0005-0000-0000-0000ACA80000}"/>
    <cellStyle name="Note 2 2 3 7" xfId="21851" xr:uid="{00000000-0005-0000-0000-0000ADA80000}"/>
    <cellStyle name="Note 2 2 3 7 2" xfId="21852" xr:uid="{00000000-0005-0000-0000-0000AEA80000}"/>
    <cellStyle name="Note 2 2 3 7 3" xfId="43909" xr:uid="{00000000-0005-0000-0000-0000AFA80000}"/>
    <cellStyle name="Note 2 2 3 8" xfId="23153" xr:uid="{00000000-0005-0000-0000-0000B0A80000}"/>
    <cellStyle name="Note 2 2 4" xfId="21853" xr:uid="{00000000-0005-0000-0000-0000B1A80000}"/>
    <cellStyle name="Note 2 2 4 2" xfId="21854" xr:uid="{00000000-0005-0000-0000-0000B2A80000}"/>
    <cellStyle name="Note 2 2 4 2 10" xfId="45365" xr:uid="{00000000-0005-0000-0000-0000B3A80000}"/>
    <cellStyle name="Note 2 2 4 2 11" xfId="44375" xr:uid="{00000000-0005-0000-0000-0000B4A80000}"/>
    <cellStyle name="Note 2 2 4 2 2" xfId="21855" xr:uid="{00000000-0005-0000-0000-0000B5A80000}"/>
    <cellStyle name="Note 2 2 4 2 2 2" xfId="45366" xr:uid="{00000000-0005-0000-0000-0000B6A80000}"/>
    <cellStyle name="Note 2 2 4 2 3" xfId="26755" xr:uid="{00000000-0005-0000-0000-0000B7A80000}"/>
    <cellStyle name="Note 2 2 4 2 3 2" xfId="45367" xr:uid="{00000000-0005-0000-0000-0000B8A80000}"/>
    <cellStyle name="Note 2 2 4 2 4" xfId="45368" xr:uid="{00000000-0005-0000-0000-0000B9A80000}"/>
    <cellStyle name="Note 2 2 4 2 5" xfId="45369" xr:uid="{00000000-0005-0000-0000-0000BAA80000}"/>
    <cellStyle name="Note 2 2 4 2 6" xfId="45370" xr:uid="{00000000-0005-0000-0000-0000BBA80000}"/>
    <cellStyle name="Note 2 2 4 2 7" xfId="45371" xr:uid="{00000000-0005-0000-0000-0000BCA80000}"/>
    <cellStyle name="Note 2 2 4 2 8" xfId="45372" xr:uid="{00000000-0005-0000-0000-0000BDA80000}"/>
    <cellStyle name="Note 2 2 4 2 9" xfId="45373" xr:uid="{00000000-0005-0000-0000-0000BEA80000}"/>
    <cellStyle name="Note 2 2 4 3" xfId="21856" xr:uid="{00000000-0005-0000-0000-0000BFA80000}"/>
    <cellStyle name="Note 2 2 4 3 2" xfId="21857" xr:uid="{00000000-0005-0000-0000-0000C0A80000}"/>
    <cellStyle name="Note 2 2 4 3 3" xfId="26756" xr:uid="{00000000-0005-0000-0000-0000C1A80000}"/>
    <cellStyle name="Note 2 2 4 3 4" xfId="44261" xr:uid="{00000000-0005-0000-0000-0000C2A80000}"/>
    <cellStyle name="Note 2 2 4 4" xfId="21858" xr:uid="{00000000-0005-0000-0000-0000C3A80000}"/>
    <cellStyle name="Note 2 2 4 4 2" xfId="21859" xr:uid="{00000000-0005-0000-0000-0000C4A80000}"/>
    <cellStyle name="Note 2 2 4 4 3" xfId="26757" xr:uid="{00000000-0005-0000-0000-0000C5A80000}"/>
    <cellStyle name="Note 2 2 4 5" xfId="21860" xr:uid="{00000000-0005-0000-0000-0000C6A80000}"/>
    <cellStyle name="Note 2 2 4 5 2" xfId="21861" xr:uid="{00000000-0005-0000-0000-0000C7A80000}"/>
    <cellStyle name="Note 2 2 4 5 3" xfId="26758" xr:uid="{00000000-0005-0000-0000-0000C8A80000}"/>
    <cellStyle name="Note 2 2 4 6" xfId="21862" xr:uid="{00000000-0005-0000-0000-0000C9A80000}"/>
    <cellStyle name="Note 2 2 4 6 2" xfId="21863" xr:uid="{00000000-0005-0000-0000-0000CAA80000}"/>
    <cellStyle name="Note 2 2 4 6 3" xfId="26754" xr:uid="{00000000-0005-0000-0000-0000CBA80000}"/>
    <cellStyle name="Note 2 2 4 7" xfId="21864" xr:uid="{00000000-0005-0000-0000-0000CCA80000}"/>
    <cellStyle name="Note 2 2 4 7 2" xfId="21865" xr:uid="{00000000-0005-0000-0000-0000CDA80000}"/>
    <cellStyle name="Note 2 2 4 7 3" xfId="43910" xr:uid="{00000000-0005-0000-0000-0000CEA80000}"/>
    <cellStyle name="Note 2 2 4 8" xfId="23154" xr:uid="{00000000-0005-0000-0000-0000CFA80000}"/>
    <cellStyle name="Note 2 2 5" xfId="21866" xr:uid="{00000000-0005-0000-0000-0000D0A80000}"/>
    <cellStyle name="Note 2 2 5 2" xfId="21867" xr:uid="{00000000-0005-0000-0000-0000D1A80000}"/>
    <cellStyle name="Note 2 2 5 2 10" xfId="45374" xr:uid="{00000000-0005-0000-0000-0000D2A80000}"/>
    <cellStyle name="Note 2 2 5 2 11" xfId="44376" xr:uid="{00000000-0005-0000-0000-0000D3A80000}"/>
    <cellStyle name="Note 2 2 5 2 2" xfId="21868" xr:uid="{00000000-0005-0000-0000-0000D4A80000}"/>
    <cellStyle name="Note 2 2 5 2 2 2" xfId="45375" xr:uid="{00000000-0005-0000-0000-0000D5A80000}"/>
    <cellStyle name="Note 2 2 5 2 3" xfId="26760" xr:uid="{00000000-0005-0000-0000-0000D6A80000}"/>
    <cellStyle name="Note 2 2 5 2 3 2" xfId="45376" xr:uid="{00000000-0005-0000-0000-0000D7A80000}"/>
    <cellStyle name="Note 2 2 5 2 4" xfId="45377" xr:uid="{00000000-0005-0000-0000-0000D8A80000}"/>
    <cellStyle name="Note 2 2 5 2 5" xfId="45378" xr:uid="{00000000-0005-0000-0000-0000D9A80000}"/>
    <cellStyle name="Note 2 2 5 2 6" xfId="45379" xr:uid="{00000000-0005-0000-0000-0000DAA80000}"/>
    <cellStyle name="Note 2 2 5 2 7" xfId="45380" xr:uid="{00000000-0005-0000-0000-0000DBA80000}"/>
    <cellStyle name="Note 2 2 5 2 8" xfId="45381" xr:uid="{00000000-0005-0000-0000-0000DCA80000}"/>
    <cellStyle name="Note 2 2 5 2 9" xfId="45382" xr:uid="{00000000-0005-0000-0000-0000DDA80000}"/>
    <cellStyle name="Note 2 2 5 3" xfId="21869" xr:uid="{00000000-0005-0000-0000-0000DEA80000}"/>
    <cellStyle name="Note 2 2 5 3 2" xfId="21870" xr:uid="{00000000-0005-0000-0000-0000DFA80000}"/>
    <cellStyle name="Note 2 2 5 3 3" xfId="26761" xr:uid="{00000000-0005-0000-0000-0000E0A80000}"/>
    <cellStyle name="Note 2 2 5 3 4" xfId="44262" xr:uid="{00000000-0005-0000-0000-0000E1A80000}"/>
    <cellStyle name="Note 2 2 5 4" xfId="21871" xr:uid="{00000000-0005-0000-0000-0000E2A80000}"/>
    <cellStyle name="Note 2 2 5 4 2" xfId="21872" xr:uid="{00000000-0005-0000-0000-0000E3A80000}"/>
    <cellStyle name="Note 2 2 5 4 3" xfId="26762" xr:uid="{00000000-0005-0000-0000-0000E4A80000}"/>
    <cellStyle name="Note 2 2 5 5" xfId="21873" xr:uid="{00000000-0005-0000-0000-0000E5A80000}"/>
    <cellStyle name="Note 2 2 5 5 2" xfId="21874" xr:uid="{00000000-0005-0000-0000-0000E6A80000}"/>
    <cellStyle name="Note 2 2 5 5 3" xfId="26763" xr:uid="{00000000-0005-0000-0000-0000E7A80000}"/>
    <cellStyle name="Note 2 2 5 6" xfId="21875" xr:uid="{00000000-0005-0000-0000-0000E8A80000}"/>
    <cellStyle name="Note 2 2 5 6 2" xfId="21876" xr:uid="{00000000-0005-0000-0000-0000E9A80000}"/>
    <cellStyle name="Note 2 2 5 6 3" xfId="26759" xr:uid="{00000000-0005-0000-0000-0000EAA80000}"/>
    <cellStyle name="Note 2 2 5 7" xfId="21877" xr:uid="{00000000-0005-0000-0000-0000EBA80000}"/>
    <cellStyle name="Note 2 2 5 7 2" xfId="21878" xr:uid="{00000000-0005-0000-0000-0000ECA80000}"/>
    <cellStyle name="Note 2 2 5 7 3" xfId="43911" xr:uid="{00000000-0005-0000-0000-0000EDA80000}"/>
    <cellStyle name="Note 2 2 5 8" xfId="23155" xr:uid="{00000000-0005-0000-0000-0000EEA80000}"/>
    <cellStyle name="Note 2 2 6" xfId="21879" xr:uid="{00000000-0005-0000-0000-0000EFA80000}"/>
    <cellStyle name="Note 2 2 6 10" xfId="45383" xr:uid="{00000000-0005-0000-0000-0000F0A80000}"/>
    <cellStyle name="Note 2 2 6 11" xfId="44369" xr:uid="{00000000-0005-0000-0000-0000F1A80000}"/>
    <cellStyle name="Note 2 2 6 2" xfId="21880" xr:uid="{00000000-0005-0000-0000-0000F2A80000}"/>
    <cellStyle name="Note 2 2 6 2 2" xfId="21881" xr:uid="{00000000-0005-0000-0000-0000F3A80000}"/>
    <cellStyle name="Note 2 2 6 2 3" xfId="26765" xr:uid="{00000000-0005-0000-0000-0000F4A80000}"/>
    <cellStyle name="Note 2 2 6 2 4" xfId="45384" xr:uid="{00000000-0005-0000-0000-0000F5A80000}"/>
    <cellStyle name="Note 2 2 6 3" xfId="21882" xr:uid="{00000000-0005-0000-0000-0000F6A80000}"/>
    <cellStyle name="Note 2 2 6 3 2" xfId="21883" xr:uid="{00000000-0005-0000-0000-0000F7A80000}"/>
    <cellStyle name="Note 2 2 6 3 3" xfId="26766" xr:uid="{00000000-0005-0000-0000-0000F8A80000}"/>
    <cellStyle name="Note 2 2 6 3 4" xfId="45385" xr:uid="{00000000-0005-0000-0000-0000F9A80000}"/>
    <cellStyle name="Note 2 2 6 4" xfId="21884" xr:uid="{00000000-0005-0000-0000-0000FAA80000}"/>
    <cellStyle name="Note 2 2 6 4 2" xfId="21885" xr:uid="{00000000-0005-0000-0000-0000FBA80000}"/>
    <cellStyle name="Note 2 2 6 4 3" xfId="26767" xr:uid="{00000000-0005-0000-0000-0000FCA80000}"/>
    <cellStyle name="Note 2 2 6 4 4" xfId="45386" xr:uid="{00000000-0005-0000-0000-0000FDA80000}"/>
    <cellStyle name="Note 2 2 6 5" xfId="21886" xr:uid="{00000000-0005-0000-0000-0000FEA80000}"/>
    <cellStyle name="Note 2 2 6 5 2" xfId="21887" xr:uid="{00000000-0005-0000-0000-0000FFA80000}"/>
    <cellStyle name="Note 2 2 6 5 3" xfId="26768" xr:uid="{00000000-0005-0000-0000-000000A90000}"/>
    <cellStyle name="Note 2 2 6 5 4" xfId="45387" xr:uid="{00000000-0005-0000-0000-000001A90000}"/>
    <cellStyle name="Note 2 2 6 6" xfId="21888" xr:uid="{00000000-0005-0000-0000-000002A90000}"/>
    <cellStyle name="Note 2 2 6 6 2" xfId="45388" xr:uid="{00000000-0005-0000-0000-000003A90000}"/>
    <cellStyle name="Note 2 2 6 7" xfId="26764" xr:uid="{00000000-0005-0000-0000-000004A90000}"/>
    <cellStyle name="Note 2 2 6 7 2" xfId="45389" xr:uid="{00000000-0005-0000-0000-000005A90000}"/>
    <cellStyle name="Note 2 2 6 8" xfId="45390" xr:uid="{00000000-0005-0000-0000-000006A90000}"/>
    <cellStyle name="Note 2 2 6 9" xfId="45391" xr:uid="{00000000-0005-0000-0000-000007A90000}"/>
    <cellStyle name="Note 2 2 7" xfId="21889" xr:uid="{00000000-0005-0000-0000-000008A90000}"/>
    <cellStyle name="Note 2 2 7 2" xfId="21890" xr:uid="{00000000-0005-0000-0000-000009A90000}"/>
    <cellStyle name="Note 2 2 7 3" xfId="26769" xr:uid="{00000000-0005-0000-0000-00000AA90000}"/>
    <cellStyle name="Note 2 2 7 4" xfId="44255" xr:uid="{00000000-0005-0000-0000-00000BA90000}"/>
    <cellStyle name="Note 2 2 8" xfId="21891" xr:uid="{00000000-0005-0000-0000-00000CA90000}"/>
    <cellStyle name="Note 2 2 8 2" xfId="21892" xr:uid="{00000000-0005-0000-0000-00000DA90000}"/>
    <cellStyle name="Note 2 2 8 3" xfId="26726" xr:uid="{00000000-0005-0000-0000-00000EA90000}"/>
    <cellStyle name="Note 2 2 9" xfId="21893" xr:uid="{00000000-0005-0000-0000-00000FA90000}"/>
    <cellStyle name="Note 2 2 9 2" xfId="21894" xr:uid="{00000000-0005-0000-0000-000010A90000}"/>
    <cellStyle name="Note 2 2 9 3" xfId="43904" xr:uid="{00000000-0005-0000-0000-000011A90000}"/>
    <cellStyle name="Note 2 3" xfId="21895" xr:uid="{00000000-0005-0000-0000-000012A90000}"/>
    <cellStyle name="Note 2 3 2" xfId="21896" xr:uid="{00000000-0005-0000-0000-000013A90000}"/>
    <cellStyle name="Note 2 3 2 2" xfId="21897" xr:uid="{00000000-0005-0000-0000-000014A90000}"/>
    <cellStyle name="Note 2 3 2 2 10" xfId="45392" xr:uid="{00000000-0005-0000-0000-000015A90000}"/>
    <cellStyle name="Note 2 3 2 2 11" xfId="44378" xr:uid="{00000000-0005-0000-0000-000016A90000}"/>
    <cellStyle name="Note 2 3 2 2 2" xfId="21898" xr:uid="{00000000-0005-0000-0000-000017A90000}"/>
    <cellStyle name="Note 2 3 2 2 2 2" xfId="45393" xr:uid="{00000000-0005-0000-0000-000018A90000}"/>
    <cellStyle name="Note 2 3 2 2 3" xfId="26772" xr:uid="{00000000-0005-0000-0000-000019A90000}"/>
    <cellStyle name="Note 2 3 2 2 3 2" xfId="45394" xr:uid="{00000000-0005-0000-0000-00001AA90000}"/>
    <cellStyle name="Note 2 3 2 2 4" xfId="45395" xr:uid="{00000000-0005-0000-0000-00001BA90000}"/>
    <cellStyle name="Note 2 3 2 2 5" xfId="45396" xr:uid="{00000000-0005-0000-0000-00001CA90000}"/>
    <cellStyle name="Note 2 3 2 2 6" xfId="45397" xr:uid="{00000000-0005-0000-0000-00001DA90000}"/>
    <cellStyle name="Note 2 3 2 2 7" xfId="45398" xr:uid="{00000000-0005-0000-0000-00001EA90000}"/>
    <cellStyle name="Note 2 3 2 2 8" xfId="45399" xr:uid="{00000000-0005-0000-0000-00001FA90000}"/>
    <cellStyle name="Note 2 3 2 2 9" xfId="45400" xr:uid="{00000000-0005-0000-0000-000020A90000}"/>
    <cellStyle name="Note 2 3 2 3" xfId="21899" xr:uid="{00000000-0005-0000-0000-000021A90000}"/>
    <cellStyle name="Note 2 3 2 3 2" xfId="21900" xr:uid="{00000000-0005-0000-0000-000022A90000}"/>
    <cellStyle name="Note 2 3 2 3 3" xfId="26773" xr:uid="{00000000-0005-0000-0000-000023A90000}"/>
    <cellStyle name="Note 2 3 2 3 4" xfId="44264" xr:uid="{00000000-0005-0000-0000-000024A90000}"/>
    <cellStyle name="Note 2 3 2 4" xfId="21901" xr:uid="{00000000-0005-0000-0000-000025A90000}"/>
    <cellStyle name="Note 2 3 2 4 2" xfId="21902" xr:uid="{00000000-0005-0000-0000-000026A90000}"/>
    <cellStyle name="Note 2 3 2 4 3" xfId="26774" xr:uid="{00000000-0005-0000-0000-000027A90000}"/>
    <cellStyle name="Note 2 3 2 5" xfId="21903" xr:uid="{00000000-0005-0000-0000-000028A90000}"/>
    <cellStyle name="Note 2 3 2 5 2" xfId="21904" xr:uid="{00000000-0005-0000-0000-000029A90000}"/>
    <cellStyle name="Note 2 3 2 5 3" xfId="26775" xr:uid="{00000000-0005-0000-0000-00002AA90000}"/>
    <cellStyle name="Note 2 3 2 6" xfId="21905" xr:uid="{00000000-0005-0000-0000-00002BA90000}"/>
    <cellStyle name="Note 2 3 2 6 2" xfId="21906" xr:uid="{00000000-0005-0000-0000-00002CA90000}"/>
    <cellStyle name="Note 2 3 2 6 3" xfId="26771" xr:uid="{00000000-0005-0000-0000-00002DA90000}"/>
    <cellStyle name="Note 2 3 2 7" xfId="21907" xr:uid="{00000000-0005-0000-0000-00002EA90000}"/>
    <cellStyle name="Note 2 3 2 7 2" xfId="21908" xr:uid="{00000000-0005-0000-0000-00002FA90000}"/>
    <cellStyle name="Note 2 3 2 7 3" xfId="43913" xr:uid="{00000000-0005-0000-0000-000030A90000}"/>
    <cellStyle name="Note 2 3 2 8" xfId="23157" xr:uid="{00000000-0005-0000-0000-000031A90000}"/>
    <cellStyle name="Note 2 3 3" xfId="21909" xr:uid="{00000000-0005-0000-0000-000032A90000}"/>
    <cellStyle name="Note 2 3 3 2" xfId="21910" xr:uid="{00000000-0005-0000-0000-000033A90000}"/>
    <cellStyle name="Note 2 3 3 2 10" xfId="45401" xr:uid="{00000000-0005-0000-0000-000034A90000}"/>
    <cellStyle name="Note 2 3 3 2 11" xfId="44379" xr:uid="{00000000-0005-0000-0000-000035A90000}"/>
    <cellStyle name="Note 2 3 3 2 2" xfId="21911" xr:uid="{00000000-0005-0000-0000-000036A90000}"/>
    <cellStyle name="Note 2 3 3 2 2 2" xfId="45402" xr:uid="{00000000-0005-0000-0000-000037A90000}"/>
    <cellStyle name="Note 2 3 3 2 3" xfId="26777" xr:uid="{00000000-0005-0000-0000-000038A90000}"/>
    <cellStyle name="Note 2 3 3 2 3 2" xfId="45403" xr:uid="{00000000-0005-0000-0000-000039A90000}"/>
    <cellStyle name="Note 2 3 3 2 4" xfId="45404" xr:uid="{00000000-0005-0000-0000-00003AA90000}"/>
    <cellStyle name="Note 2 3 3 2 5" xfId="45405" xr:uid="{00000000-0005-0000-0000-00003BA90000}"/>
    <cellStyle name="Note 2 3 3 2 6" xfId="45406" xr:uid="{00000000-0005-0000-0000-00003CA90000}"/>
    <cellStyle name="Note 2 3 3 2 7" xfId="45407" xr:uid="{00000000-0005-0000-0000-00003DA90000}"/>
    <cellStyle name="Note 2 3 3 2 8" xfId="45408" xr:uid="{00000000-0005-0000-0000-00003EA90000}"/>
    <cellStyle name="Note 2 3 3 2 9" xfId="45409" xr:uid="{00000000-0005-0000-0000-00003FA90000}"/>
    <cellStyle name="Note 2 3 3 3" xfId="21912" xr:uid="{00000000-0005-0000-0000-000040A90000}"/>
    <cellStyle name="Note 2 3 3 3 2" xfId="21913" xr:uid="{00000000-0005-0000-0000-000041A90000}"/>
    <cellStyle name="Note 2 3 3 3 3" xfId="26778" xr:uid="{00000000-0005-0000-0000-000042A90000}"/>
    <cellStyle name="Note 2 3 3 3 4" xfId="44265" xr:uid="{00000000-0005-0000-0000-000043A90000}"/>
    <cellStyle name="Note 2 3 3 4" xfId="21914" xr:uid="{00000000-0005-0000-0000-000044A90000}"/>
    <cellStyle name="Note 2 3 3 4 2" xfId="21915" xr:uid="{00000000-0005-0000-0000-000045A90000}"/>
    <cellStyle name="Note 2 3 3 4 3" xfId="26779" xr:uid="{00000000-0005-0000-0000-000046A90000}"/>
    <cellStyle name="Note 2 3 3 5" xfId="21916" xr:uid="{00000000-0005-0000-0000-000047A90000}"/>
    <cellStyle name="Note 2 3 3 5 2" xfId="21917" xr:uid="{00000000-0005-0000-0000-000048A90000}"/>
    <cellStyle name="Note 2 3 3 5 3" xfId="26780" xr:uid="{00000000-0005-0000-0000-000049A90000}"/>
    <cellStyle name="Note 2 3 3 6" xfId="21918" xr:uid="{00000000-0005-0000-0000-00004AA90000}"/>
    <cellStyle name="Note 2 3 3 6 2" xfId="21919" xr:uid="{00000000-0005-0000-0000-00004BA90000}"/>
    <cellStyle name="Note 2 3 3 6 3" xfId="26776" xr:uid="{00000000-0005-0000-0000-00004CA90000}"/>
    <cellStyle name="Note 2 3 3 7" xfId="21920" xr:uid="{00000000-0005-0000-0000-00004DA90000}"/>
    <cellStyle name="Note 2 3 3 7 2" xfId="21921" xr:uid="{00000000-0005-0000-0000-00004EA90000}"/>
    <cellStyle name="Note 2 3 3 7 3" xfId="43914" xr:uid="{00000000-0005-0000-0000-00004FA90000}"/>
    <cellStyle name="Note 2 3 3 8" xfId="23158" xr:uid="{00000000-0005-0000-0000-000050A90000}"/>
    <cellStyle name="Note 2 3 4" xfId="21922" xr:uid="{00000000-0005-0000-0000-000051A90000}"/>
    <cellStyle name="Note 2 3 4 2" xfId="21923" xr:uid="{00000000-0005-0000-0000-000052A90000}"/>
    <cellStyle name="Note 2 3 4 2 10" xfId="45410" xr:uid="{00000000-0005-0000-0000-000053A90000}"/>
    <cellStyle name="Note 2 3 4 2 11" xfId="44380" xr:uid="{00000000-0005-0000-0000-000054A90000}"/>
    <cellStyle name="Note 2 3 4 2 2" xfId="21924" xr:uid="{00000000-0005-0000-0000-000055A90000}"/>
    <cellStyle name="Note 2 3 4 2 2 2" xfId="45411" xr:uid="{00000000-0005-0000-0000-000056A90000}"/>
    <cellStyle name="Note 2 3 4 2 3" xfId="26782" xr:uid="{00000000-0005-0000-0000-000057A90000}"/>
    <cellStyle name="Note 2 3 4 2 3 2" xfId="45412" xr:uid="{00000000-0005-0000-0000-000058A90000}"/>
    <cellStyle name="Note 2 3 4 2 4" xfId="45413" xr:uid="{00000000-0005-0000-0000-000059A90000}"/>
    <cellStyle name="Note 2 3 4 2 5" xfId="45414" xr:uid="{00000000-0005-0000-0000-00005AA90000}"/>
    <cellStyle name="Note 2 3 4 2 6" xfId="45415" xr:uid="{00000000-0005-0000-0000-00005BA90000}"/>
    <cellStyle name="Note 2 3 4 2 7" xfId="45416" xr:uid="{00000000-0005-0000-0000-00005CA90000}"/>
    <cellStyle name="Note 2 3 4 2 8" xfId="45417" xr:uid="{00000000-0005-0000-0000-00005DA90000}"/>
    <cellStyle name="Note 2 3 4 2 9" xfId="45418" xr:uid="{00000000-0005-0000-0000-00005EA90000}"/>
    <cellStyle name="Note 2 3 4 3" xfId="21925" xr:uid="{00000000-0005-0000-0000-00005FA90000}"/>
    <cellStyle name="Note 2 3 4 3 2" xfId="21926" xr:uid="{00000000-0005-0000-0000-000060A90000}"/>
    <cellStyle name="Note 2 3 4 3 3" xfId="26783" xr:uid="{00000000-0005-0000-0000-000061A90000}"/>
    <cellStyle name="Note 2 3 4 3 4" xfId="44266" xr:uid="{00000000-0005-0000-0000-000062A90000}"/>
    <cellStyle name="Note 2 3 4 4" xfId="21927" xr:uid="{00000000-0005-0000-0000-000063A90000}"/>
    <cellStyle name="Note 2 3 4 4 2" xfId="21928" xr:uid="{00000000-0005-0000-0000-000064A90000}"/>
    <cellStyle name="Note 2 3 4 4 3" xfId="26784" xr:uid="{00000000-0005-0000-0000-000065A90000}"/>
    <cellStyle name="Note 2 3 4 5" xfId="21929" xr:uid="{00000000-0005-0000-0000-000066A90000}"/>
    <cellStyle name="Note 2 3 4 5 2" xfId="21930" xr:uid="{00000000-0005-0000-0000-000067A90000}"/>
    <cellStyle name="Note 2 3 4 5 3" xfId="26785" xr:uid="{00000000-0005-0000-0000-000068A90000}"/>
    <cellStyle name="Note 2 3 4 6" xfId="21931" xr:uid="{00000000-0005-0000-0000-000069A90000}"/>
    <cellStyle name="Note 2 3 4 6 2" xfId="21932" xr:uid="{00000000-0005-0000-0000-00006AA90000}"/>
    <cellStyle name="Note 2 3 4 6 3" xfId="26781" xr:uid="{00000000-0005-0000-0000-00006BA90000}"/>
    <cellStyle name="Note 2 3 4 7" xfId="21933" xr:uid="{00000000-0005-0000-0000-00006CA90000}"/>
    <cellStyle name="Note 2 3 4 7 2" xfId="21934" xr:uid="{00000000-0005-0000-0000-00006DA90000}"/>
    <cellStyle name="Note 2 3 4 7 3" xfId="43915" xr:uid="{00000000-0005-0000-0000-00006EA90000}"/>
    <cellStyle name="Note 2 3 4 8" xfId="23159" xr:uid="{00000000-0005-0000-0000-00006FA90000}"/>
    <cellStyle name="Note 2 3 5" xfId="21935" xr:uid="{00000000-0005-0000-0000-000070A90000}"/>
    <cellStyle name="Note 2 3 5 10" xfId="45419" xr:uid="{00000000-0005-0000-0000-000071A90000}"/>
    <cellStyle name="Note 2 3 5 11" xfId="44377" xr:uid="{00000000-0005-0000-0000-000072A90000}"/>
    <cellStyle name="Note 2 3 5 2" xfId="21936" xr:uid="{00000000-0005-0000-0000-000073A90000}"/>
    <cellStyle name="Note 2 3 5 2 2" xfId="21937" xr:uid="{00000000-0005-0000-0000-000074A90000}"/>
    <cellStyle name="Note 2 3 5 2 3" xfId="26787" xr:uid="{00000000-0005-0000-0000-000075A90000}"/>
    <cellStyle name="Note 2 3 5 2 4" xfId="45420" xr:uid="{00000000-0005-0000-0000-000076A90000}"/>
    <cellStyle name="Note 2 3 5 3" xfId="21938" xr:uid="{00000000-0005-0000-0000-000077A90000}"/>
    <cellStyle name="Note 2 3 5 3 2" xfId="21939" xr:uid="{00000000-0005-0000-0000-000078A90000}"/>
    <cellStyle name="Note 2 3 5 3 3" xfId="26788" xr:uid="{00000000-0005-0000-0000-000079A90000}"/>
    <cellStyle name="Note 2 3 5 3 4" xfId="45421" xr:uid="{00000000-0005-0000-0000-00007AA90000}"/>
    <cellStyle name="Note 2 3 5 4" xfId="21940" xr:uid="{00000000-0005-0000-0000-00007BA90000}"/>
    <cellStyle name="Note 2 3 5 4 2" xfId="21941" xr:uid="{00000000-0005-0000-0000-00007CA90000}"/>
    <cellStyle name="Note 2 3 5 4 3" xfId="26789" xr:uid="{00000000-0005-0000-0000-00007DA90000}"/>
    <cellStyle name="Note 2 3 5 4 4" xfId="45422" xr:uid="{00000000-0005-0000-0000-00007EA90000}"/>
    <cellStyle name="Note 2 3 5 5" xfId="21942" xr:uid="{00000000-0005-0000-0000-00007FA90000}"/>
    <cellStyle name="Note 2 3 5 5 2" xfId="21943" xr:uid="{00000000-0005-0000-0000-000080A90000}"/>
    <cellStyle name="Note 2 3 5 5 3" xfId="26790" xr:uid="{00000000-0005-0000-0000-000081A90000}"/>
    <cellStyle name="Note 2 3 5 5 4" xfId="45423" xr:uid="{00000000-0005-0000-0000-000082A90000}"/>
    <cellStyle name="Note 2 3 5 6" xfId="21944" xr:uid="{00000000-0005-0000-0000-000083A90000}"/>
    <cellStyle name="Note 2 3 5 6 2" xfId="45424" xr:uid="{00000000-0005-0000-0000-000084A90000}"/>
    <cellStyle name="Note 2 3 5 7" xfId="26786" xr:uid="{00000000-0005-0000-0000-000085A90000}"/>
    <cellStyle name="Note 2 3 5 7 2" xfId="45425" xr:uid="{00000000-0005-0000-0000-000086A90000}"/>
    <cellStyle name="Note 2 3 5 8" xfId="45426" xr:uid="{00000000-0005-0000-0000-000087A90000}"/>
    <cellStyle name="Note 2 3 5 9" xfId="45427" xr:uid="{00000000-0005-0000-0000-000088A90000}"/>
    <cellStyle name="Note 2 3 6" xfId="21945" xr:uid="{00000000-0005-0000-0000-000089A90000}"/>
    <cellStyle name="Note 2 3 6 2" xfId="21946" xr:uid="{00000000-0005-0000-0000-00008AA90000}"/>
    <cellStyle name="Note 2 3 6 3" xfId="26791" xr:uid="{00000000-0005-0000-0000-00008BA90000}"/>
    <cellStyle name="Note 2 3 6 4" xfId="44263" xr:uid="{00000000-0005-0000-0000-00008CA90000}"/>
    <cellStyle name="Note 2 3 7" xfId="21947" xr:uid="{00000000-0005-0000-0000-00008DA90000}"/>
    <cellStyle name="Note 2 3 7 2" xfId="21948" xr:uid="{00000000-0005-0000-0000-00008EA90000}"/>
    <cellStyle name="Note 2 3 7 3" xfId="26770" xr:uid="{00000000-0005-0000-0000-00008FA90000}"/>
    <cellStyle name="Note 2 3 8" xfId="21949" xr:uid="{00000000-0005-0000-0000-000090A90000}"/>
    <cellStyle name="Note 2 3 8 2" xfId="21950" xr:uid="{00000000-0005-0000-0000-000091A90000}"/>
    <cellStyle name="Note 2 3 8 3" xfId="43912" xr:uid="{00000000-0005-0000-0000-000092A90000}"/>
    <cellStyle name="Note 2 3 9" xfId="23156" xr:uid="{00000000-0005-0000-0000-000093A90000}"/>
    <cellStyle name="Note 2 4" xfId="21951" xr:uid="{00000000-0005-0000-0000-000094A90000}"/>
    <cellStyle name="Note 2 4 10" xfId="23160" xr:uid="{00000000-0005-0000-0000-000095A90000}"/>
    <cellStyle name="Note 2 4 2" xfId="21952" xr:uid="{00000000-0005-0000-0000-000096A90000}"/>
    <cellStyle name="Note 2 4 2 10" xfId="45428" xr:uid="{00000000-0005-0000-0000-000097A90000}"/>
    <cellStyle name="Note 2 4 2 11" xfId="44381" xr:uid="{00000000-0005-0000-0000-000098A90000}"/>
    <cellStyle name="Note 2 4 2 2" xfId="21953" xr:uid="{00000000-0005-0000-0000-000099A90000}"/>
    <cellStyle name="Note 2 4 2 2 2" xfId="21954" xr:uid="{00000000-0005-0000-0000-00009AA90000}"/>
    <cellStyle name="Note 2 4 2 2 3" xfId="26794" xr:uid="{00000000-0005-0000-0000-00009BA90000}"/>
    <cellStyle name="Note 2 4 2 2 4" xfId="45429" xr:uid="{00000000-0005-0000-0000-00009CA90000}"/>
    <cellStyle name="Note 2 4 2 3" xfId="21955" xr:uid="{00000000-0005-0000-0000-00009DA90000}"/>
    <cellStyle name="Note 2 4 2 3 2" xfId="21956" xr:uid="{00000000-0005-0000-0000-00009EA90000}"/>
    <cellStyle name="Note 2 4 2 3 3" xfId="26795" xr:uid="{00000000-0005-0000-0000-00009FA90000}"/>
    <cellStyle name="Note 2 4 2 3 4" xfId="45430" xr:uid="{00000000-0005-0000-0000-0000A0A90000}"/>
    <cellStyle name="Note 2 4 2 4" xfId="21957" xr:uid="{00000000-0005-0000-0000-0000A1A90000}"/>
    <cellStyle name="Note 2 4 2 4 2" xfId="21958" xr:uid="{00000000-0005-0000-0000-0000A2A90000}"/>
    <cellStyle name="Note 2 4 2 4 3" xfId="26796" xr:uid="{00000000-0005-0000-0000-0000A3A90000}"/>
    <cellStyle name="Note 2 4 2 4 4" xfId="45431" xr:uid="{00000000-0005-0000-0000-0000A4A90000}"/>
    <cellStyle name="Note 2 4 2 5" xfId="21959" xr:uid="{00000000-0005-0000-0000-0000A5A90000}"/>
    <cellStyle name="Note 2 4 2 5 2" xfId="21960" xr:uid="{00000000-0005-0000-0000-0000A6A90000}"/>
    <cellStyle name="Note 2 4 2 5 3" xfId="26797" xr:uid="{00000000-0005-0000-0000-0000A7A90000}"/>
    <cellStyle name="Note 2 4 2 5 4" xfId="45432" xr:uid="{00000000-0005-0000-0000-0000A8A90000}"/>
    <cellStyle name="Note 2 4 2 6" xfId="21961" xr:uid="{00000000-0005-0000-0000-0000A9A90000}"/>
    <cellStyle name="Note 2 4 2 6 2" xfId="45433" xr:uid="{00000000-0005-0000-0000-0000AAA90000}"/>
    <cellStyle name="Note 2 4 2 7" xfId="26793" xr:uid="{00000000-0005-0000-0000-0000ABA90000}"/>
    <cellStyle name="Note 2 4 2 7 2" xfId="45434" xr:uid="{00000000-0005-0000-0000-0000ACA90000}"/>
    <cellStyle name="Note 2 4 2 8" xfId="45435" xr:uid="{00000000-0005-0000-0000-0000ADA90000}"/>
    <cellStyle name="Note 2 4 2 9" xfId="45436" xr:uid="{00000000-0005-0000-0000-0000AEA90000}"/>
    <cellStyle name="Note 2 4 3" xfId="21962" xr:uid="{00000000-0005-0000-0000-0000AFA90000}"/>
    <cellStyle name="Note 2 4 3 2" xfId="21963" xr:uid="{00000000-0005-0000-0000-0000B0A90000}"/>
    <cellStyle name="Note 2 4 3 2 2" xfId="21964" xr:uid="{00000000-0005-0000-0000-0000B1A90000}"/>
    <cellStyle name="Note 2 4 3 2 3" xfId="26799" xr:uid="{00000000-0005-0000-0000-0000B2A90000}"/>
    <cellStyle name="Note 2 4 3 3" xfId="21965" xr:uid="{00000000-0005-0000-0000-0000B3A90000}"/>
    <cellStyle name="Note 2 4 3 3 2" xfId="21966" xr:uid="{00000000-0005-0000-0000-0000B4A90000}"/>
    <cellStyle name="Note 2 4 3 3 3" xfId="26800" xr:uid="{00000000-0005-0000-0000-0000B5A90000}"/>
    <cellStyle name="Note 2 4 3 4" xfId="21967" xr:uid="{00000000-0005-0000-0000-0000B6A90000}"/>
    <cellStyle name="Note 2 4 3 4 2" xfId="21968" xr:uid="{00000000-0005-0000-0000-0000B7A90000}"/>
    <cellStyle name="Note 2 4 3 4 3" xfId="26801" xr:uid="{00000000-0005-0000-0000-0000B8A90000}"/>
    <cellStyle name="Note 2 4 3 5" xfId="21969" xr:uid="{00000000-0005-0000-0000-0000B9A90000}"/>
    <cellStyle name="Note 2 4 3 5 2" xfId="21970" xr:uid="{00000000-0005-0000-0000-0000BAA90000}"/>
    <cellStyle name="Note 2 4 3 5 3" xfId="26802" xr:uid="{00000000-0005-0000-0000-0000BBA90000}"/>
    <cellStyle name="Note 2 4 3 6" xfId="21971" xr:uid="{00000000-0005-0000-0000-0000BCA90000}"/>
    <cellStyle name="Note 2 4 3 7" xfId="26798" xr:uid="{00000000-0005-0000-0000-0000BDA90000}"/>
    <cellStyle name="Note 2 4 3 8" xfId="44267" xr:uid="{00000000-0005-0000-0000-0000BEA90000}"/>
    <cellStyle name="Note 2 4 4" xfId="21972" xr:uid="{00000000-0005-0000-0000-0000BFA90000}"/>
    <cellStyle name="Note 2 4 4 2" xfId="21973" xr:uid="{00000000-0005-0000-0000-0000C0A90000}"/>
    <cellStyle name="Note 2 4 4 2 2" xfId="21974" xr:uid="{00000000-0005-0000-0000-0000C1A90000}"/>
    <cellStyle name="Note 2 4 4 2 3" xfId="26804" xr:uid="{00000000-0005-0000-0000-0000C2A90000}"/>
    <cellStyle name="Note 2 4 4 3" xfId="21975" xr:uid="{00000000-0005-0000-0000-0000C3A90000}"/>
    <cellStyle name="Note 2 4 4 3 2" xfId="21976" xr:uid="{00000000-0005-0000-0000-0000C4A90000}"/>
    <cellStyle name="Note 2 4 4 3 3" xfId="26805" xr:uid="{00000000-0005-0000-0000-0000C5A90000}"/>
    <cellStyle name="Note 2 4 4 4" xfId="21977" xr:uid="{00000000-0005-0000-0000-0000C6A90000}"/>
    <cellStyle name="Note 2 4 4 4 2" xfId="21978" xr:uid="{00000000-0005-0000-0000-0000C7A90000}"/>
    <cellStyle name="Note 2 4 4 4 3" xfId="26806" xr:uid="{00000000-0005-0000-0000-0000C8A90000}"/>
    <cellStyle name="Note 2 4 4 5" xfId="21979" xr:uid="{00000000-0005-0000-0000-0000C9A90000}"/>
    <cellStyle name="Note 2 4 4 5 2" xfId="21980" xr:uid="{00000000-0005-0000-0000-0000CAA90000}"/>
    <cellStyle name="Note 2 4 4 5 3" xfId="26807" xr:uid="{00000000-0005-0000-0000-0000CBA90000}"/>
    <cellStyle name="Note 2 4 4 6" xfId="21981" xr:uid="{00000000-0005-0000-0000-0000CCA90000}"/>
    <cellStyle name="Note 2 4 4 7" xfId="26803" xr:uid="{00000000-0005-0000-0000-0000CDA90000}"/>
    <cellStyle name="Note 2 4 5" xfId="21982" xr:uid="{00000000-0005-0000-0000-0000CEA90000}"/>
    <cellStyle name="Note 2 4 5 2" xfId="21983" xr:uid="{00000000-0005-0000-0000-0000CFA90000}"/>
    <cellStyle name="Note 2 4 5 2 2" xfId="21984" xr:uid="{00000000-0005-0000-0000-0000D0A90000}"/>
    <cellStyle name="Note 2 4 5 2 3" xfId="26809" xr:uid="{00000000-0005-0000-0000-0000D1A90000}"/>
    <cellStyle name="Note 2 4 5 3" xfId="21985" xr:uid="{00000000-0005-0000-0000-0000D2A90000}"/>
    <cellStyle name="Note 2 4 5 3 2" xfId="21986" xr:uid="{00000000-0005-0000-0000-0000D3A90000}"/>
    <cellStyle name="Note 2 4 5 3 3" xfId="26810" xr:uid="{00000000-0005-0000-0000-0000D4A90000}"/>
    <cellStyle name="Note 2 4 5 4" xfId="21987" xr:uid="{00000000-0005-0000-0000-0000D5A90000}"/>
    <cellStyle name="Note 2 4 5 4 2" xfId="21988" xr:uid="{00000000-0005-0000-0000-0000D6A90000}"/>
    <cellStyle name="Note 2 4 5 4 3" xfId="26811" xr:uid="{00000000-0005-0000-0000-0000D7A90000}"/>
    <cellStyle name="Note 2 4 5 5" xfId="21989" xr:uid="{00000000-0005-0000-0000-0000D8A90000}"/>
    <cellStyle name="Note 2 4 5 5 2" xfId="21990" xr:uid="{00000000-0005-0000-0000-0000D9A90000}"/>
    <cellStyle name="Note 2 4 5 5 3" xfId="26812" xr:uid="{00000000-0005-0000-0000-0000DAA90000}"/>
    <cellStyle name="Note 2 4 5 6" xfId="21991" xr:uid="{00000000-0005-0000-0000-0000DBA90000}"/>
    <cellStyle name="Note 2 4 5 7" xfId="26808" xr:uid="{00000000-0005-0000-0000-0000DCA90000}"/>
    <cellStyle name="Note 2 4 6" xfId="21992" xr:uid="{00000000-0005-0000-0000-0000DDA90000}"/>
    <cellStyle name="Note 2 4 6 2" xfId="21993" xr:uid="{00000000-0005-0000-0000-0000DEA90000}"/>
    <cellStyle name="Note 2 4 6 3" xfId="26813" xr:uid="{00000000-0005-0000-0000-0000DFA90000}"/>
    <cellStyle name="Note 2 4 7" xfId="21994" xr:uid="{00000000-0005-0000-0000-0000E0A90000}"/>
    <cellStyle name="Note 2 4 7 2" xfId="21995" xr:uid="{00000000-0005-0000-0000-0000E1A90000}"/>
    <cellStyle name="Note 2 4 7 3" xfId="26814" xr:uid="{00000000-0005-0000-0000-0000E2A90000}"/>
    <cellStyle name="Note 2 4 8" xfId="21996" xr:uid="{00000000-0005-0000-0000-0000E3A90000}"/>
    <cellStyle name="Note 2 4 8 2" xfId="21997" xr:uid="{00000000-0005-0000-0000-0000E4A90000}"/>
    <cellStyle name="Note 2 4 8 3" xfId="26792" xr:uid="{00000000-0005-0000-0000-0000E5A90000}"/>
    <cellStyle name="Note 2 4 9" xfId="21998" xr:uid="{00000000-0005-0000-0000-0000E6A90000}"/>
    <cellStyle name="Note 2 4 9 2" xfId="21999" xr:uid="{00000000-0005-0000-0000-0000E7A90000}"/>
    <cellStyle name="Note 2 4 9 3" xfId="43916" xr:uid="{00000000-0005-0000-0000-0000E8A90000}"/>
    <cellStyle name="Note 2 5" xfId="22000" xr:uid="{00000000-0005-0000-0000-0000E9A90000}"/>
    <cellStyle name="Note 2 5 2" xfId="22001" xr:uid="{00000000-0005-0000-0000-0000EAA90000}"/>
    <cellStyle name="Note 2 5 2 10" xfId="45437" xr:uid="{00000000-0005-0000-0000-0000EBA90000}"/>
    <cellStyle name="Note 2 5 2 11" xfId="44382" xr:uid="{00000000-0005-0000-0000-0000ECA90000}"/>
    <cellStyle name="Note 2 5 2 2" xfId="22002" xr:uid="{00000000-0005-0000-0000-0000EDA90000}"/>
    <cellStyle name="Note 2 5 2 2 2" xfId="45438" xr:uid="{00000000-0005-0000-0000-0000EEA90000}"/>
    <cellStyle name="Note 2 5 2 3" xfId="26816" xr:uid="{00000000-0005-0000-0000-0000EFA90000}"/>
    <cellStyle name="Note 2 5 2 3 2" xfId="45439" xr:uid="{00000000-0005-0000-0000-0000F0A90000}"/>
    <cellStyle name="Note 2 5 2 4" xfId="45440" xr:uid="{00000000-0005-0000-0000-0000F1A90000}"/>
    <cellStyle name="Note 2 5 2 5" xfId="45441" xr:uid="{00000000-0005-0000-0000-0000F2A90000}"/>
    <cellStyle name="Note 2 5 2 6" xfId="45442" xr:uid="{00000000-0005-0000-0000-0000F3A90000}"/>
    <cellStyle name="Note 2 5 2 7" xfId="45443" xr:uid="{00000000-0005-0000-0000-0000F4A90000}"/>
    <cellStyle name="Note 2 5 2 8" xfId="45444" xr:uid="{00000000-0005-0000-0000-0000F5A90000}"/>
    <cellStyle name="Note 2 5 2 9" xfId="45445" xr:uid="{00000000-0005-0000-0000-0000F6A90000}"/>
    <cellStyle name="Note 2 5 3" xfId="22003" xr:uid="{00000000-0005-0000-0000-0000F7A90000}"/>
    <cellStyle name="Note 2 5 3 2" xfId="22004" xr:uid="{00000000-0005-0000-0000-0000F8A90000}"/>
    <cellStyle name="Note 2 5 3 3" xfId="26817" xr:uid="{00000000-0005-0000-0000-0000F9A90000}"/>
    <cellStyle name="Note 2 5 3 4" xfId="44268" xr:uid="{00000000-0005-0000-0000-0000FAA90000}"/>
    <cellStyle name="Note 2 5 4" xfId="22005" xr:uid="{00000000-0005-0000-0000-0000FBA90000}"/>
    <cellStyle name="Note 2 5 4 2" xfId="22006" xr:uid="{00000000-0005-0000-0000-0000FCA90000}"/>
    <cellStyle name="Note 2 5 4 3" xfId="26818" xr:uid="{00000000-0005-0000-0000-0000FDA90000}"/>
    <cellStyle name="Note 2 5 5" xfId="22007" xr:uid="{00000000-0005-0000-0000-0000FEA90000}"/>
    <cellStyle name="Note 2 5 5 2" xfId="22008" xr:uid="{00000000-0005-0000-0000-0000FFA90000}"/>
    <cellStyle name="Note 2 5 5 3" xfId="26819" xr:uid="{00000000-0005-0000-0000-000000AA0000}"/>
    <cellStyle name="Note 2 5 6" xfId="22009" xr:uid="{00000000-0005-0000-0000-000001AA0000}"/>
    <cellStyle name="Note 2 5 6 2" xfId="22010" xr:uid="{00000000-0005-0000-0000-000002AA0000}"/>
    <cellStyle name="Note 2 5 6 3" xfId="26815" xr:uid="{00000000-0005-0000-0000-000003AA0000}"/>
    <cellStyle name="Note 2 5 7" xfId="22011" xr:uid="{00000000-0005-0000-0000-000004AA0000}"/>
    <cellStyle name="Note 2 5 7 2" xfId="22012" xr:uid="{00000000-0005-0000-0000-000005AA0000}"/>
    <cellStyle name="Note 2 5 7 3" xfId="43917" xr:uid="{00000000-0005-0000-0000-000006AA0000}"/>
    <cellStyle name="Note 2 5 8" xfId="23161" xr:uid="{00000000-0005-0000-0000-000007AA0000}"/>
    <cellStyle name="Note 2 6" xfId="22013" xr:uid="{00000000-0005-0000-0000-000008AA0000}"/>
    <cellStyle name="Note 2 6 2" xfId="22014" xr:uid="{00000000-0005-0000-0000-000009AA0000}"/>
    <cellStyle name="Note 2 6 2 10" xfId="45446" xr:uid="{00000000-0005-0000-0000-00000AAA0000}"/>
    <cellStyle name="Note 2 6 2 11" xfId="44383" xr:uid="{00000000-0005-0000-0000-00000BAA0000}"/>
    <cellStyle name="Note 2 6 2 2" xfId="22015" xr:uid="{00000000-0005-0000-0000-00000CAA0000}"/>
    <cellStyle name="Note 2 6 2 2 2" xfId="45447" xr:uid="{00000000-0005-0000-0000-00000DAA0000}"/>
    <cellStyle name="Note 2 6 2 3" xfId="26821" xr:uid="{00000000-0005-0000-0000-00000EAA0000}"/>
    <cellStyle name="Note 2 6 2 3 2" xfId="45448" xr:uid="{00000000-0005-0000-0000-00000FAA0000}"/>
    <cellStyle name="Note 2 6 2 4" xfId="45449" xr:uid="{00000000-0005-0000-0000-000010AA0000}"/>
    <cellStyle name="Note 2 6 2 5" xfId="45450" xr:uid="{00000000-0005-0000-0000-000011AA0000}"/>
    <cellStyle name="Note 2 6 2 6" xfId="45451" xr:uid="{00000000-0005-0000-0000-000012AA0000}"/>
    <cellStyle name="Note 2 6 2 7" xfId="45452" xr:uid="{00000000-0005-0000-0000-000013AA0000}"/>
    <cellStyle name="Note 2 6 2 8" xfId="45453" xr:uid="{00000000-0005-0000-0000-000014AA0000}"/>
    <cellStyle name="Note 2 6 2 9" xfId="45454" xr:uid="{00000000-0005-0000-0000-000015AA0000}"/>
    <cellStyle name="Note 2 6 3" xfId="22016" xr:uid="{00000000-0005-0000-0000-000016AA0000}"/>
    <cellStyle name="Note 2 6 3 2" xfId="22017" xr:uid="{00000000-0005-0000-0000-000017AA0000}"/>
    <cellStyle name="Note 2 6 3 3" xfId="26822" xr:uid="{00000000-0005-0000-0000-000018AA0000}"/>
    <cellStyle name="Note 2 6 3 4" xfId="44269" xr:uid="{00000000-0005-0000-0000-000019AA0000}"/>
    <cellStyle name="Note 2 6 4" xfId="22018" xr:uid="{00000000-0005-0000-0000-00001AAA0000}"/>
    <cellStyle name="Note 2 6 4 2" xfId="22019" xr:uid="{00000000-0005-0000-0000-00001BAA0000}"/>
    <cellStyle name="Note 2 6 4 3" xfId="26823" xr:uid="{00000000-0005-0000-0000-00001CAA0000}"/>
    <cellStyle name="Note 2 6 5" xfId="22020" xr:uid="{00000000-0005-0000-0000-00001DAA0000}"/>
    <cellStyle name="Note 2 6 5 2" xfId="22021" xr:uid="{00000000-0005-0000-0000-00001EAA0000}"/>
    <cellStyle name="Note 2 6 5 3" xfId="26824" xr:uid="{00000000-0005-0000-0000-00001FAA0000}"/>
    <cellStyle name="Note 2 6 6" xfId="22022" xr:uid="{00000000-0005-0000-0000-000020AA0000}"/>
    <cellStyle name="Note 2 6 6 2" xfId="22023" xr:uid="{00000000-0005-0000-0000-000021AA0000}"/>
    <cellStyle name="Note 2 6 6 3" xfId="26820" xr:uid="{00000000-0005-0000-0000-000022AA0000}"/>
    <cellStyle name="Note 2 6 7" xfId="22024" xr:uid="{00000000-0005-0000-0000-000023AA0000}"/>
    <cellStyle name="Note 2 6 7 2" xfId="22025" xr:uid="{00000000-0005-0000-0000-000024AA0000}"/>
    <cellStyle name="Note 2 6 7 3" xfId="43918" xr:uid="{00000000-0005-0000-0000-000025AA0000}"/>
    <cellStyle name="Note 2 6 8" xfId="23162" xr:uid="{00000000-0005-0000-0000-000026AA0000}"/>
    <cellStyle name="Note 2 7" xfId="22026" xr:uid="{00000000-0005-0000-0000-000027AA0000}"/>
    <cellStyle name="Note 2 7 10" xfId="45455" xr:uid="{00000000-0005-0000-0000-000028AA0000}"/>
    <cellStyle name="Note 2 7 11" xfId="44368" xr:uid="{00000000-0005-0000-0000-000029AA0000}"/>
    <cellStyle name="Note 2 7 2" xfId="22027" xr:uid="{00000000-0005-0000-0000-00002AAA0000}"/>
    <cellStyle name="Note 2 7 2 2" xfId="45456" xr:uid="{00000000-0005-0000-0000-00002BAA0000}"/>
    <cellStyle name="Note 2 7 3" xfId="23454" xr:uid="{00000000-0005-0000-0000-00002CAA0000}"/>
    <cellStyle name="Note 2 7 3 2" xfId="45457" xr:uid="{00000000-0005-0000-0000-00002DAA0000}"/>
    <cellStyle name="Note 2 7 4" xfId="45458" xr:uid="{00000000-0005-0000-0000-00002EAA0000}"/>
    <cellStyle name="Note 2 7 5" xfId="45459" xr:uid="{00000000-0005-0000-0000-00002FAA0000}"/>
    <cellStyle name="Note 2 7 6" xfId="45460" xr:uid="{00000000-0005-0000-0000-000030AA0000}"/>
    <cellStyle name="Note 2 7 7" xfId="45461" xr:uid="{00000000-0005-0000-0000-000031AA0000}"/>
    <cellStyle name="Note 2 7 8" xfId="45462" xr:uid="{00000000-0005-0000-0000-000032AA0000}"/>
    <cellStyle name="Note 2 7 9" xfId="45463" xr:uid="{00000000-0005-0000-0000-000033AA0000}"/>
    <cellStyle name="Note 2 8" xfId="22028" xr:uid="{00000000-0005-0000-0000-000034AA0000}"/>
    <cellStyle name="Note 2 8 2" xfId="22029" xr:uid="{00000000-0005-0000-0000-000035AA0000}"/>
    <cellStyle name="Note 2 8 3" xfId="27346" xr:uid="{00000000-0005-0000-0000-000036AA0000}"/>
    <cellStyle name="Note 2 8 4" xfId="44254" xr:uid="{00000000-0005-0000-0000-000037AA0000}"/>
    <cellStyle name="Note 2 9" xfId="22030" xr:uid="{00000000-0005-0000-0000-000038AA0000}"/>
    <cellStyle name="Note 2 9 2" xfId="22031" xr:uid="{00000000-0005-0000-0000-000039AA0000}"/>
    <cellStyle name="Note 2 9 3" xfId="43903" xr:uid="{00000000-0005-0000-0000-00003AAA0000}"/>
    <cellStyle name="Note 3" xfId="22032" xr:uid="{00000000-0005-0000-0000-00003BAA0000}"/>
    <cellStyle name="Note 3 10" xfId="23163" xr:uid="{00000000-0005-0000-0000-00003CAA0000}"/>
    <cellStyle name="Note 3 2" xfId="22033" xr:uid="{00000000-0005-0000-0000-00003DAA0000}"/>
    <cellStyle name="Note 3 2 2" xfId="22034" xr:uid="{00000000-0005-0000-0000-00003EAA0000}"/>
    <cellStyle name="Note 3 2 2 2" xfId="22035" xr:uid="{00000000-0005-0000-0000-00003FAA0000}"/>
    <cellStyle name="Note 3 2 2 3" xfId="26826" xr:uid="{00000000-0005-0000-0000-000040AA0000}"/>
    <cellStyle name="Note 3 2 2 4" xfId="44384" xr:uid="{00000000-0005-0000-0000-000041AA0000}"/>
    <cellStyle name="Note 3 2 3" xfId="22036" xr:uid="{00000000-0005-0000-0000-000042AA0000}"/>
    <cellStyle name="Note 3 2 3 2" xfId="33893" xr:uid="{00000000-0005-0000-0000-000043AA0000}"/>
    <cellStyle name="Note 3 2 3 3" xfId="45464" xr:uid="{00000000-0005-0000-0000-000044AA0000}"/>
    <cellStyle name="Note 3 2 4" xfId="22037" xr:uid="{00000000-0005-0000-0000-000045AA0000}"/>
    <cellStyle name="Note 3 2 4 2" xfId="22038" xr:uid="{00000000-0005-0000-0000-000046AA0000}"/>
    <cellStyle name="Note 3 2 4 3" xfId="43920" xr:uid="{00000000-0005-0000-0000-000047AA0000}"/>
    <cellStyle name="Note 3 2 4 4" xfId="46416" xr:uid="{00000000-0005-0000-0000-000048AA0000}"/>
    <cellStyle name="Note 3 2 5" xfId="22039" xr:uid="{00000000-0005-0000-0000-000049AA0000}"/>
    <cellStyle name="Note 3 2 6" xfId="23164" xr:uid="{00000000-0005-0000-0000-00004AAA0000}"/>
    <cellStyle name="Note 3 2 7" xfId="23274" xr:uid="{00000000-0005-0000-0000-00004BAA0000}"/>
    <cellStyle name="Note 3 2 8" xfId="44078" xr:uid="{00000000-0005-0000-0000-00004CAA0000}"/>
    <cellStyle name="Note 3 3" xfId="22040" xr:uid="{00000000-0005-0000-0000-00004DAA0000}"/>
    <cellStyle name="Note 3 3 10" xfId="45465" xr:uid="{00000000-0005-0000-0000-00004EAA0000}"/>
    <cellStyle name="Note 3 3 11" xfId="44270" xr:uid="{00000000-0005-0000-0000-00004FAA0000}"/>
    <cellStyle name="Note 3 3 2" xfId="22041" xr:uid="{00000000-0005-0000-0000-000050AA0000}"/>
    <cellStyle name="Note 3 3 2 2" xfId="45466" xr:uid="{00000000-0005-0000-0000-000051AA0000}"/>
    <cellStyle name="Note 3 3 3" xfId="26827" xr:uid="{00000000-0005-0000-0000-000052AA0000}"/>
    <cellStyle name="Note 3 3 3 2" xfId="45467" xr:uid="{00000000-0005-0000-0000-000053AA0000}"/>
    <cellStyle name="Note 3 3 4" xfId="45468" xr:uid="{00000000-0005-0000-0000-000054AA0000}"/>
    <cellStyle name="Note 3 3 5" xfId="45469" xr:uid="{00000000-0005-0000-0000-000055AA0000}"/>
    <cellStyle name="Note 3 3 6" xfId="45470" xr:uid="{00000000-0005-0000-0000-000056AA0000}"/>
    <cellStyle name="Note 3 3 7" xfId="45471" xr:uid="{00000000-0005-0000-0000-000057AA0000}"/>
    <cellStyle name="Note 3 3 8" xfId="45472" xr:uid="{00000000-0005-0000-0000-000058AA0000}"/>
    <cellStyle name="Note 3 3 9" xfId="45473" xr:uid="{00000000-0005-0000-0000-000059AA0000}"/>
    <cellStyle name="Note 3 4" xfId="22042" xr:uid="{00000000-0005-0000-0000-00005AAA0000}"/>
    <cellStyle name="Note 3 4 2" xfId="22043" xr:uid="{00000000-0005-0000-0000-00005BAA0000}"/>
    <cellStyle name="Note 3 4 3" xfId="26828" xr:uid="{00000000-0005-0000-0000-00005CAA0000}"/>
    <cellStyle name="Note 3 4 4" xfId="45474" xr:uid="{00000000-0005-0000-0000-00005DAA0000}"/>
    <cellStyle name="Note 3 5" xfId="22044" xr:uid="{00000000-0005-0000-0000-00005EAA0000}"/>
    <cellStyle name="Note 3 5 2" xfId="22045" xr:uid="{00000000-0005-0000-0000-00005FAA0000}"/>
    <cellStyle name="Note 3 5 3" xfId="26829" xr:uid="{00000000-0005-0000-0000-000060AA0000}"/>
    <cellStyle name="Note 3 6" xfId="22046" xr:uid="{00000000-0005-0000-0000-000061AA0000}"/>
    <cellStyle name="Note 3 6 2" xfId="22047" xr:uid="{00000000-0005-0000-0000-000062AA0000}"/>
    <cellStyle name="Note 3 6 3" xfId="26830" xr:uid="{00000000-0005-0000-0000-000063AA0000}"/>
    <cellStyle name="Note 3 7" xfId="22048" xr:uid="{00000000-0005-0000-0000-000064AA0000}"/>
    <cellStyle name="Note 3 7 2" xfId="22049" xr:uid="{00000000-0005-0000-0000-000065AA0000}"/>
    <cellStyle name="Note 3 7 3" xfId="26825" xr:uid="{00000000-0005-0000-0000-000066AA0000}"/>
    <cellStyle name="Note 3 8" xfId="22050" xr:uid="{00000000-0005-0000-0000-000067AA0000}"/>
    <cellStyle name="Note 3 8 2" xfId="33867" xr:uid="{00000000-0005-0000-0000-000068AA0000}"/>
    <cellStyle name="Note 3 9" xfId="22051" xr:uid="{00000000-0005-0000-0000-000069AA0000}"/>
    <cellStyle name="Note 3 9 2" xfId="43919" xr:uid="{00000000-0005-0000-0000-00006AAA0000}"/>
    <cellStyle name="Note 4" xfId="22052" xr:uid="{00000000-0005-0000-0000-00006BAA0000}"/>
    <cellStyle name="Note 4 2" xfId="22053" xr:uid="{00000000-0005-0000-0000-00006CAA0000}"/>
    <cellStyle name="Note 4 2 2" xfId="22054" xr:uid="{00000000-0005-0000-0000-00006DAA0000}"/>
    <cellStyle name="Note 4 2 2 2" xfId="33895" xr:uid="{00000000-0005-0000-0000-00006EAA0000}"/>
    <cellStyle name="Note 4 2 2 3" xfId="44385" xr:uid="{00000000-0005-0000-0000-00006FAA0000}"/>
    <cellStyle name="Note 4 2 3" xfId="23276" xr:uid="{00000000-0005-0000-0000-000070AA0000}"/>
    <cellStyle name="Note 4 2 3 2" xfId="45475" xr:uid="{00000000-0005-0000-0000-000071AA0000}"/>
    <cellStyle name="Note 4 2 4" xfId="46417" xr:uid="{00000000-0005-0000-0000-000072AA0000}"/>
    <cellStyle name="Note 4 2 5" xfId="44079" xr:uid="{00000000-0005-0000-0000-000073AA0000}"/>
    <cellStyle name="Note 4 3" xfId="22055" xr:uid="{00000000-0005-0000-0000-000074AA0000}"/>
    <cellStyle name="Note 4 3 10" xfId="45476" xr:uid="{00000000-0005-0000-0000-000075AA0000}"/>
    <cellStyle name="Note 4 3 11" xfId="44271" xr:uid="{00000000-0005-0000-0000-000076AA0000}"/>
    <cellStyle name="Note 4 3 2" xfId="26831" xr:uid="{00000000-0005-0000-0000-000077AA0000}"/>
    <cellStyle name="Note 4 3 2 2" xfId="45477" xr:uid="{00000000-0005-0000-0000-000078AA0000}"/>
    <cellStyle name="Note 4 3 3" xfId="45478" xr:uid="{00000000-0005-0000-0000-000079AA0000}"/>
    <cellStyle name="Note 4 3 4" xfId="45479" xr:uid="{00000000-0005-0000-0000-00007AAA0000}"/>
    <cellStyle name="Note 4 3 5" xfId="45480" xr:uid="{00000000-0005-0000-0000-00007BAA0000}"/>
    <cellStyle name="Note 4 3 6" xfId="45481" xr:uid="{00000000-0005-0000-0000-00007CAA0000}"/>
    <cellStyle name="Note 4 3 7" xfId="45482" xr:uid="{00000000-0005-0000-0000-00007DAA0000}"/>
    <cellStyle name="Note 4 3 8" xfId="45483" xr:uid="{00000000-0005-0000-0000-00007EAA0000}"/>
    <cellStyle name="Note 4 3 9" xfId="45484" xr:uid="{00000000-0005-0000-0000-00007FAA0000}"/>
    <cellStyle name="Note 4 4" xfId="22056" xr:uid="{00000000-0005-0000-0000-000080AA0000}"/>
    <cellStyle name="Note 4 4 2" xfId="22057" xr:uid="{00000000-0005-0000-0000-000081AA0000}"/>
    <cellStyle name="Note 4 4 3" xfId="33894" xr:uid="{00000000-0005-0000-0000-000082AA0000}"/>
    <cellStyle name="Note 4 4 4" xfId="45485" xr:uid="{00000000-0005-0000-0000-000083AA0000}"/>
    <cellStyle name="Note 4 5" xfId="22058" xr:uid="{00000000-0005-0000-0000-000084AA0000}"/>
    <cellStyle name="Note 4 5 2" xfId="43921" xr:uid="{00000000-0005-0000-0000-000085AA0000}"/>
    <cellStyle name="Note 4 6" xfId="22059" xr:uid="{00000000-0005-0000-0000-000086AA0000}"/>
    <cellStyle name="Note 4 7" xfId="23165" xr:uid="{00000000-0005-0000-0000-000087AA0000}"/>
    <cellStyle name="Note 4 8" xfId="23275" xr:uid="{00000000-0005-0000-0000-000088AA0000}"/>
    <cellStyle name="Note 5" xfId="22060" xr:uid="{00000000-0005-0000-0000-000089AA0000}"/>
    <cellStyle name="Note 5 2" xfId="22061" xr:uid="{00000000-0005-0000-0000-00008AAA0000}"/>
    <cellStyle name="Note 5 2 2" xfId="26832" xr:uid="{00000000-0005-0000-0000-00008BAA0000}"/>
    <cellStyle name="Note 5 3" xfId="23356" xr:uid="{00000000-0005-0000-0000-00008CAA0000}"/>
    <cellStyle name="Note 6" xfId="22062" xr:uid="{00000000-0005-0000-0000-00008DAA0000}"/>
    <cellStyle name="Note 6 2" xfId="22063" xr:uid="{00000000-0005-0000-0000-00008EAA0000}"/>
    <cellStyle name="Note 6 3" xfId="26833" xr:uid="{00000000-0005-0000-0000-00008FAA0000}"/>
    <cellStyle name="Œ…‹æØ‚è [0.00]_Region Orders (2)" xfId="22064" xr:uid="{00000000-0005-0000-0000-000090AA0000}"/>
    <cellStyle name="Œ…‹æØ‚è_Region Orders (2)" xfId="22065" xr:uid="{00000000-0005-0000-0000-000091AA0000}"/>
    <cellStyle name="Output 2" xfId="22066" xr:uid="{00000000-0005-0000-0000-000092AA0000}"/>
    <cellStyle name="Output 2 2" xfId="22067" xr:uid="{00000000-0005-0000-0000-000093AA0000}"/>
    <cellStyle name="Output 2 2 2" xfId="22068" xr:uid="{00000000-0005-0000-0000-000094AA0000}"/>
    <cellStyle name="Output 2 2 2 10" xfId="22069" xr:uid="{00000000-0005-0000-0000-000095AA0000}"/>
    <cellStyle name="Output 2 2 2 10 10" xfId="45486" xr:uid="{00000000-0005-0000-0000-000096AA0000}"/>
    <cellStyle name="Output 2 2 2 10 11" xfId="44274" xr:uid="{00000000-0005-0000-0000-000097AA0000}"/>
    <cellStyle name="Output 2 2 2 10 2" xfId="22070" xr:uid="{00000000-0005-0000-0000-000098AA0000}"/>
    <cellStyle name="Output 2 2 2 10 2 2" xfId="22071" xr:uid="{00000000-0005-0000-0000-000099AA0000}"/>
    <cellStyle name="Output 2 2 2 10 2 2 2" xfId="22072" xr:uid="{00000000-0005-0000-0000-00009AAA0000}"/>
    <cellStyle name="Output 2 2 2 10 2 2 3" xfId="37320" xr:uid="{00000000-0005-0000-0000-00009BAA0000}"/>
    <cellStyle name="Output 2 2 2 10 2 3" xfId="27298" xr:uid="{00000000-0005-0000-0000-00009CAA0000}"/>
    <cellStyle name="Output 2 2 2 10 2 4" xfId="45487" xr:uid="{00000000-0005-0000-0000-00009DAA0000}"/>
    <cellStyle name="Output 2 2 2 10 3" xfId="22073" xr:uid="{00000000-0005-0000-0000-00009EAA0000}"/>
    <cellStyle name="Output 2 2 2 10 3 2" xfId="45488" xr:uid="{00000000-0005-0000-0000-00009FAA0000}"/>
    <cellStyle name="Output 2 2 2 10 4" xfId="26836" xr:uid="{00000000-0005-0000-0000-0000A0AA0000}"/>
    <cellStyle name="Output 2 2 2 10 4 2" xfId="45489" xr:uid="{00000000-0005-0000-0000-0000A1AA0000}"/>
    <cellStyle name="Output 2 2 2 10 5" xfId="45490" xr:uid="{00000000-0005-0000-0000-0000A2AA0000}"/>
    <cellStyle name="Output 2 2 2 10 6" xfId="45491" xr:uid="{00000000-0005-0000-0000-0000A3AA0000}"/>
    <cellStyle name="Output 2 2 2 10 7" xfId="45492" xr:uid="{00000000-0005-0000-0000-0000A4AA0000}"/>
    <cellStyle name="Output 2 2 2 10 8" xfId="45493" xr:uid="{00000000-0005-0000-0000-0000A5AA0000}"/>
    <cellStyle name="Output 2 2 2 10 9" xfId="45494" xr:uid="{00000000-0005-0000-0000-0000A6AA0000}"/>
    <cellStyle name="Output 2 2 2 11" xfId="22074" xr:uid="{00000000-0005-0000-0000-0000A7AA0000}"/>
    <cellStyle name="Output 2 2 2 11 2" xfId="22075" xr:uid="{00000000-0005-0000-0000-0000A8AA0000}"/>
    <cellStyle name="Output 2 2 2 11 2 2" xfId="22076" xr:uid="{00000000-0005-0000-0000-0000A9AA0000}"/>
    <cellStyle name="Output 2 2 2 11 2 2 2" xfId="22077" xr:uid="{00000000-0005-0000-0000-0000AAAA0000}"/>
    <cellStyle name="Output 2 2 2 11 2 2 3" xfId="37321" xr:uid="{00000000-0005-0000-0000-0000ABAA0000}"/>
    <cellStyle name="Output 2 2 2 11 2 3" xfId="27299" xr:uid="{00000000-0005-0000-0000-0000ACAA0000}"/>
    <cellStyle name="Output 2 2 2 11 3" xfId="22078" xr:uid="{00000000-0005-0000-0000-0000ADAA0000}"/>
    <cellStyle name="Output 2 2 2 11 4" xfId="26837" xr:uid="{00000000-0005-0000-0000-0000AEAA0000}"/>
    <cellStyle name="Output 2 2 2 11 5" xfId="45495" xr:uid="{00000000-0005-0000-0000-0000AFAA0000}"/>
    <cellStyle name="Output 2 2 2 12" xfId="22079" xr:uid="{00000000-0005-0000-0000-0000B0AA0000}"/>
    <cellStyle name="Output 2 2 2 12 2" xfId="22080" xr:uid="{00000000-0005-0000-0000-0000B1AA0000}"/>
    <cellStyle name="Output 2 2 2 12 3" xfId="26835" xr:uid="{00000000-0005-0000-0000-0000B2AA0000}"/>
    <cellStyle name="Output 2 2 2 12 4" xfId="45496" xr:uid="{00000000-0005-0000-0000-0000B3AA0000}"/>
    <cellStyle name="Output 2 2 2 13" xfId="22081" xr:uid="{00000000-0005-0000-0000-0000B4AA0000}"/>
    <cellStyle name="Output 2 2 2 13 2" xfId="22082" xr:uid="{00000000-0005-0000-0000-0000B5AA0000}"/>
    <cellStyle name="Output 2 2 2 13 3" xfId="43924" xr:uid="{00000000-0005-0000-0000-0000B6AA0000}"/>
    <cellStyle name="Output 2 2 2 13 4" xfId="45497" xr:uid="{00000000-0005-0000-0000-0000B7AA0000}"/>
    <cellStyle name="Output 2 2 2 14" xfId="23168" xr:uid="{00000000-0005-0000-0000-0000B8AA0000}"/>
    <cellStyle name="Output 2 2 2 2" xfId="22083" xr:uid="{00000000-0005-0000-0000-0000B9AA0000}"/>
    <cellStyle name="Output 2 2 2 2 10" xfId="23169" xr:uid="{00000000-0005-0000-0000-0000BAAA0000}"/>
    <cellStyle name="Output 2 2 2 2 2" xfId="22084" xr:uid="{00000000-0005-0000-0000-0000BBAA0000}"/>
    <cellStyle name="Output 2 2 2 2 2 10" xfId="45498" xr:uid="{00000000-0005-0000-0000-0000BCAA0000}"/>
    <cellStyle name="Output 2 2 2 2 2 11" xfId="44275" xr:uid="{00000000-0005-0000-0000-0000BDAA0000}"/>
    <cellStyle name="Output 2 2 2 2 2 2" xfId="22085" xr:uid="{00000000-0005-0000-0000-0000BEAA0000}"/>
    <cellStyle name="Output 2 2 2 2 2 2 2" xfId="22086" xr:uid="{00000000-0005-0000-0000-0000BFAA0000}"/>
    <cellStyle name="Output 2 2 2 2 2 2 2 2" xfId="22087" xr:uid="{00000000-0005-0000-0000-0000C0AA0000}"/>
    <cellStyle name="Output 2 2 2 2 2 2 2 2 2" xfId="22088" xr:uid="{00000000-0005-0000-0000-0000C1AA0000}"/>
    <cellStyle name="Output 2 2 2 2 2 2 2 2 3" xfId="37323" xr:uid="{00000000-0005-0000-0000-0000C2AA0000}"/>
    <cellStyle name="Output 2 2 2 2 2 2 2 3" xfId="27301" xr:uid="{00000000-0005-0000-0000-0000C3AA0000}"/>
    <cellStyle name="Output 2 2 2 2 2 2 3" xfId="22089" xr:uid="{00000000-0005-0000-0000-0000C4AA0000}"/>
    <cellStyle name="Output 2 2 2 2 2 2 4" xfId="26840" xr:uid="{00000000-0005-0000-0000-0000C5AA0000}"/>
    <cellStyle name="Output 2 2 2 2 2 2 5" xfId="45499" xr:uid="{00000000-0005-0000-0000-0000C6AA0000}"/>
    <cellStyle name="Output 2 2 2 2 2 3" xfId="22090" xr:uid="{00000000-0005-0000-0000-0000C7AA0000}"/>
    <cellStyle name="Output 2 2 2 2 2 3 2" xfId="22091" xr:uid="{00000000-0005-0000-0000-0000C8AA0000}"/>
    <cellStyle name="Output 2 2 2 2 2 3 2 2" xfId="22092" xr:uid="{00000000-0005-0000-0000-0000C9AA0000}"/>
    <cellStyle name="Output 2 2 2 2 2 3 2 2 2" xfId="22093" xr:uid="{00000000-0005-0000-0000-0000CAAA0000}"/>
    <cellStyle name="Output 2 2 2 2 2 3 2 2 3" xfId="37324" xr:uid="{00000000-0005-0000-0000-0000CBAA0000}"/>
    <cellStyle name="Output 2 2 2 2 2 3 2 3" xfId="27302" xr:uid="{00000000-0005-0000-0000-0000CCAA0000}"/>
    <cellStyle name="Output 2 2 2 2 2 3 3" xfId="22094" xr:uid="{00000000-0005-0000-0000-0000CDAA0000}"/>
    <cellStyle name="Output 2 2 2 2 2 3 4" xfId="26841" xr:uid="{00000000-0005-0000-0000-0000CEAA0000}"/>
    <cellStyle name="Output 2 2 2 2 2 3 5" xfId="45500" xr:uid="{00000000-0005-0000-0000-0000CFAA0000}"/>
    <cellStyle name="Output 2 2 2 2 2 4" xfId="22095" xr:uid="{00000000-0005-0000-0000-0000D0AA0000}"/>
    <cellStyle name="Output 2 2 2 2 2 4 2" xfId="22096" xr:uid="{00000000-0005-0000-0000-0000D1AA0000}"/>
    <cellStyle name="Output 2 2 2 2 2 4 2 2" xfId="22097" xr:uid="{00000000-0005-0000-0000-0000D2AA0000}"/>
    <cellStyle name="Output 2 2 2 2 2 4 2 2 2" xfId="22098" xr:uid="{00000000-0005-0000-0000-0000D3AA0000}"/>
    <cellStyle name="Output 2 2 2 2 2 4 2 2 3" xfId="37325" xr:uid="{00000000-0005-0000-0000-0000D4AA0000}"/>
    <cellStyle name="Output 2 2 2 2 2 4 2 3" xfId="27303" xr:uid="{00000000-0005-0000-0000-0000D5AA0000}"/>
    <cellStyle name="Output 2 2 2 2 2 4 3" xfId="22099" xr:uid="{00000000-0005-0000-0000-0000D6AA0000}"/>
    <cellStyle name="Output 2 2 2 2 2 4 4" xfId="26842" xr:uid="{00000000-0005-0000-0000-0000D7AA0000}"/>
    <cellStyle name="Output 2 2 2 2 2 4 5" xfId="45501" xr:uid="{00000000-0005-0000-0000-0000D8AA0000}"/>
    <cellStyle name="Output 2 2 2 2 2 5" xfId="22100" xr:uid="{00000000-0005-0000-0000-0000D9AA0000}"/>
    <cellStyle name="Output 2 2 2 2 2 5 2" xfId="22101" xr:uid="{00000000-0005-0000-0000-0000DAAA0000}"/>
    <cellStyle name="Output 2 2 2 2 2 5 2 2" xfId="22102" xr:uid="{00000000-0005-0000-0000-0000DBAA0000}"/>
    <cellStyle name="Output 2 2 2 2 2 5 2 2 2" xfId="22103" xr:uid="{00000000-0005-0000-0000-0000DCAA0000}"/>
    <cellStyle name="Output 2 2 2 2 2 5 2 2 3" xfId="37326" xr:uid="{00000000-0005-0000-0000-0000DDAA0000}"/>
    <cellStyle name="Output 2 2 2 2 2 5 2 3" xfId="27304" xr:uid="{00000000-0005-0000-0000-0000DEAA0000}"/>
    <cellStyle name="Output 2 2 2 2 2 5 3" xfId="22104" xr:uid="{00000000-0005-0000-0000-0000DFAA0000}"/>
    <cellStyle name="Output 2 2 2 2 2 5 4" xfId="26843" xr:uid="{00000000-0005-0000-0000-0000E0AA0000}"/>
    <cellStyle name="Output 2 2 2 2 2 5 5" xfId="45502" xr:uid="{00000000-0005-0000-0000-0000E1AA0000}"/>
    <cellStyle name="Output 2 2 2 2 2 6" xfId="22105" xr:uid="{00000000-0005-0000-0000-0000E2AA0000}"/>
    <cellStyle name="Output 2 2 2 2 2 6 2" xfId="22106" xr:uid="{00000000-0005-0000-0000-0000E3AA0000}"/>
    <cellStyle name="Output 2 2 2 2 2 6 2 2" xfId="22107" xr:uid="{00000000-0005-0000-0000-0000E4AA0000}"/>
    <cellStyle name="Output 2 2 2 2 2 6 2 3" xfId="37322" xr:uid="{00000000-0005-0000-0000-0000E5AA0000}"/>
    <cellStyle name="Output 2 2 2 2 2 6 3" xfId="27300" xr:uid="{00000000-0005-0000-0000-0000E6AA0000}"/>
    <cellStyle name="Output 2 2 2 2 2 6 4" xfId="45503" xr:uid="{00000000-0005-0000-0000-0000E7AA0000}"/>
    <cellStyle name="Output 2 2 2 2 2 7" xfId="22108" xr:uid="{00000000-0005-0000-0000-0000E8AA0000}"/>
    <cellStyle name="Output 2 2 2 2 2 7 2" xfId="45504" xr:uid="{00000000-0005-0000-0000-0000E9AA0000}"/>
    <cellStyle name="Output 2 2 2 2 2 8" xfId="26839" xr:uid="{00000000-0005-0000-0000-0000EAAA0000}"/>
    <cellStyle name="Output 2 2 2 2 2 8 2" xfId="45505" xr:uid="{00000000-0005-0000-0000-0000EBAA0000}"/>
    <cellStyle name="Output 2 2 2 2 2 9" xfId="45506" xr:uid="{00000000-0005-0000-0000-0000ECAA0000}"/>
    <cellStyle name="Output 2 2 2 2 3" xfId="22109" xr:uid="{00000000-0005-0000-0000-0000EDAA0000}"/>
    <cellStyle name="Output 2 2 2 2 3 2" xfId="22110" xr:uid="{00000000-0005-0000-0000-0000EEAA0000}"/>
    <cellStyle name="Output 2 2 2 2 3 2 2" xfId="22111" xr:uid="{00000000-0005-0000-0000-0000EFAA0000}"/>
    <cellStyle name="Output 2 2 2 2 3 2 2 2" xfId="22112" xr:uid="{00000000-0005-0000-0000-0000F0AA0000}"/>
    <cellStyle name="Output 2 2 2 2 3 2 2 2 2" xfId="22113" xr:uid="{00000000-0005-0000-0000-0000F1AA0000}"/>
    <cellStyle name="Output 2 2 2 2 3 2 2 2 3" xfId="37328" xr:uid="{00000000-0005-0000-0000-0000F2AA0000}"/>
    <cellStyle name="Output 2 2 2 2 3 2 2 3" xfId="27306" xr:uid="{00000000-0005-0000-0000-0000F3AA0000}"/>
    <cellStyle name="Output 2 2 2 2 3 2 3" xfId="22114" xr:uid="{00000000-0005-0000-0000-0000F4AA0000}"/>
    <cellStyle name="Output 2 2 2 2 3 2 4" xfId="26845" xr:uid="{00000000-0005-0000-0000-0000F5AA0000}"/>
    <cellStyle name="Output 2 2 2 2 3 3" xfId="22115" xr:uid="{00000000-0005-0000-0000-0000F6AA0000}"/>
    <cellStyle name="Output 2 2 2 2 3 3 2" xfId="22116" xr:uid="{00000000-0005-0000-0000-0000F7AA0000}"/>
    <cellStyle name="Output 2 2 2 2 3 3 2 2" xfId="22117" xr:uid="{00000000-0005-0000-0000-0000F8AA0000}"/>
    <cellStyle name="Output 2 2 2 2 3 3 2 2 2" xfId="22118" xr:uid="{00000000-0005-0000-0000-0000F9AA0000}"/>
    <cellStyle name="Output 2 2 2 2 3 3 2 2 3" xfId="37329" xr:uid="{00000000-0005-0000-0000-0000FAAA0000}"/>
    <cellStyle name="Output 2 2 2 2 3 3 2 3" xfId="27307" xr:uid="{00000000-0005-0000-0000-0000FBAA0000}"/>
    <cellStyle name="Output 2 2 2 2 3 3 3" xfId="22119" xr:uid="{00000000-0005-0000-0000-0000FCAA0000}"/>
    <cellStyle name="Output 2 2 2 2 3 3 4" xfId="26846" xr:uid="{00000000-0005-0000-0000-0000FDAA0000}"/>
    <cellStyle name="Output 2 2 2 2 3 4" xfId="22120" xr:uid="{00000000-0005-0000-0000-0000FEAA0000}"/>
    <cellStyle name="Output 2 2 2 2 3 4 2" xfId="22121" xr:uid="{00000000-0005-0000-0000-0000FFAA0000}"/>
    <cellStyle name="Output 2 2 2 2 3 4 2 2" xfId="22122" xr:uid="{00000000-0005-0000-0000-000000AB0000}"/>
    <cellStyle name="Output 2 2 2 2 3 4 2 2 2" xfId="22123" xr:uid="{00000000-0005-0000-0000-000001AB0000}"/>
    <cellStyle name="Output 2 2 2 2 3 4 2 2 3" xfId="37330" xr:uid="{00000000-0005-0000-0000-000002AB0000}"/>
    <cellStyle name="Output 2 2 2 2 3 4 2 3" xfId="27308" xr:uid="{00000000-0005-0000-0000-000003AB0000}"/>
    <cellStyle name="Output 2 2 2 2 3 4 3" xfId="22124" xr:uid="{00000000-0005-0000-0000-000004AB0000}"/>
    <cellStyle name="Output 2 2 2 2 3 4 4" xfId="26847" xr:uid="{00000000-0005-0000-0000-000005AB0000}"/>
    <cellStyle name="Output 2 2 2 2 3 5" xfId="22125" xr:uid="{00000000-0005-0000-0000-000006AB0000}"/>
    <cellStyle name="Output 2 2 2 2 3 5 2" xfId="22126" xr:uid="{00000000-0005-0000-0000-000007AB0000}"/>
    <cellStyle name="Output 2 2 2 2 3 5 2 2" xfId="22127" xr:uid="{00000000-0005-0000-0000-000008AB0000}"/>
    <cellStyle name="Output 2 2 2 2 3 5 2 2 2" xfId="22128" xr:uid="{00000000-0005-0000-0000-000009AB0000}"/>
    <cellStyle name="Output 2 2 2 2 3 5 2 2 3" xfId="37331" xr:uid="{00000000-0005-0000-0000-00000AAB0000}"/>
    <cellStyle name="Output 2 2 2 2 3 5 2 3" xfId="27309" xr:uid="{00000000-0005-0000-0000-00000BAB0000}"/>
    <cellStyle name="Output 2 2 2 2 3 5 3" xfId="22129" xr:uid="{00000000-0005-0000-0000-00000CAB0000}"/>
    <cellStyle name="Output 2 2 2 2 3 5 4" xfId="26848" xr:uid="{00000000-0005-0000-0000-00000DAB0000}"/>
    <cellStyle name="Output 2 2 2 2 3 6" xfId="22130" xr:uid="{00000000-0005-0000-0000-00000EAB0000}"/>
    <cellStyle name="Output 2 2 2 2 3 6 2" xfId="22131" xr:uid="{00000000-0005-0000-0000-00000FAB0000}"/>
    <cellStyle name="Output 2 2 2 2 3 6 2 2" xfId="22132" xr:uid="{00000000-0005-0000-0000-000010AB0000}"/>
    <cellStyle name="Output 2 2 2 2 3 6 2 3" xfId="37327" xr:uid="{00000000-0005-0000-0000-000011AB0000}"/>
    <cellStyle name="Output 2 2 2 2 3 6 3" xfId="27305" xr:uid="{00000000-0005-0000-0000-000012AB0000}"/>
    <cellStyle name="Output 2 2 2 2 3 7" xfId="22133" xr:uid="{00000000-0005-0000-0000-000013AB0000}"/>
    <cellStyle name="Output 2 2 2 2 3 8" xfId="26844" xr:uid="{00000000-0005-0000-0000-000014AB0000}"/>
    <cellStyle name="Output 2 2 2 2 3 9" xfId="45507" xr:uid="{00000000-0005-0000-0000-000015AB0000}"/>
    <cellStyle name="Output 2 2 2 2 4" xfId="22134" xr:uid="{00000000-0005-0000-0000-000016AB0000}"/>
    <cellStyle name="Output 2 2 2 2 4 2" xfId="22135" xr:uid="{00000000-0005-0000-0000-000017AB0000}"/>
    <cellStyle name="Output 2 2 2 2 4 2 2" xfId="22136" xr:uid="{00000000-0005-0000-0000-000018AB0000}"/>
    <cellStyle name="Output 2 2 2 2 4 2 2 2" xfId="22137" xr:uid="{00000000-0005-0000-0000-000019AB0000}"/>
    <cellStyle name="Output 2 2 2 2 4 2 2 2 2" xfId="22138" xr:uid="{00000000-0005-0000-0000-00001AAB0000}"/>
    <cellStyle name="Output 2 2 2 2 4 2 2 2 3" xfId="37333" xr:uid="{00000000-0005-0000-0000-00001BAB0000}"/>
    <cellStyle name="Output 2 2 2 2 4 2 2 3" xfId="27311" xr:uid="{00000000-0005-0000-0000-00001CAB0000}"/>
    <cellStyle name="Output 2 2 2 2 4 2 3" xfId="22139" xr:uid="{00000000-0005-0000-0000-00001DAB0000}"/>
    <cellStyle name="Output 2 2 2 2 4 2 4" xfId="26850" xr:uid="{00000000-0005-0000-0000-00001EAB0000}"/>
    <cellStyle name="Output 2 2 2 2 4 3" xfId="22140" xr:uid="{00000000-0005-0000-0000-00001FAB0000}"/>
    <cellStyle name="Output 2 2 2 2 4 3 2" xfId="22141" xr:uid="{00000000-0005-0000-0000-000020AB0000}"/>
    <cellStyle name="Output 2 2 2 2 4 3 2 2" xfId="22142" xr:uid="{00000000-0005-0000-0000-000021AB0000}"/>
    <cellStyle name="Output 2 2 2 2 4 3 2 2 2" xfId="22143" xr:uid="{00000000-0005-0000-0000-000022AB0000}"/>
    <cellStyle name="Output 2 2 2 2 4 3 2 2 3" xfId="37334" xr:uid="{00000000-0005-0000-0000-000023AB0000}"/>
    <cellStyle name="Output 2 2 2 2 4 3 2 3" xfId="27312" xr:uid="{00000000-0005-0000-0000-000024AB0000}"/>
    <cellStyle name="Output 2 2 2 2 4 3 3" xfId="22144" xr:uid="{00000000-0005-0000-0000-000025AB0000}"/>
    <cellStyle name="Output 2 2 2 2 4 3 4" xfId="26851" xr:uid="{00000000-0005-0000-0000-000026AB0000}"/>
    <cellStyle name="Output 2 2 2 2 4 4" xfId="22145" xr:uid="{00000000-0005-0000-0000-000027AB0000}"/>
    <cellStyle name="Output 2 2 2 2 4 4 2" xfId="22146" xr:uid="{00000000-0005-0000-0000-000028AB0000}"/>
    <cellStyle name="Output 2 2 2 2 4 4 2 2" xfId="22147" xr:uid="{00000000-0005-0000-0000-000029AB0000}"/>
    <cellStyle name="Output 2 2 2 2 4 4 2 2 2" xfId="22148" xr:uid="{00000000-0005-0000-0000-00002AAB0000}"/>
    <cellStyle name="Output 2 2 2 2 4 4 2 2 3" xfId="37335" xr:uid="{00000000-0005-0000-0000-00002BAB0000}"/>
    <cellStyle name="Output 2 2 2 2 4 4 2 3" xfId="27313" xr:uid="{00000000-0005-0000-0000-00002CAB0000}"/>
    <cellStyle name="Output 2 2 2 2 4 4 3" xfId="22149" xr:uid="{00000000-0005-0000-0000-00002DAB0000}"/>
    <cellStyle name="Output 2 2 2 2 4 4 4" xfId="26852" xr:uid="{00000000-0005-0000-0000-00002EAB0000}"/>
    <cellStyle name="Output 2 2 2 2 4 5" xfId="22150" xr:uid="{00000000-0005-0000-0000-00002FAB0000}"/>
    <cellStyle name="Output 2 2 2 2 4 5 2" xfId="22151" xr:uid="{00000000-0005-0000-0000-000030AB0000}"/>
    <cellStyle name="Output 2 2 2 2 4 5 2 2" xfId="22152" xr:uid="{00000000-0005-0000-0000-000031AB0000}"/>
    <cellStyle name="Output 2 2 2 2 4 5 2 2 2" xfId="22153" xr:uid="{00000000-0005-0000-0000-000032AB0000}"/>
    <cellStyle name="Output 2 2 2 2 4 5 2 2 3" xfId="37336" xr:uid="{00000000-0005-0000-0000-000033AB0000}"/>
    <cellStyle name="Output 2 2 2 2 4 5 2 3" xfId="27314" xr:uid="{00000000-0005-0000-0000-000034AB0000}"/>
    <cellStyle name="Output 2 2 2 2 4 5 3" xfId="22154" xr:uid="{00000000-0005-0000-0000-000035AB0000}"/>
    <cellStyle name="Output 2 2 2 2 4 5 4" xfId="26853" xr:uid="{00000000-0005-0000-0000-000036AB0000}"/>
    <cellStyle name="Output 2 2 2 2 4 6" xfId="22155" xr:uid="{00000000-0005-0000-0000-000037AB0000}"/>
    <cellStyle name="Output 2 2 2 2 4 6 2" xfId="22156" xr:uid="{00000000-0005-0000-0000-000038AB0000}"/>
    <cellStyle name="Output 2 2 2 2 4 6 2 2" xfId="22157" xr:uid="{00000000-0005-0000-0000-000039AB0000}"/>
    <cellStyle name="Output 2 2 2 2 4 6 2 3" xfId="37332" xr:uid="{00000000-0005-0000-0000-00003AAB0000}"/>
    <cellStyle name="Output 2 2 2 2 4 6 3" xfId="27310" xr:uid="{00000000-0005-0000-0000-00003BAB0000}"/>
    <cellStyle name="Output 2 2 2 2 4 7" xfId="22158" xr:uid="{00000000-0005-0000-0000-00003CAB0000}"/>
    <cellStyle name="Output 2 2 2 2 4 8" xfId="26849" xr:uid="{00000000-0005-0000-0000-00003DAB0000}"/>
    <cellStyle name="Output 2 2 2 2 4 9" xfId="45508" xr:uid="{00000000-0005-0000-0000-00003EAB0000}"/>
    <cellStyle name="Output 2 2 2 2 5" xfId="22159" xr:uid="{00000000-0005-0000-0000-00003FAB0000}"/>
    <cellStyle name="Output 2 2 2 2 5 2" xfId="22160" xr:uid="{00000000-0005-0000-0000-000040AB0000}"/>
    <cellStyle name="Output 2 2 2 2 5 2 2" xfId="22161" xr:uid="{00000000-0005-0000-0000-000041AB0000}"/>
    <cellStyle name="Output 2 2 2 2 5 2 2 2" xfId="22162" xr:uid="{00000000-0005-0000-0000-000042AB0000}"/>
    <cellStyle name="Output 2 2 2 2 5 2 2 2 2" xfId="22163" xr:uid="{00000000-0005-0000-0000-000043AB0000}"/>
    <cellStyle name="Output 2 2 2 2 5 2 2 2 3" xfId="37338" xr:uid="{00000000-0005-0000-0000-000044AB0000}"/>
    <cellStyle name="Output 2 2 2 2 5 2 2 3" xfId="27316" xr:uid="{00000000-0005-0000-0000-000045AB0000}"/>
    <cellStyle name="Output 2 2 2 2 5 2 3" xfId="22164" xr:uid="{00000000-0005-0000-0000-000046AB0000}"/>
    <cellStyle name="Output 2 2 2 2 5 2 4" xfId="26855" xr:uid="{00000000-0005-0000-0000-000047AB0000}"/>
    <cellStyle name="Output 2 2 2 2 5 3" xfId="22165" xr:uid="{00000000-0005-0000-0000-000048AB0000}"/>
    <cellStyle name="Output 2 2 2 2 5 3 2" xfId="22166" xr:uid="{00000000-0005-0000-0000-000049AB0000}"/>
    <cellStyle name="Output 2 2 2 2 5 3 2 2" xfId="22167" xr:uid="{00000000-0005-0000-0000-00004AAB0000}"/>
    <cellStyle name="Output 2 2 2 2 5 3 2 2 2" xfId="22168" xr:uid="{00000000-0005-0000-0000-00004BAB0000}"/>
    <cellStyle name="Output 2 2 2 2 5 3 2 2 3" xfId="37339" xr:uid="{00000000-0005-0000-0000-00004CAB0000}"/>
    <cellStyle name="Output 2 2 2 2 5 3 2 3" xfId="27317" xr:uid="{00000000-0005-0000-0000-00004DAB0000}"/>
    <cellStyle name="Output 2 2 2 2 5 3 3" xfId="22169" xr:uid="{00000000-0005-0000-0000-00004EAB0000}"/>
    <cellStyle name="Output 2 2 2 2 5 3 4" xfId="26856" xr:uid="{00000000-0005-0000-0000-00004FAB0000}"/>
    <cellStyle name="Output 2 2 2 2 5 4" xfId="22170" xr:uid="{00000000-0005-0000-0000-000050AB0000}"/>
    <cellStyle name="Output 2 2 2 2 5 4 2" xfId="22171" xr:uid="{00000000-0005-0000-0000-000051AB0000}"/>
    <cellStyle name="Output 2 2 2 2 5 4 2 2" xfId="22172" xr:uid="{00000000-0005-0000-0000-000052AB0000}"/>
    <cellStyle name="Output 2 2 2 2 5 4 2 2 2" xfId="22173" xr:uid="{00000000-0005-0000-0000-000053AB0000}"/>
    <cellStyle name="Output 2 2 2 2 5 4 2 2 3" xfId="37340" xr:uid="{00000000-0005-0000-0000-000054AB0000}"/>
    <cellStyle name="Output 2 2 2 2 5 4 2 3" xfId="27318" xr:uid="{00000000-0005-0000-0000-000055AB0000}"/>
    <cellStyle name="Output 2 2 2 2 5 4 3" xfId="22174" xr:uid="{00000000-0005-0000-0000-000056AB0000}"/>
    <cellStyle name="Output 2 2 2 2 5 4 4" xfId="26857" xr:uid="{00000000-0005-0000-0000-000057AB0000}"/>
    <cellStyle name="Output 2 2 2 2 5 5" xfId="22175" xr:uid="{00000000-0005-0000-0000-000058AB0000}"/>
    <cellStyle name="Output 2 2 2 2 5 5 2" xfId="22176" xr:uid="{00000000-0005-0000-0000-000059AB0000}"/>
    <cellStyle name="Output 2 2 2 2 5 5 2 2" xfId="22177" xr:uid="{00000000-0005-0000-0000-00005AAB0000}"/>
    <cellStyle name="Output 2 2 2 2 5 5 2 2 2" xfId="22178" xr:uid="{00000000-0005-0000-0000-00005BAB0000}"/>
    <cellStyle name="Output 2 2 2 2 5 5 2 2 3" xfId="37341" xr:uid="{00000000-0005-0000-0000-00005CAB0000}"/>
    <cellStyle name="Output 2 2 2 2 5 5 2 3" xfId="27319" xr:uid="{00000000-0005-0000-0000-00005DAB0000}"/>
    <cellStyle name="Output 2 2 2 2 5 5 3" xfId="22179" xr:uid="{00000000-0005-0000-0000-00005EAB0000}"/>
    <cellStyle name="Output 2 2 2 2 5 5 4" xfId="26858" xr:uid="{00000000-0005-0000-0000-00005FAB0000}"/>
    <cellStyle name="Output 2 2 2 2 5 6" xfId="22180" xr:uid="{00000000-0005-0000-0000-000060AB0000}"/>
    <cellStyle name="Output 2 2 2 2 5 6 2" xfId="22181" xr:uid="{00000000-0005-0000-0000-000061AB0000}"/>
    <cellStyle name="Output 2 2 2 2 5 6 2 2" xfId="22182" xr:uid="{00000000-0005-0000-0000-000062AB0000}"/>
    <cellStyle name="Output 2 2 2 2 5 6 2 3" xfId="37337" xr:uid="{00000000-0005-0000-0000-000063AB0000}"/>
    <cellStyle name="Output 2 2 2 2 5 6 3" xfId="27315" xr:uid="{00000000-0005-0000-0000-000064AB0000}"/>
    <cellStyle name="Output 2 2 2 2 5 7" xfId="22183" xr:uid="{00000000-0005-0000-0000-000065AB0000}"/>
    <cellStyle name="Output 2 2 2 2 5 8" xfId="26854" xr:uid="{00000000-0005-0000-0000-000066AB0000}"/>
    <cellStyle name="Output 2 2 2 2 5 9" xfId="45509" xr:uid="{00000000-0005-0000-0000-000067AB0000}"/>
    <cellStyle name="Output 2 2 2 2 6" xfId="22184" xr:uid="{00000000-0005-0000-0000-000068AB0000}"/>
    <cellStyle name="Output 2 2 2 2 6 2" xfId="22185" xr:uid="{00000000-0005-0000-0000-000069AB0000}"/>
    <cellStyle name="Output 2 2 2 2 6 2 2" xfId="22186" xr:uid="{00000000-0005-0000-0000-00006AAB0000}"/>
    <cellStyle name="Output 2 2 2 2 6 2 2 2" xfId="22187" xr:uid="{00000000-0005-0000-0000-00006BAB0000}"/>
    <cellStyle name="Output 2 2 2 2 6 2 2 3" xfId="37342" xr:uid="{00000000-0005-0000-0000-00006CAB0000}"/>
    <cellStyle name="Output 2 2 2 2 6 2 3" xfId="27320" xr:uid="{00000000-0005-0000-0000-00006DAB0000}"/>
    <cellStyle name="Output 2 2 2 2 6 3" xfId="22188" xr:uid="{00000000-0005-0000-0000-00006EAB0000}"/>
    <cellStyle name="Output 2 2 2 2 6 4" xfId="26859" xr:uid="{00000000-0005-0000-0000-00006FAB0000}"/>
    <cellStyle name="Output 2 2 2 2 7" xfId="22189" xr:uid="{00000000-0005-0000-0000-000070AB0000}"/>
    <cellStyle name="Output 2 2 2 2 7 2" xfId="22190" xr:uid="{00000000-0005-0000-0000-000071AB0000}"/>
    <cellStyle name="Output 2 2 2 2 7 2 2" xfId="22191" xr:uid="{00000000-0005-0000-0000-000072AB0000}"/>
    <cellStyle name="Output 2 2 2 2 7 2 2 2" xfId="22192" xr:uid="{00000000-0005-0000-0000-000073AB0000}"/>
    <cellStyle name="Output 2 2 2 2 7 2 2 3" xfId="37343" xr:uid="{00000000-0005-0000-0000-000074AB0000}"/>
    <cellStyle name="Output 2 2 2 2 7 2 3" xfId="27321" xr:uid="{00000000-0005-0000-0000-000075AB0000}"/>
    <cellStyle name="Output 2 2 2 2 7 3" xfId="22193" xr:uid="{00000000-0005-0000-0000-000076AB0000}"/>
    <cellStyle name="Output 2 2 2 2 7 4" xfId="26860" xr:uid="{00000000-0005-0000-0000-000077AB0000}"/>
    <cellStyle name="Output 2 2 2 2 8" xfId="22194" xr:uid="{00000000-0005-0000-0000-000078AB0000}"/>
    <cellStyle name="Output 2 2 2 2 8 2" xfId="22195" xr:uid="{00000000-0005-0000-0000-000079AB0000}"/>
    <cellStyle name="Output 2 2 2 2 8 3" xfId="26838" xr:uid="{00000000-0005-0000-0000-00007AAB0000}"/>
    <cellStyle name="Output 2 2 2 2 9" xfId="22196" xr:uid="{00000000-0005-0000-0000-00007BAB0000}"/>
    <cellStyle name="Output 2 2 2 2 9 2" xfId="22197" xr:uid="{00000000-0005-0000-0000-00007CAB0000}"/>
    <cellStyle name="Output 2 2 2 2 9 3" xfId="43925" xr:uid="{00000000-0005-0000-0000-00007DAB0000}"/>
    <cellStyle name="Output 2 2 2 3" xfId="22198" xr:uid="{00000000-0005-0000-0000-00007EAB0000}"/>
    <cellStyle name="Output 2 2 2 3 2" xfId="22199" xr:uid="{00000000-0005-0000-0000-00007FAB0000}"/>
    <cellStyle name="Output 2 2 2 3 2 10" xfId="45510" xr:uid="{00000000-0005-0000-0000-000080AB0000}"/>
    <cellStyle name="Output 2 2 2 3 2 11" xfId="44276" xr:uid="{00000000-0005-0000-0000-000081AB0000}"/>
    <cellStyle name="Output 2 2 2 3 2 2" xfId="22200" xr:uid="{00000000-0005-0000-0000-000082AB0000}"/>
    <cellStyle name="Output 2 2 2 3 2 2 2" xfId="22201" xr:uid="{00000000-0005-0000-0000-000083AB0000}"/>
    <cellStyle name="Output 2 2 2 3 2 2 2 2" xfId="22202" xr:uid="{00000000-0005-0000-0000-000084AB0000}"/>
    <cellStyle name="Output 2 2 2 3 2 2 2 3" xfId="37344" xr:uid="{00000000-0005-0000-0000-000085AB0000}"/>
    <cellStyle name="Output 2 2 2 3 2 2 3" xfId="27322" xr:uid="{00000000-0005-0000-0000-000086AB0000}"/>
    <cellStyle name="Output 2 2 2 3 2 2 4" xfId="45511" xr:uid="{00000000-0005-0000-0000-000087AB0000}"/>
    <cellStyle name="Output 2 2 2 3 2 3" xfId="22203" xr:uid="{00000000-0005-0000-0000-000088AB0000}"/>
    <cellStyle name="Output 2 2 2 3 2 3 2" xfId="45512" xr:uid="{00000000-0005-0000-0000-000089AB0000}"/>
    <cellStyle name="Output 2 2 2 3 2 4" xfId="26862" xr:uid="{00000000-0005-0000-0000-00008AAB0000}"/>
    <cellStyle name="Output 2 2 2 3 2 4 2" xfId="45513" xr:uid="{00000000-0005-0000-0000-00008BAB0000}"/>
    <cellStyle name="Output 2 2 2 3 2 5" xfId="45514" xr:uid="{00000000-0005-0000-0000-00008CAB0000}"/>
    <cellStyle name="Output 2 2 2 3 2 6" xfId="45515" xr:uid="{00000000-0005-0000-0000-00008DAB0000}"/>
    <cellStyle name="Output 2 2 2 3 2 7" xfId="45516" xr:uid="{00000000-0005-0000-0000-00008EAB0000}"/>
    <cellStyle name="Output 2 2 2 3 2 8" xfId="45517" xr:uid="{00000000-0005-0000-0000-00008FAB0000}"/>
    <cellStyle name="Output 2 2 2 3 2 9" xfId="45518" xr:uid="{00000000-0005-0000-0000-000090AB0000}"/>
    <cellStyle name="Output 2 2 2 3 3" xfId="22204" xr:uid="{00000000-0005-0000-0000-000091AB0000}"/>
    <cellStyle name="Output 2 2 2 3 3 2" xfId="22205" xr:uid="{00000000-0005-0000-0000-000092AB0000}"/>
    <cellStyle name="Output 2 2 2 3 3 2 2" xfId="22206" xr:uid="{00000000-0005-0000-0000-000093AB0000}"/>
    <cellStyle name="Output 2 2 2 3 3 2 2 2" xfId="22207" xr:uid="{00000000-0005-0000-0000-000094AB0000}"/>
    <cellStyle name="Output 2 2 2 3 3 2 2 3" xfId="37345" xr:uid="{00000000-0005-0000-0000-000095AB0000}"/>
    <cellStyle name="Output 2 2 2 3 3 2 3" xfId="27323" xr:uid="{00000000-0005-0000-0000-000096AB0000}"/>
    <cellStyle name="Output 2 2 2 3 3 3" xfId="22208" xr:uid="{00000000-0005-0000-0000-000097AB0000}"/>
    <cellStyle name="Output 2 2 2 3 3 4" xfId="26863" xr:uid="{00000000-0005-0000-0000-000098AB0000}"/>
    <cellStyle name="Output 2 2 2 3 3 5" xfId="45519" xr:uid="{00000000-0005-0000-0000-000099AB0000}"/>
    <cellStyle name="Output 2 2 2 3 4" xfId="22209" xr:uid="{00000000-0005-0000-0000-00009AAB0000}"/>
    <cellStyle name="Output 2 2 2 3 4 2" xfId="22210" xr:uid="{00000000-0005-0000-0000-00009BAB0000}"/>
    <cellStyle name="Output 2 2 2 3 4 2 2" xfId="22211" xr:uid="{00000000-0005-0000-0000-00009CAB0000}"/>
    <cellStyle name="Output 2 2 2 3 4 2 2 2" xfId="22212" xr:uid="{00000000-0005-0000-0000-00009DAB0000}"/>
    <cellStyle name="Output 2 2 2 3 4 2 2 3" xfId="37346" xr:uid="{00000000-0005-0000-0000-00009EAB0000}"/>
    <cellStyle name="Output 2 2 2 3 4 2 3" xfId="27324" xr:uid="{00000000-0005-0000-0000-00009FAB0000}"/>
    <cellStyle name="Output 2 2 2 3 4 3" xfId="22213" xr:uid="{00000000-0005-0000-0000-0000A0AB0000}"/>
    <cellStyle name="Output 2 2 2 3 4 4" xfId="26864" xr:uid="{00000000-0005-0000-0000-0000A1AB0000}"/>
    <cellStyle name="Output 2 2 2 3 4 5" xfId="45520" xr:uid="{00000000-0005-0000-0000-0000A2AB0000}"/>
    <cellStyle name="Output 2 2 2 3 5" xfId="22214" xr:uid="{00000000-0005-0000-0000-0000A3AB0000}"/>
    <cellStyle name="Output 2 2 2 3 5 2" xfId="22215" xr:uid="{00000000-0005-0000-0000-0000A4AB0000}"/>
    <cellStyle name="Output 2 2 2 3 5 2 2" xfId="22216" xr:uid="{00000000-0005-0000-0000-0000A5AB0000}"/>
    <cellStyle name="Output 2 2 2 3 5 2 2 2" xfId="22217" xr:uid="{00000000-0005-0000-0000-0000A6AB0000}"/>
    <cellStyle name="Output 2 2 2 3 5 2 2 3" xfId="37347" xr:uid="{00000000-0005-0000-0000-0000A7AB0000}"/>
    <cellStyle name="Output 2 2 2 3 5 2 3" xfId="27325" xr:uid="{00000000-0005-0000-0000-0000A8AB0000}"/>
    <cellStyle name="Output 2 2 2 3 5 3" xfId="22218" xr:uid="{00000000-0005-0000-0000-0000A9AB0000}"/>
    <cellStyle name="Output 2 2 2 3 5 4" xfId="26865" xr:uid="{00000000-0005-0000-0000-0000AAAB0000}"/>
    <cellStyle name="Output 2 2 2 3 5 5" xfId="45521" xr:uid="{00000000-0005-0000-0000-0000ABAB0000}"/>
    <cellStyle name="Output 2 2 2 3 6" xfId="22219" xr:uid="{00000000-0005-0000-0000-0000ACAB0000}"/>
    <cellStyle name="Output 2 2 2 3 6 2" xfId="22220" xr:uid="{00000000-0005-0000-0000-0000ADAB0000}"/>
    <cellStyle name="Output 2 2 2 3 6 3" xfId="26861" xr:uid="{00000000-0005-0000-0000-0000AEAB0000}"/>
    <cellStyle name="Output 2 2 2 3 7" xfId="22221" xr:uid="{00000000-0005-0000-0000-0000AFAB0000}"/>
    <cellStyle name="Output 2 2 2 3 7 2" xfId="22222" xr:uid="{00000000-0005-0000-0000-0000B0AB0000}"/>
    <cellStyle name="Output 2 2 2 3 7 3" xfId="43926" xr:uid="{00000000-0005-0000-0000-0000B1AB0000}"/>
    <cellStyle name="Output 2 2 2 3 8" xfId="23170" xr:uid="{00000000-0005-0000-0000-0000B2AB0000}"/>
    <cellStyle name="Output 2 2 2 4" xfId="22223" xr:uid="{00000000-0005-0000-0000-0000B3AB0000}"/>
    <cellStyle name="Output 2 2 2 4 2" xfId="22224" xr:uid="{00000000-0005-0000-0000-0000B4AB0000}"/>
    <cellStyle name="Output 2 2 2 4 2 10" xfId="45522" xr:uid="{00000000-0005-0000-0000-0000B5AB0000}"/>
    <cellStyle name="Output 2 2 2 4 2 11" xfId="44277" xr:uid="{00000000-0005-0000-0000-0000B6AB0000}"/>
    <cellStyle name="Output 2 2 2 4 2 2" xfId="22225" xr:uid="{00000000-0005-0000-0000-0000B7AB0000}"/>
    <cellStyle name="Output 2 2 2 4 2 2 2" xfId="22226" xr:uid="{00000000-0005-0000-0000-0000B8AB0000}"/>
    <cellStyle name="Output 2 2 2 4 2 2 2 2" xfId="22227" xr:uid="{00000000-0005-0000-0000-0000B9AB0000}"/>
    <cellStyle name="Output 2 2 2 4 2 2 2 3" xfId="37348" xr:uid="{00000000-0005-0000-0000-0000BAAB0000}"/>
    <cellStyle name="Output 2 2 2 4 2 2 3" xfId="27326" xr:uid="{00000000-0005-0000-0000-0000BBAB0000}"/>
    <cellStyle name="Output 2 2 2 4 2 2 4" xfId="45523" xr:uid="{00000000-0005-0000-0000-0000BCAB0000}"/>
    <cellStyle name="Output 2 2 2 4 2 3" xfId="22228" xr:uid="{00000000-0005-0000-0000-0000BDAB0000}"/>
    <cellStyle name="Output 2 2 2 4 2 3 2" xfId="45524" xr:uid="{00000000-0005-0000-0000-0000BEAB0000}"/>
    <cellStyle name="Output 2 2 2 4 2 4" xfId="26867" xr:uid="{00000000-0005-0000-0000-0000BFAB0000}"/>
    <cellStyle name="Output 2 2 2 4 2 4 2" xfId="45525" xr:uid="{00000000-0005-0000-0000-0000C0AB0000}"/>
    <cellStyle name="Output 2 2 2 4 2 5" xfId="45526" xr:uid="{00000000-0005-0000-0000-0000C1AB0000}"/>
    <cellStyle name="Output 2 2 2 4 2 6" xfId="45527" xr:uid="{00000000-0005-0000-0000-0000C2AB0000}"/>
    <cellStyle name="Output 2 2 2 4 2 7" xfId="45528" xr:uid="{00000000-0005-0000-0000-0000C3AB0000}"/>
    <cellStyle name="Output 2 2 2 4 2 8" xfId="45529" xr:uid="{00000000-0005-0000-0000-0000C4AB0000}"/>
    <cellStyle name="Output 2 2 2 4 2 9" xfId="45530" xr:uid="{00000000-0005-0000-0000-0000C5AB0000}"/>
    <cellStyle name="Output 2 2 2 4 3" xfId="22229" xr:uid="{00000000-0005-0000-0000-0000C6AB0000}"/>
    <cellStyle name="Output 2 2 2 4 3 2" xfId="22230" xr:uid="{00000000-0005-0000-0000-0000C7AB0000}"/>
    <cellStyle name="Output 2 2 2 4 3 2 2" xfId="22231" xr:uid="{00000000-0005-0000-0000-0000C8AB0000}"/>
    <cellStyle name="Output 2 2 2 4 3 2 2 2" xfId="22232" xr:uid="{00000000-0005-0000-0000-0000C9AB0000}"/>
    <cellStyle name="Output 2 2 2 4 3 2 2 3" xfId="37349" xr:uid="{00000000-0005-0000-0000-0000CAAB0000}"/>
    <cellStyle name="Output 2 2 2 4 3 2 3" xfId="27327" xr:uid="{00000000-0005-0000-0000-0000CBAB0000}"/>
    <cellStyle name="Output 2 2 2 4 3 3" xfId="22233" xr:uid="{00000000-0005-0000-0000-0000CCAB0000}"/>
    <cellStyle name="Output 2 2 2 4 3 4" xfId="26868" xr:uid="{00000000-0005-0000-0000-0000CDAB0000}"/>
    <cellStyle name="Output 2 2 2 4 3 5" xfId="45531" xr:uid="{00000000-0005-0000-0000-0000CEAB0000}"/>
    <cellStyle name="Output 2 2 2 4 4" xfId="22234" xr:uid="{00000000-0005-0000-0000-0000CFAB0000}"/>
    <cellStyle name="Output 2 2 2 4 4 2" xfId="22235" xr:uid="{00000000-0005-0000-0000-0000D0AB0000}"/>
    <cellStyle name="Output 2 2 2 4 4 2 2" xfId="22236" xr:uid="{00000000-0005-0000-0000-0000D1AB0000}"/>
    <cellStyle name="Output 2 2 2 4 4 2 2 2" xfId="22237" xr:uid="{00000000-0005-0000-0000-0000D2AB0000}"/>
    <cellStyle name="Output 2 2 2 4 4 2 2 3" xfId="37350" xr:uid="{00000000-0005-0000-0000-0000D3AB0000}"/>
    <cellStyle name="Output 2 2 2 4 4 2 3" xfId="27328" xr:uid="{00000000-0005-0000-0000-0000D4AB0000}"/>
    <cellStyle name="Output 2 2 2 4 4 3" xfId="22238" xr:uid="{00000000-0005-0000-0000-0000D5AB0000}"/>
    <cellStyle name="Output 2 2 2 4 4 4" xfId="26869" xr:uid="{00000000-0005-0000-0000-0000D6AB0000}"/>
    <cellStyle name="Output 2 2 2 4 4 5" xfId="45532" xr:uid="{00000000-0005-0000-0000-0000D7AB0000}"/>
    <cellStyle name="Output 2 2 2 4 5" xfId="22239" xr:uid="{00000000-0005-0000-0000-0000D8AB0000}"/>
    <cellStyle name="Output 2 2 2 4 5 2" xfId="22240" xr:uid="{00000000-0005-0000-0000-0000D9AB0000}"/>
    <cellStyle name="Output 2 2 2 4 5 2 2" xfId="22241" xr:uid="{00000000-0005-0000-0000-0000DAAB0000}"/>
    <cellStyle name="Output 2 2 2 4 5 2 2 2" xfId="22242" xr:uid="{00000000-0005-0000-0000-0000DBAB0000}"/>
    <cellStyle name="Output 2 2 2 4 5 2 2 3" xfId="37351" xr:uid="{00000000-0005-0000-0000-0000DCAB0000}"/>
    <cellStyle name="Output 2 2 2 4 5 2 3" xfId="27329" xr:uid="{00000000-0005-0000-0000-0000DDAB0000}"/>
    <cellStyle name="Output 2 2 2 4 5 3" xfId="22243" xr:uid="{00000000-0005-0000-0000-0000DEAB0000}"/>
    <cellStyle name="Output 2 2 2 4 5 4" xfId="26870" xr:uid="{00000000-0005-0000-0000-0000DFAB0000}"/>
    <cellStyle name="Output 2 2 2 4 5 5" xfId="45533" xr:uid="{00000000-0005-0000-0000-0000E0AB0000}"/>
    <cellStyle name="Output 2 2 2 4 6" xfId="22244" xr:uid="{00000000-0005-0000-0000-0000E1AB0000}"/>
    <cellStyle name="Output 2 2 2 4 6 2" xfId="22245" xr:uid="{00000000-0005-0000-0000-0000E2AB0000}"/>
    <cellStyle name="Output 2 2 2 4 6 3" xfId="26866" xr:uid="{00000000-0005-0000-0000-0000E3AB0000}"/>
    <cellStyle name="Output 2 2 2 4 7" xfId="22246" xr:uid="{00000000-0005-0000-0000-0000E4AB0000}"/>
    <cellStyle name="Output 2 2 2 4 7 2" xfId="22247" xr:uid="{00000000-0005-0000-0000-0000E5AB0000}"/>
    <cellStyle name="Output 2 2 2 4 7 3" xfId="43927" xr:uid="{00000000-0005-0000-0000-0000E6AB0000}"/>
    <cellStyle name="Output 2 2 2 4 8" xfId="23171" xr:uid="{00000000-0005-0000-0000-0000E7AB0000}"/>
    <cellStyle name="Output 2 2 2 5" xfId="22248" xr:uid="{00000000-0005-0000-0000-0000E8AB0000}"/>
    <cellStyle name="Output 2 2 2 5 2" xfId="22249" xr:uid="{00000000-0005-0000-0000-0000E9AB0000}"/>
    <cellStyle name="Output 2 2 2 5 2 10" xfId="45534" xr:uid="{00000000-0005-0000-0000-0000EAAB0000}"/>
    <cellStyle name="Output 2 2 2 5 2 11" xfId="44278" xr:uid="{00000000-0005-0000-0000-0000EBAB0000}"/>
    <cellStyle name="Output 2 2 2 5 2 2" xfId="22250" xr:uid="{00000000-0005-0000-0000-0000ECAB0000}"/>
    <cellStyle name="Output 2 2 2 5 2 2 2" xfId="22251" xr:uid="{00000000-0005-0000-0000-0000EDAB0000}"/>
    <cellStyle name="Output 2 2 2 5 2 2 2 2" xfId="22252" xr:uid="{00000000-0005-0000-0000-0000EEAB0000}"/>
    <cellStyle name="Output 2 2 2 5 2 2 2 3" xfId="37352" xr:uid="{00000000-0005-0000-0000-0000EFAB0000}"/>
    <cellStyle name="Output 2 2 2 5 2 2 3" xfId="27330" xr:uid="{00000000-0005-0000-0000-0000F0AB0000}"/>
    <cellStyle name="Output 2 2 2 5 2 2 4" xfId="45535" xr:uid="{00000000-0005-0000-0000-0000F1AB0000}"/>
    <cellStyle name="Output 2 2 2 5 2 3" xfId="22253" xr:uid="{00000000-0005-0000-0000-0000F2AB0000}"/>
    <cellStyle name="Output 2 2 2 5 2 3 2" xfId="45536" xr:uid="{00000000-0005-0000-0000-0000F3AB0000}"/>
    <cellStyle name="Output 2 2 2 5 2 4" xfId="26872" xr:uid="{00000000-0005-0000-0000-0000F4AB0000}"/>
    <cellStyle name="Output 2 2 2 5 2 4 2" xfId="45537" xr:uid="{00000000-0005-0000-0000-0000F5AB0000}"/>
    <cellStyle name="Output 2 2 2 5 2 5" xfId="45538" xr:uid="{00000000-0005-0000-0000-0000F6AB0000}"/>
    <cellStyle name="Output 2 2 2 5 2 6" xfId="45539" xr:uid="{00000000-0005-0000-0000-0000F7AB0000}"/>
    <cellStyle name="Output 2 2 2 5 2 7" xfId="45540" xr:uid="{00000000-0005-0000-0000-0000F8AB0000}"/>
    <cellStyle name="Output 2 2 2 5 2 8" xfId="45541" xr:uid="{00000000-0005-0000-0000-0000F9AB0000}"/>
    <cellStyle name="Output 2 2 2 5 2 9" xfId="45542" xr:uid="{00000000-0005-0000-0000-0000FAAB0000}"/>
    <cellStyle name="Output 2 2 2 5 3" xfId="22254" xr:uid="{00000000-0005-0000-0000-0000FBAB0000}"/>
    <cellStyle name="Output 2 2 2 5 3 2" xfId="22255" xr:uid="{00000000-0005-0000-0000-0000FCAB0000}"/>
    <cellStyle name="Output 2 2 2 5 3 2 2" xfId="22256" xr:uid="{00000000-0005-0000-0000-0000FDAB0000}"/>
    <cellStyle name="Output 2 2 2 5 3 2 2 2" xfId="22257" xr:uid="{00000000-0005-0000-0000-0000FEAB0000}"/>
    <cellStyle name="Output 2 2 2 5 3 2 2 3" xfId="37353" xr:uid="{00000000-0005-0000-0000-0000FFAB0000}"/>
    <cellStyle name="Output 2 2 2 5 3 2 3" xfId="27331" xr:uid="{00000000-0005-0000-0000-000000AC0000}"/>
    <cellStyle name="Output 2 2 2 5 3 3" xfId="22258" xr:uid="{00000000-0005-0000-0000-000001AC0000}"/>
    <cellStyle name="Output 2 2 2 5 3 4" xfId="26873" xr:uid="{00000000-0005-0000-0000-000002AC0000}"/>
    <cellStyle name="Output 2 2 2 5 3 5" xfId="45543" xr:uid="{00000000-0005-0000-0000-000003AC0000}"/>
    <cellStyle name="Output 2 2 2 5 4" xfId="22259" xr:uid="{00000000-0005-0000-0000-000004AC0000}"/>
    <cellStyle name="Output 2 2 2 5 4 2" xfId="22260" xr:uid="{00000000-0005-0000-0000-000005AC0000}"/>
    <cellStyle name="Output 2 2 2 5 4 2 2" xfId="22261" xr:uid="{00000000-0005-0000-0000-000006AC0000}"/>
    <cellStyle name="Output 2 2 2 5 4 2 2 2" xfId="22262" xr:uid="{00000000-0005-0000-0000-000007AC0000}"/>
    <cellStyle name="Output 2 2 2 5 4 2 2 3" xfId="37354" xr:uid="{00000000-0005-0000-0000-000008AC0000}"/>
    <cellStyle name="Output 2 2 2 5 4 2 3" xfId="27332" xr:uid="{00000000-0005-0000-0000-000009AC0000}"/>
    <cellStyle name="Output 2 2 2 5 4 3" xfId="22263" xr:uid="{00000000-0005-0000-0000-00000AAC0000}"/>
    <cellStyle name="Output 2 2 2 5 4 4" xfId="26874" xr:uid="{00000000-0005-0000-0000-00000BAC0000}"/>
    <cellStyle name="Output 2 2 2 5 4 5" xfId="45544" xr:uid="{00000000-0005-0000-0000-00000CAC0000}"/>
    <cellStyle name="Output 2 2 2 5 5" xfId="22264" xr:uid="{00000000-0005-0000-0000-00000DAC0000}"/>
    <cellStyle name="Output 2 2 2 5 5 2" xfId="22265" xr:uid="{00000000-0005-0000-0000-00000EAC0000}"/>
    <cellStyle name="Output 2 2 2 5 5 2 2" xfId="22266" xr:uid="{00000000-0005-0000-0000-00000FAC0000}"/>
    <cellStyle name="Output 2 2 2 5 5 2 2 2" xfId="22267" xr:uid="{00000000-0005-0000-0000-000010AC0000}"/>
    <cellStyle name="Output 2 2 2 5 5 2 2 3" xfId="37355" xr:uid="{00000000-0005-0000-0000-000011AC0000}"/>
    <cellStyle name="Output 2 2 2 5 5 2 3" xfId="27333" xr:uid="{00000000-0005-0000-0000-000012AC0000}"/>
    <cellStyle name="Output 2 2 2 5 5 3" xfId="22268" xr:uid="{00000000-0005-0000-0000-000013AC0000}"/>
    <cellStyle name="Output 2 2 2 5 5 4" xfId="26875" xr:uid="{00000000-0005-0000-0000-000014AC0000}"/>
    <cellStyle name="Output 2 2 2 5 5 5" xfId="45545" xr:uid="{00000000-0005-0000-0000-000015AC0000}"/>
    <cellStyle name="Output 2 2 2 5 6" xfId="22269" xr:uid="{00000000-0005-0000-0000-000016AC0000}"/>
    <cellStyle name="Output 2 2 2 5 6 2" xfId="22270" xr:uid="{00000000-0005-0000-0000-000017AC0000}"/>
    <cellStyle name="Output 2 2 2 5 6 3" xfId="26871" xr:uid="{00000000-0005-0000-0000-000018AC0000}"/>
    <cellStyle name="Output 2 2 2 5 7" xfId="22271" xr:uid="{00000000-0005-0000-0000-000019AC0000}"/>
    <cellStyle name="Output 2 2 2 5 7 2" xfId="22272" xr:uid="{00000000-0005-0000-0000-00001AAC0000}"/>
    <cellStyle name="Output 2 2 2 5 7 3" xfId="43928" xr:uid="{00000000-0005-0000-0000-00001BAC0000}"/>
    <cellStyle name="Output 2 2 2 5 8" xfId="23172" xr:uid="{00000000-0005-0000-0000-00001CAC0000}"/>
    <cellStyle name="Output 2 2 2 6" xfId="22273" xr:uid="{00000000-0005-0000-0000-00001DAC0000}"/>
    <cellStyle name="Output 2 2 2 6 2" xfId="22274" xr:uid="{00000000-0005-0000-0000-00001EAC0000}"/>
    <cellStyle name="Output 2 2 2 6 2 10" xfId="45546" xr:uid="{00000000-0005-0000-0000-00001FAC0000}"/>
    <cellStyle name="Output 2 2 2 6 2 11" xfId="44279" xr:uid="{00000000-0005-0000-0000-000020AC0000}"/>
    <cellStyle name="Output 2 2 2 6 2 2" xfId="22275" xr:uid="{00000000-0005-0000-0000-000021AC0000}"/>
    <cellStyle name="Output 2 2 2 6 2 2 2" xfId="22276" xr:uid="{00000000-0005-0000-0000-000022AC0000}"/>
    <cellStyle name="Output 2 2 2 6 2 2 2 2" xfId="22277" xr:uid="{00000000-0005-0000-0000-000023AC0000}"/>
    <cellStyle name="Output 2 2 2 6 2 2 2 3" xfId="37356" xr:uid="{00000000-0005-0000-0000-000024AC0000}"/>
    <cellStyle name="Output 2 2 2 6 2 2 3" xfId="27334" xr:uid="{00000000-0005-0000-0000-000025AC0000}"/>
    <cellStyle name="Output 2 2 2 6 2 2 4" xfId="45547" xr:uid="{00000000-0005-0000-0000-000026AC0000}"/>
    <cellStyle name="Output 2 2 2 6 2 3" xfId="22278" xr:uid="{00000000-0005-0000-0000-000027AC0000}"/>
    <cellStyle name="Output 2 2 2 6 2 3 2" xfId="45548" xr:uid="{00000000-0005-0000-0000-000028AC0000}"/>
    <cellStyle name="Output 2 2 2 6 2 4" xfId="26877" xr:uid="{00000000-0005-0000-0000-000029AC0000}"/>
    <cellStyle name="Output 2 2 2 6 2 4 2" xfId="45549" xr:uid="{00000000-0005-0000-0000-00002AAC0000}"/>
    <cellStyle name="Output 2 2 2 6 2 5" xfId="45550" xr:uid="{00000000-0005-0000-0000-00002BAC0000}"/>
    <cellStyle name="Output 2 2 2 6 2 6" xfId="45551" xr:uid="{00000000-0005-0000-0000-00002CAC0000}"/>
    <cellStyle name="Output 2 2 2 6 2 7" xfId="45552" xr:uid="{00000000-0005-0000-0000-00002DAC0000}"/>
    <cellStyle name="Output 2 2 2 6 2 8" xfId="45553" xr:uid="{00000000-0005-0000-0000-00002EAC0000}"/>
    <cellStyle name="Output 2 2 2 6 2 9" xfId="45554" xr:uid="{00000000-0005-0000-0000-00002FAC0000}"/>
    <cellStyle name="Output 2 2 2 6 3" xfId="22279" xr:uid="{00000000-0005-0000-0000-000030AC0000}"/>
    <cellStyle name="Output 2 2 2 6 3 2" xfId="22280" xr:uid="{00000000-0005-0000-0000-000031AC0000}"/>
    <cellStyle name="Output 2 2 2 6 3 2 2" xfId="22281" xr:uid="{00000000-0005-0000-0000-000032AC0000}"/>
    <cellStyle name="Output 2 2 2 6 3 2 2 2" xfId="22282" xr:uid="{00000000-0005-0000-0000-000033AC0000}"/>
    <cellStyle name="Output 2 2 2 6 3 2 2 3" xfId="37357" xr:uid="{00000000-0005-0000-0000-000034AC0000}"/>
    <cellStyle name="Output 2 2 2 6 3 2 3" xfId="27335" xr:uid="{00000000-0005-0000-0000-000035AC0000}"/>
    <cellStyle name="Output 2 2 2 6 3 3" xfId="22283" xr:uid="{00000000-0005-0000-0000-000036AC0000}"/>
    <cellStyle name="Output 2 2 2 6 3 4" xfId="26878" xr:uid="{00000000-0005-0000-0000-000037AC0000}"/>
    <cellStyle name="Output 2 2 2 6 3 5" xfId="45555" xr:uid="{00000000-0005-0000-0000-000038AC0000}"/>
    <cellStyle name="Output 2 2 2 6 4" xfId="22284" xr:uid="{00000000-0005-0000-0000-000039AC0000}"/>
    <cellStyle name="Output 2 2 2 6 4 2" xfId="22285" xr:uid="{00000000-0005-0000-0000-00003AAC0000}"/>
    <cellStyle name="Output 2 2 2 6 4 2 2" xfId="22286" xr:uid="{00000000-0005-0000-0000-00003BAC0000}"/>
    <cellStyle name="Output 2 2 2 6 4 2 2 2" xfId="22287" xr:uid="{00000000-0005-0000-0000-00003CAC0000}"/>
    <cellStyle name="Output 2 2 2 6 4 2 2 3" xfId="37358" xr:uid="{00000000-0005-0000-0000-00003DAC0000}"/>
    <cellStyle name="Output 2 2 2 6 4 2 3" xfId="27336" xr:uid="{00000000-0005-0000-0000-00003EAC0000}"/>
    <cellStyle name="Output 2 2 2 6 4 3" xfId="22288" xr:uid="{00000000-0005-0000-0000-00003FAC0000}"/>
    <cellStyle name="Output 2 2 2 6 4 4" xfId="26879" xr:uid="{00000000-0005-0000-0000-000040AC0000}"/>
    <cellStyle name="Output 2 2 2 6 4 5" xfId="45556" xr:uid="{00000000-0005-0000-0000-000041AC0000}"/>
    <cellStyle name="Output 2 2 2 6 5" xfId="22289" xr:uid="{00000000-0005-0000-0000-000042AC0000}"/>
    <cellStyle name="Output 2 2 2 6 5 2" xfId="22290" xr:uid="{00000000-0005-0000-0000-000043AC0000}"/>
    <cellStyle name="Output 2 2 2 6 5 2 2" xfId="22291" xr:uid="{00000000-0005-0000-0000-000044AC0000}"/>
    <cellStyle name="Output 2 2 2 6 5 2 2 2" xfId="22292" xr:uid="{00000000-0005-0000-0000-000045AC0000}"/>
    <cellStyle name="Output 2 2 2 6 5 2 2 3" xfId="37359" xr:uid="{00000000-0005-0000-0000-000046AC0000}"/>
    <cellStyle name="Output 2 2 2 6 5 2 3" xfId="27337" xr:uid="{00000000-0005-0000-0000-000047AC0000}"/>
    <cellStyle name="Output 2 2 2 6 5 3" xfId="22293" xr:uid="{00000000-0005-0000-0000-000048AC0000}"/>
    <cellStyle name="Output 2 2 2 6 5 4" xfId="26880" xr:uid="{00000000-0005-0000-0000-000049AC0000}"/>
    <cellStyle name="Output 2 2 2 6 5 5" xfId="45557" xr:uid="{00000000-0005-0000-0000-00004AAC0000}"/>
    <cellStyle name="Output 2 2 2 6 6" xfId="22294" xr:uid="{00000000-0005-0000-0000-00004BAC0000}"/>
    <cellStyle name="Output 2 2 2 6 6 2" xfId="22295" xr:uid="{00000000-0005-0000-0000-00004CAC0000}"/>
    <cellStyle name="Output 2 2 2 6 6 3" xfId="26876" xr:uid="{00000000-0005-0000-0000-00004DAC0000}"/>
    <cellStyle name="Output 2 2 2 6 7" xfId="22296" xr:uid="{00000000-0005-0000-0000-00004EAC0000}"/>
    <cellStyle name="Output 2 2 2 6 7 2" xfId="22297" xr:uid="{00000000-0005-0000-0000-00004FAC0000}"/>
    <cellStyle name="Output 2 2 2 6 7 3" xfId="43929" xr:uid="{00000000-0005-0000-0000-000050AC0000}"/>
    <cellStyle name="Output 2 2 2 6 8" xfId="23173" xr:uid="{00000000-0005-0000-0000-000051AC0000}"/>
    <cellStyle name="Output 2 2 2 7" xfId="22298" xr:uid="{00000000-0005-0000-0000-000052AC0000}"/>
    <cellStyle name="Output 2 2 2 7 2" xfId="22299" xr:uid="{00000000-0005-0000-0000-000053AC0000}"/>
    <cellStyle name="Output 2 2 2 7 2 10" xfId="45558" xr:uid="{00000000-0005-0000-0000-000054AC0000}"/>
    <cellStyle name="Output 2 2 2 7 2 11" xfId="44280" xr:uid="{00000000-0005-0000-0000-000055AC0000}"/>
    <cellStyle name="Output 2 2 2 7 2 2" xfId="22300" xr:uid="{00000000-0005-0000-0000-000056AC0000}"/>
    <cellStyle name="Output 2 2 2 7 2 2 2" xfId="22301" xr:uid="{00000000-0005-0000-0000-000057AC0000}"/>
    <cellStyle name="Output 2 2 2 7 2 2 2 2" xfId="22302" xr:uid="{00000000-0005-0000-0000-000058AC0000}"/>
    <cellStyle name="Output 2 2 2 7 2 2 2 3" xfId="37360" xr:uid="{00000000-0005-0000-0000-000059AC0000}"/>
    <cellStyle name="Output 2 2 2 7 2 2 3" xfId="27338" xr:uid="{00000000-0005-0000-0000-00005AAC0000}"/>
    <cellStyle name="Output 2 2 2 7 2 2 4" xfId="45559" xr:uid="{00000000-0005-0000-0000-00005BAC0000}"/>
    <cellStyle name="Output 2 2 2 7 2 3" xfId="22303" xr:uid="{00000000-0005-0000-0000-00005CAC0000}"/>
    <cellStyle name="Output 2 2 2 7 2 3 2" xfId="45560" xr:uid="{00000000-0005-0000-0000-00005DAC0000}"/>
    <cellStyle name="Output 2 2 2 7 2 4" xfId="26882" xr:uid="{00000000-0005-0000-0000-00005EAC0000}"/>
    <cellStyle name="Output 2 2 2 7 2 4 2" xfId="45561" xr:uid="{00000000-0005-0000-0000-00005FAC0000}"/>
    <cellStyle name="Output 2 2 2 7 2 5" xfId="45562" xr:uid="{00000000-0005-0000-0000-000060AC0000}"/>
    <cellStyle name="Output 2 2 2 7 2 6" xfId="45563" xr:uid="{00000000-0005-0000-0000-000061AC0000}"/>
    <cellStyle name="Output 2 2 2 7 2 7" xfId="45564" xr:uid="{00000000-0005-0000-0000-000062AC0000}"/>
    <cellStyle name="Output 2 2 2 7 2 8" xfId="45565" xr:uid="{00000000-0005-0000-0000-000063AC0000}"/>
    <cellStyle name="Output 2 2 2 7 2 9" xfId="45566" xr:uid="{00000000-0005-0000-0000-000064AC0000}"/>
    <cellStyle name="Output 2 2 2 7 3" xfId="22304" xr:uid="{00000000-0005-0000-0000-000065AC0000}"/>
    <cellStyle name="Output 2 2 2 7 3 2" xfId="22305" xr:uid="{00000000-0005-0000-0000-000066AC0000}"/>
    <cellStyle name="Output 2 2 2 7 3 2 2" xfId="22306" xr:uid="{00000000-0005-0000-0000-000067AC0000}"/>
    <cellStyle name="Output 2 2 2 7 3 2 2 2" xfId="22307" xr:uid="{00000000-0005-0000-0000-000068AC0000}"/>
    <cellStyle name="Output 2 2 2 7 3 2 2 3" xfId="37361" xr:uid="{00000000-0005-0000-0000-000069AC0000}"/>
    <cellStyle name="Output 2 2 2 7 3 2 3" xfId="27339" xr:uid="{00000000-0005-0000-0000-00006AAC0000}"/>
    <cellStyle name="Output 2 2 2 7 3 3" xfId="22308" xr:uid="{00000000-0005-0000-0000-00006BAC0000}"/>
    <cellStyle name="Output 2 2 2 7 3 4" xfId="26883" xr:uid="{00000000-0005-0000-0000-00006CAC0000}"/>
    <cellStyle name="Output 2 2 2 7 3 5" xfId="45567" xr:uid="{00000000-0005-0000-0000-00006DAC0000}"/>
    <cellStyle name="Output 2 2 2 7 4" xfId="22309" xr:uid="{00000000-0005-0000-0000-00006EAC0000}"/>
    <cellStyle name="Output 2 2 2 7 4 2" xfId="26884" xr:uid="{00000000-0005-0000-0000-00006FAC0000}"/>
    <cellStyle name="Output 2 2 2 7 4 3" xfId="45568" xr:uid="{00000000-0005-0000-0000-000070AC0000}"/>
    <cellStyle name="Output 2 2 2 7 5" xfId="22310" xr:uid="{00000000-0005-0000-0000-000071AC0000}"/>
    <cellStyle name="Output 2 2 2 7 5 2" xfId="26885" xr:uid="{00000000-0005-0000-0000-000072AC0000}"/>
    <cellStyle name="Output 2 2 2 7 5 3" xfId="45569" xr:uid="{00000000-0005-0000-0000-000073AC0000}"/>
    <cellStyle name="Output 2 2 2 7 6" xfId="22311" xr:uid="{00000000-0005-0000-0000-000074AC0000}"/>
    <cellStyle name="Output 2 2 2 7 6 2" xfId="22312" xr:uid="{00000000-0005-0000-0000-000075AC0000}"/>
    <cellStyle name="Output 2 2 2 7 6 3" xfId="26881" xr:uid="{00000000-0005-0000-0000-000076AC0000}"/>
    <cellStyle name="Output 2 2 2 7 7" xfId="22313" xr:uid="{00000000-0005-0000-0000-000077AC0000}"/>
    <cellStyle name="Output 2 2 2 7 7 2" xfId="22314" xr:uid="{00000000-0005-0000-0000-000078AC0000}"/>
    <cellStyle name="Output 2 2 2 7 7 3" xfId="43930" xr:uid="{00000000-0005-0000-0000-000079AC0000}"/>
    <cellStyle name="Output 2 2 2 7 8" xfId="23174" xr:uid="{00000000-0005-0000-0000-00007AAC0000}"/>
    <cellStyle name="Output 2 2 2 8" xfId="22315" xr:uid="{00000000-0005-0000-0000-00007BAC0000}"/>
    <cellStyle name="Output 2 2 2 8 2" xfId="22316" xr:uid="{00000000-0005-0000-0000-00007CAC0000}"/>
    <cellStyle name="Output 2 2 2 8 2 10" xfId="45570" xr:uid="{00000000-0005-0000-0000-00007DAC0000}"/>
    <cellStyle name="Output 2 2 2 8 2 11" xfId="44281" xr:uid="{00000000-0005-0000-0000-00007EAC0000}"/>
    <cellStyle name="Output 2 2 2 8 2 2" xfId="26887" xr:uid="{00000000-0005-0000-0000-00007FAC0000}"/>
    <cellStyle name="Output 2 2 2 8 2 2 2" xfId="45571" xr:uid="{00000000-0005-0000-0000-000080AC0000}"/>
    <cellStyle name="Output 2 2 2 8 2 3" xfId="45572" xr:uid="{00000000-0005-0000-0000-000081AC0000}"/>
    <cellStyle name="Output 2 2 2 8 2 4" xfId="45573" xr:uid="{00000000-0005-0000-0000-000082AC0000}"/>
    <cellStyle name="Output 2 2 2 8 2 5" xfId="45574" xr:uid="{00000000-0005-0000-0000-000083AC0000}"/>
    <cellStyle name="Output 2 2 2 8 2 6" xfId="45575" xr:uid="{00000000-0005-0000-0000-000084AC0000}"/>
    <cellStyle name="Output 2 2 2 8 2 7" xfId="45576" xr:uid="{00000000-0005-0000-0000-000085AC0000}"/>
    <cellStyle name="Output 2 2 2 8 2 8" xfId="45577" xr:uid="{00000000-0005-0000-0000-000086AC0000}"/>
    <cellStyle name="Output 2 2 2 8 2 9" xfId="45578" xr:uid="{00000000-0005-0000-0000-000087AC0000}"/>
    <cellStyle name="Output 2 2 2 8 3" xfId="22317" xr:uid="{00000000-0005-0000-0000-000088AC0000}"/>
    <cellStyle name="Output 2 2 2 8 3 2" xfId="26888" xr:uid="{00000000-0005-0000-0000-000089AC0000}"/>
    <cellStyle name="Output 2 2 2 8 3 3" xfId="45579" xr:uid="{00000000-0005-0000-0000-00008AAC0000}"/>
    <cellStyle name="Output 2 2 2 8 4" xfId="22318" xr:uid="{00000000-0005-0000-0000-00008BAC0000}"/>
    <cellStyle name="Output 2 2 2 8 4 2" xfId="26889" xr:uid="{00000000-0005-0000-0000-00008CAC0000}"/>
    <cellStyle name="Output 2 2 2 8 4 3" xfId="45580" xr:uid="{00000000-0005-0000-0000-00008DAC0000}"/>
    <cellStyle name="Output 2 2 2 8 5" xfId="22319" xr:uid="{00000000-0005-0000-0000-00008EAC0000}"/>
    <cellStyle name="Output 2 2 2 8 5 2" xfId="26890" xr:uid="{00000000-0005-0000-0000-00008FAC0000}"/>
    <cellStyle name="Output 2 2 2 8 5 3" xfId="45581" xr:uid="{00000000-0005-0000-0000-000090AC0000}"/>
    <cellStyle name="Output 2 2 2 8 6" xfId="22320" xr:uid="{00000000-0005-0000-0000-000091AC0000}"/>
    <cellStyle name="Output 2 2 2 8 6 2" xfId="26886" xr:uid="{00000000-0005-0000-0000-000092AC0000}"/>
    <cellStyle name="Output 2 2 2 8 7" xfId="22321" xr:uid="{00000000-0005-0000-0000-000093AC0000}"/>
    <cellStyle name="Output 2 2 2 8 7 2" xfId="22322" xr:uid="{00000000-0005-0000-0000-000094AC0000}"/>
    <cellStyle name="Output 2 2 2 8 7 3" xfId="33896" xr:uid="{00000000-0005-0000-0000-000095AC0000}"/>
    <cellStyle name="Output 2 2 2 8 8" xfId="22323" xr:uid="{00000000-0005-0000-0000-000096AC0000}"/>
    <cellStyle name="Output 2 2 2 8 8 2" xfId="22324" xr:uid="{00000000-0005-0000-0000-000097AC0000}"/>
    <cellStyle name="Output 2 2 2 8 8 3" xfId="43931" xr:uid="{00000000-0005-0000-0000-000098AC0000}"/>
    <cellStyle name="Output 2 2 2 8 9" xfId="23175" xr:uid="{00000000-0005-0000-0000-000099AC0000}"/>
    <cellStyle name="Output 2 2 2 9" xfId="22325" xr:uid="{00000000-0005-0000-0000-00009AAC0000}"/>
    <cellStyle name="Output 2 2 2 9 2" xfId="22326" xr:uid="{00000000-0005-0000-0000-00009BAC0000}"/>
    <cellStyle name="Output 2 2 2 9 2 10" xfId="45582" xr:uid="{00000000-0005-0000-0000-00009CAC0000}"/>
    <cellStyle name="Output 2 2 2 9 2 11" xfId="44282" xr:uid="{00000000-0005-0000-0000-00009DAC0000}"/>
    <cellStyle name="Output 2 2 2 9 2 2" xfId="26891" xr:uid="{00000000-0005-0000-0000-00009EAC0000}"/>
    <cellStyle name="Output 2 2 2 9 2 2 2" xfId="45583" xr:uid="{00000000-0005-0000-0000-00009FAC0000}"/>
    <cellStyle name="Output 2 2 2 9 2 3" xfId="45584" xr:uid="{00000000-0005-0000-0000-0000A0AC0000}"/>
    <cellStyle name="Output 2 2 2 9 2 4" xfId="45585" xr:uid="{00000000-0005-0000-0000-0000A1AC0000}"/>
    <cellStyle name="Output 2 2 2 9 2 5" xfId="45586" xr:uid="{00000000-0005-0000-0000-0000A2AC0000}"/>
    <cellStyle name="Output 2 2 2 9 2 6" xfId="45587" xr:uid="{00000000-0005-0000-0000-0000A3AC0000}"/>
    <cellStyle name="Output 2 2 2 9 2 7" xfId="45588" xr:uid="{00000000-0005-0000-0000-0000A4AC0000}"/>
    <cellStyle name="Output 2 2 2 9 2 8" xfId="45589" xr:uid="{00000000-0005-0000-0000-0000A5AC0000}"/>
    <cellStyle name="Output 2 2 2 9 2 9" xfId="45590" xr:uid="{00000000-0005-0000-0000-0000A6AC0000}"/>
    <cellStyle name="Output 2 2 2 9 3" xfId="22327" xr:uid="{00000000-0005-0000-0000-0000A7AC0000}"/>
    <cellStyle name="Output 2 2 2 9 3 2" xfId="22328" xr:uid="{00000000-0005-0000-0000-0000A8AC0000}"/>
    <cellStyle name="Output 2 2 2 9 3 3" xfId="33897" xr:uid="{00000000-0005-0000-0000-0000A9AC0000}"/>
    <cellStyle name="Output 2 2 2 9 3 4" xfId="45591" xr:uid="{00000000-0005-0000-0000-0000AAAC0000}"/>
    <cellStyle name="Output 2 2 2 9 4" xfId="22329" xr:uid="{00000000-0005-0000-0000-0000ABAC0000}"/>
    <cellStyle name="Output 2 2 2 9 4 2" xfId="22330" xr:uid="{00000000-0005-0000-0000-0000ACAC0000}"/>
    <cellStyle name="Output 2 2 2 9 4 3" xfId="43932" xr:uid="{00000000-0005-0000-0000-0000ADAC0000}"/>
    <cellStyle name="Output 2 2 2 9 4 4" xfId="45592" xr:uid="{00000000-0005-0000-0000-0000AEAC0000}"/>
    <cellStyle name="Output 2 2 2 9 5" xfId="23176" xr:uid="{00000000-0005-0000-0000-0000AFAC0000}"/>
    <cellStyle name="Output 2 2 2 9 5 2" xfId="45593" xr:uid="{00000000-0005-0000-0000-0000B0AC0000}"/>
    <cellStyle name="Output 2 2 3" xfId="22331" xr:uid="{00000000-0005-0000-0000-0000B1AC0000}"/>
    <cellStyle name="Output 2 2 3 2" xfId="22332" xr:uid="{00000000-0005-0000-0000-0000B2AC0000}"/>
    <cellStyle name="Output 2 2 3 2 10" xfId="45594" xr:uid="{00000000-0005-0000-0000-0000B3AC0000}"/>
    <cellStyle name="Output 2 2 3 2 11" xfId="44283" xr:uid="{00000000-0005-0000-0000-0000B4AC0000}"/>
    <cellStyle name="Output 2 2 3 2 2" xfId="26893" xr:uid="{00000000-0005-0000-0000-0000B5AC0000}"/>
    <cellStyle name="Output 2 2 3 2 2 2" xfId="45595" xr:uid="{00000000-0005-0000-0000-0000B6AC0000}"/>
    <cellStyle name="Output 2 2 3 2 3" xfId="45596" xr:uid="{00000000-0005-0000-0000-0000B7AC0000}"/>
    <cellStyle name="Output 2 2 3 2 4" xfId="45597" xr:uid="{00000000-0005-0000-0000-0000B8AC0000}"/>
    <cellStyle name="Output 2 2 3 2 5" xfId="45598" xr:uid="{00000000-0005-0000-0000-0000B9AC0000}"/>
    <cellStyle name="Output 2 2 3 2 6" xfId="45599" xr:uid="{00000000-0005-0000-0000-0000BAAC0000}"/>
    <cellStyle name="Output 2 2 3 2 7" xfId="45600" xr:uid="{00000000-0005-0000-0000-0000BBAC0000}"/>
    <cellStyle name="Output 2 2 3 2 8" xfId="45601" xr:uid="{00000000-0005-0000-0000-0000BCAC0000}"/>
    <cellStyle name="Output 2 2 3 2 9" xfId="45602" xr:uid="{00000000-0005-0000-0000-0000BDAC0000}"/>
    <cellStyle name="Output 2 2 3 3" xfId="22333" xr:uid="{00000000-0005-0000-0000-0000BEAC0000}"/>
    <cellStyle name="Output 2 2 3 3 2" xfId="26894" xr:uid="{00000000-0005-0000-0000-0000BFAC0000}"/>
    <cellStyle name="Output 2 2 3 3 3" xfId="45603" xr:uid="{00000000-0005-0000-0000-0000C0AC0000}"/>
    <cellStyle name="Output 2 2 3 4" xfId="22334" xr:uid="{00000000-0005-0000-0000-0000C1AC0000}"/>
    <cellStyle name="Output 2 2 3 4 2" xfId="26895" xr:uid="{00000000-0005-0000-0000-0000C2AC0000}"/>
    <cellStyle name="Output 2 2 3 4 3" xfId="45604" xr:uid="{00000000-0005-0000-0000-0000C3AC0000}"/>
    <cellStyle name="Output 2 2 3 5" xfId="22335" xr:uid="{00000000-0005-0000-0000-0000C4AC0000}"/>
    <cellStyle name="Output 2 2 3 5 2" xfId="26896" xr:uid="{00000000-0005-0000-0000-0000C5AC0000}"/>
    <cellStyle name="Output 2 2 3 5 3" xfId="45605" xr:uid="{00000000-0005-0000-0000-0000C6AC0000}"/>
    <cellStyle name="Output 2 2 3 6" xfId="22336" xr:uid="{00000000-0005-0000-0000-0000C7AC0000}"/>
    <cellStyle name="Output 2 2 3 6 2" xfId="26892" xr:uid="{00000000-0005-0000-0000-0000C8AC0000}"/>
    <cellStyle name="Output 2 2 3 7" xfId="22337" xr:uid="{00000000-0005-0000-0000-0000C9AC0000}"/>
    <cellStyle name="Output 2 2 3 7 2" xfId="22338" xr:uid="{00000000-0005-0000-0000-0000CAAC0000}"/>
    <cellStyle name="Output 2 2 3 7 3" xfId="33898" xr:uid="{00000000-0005-0000-0000-0000CBAC0000}"/>
    <cellStyle name="Output 2 2 3 8" xfId="22339" xr:uid="{00000000-0005-0000-0000-0000CCAC0000}"/>
    <cellStyle name="Output 2 2 3 8 2" xfId="22340" xr:uid="{00000000-0005-0000-0000-0000CDAC0000}"/>
    <cellStyle name="Output 2 2 3 8 3" xfId="43933" xr:uid="{00000000-0005-0000-0000-0000CEAC0000}"/>
    <cellStyle name="Output 2 2 3 9" xfId="23177" xr:uid="{00000000-0005-0000-0000-0000CFAC0000}"/>
    <cellStyle name="Output 2 2 4" xfId="22341" xr:uid="{00000000-0005-0000-0000-0000D0AC0000}"/>
    <cellStyle name="Output 2 2 4 2" xfId="22342" xr:uid="{00000000-0005-0000-0000-0000D1AC0000}"/>
    <cellStyle name="Output 2 2 4 2 10" xfId="45606" xr:uid="{00000000-0005-0000-0000-0000D2AC0000}"/>
    <cellStyle name="Output 2 2 4 2 11" xfId="44284" xr:uid="{00000000-0005-0000-0000-0000D3AC0000}"/>
    <cellStyle name="Output 2 2 4 2 2" xfId="26898" xr:uid="{00000000-0005-0000-0000-0000D4AC0000}"/>
    <cellStyle name="Output 2 2 4 2 2 2" xfId="45607" xr:uid="{00000000-0005-0000-0000-0000D5AC0000}"/>
    <cellStyle name="Output 2 2 4 2 3" xfId="45608" xr:uid="{00000000-0005-0000-0000-0000D6AC0000}"/>
    <cellStyle name="Output 2 2 4 2 4" xfId="45609" xr:uid="{00000000-0005-0000-0000-0000D7AC0000}"/>
    <cellStyle name="Output 2 2 4 2 5" xfId="45610" xr:uid="{00000000-0005-0000-0000-0000D8AC0000}"/>
    <cellStyle name="Output 2 2 4 2 6" xfId="45611" xr:uid="{00000000-0005-0000-0000-0000D9AC0000}"/>
    <cellStyle name="Output 2 2 4 2 7" xfId="45612" xr:uid="{00000000-0005-0000-0000-0000DAAC0000}"/>
    <cellStyle name="Output 2 2 4 2 8" xfId="45613" xr:uid="{00000000-0005-0000-0000-0000DBAC0000}"/>
    <cellStyle name="Output 2 2 4 2 9" xfId="45614" xr:uid="{00000000-0005-0000-0000-0000DCAC0000}"/>
    <cellStyle name="Output 2 2 4 3" xfId="22343" xr:uid="{00000000-0005-0000-0000-0000DDAC0000}"/>
    <cellStyle name="Output 2 2 4 3 2" xfId="26899" xr:uid="{00000000-0005-0000-0000-0000DEAC0000}"/>
    <cellStyle name="Output 2 2 4 3 3" xfId="45615" xr:uid="{00000000-0005-0000-0000-0000DFAC0000}"/>
    <cellStyle name="Output 2 2 4 4" xfId="22344" xr:uid="{00000000-0005-0000-0000-0000E0AC0000}"/>
    <cellStyle name="Output 2 2 4 4 2" xfId="26900" xr:uid="{00000000-0005-0000-0000-0000E1AC0000}"/>
    <cellStyle name="Output 2 2 4 4 3" xfId="45616" xr:uid="{00000000-0005-0000-0000-0000E2AC0000}"/>
    <cellStyle name="Output 2 2 4 5" xfId="22345" xr:uid="{00000000-0005-0000-0000-0000E3AC0000}"/>
    <cellStyle name="Output 2 2 4 5 2" xfId="26901" xr:uid="{00000000-0005-0000-0000-0000E4AC0000}"/>
    <cellStyle name="Output 2 2 4 5 3" xfId="45617" xr:uid="{00000000-0005-0000-0000-0000E5AC0000}"/>
    <cellStyle name="Output 2 2 4 6" xfId="22346" xr:uid="{00000000-0005-0000-0000-0000E6AC0000}"/>
    <cellStyle name="Output 2 2 4 6 2" xfId="26897" xr:uid="{00000000-0005-0000-0000-0000E7AC0000}"/>
    <cellStyle name="Output 2 2 4 7" xfId="22347" xr:uid="{00000000-0005-0000-0000-0000E8AC0000}"/>
    <cellStyle name="Output 2 2 4 7 2" xfId="22348" xr:uid="{00000000-0005-0000-0000-0000E9AC0000}"/>
    <cellStyle name="Output 2 2 4 7 3" xfId="33899" xr:uid="{00000000-0005-0000-0000-0000EAAC0000}"/>
    <cellStyle name="Output 2 2 4 8" xfId="22349" xr:uid="{00000000-0005-0000-0000-0000EBAC0000}"/>
    <cellStyle name="Output 2 2 4 8 2" xfId="22350" xr:uid="{00000000-0005-0000-0000-0000ECAC0000}"/>
    <cellStyle name="Output 2 2 4 8 3" xfId="43934" xr:uid="{00000000-0005-0000-0000-0000EDAC0000}"/>
    <cellStyle name="Output 2 2 4 9" xfId="23178" xr:uid="{00000000-0005-0000-0000-0000EEAC0000}"/>
    <cellStyle name="Output 2 2 5" xfId="22351" xr:uid="{00000000-0005-0000-0000-0000EFAC0000}"/>
    <cellStyle name="Output 2 2 5 10" xfId="45618" xr:uid="{00000000-0005-0000-0000-0000F0AC0000}"/>
    <cellStyle name="Output 2 2 5 11" xfId="44273" xr:uid="{00000000-0005-0000-0000-0000F1AC0000}"/>
    <cellStyle name="Output 2 2 5 2" xfId="22352" xr:uid="{00000000-0005-0000-0000-0000F2AC0000}"/>
    <cellStyle name="Output 2 2 5 2 2" xfId="45619" xr:uid="{00000000-0005-0000-0000-0000F3AC0000}"/>
    <cellStyle name="Output 2 2 5 3" xfId="26834" xr:uid="{00000000-0005-0000-0000-0000F4AC0000}"/>
    <cellStyle name="Output 2 2 5 3 2" xfId="45620" xr:uid="{00000000-0005-0000-0000-0000F5AC0000}"/>
    <cellStyle name="Output 2 2 5 4" xfId="45621" xr:uid="{00000000-0005-0000-0000-0000F6AC0000}"/>
    <cellStyle name="Output 2 2 5 5" xfId="45622" xr:uid="{00000000-0005-0000-0000-0000F7AC0000}"/>
    <cellStyle name="Output 2 2 5 6" xfId="45623" xr:uid="{00000000-0005-0000-0000-0000F8AC0000}"/>
    <cellStyle name="Output 2 2 5 7" xfId="45624" xr:uid="{00000000-0005-0000-0000-0000F9AC0000}"/>
    <cellStyle name="Output 2 2 5 8" xfId="45625" xr:uid="{00000000-0005-0000-0000-0000FAAC0000}"/>
    <cellStyle name="Output 2 2 5 9" xfId="45626" xr:uid="{00000000-0005-0000-0000-0000FBAC0000}"/>
    <cellStyle name="Output 2 2 6" xfId="22353" xr:uid="{00000000-0005-0000-0000-0000FCAC0000}"/>
    <cellStyle name="Output 2 2 6 2" xfId="33868" xr:uid="{00000000-0005-0000-0000-0000FDAC0000}"/>
    <cellStyle name="Output 2 2 6 3" xfId="45627" xr:uid="{00000000-0005-0000-0000-0000FEAC0000}"/>
    <cellStyle name="Output 2 2 7" xfId="22354" xr:uid="{00000000-0005-0000-0000-0000FFAC0000}"/>
    <cellStyle name="Output 2 2 7 2" xfId="22355" xr:uid="{00000000-0005-0000-0000-000000AD0000}"/>
    <cellStyle name="Output 2 2 7 3" xfId="43923" xr:uid="{00000000-0005-0000-0000-000001AD0000}"/>
    <cellStyle name="Output 2 2 7 4" xfId="45628" xr:uid="{00000000-0005-0000-0000-000002AD0000}"/>
    <cellStyle name="Output 2 2 8" xfId="23167" xr:uid="{00000000-0005-0000-0000-000003AD0000}"/>
    <cellStyle name="Output 2 2 8 2" xfId="45629" xr:uid="{00000000-0005-0000-0000-000004AD0000}"/>
    <cellStyle name="Output 2 3" xfId="22356" xr:uid="{00000000-0005-0000-0000-000005AD0000}"/>
    <cellStyle name="Output 2 3 2" xfId="22357" xr:uid="{00000000-0005-0000-0000-000006AD0000}"/>
    <cellStyle name="Output 2 3 2 10" xfId="22358" xr:uid="{00000000-0005-0000-0000-000007AD0000}"/>
    <cellStyle name="Output 2 3 2 10 10" xfId="45630" xr:uid="{00000000-0005-0000-0000-000008AD0000}"/>
    <cellStyle name="Output 2 3 2 10 11" xfId="44286" xr:uid="{00000000-0005-0000-0000-000009AD0000}"/>
    <cellStyle name="Output 2 3 2 10 2" xfId="26904" xr:uid="{00000000-0005-0000-0000-00000AAD0000}"/>
    <cellStyle name="Output 2 3 2 10 2 2" xfId="45631" xr:uid="{00000000-0005-0000-0000-00000BAD0000}"/>
    <cellStyle name="Output 2 3 2 10 3" xfId="45632" xr:uid="{00000000-0005-0000-0000-00000CAD0000}"/>
    <cellStyle name="Output 2 3 2 10 4" xfId="45633" xr:uid="{00000000-0005-0000-0000-00000DAD0000}"/>
    <cellStyle name="Output 2 3 2 10 5" xfId="45634" xr:uid="{00000000-0005-0000-0000-00000EAD0000}"/>
    <cellStyle name="Output 2 3 2 10 6" xfId="45635" xr:uid="{00000000-0005-0000-0000-00000FAD0000}"/>
    <cellStyle name="Output 2 3 2 10 7" xfId="45636" xr:uid="{00000000-0005-0000-0000-000010AD0000}"/>
    <cellStyle name="Output 2 3 2 10 8" xfId="45637" xr:uid="{00000000-0005-0000-0000-000011AD0000}"/>
    <cellStyle name="Output 2 3 2 10 9" xfId="45638" xr:uid="{00000000-0005-0000-0000-000012AD0000}"/>
    <cellStyle name="Output 2 3 2 11" xfId="22359" xr:uid="{00000000-0005-0000-0000-000013AD0000}"/>
    <cellStyle name="Output 2 3 2 11 2" xfId="26905" xr:uid="{00000000-0005-0000-0000-000014AD0000}"/>
    <cellStyle name="Output 2 3 2 11 3" xfId="45639" xr:uid="{00000000-0005-0000-0000-000015AD0000}"/>
    <cellStyle name="Output 2 3 2 12" xfId="22360" xr:uid="{00000000-0005-0000-0000-000016AD0000}"/>
    <cellStyle name="Output 2 3 2 12 2" xfId="26903" xr:uid="{00000000-0005-0000-0000-000017AD0000}"/>
    <cellStyle name="Output 2 3 2 12 3" xfId="45640" xr:uid="{00000000-0005-0000-0000-000018AD0000}"/>
    <cellStyle name="Output 2 3 2 13" xfId="22361" xr:uid="{00000000-0005-0000-0000-000019AD0000}"/>
    <cellStyle name="Output 2 3 2 13 2" xfId="22362" xr:uid="{00000000-0005-0000-0000-00001AAD0000}"/>
    <cellStyle name="Output 2 3 2 13 3" xfId="33901" xr:uid="{00000000-0005-0000-0000-00001BAD0000}"/>
    <cellStyle name="Output 2 3 2 13 4" xfId="45641" xr:uid="{00000000-0005-0000-0000-00001CAD0000}"/>
    <cellStyle name="Output 2 3 2 14" xfId="22363" xr:uid="{00000000-0005-0000-0000-00001DAD0000}"/>
    <cellStyle name="Output 2 3 2 14 2" xfId="22364" xr:uid="{00000000-0005-0000-0000-00001EAD0000}"/>
    <cellStyle name="Output 2 3 2 14 3" xfId="43936" xr:uid="{00000000-0005-0000-0000-00001FAD0000}"/>
    <cellStyle name="Output 2 3 2 15" xfId="23180" xr:uid="{00000000-0005-0000-0000-000020AD0000}"/>
    <cellStyle name="Output 2 3 2 2" xfId="22365" xr:uid="{00000000-0005-0000-0000-000021AD0000}"/>
    <cellStyle name="Output 2 3 2 2 10" xfId="22366" xr:uid="{00000000-0005-0000-0000-000022AD0000}"/>
    <cellStyle name="Output 2 3 2 2 10 2" xfId="22367" xr:uid="{00000000-0005-0000-0000-000023AD0000}"/>
    <cellStyle name="Output 2 3 2 2 10 3" xfId="43937" xr:uid="{00000000-0005-0000-0000-000024AD0000}"/>
    <cellStyle name="Output 2 3 2 2 11" xfId="23181" xr:uid="{00000000-0005-0000-0000-000025AD0000}"/>
    <cellStyle name="Output 2 3 2 2 2" xfId="22368" xr:uid="{00000000-0005-0000-0000-000026AD0000}"/>
    <cellStyle name="Output 2 3 2 2 2 10" xfId="45642" xr:uid="{00000000-0005-0000-0000-000027AD0000}"/>
    <cellStyle name="Output 2 3 2 2 2 11" xfId="44287" xr:uid="{00000000-0005-0000-0000-000028AD0000}"/>
    <cellStyle name="Output 2 3 2 2 2 2" xfId="22369" xr:uid="{00000000-0005-0000-0000-000029AD0000}"/>
    <cellStyle name="Output 2 3 2 2 2 2 2" xfId="26908" xr:uid="{00000000-0005-0000-0000-00002AAD0000}"/>
    <cellStyle name="Output 2 3 2 2 2 2 3" xfId="45643" xr:uid="{00000000-0005-0000-0000-00002BAD0000}"/>
    <cellStyle name="Output 2 3 2 2 2 3" xfId="22370" xr:uid="{00000000-0005-0000-0000-00002CAD0000}"/>
    <cellStyle name="Output 2 3 2 2 2 3 2" xfId="26909" xr:uid="{00000000-0005-0000-0000-00002DAD0000}"/>
    <cellStyle name="Output 2 3 2 2 2 3 3" xfId="45644" xr:uid="{00000000-0005-0000-0000-00002EAD0000}"/>
    <cellStyle name="Output 2 3 2 2 2 4" xfId="22371" xr:uid="{00000000-0005-0000-0000-00002FAD0000}"/>
    <cellStyle name="Output 2 3 2 2 2 4 2" xfId="26910" xr:uid="{00000000-0005-0000-0000-000030AD0000}"/>
    <cellStyle name="Output 2 3 2 2 2 4 3" xfId="45645" xr:uid="{00000000-0005-0000-0000-000031AD0000}"/>
    <cellStyle name="Output 2 3 2 2 2 5" xfId="22372" xr:uid="{00000000-0005-0000-0000-000032AD0000}"/>
    <cellStyle name="Output 2 3 2 2 2 5 2" xfId="26911" xr:uid="{00000000-0005-0000-0000-000033AD0000}"/>
    <cellStyle name="Output 2 3 2 2 2 5 3" xfId="45646" xr:uid="{00000000-0005-0000-0000-000034AD0000}"/>
    <cellStyle name="Output 2 3 2 2 2 6" xfId="26907" xr:uid="{00000000-0005-0000-0000-000035AD0000}"/>
    <cellStyle name="Output 2 3 2 2 2 6 2" xfId="45647" xr:uid="{00000000-0005-0000-0000-000036AD0000}"/>
    <cellStyle name="Output 2 3 2 2 2 7" xfId="45648" xr:uid="{00000000-0005-0000-0000-000037AD0000}"/>
    <cellStyle name="Output 2 3 2 2 2 8" xfId="45649" xr:uid="{00000000-0005-0000-0000-000038AD0000}"/>
    <cellStyle name="Output 2 3 2 2 2 9" xfId="45650" xr:uid="{00000000-0005-0000-0000-000039AD0000}"/>
    <cellStyle name="Output 2 3 2 2 3" xfId="22373" xr:uid="{00000000-0005-0000-0000-00003AAD0000}"/>
    <cellStyle name="Output 2 3 2 2 3 2" xfId="22374" xr:uid="{00000000-0005-0000-0000-00003BAD0000}"/>
    <cellStyle name="Output 2 3 2 2 3 2 2" xfId="26913" xr:uid="{00000000-0005-0000-0000-00003CAD0000}"/>
    <cellStyle name="Output 2 3 2 2 3 3" xfId="22375" xr:uid="{00000000-0005-0000-0000-00003DAD0000}"/>
    <cellStyle name="Output 2 3 2 2 3 3 2" xfId="26914" xr:uid="{00000000-0005-0000-0000-00003EAD0000}"/>
    <cellStyle name="Output 2 3 2 2 3 4" xfId="22376" xr:uid="{00000000-0005-0000-0000-00003FAD0000}"/>
    <cellStyle name="Output 2 3 2 2 3 4 2" xfId="26915" xr:uid="{00000000-0005-0000-0000-000040AD0000}"/>
    <cellStyle name="Output 2 3 2 2 3 5" xfId="22377" xr:uid="{00000000-0005-0000-0000-000041AD0000}"/>
    <cellStyle name="Output 2 3 2 2 3 5 2" xfId="26916" xr:uid="{00000000-0005-0000-0000-000042AD0000}"/>
    <cellStyle name="Output 2 3 2 2 3 6" xfId="26912" xr:uid="{00000000-0005-0000-0000-000043AD0000}"/>
    <cellStyle name="Output 2 3 2 2 3 7" xfId="45651" xr:uid="{00000000-0005-0000-0000-000044AD0000}"/>
    <cellStyle name="Output 2 3 2 2 4" xfId="22378" xr:uid="{00000000-0005-0000-0000-000045AD0000}"/>
    <cellStyle name="Output 2 3 2 2 4 2" xfId="22379" xr:uid="{00000000-0005-0000-0000-000046AD0000}"/>
    <cellStyle name="Output 2 3 2 2 4 2 2" xfId="26918" xr:uid="{00000000-0005-0000-0000-000047AD0000}"/>
    <cellStyle name="Output 2 3 2 2 4 3" xfId="22380" xr:uid="{00000000-0005-0000-0000-000048AD0000}"/>
    <cellStyle name="Output 2 3 2 2 4 3 2" xfId="26919" xr:uid="{00000000-0005-0000-0000-000049AD0000}"/>
    <cellStyle name="Output 2 3 2 2 4 4" xfId="22381" xr:uid="{00000000-0005-0000-0000-00004AAD0000}"/>
    <cellStyle name="Output 2 3 2 2 4 4 2" xfId="26920" xr:uid="{00000000-0005-0000-0000-00004BAD0000}"/>
    <cellStyle name="Output 2 3 2 2 4 5" xfId="22382" xr:uid="{00000000-0005-0000-0000-00004CAD0000}"/>
    <cellStyle name="Output 2 3 2 2 4 5 2" xfId="26921" xr:uid="{00000000-0005-0000-0000-00004DAD0000}"/>
    <cellStyle name="Output 2 3 2 2 4 6" xfId="26917" xr:uid="{00000000-0005-0000-0000-00004EAD0000}"/>
    <cellStyle name="Output 2 3 2 2 4 7" xfId="45652" xr:uid="{00000000-0005-0000-0000-00004FAD0000}"/>
    <cellStyle name="Output 2 3 2 2 5" xfId="22383" xr:uid="{00000000-0005-0000-0000-000050AD0000}"/>
    <cellStyle name="Output 2 3 2 2 5 2" xfId="22384" xr:uid="{00000000-0005-0000-0000-000051AD0000}"/>
    <cellStyle name="Output 2 3 2 2 5 2 2" xfId="26923" xr:uid="{00000000-0005-0000-0000-000052AD0000}"/>
    <cellStyle name="Output 2 3 2 2 5 3" xfId="22385" xr:uid="{00000000-0005-0000-0000-000053AD0000}"/>
    <cellStyle name="Output 2 3 2 2 5 3 2" xfId="26924" xr:uid="{00000000-0005-0000-0000-000054AD0000}"/>
    <cellStyle name="Output 2 3 2 2 5 4" xfId="22386" xr:uid="{00000000-0005-0000-0000-000055AD0000}"/>
    <cellStyle name="Output 2 3 2 2 5 4 2" xfId="26925" xr:uid="{00000000-0005-0000-0000-000056AD0000}"/>
    <cellStyle name="Output 2 3 2 2 5 5" xfId="22387" xr:uid="{00000000-0005-0000-0000-000057AD0000}"/>
    <cellStyle name="Output 2 3 2 2 5 5 2" xfId="26926" xr:uid="{00000000-0005-0000-0000-000058AD0000}"/>
    <cellStyle name="Output 2 3 2 2 5 6" xfId="26922" xr:uid="{00000000-0005-0000-0000-000059AD0000}"/>
    <cellStyle name="Output 2 3 2 2 5 7" xfId="45653" xr:uid="{00000000-0005-0000-0000-00005AAD0000}"/>
    <cellStyle name="Output 2 3 2 2 6" xfId="22388" xr:uid="{00000000-0005-0000-0000-00005BAD0000}"/>
    <cellStyle name="Output 2 3 2 2 6 2" xfId="26927" xr:uid="{00000000-0005-0000-0000-00005CAD0000}"/>
    <cellStyle name="Output 2 3 2 2 7" xfId="22389" xr:uid="{00000000-0005-0000-0000-00005DAD0000}"/>
    <cellStyle name="Output 2 3 2 2 7 2" xfId="26928" xr:uid="{00000000-0005-0000-0000-00005EAD0000}"/>
    <cellStyle name="Output 2 3 2 2 8" xfId="22390" xr:uid="{00000000-0005-0000-0000-00005FAD0000}"/>
    <cellStyle name="Output 2 3 2 2 8 2" xfId="26906" xr:uid="{00000000-0005-0000-0000-000060AD0000}"/>
    <cellStyle name="Output 2 3 2 2 9" xfId="22391" xr:uid="{00000000-0005-0000-0000-000061AD0000}"/>
    <cellStyle name="Output 2 3 2 2 9 2" xfId="22392" xr:uid="{00000000-0005-0000-0000-000062AD0000}"/>
    <cellStyle name="Output 2 3 2 2 9 3" xfId="33902" xr:uid="{00000000-0005-0000-0000-000063AD0000}"/>
    <cellStyle name="Output 2 3 2 3" xfId="22393" xr:uid="{00000000-0005-0000-0000-000064AD0000}"/>
    <cellStyle name="Output 2 3 2 3 2" xfId="22394" xr:uid="{00000000-0005-0000-0000-000065AD0000}"/>
    <cellStyle name="Output 2 3 2 3 2 10" xfId="45654" xr:uid="{00000000-0005-0000-0000-000066AD0000}"/>
    <cellStyle name="Output 2 3 2 3 2 11" xfId="44288" xr:uid="{00000000-0005-0000-0000-000067AD0000}"/>
    <cellStyle name="Output 2 3 2 3 2 2" xfId="26930" xr:uid="{00000000-0005-0000-0000-000068AD0000}"/>
    <cellStyle name="Output 2 3 2 3 2 2 2" xfId="45655" xr:uid="{00000000-0005-0000-0000-000069AD0000}"/>
    <cellStyle name="Output 2 3 2 3 2 3" xfId="45656" xr:uid="{00000000-0005-0000-0000-00006AAD0000}"/>
    <cellStyle name="Output 2 3 2 3 2 4" xfId="45657" xr:uid="{00000000-0005-0000-0000-00006BAD0000}"/>
    <cellStyle name="Output 2 3 2 3 2 5" xfId="45658" xr:uid="{00000000-0005-0000-0000-00006CAD0000}"/>
    <cellStyle name="Output 2 3 2 3 2 6" xfId="45659" xr:uid="{00000000-0005-0000-0000-00006DAD0000}"/>
    <cellStyle name="Output 2 3 2 3 2 7" xfId="45660" xr:uid="{00000000-0005-0000-0000-00006EAD0000}"/>
    <cellStyle name="Output 2 3 2 3 2 8" xfId="45661" xr:uid="{00000000-0005-0000-0000-00006FAD0000}"/>
    <cellStyle name="Output 2 3 2 3 2 9" xfId="45662" xr:uid="{00000000-0005-0000-0000-000070AD0000}"/>
    <cellStyle name="Output 2 3 2 3 3" xfId="22395" xr:uid="{00000000-0005-0000-0000-000071AD0000}"/>
    <cellStyle name="Output 2 3 2 3 3 2" xfId="26931" xr:uid="{00000000-0005-0000-0000-000072AD0000}"/>
    <cellStyle name="Output 2 3 2 3 3 3" xfId="45663" xr:uid="{00000000-0005-0000-0000-000073AD0000}"/>
    <cellStyle name="Output 2 3 2 3 4" xfId="22396" xr:uid="{00000000-0005-0000-0000-000074AD0000}"/>
    <cellStyle name="Output 2 3 2 3 4 2" xfId="26932" xr:uid="{00000000-0005-0000-0000-000075AD0000}"/>
    <cellStyle name="Output 2 3 2 3 4 3" xfId="45664" xr:uid="{00000000-0005-0000-0000-000076AD0000}"/>
    <cellStyle name="Output 2 3 2 3 5" xfId="22397" xr:uid="{00000000-0005-0000-0000-000077AD0000}"/>
    <cellStyle name="Output 2 3 2 3 5 2" xfId="26933" xr:uid="{00000000-0005-0000-0000-000078AD0000}"/>
    <cellStyle name="Output 2 3 2 3 5 3" xfId="45665" xr:uid="{00000000-0005-0000-0000-000079AD0000}"/>
    <cellStyle name="Output 2 3 2 3 6" xfId="22398" xr:uid="{00000000-0005-0000-0000-00007AAD0000}"/>
    <cellStyle name="Output 2 3 2 3 6 2" xfId="26929" xr:uid="{00000000-0005-0000-0000-00007BAD0000}"/>
    <cellStyle name="Output 2 3 2 3 7" xfId="22399" xr:uid="{00000000-0005-0000-0000-00007CAD0000}"/>
    <cellStyle name="Output 2 3 2 3 7 2" xfId="22400" xr:uid="{00000000-0005-0000-0000-00007DAD0000}"/>
    <cellStyle name="Output 2 3 2 3 7 3" xfId="33903" xr:uid="{00000000-0005-0000-0000-00007EAD0000}"/>
    <cellStyle name="Output 2 3 2 3 8" xfId="22401" xr:uid="{00000000-0005-0000-0000-00007FAD0000}"/>
    <cellStyle name="Output 2 3 2 3 8 2" xfId="22402" xr:uid="{00000000-0005-0000-0000-000080AD0000}"/>
    <cellStyle name="Output 2 3 2 3 8 3" xfId="43938" xr:uid="{00000000-0005-0000-0000-000081AD0000}"/>
    <cellStyle name="Output 2 3 2 3 9" xfId="23182" xr:uid="{00000000-0005-0000-0000-000082AD0000}"/>
    <cellStyle name="Output 2 3 2 4" xfId="22403" xr:uid="{00000000-0005-0000-0000-000083AD0000}"/>
    <cellStyle name="Output 2 3 2 4 2" xfId="22404" xr:uid="{00000000-0005-0000-0000-000084AD0000}"/>
    <cellStyle name="Output 2 3 2 4 2 10" xfId="45666" xr:uid="{00000000-0005-0000-0000-000085AD0000}"/>
    <cellStyle name="Output 2 3 2 4 2 11" xfId="44289" xr:uid="{00000000-0005-0000-0000-000086AD0000}"/>
    <cellStyle name="Output 2 3 2 4 2 2" xfId="26935" xr:uid="{00000000-0005-0000-0000-000087AD0000}"/>
    <cellStyle name="Output 2 3 2 4 2 2 2" xfId="45667" xr:uid="{00000000-0005-0000-0000-000088AD0000}"/>
    <cellStyle name="Output 2 3 2 4 2 3" xfId="45668" xr:uid="{00000000-0005-0000-0000-000089AD0000}"/>
    <cellStyle name="Output 2 3 2 4 2 4" xfId="45669" xr:uid="{00000000-0005-0000-0000-00008AAD0000}"/>
    <cellStyle name="Output 2 3 2 4 2 5" xfId="45670" xr:uid="{00000000-0005-0000-0000-00008BAD0000}"/>
    <cellStyle name="Output 2 3 2 4 2 6" xfId="45671" xr:uid="{00000000-0005-0000-0000-00008CAD0000}"/>
    <cellStyle name="Output 2 3 2 4 2 7" xfId="45672" xr:uid="{00000000-0005-0000-0000-00008DAD0000}"/>
    <cellStyle name="Output 2 3 2 4 2 8" xfId="45673" xr:uid="{00000000-0005-0000-0000-00008EAD0000}"/>
    <cellStyle name="Output 2 3 2 4 2 9" xfId="45674" xr:uid="{00000000-0005-0000-0000-00008FAD0000}"/>
    <cellStyle name="Output 2 3 2 4 3" xfId="22405" xr:uid="{00000000-0005-0000-0000-000090AD0000}"/>
    <cellStyle name="Output 2 3 2 4 3 2" xfId="26936" xr:uid="{00000000-0005-0000-0000-000091AD0000}"/>
    <cellStyle name="Output 2 3 2 4 3 3" xfId="45675" xr:uid="{00000000-0005-0000-0000-000092AD0000}"/>
    <cellStyle name="Output 2 3 2 4 4" xfId="22406" xr:uid="{00000000-0005-0000-0000-000093AD0000}"/>
    <cellStyle name="Output 2 3 2 4 4 2" xfId="26937" xr:uid="{00000000-0005-0000-0000-000094AD0000}"/>
    <cellStyle name="Output 2 3 2 4 4 3" xfId="45676" xr:uid="{00000000-0005-0000-0000-000095AD0000}"/>
    <cellStyle name="Output 2 3 2 4 5" xfId="22407" xr:uid="{00000000-0005-0000-0000-000096AD0000}"/>
    <cellStyle name="Output 2 3 2 4 5 2" xfId="26938" xr:uid="{00000000-0005-0000-0000-000097AD0000}"/>
    <cellStyle name="Output 2 3 2 4 5 3" xfId="45677" xr:uid="{00000000-0005-0000-0000-000098AD0000}"/>
    <cellStyle name="Output 2 3 2 4 6" xfId="22408" xr:uid="{00000000-0005-0000-0000-000099AD0000}"/>
    <cellStyle name="Output 2 3 2 4 6 2" xfId="26934" xr:uid="{00000000-0005-0000-0000-00009AAD0000}"/>
    <cellStyle name="Output 2 3 2 4 7" xfId="22409" xr:uid="{00000000-0005-0000-0000-00009BAD0000}"/>
    <cellStyle name="Output 2 3 2 4 7 2" xfId="22410" xr:uid="{00000000-0005-0000-0000-00009CAD0000}"/>
    <cellStyle name="Output 2 3 2 4 7 3" xfId="33904" xr:uid="{00000000-0005-0000-0000-00009DAD0000}"/>
    <cellStyle name="Output 2 3 2 4 8" xfId="22411" xr:uid="{00000000-0005-0000-0000-00009EAD0000}"/>
    <cellStyle name="Output 2 3 2 4 8 2" xfId="22412" xr:uid="{00000000-0005-0000-0000-00009FAD0000}"/>
    <cellStyle name="Output 2 3 2 4 8 3" xfId="43939" xr:uid="{00000000-0005-0000-0000-0000A0AD0000}"/>
    <cellStyle name="Output 2 3 2 4 9" xfId="23183" xr:uid="{00000000-0005-0000-0000-0000A1AD0000}"/>
    <cellStyle name="Output 2 3 2 5" xfId="22413" xr:uid="{00000000-0005-0000-0000-0000A2AD0000}"/>
    <cellStyle name="Output 2 3 2 5 2" xfId="22414" xr:uid="{00000000-0005-0000-0000-0000A3AD0000}"/>
    <cellStyle name="Output 2 3 2 5 2 10" xfId="45678" xr:uid="{00000000-0005-0000-0000-0000A4AD0000}"/>
    <cellStyle name="Output 2 3 2 5 2 11" xfId="44290" xr:uid="{00000000-0005-0000-0000-0000A5AD0000}"/>
    <cellStyle name="Output 2 3 2 5 2 2" xfId="26940" xr:uid="{00000000-0005-0000-0000-0000A6AD0000}"/>
    <cellStyle name="Output 2 3 2 5 2 2 2" xfId="45679" xr:uid="{00000000-0005-0000-0000-0000A7AD0000}"/>
    <cellStyle name="Output 2 3 2 5 2 3" xfId="45680" xr:uid="{00000000-0005-0000-0000-0000A8AD0000}"/>
    <cellStyle name="Output 2 3 2 5 2 4" xfId="45681" xr:uid="{00000000-0005-0000-0000-0000A9AD0000}"/>
    <cellStyle name="Output 2 3 2 5 2 5" xfId="45682" xr:uid="{00000000-0005-0000-0000-0000AAAD0000}"/>
    <cellStyle name="Output 2 3 2 5 2 6" xfId="45683" xr:uid="{00000000-0005-0000-0000-0000ABAD0000}"/>
    <cellStyle name="Output 2 3 2 5 2 7" xfId="45684" xr:uid="{00000000-0005-0000-0000-0000ACAD0000}"/>
    <cellStyle name="Output 2 3 2 5 2 8" xfId="45685" xr:uid="{00000000-0005-0000-0000-0000ADAD0000}"/>
    <cellStyle name="Output 2 3 2 5 2 9" xfId="45686" xr:uid="{00000000-0005-0000-0000-0000AEAD0000}"/>
    <cellStyle name="Output 2 3 2 5 3" xfId="22415" xr:uid="{00000000-0005-0000-0000-0000AFAD0000}"/>
    <cellStyle name="Output 2 3 2 5 3 2" xfId="26941" xr:uid="{00000000-0005-0000-0000-0000B0AD0000}"/>
    <cellStyle name="Output 2 3 2 5 3 3" xfId="45687" xr:uid="{00000000-0005-0000-0000-0000B1AD0000}"/>
    <cellStyle name="Output 2 3 2 5 4" xfId="22416" xr:uid="{00000000-0005-0000-0000-0000B2AD0000}"/>
    <cellStyle name="Output 2 3 2 5 4 2" xfId="26942" xr:uid="{00000000-0005-0000-0000-0000B3AD0000}"/>
    <cellStyle name="Output 2 3 2 5 4 3" xfId="45688" xr:uid="{00000000-0005-0000-0000-0000B4AD0000}"/>
    <cellStyle name="Output 2 3 2 5 5" xfId="22417" xr:uid="{00000000-0005-0000-0000-0000B5AD0000}"/>
    <cellStyle name="Output 2 3 2 5 5 2" xfId="26943" xr:uid="{00000000-0005-0000-0000-0000B6AD0000}"/>
    <cellStyle name="Output 2 3 2 5 5 3" xfId="45689" xr:uid="{00000000-0005-0000-0000-0000B7AD0000}"/>
    <cellStyle name="Output 2 3 2 5 6" xfId="22418" xr:uid="{00000000-0005-0000-0000-0000B8AD0000}"/>
    <cellStyle name="Output 2 3 2 5 6 2" xfId="26939" xr:uid="{00000000-0005-0000-0000-0000B9AD0000}"/>
    <cellStyle name="Output 2 3 2 5 7" xfId="22419" xr:uid="{00000000-0005-0000-0000-0000BAAD0000}"/>
    <cellStyle name="Output 2 3 2 5 7 2" xfId="22420" xr:uid="{00000000-0005-0000-0000-0000BBAD0000}"/>
    <cellStyle name="Output 2 3 2 5 7 3" xfId="33905" xr:uid="{00000000-0005-0000-0000-0000BCAD0000}"/>
    <cellStyle name="Output 2 3 2 5 8" xfId="22421" xr:uid="{00000000-0005-0000-0000-0000BDAD0000}"/>
    <cellStyle name="Output 2 3 2 5 8 2" xfId="22422" xr:uid="{00000000-0005-0000-0000-0000BEAD0000}"/>
    <cellStyle name="Output 2 3 2 5 8 3" xfId="43940" xr:uid="{00000000-0005-0000-0000-0000BFAD0000}"/>
    <cellStyle name="Output 2 3 2 5 9" xfId="23184" xr:uid="{00000000-0005-0000-0000-0000C0AD0000}"/>
    <cellStyle name="Output 2 3 2 6" xfId="22423" xr:uid="{00000000-0005-0000-0000-0000C1AD0000}"/>
    <cellStyle name="Output 2 3 2 6 2" xfId="22424" xr:uid="{00000000-0005-0000-0000-0000C2AD0000}"/>
    <cellStyle name="Output 2 3 2 6 2 10" xfId="45690" xr:uid="{00000000-0005-0000-0000-0000C3AD0000}"/>
    <cellStyle name="Output 2 3 2 6 2 11" xfId="44291" xr:uid="{00000000-0005-0000-0000-0000C4AD0000}"/>
    <cellStyle name="Output 2 3 2 6 2 2" xfId="26945" xr:uid="{00000000-0005-0000-0000-0000C5AD0000}"/>
    <cellStyle name="Output 2 3 2 6 2 2 2" xfId="45691" xr:uid="{00000000-0005-0000-0000-0000C6AD0000}"/>
    <cellStyle name="Output 2 3 2 6 2 3" xfId="45692" xr:uid="{00000000-0005-0000-0000-0000C7AD0000}"/>
    <cellStyle name="Output 2 3 2 6 2 4" xfId="45693" xr:uid="{00000000-0005-0000-0000-0000C8AD0000}"/>
    <cellStyle name="Output 2 3 2 6 2 5" xfId="45694" xr:uid="{00000000-0005-0000-0000-0000C9AD0000}"/>
    <cellStyle name="Output 2 3 2 6 2 6" xfId="45695" xr:uid="{00000000-0005-0000-0000-0000CAAD0000}"/>
    <cellStyle name="Output 2 3 2 6 2 7" xfId="45696" xr:uid="{00000000-0005-0000-0000-0000CBAD0000}"/>
    <cellStyle name="Output 2 3 2 6 2 8" xfId="45697" xr:uid="{00000000-0005-0000-0000-0000CCAD0000}"/>
    <cellStyle name="Output 2 3 2 6 2 9" xfId="45698" xr:uid="{00000000-0005-0000-0000-0000CDAD0000}"/>
    <cellStyle name="Output 2 3 2 6 3" xfId="22425" xr:uid="{00000000-0005-0000-0000-0000CEAD0000}"/>
    <cellStyle name="Output 2 3 2 6 3 2" xfId="26946" xr:uid="{00000000-0005-0000-0000-0000CFAD0000}"/>
    <cellStyle name="Output 2 3 2 6 3 3" xfId="45699" xr:uid="{00000000-0005-0000-0000-0000D0AD0000}"/>
    <cellStyle name="Output 2 3 2 6 4" xfId="22426" xr:uid="{00000000-0005-0000-0000-0000D1AD0000}"/>
    <cellStyle name="Output 2 3 2 6 4 2" xfId="26947" xr:uid="{00000000-0005-0000-0000-0000D2AD0000}"/>
    <cellStyle name="Output 2 3 2 6 4 3" xfId="45700" xr:uid="{00000000-0005-0000-0000-0000D3AD0000}"/>
    <cellStyle name="Output 2 3 2 6 5" xfId="22427" xr:uid="{00000000-0005-0000-0000-0000D4AD0000}"/>
    <cellStyle name="Output 2 3 2 6 5 2" xfId="26948" xr:uid="{00000000-0005-0000-0000-0000D5AD0000}"/>
    <cellStyle name="Output 2 3 2 6 5 3" xfId="45701" xr:uid="{00000000-0005-0000-0000-0000D6AD0000}"/>
    <cellStyle name="Output 2 3 2 6 6" xfId="22428" xr:uid="{00000000-0005-0000-0000-0000D7AD0000}"/>
    <cellStyle name="Output 2 3 2 6 6 2" xfId="26944" xr:uid="{00000000-0005-0000-0000-0000D8AD0000}"/>
    <cellStyle name="Output 2 3 2 6 7" xfId="22429" xr:uid="{00000000-0005-0000-0000-0000D9AD0000}"/>
    <cellStyle name="Output 2 3 2 6 7 2" xfId="22430" xr:uid="{00000000-0005-0000-0000-0000DAAD0000}"/>
    <cellStyle name="Output 2 3 2 6 7 3" xfId="33906" xr:uid="{00000000-0005-0000-0000-0000DBAD0000}"/>
    <cellStyle name="Output 2 3 2 6 8" xfId="22431" xr:uid="{00000000-0005-0000-0000-0000DCAD0000}"/>
    <cellStyle name="Output 2 3 2 6 8 2" xfId="22432" xr:uid="{00000000-0005-0000-0000-0000DDAD0000}"/>
    <cellStyle name="Output 2 3 2 6 8 3" xfId="43941" xr:uid="{00000000-0005-0000-0000-0000DEAD0000}"/>
    <cellStyle name="Output 2 3 2 6 9" xfId="23185" xr:uid="{00000000-0005-0000-0000-0000DFAD0000}"/>
    <cellStyle name="Output 2 3 2 7" xfId="22433" xr:uid="{00000000-0005-0000-0000-0000E0AD0000}"/>
    <cellStyle name="Output 2 3 2 7 2" xfId="22434" xr:uid="{00000000-0005-0000-0000-0000E1AD0000}"/>
    <cellStyle name="Output 2 3 2 7 2 10" xfId="45702" xr:uid="{00000000-0005-0000-0000-0000E2AD0000}"/>
    <cellStyle name="Output 2 3 2 7 2 11" xfId="44292" xr:uid="{00000000-0005-0000-0000-0000E3AD0000}"/>
    <cellStyle name="Output 2 3 2 7 2 2" xfId="26950" xr:uid="{00000000-0005-0000-0000-0000E4AD0000}"/>
    <cellStyle name="Output 2 3 2 7 2 2 2" xfId="45703" xr:uid="{00000000-0005-0000-0000-0000E5AD0000}"/>
    <cellStyle name="Output 2 3 2 7 2 3" xfId="45704" xr:uid="{00000000-0005-0000-0000-0000E6AD0000}"/>
    <cellStyle name="Output 2 3 2 7 2 4" xfId="45705" xr:uid="{00000000-0005-0000-0000-0000E7AD0000}"/>
    <cellStyle name="Output 2 3 2 7 2 5" xfId="45706" xr:uid="{00000000-0005-0000-0000-0000E8AD0000}"/>
    <cellStyle name="Output 2 3 2 7 2 6" xfId="45707" xr:uid="{00000000-0005-0000-0000-0000E9AD0000}"/>
    <cellStyle name="Output 2 3 2 7 2 7" xfId="45708" xr:uid="{00000000-0005-0000-0000-0000EAAD0000}"/>
    <cellStyle name="Output 2 3 2 7 2 8" xfId="45709" xr:uid="{00000000-0005-0000-0000-0000EBAD0000}"/>
    <cellStyle name="Output 2 3 2 7 2 9" xfId="45710" xr:uid="{00000000-0005-0000-0000-0000ECAD0000}"/>
    <cellStyle name="Output 2 3 2 7 3" xfId="22435" xr:uid="{00000000-0005-0000-0000-0000EDAD0000}"/>
    <cellStyle name="Output 2 3 2 7 3 2" xfId="26951" xr:uid="{00000000-0005-0000-0000-0000EEAD0000}"/>
    <cellStyle name="Output 2 3 2 7 3 3" xfId="45711" xr:uid="{00000000-0005-0000-0000-0000EFAD0000}"/>
    <cellStyle name="Output 2 3 2 7 4" xfId="22436" xr:uid="{00000000-0005-0000-0000-0000F0AD0000}"/>
    <cellStyle name="Output 2 3 2 7 4 2" xfId="26952" xr:uid="{00000000-0005-0000-0000-0000F1AD0000}"/>
    <cellStyle name="Output 2 3 2 7 4 3" xfId="45712" xr:uid="{00000000-0005-0000-0000-0000F2AD0000}"/>
    <cellStyle name="Output 2 3 2 7 5" xfId="22437" xr:uid="{00000000-0005-0000-0000-0000F3AD0000}"/>
    <cellStyle name="Output 2 3 2 7 5 2" xfId="26953" xr:uid="{00000000-0005-0000-0000-0000F4AD0000}"/>
    <cellStyle name="Output 2 3 2 7 5 3" xfId="45713" xr:uid="{00000000-0005-0000-0000-0000F5AD0000}"/>
    <cellStyle name="Output 2 3 2 7 6" xfId="22438" xr:uid="{00000000-0005-0000-0000-0000F6AD0000}"/>
    <cellStyle name="Output 2 3 2 7 6 2" xfId="26949" xr:uid="{00000000-0005-0000-0000-0000F7AD0000}"/>
    <cellStyle name="Output 2 3 2 7 7" xfId="22439" xr:uid="{00000000-0005-0000-0000-0000F8AD0000}"/>
    <cellStyle name="Output 2 3 2 7 7 2" xfId="22440" xr:uid="{00000000-0005-0000-0000-0000F9AD0000}"/>
    <cellStyle name="Output 2 3 2 7 7 3" xfId="33907" xr:uid="{00000000-0005-0000-0000-0000FAAD0000}"/>
    <cellStyle name="Output 2 3 2 7 8" xfId="22441" xr:uid="{00000000-0005-0000-0000-0000FBAD0000}"/>
    <cellStyle name="Output 2 3 2 7 8 2" xfId="22442" xr:uid="{00000000-0005-0000-0000-0000FCAD0000}"/>
    <cellStyle name="Output 2 3 2 7 8 3" xfId="43942" xr:uid="{00000000-0005-0000-0000-0000FDAD0000}"/>
    <cellStyle name="Output 2 3 2 7 9" xfId="23186" xr:uid="{00000000-0005-0000-0000-0000FEAD0000}"/>
    <cellStyle name="Output 2 3 2 8" xfId="22443" xr:uid="{00000000-0005-0000-0000-0000FFAD0000}"/>
    <cellStyle name="Output 2 3 2 8 2" xfId="22444" xr:uid="{00000000-0005-0000-0000-000000AE0000}"/>
    <cellStyle name="Output 2 3 2 8 2 10" xfId="45714" xr:uid="{00000000-0005-0000-0000-000001AE0000}"/>
    <cellStyle name="Output 2 3 2 8 2 11" xfId="44293" xr:uid="{00000000-0005-0000-0000-000002AE0000}"/>
    <cellStyle name="Output 2 3 2 8 2 2" xfId="26955" xr:uid="{00000000-0005-0000-0000-000003AE0000}"/>
    <cellStyle name="Output 2 3 2 8 2 2 2" xfId="45715" xr:uid="{00000000-0005-0000-0000-000004AE0000}"/>
    <cellStyle name="Output 2 3 2 8 2 3" xfId="45716" xr:uid="{00000000-0005-0000-0000-000005AE0000}"/>
    <cellStyle name="Output 2 3 2 8 2 4" xfId="45717" xr:uid="{00000000-0005-0000-0000-000006AE0000}"/>
    <cellStyle name="Output 2 3 2 8 2 5" xfId="45718" xr:uid="{00000000-0005-0000-0000-000007AE0000}"/>
    <cellStyle name="Output 2 3 2 8 2 6" xfId="45719" xr:uid="{00000000-0005-0000-0000-000008AE0000}"/>
    <cellStyle name="Output 2 3 2 8 2 7" xfId="45720" xr:uid="{00000000-0005-0000-0000-000009AE0000}"/>
    <cellStyle name="Output 2 3 2 8 2 8" xfId="45721" xr:uid="{00000000-0005-0000-0000-00000AAE0000}"/>
    <cellStyle name="Output 2 3 2 8 2 9" xfId="45722" xr:uid="{00000000-0005-0000-0000-00000BAE0000}"/>
    <cellStyle name="Output 2 3 2 8 3" xfId="22445" xr:uid="{00000000-0005-0000-0000-00000CAE0000}"/>
    <cellStyle name="Output 2 3 2 8 3 2" xfId="26956" xr:uid="{00000000-0005-0000-0000-00000DAE0000}"/>
    <cellStyle name="Output 2 3 2 8 3 3" xfId="45723" xr:uid="{00000000-0005-0000-0000-00000EAE0000}"/>
    <cellStyle name="Output 2 3 2 8 4" xfId="22446" xr:uid="{00000000-0005-0000-0000-00000FAE0000}"/>
    <cellStyle name="Output 2 3 2 8 4 2" xfId="26957" xr:uid="{00000000-0005-0000-0000-000010AE0000}"/>
    <cellStyle name="Output 2 3 2 8 4 3" xfId="45724" xr:uid="{00000000-0005-0000-0000-000011AE0000}"/>
    <cellStyle name="Output 2 3 2 8 5" xfId="22447" xr:uid="{00000000-0005-0000-0000-000012AE0000}"/>
    <cellStyle name="Output 2 3 2 8 5 2" xfId="26958" xr:uid="{00000000-0005-0000-0000-000013AE0000}"/>
    <cellStyle name="Output 2 3 2 8 5 3" xfId="45725" xr:uid="{00000000-0005-0000-0000-000014AE0000}"/>
    <cellStyle name="Output 2 3 2 8 6" xfId="22448" xr:uid="{00000000-0005-0000-0000-000015AE0000}"/>
    <cellStyle name="Output 2 3 2 8 6 2" xfId="26954" xr:uid="{00000000-0005-0000-0000-000016AE0000}"/>
    <cellStyle name="Output 2 3 2 8 7" xfId="22449" xr:uid="{00000000-0005-0000-0000-000017AE0000}"/>
    <cellStyle name="Output 2 3 2 8 7 2" xfId="22450" xr:uid="{00000000-0005-0000-0000-000018AE0000}"/>
    <cellStyle name="Output 2 3 2 8 7 3" xfId="33908" xr:uid="{00000000-0005-0000-0000-000019AE0000}"/>
    <cellStyle name="Output 2 3 2 8 8" xfId="22451" xr:uid="{00000000-0005-0000-0000-00001AAE0000}"/>
    <cellStyle name="Output 2 3 2 8 8 2" xfId="22452" xr:uid="{00000000-0005-0000-0000-00001BAE0000}"/>
    <cellStyle name="Output 2 3 2 8 8 3" xfId="43943" xr:uid="{00000000-0005-0000-0000-00001CAE0000}"/>
    <cellStyle name="Output 2 3 2 8 9" xfId="23187" xr:uid="{00000000-0005-0000-0000-00001DAE0000}"/>
    <cellStyle name="Output 2 3 2 9" xfId="22453" xr:uid="{00000000-0005-0000-0000-00001EAE0000}"/>
    <cellStyle name="Output 2 3 2 9 2" xfId="22454" xr:uid="{00000000-0005-0000-0000-00001FAE0000}"/>
    <cellStyle name="Output 2 3 2 9 2 10" xfId="45726" xr:uid="{00000000-0005-0000-0000-000020AE0000}"/>
    <cellStyle name="Output 2 3 2 9 2 11" xfId="44294" xr:uid="{00000000-0005-0000-0000-000021AE0000}"/>
    <cellStyle name="Output 2 3 2 9 2 2" xfId="26959" xr:uid="{00000000-0005-0000-0000-000022AE0000}"/>
    <cellStyle name="Output 2 3 2 9 2 2 2" xfId="45727" xr:uid="{00000000-0005-0000-0000-000023AE0000}"/>
    <cellStyle name="Output 2 3 2 9 2 3" xfId="45728" xr:uid="{00000000-0005-0000-0000-000024AE0000}"/>
    <cellStyle name="Output 2 3 2 9 2 4" xfId="45729" xr:uid="{00000000-0005-0000-0000-000025AE0000}"/>
    <cellStyle name="Output 2 3 2 9 2 5" xfId="45730" xr:uid="{00000000-0005-0000-0000-000026AE0000}"/>
    <cellStyle name="Output 2 3 2 9 2 6" xfId="45731" xr:uid="{00000000-0005-0000-0000-000027AE0000}"/>
    <cellStyle name="Output 2 3 2 9 2 7" xfId="45732" xr:uid="{00000000-0005-0000-0000-000028AE0000}"/>
    <cellStyle name="Output 2 3 2 9 2 8" xfId="45733" xr:uid="{00000000-0005-0000-0000-000029AE0000}"/>
    <cellStyle name="Output 2 3 2 9 2 9" xfId="45734" xr:uid="{00000000-0005-0000-0000-00002AAE0000}"/>
    <cellStyle name="Output 2 3 2 9 3" xfId="22455" xr:uid="{00000000-0005-0000-0000-00002BAE0000}"/>
    <cellStyle name="Output 2 3 2 9 3 2" xfId="22456" xr:uid="{00000000-0005-0000-0000-00002CAE0000}"/>
    <cellStyle name="Output 2 3 2 9 3 3" xfId="33909" xr:uid="{00000000-0005-0000-0000-00002DAE0000}"/>
    <cellStyle name="Output 2 3 2 9 3 4" xfId="45735" xr:uid="{00000000-0005-0000-0000-00002EAE0000}"/>
    <cellStyle name="Output 2 3 2 9 4" xfId="22457" xr:uid="{00000000-0005-0000-0000-00002FAE0000}"/>
    <cellStyle name="Output 2 3 2 9 4 2" xfId="22458" xr:uid="{00000000-0005-0000-0000-000030AE0000}"/>
    <cellStyle name="Output 2 3 2 9 4 3" xfId="43944" xr:uid="{00000000-0005-0000-0000-000031AE0000}"/>
    <cellStyle name="Output 2 3 2 9 4 4" xfId="45736" xr:uid="{00000000-0005-0000-0000-000032AE0000}"/>
    <cellStyle name="Output 2 3 2 9 5" xfId="23188" xr:uid="{00000000-0005-0000-0000-000033AE0000}"/>
    <cellStyle name="Output 2 3 2 9 5 2" xfId="45737" xr:uid="{00000000-0005-0000-0000-000034AE0000}"/>
    <cellStyle name="Output 2 3 3" xfId="22459" xr:uid="{00000000-0005-0000-0000-000035AE0000}"/>
    <cellStyle name="Output 2 3 3 2" xfId="22460" xr:uid="{00000000-0005-0000-0000-000036AE0000}"/>
    <cellStyle name="Output 2 3 3 2 10" xfId="45738" xr:uid="{00000000-0005-0000-0000-000037AE0000}"/>
    <cellStyle name="Output 2 3 3 2 11" xfId="44295" xr:uid="{00000000-0005-0000-0000-000038AE0000}"/>
    <cellStyle name="Output 2 3 3 2 2" xfId="26961" xr:uid="{00000000-0005-0000-0000-000039AE0000}"/>
    <cellStyle name="Output 2 3 3 2 2 2" xfId="45739" xr:uid="{00000000-0005-0000-0000-00003AAE0000}"/>
    <cellStyle name="Output 2 3 3 2 3" xfId="45740" xr:uid="{00000000-0005-0000-0000-00003BAE0000}"/>
    <cellStyle name="Output 2 3 3 2 4" xfId="45741" xr:uid="{00000000-0005-0000-0000-00003CAE0000}"/>
    <cellStyle name="Output 2 3 3 2 5" xfId="45742" xr:uid="{00000000-0005-0000-0000-00003DAE0000}"/>
    <cellStyle name="Output 2 3 3 2 6" xfId="45743" xr:uid="{00000000-0005-0000-0000-00003EAE0000}"/>
    <cellStyle name="Output 2 3 3 2 7" xfId="45744" xr:uid="{00000000-0005-0000-0000-00003FAE0000}"/>
    <cellStyle name="Output 2 3 3 2 8" xfId="45745" xr:uid="{00000000-0005-0000-0000-000040AE0000}"/>
    <cellStyle name="Output 2 3 3 2 9" xfId="45746" xr:uid="{00000000-0005-0000-0000-000041AE0000}"/>
    <cellStyle name="Output 2 3 3 3" xfId="22461" xr:uid="{00000000-0005-0000-0000-000042AE0000}"/>
    <cellStyle name="Output 2 3 3 3 2" xfId="26962" xr:uid="{00000000-0005-0000-0000-000043AE0000}"/>
    <cellStyle name="Output 2 3 3 3 3" xfId="45747" xr:uid="{00000000-0005-0000-0000-000044AE0000}"/>
    <cellStyle name="Output 2 3 3 4" xfId="22462" xr:uid="{00000000-0005-0000-0000-000045AE0000}"/>
    <cellStyle name="Output 2 3 3 4 2" xfId="26963" xr:uid="{00000000-0005-0000-0000-000046AE0000}"/>
    <cellStyle name="Output 2 3 3 4 3" xfId="45748" xr:uid="{00000000-0005-0000-0000-000047AE0000}"/>
    <cellStyle name="Output 2 3 3 5" xfId="22463" xr:uid="{00000000-0005-0000-0000-000048AE0000}"/>
    <cellStyle name="Output 2 3 3 5 2" xfId="26964" xr:uid="{00000000-0005-0000-0000-000049AE0000}"/>
    <cellStyle name="Output 2 3 3 5 3" xfId="45749" xr:uid="{00000000-0005-0000-0000-00004AAE0000}"/>
    <cellStyle name="Output 2 3 3 6" xfId="22464" xr:uid="{00000000-0005-0000-0000-00004BAE0000}"/>
    <cellStyle name="Output 2 3 3 6 2" xfId="26960" xr:uid="{00000000-0005-0000-0000-00004CAE0000}"/>
    <cellStyle name="Output 2 3 3 7" xfId="22465" xr:uid="{00000000-0005-0000-0000-00004DAE0000}"/>
    <cellStyle name="Output 2 3 3 7 2" xfId="22466" xr:uid="{00000000-0005-0000-0000-00004EAE0000}"/>
    <cellStyle name="Output 2 3 3 7 3" xfId="33910" xr:uid="{00000000-0005-0000-0000-00004FAE0000}"/>
    <cellStyle name="Output 2 3 3 8" xfId="22467" xr:uid="{00000000-0005-0000-0000-000050AE0000}"/>
    <cellStyle name="Output 2 3 3 8 2" xfId="22468" xr:uid="{00000000-0005-0000-0000-000051AE0000}"/>
    <cellStyle name="Output 2 3 3 8 3" xfId="43945" xr:uid="{00000000-0005-0000-0000-000052AE0000}"/>
    <cellStyle name="Output 2 3 3 9" xfId="23189" xr:uid="{00000000-0005-0000-0000-000053AE0000}"/>
    <cellStyle name="Output 2 3 4" xfId="22469" xr:uid="{00000000-0005-0000-0000-000054AE0000}"/>
    <cellStyle name="Output 2 3 4 2" xfId="22470" xr:uid="{00000000-0005-0000-0000-000055AE0000}"/>
    <cellStyle name="Output 2 3 4 2 10" xfId="45750" xr:uid="{00000000-0005-0000-0000-000056AE0000}"/>
    <cellStyle name="Output 2 3 4 2 11" xfId="44296" xr:uid="{00000000-0005-0000-0000-000057AE0000}"/>
    <cellStyle name="Output 2 3 4 2 2" xfId="26966" xr:uid="{00000000-0005-0000-0000-000058AE0000}"/>
    <cellStyle name="Output 2 3 4 2 2 2" xfId="45751" xr:uid="{00000000-0005-0000-0000-000059AE0000}"/>
    <cellStyle name="Output 2 3 4 2 3" xfId="45752" xr:uid="{00000000-0005-0000-0000-00005AAE0000}"/>
    <cellStyle name="Output 2 3 4 2 4" xfId="45753" xr:uid="{00000000-0005-0000-0000-00005BAE0000}"/>
    <cellStyle name="Output 2 3 4 2 5" xfId="45754" xr:uid="{00000000-0005-0000-0000-00005CAE0000}"/>
    <cellStyle name="Output 2 3 4 2 6" xfId="45755" xr:uid="{00000000-0005-0000-0000-00005DAE0000}"/>
    <cellStyle name="Output 2 3 4 2 7" xfId="45756" xr:uid="{00000000-0005-0000-0000-00005EAE0000}"/>
    <cellStyle name="Output 2 3 4 2 8" xfId="45757" xr:uid="{00000000-0005-0000-0000-00005FAE0000}"/>
    <cellStyle name="Output 2 3 4 2 9" xfId="45758" xr:uid="{00000000-0005-0000-0000-000060AE0000}"/>
    <cellStyle name="Output 2 3 4 3" xfId="22471" xr:uid="{00000000-0005-0000-0000-000061AE0000}"/>
    <cellStyle name="Output 2 3 4 3 2" xfId="26967" xr:uid="{00000000-0005-0000-0000-000062AE0000}"/>
    <cellStyle name="Output 2 3 4 3 3" xfId="45759" xr:uid="{00000000-0005-0000-0000-000063AE0000}"/>
    <cellStyle name="Output 2 3 4 4" xfId="22472" xr:uid="{00000000-0005-0000-0000-000064AE0000}"/>
    <cellStyle name="Output 2 3 4 4 2" xfId="26968" xr:uid="{00000000-0005-0000-0000-000065AE0000}"/>
    <cellStyle name="Output 2 3 4 4 3" xfId="45760" xr:uid="{00000000-0005-0000-0000-000066AE0000}"/>
    <cellStyle name="Output 2 3 4 5" xfId="22473" xr:uid="{00000000-0005-0000-0000-000067AE0000}"/>
    <cellStyle name="Output 2 3 4 5 2" xfId="26969" xr:uid="{00000000-0005-0000-0000-000068AE0000}"/>
    <cellStyle name="Output 2 3 4 5 3" xfId="45761" xr:uid="{00000000-0005-0000-0000-000069AE0000}"/>
    <cellStyle name="Output 2 3 4 6" xfId="22474" xr:uid="{00000000-0005-0000-0000-00006AAE0000}"/>
    <cellStyle name="Output 2 3 4 6 2" xfId="26965" xr:uid="{00000000-0005-0000-0000-00006BAE0000}"/>
    <cellStyle name="Output 2 3 4 7" xfId="22475" xr:uid="{00000000-0005-0000-0000-00006CAE0000}"/>
    <cellStyle name="Output 2 3 4 7 2" xfId="22476" xr:uid="{00000000-0005-0000-0000-00006DAE0000}"/>
    <cellStyle name="Output 2 3 4 7 3" xfId="33911" xr:uid="{00000000-0005-0000-0000-00006EAE0000}"/>
    <cellStyle name="Output 2 3 4 8" xfId="22477" xr:uid="{00000000-0005-0000-0000-00006FAE0000}"/>
    <cellStyle name="Output 2 3 4 8 2" xfId="22478" xr:uid="{00000000-0005-0000-0000-000070AE0000}"/>
    <cellStyle name="Output 2 3 4 8 3" xfId="43946" xr:uid="{00000000-0005-0000-0000-000071AE0000}"/>
    <cellStyle name="Output 2 3 4 9" xfId="23190" xr:uid="{00000000-0005-0000-0000-000072AE0000}"/>
    <cellStyle name="Output 2 3 5" xfId="22479" xr:uid="{00000000-0005-0000-0000-000073AE0000}"/>
    <cellStyle name="Output 2 3 5 10" xfId="45762" xr:uid="{00000000-0005-0000-0000-000074AE0000}"/>
    <cellStyle name="Output 2 3 5 11" xfId="44285" xr:uid="{00000000-0005-0000-0000-000075AE0000}"/>
    <cellStyle name="Output 2 3 5 2" xfId="26902" xr:uid="{00000000-0005-0000-0000-000076AE0000}"/>
    <cellStyle name="Output 2 3 5 2 2" xfId="45763" xr:uid="{00000000-0005-0000-0000-000077AE0000}"/>
    <cellStyle name="Output 2 3 5 3" xfId="45764" xr:uid="{00000000-0005-0000-0000-000078AE0000}"/>
    <cellStyle name="Output 2 3 5 4" xfId="45765" xr:uid="{00000000-0005-0000-0000-000079AE0000}"/>
    <cellStyle name="Output 2 3 5 5" xfId="45766" xr:uid="{00000000-0005-0000-0000-00007AAE0000}"/>
    <cellStyle name="Output 2 3 5 6" xfId="45767" xr:uid="{00000000-0005-0000-0000-00007BAE0000}"/>
    <cellStyle name="Output 2 3 5 7" xfId="45768" xr:uid="{00000000-0005-0000-0000-00007CAE0000}"/>
    <cellStyle name="Output 2 3 5 8" xfId="45769" xr:uid="{00000000-0005-0000-0000-00007DAE0000}"/>
    <cellStyle name="Output 2 3 5 9" xfId="45770" xr:uid="{00000000-0005-0000-0000-00007EAE0000}"/>
    <cellStyle name="Output 2 3 6" xfId="22480" xr:uid="{00000000-0005-0000-0000-00007FAE0000}"/>
    <cellStyle name="Output 2 3 6 2" xfId="22481" xr:uid="{00000000-0005-0000-0000-000080AE0000}"/>
    <cellStyle name="Output 2 3 6 3" xfId="33900" xr:uid="{00000000-0005-0000-0000-000081AE0000}"/>
    <cellStyle name="Output 2 3 6 4" xfId="45771" xr:uid="{00000000-0005-0000-0000-000082AE0000}"/>
    <cellStyle name="Output 2 3 7" xfId="22482" xr:uid="{00000000-0005-0000-0000-000083AE0000}"/>
    <cellStyle name="Output 2 3 7 2" xfId="22483" xr:uid="{00000000-0005-0000-0000-000084AE0000}"/>
    <cellStyle name="Output 2 3 7 3" xfId="43935" xr:uid="{00000000-0005-0000-0000-000085AE0000}"/>
    <cellStyle name="Output 2 3 7 4" xfId="45772" xr:uid="{00000000-0005-0000-0000-000086AE0000}"/>
    <cellStyle name="Output 2 3 8" xfId="23179" xr:uid="{00000000-0005-0000-0000-000087AE0000}"/>
    <cellStyle name="Output 2 3 8 2" xfId="45773" xr:uid="{00000000-0005-0000-0000-000088AE0000}"/>
    <cellStyle name="Output 2 4" xfId="22484" xr:uid="{00000000-0005-0000-0000-000089AE0000}"/>
    <cellStyle name="Output 2 4 10" xfId="22485" xr:uid="{00000000-0005-0000-0000-00008AAE0000}"/>
    <cellStyle name="Output 2 4 10 10" xfId="45774" xr:uid="{00000000-0005-0000-0000-00008BAE0000}"/>
    <cellStyle name="Output 2 4 10 11" xfId="44297" xr:uid="{00000000-0005-0000-0000-00008CAE0000}"/>
    <cellStyle name="Output 2 4 10 2" xfId="26971" xr:uid="{00000000-0005-0000-0000-00008DAE0000}"/>
    <cellStyle name="Output 2 4 10 2 2" xfId="45775" xr:uid="{00000000-0005-0000-0000-00008EAE0000}"/>
    <cellStyle name="Output 2 4 10 3" xfId="45776" xr:uid="{00000000-0005-0000-0000-00008FAE0000}"/>
    <cellStyle name="Output 2 4 10 4" xfId="45777" xr:uid="{00000000-0005-0000-0000-000090AE0000}"/>
    <cellStyle name="Output 2 4 10 5" xfId="45778" xr:uid="{00000000-0005-0000-0000-000091AE0000}"/>
    <cellStyle name="Output 2 4 10 6" xfId="45779" xr:uid="{00000000-0005-0000-0000-000092AE0000}"/>
    <cellStyle name="Output 2 4 10 7" xfId="45780" xr:uid="{00000000-0005-0000-0000-000093AE0000}"/>
    <cellStyle name="Output 2 4 10 8" xfId="45781" xr:uid="{00000000-0005-0000-0000-000094AE0000}"/>
    <cellStyle name="Output 2 4 10 9" xfId="45782" xr:uid="{00000000-0005-0000-0000-000095AE0000}"/>
    <cellStyle name="Output 2 4 11" xfId="22486" xr:uid="{00000000-0005-0000-0000-000096AE0000}"/>
    <cellStyle name="Output 2 4 11 2" xfId="26972" xr:uid="{00000000-0005-0000-0000-000097AE0000}"/>
    <cellStyle name="Output 2 4 11 3" xfId="45783" xr:uid="{00000000-0005-0000-0000-000098AE0000}"/>
    <cellStyle name="Output 2 4 12" xfId="22487" xr:uid="{00000000-0005-0000-0000-000099AE0000}"/>
    <cellStyle name="Output 2 4 12 2" xfId="26970" xr:uid="{00000000-0005-0000-0000-00009AAE0000}"/>
    <cellStyle name="Output 2 4 12 3" xfId="45784" xr:uid="{00000000-0005-0000-0000-00009BAE0000}"/>
    <cellStyle name="Output 2 4 13" xfId="22488" xr:uid="{00000000-0005-0000-0000-00009CAE0000}"/>
    <cellStyle name="Output 2 4 13 2" xfId="22489" xr:uid="{00000000-0005-0000-0000-00009DAE0000}"/>
    <cellStyle name="Output 2 4 13 3" xfId="33912" xr:uid="{00000000-0005-0000-0000-00009EAE0000}"/>
    <cellStyle name="Output 2 4 13 4" xfId="45785" xr:uid="{00000000-0005-0000-0000-00009FAE0000}"/>
    <cellStyle name="Output 2 4 14" xfId="22490" xr:uid="{00000000-0005-0000-0000-0000A0AE0000}"/>
    <cellStyle name="Output 2 4 14 2" xfId="22491" xr:uid="{00000000-0005-0000-0000-0000A1AE0000}"/>
    <cellStyle name="Output 2 4 14 3" xfId="43947" xr:uid="{00000000-0005-0000-0000-0000A2AE0000}"/>
    <cellStyle name="Output 2 4 15" xfId="23191" xr:uid="{00000000-0005-0000-0000-0000A3AE0000}"/>
    <cellStyle name="Output 2 4 2" xfId="22492" xr:uid="{00000000-0005-0000-0000-0000A4AE0000}"/>
    <cellStyle name="Output 2 4 2 10" xfId="22493" xr:uid="{00000000-0005-0000-0000-0000A5AE0000}"/>
    <cellStyle name="Output 2 4 2 10 2" xfId="22494" xr:uid="{00000000-0005-0000-0000-0000A6AE0000}"/>
    <cellStyle name="Output 2 4 2 10 3" xfId="43948" xr:uid="{00000000-0005-0000-0000-0000A7AE0000}"/>
    <cellStyle name="Output 2 4 2 11" xfId="23192" xr:uid="{00000000-0005-0000-0000-0000A8AE0000}"/>
    <cellStyle name="Output 2 4 2 2" xfId="22495" xr:uid="{00000000-0005-0000-0000-0000A9AE0000}"/>
    <cellStyle name="Output 2 4 2 2 10" xfId="45786" xr:uid="{00000000-0005-0000-0000-0000AAAE0000}"/>
    <cellStyle name="Output 2 4 2 2 11" xfId="44298" xr:uid="{00000000-0005-0000-0000-0000ABAE0000}"/>
    <cellStyle name="Output 2 4 2 2 2" xfId="22496" xr:uid="{00000000-0005-0000-0000-0000ACAE0000}"/>
    <cellStyle name="Output 2 4 2 2 2 2" xfId="26975" xr:uid="{00000000-0005-0000-0000-0000ADAE0000}"/>
    <cellStyle name="Output 2 4 2 2 2 3" xfId="45787" xr:uid="{00000000-0005-0000-0000-0000AEAE0000}"/>
    <cellStyle name="Output 2 4 2 2 3" xfId="22497" xr:uid="{00000000-0005-0000-0000-0000AFAE0000}"/>
    <cellStyle name="Output 2 4 2 2 3 2" xfId="26976" xr:uid="{00000000-0005-0000-0000-0000B0AE0000}"/>
    <cellStyle name="Output 2 4 2 2 3 3" xfId="45788" xr:uid="{00000000-0005-0000-0000-0000B1AE0000}"/>
    <cellStyle name="Output 2 4 2 2 4" xfId="22498" xr:uid="{00000000-0005-0000-0000-0000B2AE0000}"/>
    <cellStyle name="Output 2 4 2 2 4 2" xfId="26977" xr:uid="{00000000-0005-0000-0000-0000B3AE0000}"/>
    <cellStyle name="Output 2 4 2 2 4 3" xfId="45789" xr:uid="{00000000-0005-0000-0000-0000B4AE0000}"/>
    <cellStyle name="Output 2 4 2 2 5" xfId="22499" xr:uid="{00000000-0005-0000-0000-0000B5AE0000}"/>
    <cellStyle name="Output 2 4 2 2 5 2" xfId="26978" xr:uid="{00000000-0005-0000-0000-0000B6AE0000}"/>
    <cellStyle name="Output 2 4 2 2 5 3" xfId="45790" xr:uid="{00000000-0005-0000-0000-0000B7AE0000}"/>
    <cellStyle name="Output 2 4 2 2 6" xfId="26974" xr:uid="{00000000-0005-0000-0000-0000B8AE0000}"/>
    <cellStyle name="Output 2 4 2 2 6 2" xfId="45791" xr:uid="{00000000-0005-0000-0000-0000B9AE0000}"/>
    <cellStyle name="Output 2 4 2 2 7" xfId="45792" xr:uid="{00000000-0005-0000-0000-0000BAAE0000}"/>
    <cellStyle name="Output 2 4 2 2 8" xfId="45793" xr:uid="{00000000-0005-0000-0000-0000BBAE0000}"/>
    <cellStyle name="Output 2 4 2 2 9" xfId="45794" xr:uid="{00000000-0005-0000-0000-0000BCAE0000}"/>
    <cellStyle name="Output 2 4 2 3" xfId="22500" xr:uid="{00000000-0005-0000-0000-0000BDAE0000}"/>
    <cellStyle name="Output 2 4 2 3 2" xfId="22501" xr:uid="{00000000-0005-0000-0000-0000BEAE0000}"/>
    <cellStyle name="Output 2 4 2 3 2 2" xfId="26980" xr:uid="{00000000-0005-0000-0000-0000BFAE0000}"/>
    <cellStyle name="Output 2 4 2 3 3" xfId="22502" xr:uid="{00000000-0005-0000-0000-0000C0AE0000}"/>
    <cellStyle name="Output 2 4 2 3 3 2" xfId="26981" xr:uid="{00000000-0005-0000-0000-0000C1AE0000}"/>
    <cellStyle name="Output 2 4 2 3 4" xfId="22503" xr:uid="{00000000-0005-0000-0000-0000C2AE0000}"/>
    <cellStyle name="Output 2 4 2 3 4 2" xfId="26982" xr:uid="{00000000-0005-0000-0000-0000C3AE0000}"/>
    <cellStyle name="Output 2 4 2 3 5" xfId="22504" xr:uid="{00000000-0005-0000-0000-0000C4AE0000}"/>
    <cellStyle name="Output 2 4 2 3 5 2" xfId="26983" xr:uid="{00000000-0005-0000-0000-0000C5AE0000}"/>
    <cellStyle name="Output 2 4 2 3 6" xfId="26979" xr:uid="{00000000-0005-0000-0000-0000C6AE0000}"/>
    <cellStyle name="Output 2 4 2 3 7" xfId="45795" xr:uid="{00000000-0005-0000-0000-0000C7AE0000}"/>
    <cellStyle name="Output 2 4 2 4" xfId="22505" xr:uid="{00000000-0005-0000-0000-0000C8AE0000}"/>
    <cellStyle name="Output 2 4 2 4 2" xfId="22506" xr:uid="{00000000-0005-0000-0000-0000C9AE0000}"/>
    <cellStyle name="Output 2 4 2 4 2 2" xfId="26985" xr:uid="{00000000-0005-0000-0000-0000CAAE0000}"/>
    <cellStyle name="Output 2 4 2 4 3" xfId="22507" xr:uid="{00000000-0005-0000-0000-0000CBAE0000}"/>
    <cellStyle name="Output 2 4 2 4 3 2" xfId="26986" xr:uid="{00000000-0005-0000-0000-0000CCAE0000}"/>
    <cellStyle name="Output 2 4 2 4 4" xfId="22508" xr:uid="{00000000-0005-0000-0000-0000CDAE0000}"/>
    <cellStyle name="Output 2 4 2 4 4 2" xfId="26987" xr:uid="{00000000-0005-0000-0000-0000CEAE0000}"/>
    <cellStyle name="Output 2 4 2 4 5" xfId="22509" xr:uid="{00000000-0005-0000-0000-0000CFAE0000}"/>
    <cellStyle name="Output 2 4 2 4 5 2" xfId="26988" xr:uid="{00000000-0005-0000-0000-0000D0AE0000}"/>
    <cellStyle name="Output 2 4 2 4 6" xfId="26984" xr:uid="{00000000-0005-0000-0000-0000D1AE0000}"/>
    <cellStyle name="Output 2 4 2 4 7" xfId="45796" xr:uid="{00000000-0005-0000-0000-0000D2AE0000}"/>
    <cellStyle name="Output 2 4 2 5" xfId="22510" xr:uid="{00000000-0005-0000-0000-0000D3AE0000}"/>
    <cellStyle name="Output 2 4 2 5 2" xfId="22511" xr:uid="{00000000-0005-0000-0000-0000D4AE0000}"/>
    <cellStyle name="Output 2 4 2 5 2 2" xfId="26990" xr:uid="{00000000-0005-0000-0000-0000D5AE0000}"/>
    <cellStyle name="Output 2 4 2 5 3" xfId="22512" xr:uid="{00000000-0005-0000-0000-0000D6AE0000}"/>
    <cellStyle name="Output 2 4 2 5 3 2" xfId="26991" xr:uid="{00000000-0005-0000-0000-0000D7AE0000}"/>
    <cellStyle name="Output 2 4 2 5 4" xfId="22513" xr:uid="{00000000-0005-0000-0000-0000D8AE0000}"/>
    <cellStyle name="Output 2 4 2 5 4 2" xfId="26992" xr:uid="{00000000-0005-0000-0000-0000D9AE0000}"/>
    <cellStyle name="Output 2 4 2 5 5" xfId="22514" xr:uid="{00000000-0005-0000-0000-0000DAAE0000}"/>
    <cellStyle name="Output 2 4 2 5 5 2" xfId="26993" xr:uid="{00000000-0005-0000-0000-0000DBAE0000}"/>
    <cellStyle name="Output 2 4 2 5 6" xfId="26989" xr:uid="{00000000-0005-0000-0000-0000DCAE0000}"/>
    <cellStyle name="Output 2 4 2 5 7" xfId="45797" xr:uid="{00000000-0005-0000-0000-0000DDAE0000}"/>
    <cellStyle name="Output 2 4 2 6" xfId="22515" xr:uid="{00000000-0005-0000-0000-0000DEAE0000}"/>
    <cellStyle name="Output 2 4 2 6 2" xfId="26994" xr:uid="{00000000-0005-0000-0000-0000DFAE0000}"/>
    <cellStyle name="Output 2 4 2 7" xfId="22516" xr:uid="{00000000-0005-0000-0000-0000E0AE0000}"/>
    <cellStyle name="Output 2 4 2 7 2" xfId="26995" xr:uid="{00000000-0005-0000-0000-0000E1AE0000}"/>
    <cellStyle name="Output 2 4 2 8" xfId="22517" xr:uid="{00000000-0005-0000-0000-0000E2AE0000}"/>
    <cellStyle name="Output 2 4 2 8 2" xfId="26973" xr:uid="{00000000-0005-0000-0000-0000E3AE0000}"/>
    <cellStyle name="Output 2 4 2 9" xfId="22518" xr:uid="{00000000-0005-0000-0000-0000E4AE0000}"/>
    <cellStyle name="Output 2 4 2 9 2" xfId="22519" xr:uid="{00000000-0005-0000-0000-0000E5AE0000}"/>
    <cellStyle name="Output 2 4 2 9 3" xfId="33913" xr:uid="{00000000-0005-0000-0000-0000E6AE0000}"/>
    <cellStyle name="Output 2 4 3" xfId="22520" xr:uid="{00000000-0005-0000-0000-0000E7AE0000}"/>
    <cellStyle name="Output 2 4 3 2" xfId="22521" xr:uid="{00000000-0005-0000-0000-0000E8AE0000}"/>
    <cellStyle name="Output 2 4 3 2 10" xfId="45798" xr:uid="{00000000-0005-0000-0000-0000E9AE0000}"/>
    <cellStyle name="Output 2 4 3 2 11" xfId="44299" xr:uid="{00000000-0005-0000-0000-0000EAAE0000}"/>
    <cellStyle name="Output 2 4 3 2 2" xfId="26997" xr:uid="{00000000-0005-0000-0000-0000EBAE0000}"/>
    <cellStyle name="Output 2 4 3 2 2 2" xfId="45799" xr:uid="{00000000-0005-0000-0000-0000ECAE0000}"/>
    <cellStyle name="Output 2 4 3 2 3" xfId="45800" xr:uid="{00000000-0005-0000-0000-0000EDAE0000}"/>
    <cellStyle name="Output 2 4 3 2 4" xfId="45801" xr:uid="{00000000-0005-0000-0000-0000EEAE0000}"/>
    <cellStyle name="Output 2 4 3 2 5" xfId="45802" xr:uid="{00000000-0005-0000-0000-0000EFAE0000}"/>
    <cellStyle name="Output 2 4 3 2 6" xfId="45803" xr:uid="{00000000-0005-0000-0000-0000F0AE0000}"/>
    <cellStyle name="Output 2 4 3 2 7" xfId="45804" xr:uid="{00000000-0005-0000-0000-0000F1AE0000}"/>
    <cellStyle name="Output 2 4 3 2 8" xfId="45805" xr:uid="{00000000-0005-0000-0000-0000F2AE0000}"/>
    <cellStyle name="Output 2 4 3 2 9" xfId="45806" xr:uid="{00000000-0005-0000-0000-0000F3AE0000}"/>
    <cellStyle name="Output 2 4 3 3" xfId="22522" xr:uid="{00000000-0005-0000-0000-0000F4AE0000}"/>
    <cellStyle name="Output 2 4 3 3 2" xfId="26998" xr:uid="{00000000-0005-0000-0000-0000F5AE0000}"/>
    <cellStyle name="Output 2 4 3 3 3" xfId="45807" xr:uid="{00000000-0005-0000-0000-0000F6AE0000}"/>
    <cellStyle name="Output 2 4 3 4" xfId="22523" xr:uid="{00000000-0005-0000-0000-0000F7AE0000}"/>
    <cellStyle name="Output 2 4 3 4 2" xfId="26999" xr:uid="{00000000-0005-0000-0000-0000F8AE0000}"/>
    <cellStyle name="Output 2 4 3 4 3" xfId="45808" xr:uid="{00000000-0005-0000-0000-0000F9AE0000}"/>
    <cellStyle name="Output 2 4 3 5" xfId="22524" xr:uid="{00000000-0005-0000-0000-0000FAAE0000}"/>
    <cellStyle name="Output 2 4 3 5 2" xfId="27000" xr:uid="{00000000-0005-0000-0000-0000FBAE0000}"/>
    <cellStyle name="Output 2 4 3 5 3" xfId="45809" xr:uid="{00000000-0005-0000-0000-0000FCAE0000}"/>
    <cellStyle name="Output 2 4 3 6" xfId="22525" xr:uid="{00000000-0005-0000-0000-0000FDAE0000}"/>
    <cellStyle name="Output 2 4 3 6 2" xfId="26996" xr:uid="{00000000-0005-0000-0000-0000FEAE0000}"/>
    <cellStyle name="Output 2 4 3 7" xfId="22526" xr:uid="{00000000-0005-0000-0000-0000FFAE0000}"/>
    <cellStyle name="Output 2 4 3 7 2" xfId="22527" xr:uid="{00000000-0005-0000-0000-000000AF0000}"/>
    <cellStyle name="Output 2 4 3 7 3" xfId="33914" xr:uid="{00000000-0005-0000-0000-000001AF0000}"/>
    <cellStyle name="Output 2 4 3 8" xfId="22528" xr:uid="{00000000-0005-0000-0000-000002AF0000}"/>
    <cellStyle name="Output 2 4 3 8 2" xfId="22529" xr:uid="{00000000-0005-0000-0000-000003AF0000}"/>
    <cellStyle name="Output 2 4 3 8 3" xfId="43949" xr:uid="{00000000-0005-0000-0000-000004AF0000}"/>
    <cellStyle name="Output 2 4 3 9" xfId="23193" xr:uid="{00000000-0005-0000-0000-000005AF0000}"/>
    <cellStyle name="Output 2 4 4" xfId="22530" xr:uid="{00000000-0005-0000-0000-000006AF0000}"/>
    <cellStyle name="Output 2 4 4 2" xfId="22531" xr:uid="{00000000-0005-0000-0000-000007AF0000}"/>
    <cellStyle name="Output 2 4 4 2 10" xfId="45810" xr:uid="{00000000-0005-0000-0000-000008AF0000}"/>
    <cellStyle name="Output 2 4 4 2 11" xfId="44300" xr:uid="{00000000-0005-0000-0000-000009AF0000}"/>
    <cellStyle name="Output 2 4 4 2 2" xfId="27002" xr:uid="{00000000-0005-0000-0000-00000AAF0000}"/>
    <cellStyle name="Output 2 4 4 2 2 2" xfId="45811" xr:uid="{00000000-0005-0000-0000-00000BAF0000}"/>
    <cellStyle name="Output 2 4 4 2 3" xfId="45812" xr:uid="{00000000-0005-0000-0000-00000CAF0000}"/>
    <cellStyle name="Output 2 4 4 2 4" xfId="45813" xr:uid="{00000000-0005-0000-0000-00000DAF0000}"/>
    <cellStyle name="Output 2 4 4 2 5" xfId="45814" xr:uid="{00000000-0005-0000-0000-00000EAF0000}"/>
    <cellStyle name="Output 2 4 4 2 6" xfId="45815" xr:uid="{00000000-0005-0000-0000-00000FAF0000}"/>
    <cellStyle name="Output 2 4 4 2 7" xfId="45816" xr:uid="{00000000-0005-0000-0000-000010AF0000}"/>
    <cellStyle name="Output 2 4 4 2 8" xfId="45817" xr:uid="{00000000-0005-0000-0000-000011AF0000}"/>
    <cellStyle name="Output 2 4 4 2 9" xfId="45818" xr:uid="{00000000-0005-0000-0000-000012AF0000}"/>
    <cellStyle name="Output 2 4 4 3" xfId="22532" xr:uid="{00000000-0005-0000-0000-000013AF0000}"/>
    <cellStyle name="Output 2 4 4 3 2" xfId="27003" xr:uid="{00000000-0005-0000-0000-000014AF0000}"/>
    <cellStyle name="Output 2 4 4 3 3" xfId="45819" xr:uid="{00000000-0005-0000-0000-000015AF0000}"/>
    <cellStyle name="Output 2 4 4 4" xfId="22533" xr:uid="{00000000-0005-0000-0000-000016AF0000}"/>
    <cellStyle name="Output 2 4 4 4 2" xfId="27004" xr:uid="{00000000-0005-0000-0000-000017AF0000}"/>
    <cellStyle name="Output 2 4 4 4 3" xfId="45820" xr:uid="{00000000-0005-0000-0000-000018AF0000}"/>
    <cellStyle name="Output 2 4 4 5" xfId="22534" xr:uid="{00000000-0005-0000-0000-000019AF0000}"/>
    <cellStyle name="Output 2 4 4 5 2" xfId="27005" xr:uid="{00000000-0005-0000-0000-00001AAF0000}"/>
    <cellStyle name="Output 2 4 4 5 3" xfId="45821" xr:uid="{00000000-0005-0000-0000-00001BAF0000}"/>
    <cellStyle name="Output 2 4 4 6" xfId="22535" xr:uid="{00000000-0005-0000-0000-00001CAF0000}"/>
    <cellStyle name="Output 2 4 4 6 2" xfId="27001" xr:uid="{00000000-0005-0000-0000-00001DAF0000}"/>
    <cellStyle name="Output 2 4 4 7" xfId="22536" xr:uid="{00000000-0005-0000-0000-00001EAF0000}"/>
    <cellStyle name="Output 2 4 4 7 2" xfId="22537" xr:uid="{00000000-0005-0000-0000-00001FAF0000}"/>
    <cellStyle name="Output 2 4 4 7 3" xfId="33915" xr:uid="{00000000-0005-0000-0000-000020AF0000}"/>
    <cellStyle name="Output 2 4 4 8" xfId="22538" xr:uid="{00000000-0005-0000-0000-000021AF0000}"/>
    <cellStyle name="Output 2 4 4 8 2" xfId="22539" xr:uid="{00000000-0005-0000-0000-000022AF0000}"/>
    <cellStyle name="Output 2 4 4 8 3" xfId="43950" xr:uid="{00000000-0005-0000-0000-000023AF0000}"/>
    <cellStyle name="Output 2 4 4 9" xfId="23194" xr:uid="{00000000-0005-0000-0000-000024AF0000}"/>
    <cellStyle name="Output 2 4 5" xfId="22540" xr:uid="{00000000-0005-0000-0000-000025AF0000}"/>
    <cellStyle name="Output 2 4 5 2" xfId="22541" xr:uid="{00000000-0005-0000-0000-000026AF0000}"/>
    <cellStyle name="Output 2 4 5 2 10" xfId="45822" xr:uid="{00000000-0005-0000-0000-000027AF0000}"/>
    <cellStyle name="Output 2 4 5 2 11" xfId="44301" xr:uid="{00000000-0005-0000-0000-000028AF0000}"/>
    <cellStyle name="Output 2 4 5 2 2" xfId="27007" xr:uid="{00000000-0005-0000-0000-000029AF0000}"/>
    <cellStyle name="Output 2 4 5 2 2 2" xfId="45823" xr:uid="{00000000-0005-0000-0000-00002AAF0000}"/>
    <cellStyle name="Output 2 4 5 2 3" xfId="45824" xr:uid="{00000000-0005-0000-0000-00002BAF0000}"/>
    <cellStyle name="Output 2 4 5 2 4" xfId="45825" xr:uid="{00000000-0005-0000-0000-00002CAF0000}"/>
    <cellStyle name="Output 2 4 5 2 5" xfId="45826" xr:uid="{00000000-0005-0000-0000-00002DAF0000}"/>
    <cellStyle name="Output 2 4 5 2 6" xfId="45827" xr:uid="{00000000-0005-0000-0000-00002EAF0000}"/>
    <cellStyle name="Output 2 4 5 2 7" xfId="45828" xr:uid="{00000000-0005-0000-0000-00002FAF0000}"/>
    <cellStyle name="Output 2 4 5 2 8" xfId="45829" xr:uid="{00000000-0005-0000-0000-000030AF0000}"/>
    <cellStyle name="Output 2 4 5 2 9" xfId="45830" xr:uid="{00000000-0005-0000-0000-000031AF0000}"/>
    <cellStyle name="Output 2 4 5 3" xfId="22542" xr:uid="{00000000-0005-0000-0000-000032AF0000}"/>
    <cellStyle name="Output 2 4 5 3 2" xfId="27008" xr:uid="{00000000-0005-0000-0000-000033AF0000}"/>
    <cellStyle name="Output 2 4 5 3 3" xfId="45831" xr:uid="{00000000-0005-0000-0000-000034AF0000}"/>
    <cellStyle name="Output 2 4 5 4" xfId="22543" xr:uid="{00000000-0005-0000-0000-000035AF0000}"/>
    <cellStyle name="Output 2 4 5 4 2" xfId="27009" xr:uid="{00000000-0005-0000-0000-000036AF0000}"/>
    <cellStyle name="Output 2 4 5 4 3" xfId="45832" xr:uid="{00000000-0005-0000-0000-000037AF0000}"/>
    <cellStyle name="Output 2 4 5 5" xfId="22544" xr:uid="{00000000-0005-0000-0000-000038AF0000}"/>
    <cellStyle name="Output 2 4 5 5 2" xfId="27010" xr:uid="{00000000-0005-0000-0000-000039AF0000}"/>
    <cellStyle name="Output 2 4 5 5 3" xfId="45833" xr:uid="{00000000-0005-0000-0000-00003AAF0000}"/>
    <cellStyle name="Output 2 4 5 6" xfId="22545" xr:uid="{00000000-0005-0000-0000-00003BAF0000}"/>
    <cellStyle name="Output 2 4 5 6 2" xfId="27006" xr:uid="{00000000-0005-0000-0000-00003CAF0000}"/>
    <cellStyle name="Output 2 4 5 7" xfId="22546" xr:uid="{00000000-0005-0000-0000-00003DAF0000}"/>
    <cellStyle name="Output 2 4 5 7 2" xfId="22547" xr:uid="{00000000-0005-0000-0000-00003EAF0000}"/>
    <cellStyle name="Output 2 4 5 7 3" xfId="33916" xr:uid="{00000000-0005-0000-0000-00003FAF0000}"/>
    <cellStyle name="Output 2 4 5 8" xfId="22548" xr:uid="{00000000-0005-0000-0000-000040AF0000}"/>
    <cellStyle name="Output 2 4 5 8 2" xfId="22549" xr:uid="{00000000-0005-0000-0000-000041AF0000}"/>
    <cellStyle name="Output 2 4 5 8 3" xfId="43951" xr:uid="{00000000-0005-0000-0000-000042AF0000}"/>
    <cellStyle name="Output 2 4 5 9" xfId="23195" xr:uid="{00000000-0005-0000-0000-000043AF0000}"/>
    <cellStyle name="Output 2 4 6" xfId="22550" xr:uid="{00000000-0005-0000-0000-000044AF0000}"/>
    <cellStyle name="Output 2 4 6 2" xfId="22551" xr:uid="{00000000-0005-0000-0000-000045AF0000}"/>
    <cellStyle name="Output 2 4 6 2 10" xfId="45834" xr:uid="{00000000-0005-0000-0000-000046AF0000}"/>
    <cellStyle name="Output 2 4 6 2 11" xfId="44302" xr:uid="{00000000-0005-0000-0000-000047AF0000}"/>
    <cellStyle name="Output 2 4 6 2 2" xfId="27012" xr:uid="{00000000-0005-0000-0000-000048AF0000}"/>
    <cellStyle name="Output 2 4 6 2 2 2" xfId="45835" xr:uid="{00000000-0005-0000-0000-000049AF0000}"/>
    <cellStyle name="Output 2 4 6 2 3" xfId="45836" xr:uid="{00000000-0005-0000-0000-00004AAF0000}"/>
    <cellStyle name="Output 2 4 6 2 4" xfId="45837" xr:uid="{00000000-0005-0000-0000-00004BAF0000}"/>
    <cellStyle name="Output 2 4 6 2 5" xfId="45838" xr:uid="{00000000-0005-0000-0000-00004CAF0000}"/>
    <cellStyle name="Output 2 4 6 2 6" xfId="45839" xr:uid="{00000000-0005-0000-0000-00004DAF0000}"/>
    <cellStyle name="Output 2 4 6 2 7" xfId="45840" xr:uid="{00000000-0005-0000-0000-00004EAF0000}"/>
    <cellStyle name="Output 2 4 6 2 8" xfId="45841" xr:uid="{00000000-0005-0000-0000-00004FAF0000}"/>
    <cellStyle name="Output 2 4 6 2 9" xfId="45842" xr:uid="{00000000-0005-0000-0000-000050AF0000}"/>
    <cellStyle name="Output 2 4 6 3" xfId="22552" xr:uid="{00000000-0005-0000-0000-000051AF0000}"/>
    <cellStyle name="Output 2 4 6 3 2" xfId="27013" xr:uid="{00000000-0005-0000-0000-000052AF0000}"/>
    <cellStyle name="Output 2 4 6 3 3" xfId="45843" xr:uid="{00000000-0005-0000-0000-000053AF0000}"/>
    <cellStyle name="Output 2 4 6 4" xfId="22553" xr:uid="{00000000-0005-0000-0000-000054AF0000}"/>
    <cellStyle name="Output 2 4 6 4 2" xfId="27014" xr:uid="{00000000-0005-0000-0000-000055AF0000}"/>
    <cellStyle name="Output 2 4 6 4 3" xfId="45844" xr:uid="{00000000-0005-0000-0000-000056AF0000}"/>
    <cellStyle name="Output 2 4 6 5" xfId="22554" xr:uid="{00000000-0005-0000-0000-000057AF0000}"/>
    <cellStyle name="Output 2 4 6 5 2" xfId="27015" xr:uid="{00000000-0005-0000-0000-000058AF0000}"/>
    <cellStyle name="Output 2 4 6 5 3" xfId="45845" xr:uid="{00000000-0005-0000-0000-000059AF0000}"/>
    <cellStyle name="Output 2 4 6 6" xfId="22555" xr:uid="{00000000-0005-0000-0000-00005AAF0000}"/>
    <cellStyle name="Output 2 4 6 6 2" xfId="27011" xr:uid="{00000000-0005-0000-0000-00005BAF0000}"/>
    <cellStyle name="Output 2 4 6 7" xfId="22556" xr:uid="{00000000-0005-0000-0000-00005CAF0000}"/>
    <cellStyle name="Output 2 4 6 7 2" xfId="22557" xr:uid="{00000000-0005-0000-0000-00005DAF0000}"/>
    <cellStyle name="Output 2 4 6 7 3" xfId="33917" xr:uid="{00000000-0005-0000-0000-00005EAF0000}"/>
    <cellStyle name="Output 2 4 6 8" xfId="22558" xr:uid="{00000000-0005-0000-0000-00005FAF0000}"/>
    <cellStyle name="Output 2 4 6 8 2" xfId="22559" xr:uid="{00000000-0005-0000-0000-000060AF0000}"/>
    <cellStyle name="Output 2 4 6 8 3" xfId="43952" xr:uid="{00000000-0005-0000-0000-000061AF0000}"/>
    <cellStyle name="Output 2 4 6 9" xfId="23196" xr:uid="{00000000-0005-0000-0000-000062AF0000}"/>
    <cellStyle name="Output 2 4 7" xfId="22560" xr:uid="{00000000-0005-0000-0000-000063AF0000}"/>
    <cellStyle name="Output 2 4 7 2" xfId="22561" xr:uid="{00000000-0005-0000-0000-000064AF0000}"/>
    <cellStyle name="Output 2 4 7 2 10" xfId="45846" xr:uid="{00000000-0005-0000-0000-000065AF0000}"/>
    <cellStyle name="Output 2 4 7 2 11" xfId="44303" xr:uid="{00000000-0005-0000-0000-000066AF0000}"/>
    <cellStyle name="Output 2 4 7 2 2" xfId="27017" xr:uid="{00000000-0005-0000-0000-000067AF0000}"/>
    <cellStyle name="Output 2 4 7 2 2 2" xfId="45847" xr:uid="{00000000-0005-0000-0000-000068AF0000}"/>
    <cellStyle name="Output 2 4 7 2 3" xfId="45848" xr:uid="{00000000-0005-0000-0000-000069AF0000}"/>
    <cellStyle name="Output 2 4 7 2 4" xfId="45849" xr:uid="{00000000-0005-0000-0000-00006AAF0000}"/>
    <cellStyle name="Output 2 4 7 2 5" xfId="45850" xr:uid="{00000000-0005-0000-0000-00006BAF0000}"/>
    <cellStyle name="Output 2 4 7 2 6" xfId="45851" xr:uid="{00000000-0005-0000-0000-00006CAF0000}"/>
    <cellStyle name="Output 2 4 7 2 7" xfId="45852" xr:uid="{00000000-0005-0000-0000-00006DAF0000}"/>
    <cellStyle name="Output 2 4 7 2 8" xfId="45853" xr:uid="{00000000-0005-0000-0000-00006EAF0000}"/>
    <cellStyle name="Output 2 4 7 2 9" xfId="45854" xr:uid="{00000000-0005-0000-0000-00006FAF0000}"/>
    <cellStyle name="Output 2 4 7 3" xfId="22562" xr:uid="{00000000-0005-0000-0000-000070AF0000}"/>
    <cellStyle name="Output 2 4 7 3 2" xfId="27018" xr:uid="{00000000-0005-0000-0000-000071AF0000}"/>
    <cellStyle name="Output 2 4 7 3 3" xfId="45855" xr:uid="{00000000-0005-0000-0000-000072AF0000}"/>
    <cellStyle name="Output 2 4 7 4" xfId="22563" xr:uid="{00000000-0005-0000-0000-000073AF0000}"/>
    <cellStyle name="Output 2 4 7 4 2" xfId="27019" xr:uid="{00000000-0005-0000-0000-000074AF0000}"/>
    <cellStyle name="Output 2 4 7 4 3" xfId="45856" xr:uid="{00000000-0005-0000-0000-000075AF0000}"/>
    <cellStyle name="Output 2 4 7 5" xfId="22564" xr:uid="{00000000-0005-0000-0000-000076AF0000}"/>
    <cellStyle name="Output 2 4 7 5 2" xfId="27020" xr:uid="{00000000-0005-0000-0000-000077AF0000}"/>
    <cellStyle name="Output 2 4 7 5 3" xfId="45857" xr:uid="{00000000-0005-0000-0000-000078AF0000}"/>
    <cellStyle name="Output 2 4 7 6" xfId="22565" xr:uid="{00000000-0005-0000-0000-000079AF0000}"/>
    <cellStyle name="Output 2 4 7 6 2" xfId="27016" xr:uid="{00000000-0005-0000-0000-00007AAF0000}"/>
    <cellStyle name="Output 2 4 7 7" xfId="22566" xr:uid="{00000000-0005-0000-0000-00007BAF0000}"/>
    <cellStyle name="Output 2 4 7 7 2" xfId="22567" xr:uid="{00000000-0005-0000-0000-00007CAF0000}"/>
    <cellStyle name="Output 2 4 7 7 3" xfId="33918" xr:uid="{00000000-0005-0000-0000-00007DAF0000}"/>
    <cellStyle name="Output 2 4 7 8" xfId="22568" xr:uid="{00000000-0005-0000-0000-00007EAF0000}"/>
    <cellStyle name="Output 2 4 7 8 2" xfId="22569" xr:uid="{00000000-0005-0000-0000-00007FAF0000}"/>
    <cellStyle name="Output 2 4 7 8 3" xfId="43953" xr:uid="{00000000-0005-0000-0000-000080AF0000}"/>
    <cellStyle name="Output 2 4 7 9" xfId="23197" xr:uid="{00000000-0005-0000-0000-000081AF0000}"/>
    <cellStyle name="Output 2 4 8" xfId="22570" xr:uid="{00000000-0005-0000-0000-000082AF0000}"/>
    <cellStyle name="Output 2 4 8 2" xfId="22571" xr:uid="{00000000-0005-0000-0000-000083AF0000}"/>
    <cellStyle name="Output 2 4 8 2 10" xfId="45858" xr:uid="{00000000-0005-0000-0000-000084AF0000}"/>
    <cellStyle name="Output 2 4 8 2 11" xfId="44304" xr:uid="{00000000-0005-0000-0000-000085AF0000}"/>
    <cellStyle name="Output 2 4 8 2 2" xfId="27022" xr:uid="{00000000-0005-0000-0000-000086AF0000}"/>
    <cellStyle name="Output 2 4 8 2 2 2" xfId="45859" xr:uid="{00000000-0005-0000-0000-000087AF0000}"/>
    <cellStyle name="Output 2 4 8 2 3" xfId="45860" xr:uid="{00000000-0005-0000-0000-000088AF0000}"/>
    <cellStyle name="Output 2 4 8 2 4" xfId="45861" xr:uid="{00000000-0005-0000-0000-000089AF0000}"/>
    <cellStyle name="Output 2 4 8 2 5" xfId="45862" xr:uid="{00000000-0005-0000-0000-00008AAF0000}"/>
    <cellStyle name="Output 2 4 8 2 6" xfId="45863" xr:uid="{00000000-0005-0000-0000-00008BAF0000}"/>
    <cellStyle name="Output 2 4 8 2 7" xfId="45864" xr:uid="{00000000-0005-0000-0000-00008CAF0000}"/>
    <cellStyle name="Output 2 4 8 2 8" xfId="45865" xr:uid="{00000000-0005-0000-0000-00008DAF0000}"/>
    <cellStyle name="Output 2 4 8 2 9" xfId="45866" xr:uid="{00000000-0005-0000-0000-00008EAF0000}"/>
    <cellStyle name="Output 2 4 8 3" xfId="22572" xr:uid="{00000000-0005-0000-0000-00008FAF0000}"/>
    <cellStyle name="Output 2 4 8 3 2" xfId="27023" xr:uid="{00000000-0005-0000-0000-000090AF0000}"/>
    <cellStyle name="Output 2 4 8 3 3" xfId="45867" xr:uid="{00000000-0005-0000-0000-000091AF0000}"/>
    <cellStyle name="Output 2 4 8 4" xfId="22573" xr:uid="{00000000-0005-0000-0000-000092AF0000}"/>
    <cellStyle name="Output 2 4 8 4 2" xfId="27024" xr:uid="{00000000-0005-0000-0000-000093AF0000}"/>
    <cellStyle name="Output 2 4 8 4 3" xfId="45868" xr:uid="{00000000-0005-0000-0000-000094AF0000}"/>
    <cellStyle name="Output 2 4 8 5" xfId="22574" xr:uid="{00000000-0005-0000-0000-000095AF0000}"/>
    <cellStyle name="Output 2 4 8 5 2" xfId="27025" xr:uid="{00000000-0005-0000-0000-000096AF0000}"/>
    <cellStyle name="Output 2 4 8 5 3" xfId="45869" xr:uid="{00000000-0005-0000-0000-000097AF0000}"/>
    <cellStyle name="Output 2 4 8 6" xfId="22575" xr:uid="{00000000-0005-0000-0000-000098AF0000}"/>
    <cellStyle name="Output 2 4 8 6 2" xfId="27021" xr:uid="{00000000-0005-0000-0000-000099AF0000}"/>
    <cellStyle name="Output 2 4 8 7" xfId="22576" xr:uid="{00000000-0005-0000-0000-00009AAF0000}"/>
    <cellStyle name="Output 2 4 8 7 2" xfId="22577" xr:uid="{00000000-0005-0000-0000-00009BAF0000}"/>
    <cellStyle name="Output 2 4 8 7 3" xfId="33919" xr:uid="{00000000-0005-0000-0000-00009CAF0000}"/>
    <cellStyle name="Output 2 4 8 8" xfId="22578" xr:uid="{00000000-0005-0000-0000-00009DAF0000}"/>
    <cellStyle name="Output 2 4 8 8 2" xfId="22579" xr:uid="{00000000-0005-0000-0000-00009EAF0000}"/>
    <cellStyle name="Output 2 4 8 8 3" xfId="43954" xr:uid="{00000000-0005-0000-0000-00009FAF0000}"/>
    <cellStyle name="Output 2 4 8 9" xfId="23198" xr:uid="{00000000-0005-0000-0000-0000A0AF0000}"/>
    <cellStyle name="Output 2 4 9" xfId="22580" xr:uid="{00000000-0005-0000-0000-0000A1AF0000}"/>
    <cellStyle name="Output 2 4 9 2" xfId="22581" xr:uid="{00000000-0005-0000-0000-0000A2AF0000}"/>
    <cellStyle name="Output 2 4 9 2 10" xfId="45870" xr:uid="{00000000-0005-0000-0000-0000A3AF0000}"/>
    <cellStyle name="Output 2 4 9 2 11" xfId="44305" xr:uid="{00000000-0005-0000-0000-0000A4AF0000}"/>
    <cellStyle name="Output 2 4 9 2 2" xfId="27026" xr:uid="{00000000-0005-0000-0000-0000A5AF0000}"/>
    <cellStyle name="Output 2 4 9 2 2 2" xfId="45871" xr:uid="{00000000-0005-0000-0000-0000A6AF0000}"/>
    <cellStyle name="Output 2 4 9 2 3" xfId="45872" xr:uid="{00000000-0005-0000-0000-0000A7AF0000}"/>
    <cellStyle name="Output 2 4 9 2 4" xfId="45873" xr:uid="{00000000-0005-0000-0000-0000A8AF0000}"/>
    <cellStyle name="Output 2 4 9 2 5" xfId="45874" xr:uid="{00000000-0005-0000-0000-0000A9AF0000}"/>
    <cellStyle name="Output 2 4 9 2 6" xfId="45875" xr:uid="{00000000-0005-0000-0000-0000AAAF0000}"/>
    <cellStyle name="Output 2 4 9 2 7" xfId="45876" xr:uid="{00000000-0005-0000-0000-0000ABAF0000}"/>
    <cellStyle name="Output 2 4 9 2 8" xfId="45877" xr:uid="{00000000-0005-0000-0000-0000ACAF0000}"/>
    <cellStyle name="Output 2 4 9 2 9" xfId="45878" xr:uid="{00000000-0005-0000-0000-0000ADAF0000}"/>
    <cellStyle name="Output 2 4 9 3" xfId="22582" xr:uid="{00000000-0005-0000-0000-0000AEAF0000}"/>
    <cellStyle name="Output 2 4 9 3 2" xfId="22583" xr:uid="{00000000-0005-0000-0000-0000AFAF0000}"/>
    <cellStyle name="Output 2 4 9 3 3" xfId="33920" xr:uid="{00000000-0005-0000-0000-0000B0AF0000}"/>
    <cellStyle name="Output 2 4 9 3 4" xfId="45879" xr:uid="{00000000-0005-0000-0000-0000B1AF0000}"/>
    <cellStyle name="Output 2 4 9 4" xfId="22584" xr:uid="{00000000-0005-0000-0000-0000B2AF0000}"/>
    <cellStyle name="Output 2 4 9 4 2" xfId="22585" xr:uid="{00000000-0005-0000-0000-0000B3AF0000}"/>
    <cellStyle name="Output 2 4 9 4 3" xfId="43955" xr:uid="{00000000-0005-0000-0000-0000B4AF0000}"/>
    <cellStyle name="Output 2 4 9 4 4" xfId="45880" xr:uid="{00000000-0005-0000-0000-0000B5AF0000}"/>
    <cellStyle name="Output 2 4 9 5" xfId="23199" xr:uid="{00000000-0005-0000-0000-0000B6AF0000}"/>
    <cellStyle name="Output 2 4 9 5 2" xfId="45881" xr:uid="{00000000-0005-0000-0000-0000B7AF0000}"/>
    <cellStyle name="Output 2 5" xfId="22586" xr:uid="{00000000-0005-0000-0000-0000B8AF0000}"/>
    <cellStyle name="Output 2 5 2" xfId="22587" xr:uid="{00000000-0005-0000-0000-0000B9AF0000}"/>
    <cellStyle name="Output 2 5 2 2" xfId="22588" xr:uid="{00000000-0005-0000-0000-0000BAAF0000}"/>
    <cellStyle name="Output 2 5 2 2 2" xfId="27029" xr:uid="{00000000-0005-0000-0000-0000BBAF0000}"/>
    <cellStyle name="Output 2 5 2 3" xfId="22589" xr:uid="{00000000-0005-0000-0000-0000BCAF0000}"/>
    <cellStyle name="Output 2 5 2 3 2" xfId="27030" xr:uid="{00000000-0005-0000-0000-0000BDAF0000}"/>
    <cellStyle name="Output 2 5 2 4" xfId="22590" xr:uid="{00000000-0005-0000-0000-0000BEAF0000}"/>
    <cellStyle name="Output 2 5 2 4 2" xfId="27031" xr:uid="{00000000-0005-0000-0000-0000BFAF0000}"/>
    <cellStyle name="Output 2 5 2 5" xfId="22591" xr:uid="{00000000-0005-0000-0000-0000C0AF0000}"/>
    <cellStyle name="Output 2 5 2 5 2" xfId="27032" xr:uid="{00000000-0005-0000-0000-0000C1AF0000}"/>
    <cellStyle name="Output 2 5 2 6" xfId="27028" xr:uid="{00000000-0005-0000-0000-0000C2AF0000}"/>
    <cellStyle name="Output 2 5 3" xfId="22592" xr:uid="{00000000-0005-0000-0000-0000C3AF0000}"/>
    <cellStyle name="Output 2 5 3 2" xfId="22593" xr:uid="{00000000-0005-0000-0000-0000C4AF0000}"/>
    <cellStyle name="Output 2 5 3 2 2" xfId="27034" xr:uid="{00000000-0005-0000-0000-0000C5AF0000}"/>
    <cellStyle name="Output 2 5 3 3" xfId="22594" xr:uid="{00000000-0005-0000-0000-0000C6AF0000}"/>
    <cellStyle name="Output 2 5 3 3 2" xfId="27035" xr:uid="{00000000-0005-0000-0000-0000C7AF0000}"/>
    <cellStyle name="Output 2 5 3 4" xfId="22595" xr:uid="{00000000-0005-0000-0000-0000C8AF0000}"/>
    <cellStyle name="Output 2 5 3 4 2" xfId="27036" xr:uid="{00000000-0005-0000-0000-0000C9AF0000}"/>
    <cellStyle name="Output 2 5 3 5" xfId="22596" xr:uid="{00000000-0005-0000-0000-0000CAAF0000}"/>
    <cellStyle name="Output 2 5 3 5 2" xfId="27037" xr:uid="{00000000-0005-0000-0000-0000CBAF0000}"/>
    <cellStyle name="Output 2 5 3 6" xfId="27033" xr:uid="{00000000-0005-0000-0000-0000CCAF0000}"/>
    <cellStyle name="Output 2 5 4" xfId="22597" xr:uid="{00000000-0005-0000-0000-0000CDAF0000}"/>
    <cellStyle name="Output 2 5 4 2" xfId="22598" xr:uid="{00000000-0005-0000-0000-0000CEAF0000}"/>
    <cellStyle name="Output 2 5 4 2 2" xfId="27039" xr:uid="{00000000-0005-0000-0000-0000CFAF0000}"/>
    <cellStyle name="Output 2 5 4 3" xfId="22599" xr:uid="{00000000-0005-0000-0000-0000D0AF0000}"/>
    <cellStyle name="Output 2 5 4 3 2" xfId="27040" xr:uid="{00000000-0005-0000-0000-0000D1AF0000}"/>
    <cellStyle name="Output 2 5 4 4" xfId="22600" xr:uid="{00000000-0005-0000-0000-0000D2AF0000}"/>
    <cellStyle name="Output 2 5 4 4 2" xfId="27041" xr:uid="{00000000-0005-0000-0000-0000D3AF0000}"/>
    <cellStyle name="Output 2 5 4 5" xfId="22601" xr:uid="{00000000-0005-0000-0000-0000D4AF0000}"/>
    <cellStyle name="Output 2 5 4 5 2" xfId="27042" xr:uid="{00000000-0005-0000-0000-0000D5AF0000}"/>
    <cellStyle name="Output 2 5 4 6" xfId="27038" xr:uid="{00000000-0005-0000-0000-0000D6AF0000}"/>
    <cellStyle name="Output 2 5 5" xfId="22602" xr:uid="{00000000-0005-0000-0000-0000D7AF0000}"/>
    <cellStyle name="Output 2 5 5 2" xfId="22603" xr:uid="{00000000-0005-0000-0000-0000D8AF0000}"/>
    <cellStyle name="Output 2 5 5 2 2" xfId="27044" xr:uid="{00000000-0005-0000-0000-0000D9AF0000}"/>
    <cellStyle name="Output 2 5 5 3" xfId="22604" xr:uid="{00000000-0005-0000-0000-0000DAAF0000}"/>
    <cellStyle name="Output 2 5 5 3 2" xfId="27045" xr:uid="{00000000-0005-0000-0000-0000DBAF0000}"/>
    <cellStyle name="Output 2 5 5 4" xfId="22605" xr:uid="{00000000-0005-0000-0000-0000DCAF0000}"/>
    <cellStyle name="Output 2 5 5 4 2" xfId="27046" xr:uid="{00000000-0005-0000-0000-0000DDAF0000}"/>
    <cellStyle name="Output 2 5 5 5" xfId="22606" xr:uid="{00000000-0005-0000-0000-0000DEAF0000}"/>
    <cellStyle name="Output 2 5 5 5 2" xfId="27047" xr:uid="{00000000-0005-0000-0000-0000DFAF0000}"/>
    <cellStyle name="Output 2 5 5 6" xfId="27043" xr:uid="{00000000-0005-0000-0000-0000E0AF0000}"/>
    <cellStyle name="Output 2 5 6" xfId="22607" xr:uid="{00000000-0005-0000-0000-0000E1AF0000}"/>
    <cellStyle name="Output 2 5 6 2" xfId="27048" xr:uid="{00000000-0005-0000-0000-0000E2AF0000}"/>
    <cellStyle name="Output 2 5 7" xfId="22608" xr:uid="{00000000-0005-0000-0000-0000E3AF0000}"/>
    <cellStyle name="Output 2 5 7 2" xfId="27049" xr:uid="{00000000-0005-0000-0000-0000E4AF0000}"/>
    <cellStyle name="Output 2 5 8" xfId="22609" xr:uid="{00000000-0005-0000-0000-0000E5AF0000}"/>
    <cellStyle name="Output 2 5 8 2" xfId="27027" xr:uid="{00000000-0005-0000-0000-0000E6AF0000}"/>
    <cellStyle name="Output 2 5 9" xfId="23357" xr:uid="{00000000-0005-0000-0000-0000E7AF0000}"/>
    <cellStyle name="Output 2 6" xfId="22610" xr:uid="{00000000-0005-0000-0000-0000E8AF0000}"/>
    <cellStyle name="Output 2 6 10" xfId="45882" xr:uid="{00000000-0005-0000-0000-0000E9AF0000}"/>
    <cellStyle name="Output 2 6 11" xfId="44272" xr:uid="{00000000-0005-0000-0000-0000EAAF0000}"/>
    <cellStyle name="Output 2 6 2" xfId="22611" xr:uid="{00000000-0005-0000-0000-0000EBAF0000}"/>
    <cellStyle name="Output 2 6 2 2" xfId="27051" xr:uid="{00000000-0005-0000-0000-0000ECAF0000}"/>
    <cellStyle name="Output 2 6 2 3" xfId="45883" xr:uid="{00000000-0005-0000-0000-0000EDAF0000}"/>
    <cellStyle name="Output 2 6 3" xfId="22612" xr:uid="{00000000-0005-0000-0000-0000EEAF0000}"/>
    <cellStyle name="Output 2 6 3 2" xfId="27052" xr:uid="{00000000-0005-0000-0000-0000EFAF0000}"/>
    <cellStyle name="Output 2 6 3 3" xfId="45884" xr:uid="{00000000-0005-0000-0000-0000F0AF0000}"/>
    <cellStyle name="Output 2 6 4" xfId="22613" xr:uid="{00000000-0005-0000-0000-0000F1AF0000}"/>
    <cellStyle name="Output 2 6 4 2" xfId="27053" xr:uid="{00000000-0005-0000-0000-0000F2AF0000}"/>
    <cellStyle name="Output 2 6 4 3" xfId="45885" xr:uid="{00000000-0005-0000-0000-0000F3AF0000}"/>
    <cellStyle name="Output 2 6 5" xfId="22614" xr:uid="{00000000-0005-0000-0000-0000F4AF0000}"/>
    <cellStyle name="Output 2 6 5 2" xfId="27054" xr:uid="{00000000-0005-0000-0000-0000F5AF0000}"/>
    <cellStyle name="Output 2 6 5 3" xfId="45886" xr:uid="{00000000-0005-0000-0000-0000F6AF0000}"/>
    <cellStyle name="Output 2 6 6" xfId="22615" xr:uid="{00000000-0005-0000-0000-0000F7AF0000}"/>
    <cellStyle name="Output 2 6 6 2" xfId="27050" xr:uid="{00000000-0005-0000-0000-0000F8AF0000}"/>
    <cellStyle name="Output 2 6 6 3" xfId="45887" xr:uid="{00000000-0005-0000-0000-0000F9AF0000}"/>
    <cellStyle name="Output 2 6 7" xfId="22616" xr:uid="{00000000-0005-0000-0000-0000FAAF0000}"/>
    <cellStyle name="Output 2 6 7 2" xfId="45888" xr:uid="{00000000-0005-0000-0000-0000FBAF0000}"/>
    <cellStyle name="Output 2 6 8" xfId="23455" xr:uid="{00000000-0005-0000-0000-0000FCAF0000}"/>
    <cellStyle name="Output 2 6 8 2" xfId="45889" xr:uid="{00000000-0005-0000-0000-0000FDAF0000}"/>
    <cellStyle name="Output 2 6 9" xfId="45890" xr:uid="{00000000-0005-0000-0000-0000FEAF0000}"/>
    <cellStyle name="Output 2 7" xfId="22617" xr:uid="{00000000-0005-0000-0000-0000FFAF0000}"/>
    <cellStyle name="Output 2 7 2" xfId="22618" xr:uid="{00000000-0005-0000-0000-000000B00000}"/>
    <cellStyle name="Output 2 7 3" xfId="27347" xr:uid="{00000000-0005-0000-0000-000001B00000}"/>
    <cellStyle name="Output 2 7 4" xfId="45891" xr:uid="{00000000-0005-0000-0000-000002B00000}"/>
    <cellStyle name="Output 2 8" xfId="22619" xr:uid="{00000000-0005-0000-0000-000003B00000}"/>
    <cellStyle name="Output 2 8 2" xfId="22620" xr:uid="{00000000-0005-0000-0000-000004B00000}"/>
    <cellStyle name="Output 2 8 3" xfId="43922" xr:uid="{00000000-0005-0000-0000-000005B00000}"/>
    <cellStyle name="Output 2 8 4" xfId="45892" xr:uid="{00000000-0005-0000-0000-000006B00000}"/>
    <cellStyle name="Output 2 9" xfId="23166" xr:uid="{00000000-0005-0000-0000-000007B00000}"/>
    <cellStyle name="Output 2 9 2" xfId="45893" xr:uid="{00000000-0005-0000-0000-000008B00000}"/>
    <cellStyle name="Output 3" xfId="22621" xr:uid="{00000000-0005-0000-0000-000009B00000}"/>
    <cellStyle name="Output 3 10" xfId="23200" xr:uid="{00000000-0005-0000-0000-00000AB00000}"/>
    <cellStyle name="Output 3 2" xfId="22622" xr:uid="{00000000-0005-0000-0000-00000BB00000}"/>
    <cellStyle name="Output 3 2 10" xfId="45895" xr:uid="{00000000-0005-0000-0000-00000CB00000}"/>
    <cellStyle name="Output 3 2 11" xfId="45894" xr:uid="{00000000-0005-0000-0000-00000DB00000}"/>
    <cellStyle name="Output 3 2 2" xfId="27056" xr:uid="{00000000-0005-0000-0000-00000EB00000}"/>
    <cellStyle name="Output 3 2 2 2" xfId="45896" xr:uid="{00000000-0005-0000-0000-00000FB00000}"/>
    <cellStyle name="Output 3 2 3" xfId="45897" xr:uid="{00000000-0005-0000-0000-000010B00000}"/>
    <cellStyle name="Output 3 2 4" xfId="45898" xr:uid="{00000000-0005-0000-0000-000011B00000}"/>
    <cellStyle name="Output 3 2 5" xfId="45899" xr:uid="{00000000-0005-0000-0000-000012B00000}"/>
    <cellStyle name="Output 3 2 6" xfId="45900" xr:uid="{00000000-0005-0000-0000-000013B00000}"/>
    <cellStyle name="Output 3 2 7" xfId="45901" xr:uid="{00000000-0005-0000-0000-000014B00000}"/>
    <cellStyle name="Output 3 2 8" xfId="45902" xr:uid="{00000000-0005-0000-0000-000015B00000}"/>
    <cellStyle name="Output 3 2 9" xfId="45903" xr:uid="{00000000-0005-0000-0000-000016B00000}"/>
    <cellStyle name="Output 3 3" xfId="22623" xr:uid="{00000000-0005-0000-0000-000017B00000}"/>
    <cellStyle name="Output 3 3 2" xfId="27057" xr:uid="{00000000-0005-0000-0000-000018B00000}"/>
    <cellStyle name="Output 3 3 3" xfId="45904" xr:uid="{00000000-0005-0000-0000-000019B00000}"/>
    <cellStyle name="Output 3 4" xfId="22624" xr:uid="{00000000-0005-0000-0000-00001AB00000}"/>
    <cellStyle name="Output 3 4 2" xfId="27058" xr:uid="{00000000-0005-0000-0000-00001BB00000}"/>
    <cellStyle name="Output 3 4 3" xfId="45905" xr:uid="{00000000-0005-0000-0000-00001CB00000}"/>
    <cellStyle name="Output 3 5" xfId="22625" xr:uid="{00000000-0005-0000-0000-00001DB00000}"/>
    <cellStyle name="Output 3 5 2" xfId="27059" xr:uid="{00000000-0005-0000-0000-00001EB00000}"/>
    <cellStyle name="Output 3 5 3" xfId="45906" xr:uid="{00000000-0005-0000-0000-00001FB00000}"/>
    <cellStyle name="Output 3 6" xfId="22626" xr:uid="{00000000-0005-0000-0000-000020B00000}"/>
    <cellStyle name="Output 3 6 2" xfId="27060" xr:uid="{00000000-0005-0000-0000-000021B00000}"/>
    <cellStyle name="Output 3 7" xfId="22627" xr:uid="{00000000-0005-0000-0000-000022B00000}"/>
    <cellStyle name="Output 3 7 2" xfId="27055" xr:uid="{00000000-0005-0000-0000-000023B00000}"/>
    <cellStyle name="Output 3 8" xfId="22628" xr:uid="{00000000-0005-0000-0000-000024B00000}"/>
    <cellStyle name="Output 3 8 2" xfId="22629" xr:uid="{00000000-0005-0000-0000-000025B00000}"/>
    <cellStyle name="Output 3 8 3" xfId="33921" xr:uid="{00000000-0005-0000-0000-000026B00000}"/>
    <cellStyle name="Output 3 9" xfId="22630" xr:uid="{00000000-0005-0000-0000-000027B00000}"/>
    <cellStyle name="Output 3 9 2" xfId="22631" xr:uid="{00000000-0005-0000-0000-000028B00000}"/>
    <cellStyle name="Output 3 9 3" xfId="43956" xr:uid="{00000000-0005-0000-0000-000029B00000}"/>
    <cellStyle name="Output 4" xfId="22632" xr:uid="{00000000-0005-0000-0000-00002AB00000}"/>
    <cellStyle name="Output 4 2" xfId="22633" xr:uid="{00000000-0005-0000-0000-00002BB00000}"/>
    <cellStyle name="Output 4 2 10" xfId="45908" xr:uid="{00000000-0005-0000-0000-00002CB00000}"/>
    <cellStyle name="Output 4 2 11" xfId="45907" xr:uid="{00000000-0005-0000-0000-00002DB00000}"/>
    <cellStyle name="Output 4 2 2" xfId="27061" xr:uid="{00000000-0005-0000-0000-00002EB00000}"/>
    <cellStyle name="Output 4 2 2 2" xfId="45909" xr:uid="{00000000-0005-0000-0000-00002FB00000}"/>
    <cellStyle name="Output 4 2 3" xfId="45910" xr:uid="{00000000-0005-0000-0000-000030B00000}"/>
    <cellStyle name="Output 4 2 4" xfId="45911" xr:uid="{00000000-0005-0000-0000-000031B00000}"/>
    <cellStyle name="Output 4 2 5" xfId="45912" xr:uid="{00000000-0005-0000-0000-000032B00000}"/>
    <cellStyle name="Output 4 2 6" xfId="45913" xr:uid="{00000000-0005-0000-0000-000033B00000}"/>
    <cellStyle name="Output 4 2 7" xfId="45914" xr:uid="{00000000-0005-0000-0000-000034B00000}"/>
    <cellStyle name="Output 4 2 8" xfId="45915" xr:uid="{00000000-0005-0000-0000-000035B00000}"/>
    <cellStyle name="Output 4 2 9" xfId="45916" xr:uid="{00000000-0005-0000-0000-000036B00000}"/>
    <cellStyle name="Output 4 3" xfId="22634" xr:uid="{00000000-0005-0000-0000-000037B00000}"/>
    <cellStyle name="Output 4 3 2" xfId="22635" xr:uid="{00000000-0005-0000-0000-000038B00000}"/>
    <cellStyle name="Output 4 3 3" xfId="33922" xr:uid="{00000000-0005-0000-0000-000039B00000}"/>
    <cellStyle name="Output 4 3 4" xfId="45917" xr:uid="{00000000-0005-0000-0000-00003AB00000}"/>
    <cellStyle name="Output 4 4" xfId="23277" xr:uid="{00000000-0005-0000-0000-00003BB00000}"/>
    <cellStyle name="Output 4 4 2" xfId="45918" xr:uid="{00000000-0005-0000-0000-00003CB00000}"/>
    <cellStyle name="Output 4 5" xfId="45919" xr:uid="{00000000-0005-0000-0000-00003DB00000}"/>
    <cellStyle name="per.style" xfId="22636" xr:uid="{00000000-0005-0000-0000-00003EB00000}"/>
    <cellStyle name="per.style 2" xfId="23278" xr:uid="{00000000-0005-0000-0000-00003FB00000}"/>
    <cellStyle name="Percent [2]" xfId="22637" xr:uid="{00000000-0005-0000-0000-000040B00000}"/>
    <cellStyle name="Percent [2] 2" xfId="22638" xr:uid="{00000000-0005-0000-0000-000041B00000}"/>
    <cellStyle name="Percent [2] 2 2" xfId="23359" xr:uid="{00000000-0005-0000-0000-000042B00000}"/>
    <cellStyle name="Percent [2] 3" xfId="23279" xr:uid="{00000000-0005-0000-0000-000043B00000}"/>
    <cellStyle name="Percent 10" xfId="22639" xr:uid="{00000000-0005-0000-0000-000044B00000}"/>
    <cellStyle name="Percent 10 2" xfId="23360" xr:uid="{00000000-0005-0000-0000-000045B00000}"/>
    <cellStyle name="Percent 11" xfId="22640" xr:uid="{00000000-0005-0000-0000-000046B00000}"/>
    <cellStyle name="Percent 11 2" xfId="23361" xr:uid="{00000000-0005-0000-0000-000047B00000}"/>
    <cellStyle name="Percent 12" xfId="22641" xr:uid="{00000000-0005-0000-0000-000048B00000}"/>
    <cellStyle name="Percent 12 2" xfId="23362" xr:uid="{00000000-0005-0000-0000-000049B00000}"/>
    <cellStyle name="Percent 13" xfId="22642" xr:uid="{00000000-0005-0000-0000-00004AB00000}"/>
    <cellStyle name="Percent 13 2" xfId="23363" xr:uid="{00000000-0005-0000-0000-00004BB00000}"/>
    <cellStyle name="Percent 14" xfId="22643" xr:uid="{00000000-0005-0000-0000-00004CB00000}"/>
    <cellStyle name="Percent 14 2" xfId="23364" xr:uid="{00000000-0005-0000-0000-00004DB00000}"/>
    <cellStyle name="Percent 2" xfId="22644" xr:uid="{00000000-0005-0000-0000-00004EB00000}"/>
    <cellStyle name="Percent 2 2" xfId="22645" xr:uid="{00000000-0005-0000-0000-00004FB00000}"/>
    <cellStyle name="Percent 2 2 2" xfId="22646" xr:uid="{00000000-0005-0000-0000-000050B00000}"/>
    <cellStyle name="Percent 2 2 2 2" xfId="23366" xr:uid="{00000000-0005-0000-0000-000051B00000}"/>
    <cellStyle name="Percent 2 2 3" xfId="23365" xr:uid="{00000000-0005-0000-0000-000052B00000}"/>
    <cellStyle name="Percent 2 3" xfId="22647" xr:uid="{00000000-0005-0000-0000-000053B00000}"/>
    <cellStyle name="Percent 2 3 2" xfId="22648" xr:uid="{00000000-0005-0000-0000-000054B00000}"/>
    <cellStyle name="Percent 2 3 2 2" xfId="23368" xr:uid="{00000000-0005-0000-0000-000055B00000}"/>
    <cellStyle name="Percent 2 3 3" xfId="23367" xr:uid="{00000000-0005-0000-0000-000056B00000}"/>
    <cellStyle name="Percent 2 4" xfId="22649" xr:uid="{00000000-0005-0000-0000-000057B00000}"/>
    <cellStyle name="Percent 2 4 2" xfId="23369" xr:uid="{00000000-0005-0000-0000-000058B00000}"/>
    <cellStyle name="Percent 2 5" xfId="22650" xr:uid="{00000000-0005-0000-0000-000059B00000}"/>
    <cellStyle name="Percent 2 5 2" xfId="27062" xr:uid="{00000000-0005-0000-0000-00005AB00000}"/>
    <cellStyle name="Percent 2 6" xfId="23201" xr:uid="{00000000-0005-0000-0000-00005BB00000}"/>
    <cellStyle name="Percent 3" xfId="22651" xr:uid="{00000000-0005-0000-0000-00005CB00000}"/>
    <cellStyle name="Percent 3 2" xfId="23202" xr:uid="{00000000-0005-0000-0000-00005DB00000}"/>
    <cellStyle name="Percent 4" xfId="22652" xr:uid="{00000000-0005-0000-0000-00005EB00000}"/>
    <cellStyle name="Percent 4 2" xfId="22653" xr:uid="{00000000-0005-0000-0000-00005FB00000}"/>
    <cellStyle name="Percent 4 2 2" xfId="43957" xr:uid="{00000000-0005-0000-0000-000060B00000}"/>
    <cellStyle name="Percent 4 2 3" xfId="44386" xr:uid="{00000000-0005-0000-0000-000061B00000}"/>
    <cellStyle name="Percent 4 3" xfId="22654" xr:uid="{00000000-0005-0000-0000-000062B00000}"/>
    <cellStyle name="Percent 4 4" xfId="23203" xr:uid="{00000000-0005-0000-0000-000063B00000}"/>
    <cellStyle name="Percent 4 5" xfId="23370" xr:uid="{00000000-0005-0000-0000-000064B00000}"/>
    <cellStyle name="Percent 5" xfId="22655" xr:uid="{00000000-0005-0000-0000-000065B00000}"/>
    <cellStyle name="Percent 5 2" xfId="22656" xr:uid="{00000000-0005-0000-0000-000066B00000}"/>
    <cellStyle name="Percent 5 2 2" xfId="43958" xr:uid="{00000000-0005-0000-0000-000067B00000}"/>
    <cellStyle name="Percent 5 2 3" xfId="44387" xr:uid="{00000000-0005-0000-0000-000068B00000}"/>
    <cellStyle name="Percent 5 3" xfId="22657" xr:uid="{00000000-0005-0000-0000-000069B00000}"/>
    <cellStyle name="Percent 5 4" xfId="23204" xr:uid="{00000000-0005-0000-0000-00006AB00000}"/>
    <cellStyle name="Percent 5 5" xfId="23371" xr:uid="{00000000-0005-0000-0000-00006BB00000}"/>
    <cellStyle name="Percent 6" xfId="22658" xr:uid="{00000000-0005-0000-0000-00006CB00000}"/>
    <cellStyle name="Percent 6 2" xfId="22659" xr:uid="{00000000-0005-0000-0000-00006DB00000}"/>
    <cellStyle name="Percent 6 2 2" xfId="43959" xr:uid="{00000000-0005-0000-0000-00006EB00000}"/>
    <cellStyle name="Percent 6 2 3" xfId="44388" xr:uid="{00000000-0005-0000-0000-00006FB00000}"/>
    <cellStyle name="Percent 6 3" xfId="23372" xr:uid="{00000000-0005-0000-0000-000070B00000}"/>
    <cellStyle name="Percent 7" xfId="22660" xr:uid="{00000000-0005-0000-0000-000071B00000}"/>
    <cellStyle name="Percent 7 2" xfId="23373" xr:uid="{00000000-0005-0000-0000-000072B00000}"/>
    <cellStyle name="Percent 8" xfId="22661" xr:uid="{00000000-0005-0000-0000-000073B00000}"/>
    <cellStyle name="Percent 8 2" xfId="23374" xr:uid="{00000000-0005-0000-0000-000074B00000}"/>
    <cellStyle name="Percent 9" xfId="22662" xr:uid="{00000000-0005-0000-0000-000075B00000}"/>
    <cellStyle name="Percent 9 2" xfId="23375" xr:uid="{00000000-0005-0000-0000-000076B00000}"/>
    <cellStyle name="pricing" xfId="22663" xr:uid="{00000000-0005-0000-0000-000077B00000}"/>
    <cellStyle name="pricing 2" xfId="23280" xr:uid="{00000000-0005-0000-0000-000078B00000}"/>
    <cellStyle name="PSChar" xfId="22664" xr:uid="{00000000-0005-0000-0000-000079B00000}"/>
    <cellStyle name="PSChar 2" xfId="23281" xr:uid="{00000000-0005-0000-0000-00007AB00000}"/>
    <cellStyle name="RevList" xfId="22665" xr:uid="{00000000-0005-0000-0000-00007BB00000}"/>
    <cellStyle name="RevList 2" xfId="23282" xr:uid="{00000000-0005-0000-0000-00007CB00000}"/>
    <cellStyle name="Subtotal" xfId="22666" xr:uid="{00000000-0005-0000-0000-00007DB00000}"/>
    <cellStyle name="Subtotal 2" xfId="23283" xr:uid="{00000000-0005-0000-0000-00007EB00000}"/>
    <cellStyle name="Title 2" xfId="22667" xr:uid="{00000000-0005-0000-0000-00007FB00000}"/>
    <cellStyle name="Title 2 2" xfId="22668" xr:uid="{00000000-0005-0000-0000-000080B00000}"/>
    <cellStyle name="Title 2 2 2" xfId="23376" xr:uid="{00000000-0005-0000-0000-000081B00000}"/>
    <cellStyle name="Title 2 3" xfId="22669" xr:uid="{00000000-0005-0000-0000-000082B00000}"/>
    <cellStyle name="Title 2 3 2" xfId="27063" xr:uid="{00000000-0005-0000-0000-000083B00000}"/>
    <cellStyle name="Title 2 4" xfId="23205" xr:uid="{00000000-0005-0000-0000-000084B00000}"/>
    <cellStyle name="Title 3" xfId="22670" xr:uid="{00000000-0005-0000-0000-000085B00000}"/>
    <cellStyle name="Title 3 2" xfId="22671" xr:uid="{00000000-0005-0000-0000-000086B00000}"/>
    <cellStyle name="Title 3 2 2" xfId="27064" xr:uid="{00000000-0005-0000-0000-000087B00000}"/>
    <cellStyle name="Title 3 3" xfId="23206" xr:uid="{00000000-0005-0000-0000-000088B00000}"/>
    <cellStyle name="Title 4" xfId="22672" xr:uid="{00000000-0005-0000-0000-000089B00000}"/>
    <cellStyle name="Title 4 2" xfId="22673" xr:uid="{00000000-0005-0000-0000-00008AB00000}"/>
    <cellStyle name="Title 4 2 2" xfId="27065" xr:uid="{00000000-0005-0000-0000-00008BB00000}"/>
    <cellStyle name="Title 4 3" xfId="23284" xr:uid="{00000000-0005-0000-0000-00008CB00000}"/>
    <cellStyle name="Total 2" xfId="22674" xr:uid="{00000000-0005-0000-0000-00008DB00000}"/>
    <cellStyle name="Total 2 2" xfId="22675" xr:uid="{00000000-0005-0000-0000-00008EB00000}"/>
    <cellStyle name="Total 2 2 2" xfId="22676" xr:uid="{00000000-0005-0000-0000-00008FB00000}"/>
    <cellStyle name="Total 2 2 2 10" xfId="22677" xr:uid="{00000000-0005-0000-0000-000090B00000}"/>
    <cellStyle name="Total 2 2 2 10 10" xfId="45920" xr:uid="{00000000-0005-0000-0000-000091B00000}"/>
    <cellStyle name="Total 2 2 2 10 11" xfId="44308" xr:uid="{00000000-0005-0000-0000-000092B00000}"/>
    <cellStyle name="Total 2 2 2 10 2" xfId="27069" xr:uid="{00000000-0005-0000-0000-000093B00000}"/>
    <cellStyle name="Total 2 2 2 10 2 2" xfId="45921" xr:uid="{00000000-0005-0000-0000-000094B00000}"/>
    <cellStyle name="Total 2 2 2 10 3" xfId="45922" xr:uid="{00000000-0005-0000-0000-000095B00000}"/>
    <cellStyle name="Total 2 2 2 10 4" xfId="45923" xr:uid="{00000000-0005-0000-0000-000096B00000}"/>
    <cellStyle name="Total 2 2 2 10 5" xfId="45924" xr:uid="{00000000-0005-0000-0000-000097B00000}"/>
    <cellStyle name="Total 2 2 2 10 6" xfId="45925" xr:uid="{00000000-0005-0000-0000-000098B00000}"/>
    <cellStyle name="Total 2 2 2 10 7" xfId="45926" xr:uid="{00000000-0005-0000-0000-000099B00000}"/>
    <cellStyle name="Total 2 2 2 10 8" xfId="45927" xr:uid="{00000000-0005-0000-0000-00009AB00000}"/>
    <cellStyle name="Total 2 2 2 10 9" xfId="45928" xr:uid="{00000000-0005-0000-0000-00009BB00000}"/>
    <cellStyle name="Total 2 2 2 11" xfId="22678" xr:uid="{00000000-0005-0000-0000-00009CB00000}"/>
    <cellStyle name="Total 2 2 2 11 2" xfId="27070" xr:uid="{00000000-0005-0000-0000-00009DB00000}"/>
    <cellStyle name="Total 2 2 2 11 3" xfId="45929" xr:uid="{00000000-0005-0000-0000-00009EB00000}"/>
    <cellStyle name="Total 2 2 2 12" xfId="22679" xr:uid="{00000000-0005-0000-0000-00009FB00000}"/>
    <cellStyle name="Total 2 2 2 12 2" xfId="27068" xr:uid="{00000000-0005-0000-0000-0000A0B00000}"/>
    <cellStyle name="Total 2 2 2 12 3" xfId="45930" xr:uid="{00000000-0005-0000-0000-0000A1B00000}"/>
    <cellStyle name="Total 2 2 2 13" xfId="22680" xr:uid="{00000000-0005-0000-0000-0000A2B00000}"/>
    <cellStyle name="Total 2 2 2 13 2" xfId="22681" xr:uid="{00000000-0005-0000-0000-0000A3B00000}"/>
    <cellStyle name="Total 2 2 2 13 3" xfId="33924" xr:uid="{00000000-0005-0000-0000-0000A4B00000}"/>
    <cellStyle name="Total 2 2 2 13 4" xfId="45931" xr:uid="{00000000-0005-0000-0000-0000A5B00000}"/>
    <cellStyle name="Total 2 2 2 14" xfId="22682" xr:uid="{00000000-0005-0000-0000-0000A6B00000}"/>
    <cellStyle name="Total 2 2 2 14 2" xfId="22683" xr:uid="{00000000-0005-0000-0000-0000A7B00000}"/>
    <cellStyle name="Total 2 2 2 14 3" xfId="43962" xr:uid="{00000000-0005-0000-0000-0000A8B00000}"/>
    <cellStyle name="Total 2 2 2 15" xfId="23209" xr:uid="{00000000-0005-0000-0000-0000A9B00000}"/>
    <cellStyle name="Total 2 2 2 2" xfId="22684" xr:uid="{00000000-0005-0000-0000-0000AAB00000}"/>
    <cellStyle name="Total 2 2 2 2 10" xfId="22685" xr:uid="{00000000-0005-0000-0000-0000ABB00000}"/>
    <cellStyle name="Total 2 2 2 2 10 2" xfId="22686" xr:uid="{00000000-0005-0000-0000-0000ACB00000}"/>
    <cellStyle name="Total 2 2 2 2 10 3" xfId="43963" xr:uid="{00000000-0005-0000-0000-0000ADB00000}"/>
    <cellStyle name="Total 2 2 2 2 11" xfId="23210" xr:uid="{00000000-0005-0000-0000-0000AEB00000}"/>
    <cellStyle name="Total 2 2 2 2 2" xfId="22687" xr:uid="{00000000-0005-0000-0000-0000AFB00000}"/>
    <cellStyle name="Total 2 2 2 2 2 10" xfId="45932" xr:uid="{00000000-0005-0000-0000-0000B0B00000}"/>
    <cellStyle name="Total 2 2 2 2 2 11" xfId="44309" xr:uid="{00000000-0005-0000-0000-0000B1B00000}"/>
    <cellStyle name="Total 2 2 2 2 2 2" xfId="22688" xr:uid="{00000000-0005-0000-0000-0000B2B00000}"/>
    <cellStyle name="Total 2 2 2 2 2 2 2" xfId="27073" xr:uid="{00000000-0005-0000-0000-0000B3B00000}"/>
    <cellStyle name="Total 2 2 2 2 2 2 3" xfId="45933" xr:uid="{00000000-0005-0000-0000-0000B4B00000}"/>
    <cellStyle name="Total 2 2 2 2 2 3" xfId="22689" xr:uid="{00000000-0005-0000-0000-0000B5B00000}"/>
    <cellStyle name="Total 2 2 2 2 2 3 2" xfId="27074" xr:uid="{00000000-0005-0000-0000-0000B6B00000}"/>
    <cellStyle name="Total 2 2 2 2 2 3 3" xfId="45934" xr:uid="{00000000-0005-0000-0000-0000B7B00000}"/>
    <cellStyle name="Total 2 2 2 2 2 4" xfId="22690" xr:uid="{00000000-0005-0000-0000-0000B8B00000}"/>
    <cellStyle name="Total 2 2 2 2 2 4 2" xfId="27075" xr:uid="{00000000-0005-0000-0000-0000B9B00000}"/>
    <cellStyle name="Total 2 2 2 2 2 4 3" xfId="45935" xr:uid="{00000000-0005-0000-0000-0000BAB00000}"/>
    <cellStyle name="Total 2 2 2 2 2 5" xfId="22691" xr:uid="{00000000-0005-0000-0000-0000BBB00000}"/>
    <cellStyle name="Total 2 2 2 2 2 5 2" xfId="27076" xr:uid="{00000000-0005-0000-0000-0000BCB00000}"/>
    <cellStyle name="Total 2 2 2 2 2 5 3" xfId="45936" xr:uid="{00000000-0005-0000-0000-0000BDB00000}"/>
    <cellStyle name="Total 2 2 2 2 2 6" xfId="27072" xr:uid="{00000000-0005-0000-0000-0000BEB00000}"/>
    <cellStyle name="Total 2 2 2 2 2 6 2" xfId="45937" xr:uid="{00000000-0005-0000-0000-0000BFB00000}"/>
    <cellStyle name="Total 2 2 2 2 2 7" xfId="45938" xr:uid="{00000000-0005-0000-0000-0000C0B00000}"/>
    <cellStyle name="Total 2 2 2 2 2 8" xfId="45939" xr:uid="{00000000-0005-0000-0000-0000C1B00000}"/>
    <cellStyle name="Total 2 2 2 2 2 9" xfId="45940" xr:uid="{00000000-0005-0000-0000-0000C2B00000}"/>
    <cellStyle name="Total 2 2 2 2 3" xfId="22692" xr:uid="{00000000-0005-0000-0000-0000C3B00000}"/>
    <cellStyle name="Total 2 2 2 2 3 2" xfId="22693" xr:uid="{00000000-0005-0000-0000-0000C4B00000}"/>
    <cellStyle name="Total 2 2 2 2 3 2 2" xfId="27078" xr:uid="{00000000-0005-0000-0000-0000C5B00000}"/>
    <cellStyle name="Total 2 2 2 2 3 3" xfId="22694" xr:uid="{00000000-0005-0000-0000-0000C6B00000}"/>
    <cellStyle name="Total 2 2 2 2 3 3 2" xfId="27079" xr:uid="{00000000-0005-0000-0000-0000C7B00000}"/>
    <cellStyle name="Total 2 2 2 2 3 4" xfId="22695" xr:uid="{00000000-0005-0000-0000-0000C8B00000}"/>
    <cellStyle name="Total 2 2 2 2 3 4 2" xfId="27080" xr:uid="{00000000-0005-0000-0000-0000C9B00000}"/>
    <cellStyle name="Total 2 2 2 2 3 5" xfId="22696" xr:uid="{00000000-0005-0000-0000-0000CAB00000}"/>
    <cellStyle name="Total 2 2 2 2 3 5 2" xfId="27081" xr:uid="{00000000-0005-0000-0000-0000CBB00000}"/>
    <cellStyle name="Total 2 2 2 2 3 6" xfId="27077" xr:uid="{00000000-0005-0000-0000-0000CCB00000}"/>
    <cellStyle name="Total 2 2 2 2 3 7" xfId="45941" xr:uid="{00000000-0005-0000-0000-0000CDB00000}"/>
    <cellStyle name="Total 2 2 2 2 4" xfId="22697" xr:uid="{00000000-0005-0000-0000-0000CEB00000}"/>
    <cellStyle name="Total 2 2 2 2 4 2" xfId="22698" xr:uid="{00000000-0005-0000-0000-0000CFB00000}"/>
    <cellStyle name="Total 2 2 2 2 4 2 2" xfId="27083" xr:uid="{00000000-0005-0000-0000-0000D0B00000}"/>
    <cellStyle name="Total 2 2 2 2 4 3" xfId="22699" xr:uid="{00000000-0005-0000-0000-0000D1B00000}"/>
    <cellStyle name="Total 2 2 2 2 4 3 2" xfId="27084" xr:uid="{00000000-0005-0000-0000-0000D2B00000}"/>
    <cellStyle name="Total 2 2 2 2 4 4" xfId="22700" xr:uid="{00000000-0005-0000-0000-0000D3B00000}"/>
    <cellStyle name="Total 2 2 2 2 4 4 2" xfId="27085" xr:uid="{00000000-0005-0000-0000-0000D4B00000}"/>
    <cellStyle name="Total 2 2 2 2 4 5" xfId="22701" xr:uid="{00000000-0005-0000-0000-0000D5B00000}"/>
    <cellStyle name="Total 2 2 2 2 4 5 2" xfId="27086" xr:uid="{00000000-0005-0000-0000-0000D6B00000}"/>
    <cellStyle name="Total 2 2 2 2 4 6" xfId="27082" xr:uid="{00000000-0005-0000-0000-0000D7B00000}"/>
    <cellStyle name="Total 2 2 2 2 4 7" xfId="45942" xr:uid="{00000000-0005-0000-0000-0000D8B00000}"/>
    <cellStyle name="Total 2 2 2 2 5" xfId="22702" xr:uid="{00000000-0005-0000-0000-0000D9B00000}"/>
    <cellStyle name="Total 2 2 2 2 5 2" xfId="22703" xr:uid="{00000000-0005-0000-0000-0000DAB00000}"/>
    <cellStyle name="Total 2 2 2 2 5 2 2" xfId="27088" xr:uid="{00000000-0005-0000-0000-0000DBB00000}"/>
    <cellStyle name="Total 2 2 2 2 5 3" xfId="22704" xr:uid="{00000000-0005-0000-0000-0000DCB00000}"/>
    <cellStyle name="Total 2 2 2 2 5 3 2" xfId="27089" xr:uid="{00000000-0005-0000-0000-0000DDB00000}"/>
    <cellStyle name="Total 2 2 2 2 5 4" xfId="22705" xr:uid="{00000000-0005-0000-0000-0000DEB00000}"/>
    <cellStyle name="Total 2 2 2 2 5 4 2" xfId="27090" xr:uid="{00000000-0005-0000-0000-0000DFB00000}"/>
    <cellStyle name="Total 2 2 2 2 5 5" xfId="22706" xr:uid="{00000000-0005-0000-0000-0000E0B00000}"/>
    <cellStyle name="Total 2 2 2 2 5 5 2" xfId="27091" xr:uid="{00000000-0005-0000-0000-0000E1B00000}"/>
    <cellStyle name="Total 2 2 2 2 5 6" xfId="27087" xr:uid="{00000000-0005-0000-0000-0000E2B00000}"/>
    <cellStyle name="Total 2 2 2 2 5 7" xfId="45943" xr:uid="{00000000-0005-0000-0000-0000E3B00000}"/>
    <cellStyle name="Total 2 2 2 2 6" xfId="22707" xr:uid="{00000000-0005-0000-0000-0000E4B00000}"/>
    <cellStyle name="Total 2 2 2 2 6 2" xfId="27092" xr:uid="{00000000-0005-0000-0000-0000E5B00000}"/>
    <cellStyle name="Total 2 2 2 2 7" xfId="22708" xr:uid="{00000000-0005-0000-0000-0000E6B00000}"/>
    <cellStyle name="Total 2 2 2 2 7 2" xfId="27093" xr:uid="{00000000-0005-0000-0000-0000E7B00000}"/>
    <cellStyle name="Total 2 2 2 2 8" xfId="22709" xr:uid="{00000000-0005-0000-0000-0000E8B00000}"/>
    <cellStyle name="Total 2 2 2 2 8 2" xfId="27071" xr:uid="{00000000-0005-0000-0000-0000E9B00000}"/>
    <cellStyle name="Total 2 2 2 2 9" xfId="22710" xr:uid="{00000000-0005-0000-0000-0000EAB00000}"/>
    <cellStyle name="Total 2 2 2 2 9 2" xfId="22711" xr:uid="{00000000-0005-0000-0000-0000EBB00000}"/>
    <cellStyle name="Total 2 2 2 2 9 3" xfId="33925" xr:uid="{00000000-0005-0000-0000-0000ECB00000}"/>
    <cellStyle name="Total 2 2 2 3" xfId="22712" xr:uid="{00000000-0005-0000-0000-0000EDB00000}"/>
    <cellStyle name="Total 2 2 2 3 2" xfId="22713" xr:uid="{00000000-0005-0000-0000-0000EEB00000}"/>
    <cellStyle name="Total 2 2 2 3 2 10" xfId="45944" xr:uid="{00000000-0005-0000-0000-0000EFB00000}"/>
    <cellStyle name="Total 2 2 2 3 2 11" xfId="44310" xr:uid="{00000000-0005-0000-0000-0000F0B00000}"/>
    <cellStyle name="Total 2 2 2 3 2 2" xfId="27095" xr:uid="{00000000-0005-0000-0000-0000F1B00000}"/>
    <cellStyle name="Total 2 2 2 3 2 2 2" xfId="45945" xr:uid="{00000000-0005-0000-0000-0000F2B00000}"/>
    <cellStyle name="Total 2 2 2 3 2 3" xfId="45946" xr:uid="{00000000-0005-0000-0000-0000F3B00000}"/>
    <cellStyle name="Total 2 2 2 3 2 4" xfId="45947" xr:uid="{00000000-0005-0000-0000-0000F4B00000}"/>
    <cellStyle name="Total 2 2 2 3 2 5" xfId="45948" xr:uid="{00000000-0005-0000-0000-0000F5B00000}"/>
    <cellStyle name="Total 2 2 2 3 2 6" xfId="45949" xr:uid="{00000000-0005-0000-0000-0000F6B00000}"/>
    <cellStyle name="Total 2 2 2 3 2 7" xfId="45950" xr:uid="{00000000-0005-0000-0000-0000F7B00000}"/>
    <cellStyle name="Total 2 2 2 3 2 8" xfId="45951" xr:uid="{00000000-0005-0000-0000-0000F8B00000}"/>
    <cellStyle name="Total 2 2 2 3 2 9" xfId="45952" xr:uid="{00000000-0005-0000-0000-0000F9B00000}"/>
    <cellStyle name="Total 2 2 2 3 3" xfId="22714" xr:uid="{00000000-0005-0000-0000-0000FAB00000}"/>
    <cellStyle name="Total 2 2 2 3 3 2" xfId="27096" xr:uid="{00000000-0005-0000-0000-0000FBB00000}"/>
    <cellStyle name="Total 2 2 2 3 3 3" xfId="45953" xr:uid="{00000000-0005-0000-0000-0000FCB00000}"/>
    <cellStyle name="Total 2 2 2 3 4" xfId="22715" xr:uid="{00000000-0005-0000-0000-0000FDB00000}"/>
    <cellStyle name="Total 2 2 2 3 4 2" xfId="27097" xr:uid="{00000000-0005-0000-0000-0000FEB00000}"/>
    <cellStyle name="Total 2 2 2 3 4 3" xfId="45954" xr:uid="{00000000-0005-0000-0000-0000FFB00000}"/>
    <cellStyle name="Total 2 2 2 3 5" xfId="22716" xr:uid="{00000000-0005-0000-0000-000000B10000}"/>
    <cellStyle name="Total 2 2 2 3 5 2" xfId="27098" xr:uid="{00000000-0005-0000-0000-000001B10000}"/>
    <cellStyle name="Total 2 2 2 3 5 3" xfId="45955" xr:uid="{00000000-0005-0000-0000-000002B10000}"/>
    <cellStyle name="Total 2 2 2 3 6" xfId="22717" xr:uid="{00000000-0005-0000-0000-000003B10000}"/>
    <cellStyle name="Total 2 2 2 3 6 2" xfId="27094" xr:uid="{00000000-0005-0000-0000-000004B10000}"/>
    <cellStyle name="Total 2 2 2 3 7" xfId="22718" xr:uid="{00000000-0005-0000-0000-000005B10000}"/>
    <cellStyle name="Total 2 2 2 3 7 2" xfId="22719" xr:uid="{00000000-0005-0000-0000-000006B10000}"/>
    <cellStyle name="Total 2 2 2 3 7 3" xfId="33926" xr:uid="{00000000-0005-0000-0000-000007B10000}"/>
    <cellStyle name="Total 2 2 2 3 8" xfId="22720" xr:uid="{00000000-0005-0000-0000-000008B10000}"/>
    <cellStyle name="Total 2 2 2 3 8 2" xfId="22721" xr:uid="{00000000-0005-0000-0000-000009B10000}"/>
    <cellStyle name="Total 2 2 2 3 8 3" xfId="43964" xr:uid="{00000000-0005-0000-0000-00000AB10000}"/>
    <cellStyle name="Total 2 2 2 3 9" xfId="23211" xr:uid="{00000000-0005-0000-0000-00000BB10000}"/>
    <cellStyle name="Total 2 2 2 4" xfId="22722" xr:uid="{00000000-0005-0000-0000-00000CB10000}"/>
    <cellStyle name="Total 2 2 2 4 2" xfId="22723" xr:uid="{00000000-0005-0000-0000-00000DB10000}"/>
    <cellStyle name="Total 2 2 2 4 2 10" xfId="45956" xr:uid="{00000000-0005-0000-0000-00000EB10000}"/>
    <cellStyle name="Total 2 2 2 4 2 11" xfId="44311" xr:uid="{00000000-0005-0000-0000-00000FB10000}"/>
    <cellStyle name="Total 2 2 2 4 2 2" xfId="27100" xr:uid="{00000000-0005-0000-0000-000010B10000}"/>
    <cellStyle name="Total 2 2 2 4 2 2 2" xfId="45957" xr:uid="{00000000-0005-0000-0000-000011B10000}"/>
    <cellStyle name="Total 2 2 2 4 2 3" xfId="45958" xr:uid="{00000000-0005-0000-0000-000012B10000}"/>
    <cellStyle name="Total 2 2 2 4 2 4" xfId="45959" xr:uid="{00000000-0005-0000-0000-000013B10000}"/>
    <cellStyle name="Total 2 2 2 4 2 5" xfId="45960" xr:uid="{00000000-0005-0000-0000-000014B10000}"/>
    <cellStyle name="Total 2 2 2 4 2 6" xfId="45961" xr:uid="{00000000-0005-0000-0000-000015B10000}"/>
    <cellStyle name="Total 2 2 2 4 2 7" xfId="45962" xr:uid="{00000000-0005-0000-0000-000016B10000}"/>
    <cellStyle name="Total 2 2 2 4 2 8" xfId="45963" xr:uid="{00000000-0005-0000-0000-000017B10000}"/>
    <cellStyle name="Total 2 2 2 4 2 9" xfId="45964" xr:uid="{00000000-0005-0000-0000-000018B10000}"/>
    <cellStyle name="Total 2 2 2 4 3" xfId="22724" xr:uid="{00000000-0005-0000-0000-000019B10000}"/>
    <cellStyle name="Total 2 2 2 4 3 2" xfId="27101" xr:uid="{00000000-0005-0000-0000-00001AB10000}"/>
    <cellStyle name="Total 2 2 2 4 3 3" xfId="45965" xr:uid="{00000000-0005-0000-0000-00001BB10000}"/>
    <cellStyle name="Total 2 2 2 4 4" xfId="22725" xr:uid="{00000000-0005-0000-0000-00001CB10000}"/>
    <cellStyle name="Total 2 2 2 4 4 2" xfId="27102" xr:uid="{00000000-0005-0000-0000-00001DB10000}"/>
    <cellStyle name="Total 2 2 2 4 4 3" xfId="45966" xr:uid="{00000000-0005-0000-0000-00001EB10000}"/>
    <cellStyle name="Total 2 2 2 4 5" xfId="22726" xr:uid="{00000000-0005-0000-0000-00001FB10000}"/>
    <cellStyle name="Total 2 2 2 4 5 2" xfId="27103" xr:uid="{00000000-0005-0000-0000-000020B10000}"/>
    <cellStyle name="Total 2 2 2 4 5 3" xfId="45967" xr:uid="{00000000-0005-0000-0000-000021B10000}"/>
    <cellStyle name="Total 2 2 2 4 6" xfId="22727" xr:uid="{00000000-0005-0000-0000-000022B10000}"/>
    <cellStyle name="Total 2 2 2 4 6 2" xfId="27099" xr:uid="{00000000-0005-0000-0000-000023B10000}"/>
    <cellStyle name="Total 2 2 2 4 7" xfId="22728" xr:uid="{00000000-0005-0000-0000-000024B10000}"/>
    <cellStyle name="Total 2 2 2 4 7 2" xfId="22729" xr:uid="{00000000-0005-0000-0000-000025B10000}"/>
    <cellStyle name="Total 2 2 2 4 7 3" xfId="33927" xr:uid="{00000000-0005-0000-0000-000026B10000}"/>
    <cellStyle name="Total 2 2 2 4 8" xfId="22730" xr:uid="{00000000-0005-0000-0000-000027B10000}"/>
    <cellStyle name="Total 2 2 2 4 8 2" xfId="22731" xr:uid="{00000000-0005-0000-0000-000028B10000}"/>
    <cellStyle name="Total 2 2 2 4 8 3" xfId="43965" xr:uid="{00000000-0005-0000-0000-000029B10000}"/>
    <cellStyle name="Total 2 2 2 4 9" xfId="23212" xr:uid="{00000000-0005-0000-0000-00002AB10000}"/>
    <cellStyle name="Total 2 2 2 5" xfId="22732" xr:uid="{00000000-0005-0000-0000-00002BB10000}"/>
    <cellStyle name="Total 2 2 2 5 2" xfId="22733" xr:uid="{00000000-0005-0000-0000-00002CB10000}"/>
    <cellStyle name="Total 2 2 2 5 2 10" xfId="45968" xr:uid="{00000000-0005-0000-0000-00002DB10000}"/>
    <cellStyle name="Total 2 2 2 5 2 11" xfId="44312" xr:uid="{00000000-0005-0000-0000-00002EB10000}"/>
    <cellStyle name="Total 2 2 2 5 2 2" xfId="27105" xr:uid="{00000000-0005-0000-0000-00002FB10000}"/>
    <cellStyle name="Total 2 2 2 5 2 2 2" xfId="45969" xr:uid="{00000000-0005-0000-0000-000030B10000}"/>
    <cellStyle name="Total 2 2 2 5 2 3" xfId="45970" xr:uid="{00000000-0005-0000-0000-000031B10000}"/>
    <cellStyle name="Total 2 2 2 5 2 4" xfId="45971" xr:uid="{00000000-0005-0000-0000-000032B10000}"/>
    <cellStyle name="Total 2 2 2 5 2 5" xfId="45972" xr:uid="{00000000-0005-0000-0000-000033B10000}"/>
    <cellStyle name="Total 2 2 2 5 2 6" xfId="45973" xr:uid="{00000000-0005-0000-0000-000034B10000}"/>
    <cellStyle name="Total 2 2 2 5 2 7" xfId="45974" xr:uid="{00000000-0005-0000-0000-000035B10000}"/>
    <cellStyle name="Total 2 2 2 5 2 8" xfId="45975" xr:uid="{00000000-0005-0000-0000-000036B10000}"/>
    <cellStyle name="Total 2 2 2 5 2 9" xfId="45976" xr:uid="{00000000-0005-0000-0000-000037B10000}"/>
    <cellStyle name="Total 2 2 2 5 3" xfId="22734" xr:uid="{00000000-0005-0000-0000-000038B10000}"/>
    <cellStyle name="Total 2 2 2 5 3 2" xfId="27106" xr:uid="{00000000-0005-0000-0000-000039B10000}"/>
    <cellStyle name="Total 2 2 2 5 3 3" xfId="45977" xr:uid="{00000000-0005-0000-0000-00003AB10000}"/>
    <cellStyle name="Total 2 2 2 5 4" xfId="22735" xr:uid="{00000000-0005-0000-0000-00003BB10000}"/>
    <cellStyle name="Total 2 2 2 5 4 2" xfId="27107" xr:uid="{00000000-0005-0000-0000-00003CB10000}"/>
    <cellStyle name="Total 2 2 2 5 4 3" xfId="45978" xr:uid="{00000000-0005-0000-0000-00003DB10000}"/>
    <cellStyle name="Total 2 2 2 5 5" xfId="22736" xr:uid="{00000000-0005-0000-0000-00003EB10000}"/>
    <cellStyle name="Total 2 2 2 5 5 2" xfId="27108" xr:uid="{00000000-0005-0000-0000-00003FB10000}"/>
    <cellStyle name="Total 2 2 2 5 5 3" xfId="45979" xr:uid="{00000000-0005-0000-0000-000040B10000}"/>
    <cellStyle name="Total 2 2 2 5 6" xfId="22737" xr:uid="{00000000-0005-0000-0000-000041B10000}"/>
    <cellStyle name="Total 2 2 2 5 6 2" xfId="27104" xr:uid="{00000000-0005-0000-0000-000042B10000}"/>
    <cellStyle name="Total 2 2 2 5 7" xfId="22738" xr:uid="{00000000-0005-0000-0000-000043B10000}"/>
    <cellStyle name="Total 2 2 2 5 7 2" xfId="22739" xr:uid="{00000000-0005-0000-0000-000044B10000}"/>
    <cellStyle name="Total 2 2 2 5 7 3" xfId="33928" xr:uid="{00000000-0005-0000-0000-000045B10000}"/>
    <cellStyle name="Total 2 2 2 5 8" xfId="22740" xr:uid="{00000000-0005-0000-0000-000046B10000}"/>
    <cellStyle name="Total 2 2 2 5 8 2" xfId="22741" xr:uid="{00000000-0005-0000-0000-000047B10000}"/>
    <cellStyle name="Total 2 2 2 5 8 3" xfId="43966" xr:uid="{00000000-0005-0000-0000-000048B10000}"/>
    <cellStyle name="Total 2 2 2 5 9" xfId="23213" xr:uid="{00000000-0005-0000-0000-000049B10000}"/>
    <cellStyle name="Total 2 2 2 6" xfId="22742" xr:uid="{00000000-0005-0000-0000-00004AB10000}"/>
    <cellStyle name="Total 2 2 2 6 2" xfId="22743" xr:uid="{00000000-0005-0000-0000-00004BB10000}"/>
    <cellStyle name="Total 2 2 2 6 2 10" xfId="45980" xr:uid="{00000000-0005-0000-0000-00004CB10000}"/>
    <cellStyle name="Total 2 2 2 6 2 11" xfId="44313" xr:uid="{00000000-0005-0000-0000-00004DB10000}"/>
    <cellStyle name="Total 2 2 2 6 2 2" xfId="27110" xr:uid="{00000000-0005-0000-0000-00004EB10000}"/>
    <cellStyle name="Total 2 2 2 6 2 2 2" xfId="45981" xr:uid="{00000000-0005-0000-0000-00004FB10000}"/>
    <cellStyle name="Total 2 2 2 6 2 3" xfId="45982" xr:uid="{00000000-0005-0000-0000-000050B10000}"/>
    <cellStyle name="Total 2 2 2 6 2 4" xfId="45983" xr:uid="{00000000-0005-0000-0000-000051B10000}"/>
    <cellStyle name="Total 2 2 2 6 2 5" xfId="45984" xr:uid="{00000000-0005-0000-0000-000052B10000}"/>
    <cellStyle name="Total 2 2 2 6 2 6" xfId="45985" xr:uid="{00000000-0005-0000-0000-000053B10000}"/>
    <cellStyle name="Total 2 2 2 6 2 7" xfId="45986" xr:uid="{00000000-0005-0000-0000-000054B10000}"/>
    <cellStyle name="Total 2 2 2 6 2 8" xfId="45987" xr:uid="{00000000-0005-0000-0000-000055B10000}"/>
    <cellStyle name="Total 2 2 2 6 2 9" xfId="45988" xr:uid="{00000000-0005-0000-0000-000056B10000}"/>
    <cellStyle name="Total 2 2 2 6 3" xfId="22744" xr:uid="{00000000-0005-0000-0000-000057B10000}"/>
    <cellStyle name="Total 2 2 2 6 3 2" xfId="27111" xr:uid="{00000000-0005-0000-0000-000058B10000}"/>
    <cellStyle name="Total 2 2 2 6 3 3" xfId="45989" xr:uid="{00000000-0005-0000-0000-000059B10000}"/>
    <cellStyle name="Total 2 2 2 6 4" xfId="22745" xr:uid="{00000000-0005-0000-0000-00005AB10000}"/>
    <cellStyle name="Total 2 2 2 6 4 2" xfId="27112" xr:uid="{00000000-0005-0000-0000-00005BB10000}"/>
    <cellStyle name="Total 2 2 2 6 4 3" xfId="45990" xr:uid="{00000000-0005-0000-0000-00005CB10000}"/>
    <cellStyle name="Total 2 2 2 6 5" xfId="22746" xr:uid="{00000000-0005-0000-0000-00005DB10000}"/>
    <cellStyle name="Total 2 2 2 6 5 2" xfId="27113" xr:uid="{00000000-0005-0000-0000-00005EB10000}"/>
    <cellStyle name="Total 2 2 2 6 5 3" xfId="45991" xr:uid="{00000000-0005-0000-0000-00005FB10000}"/>
    <cellStyle name="Total 2 2 2 6 6" xfId="22747" xr:uid="{00000000-0005-0000-0000-000060B10000}"/>
    <cellStyle name="Total 2 2 2 6 6 2" xfId="27109" xr:uid="{00000000-0005-0000-0000-000061B10000}"/>
    <cellStyle name="Total 2 2 2 6 7" xfId="22748" xr:uid="{00000000-0005-0000-0000-000062B10000}"/>
    <cellStyle name="Total 2 2 2 6 7 2" xfId="22749" xr:uid="{00000000-0005-0000-0000-000063B10000}"/>
    <cellStyle name="Total 2 2 2 6 7 3" xfId="33929" xr:uid="{00000000-0005-0000-0000-000064B10000}"/>
    <cellStyle name="Total 2 2 2 6 8" xfId="22750" xr:uid="{00000000-0005-0000-0000-000065B10000}"/>
    <cellStyle name="Total 2 2 2 6 8 2" xfId="22751" xr:uid="{00000000-0005-0000-0000-000066B10000}"/>
    <cellStyle name="Total 2 2 2 6 8 3" xfId="43967" xr:uid="{00000000-0005-0000-0000-000067B10000}"/>
    <cellStyle name="Total 2 2 2 6 9" xfId="23214" xr:uid="{00000000-0005-0000-0000-000068B10000}"/>
    <cellStyle name="Total 2 2 2 7" xfId="22752" xr:uid="{00000000-0005-0000-0000-000069B10000}"/>
    <cellStyle name="Total 2 2 2 7 2" xfId="22753" xr:uid="{00000000-0005-0000-0000-00006AB10000}"/>
    <cellStyle name="Total 2 2 2 7 2 10" xfId="45992" xr:uid="{00000000-0005-0000-0000-00006BB10000}"/>
    <cellStyle name="Total 2 2 2 7 2 11" xfId="44314" xr:uid="{00000000-0005-0000-0000-00006CB10000}"/>
    <cellStyle name="Total 2 2 2 7 2 2" xfId="27115" xr:uid="{00000000-0005-0000-0000-00006DB10000}"/>
    <cellStyle name="Total 2 2 2 7 2 2 2" xfId="45993" xr:uid="{00000000-0005-0000-0000-00006EB10000}"/>
    <cellStyle name="Total 2 2 2 7 2 3" xfId="45994" xr:uid="{00000000-0005-0000-0000-00006FB10000}"/>
    <cellStyle name="Total 2 2 2 7 2 4" xfId="45995" xr:uid="{00000000-0005-0000-0000-000070B10000}"/>
    <cellStyle name="Total 2 2 2 7 2 5" xfId="45996" xr:uid="{00000000-0005-0000-0000-000071B10000}"/>
    <cellStyle name="Total 2 2 2 7 2 6" xfId="45997" xr:uid="{00000000-0005-0000-0000-000072B10000}"/>
    <cellStyle name="Total 2 2 2 7 2 7" xfId="45998" xr:uid="{00000000-0005-0000-0000-000073B10000}"/>
    <cellStyle name="Total 2 2 2 7 2 8" xfId="45999" xr:uid="{00000000-0005-0000-0000-000074B10000}"/>
    <cellStyle name="Total 2 2 2 7 2 9" xfId="46000" xr:uid="{00000000-0005-0000-0000-000075B10000}"/>
    <cellStyle name="Total 2 2 2 7 3" xfId="22754" xr:uid="{00000000-0005-0000-0000-000076B10000}"/>
    <cellStyle name="Total 2 2 2 7 3 2" xfId="27116" xr:uid="{00000000-0005-0000-0000-000077B10000}"/>
    <cellStyle name="Total 2 2 2 7 3 3" xfId="46001" xr:uid="{00000000-0005-0000-0000-000078B10000}"/>
    <cellStyle name="Total 2 2 2 7 4" xfId="22755" xr:uid="{00000000-0005-0000-0000-000079B10000}"/>
    <cellStyle name="Total 2 2 2 7 4 2" xfId="27117" xr:uid="{00000000-0005-0000-0000-00007AB10000}"/>
    <cellStyle name="Total 2 2 2 7 4 3" xfId="46002" xr:uid="{00000000-0005-0000-0000-00007BB10000}"/>
    <cellStyle name="Total 2 2 2 7 5" xfId="22756" xr:uid="{00000000-0005-0000-0000-00007CB10000}"/>
    <cellStyle name="Total 2 2 2 7 5 2" xfId="27118" xr:uid="{00000000-0005-0000-0000-00007DB10000}"/>
    <cellStyle name="Total 2 2 2 7 5 3" xfId="46003" xr:uid="{00000000-0005-0000-0000-00007EB10000}"/>
    <cellStyle name="Total 2 2 2 7 6" xfId="22757" xr:uid="{00000000-0005-0000-0000-00007FB10000}"/>
    <cellStyle name="Total 2 2 2 7 6 2" xfId="27114" xr:uid="{00000000-0005-0000-0000-000080B10000}"/>
    <cellStyle name="Total 2 2 2 7 7" xfId="22758" xr:uid="{00000000-0005-0000-0000-000081B10000}"/>
    <cellStyle name="Total 2 2 2 7 7 2" xfId="22759" xr:uid="{00000000-0005-0000-0000-000082B10000}"/>
    <cellStyle name="Total 2 2 2 7 7 3" xfId="33930" xr:uid="{00000000-0005-0000-0000-000083B10000}"/>
    <cellStyle name="Total 2 2 2 7 8" xfId="22760" xr:uid="{00000000-0005-0000-0000-000084B10000}"/>
    <cellStyle name="Total 2 2 2 7 8 2" xfId="22761" xr:uid="{00000000-0005-0000-0000-000085B10000}"/>
    <cellStyle name="Total 2 2 2 7 8 3" xfId="43968" xr:uid="{00000000-0005-0000-0000-000086B10000}"/>
    <cellStyle name="Total 2 2 2 7 9" xfId="23215" xr:uid="{00000000-0005-0000-0000-000087B10000}"/>
    <cellStyle name="Total 2 2 2 8" xfId="22762" xr:uid="{00000000-0005-0000-0000-000088B10000}"/>
    <cellStyle name="Total 2 2 2 8 2" xfId="22763" xr:uid="{00000000-0005-0000-0000-000089B10000}"/>
    <cellStyle name="Total 2 2 2 8 2 10" xfId="46004" xr:uid="{00000000-0005-0000-0000-00008AB10000}"/>
    <cellStyle name="Total 2 2 2 8 2 11" xfId="44315" xr:uid="{00000000-0005-0000-0000-00008BB10000}"/>
    <cellStyle name="Total 2 2 2 8 2 2" xfId="27120" xr:uid="{00000000-0005-0000-0000-00008CB10000}"/>
    <cellStyle name="Total 2 2 2 8 2 2 2" xfId="46005" xr:uid="{00000000-0005-0000-0000-00008DB10000}"/>
    <cellStyle name="Total 2 2 2 8 2 3" xfId="46006" xr:uid="{00000000-0005-0000-0000-00008EB10000}"/>
    <cellStyle name="Total 2 2 2 8 2 4" xfId="46007" xr:uid="{00000000-0005-0000-0000-00008FB10000}"/>
    <cellStyle name="Total 2 2 2 8 2 5" xfId="46008" xr:uid="{00000000-0005-0000-0000-000090B10000}"/>
    <cellStyle name="Total 2 2 2 8 2 6" xfId="46009" xr:uid="{00000000-0005-0000-0000-000091B10000}"/>
    <cellStyle name="Total 2 2 2 8 2 7" xfId="46010" xr:uid="{00000000-0005-0000-0000-000092B10000}"/>
    <cellStyle name="Total 2 2 2 8 2 8" xfId="46011" xr:uid="{00000000-0005-0000-0000-000093B10000}"/>
    <cellStyle name="Total 2 2 2 8 2 9" xfId="46012" xr:uid="{00000000-0005-0000-0000-000094B10000}"/>
    <cellStyle name="Total 2 2 2 8 3" xfId="22764" xr:uid="{00000000-0005-0000-0000-000095B10000}"/>
    <cellStyle name="Total 2 2 2 8 3 2" xfId="27121" xr:uid="{00000000-0005-0000-0000-000096B10000}"/>
    <cellStyle name="Total 2 2 2 8 3 3" xfId="46013" xr:uid="{00000000-0005-0000-0000-000097B10000}"/>
    <cellStyle name="Total 2 2 2 8 4" xfId="22765" xr:uid="{00000000-0005-0000-0000-000098B10000}"/>
    <cellStyle name="Total 2 2 2 8 4 2" xfId="27122" xr:uid="{00000000-0005-0000-0000-000099B10000}"/>
    <cellStyle name="Total 2 2 2 8 4 3" xfId="46014" xr:uid="{00000000-0005-0000-0000-00009AB10000}"/>
    <cellStyle name="Total 2 2 2 8 5" xfId="22766" xr:uid="{00000000-0005-0000-0000-00009BB10000}"/>
    <cellStyle name="Total 2 2 2 8 5 2" xfId="27123" xr:uid="{00000000-0005-0000-0000-00009CB10000}"/>
    <cellStyle name="Total 2 2 2 8 5 3" xfId="46015" xr:uid="{00000000-0005-0000-0000-00009DB10000}"/>
    <cellStyle name="Total 2 2 2 8 6" xfId="22767" xr:uid="{00000000-0005-0000-0000-00009EB10000}"/>
    <cellStyle name="Total 2 2 2 8 6 2" xfId="27119" xr:uid="{00000000-0005-0000-0000-00009FB10000}"/>
    <cellStyle name="Total 2 2 2 8 7" xfId="22768" xr:uid="{00000000-0005-0000-0000-0000A0B10000}"/>
    <cellStyle name="Total 2 2 2 8 7 2" xfId="22769" xr:uid="{00000000-0005-0000-0000-0000A1B10000}"/>
    <cellStyle name="Total 2 2 2 8 7 3" xfId="33931" xr:uid="{00000000-0005-0000-0000-0000A2B10000}"/>
    <cellStyle name="Total 2 2 2 8 8" xfId="22770" xr:uid="{00000000-0005-0000-0000-0000A3B10000}"/>
    <cellStyle name="Total 2 2 2 8 8 2" xfId="22771" xr:uid="{00000000-0005-0000-0000-0000A4B10000}"/>
    <cellStyle name="Total 2 2 2 8 8 3" xfId="43969" xr:uid="{00000000-0005-0000-0000-0000A5B10000}"/>
    <cellStyle name="Total 2 2 2 8 9" xfId="23216" xr:uid="{00000000-0005-0000-0000-0000A6B10000}"/>
    <cellStyle name="Total 2 2 2 9" xfId="22772" xr:uid="{00000000-0005-0000-0000-0000A7B10000}"/>
    <cellStyle name="Total 2 2 2 9 2" xfId="22773" xr:uid="{00000000-0005-0000-0000-0000A8B10000}"/>
    <cellStyle name="Total 2 2 2 9 2 10" xfId="46016" xr:uid="{00000000-0005-0000-0000-0000A9B10000}"/>
    <cellStyle name="Total 2 2 2 9 2 11" xfId="44316" xr:uid="{00000000-0005-0000-0000-0000AAB10000}"/>
    <cellStyle name="Total 2 2 2 9 2 2" xfId="27124" xr:uid="{00000000-0005-0000-0000-0000ABB10000}"/>
    <cellStyle name="Total 2 2 2 9 2 2 2" xfId="46017" xr:uid="{00000000-0005-0000-0000-0000ACB10000}"/>
    <cellStyle name="Total 2 2 2 9 2 3" xfId="46018" xr:uid="{00000000-0005-0000-0000-0000ADB10000}"/>
    <cellStyle name="Total 2 2 2 9 2 4" xfId="46019" xr:uid="{00000000-0005-0000-0000-0000AEB10000}"/>
    <cellStyle name="Total 2 2 2 9 2 5" xfId="46020" xr:uid="{00000000-0005-0000-0000-0000AFB10000}"/>
    <cellStyle name="Total 2 2 2 9 2 6" xfId="46021" xr:uid="{00000000-0005-0000-0000-0000B0B10000}"/>
    <cellStyle name="Total 2 2 2 9 2 7" xfId="46022" xr:uid="{00000000-0005-0000-0000-0000B1B10000}"/>
    <cellStyle name="Total 2 2 2 9 2 8" xfId="46023" xr:uid="{00000000-0005-0000-0000-0000B2B10000}"/>
    <cellStyle name="Total 2 2 2 9 2 9" xfId="46024" xr:uid="{00000000-0005-0000-0000-0000B3B10000}"/>
    <cellStyle name="Total 2 2 2 9 3" xfId="22774" xr:uid="{00000000-0005-0000-0000-0000B4B10000}"/>
    <cellStyle name="Total 2 2 2 9 3 2" xfId="22775" xr:uid="{00000000-0005-0000-0000-0000B5B10000}"/>
    <cellStyle name="Total 2 2 2 9 3 3" xfId="33932" xr:uid="{00000000-0005-0000-0000-0000B6B10000}"/>
    <cellStyle name="Total 2 2 2 9 3 4" xfId="46025" xr:uid="{00000000-0005-0000-0000-0000B7B10000}"/>
    <cellStyle name="Total 2 2 2 9 4" xfId="22776" xr:uid="{00000000-0005-0000-0000-0000B8B10000}"/>
    <cellStyle name="Total 2 2 2 9 4 2" xfId="22777" xr:uid="{00000000-0005-0000-0000-0000B9B10000}"/>
    <cellStyle name="Total 2 2 2 9 4 3" xfId="43970" xr:uid="{00000000-0005-0000-0000-0000BAB10000}"/>
    <cellStyle name="Total 2 2 2 9 4 4" xfId="46026" xr:uid="{00000000-0005-0000-0000-0000BBB10000}"/>
    <cellStyle name="Total 2 2 2 9 5" xfId="23217" xr:uid="{00000000-0005-0000-0000-0000BCB10000}"/>
    <cellStyle name="Total 2 2 2 9 5 2" xfId="46027" xr:uid="{00000000-0005-0000-0000-0000BDB10000}"/>
    <cellStyle name="Total 2 2 3" xfId="22778" xr:uid="{00000000-0005-0000-0000-0000BEB10000}"/>
    <cellStyle name="Total 2 2 3 2" xfId="22779" xr:uid="{00000000-0005-0000-0000-0000BFB10000}"/>
    <cellStyle name="Total 2 2 3 2 10" xfId="46028" xr:uid="{00000000-0005-0000-0000-0000C0B10000}"/>
    <cellStyle name="Total 2 2 3 2 11" xfId="44317" xr:uid="{00000000-0005-0000-0000-0000C1B10000}"/>
    <cellStyle name="Total 2 2 3 2 2" xfId="27126" xr:uid="{00000000-0005-0000-0000-0000C2B10000}"/>
    <cellStyle name="Total 2 2 3 2 2 2" xfId="46029" xr:uid="{00000000-0005-0000-0000-0000C3B10000}"/>
    <cellStyle name="Total 2 2 3 2 3" xfId="46030" xr:uid="{00000000-0005-0000-0000-0000C4B10000}"/>
    <cellStyle name="Total 2 2 3 2 4" xfId="46031" xr:uid="{00000000-0005-0000-0000-0000C5B10000}"/>
    <cellStyle name="Total 2 2 3 2 5" xfId="46032" xr:uid="{00000000-0005-0000-0000-0000C6B10000}"/>
    <cellStyle name="Total 2 2 3 2 6" xfId="46033" xr:uid="{00000000-0005-0000-0000-0000C7B10000}"/>
    <cellStyle name="Total 2 2 3 2 7" xfId="46034" xr:uid="{00000000-0005-0000-0000-0000C8B10000}"/>
    <cellStyle name="Total 2 2 3 2 8" xfId="46035" xr:uid="{00000000-0005-0000-0000-0000C9B10000}"/>
    <cellStyle name="Total 2 2 3 2 9" xfId="46036" xr:uid="{00000000-0005-0000-0000-0000CAB10000}"/>
    <cellStyle name="Total 2 2 3 3" xfId="22780" xr:uid="{00000000-0005-0000-0000-0000CBB10000}"/>
    <cellStyle name="Total 2 2 3 3 2" xfId="27127" xr:uid="{00000000-0005-0000-0000-0000CCB10000}"/>
    <cellStyle name="Total 2 2 3 3 3" xfId="46037" xr:uid="{00000000-0005-0000-0000-0000CDB10000}"/>
    <cellStyle name="Total 2 2 3 4" xfId="22781" xr:uid="{00000000-0005-0000-0000-0000CEB10000}"/>
    <cellStyle name="Total 2 2 3 4 2" xfId="27128" xr:uid="{00000000-0005-0000-0000-0000CFB10000}"/>
    <cellStyle name="Total 2 2 3 4 3" xfId="46038" xr:uid="{00000000-0005-0000-0000-0000D0B10000}"/>
    <cellStyle name="Total 2 2 3 5" xfId="22782" xr:uid="{00000000-0005-0000-0000-0000D1B10000}"/>
    <cellStyle name="Total 2 2 3 5 2" xfId="27129" xr:uid="{00000000-0005-0000-0000-0000D2B10000}"/>
    <cellStyle name="Total 2 2 3 5 3" xfId="46039" xr:uid="{00000000-0005-0000-0000-0000D3B10000}"/>
    <cellStyle name="Total 2 2 3 6" xfId="22783" xr:uid="{00000000-0005-0000-0000-0000D4B10000}"/>
    <cellStyle name="Total 2 2 3 6 2" xfId="27125" xr:uid="{00000000-0005-0000-0000-0000D5B10000}"/>
    <cellStyle name="Total 2 2 3 7" xfId="22784" xr:uid="{00000000-0005-0000-0000-0000D6B10000}"/>
    <cellStyle name="Total 2 2 3 7 2" xfId="22785" xr:uid="{00000000-0005-0000-0000-0000D7B10000}"/>
    <cellStyle name="Total 2 2 3 7 3" xfId="33933" xr:uid="{00000000-0005-0000-0000-0000D8B10000}"/>
    <cellStyle name="Total 2 2 3 8" xfId="22786" xr:uid="{00000000-0005-0000-0000-0000D9B10000}"/>
    <cellStyle name="Total 2 2 3 8 2" xfId="22787" xr:uid="{00000000-0005-0000-0000-0000DAB10000}"/>
    <cellStyle name="Total 2 2 3 8 3" xfId="43971" xr:uid="{00000000-0005-0000-0000-0000DBB10000}"/>
    <cellStyle name="Total 2 2 3 9" xfId="23218" xr:uid="{00000000-0005-0000-0000-0000DCB10000}"/>
    <cellStyle name="Total 2 2 4" xfId="22788" xr:uid="{00000000-0005-0000-0000-0000DDB10000}"/>
    <cellStyle name="Total 2 2 4 2" xfId="22789" xr:uid="{00000000-0005-0000-0000-0000DEB10000}"/>
    <cellStyle name="Total 2 2 4 2 10" xfId="46040" xr:uid="{00000000-0005-0000-0000-0000DFB10000}"/>
    <cellStyle name="Total 2 2 4 2 11" xfId="44318" xr:uid="{00000000-0005-0000-0000-0000E0B10000}"/>
    <cellStyle name="Total 2 2 4 2 2" xfId="27131" xr:uid="{00000000-0005-0000-0000-0000E1B10000}"/>
    <cellStyle name="Total 2 2 4 2 2 2" xfId="46041" xr:uid="{00000000-0005-0000-0000-0000E2B10000}"/>
    <cellStyle name="Total 2 2 4 2 3" xfId="46042" xr:uid="{00000000-0005-0000-0000-0000E3B10000}"/>
    <cellStyle name="Total 2 2 4 2 4" xfId="46043" xr:uid="{00000000-0005-0000-0000-0000E4B10000}"/>
    <cellStyle name="Total 2 2 4 2 5" xfId="46044" xr:uid="{00000000-0005-0000-0000-0000E5B10000}"/>
    <cellStyle name="Total 2 2 4 2 6" xfId="46045" xr:uid="{00000000-0005-0000-0000-0000E6B10000}"/>
    <cellStyle name="Total 2 2 4 2 7" xfId="46046" xr:uid="{00000000-0005-0000-0000-0000E7B10000}"/>
    <cellStyle name="Total 2 2 4 2 8" xfId="46047" xr:uid="{00000000-0005-0000-0000-0000E8B10000}"/>
    <cellStyle name="Total 2 2 4 2 9" xfId="46048" xr:uid="{00000000-0005-0000-0000-0000E9B10000}"/>
    <cellStyle name="Total 2 2 4 3" xfId="22790" xr:uid="{00000000-0005-0000-0000-0000EAB10000}"/>
    <cellStyle name="Total 2 2 4 3 2" xfId="27132" xr:uid="{00000000-0005-0000-0000-0000EBB10000}"/>
    <cellStyle name="Total 2 2 4 3 3" xfId="46049" xr:uid="{00000000-0005-0000-0000-0000ECB10000}"/>
    <cellStyle name="Total 2 2 4 4" xfId="22791" xr:uid="{00000000-0005-0000-0000-0000EDB10000}"/>
    <cellStyle name="Total 2 2 4 4 2" xfId="27133" xr:uid="{00000000-0005-0000-0000-0000EEB10000}"/>
    <cellStyle name="Total 2 2 4 4 3" xfId="46050" xr:uid="{00000000-0005-0000-0000-0000EFB10000}"/>
    <cellStyle name="Total 2 2 4 5" xfId="22792" xr:uid="{00000000-0005-0000-0000-0000F0B10000}"/>
    <cellStyle name="Total 2 2 4 5 2" xfId="27134" xr:uid="{00000000-0005-0000-0000-0000F1B10000}"/>
    <cellStyle name="Total 2 2 4 5 3" xfId="46051" xr:uid="{00000000-0005-0000-0000-0000F2B10000}"/>
    <cellStyle name="Total 2 2 4 6" xfId="22793" xr:uid="{00000000-0005-0000-0000-0000F3B10000}"/>
    <cellStyle name="Total 2 2 4 6 2" xfId="27130" xr:uid="{00000000-0005-0000-0000-0000F4B10000}"/>
    <cellStyle name="Total 2 2 4 7" xfId="22794" xr:uid="{00000000-0005-0000-0000-0000F5B10000}"/>
    <cellStyle name="Total 2 2 4 7 2" xfId="22795" xr:uid="{00000000-0005-0000-0000-0000F6B10000}"/>
    <cellStyle name="Total 2 2 4 7 3" xfId="33934" xr:uid="{00000000-0005-0000-0000-0000F7B10000}"/>
    <cellStyle name="Total 2 2 4 8" xfId="22796" xr:uid="{00000000-0005-0000-0000-0000F8B10000}"/>
    <cellStyle name="Total 2 2 4 8 2" xfId="22797" xr:uid="{00000000-0005-0000-0000-0000F9B10000}"/>
    <cellStyle name="Total 2 2 4 8 3" xfId="43972" xr:uid="{00000000-0005-0000-0000-0000FAB10000}"/>
    <cellStyle name="Total 2 2 4 9" xfId="23219" xr:uid="{00000000-0005-0000-0000-0000FBB10000}"/>
    <cellStyle name="Total 2 2 5" xfId="22798" xr:uid="{00000000-0005-0000-0000-0000FCB10000}"/>
    <cellStyle name="Total 2 2 5 10" xfId="46052" xr:uid="{00000000-0005-0000-0000-0000FDB10000}"/>
    <cellStyle name="Total 2 2 5 11" xfId="44307" xr:uid="{00000000-0005-0000-0000-0000FEB10000}"/>
    <cellStyle name="Total 2 2 5 2" xfId="27067" xr:uid="{00000000-0005-0000-0000-0000FFB10000}"/>
    <cellStyle name="Total 2 2 5 2 2" xfId="46053" xr:uid="{00000000-0005-0000-0000-000000B20000}"/>
    <cellStyle name="Total 2 2 5 3" xfId="46054" xr:uid="{00000000-0005-0000-0000-000001B20000}"/>
    <cellStyle name="Total 2 2 5 4" xfId="46055" xr:uid="{00000000-0005-0000-0000-000002B20000}"/>
    <cellStyle name="Total 2 2 5 5" xfId="46056" xr:uid="{00000000-0005-0000-0000-000003B20000}"/>
    <cellStyle name="Total 2 2 5 6" xfId="46057" xr:uid="{00000000-0005-0000-0000-000004B20000}"/>
    <cellStyle name="Total 2 2 5 7" xfId="46058" xr:uid="{00000000-0005-0000-0000-000005B20000}"/>
    <cellStyle name="Total 2 2 5 8" xfId="46059" xr:uid="{00000000-0005-0000-0000-000006B20000}"/>
    <cellStyle name="Total 2 2 5 9" xfId="46060" xr:uid="{00000000-0005-0000-0000-000007B20000}"/>
    <cellStyle name="Total 2 2 6" xfId="22799" xr:uid="{00000000-0005-0000-0000-000008B20000}"/>
    <cellStyle name="Total 2 2 6 2" xfId="33869" xr:uid="{00000000-0005-0000-0000-000009B20000}"/>
    <cellStyle name="Total 2 2 6 3" xfId="46061" xr:uid="{00000000-0005-0000-0000-00000AB20000}"/>
    <cellStyle name="Total 2 2 7" xfId="22800" xr:uid="{00000000-0005-0000-0000-00000BB20000}"/>
    <cellStyle name="Total 2 2 7 2" xfId="22801" xr:uid="{00000000-0005-0000-0000-00000CB20000}"/>
    <cellStyle name="Total 2 2 7 3" xfId="33923" xr:uid="{00000000-0005-0000-0000-00000DB20000}"/>
    <cellStyle name="Total 2 2 7 4" xfId="46062" xr:uid="{00000000-0005-0000-0000-00000EB20000}"/>
    <cellStyle name="Total 2 2 8" xfId="22802" xr:uid="{00000000-0005-0000-0000-00000FB20000}"/>
    <cellStyle name="Total 2 2 8 2" xfId="22803" xr:uid="{00000000-0005-0000-0000-000010B20000}"/>
    <cellStyle name="Total 2 2 8 3" xfId="43961" xr:uid="{00000000-0005-0000-0000-000011B20000}"/>
    <cellStyle name="Total 2 2 8 4" xfId="46063" xr:uid="{00000000-0005-0000-0000-000012B20000}"/>
    <cellStyle name="Total 2 2 9" xfId="23208" xr:uid="{00000000-0005-0000-0000-000013B20000}"/>
    <cellStyle name="Total 2 3" xfId="22804" xr:uid="{00000000-0005-0000-0000-000014B20000}"/>
    <cellStyle name="Total 2 3 2" xfId="22805" xr:uid="{00000000-0005-0000-0000-000015B20000}"/>
    <cellStyle name="Total 2 3 2 10" xfId="22806" xr:uid="{00000000-0005-0000-0000-000016B20000}"/>
    <cellStyle name="Total 2 3 2 10 10" xfId="46064" xr:uid="{00000000-0005-0000-0000-000017B20000}"/>
    <cellStyle name="Total 2 3 2 10 11" xfId="44320" xr:uid="{00000000-0005-0000-0000-000018B20000}"/>
    <cellStyle name="Total 2 3 2 10 2" xfId="27137" xr:uid="{00000000-0005-0000-0000-000019B20000}"/>
    <cellStyle name="Total 2 3 2 10 2 2" xfId="46065" xr:uid="{00000000-0005-0000-0000-00001AB20000}"/>
    <cellStyle name="Total 2 3 2 10 3" xfId="46066" xr:uid="{00000000-0005-0000-0000-00001BB20000}"/>
    <cellStyle name="Total 2 3 2 10 4" xfId="46067" xr:uid="{00000000-0005-0000-0000-00001CB20000}"/>
    <cellStyle name="Total 2 3 2 10 5" xfId="46068" xr:uid="{00000000-0005-0000-0000-00001DB20000}"/>
    <cellStyle name="Total 2 3 2 10 6" xfId="46069" xr:uid="{00000000-0005-0000-0000-00001EB20000}"/>
    <cellStyle name="Total 2 3 2 10 7" xfId="46070" xr:uid="{00000000-0005-0000-0000-00001FB20000}"/>
    <cellStyle name="Total 2 3 2 10 8" xfId="46071" xr:uid="{00000000-0005-0000-0000-000020B20000}"/>
    <cellStyle name="Total 2 3 2 10 9" xfId="46072" xr:uid="{00000000-0005-0000-0000-000021B20000}"/>
    <cellStyle name="Total 2 3 2 11" xfId="22807" xr:uid="{00000000-0005-0000-0000-000022B20000}"/>
    <cellStyle name="Total 2 3 2 11 2" xfId="27138" xr:uid="{00000000-0005-0000-0000-000023B20000}"/>
    <cellStyle name="Total 2 3 2 11 3" xfId="46073" xr:uid="{00000000-0005-0000-0000-000024B20000}"/>
    <cellStyle name="Total 2 3 2 12" xfId="22808" xr:uid="{00000000-0005-0000-0000-000025B20000}"/>
    <cellStyle name="Total 2 3 2 12 2" xfId="27136" xr:uid="{00000000-0005-0000-0000-000026B20000}"/>
    <cellStyle name="Total 2 3 2 12 3" xfId="46074" xr:uid="{00000000-0005-0000-0000-000027B20000}"/>
    <cellStyle name="Total 2 3 2 13" xfId="22809" xr:uid="{00000000-0005-0000-0000-000028B20000}"/>
    <cellStyle name="Total 2 3 2 13 2" xfId="22810" xr:uid="{00000000-0005-0000-0000-000029B20000}"/>
    <cellStyle name="Total 2 3 2 13 3" xfId="33936" xr:uid="{00000000-0005-0000-0000-00002AB20000}"/>
    <cellStyle name="Total 2 3 2 13 4" xfId="46075" xr:uid="{00000000-0005-0000-0000-00002BB20000}"/>
    <cellStyle name="Total 2 3 2 14" xfId="22811" xr:uid="{00000000-0005-0000-0000-00002CB20000}"/>
    <cellStyle name="Total 2 3 2 14 2" xfId="22812" xr:uid="{00000000-0005-0000-0000-00002DB20000}"/>
    <cellStyle name="Total 2 3 2 14 3" xfId="43974" xr:uid="{00000000-0005-0000-0000-00002EB20000}"/>
    <cellStyle name="Total 2 3 2 15" xfId="23221" xr:uid="{00000000-0005-0000-0000-00002FB20000}"/>
    <cellStyle name="Total 2 3 2 2" xfId="22813" xr:uid="{00000000-0005-0000-0000-000030B20000}"/>
    <cellStyle name="Total 2 3 2 2 10" xfId="22814" xr:uid="{00000000-0005-0000-0000-000031B20000}"/>
    <cellStyle name="Total 2 3 2 2 10 2" xfId="22815" xr:uid="{00000000-0005-0000-0000-000032B20000}"/>
    <cellStyle name="Total 2 3 2 2 10 3" xfId="43975" xr:uid="{00000000-0005-0000-0000-000033B20000}"/>
    <cellStyle name="Total 2 3 2 2 11" xfId="23222" xr:uid="{00000000-0005-0000-0000-000034B20000}"/>
    <cellStyle name="Total 2 3 2 2 2" xfId="22816" xr:uid="{00000000-0005-0000-0000-000035B20000}"/>
    <cellStyle name="Total 2 3 2 2 2 10" xfId="46076" xr:uid="{00000000-0005-0000-0000-000036B20000}"/>
    <cellStyle name="Total 2 3 2 2 2 11" xfId="44321" xr:uid="{00000000-0005-0000-0000-000037B20000}"/>
    <cellStyle name="Total 2 3 2 2 2 2" xfId="22817" xr:uid="{00000000-0005-0000-0000-000038B20000}"/>
    <cellStyle name="Total 2 3 2 2 2 2 2" xfId="27141" xr:uid="{00000000-0005-0000-0000-000039B20000}"/>
    <cellStyle name="Total 2 3 2 2 2 2 3" xfId="46077" xr:uid="{00000000-0005-0000-0000-00003AB20000}"/>
    <cellStyle name="Total 2 3 2 2 2 3" xfId="22818" xr:uid="{00000000-0005-0000-0000-00003BB20000}"/>
    <cellStyle name="Total 2 3 2 2 2 3 2" xfId="27142" xr:uid="{00000000-0005-0000-0000-00003CB20000}"/>
    <cellStyle name="Total 2 3 2 2 2 3 3" xfId="46078" xr:uid="{00000000-0005-0000-0000-00003DB20000}"/>
    <cellStyle name="Total 2 3 2 2 2 4" xfId="22819" xr:uid="{00000000-0005-0000-0000-00003EB20000}"/>
    <cellStyle name="Total 2 3 2 2 2 4 2" xfId="27143" xr:uid="{00000000-0005-0000-0000-00003FB20000}"/>
    <cellStyle name="Total 2 3 2 2 2 4 3" xfId="46079" xr:uid="{00000000-0005-0000-0000-000040B20000}"/>
    <cellStyle name="Total 2 3 2 2 2 5" xfId="22820" xr:uid="{00000000-0005-0000-0000-000041B20000}"/>
    <cellStyle name="Total 2 3 2 2 2 5 2" xfId="27144" xr:uid="{00000000-0005-0000-0000-000042B20000}"/>
    <cellStyle name="Total 2 3 2 2 2 5 3" xfId="46080" xr:uid="{00000000-0005-0000-0000-000043B20000}"/>
    <cellStyle name="Total 2 3 2 2 2 6" xfId="27140" xr:uid="{00000000-0005-0000-0000-000044B20000}"/>
    <cellStyle name="Total 2 3 2 2 2 6 2" xfId="46081" xr:uid="{00000000-0005-0000-0000-000045B20000}"/>
    <cellStyle name="Total 2 3 2 2 2 7" xfId="46082" xr:uid="{00000000-0005-0000-0000-000046B20000}"/>
    <cellStyle name="Total 2 3 2 2 2 8" xfId="46083" xr:uid="{00000000-0005-0000-0000-000047B20000}"/>
    <cellStyle name="Total 2 3 2 2 2 9" xfId="46084" xr:uid="{00000000-0005-0000-0000-000048B20000}"/>
    <cellStyle name="Total 2 3 2 2 3" xfId="22821" xr:uid="{00000000-0005-0000-0000-000049B20000}"/>
    <cellStyle name="Total 2 3 2 2 3 2" xfId="22822" xr:uid="{00000000-0005-0000-0000-00004AB20000}"/>
    <cellStyle name="Total 2 3 2 2 3 2 2" xfId="27146" xr:uid="{00000000-0005-0000-0000-00004BB20000}"/>
    <cellStyle name="Total 2 3 2 2 3 3" xfId="22823" xr:uid="{00000000-0005-0000-0000-00004CB20000}"/>
    <cellStyle name="Total 2 3 2 2 3 3 2" xfId="27147" xr:uid="{00000000-0005-0000-0000-00004DB20000}"/>
    <cellStyle name="Total 2 3 2 2 3 4" xfId="22824" xr:uid="{00000000-0005-0000-0000-00004EB20000}"/>
    <cellStyle name="Total 2 3 2 2 3 4 2" xfId="27148" xr:uid="{00000000-0005-0000-0000-00004FB20000}"/>
    <cellStyle name="Total 2 3 2 2 3 5" xfId="22825" xr:uid="{00000000-0005-0000-0000-000050B20000}"/>
    <cellStyle name="Total 2 3 2 2 3 5 2" xfId="27149" xr:uid="{00000000-0005-0000-0000-000051B20000}"/>
    <cellStyle name="Total 2 3 2 2 3 6" xfId="27145" xr:uid="{00000000-0005-0000-0000-000052B20000}"/>
    <cellStyle name="Total 2 3 2 2 3 7" xfId="46085" xr:uid="{00000000-0005-0000-0000-000053B20000}"/>
    <cellStyle name="Total 2 3 2 2 4" xfId="22826" xr:uid="{00000000-0005-0000-0000-000054B20000}"/>
    <cellStyle name="Total 2 3 2 2 4 2" xfId="22827" xr:uid="{00000000-0005-0000-0000-000055B20000}"/>
    <cellStyle name="Total 2 3 2 2 4 2 2" xfId="27151" xr:uid="{00000000-0005-0000-0000-000056B20000}"/>
    <cellStyle name="Total 2 3 2 2 4 3" xfId="22828" xr:uid="{00000000-0005-0000-0000-000057B20000}"/>
    <cellStyle name="Total 2 3 2 2 4 3 2" xfId="27152" xr:uid="{00000000-0005-0000-0000-000058B20000}"/>
    <cellStyle name="Total 2 3 2 2 4 4" xfId="22829" xr:uid="{00000000-0005-0000-0000-000059B20000}"/>
    <cellStyle name="Total 2 3 2 2 4 4 2" xfId="27153" xr:uid="{00000000-0005-0000-0000-00005AB20000}"/>
    <cellStyle name="Total 2 3 2 2 4 5" xfId="22830" xr:uid="{00000000-0005-0000-0000-00005BB20000}"/>
    <cellStyle name="Total 2 3 2 2 4 5 2" xfId="27154" xr:uid="{00000000-0005-0000-0000-00005CB20000}"/>
    <cellStyle name="Total 2 3 2 2 4 6" xfId="27150" xr:uid="{00000000-0005-0000-0000-00005DB20000}"/>
    <cellStyle name="Total 2 3 2 2 4 7" xfId="46086" xr:uid="{00000000-0005-0000-0000-00005EB20000}"/>
    <cellStyle name="Total 2 3 2 2 5" xfId="22831" xr:uid="{00000000-0005-0000-0000-00005FB20000}"/>
    <cellStyle name="Total 2 3 2 2 5 2" xfId="22832" xr:uid="{00000000-0005-0000-0000-000060B20000}"/>
    <cellStyle name="Total 2 3 2 2 5 2 2" xfId="27156" xr:uid="{00000000-0005-0000-0000-000061B20000}"/>
    <cellStyle name="Total 2 3 2 2 5 3" xfId="22833" xr:uid="{00000000-0005-0000-0000-000062B20000}"/>
    <cellStyle name="Total 2 3 2 2 5 3 2" xfId="27157" xr:uid="{00000000-0005-0000-0000-000063B20000}"/>
    <cellStyle name="Total 2 3 2 2 5 4" xfId="22834" xr:uid="{00000000-0005-0000-0000-000064B20000}"/>
    <cellStyle name="Total 2 3 2 2 5 4 2" xfId="27158" xr:uid="{00000000-0005-0000-0000-000065B20000}"/>
    <cellStyle name="Total 2 3 2 2 5 5" xfId="22835" xr:uid="{00000000-0005-0000-0000-000066B20000}"/>
    <cellStyle name="Total 2 3 2 2 5 5 2" xfId="27159" xr:uid="{00000000-0005-0000-0000-000067B20000}"/>
    <cellStyle name="Total 2 3 2 2 5 6" xfId="27155" xr:uid="{00000000-0005-0000-0000-000068B20000}"/>
    <cellStyle name="Total 2 3 2 2 5 7" xfId="46087" xr:uid="{00000000-0005-0000-0000-000069B20000}"/>
    <cellStyle name="Total 2 3 2 2 6" xfId="22836" xr:uid="{00000000-0005-0000-0000-00006AB20000}"/>
    <cellStyle name="Total 2 3 2 2 6 2" xfId="27160" xr:uid="{00000000-0005-0000-0000-00006BB20000}"/>
    <cellStyle name="Total 2 3 2 2 7" xfId="22837" xr:uid="{00000000-0005-0000-0000-00006CB20000}"/>
    <cellStyle name="Total 2 3 2 2 7 2" xfId="27161" xr:uid="{00000000-0005-0000-0000-00006DB20000}"/>
    <cellStyle name="Total 2 3 2 2 8" xfId="22838" xr:uid="{00000000-0005-0000-0000-00006EB20000}"/>
    <cellStyle name="Total 2 3 2 2 8 2" xfId="27139" xr:uid="{00000000-0005-0000-0000-00006FB20000}"/>
    <cellStyle name="Total 2 3 2 2 9" xfId="22839" xr:uid="{00000000-0005-0000-0000-000070B20000}"/>
    <cellStyle name="Total 2 3 2 2 9 2" xfId="22840" xr:uid="{00000000-0005-0000-0000-000071B20000}"/>
    <cellStyle name="Total 2 3 2 2 9 3" xfId="33937" xr:uid="{00000000-0005-0000-0000-000072B20000}"/>
    <cellStyle name="Total 2 3 2 3" xfId="22841" xr:uid="{00000000-0005-0000-0000-000073B20000}"/>
    <cellStyle name="Total 2 3 2 3 2" xfId="22842" xr:uid="{00000000-0005-0000-0000-000074B20000}"/>
    <cellStyle name="Total 2 3 2 3 2 10" xfId="46088" xr:uid="{00000000-0005-0000-0000-000075B20000}"/>
    <cellStyle name="Total 2 3 2 3 2 11" xfId="44322" xr:uid="{00000000-0005-0000-0000-000076B20000}"/>
    <cellStyle name="Total 2 3 2 3 2 2" xfId="27163" xr:uid="{00000000-0005-0000-0000-000077B20000}"/>
    <cellStyle name="Total 2 3 2 3 2 2 2" xfId="46089" xr:uid="{00000000-0005-0000-0000-000078B20000}"/>
    <cellStyle name="Total 2 3 2 3 2 3" xfId="46090" xr:uid="{00000000-0005-0000-0000-000079B20000}"/>
    <cellStyle name="Total 2 3 2 3 2 4" xfId="46091" xr:uid="{00000000-0005-0000-0000-00007AB20000}"/>
    <cellStyle name="Total 2 3 2 3 2 5" xfId="46092" xr:uid="{00000000-0005-0000-0000-00007BB20000}"/>
    <cellStyle name="Total 2 3 2 3 2 6" xfId="46093" xr:uid="{00000000-0005-0000-0000-00007CB20000}"/>
    <cellStyle name="Total 2 3 2 3 2 7" xfId="46094" xr:uid="{00000000-0005-0000-0000-00007DB20000}"/>
    <cellStyle name="Total 2 3 2 3 2 8" xfId="46095" xr:uid="{00000000-0005-0000-0000-00007EB20000}"/>
    <cellStyle name="Total 2 3 2 3 2 9" xfId="46096" xr:uid="{00000000-0005-0000-0000-00007FB20000}"/>
    <cellStyle name="Total 2 3 2 3 3" xfId="22843" xr:uid="{00000000-0005-0000-0000-000080B20000}"/>
    <cellStyle name="Total 2 3 2 3 3 2" xfId="27164" xr:uid="{00000000-0005-0000-0000-000081B20000}"/>
    <cellStyle name="Total 2 3 2 3 3 3" xfId="46097" xr:uid="{00000000-0005-0000-0000-000082B20000}"/>
    <cellStyle name="Total 2 3 2 3 4" xfId="22844" xr:uid="{00000000-0005-0000-0000-000083B20000}"/>
    <cellStyle name="Total 2 3 2 3 4 2" xfId="27165" xr:uid="{00000000-0005-0000-0000-000084B20000}"/>
    <cellStyle name="Total 2 3 2 3 4 3" xfId="46098" xr:uid="{00000000-0005-0000-0000-000085B20000}"/>
    <cellStyle name="Total 2 3 2 3 5" xfId="22845" xr:uid="{00000000-0005-0000-0000-000086B20000}"/>
    <cellStyle name="Total 2 3 2 3 5 2" xfId="27166" xr:uid="{00000000-0005-0000-0000-000087B20000}"/>
    <cellStyle name="Total 2 3 2 3 5 3" xfId="46099" xr:uid="{00000000-0005-0000-0000-000088B20000}"/>
    <cellStyle name="Total 2 3 2 3 6" xfId="22846" xr:uid="{00000000-0005-0000-0000-000089B20000}"/>
    <cellStyle name="Total 2 3 2 3 6 2" xfId="27162" xr:uid="{00000000-0005-0000-0000-00008AB20000}"/>
    <cellStyle name="Total 2 3 2 3 7" xfId="22847" xr:uid="{00000000-0005-0000-0000-00008BB20000}"/>
    <cellStyle name="Total 2 3 2 3 7 2" xfId="22848" xr:uid="{00000000-0005-0000-0000-00008CB20000}"/>
    <cellStyle name="Total 2 3 2 3 7 3" xfId="33938" xr:uid="{00000000-0005-0000-0000-00008DB20000}"/>
    <cellStyle name="Total 2 3 2 3 8" xfId="22849" xr:uid="{00000000-0005-0000-0000-00008EB20000}"/>
    <cellStyle name="Total 2 3 2 3 8 2" xfId="22850" xr:uid="{00000000-0005-0000-0000-00008FB20000}"/>
    <cellStyle name="Total 2 3 2 3 8 3" xfId="43976" xr:uid="{00000000-0005-0000-0000-000090B20000}"/>
    <cellStyle name="Total 2 3 2 3 9" xfId="23223" xr:uid="{00000000-0005-0000-0000-000091B20000}"/>
    <cellStyle name="Total 2 3 2 4" xfId="22851" xr:uid="{00000000-0005-0000-0000-000092B20000}"/>
    <cellStyle name="Total 2 3 2 4 2" xfId="22852" xr:uid="{00000000-0005-0000-0000-000093B20000}"/>
    <cellStyle name="Total 2 3 2 4 2 10" xfId="46100" xr:uid="{00000000-0005-0000-0000-000094B20000}"/>
    <cellStyle name="Total 2 3 2 4 2 11" xfId="44323" xr:uid="{00000000-0005-0000-0000-000095B20000}"/>
    <cellStyle name="Total 2 3 2 4 2 2" xfId="27168" xr:uid="{00000000-0005-0000-0000-000096B20000}"/>
    <cellStyle name="Total 2 3 2 4 2 2 2" xfId="46101" xr:uid="{00000000-0005-0000-0000-000097B20000}"/>
    <cellStyle name="Total 2 3 2 4 2 3" xfId="46102" xr:uid="{00000000-0005-0000-0000-000098B20000}"/>
    <cellStyle name="Total 2 3 2 4 2 4" xfId="46103" xr:uid="{00000000-0005-0000-0000-000099B20000}"/>
    <cellStyle name="Total 2 3 2 4 2 5" xfId="46104" xr:uid="{00000000-0005-0000-0000-00009AB20000}"/>
    <cellStyle name="Total 2 3 2 4 2 6" xfId="46105" xr:uid="{00000000-0005-0000-0000-00009BB20000}"/>
    <cellStyle name="Total 2 3 2 4 2 7" xfId="46106" xr:uid="{00000000-0005-0000-0000-00009CB20000}"/>
    <cellStyle name="Total 2 3 2 4 2 8" xfId="46107" xr:uid="{00000000-0005-0000-0000-00009DB20000}"/>
    <cellStyle name="Total 2 3 2 4 2 9" xfId="46108" xr:uid="{00000000-0005-0000-0000-00009EB20000}"/>
    <cellStyle name="Total 2 3 2 4 3" xfId="22853" xr:uid="{00000000-0005-0000-0000-00009FB20000}"/>
    <cellStyle name="Total 2 3 2 4 3 2" xfId="27169" xr:uid="{00000000-0005-0000-0000-0000A0B20000}"/>
    <cellStyle name="Total 2 3 2 4 3 3" xfId="46109" xr:uid="{00000000-0005-0000-0000-0000A1B20000}"/>
    <cellStyle name="Total 2 3 2 4 4" xfId="22854" xr:uid="{00000000-0005-0000-0000-0000A2B20000}"/>
    <cellStyle name="Total 2 3 2 4 4 2" xfId="27170" xr:uid="{00000000-0005-0000-0000-0000A3B20000}"/>
    <cellStyle name="Total 2 3 2 4 4 3" xfId="46110" xr:uid="{00000000-0005-0000-0000-0000A4B20000}"/>
    <cellStyle name="Total 2 3 2 4 5" xfId="22855" xr:uid="{00000000-0005-0000-0000-0000A5B20000}"/>
    <cellStyle name="Total 2 3 2 4 5 2" xfId="27171" xr:uid="{00000000-0005-0000-0000-0000A6B20000}"/>
    <cellStyle name="Total 2 3 2 4 5 3" xfId="46111" xr:uid="{00000000-0005-0000-0000-0000A7B20000}"/>
    <cellStyle name="Total 2 3 2 4 6" xfId="22856" xr:uid="{00000000-0005-0000-0000-0000A8B20000}"/>
    <cellStyle name="Total 2 3 2 4 6 2" xfId="27167" xr:uid="{00000000-0005-0000-0000-0000A9B20000}"/>
    <cellStyle name="Total 2 3 2 4 7" xfId="22857" xr:uid="{00000000-0005-0000-0000-0000AAB20000}"/>
    <cellStyle name="Total 2 3 2 4 7 2" xfId="22858" xr:uid="{00000000-0005-0000-0000-0000ABB20000}"/>
    <cellStyle name="Total 2 3 2 4 7 3" xfId="33939" xr:uid="{00000000-0005-0000-0000-0000ACB20000}"/>
    <cellStyle name="Total 2 3 2 4 8" xfId="22859" xr:uid="{00000000-0005-0000-0000-0000ADB20000}"/>
    <cellStyle name="Total 2 3 2 4 8 2" xfId="22860" xr:uid="{00000000-0005-0000-0000-0000AEB20000}"/>
    <cellStyle name="Total 2 3 2 4 8 3" xfId="43977" xr:uid="{00000000-0005-0000-0000-0000AFB20000}"/>
    <cellStyle name="Total 2 3 2 4 9" xfId="23224" xr:uid="{00000000-0005-0000-0000-0000B0B20000}"/>
    <cellStyle name="Total 2 3 2 5" xfId="22861" xr:uid="{00000000-0005-0000-0000-0000B1B20000}"/>
    <cellStyle name="Total 2 3 2 5 2" xfId="22862" xr:uid="{00000000-0005-0000-0000-0000B2B20000}"/>
    <cellStyle name="Total 2 3 2 5 2 10" xfId="46112" xr:uid="{00000000-0005-0000-0000-0000B3B20000}"/>
    <cellStyle name="Total 2 3 2 5 2 11" xfId="44324" xr:uid="{00000000-0005-0000-0000-0000B4B20000}"/>
    <cellStyle name="Total 2 3 2 5 2 2" xfId="27173" xr:uid="{00000000-0005-0000-0000-0000B5B20000}"/>
    <cellStyle name="Total 2 3 2 5 2 2 2" xfId="46113" xr:uid="{00000000-0005-0000-0000-0000B6B20000}"/>
    <cellStyle name="Total 2 3 2 5 2 3" xfId="46114" xr:uid="{00000000-0005-0000-0000-0000B7B20000}"/>
    <cellStyle name="Total 2 3 2 5 2 4" xfId="46115" xr:uid="{00000000-0005-0000-0000-0000B8B20000}"/>
    <cellStyle name="Total 2 3 2 5 2 5" xfId="46116" xr:uid="{00000000-0005-0000-0000-0000B9B20000}"/>
    <cellStyle name="Total 2 3 2 5 2 6" xfId="46117" xr:uid="{00000000-0005-0000-0000-0000BAB20000}"/>
    <cellStyle name="Total 2 3 2 5 2 7" xfId="46118" xr:uid="{00000000-0005-0000-0000-0000BBB20000}"/>
    <cellStyle name="Total 2 3 2 5 2 8" xfId="46119" xr:uid="{00000000-0005-0000-0000-0000BCB20000}"/>
    <cellStyle name="Total 2 3 2 5 2 9" xfId="46120" xr:uid="{00000000-0005-0000-0000-0000BDB20000}"/>
    <cellStyle name="Total 2 3 2 5 3" xfId="22863" xr:uid="{00000000-0005-0000-0000-0000BEB20000}"/>
    <cellStyle name="Total 2 3 2 5 3 2" xfId="27174" xr:uid="{00000000-0005-0000-0000-0000BFB20000}"/>
    <cellStyle name="Total 2 3 2 5 3 3" xfId="46121" xr:uid="{00000000-0005-0000-0000-0000C0B20000}"/>
    <cellStyle name="Total 2 3 2 5 4" xfId="22864" xr:uid="{00000000-0005-0000-0000-0000C1B20000}"/>
    <cellStyle name="Total 2 3 2 5 4 2" xfId="27175" xr:uid="{00000000-0005-0000-0000-0000C2B20000}"/>
    <cellStyle name="Total 2 3 2 5 4 3" xfId="46122" xr:uid="{00000000-0005-0000-0000-0000C3B20000}"/>
    <cellStyle name="Total 2 3 2 5 5" xfId="22865" xr:uid="{00000000-0005-0000-0000-0000C4B20000}"/>
    <cellStyle name="Total 2 3 2 5 5 2" xfId="27176" xr:uid="{00000000-0005-0000-0000-0000C5B20000}"/>
    <cellStyle name="Total 2 3 2 5 5 3" xfId="46123" xr:uid="{00000000-0005-0000-0000-0000C6B20000}"/>
    <cellStyle name="Total 2 3 2 5 6" xfId="22866" xr:uid="{00000000-0005-0000-0000-0000C7B20000}"/>
    <cellStyle name="Total 2 3 2 5 6 2" xfId="27172" xr:uid="{00000000-0005-0000-0000-0000C8B20000}"/>
    <cellStyle name="Total 2 3 2 5 7" xfId="22867" xr:uid="{00000000-0005-0000-0000-0000C9B20000}"/>
    <cellStyle name="Total 2 3 2 5 7 2" xfId="22868" xr:uid="{00000000-0005-0000-0000-0000CAB20000}"/>
    <cellStyle name="Total 2 3 2 5 7 3" xfId="33940" xr:uid="{00000000-0005-0000-0000-0000CBB20000}"/>
    <cellStyle name="Total 2 3 2 5 8" xfId="22869" xr:uid="{00000000-0005-0000-0000-0000CCB20000}"/>
    <cellStyle name="Total 2 3 2 5 8 2" xfId="22870" xr:uid="{00000000-0005-0000-0000-0000CDB20000}"/>
    <cellStyle name="Total 2 3 2 5 8 3" xfId="43978" xr:uid="{00000000-0005-0000-0000-0000CEB20000}"/>
    <cellStyle name="Total 2 3 2 5 9" xfId="23225" xr:uid="{00000000-0005-0000-0000-0000CFB20000}"/>
    <cellStyle name="Total 2 3 2 6" xfId="22871" xr:uid="{00000000-0005-0000-0000-0000D0B20000}"/>
    <cellStyle name="Total 2 3 2 6 2" xfId="22872" xr:uid="{00000000-0005-0000-0000-0000D1B20000}"/>
    <cellStyle name="Total 2 3 2 6 2 10" xfId="46124" xr:uid="{00000000-0005-0000-0000-0000D2B20000}"/>
    <cellStyle name="Total 2 3 2 6 2 11" xfId="44325" xr:uid="{00000000-0005-0000-0000-0000D3B20000}"/>
    <cellStyle name="Total 2 3 2 6 2 2" xfId="27178" xr:uid="{00000000-0005-0000-0000-0000D4B20000}"/>
    <cellStyle name="Total 2 3 2 6 2 2 2" xfId="46125" xr:uid="{00000000-0005-0000-0000-0000D5B20000}"/>
    <cellStyle name="Total 2 3 2 6 2 3" xfId="46126" xr:uid="{00000000-0005-0000-0000-0000D6B20000}"/>
    <cellStyle name="Total 2 3 2 6 2 4" xfId="46127" xr:uid="{00000000-0005-0000-0000-0000D7B20000}"/>
    <cellStyle name="Total 2 3 2 6 2 5" xfId="46128" xr:uid="{00000000-0005-0000-0000-0000D8B20000}"/>
    <cellStyle name="Total 2 3 2 6 2 6" xfId="46129" xr:uid="{00000000-0005-0000-0000-0000D9B20000}"/>
    <cellStyle name="Total 2 3 2 6 2 7" xfId="46130" xr:uid="{00000000-0005-0000-0000-0000DAB20000}"/>
    <cellStyle name="Total 2 3 2 6 2 8" xfId="46131" xr:uid="{00000000-0005-0000-0000-0000DBB20000}"/>
    <cellStyle name="Total 2 3 2 6 2 9" xfId="46132" xr:uid="{00000000-0005-0000-0000-0000DCB20000}"/>
    <cellStyle name="Total 2 3 2 6 3" xfId="22873" xr:uid="{00000000-0005-0000-0000-0000DDB20000}"/>
    <cellStyle name="Total 2 3 2 6 3 2" xfId="27179" xr:uid="{00000000-0005-0000-0000-0000DEB20000}"/>
    <cellStyle name="Total 2 3 2 6 3 3" xfId="46133" xr:uid="{00000000-0005-0000-0000-0000DFB20000}"/>
    <cellStyle name="Total 2 3 2 6 4" xfId="22874" xr:uid="{00000000-0005-0000-0000-0000E0B20000}"/>
    <cellStyle name="Total 2 3 2 6 4 2" xfId="27180" xr:uid="{00000000-0005-0000-0000-0000E1B20000}"/>
    <cellStyle name="Total 2 3 2 6 4 3" xfId="46134" xr:uid="{00000000-0005-0000-0000-0000E2B20000}"/>
    <cellStyle name="Total 2 3 2 6 5" xfId="22875" xr:uid="{00000000-0005-0000-0000-0000E3B20000}"/>
    <cellStyle name="Total 2 3 2 6 5 2" xfId="27181" xr:uid="{00000000-0005-0000-0000-0000E4B20000}"/>
    <cellStyle name="Total 2 3 2 6 5 3" xfId="46135" xr:uid="{00000000-0005-0000-0000-0000E5B20000}"/>
    <cellStyle name="Total 2 3 2 6 6" xfId="22876" xr:uid="{00000000-0005-0000-0000-0000E6B20000}"/>
    <cellStyle name="Total 2 3 2 6 6 2" xfId="27177" xr:uid="{00000000-0005-0000-0000-0000E7B20000}"/>
    <cellStyle name="Total 2 3 2 6 7" xfId="22877" xr:uid="{00000000-0005-0000-0000-0000E8B20000}"/>
    <cellStyle name="Total 2 3 2 6 7 2" xfId="22878" xr:uid="{00000000-0005-0000-0000-0000E9B20000}"/>
    <cellStyle name="Total 2 3 2 6 7 3" xfId="33941" xr:uid="{00000000-0005-0000-0000-0000EAB20000}"/>
    <cellStyle name="Total 2 3 2 6 8" xfId="22879" xr:uid="{00000000-0005-0000-0000-0000EBB20000}"/>
    <cellStyle name="Total 2 3 2 6 8 2" xfId="22880" xr:uid="{00000000-0005-0000-0000-0000ECB20000}"/>
    <cellStyle name="Total 2 3 2 6 8 3" xfId="43979" xr:uid="{00000000-0005-0000-0000-0000EDB20000}"/>
    <cellStyle name="Total 2 3 2 6 9" xfId="23226" xr:uid="{00000000-0005-0000-0000-0000EEB20000}"/>
    <cellStyle name="Total 2 3 2 7" xfId="22881" xr:uid="{00000000-0005-0000-0000-0000EFB20000}"/>
    <cellStyle name="Total 2 3 2 7 2" xfId="22882" xr:uid="{00000000-0005-0000-0000-0000F0B20000}"/>
    <cellStyle name="Total 2 3 2 7 2 10" xfId="46136" xr:uid="{00000000-0005-0000-0000-0000F1B20000}"/>
    <cellStyle name="Total 2 3 2 7 2 11" xfId="44326" xr:uid="{00000000-0005-0000-0000-0000F2B20000}"/>
    <cellStyle name="Total 2 3 2 7 2 2" xfId="27183" xr:uid="{00000000-0005-0000-0000-0000F3B20000}"/>
    <cellStyle name="Total 2 3 2 7 2 2 2" xfId="46137" xr:uid="{00000000-0005-0000-0000-0000F4B20000}"/>
    <cellStyle name="Total 2 3 2 7 2 3" xfId="46138" xr:uid="{00000000-0005-0000-0000-0000F5B20000}"/>
    <cellStyle name="Total 2 3 2 7 2 4" xfId="46139" xr:uid="{00000000-0005-0000-0000-0000F6B20000}"/>
    <cellStyle name="Total 2 3 2 7 2 5" xfId="46140" xr:uid="{00000000-0005-0000-0000-0000F7B20000}"/>
    <cellStyle name="Total 2 3 2 7 2 6" xfId="46141" xr:uid="{00000000-0005-0000-0000-0000F8B20000}"/>
    <cellStyle name="Total 2 3 2 7 2 7" xfId="46142" xr:uid="{00000000-0005-0000-0000-0000F9B20000}"/>
    <cellStyle name="Total 2 3 2 7 2 8" xfId="46143" xr:uid="{00000000-0005-0000-0000-0000FAB20000}"/>
    <cellStyle name="Total 2 3 2 7 2 9" xfId="46144" xr:uid="{00000000-0005-0000-0000-0000FBB20000}"/>
    <cellStyle name="Total 2 3 2 7 3" xfId="22883" xr:uid="{00000000-0005-0000-0000-0000FCB20000}"/>
    <cellStyle name="Total 2 3 2 7 3 2" xfId="27184" xr:uid="{00000000-0005-0000-0000-0000FDB20000}"/>
    <cellStyle name="Total 2 3 2 7 3 3" xfId="46145" xr:uid="{00000000-0005-0000-0000-0000FEB20000}"/>
    <cellStyle name="Total 2 3 2 7 4" xfId="22884" xr:uid="{00000000-0005-0000-0000-0000FFB20000}"/>
    <cellStyle name="Total 2 3 2 7 4 2" xfId="27185" xr:uid="{00000000-0005-0000-0000-000000B30000}"/>
    <cellStyle name="Total 2 3 2 7 4 3" xfId="46146" xr:uid="{00000000-0005-0000-0000-000001B30000}"/>
    <cellStyle name="Total 2 3 2 7 5" xfId="22885" xr:uid="{00000000-0005-0000-0000-000002B30000}"/>
    <cellStyle name="Total 2 3 2 7 5 2" xfId="27186" xr:uid="{00000000-0005-0000-0000-000003B30000}"/>
    <cellStyle name="Total 2 3 2 7 5 3" xfId="46147" xr:uid="{00000000-0005-0000-0000-000004B30000}"/>
    <cellStyle name="Total 2 3 2 7 6" xfId="22886" xr:uid="{00000000-0005-0000-0000-000005B30000}"/>
    <cellStyle name="Total 2 3 2 7 6 2" xfId="27182" xr:uid="{00000000-0005-0000-0000-000006B30000}"/>
    <cellStyle name="Total 2 3 2 7 7" xfId="22887" xr:uid="{00000000-0005-0000-0000-000007B30000}"/>
    <cellStyle name="Total 2 3 2 7 7 2" xfId="22888" xr:uid="{00000000-0005-0000-0000-000008B30000}"/>
    <cellStyle name="Total 2 3 2 7 7 3" xfId="33942" xr:uid="{00000000-0005-0000-0000-000009B30000}"/>
    <cellStyle name="Total 2 3 2 7 8" xfId="22889" xr:uid="{00000000-0005-0000-0000-00000AB30000}"/>
    <cellStyle name="Total 2 3 2 7 8 2" xfId="22890" xr:uid="{00000000-0005-0000-0000-00000BB30000}"/>
    <cellStyle name="Total 2 3 2 7 8 3" xfId="43980" xr:uid="{00000000-0005-0000-0000-00000CB30000}"/>
    <cellStyle name="Total 2 3 2 7 9" xfId="23227" xr:uid="{00000000-0005-0000-0000-00000DB30000}"/>
    <cellStyle name="Total 2 3 2 8" xfId="22891" xr:uid="{00000000-0005-0000-0000-00000EB30000}"/>
    <cellStyle name="Total 2 3 2 8 2" xfId="22892" xr:uid="{00000000-0005-0000-0000-00000FB30000}"/>
    <cellStyle name="Total 2 3 2 8 2 10" xfId="46148" xr:uid="{00000000-0005-0000-0000-000010B30000}"/>
    <cellStyle name="Total 2 3 2 8 2 11" xfId="44327" xr:uid="{00000000-0005-0000-0000-000011B30000}"/>
    <cellStyle name="Total 2 3 2 8 2 2" xfId="27188" xr:uid="{00000000-0005-0000-0000-000012B30000}"/>
    <cellStyle name="Total 2 3 2 8 2 2 2" xfId="46149" xr:uid="{00000000-0005-0000-0000-000013B30000}"/>
    <cellStyle name="Total 2 3 2 8 2 3" xfId="46150" xr:uid="{00000000-0005-0000-0000-000014B30000}"/>
    <cellStyle name="Total 2 3 2 8 2 4" xfId="46151" xr:uid="{00000000-0005-0000-0000-000015B30000}"/>
    <cellStyle name="Total 2 3 2 8 2 5" xfId="46152" xr:uid="{00000000-0005-0000-0000-000016B30000}"/>
    <cellStyle name="Total 2 3 2 8 2 6" xfId="46153" xr:uid="{00000000-0005-0000-0000-000017B30000}"/>
    <cellStyle name="Total 2 3 2 8 2 7" xfId="46154" xr:uid="{00000000-0005-0000-0000-000018B30000}"/>
    <cellStyle name="Total 2 3 2 8 2 8" xfId="46155" xr:uid="{00000000-0005-0000-0000-000019B30000}"/>
    <cellStyle name="Total 2 3 2 8 2 9" xfId="46156" xr:uid="{00000000-0005-0000-0000-00001AB30000}"/>
    <cellStyle name="Total 2 3 2 8 3" xfId="22893" xr:uid="{00000000-0005-0000-0000-00001BB30000}"/>
    <cellStyle name="Total 2 3 2 8 3 2" xfId="27189" xr:uid="{00000000-0005-0000-0000-00001CB30000}"/>
    <cellStyle name="Total 2 3 2 8 3 3" xfId="46157" xr:uid="{00000000-0005-0000-0000-00001DB30000}"/>
    <cellStyle name="Total 2 3 2 8 4" xfId="22894" xr:uid="{00000000-0005-0000-0000-00001EB30000}"/>
    <cellStyle name="Total 2 3 2 8 4 2" xfId="27190" xr:uid="{00000000-0005-0000-0000-00001FB30000}"/>
    <cellStyle name="Total 2 3 2 8 4 3" xfId="46158" xr:uid="{00000000-0005-0000-0000-000020B30000}"/>
    <cellStyle name="Total 2 3 2 8 5" xfId="22895" xr:uid="{00000000-0005-0000-0000-000021B30000}"/>
    <cellStyle name="Total 2 3 2 8 5 2" xfId="27191" xr:uid="{00000000-0005-0000-0000-000022B30000}"/>
    <cellStyle name="Total 2 3 2 8 5 3" xfId="46159" xr:uid="{00000000-0005-0000-0000-000023B30000}"/>
    <cellStyle name="Total 2 3 2 8 6" xfId="22896" xr:uid="{00000000-0005-0000-0000-000024B30000}"/>
    <cellStyle name="Total 2 3 2 8 6 2" xfId="27187" xr:uid="{00000000-0005-0000-0000-000025B30000}"/>
    <cellStyle name="Total 2 3 2 8 7" xfId="22897" xr:uid="{00000000-0005-0000-0000-000026B30000}"/>
    <cellStyle name="Total 2 3 2 8 7 2" xfId="22898" xr:uid="{00000000-0005-0000-0000-000027B30000}"/>
    <cellStyle name="Total 2 3 2 8 7 3" xfId="33943" xr:uid="{00000000-0005-0000-0000-000028B30000}"/>
    <cellStyle name="Total 2 3 2 8 8" xfId="22899" xr:uid="{00000000-0005-0000-0000-000029B30000}"/>
    <cellStyle name="Total 2 3 2 8 8 2" xfId="22900" xr:uid="{00000000-0005-0000-0000-00002AB30000}"/>
    <cellStyle name="Total 2 3 2 8 8 3" xfId="43981" xr:uid="{00000000-0005-0000-0000-00002BB30000}"/>
    <cellStyle name="Total 2 3 2 8 9" xfId="23228" xr:uid="{00000000-0005-0000-0000-00002CB30000}"/>
    <cellStyle name="Total 2 3 2 9" xfId="22901" xr:uid="{00000000-0005-0000-0000-00002DB30000}"/>
    <cellStyle name="Total 2 3 2 9 2" xfId="22902" xr:uid="{00000000-0005-0000-0000-00002EB30000}"/>
    <cellStyle name="Total 2 3 2 9 2 10" xfId="46160" xr:uid="{00000000-0005-0000-0000-00002FB30000}"/>
    <cellStyle name="Total 2 3 2 9 2 11" xfId="44328" xr:uid="{00000000-0005-0000-0000-000030B30000}"/>
    <cellStyle name="Total 2 3 2 9 2 2" xfId="27192" xr:uid="{00000000-0005-0000-0000-000031B30000}"/>
    <cellStyle name="Total 2 3 2 9 2 2 2" xfId="46161" xr:uid="{00000000-0005-0000-0000-000032B30000}"/>
    <cellStyle name="Total 2 3 2 9 2 3" xfId="46162" xr:uid="{00000000-0005-0000-0000-000033B30000}"/>
    <cellStyle name="Total 2 3 2 9 2 4" xfId="46163" xr:uid="{00000000-0005-0000-0000-000034B30000}"/>
    <cellStyle name="Total 2 3 2 9 2 5" xfId="46164" xr:uid="{00000000-0005-0000-0000-000035B30000}"/>
    <cellStyle name="Total 2 3 2 9 2 6" xfId="46165" xr:uid="{00000000-0005-0000-0000-000036B30000}"/>
    <cellStyle name="Total 2 3 2 9 2 7" xfId="46166" xr:uid="{00000000-0005-0000-0000-000037B30000}"/>
    <cellStyle name="Total 2 3 2 9 2 8" xfId="46167" xr:uid="{00000000-0005-0000-0000-000038B30000}"/>
    <cellStyle name="Total 2 3 2 9 2 9" xfId="46168" xr:uid="{00000000-0005-0000-0000-000039B30000}"/>
    <cellStyle name="Total 2 3 2 9 3" xfId="22903" xr:uid="{00000000-0005-0000-0000-00003AB30000}"/>
    <cellStyle name="Total 2 3 2 9 3 2" xfId="22904" xr:uid="{00000000-0005-0000-0000-00003BB30000}"/>
    <cellStyle name="Total 2 3 2 9 3 3" xfId="33944" xr:uid="{00000000-0005-0000-0000-00003CB30000}"/>
    <cellStyle name="Total 2 3 2 9 3 4" xfId="46169" xr:uid="{00000000-0005-0000-0000-00003DB30000}"/>
    <cellStyle name="Total 2 3 2 9 4" xfId="22905" xr:uid="{00000000-0005-0000-0000-00003EB30000}"/>
    <cellStyle name="Total 2 3 2 9 4 2" xfId="22906" xr:uid="{00000000-0005-0000-0000-00003FB30000}"/>
    <cellStyle name="Total 2 3 2 9 4 3" xfId="43982" xr:uid="{00000000-0005-0000-0000-000040B30000}"/>
    <cellStyle name="Total 2 3 2 9 4 4" xfId="46170" xr:uid="{00000000-0005-0000-0000-000041B30000}"/>
    <cellStyle name="Total 2 3 2 9 5" xfId="23229" xr:uid="{00000000-0005-0000-0000-000042B30000}"/>
    <cellStyle name="Total 2 3 2 9 5 2" xfId="46171" xr:uid="{00000000-0005-0000-0000-000043B30000}"/>
    <cellStyle name="Total 2 3 3" xfId="22907" xr:uid="{00000000-0005-0000-0000-000044B30000}"/>
    <cellStyle name="Total 2 3 3 2" xfId="22908" xr:uid="{00000000-0005-0000-0000-000045B30000}"/>
    <cellStyle name="Total 2 3 3 2 10" xfId="46172" xr:uid="{00000000-0005-0000-0000-000046B30000}"/>
    <cellStyle name="Total 2 3 3 2 11" xfId="44329" xr:uid="{00000000-0005-0000-0000-000047B30000}"/>
    <cellStyle name="Total 2 3 3 2 2" xfId="27194" xr:uid="{00000000-0005-0000-0000-000048B30000}"/>
    <cellStyle name="Total 2 3 3 2 2 2" xfId="46173" xr:uid="{00000000-0005-0000-0000-000049B30000}"/>
    <cellStyle name="Total 2 3 3 2 3" xfId="46174" xr:uid="{00000000-0005-0000-0000-00004AB30000}"/>
    <cellStyle name="Total 2 3 3 2 4" xfId="46175" xr:uid="{00000000-0005-0000-0000-00004BB30000}"/>
    <cellStyle name="Total 2 3 3 2 5" xfId="46176" xr:uid="{00000000-0005-0000-0000-00004CB30000}"/>
    <cellStyle name="Total 2 3 3 2 6" xfId="46177" xr:uid="{00000000-0005-0000-0000-00004DB30000}"/>
    <cellStyle name="Total 2 3 3 2 7" xfId="46178" xr:uid="{00000000-0005-0000-0000-00004EB30000}"/>
    <cellStyle name="Total 2 3 3 2 8" xfId="46179" xr:uid="{00000000-0005-0000-0000-00004FB30000}"/>
    <cellStyle name="Total 2 3 3 2 9" xfId="46180" xr:uid="{00000000-0005-0000-0000-000050B30000}"/>
    <cellStyle name="Total 2 3 3 3" xfId="22909" xr:uid="{00000000-0005-0000-0000-000051B30000}"/>
    <cellStyle name="Total 2 3 3 3 2" xfId="27195" xr:uid="{00000000-0005-0000-0000-000052B30000}"/>
    <cellStyle name="Total 2 3 3 3 3" xfId="46181" xr:uid="{00000000-0005-0000-0000-000053B30000}"/>
    <cellStyle name="Total 2 3 3 4" xfId="22910" xr:uid="{00000000-0005-0000-0000-000054B30000}"/>
    <cellStyle name="Total 2 3 3 4 2" xfId="27196" xr:uid="{00000000-0005-0000-0000-000055B30000}"/>
    <cellStyle name="Total 2 3 3 4 3" xfId="46182" xr:uid="{00000000-0005-0000-0000-000056B30000}"/>
    <cellStyle name="Total 2 3 3 5" xfId="22911" xr:uid="{00000000-0005-0000-0000-000057B30000}"/>
    <cellStyle name="Total 2 3 3 5 2" xfId="27197" xr:uid="{00000000-0005-0000-0000-000058B30000}"/>
    <cellStyle name="Total 2 3 3 5 3" xfId="46183" xr:uid="{00000000-0005-0000-0000-000059B30000}"/>
    <cellStyle name="Total 2 3 3 6" xfId="22912" xr:uid="{00000000-0005-0000-0000-00005AB30000}"/>
    <cellStyle name="Total 2 3 3 6 2" xfId="27193" xr:uid="{00000000-0005-0000-0000-00005BB30000}"/>
    <cellStyle name="Total 2 3 3 7" xfId="22913" xr:uid="{00000000-0005-0000-0000-00005CB30000}"/>
    <cellStyle name="Total 2 3 3 7 2" xfId="22914" xr:uid="{00000000-0005-0000-0000-00005DB30000}"/>
    <cellStyle name="Total 2 3 3 7 3" xfId="33945" xr:uid="{00000000-0005-0000-0000-00005EB30000}"/>
    <cellStyle name="Total 2 3 3 8" xfId="22915" xr:uid="{00000000-0005-0000-0000-00005FB30000}"/>
    <cellStyle name="Total 2 3 3 8 2" xfId="22916" xr:uid="{00000000-0005-0000-0000-000060B30000}"/>
    <cellStyle name="Total 2 3 3 8 3" xfId="43983" xr:uid="{00000000-0005-0000-0000-000061B30000}"/>
    <cellStyle name="Total 2 3 3 9" xfId="23230" xr:uid="{00000000-0005-0000-0000-000062B30000}"/>
    <cellStyle name="Total 2 3 4" xfId="22917" xr:uid="{00000000-0005-0000-0000-000063B30000}"/>
    <cellStyle name="Total 2 3 4 2" xfId="22918" xr:uid="{00000000-0005-0000-0000-000064B30000}"/>
    <cellStyle name="Total 2 3 4 2 10" xfId="46184" xr:uid="{00000000-0005-0000-0000-000065B30000}"/>
    <cellStyle name="Total 2 3 4 2 11" xfId="44330" xr:uid="{00000000-0005-0000-0000-000066B30000}"/>
    <cellStyle name="Total 2 3 4 2 2" xfId="27199" xr:uid="{00000000-0005-0000-0000-000067B30000}"/>
    <cellStyle name="Total 2 3 4 2 2 2" xfId="46185" xr:uid="{00000000-0005-0000-0000-000068B30000}"/>
    <cellStyle name="Total 2 3 4 2 3" xfId="46186" xr:uid="{00000000-0005-0000-0000-000069B30000}"/>
    <cellStyle name="Total 2 3 4 2 4" xfId="46187" xr:uid="{00000000-0005-0000-0000-00006AB30000}"/>
    <cellStyle name="Total 2 3 4 2 5" xfId="46188" xr:uid="{00000000-0005-0000-0000-00006BB30000}"/>
    <cellStyle name="Total 2 3 4 2 6" xfId="46189" xr:uid="{00000000-0005-0000-0000-00006CB30000}"/>
    <cellStyle name="Total 2 3 4 2 7" xfId="46190" xr:uid="{00000000-0005-0000-0000-00006DB30000}"/>
    <cellStyle name="Total 2 3 4 2 8" xfId="46191" xr:uid="{00000000-0005-0000-0000-00006EB30000}"/>
    <cellStyle name="Total 2 3 4 2 9" xfId="46192" xr:uid="{00000000-0005-0000-0000-00006FB30000}"/>
    <cellStyle name="Total 2 3 4 3" xfId="22919" xr:uid="{00000000-0005-0000-0000-000070B30000}"/>
    <cellStyle name="Total 2 3 4 3 2" xfId="27200" xr:uid="{00000000-0005-0000-0000-000071B30000}"/>
    <cellStyle name="Total 2 3 4 3 3" xfId="46193" xr:uid="{00000000-0005-0000-0000-000072B30000}"/>
    <cellStyle name="Total 2 3 4 4" xfId="22920" xr:uid="{00000000-0005-0000-0000-000073B30000}"/>
    <cellStyle name="Total 2 3 4 4 2" xfId="27201" xr:uid="{00000000-0005-0000-0000-000074B30000}"/>
    <cellStyle name="Total 2 3 4 4 3" xfId="46194" xr:uid="{00000000-0005-0000-0000-000075B30000}"/>
    <cellStyle name="Total 2 3 4 5" xfId="22921" xr:uid="{00000000-0005-0000-0000-000076B30000}"/>
    <cellStyle name="Total 2 3 4 5 2" xfId="27202" xr:uid="{00000000-0005-0000-0000-000077B30000}"/>
    <cellStyle name="Total 2 3 4 5 3" xfId="46195" xr:uid="{00000000-0005-0000-0000-000078B30000}"/>
    <cellStyle name="Total 2 3 4 6" xfId="22922" xr:uid="{00000000-0005-0000-0000-000079B30000}"/>
    <cellStyle name="Total 2 3 4 6 2" xfId="27198" xr:uid="{00000000-0005-0000-0000-00007AB30000}"/>
    <cellStyle name="Total 2 3 4 7" xfId="22923" xr:uid="{00000000-0005-0000-0000-00007BB30000}"/>
    <cellStyle name="Total 2 3 4 7 2" xfId="22924" xr:uid="{00000000-0005-0000-0000-00007CB30000}"/>
    <cellStyle name="Total 2 3 4 7 3" xfId="33946" xr:uid="{00000000-0005-0000-0000-00007DB30000}"/>
    <cellStyle name="Total 2 3 4 8" xfId="22925" xr:uid="{00000000-0005-0000-0000-00007EB30000}"/>
    <cellStyle name="Total 2 3 4 8 2" xfId="22926" xr:uid="{00000000-0005-0000-0000-00007FB30000}"/>
    <cellStyle name="Total 2 3 4 8 3" xfId="43984" xr:uid="{00000000-0005-0000-0000-000080B30000}"/>
    <cellStyle name="Total 2 3 4 9" xfId="23231" xr:uid="{00000000-0005-0000-0000-000081B30000}"/>
    <cellStyle name="Total 2 3 5" xfId="22927" xr:uid="{00000000-0005-0000-0000-000082B30000}"/>
    <cellStyle name="Total 2 3 5 10" xfId="46196" xr:uid="{00000000-0005-0000-0000-000083B30000}"/>
    <cellStyle name="Total 2 3 5 11" xfId="44319" xr:uid="{00000000-0005-0000-0000-000084B30000}"/>
    <cellStyle name="Total 2 3 5 2" xfId="27135" xr:uid="{00000000-0005-0000-0000-000085B30000}"/>
    <cellStyle name="Total 2 3 5 2 2" xfId="46197" xr:uid="{00000000-0005-0000-0000-000086B30000}"/>
    <cellStyle name="Total 2 3 5 3" xfId="46198" xr:uid="{00000000-0005-0000-0000-000087B30000}"/>
    <cellStyle name="Total 2 3 5 4" xfId="46199" xr:uid="{00000000-0005-0000-0000-000088B30000}"/>
    <cellStyle name="Total 2 3 5 5" xfId="46200" xr:uid="{00000000-0005-0000-0000-000089B30000}"/>
    <cellStyle name="Total 2 3 5 6" xfId="46201" xr:uid="{00000000-0005-0000-0000-00008AB30000}"/>
    <cellStyle name="Total 2 3 5 7" xfId="46202" xr:uid="{00000000-0005-0000-0000-00008BB30000}"/>
    <cellStyle name="Total 2 3 5 8" xfId="46203" xr:uid="{00000000-0005-0000-0000-00008CB30000}"/>
    <cellStyle name="Total 2 3 5 9" xfId="46204" xr:uid="{00000000-0005-0000-0000-00008DB30000}"/>
    <cellStyle name="Total 2 3 6" xfId="22928" xr:uid="{00000000-0005-0000-0000-00008EB30000}"/>
    <cellStyle name="Total 2 3 6 2" xfId="22929" xr:uid="{00000000-0005-0000-0000-00008FB30000}"/>
    <cellStyle name="Total 2 3 6 3" xfId="33935" xr:uid="{00000000-0005-0000-0000-000090B30000}"/>
    <cellStyle name="Total 2 3 6 4" xfId="46205" xr:uid="{00000000-0005-0000-0000-000091B30000}"/>
    <cellStyle name="Total 2 3 7" xfId="22930" xr:uid="{00000000-0005-0000-0000-000092B30000}"/>
    <cellStyle name="Total 2 3 7 2" xfId="22931" xr:uid="{00000000-0005-0000-0000-000093B30000}"/>
    <cellStyle name="Total 2 3 7 3" xfId="43973" xr:uid="{00000000-0005-0000-0000-000094B30000}"/>
    <cellStyle name="Total 2 3 7 4" xfId="46206" xr:uid="{00000000-0005-0000-0000-000095B30000}"/>
    <cellStyle name="Total 2 3 8" xfId="23220" xr:uid="{00000000-0005-0000-0000-000096B30000}"/>
    <cellStyle name="Total 2 3 8 2" xfId="46207" xr:uid="{00000000-0005-0000-0000-000097B30000}"/>
    <cellStyle name="Total 2 4" xfId="22932" xr:uid="{00000000-0005-0000-0000-000098B30000}"/>
    <cellStyle name="Total 2 4 10" xfId="22933" xr:uid="{00000000-0005-0000-0000-000099B30000}"/>
    <cellStyle name="Total 2 4 10 10" xfId="46208" xr:uid="{00000000-0005-0000-0000-00009AB30000}"/>
    <cellStyle name="Total 2 4 10 11" xfId="44331" xr:uid="{00000000-0005-0000-0000-00009BB30000}"/>
    <cellStyle name="Total 2 4 10 2" xfId="27204" xr:uid="{00000000-0005-0000-0000-00009CB30000}"/>
    <cellStyle name="Total 2 4 10 2 2" xfId="46209" xr:uid="{00000000-0005-0000-0000-00009DB30000}"/>
    <cellStyle name="Total 2 4 10 3" xfId="46210" xr:uid="{00000000-0005-0000-0000-00009EB30000}"/>
    <cellStyle name="Total 2 4 10 4" xfId="46211" xr:uid="{00000000-0005-0000-0000-00009FB30000}"/>
    <cellStyle name="Total 2 4 10 5" xfId="46212" xr:uid="{00000000-0005-0000-0000-0000A0B30000}"/>
    <cellStyle name="Total 2 4 10 6" xfId="46213" xr:uid="{00000000-0005-0000-0000-0000A1B30000}"/>
    <cellStyle name="Total 2 4 10 7" xfId="46214" xr:uid="{00000000-0005-0000-0000-0000A2B30000}"/>
    <cellStyle name="Total 2 4 10 8" xfId="46215" xr:uid="{00000000-0005-0000-0000-0000A3B30000}"/>
    <cellStyle name="Total 2 4 10 9" xfId="46216" xr:uid="{00000000-0005-0000-0000-0000A4B30000}"/>
    <cellStyle name="Total 2 4 11" xfId="22934" xr:uid="{00000000-0005-0000-0000-0000A5B30000}"/>
    <cellStyle name="Total 2 4 11 2" xfId="27205" xr:uid="{00000000-0005-0000-0000-0000A6B30000}"/>
    <cellStyle name="Total 2 4 11 3" xfId="46217" xr:uid="{00000000-0005-0000-0000-0000A7B30000}"/>
    <cellStyle name="Total 2 4 12" xfId="22935" xr:uid="{00000000-0005-0000-0000-0000A8B30000}"/>
    <cellStyle name="Total 2 4 12 2" xfId="27203" xr:uid="{00000000-0005-0000-0000-0000A9B30000}"/>
    <cellStyle name="Total 2 4 12 3" xfId="46218" xr:uid="{00000000-0005-0000-0000-0000AAB30000}"/>
    <cellStyle name="Total 2 4 13" xfId="22936" xr:uid="{00000000-0005-0000-0000-0000ABB30000}"/>
    <cellStyle name="Total 2 4 13 2" xfId="22937" xr:uid="{00000000-0005-0000-0000-0000ACB30000}"/>
    <cellStyle name="Total 2 4 13 3" xfId="33947" xr:uid="{00000000-0005-0000-0000-0000ADB30000}"/>
    <cellStyle name="Total 2 4 13 4" xfId="46219" xr:uid="{00000000-0005-0000-0000-0000AEB30000}"/>
    <cellStyle name="Total 2 4 14" xfId="22938" xr:uid="{00000000-0005-0000-0000-0000AFB30000}"/>
    <cellStyle name="Total 2 4 14 2" xfId="22939" xr:uid="{00000000-0005-0000-0000-0000B0B30000}"/>
    <cellStyle name="Total 2 4 14 3" xfId="43985" xr:uid="{00000000-0005-0000-0000-0000B1B30000}"/>
    <cellStyle name="Total 2 4 15" xfId="23232" xr:uid="{00000000-0005-0000-0000-0000B2B30000}"/>
    <cellStyle name="Total 2 4 2" xfId="22940" xr:uid="{00000000-0005-0000-0000-0000B3B30000}"/>
    <cellStyle name="Total 2 4 2 10" xfId="22941" xr:uid="{00000000-0005-0000-0000-0000B4B30000}"/>
    <cellStyle name="Total 2 4 2 10 2" xfId="22942" xr:uid="{00000000-0005-0000-0000-0000B5B30000}"/>
    <cellStyle name="Total 2 4 2 10 3" xfId="43986" xr:uid="{00000000-0005-0000-0000-0000B6B30000}"/>
    <cellStyle name="Total 2 4 2 11" xfId="23233" xr:uid="{00000000-0005-0000-0000-0000B7B30000}"/>
    <cellStyle name="Total 2 4 2 2" xfId="22943" xr:uid="{00000000-0005-0000-0000-0000B8B30000}"/>
    <cellStyle name="Total 2 4 2 2 10" xfId="46220" xr:uid="{00000000-0005-0000-0000-0000B9B30000}"/>
    <cellStyle name="Total 2 4 2 2 11" xfId="44332" xr:uid="{00000000-0005-0000-0000-0000BAB30000}"/>
    <cellStyle name="Total 2 4 2 2 2" xfId="22944" xr:uid="{00000000-0005-0000-0000-0000BBB30000}"/>
    <cellStyle name="Total 2 4 2 2 2 2" xfId="27208" xr:uid="{00000000-0005-0000-0000-0000BCB30000}"/>
    <cellStyle name="Total 2 4 2 2 2 3" xfId="46221" xr:uid="{00000000-0005-0000-0000-0000BDB30000}"/>
    <cellStyle name="Total 2 4 2 2 3" xfId="22945" xr:uid="{00000000-0005-0000-0000-0000BEB30000}"/>
    <cellStyle name="Total 2 4 2 2 3 2" xfId="27209" xr:uid="{00000000-0005-0000-0000-0000BFB30000}"/>
    <cellStyle name="Total 2 4 2 2 3 3" xfId="46222" xr:uid="{00000000-0005-0000-0000-0000C0B30000}"/>
    <cellStyle name="Total 2 4 2 2 4" xfId="22946" xr:uid="{00000000-0005-0000-0000-0000C1B30000}"/>
    <cellStyle name="Total 2 4 2 2 4 2" xfId="27210" xr:uid="{00000000-0005-0000-0000-0000C2B30000}"/>
    <cellStyle name="Total 2 4 2 2 4 3" xfId="46223" xr:uid="{00000000-0005-0000-0000-0000C3B30000}"/>
    <cellStyle name="Total 2 4 2 2 5" xfId="22947" xr:uid="{00000000-0005-0000-0000-0000C4B30000}"/>
    <cellStyle name="Total 2 4 2 2 5 2" xfId="27211" xr:uid="{00000000-0005-0000-0000-0000C5B30000}"/>
    <cellStyle name="Total 2 4 2 2 5 3" xfId="46224" xr:uid="{00000000-0005-0000-0000-0000C6B30000}"/>
    <cellStyle name="Total 2 4 2 2 6" xfId="27207" xr:uid="{00000000-0005-0000-0000-0000C7B30000}"/>
    <cellStyle name="Total 2 4 2 2 6 2" xfId="46225" xr:uid="{00000000-0005-0000-0000-0000C8B30000}"/>
    <cellStyle name="Total 2 4 2 2 7" xfId="46226" xr:uid="{00000000-0005-0000-0000-0000C9B30000}"/>
    <cellStyle name="Total 2 4 2 2 8" xfId="46227" xr:uid="{00000000-0005-0000-0000-0000CAB30000}"/>
    <cellStyle name="Total 2 4 2 2 9" xfId="46228" xr:uid="{00000000-0005-0000-0000-0000CBB30000}"/>
    <cellStyle name="Total 2 4 2 3" xfId="22948" xr:uid="{00000000-0005-0000-0000-0000CCB30000}"/>
    <cellStyle name="Total 2 4 2 3 2" xfId="22949" xr:uid="{00000000-0005-0000-0000-0000CDB30000}"/>
    <cellStyle name="Total 2 4 2 3 2 2" xfId="27213" xr:uid="{00000000-0005-0000-0000-0000CEB30000}"/>
    <cellStyle name="Total 2 4 2 3 3" xfId="22950" xr:uid="{00000000-0005-0000-0000-0000CFB30000}"/>
    <cellStyle name="Total 2 4 2 3 3 2" xfId="27214" xr:uid="{00000000-0005-0000-0000-0000D0B30000}"/>
    <cellStyle name="Total 2 4 2 3 4" xfId="22951" xr:uid="{00000000-0005-0000-0000-0000D1B30000}"/>
    <cellStyle name="Total 2 4 2 3 4 2" xfId="27215" xr:uid="{00000000-0005-0000-0000-0000D2B30000}"/>
    <cellStyle name="Total 2 4 2 3 5" xfId="22952" xr:uid="{00000000-0005-0000-0000-0000D3B30000}"/>
    <cellStyle name="Total 2 4 2 3 5 2" xfId="27216" xr:uid="{00000000-0005-0000-0000-0000D4B30000}"/>
    <cellStyle name="Total 2 4 2 3 6" xfId="27212" xr:uid="{00000000-0005-0000-0000-0000D5B30000}"/>
    <cellStyle name="Total 2 4 2 3 7" xfId="46229" xr:uid="{00000000-0005-0000-0000-0000D6B30000}"/>
    <cellStyle name="Total 2 4 2 4" xfId="22953" xr:uid="{00000000-0005-0000-0000-0000D7B30000}"/>
    <cellStyle name="Total 2 4 2 4 2" xfId="22954" xr:uid="{00000000-0005-0000-0000-0000D8B30000}"/>
    <cellStyle name="Total 2 4 2 4 2 2" xfId="27218" xr:uid="{00000000-0005-0000-0000-0000D9B30000}"/>
    <cellStyle name="Total 2 4 2 4 3" xfId="22955" xr:uid="{00000000-0005-0000-0000-0000DAB30000}"/>
    <cellStyle name="Total 2 4 2 4 3 2" xfId="27219" xr:uid="{00000000-0005-0000-0000-0000DBB30000}"/>
    <cellStyle name="Total 2 4 2 4 4" xfId="22956" xr:uid="{00000000-0005-0000-0000-0000DCB30000}"/>
    <cellStyle name="Total 2 4 2 4 4 2" xfId="27220" xr:uid="{00000000-0005-0000-0000-0000DDB30000}"/>
    <cellStyle name="Total 2 4 2 4 5" xfId="22957" xr:uid="{00000000-0005-0000-0000-0000DEB30000}"/>
    <cellStyle name="Total 2 4 2 4 5 2" xfId="27221" xr:uid="{00000000-0005-0000-0000-0000DFB30000}"/>
    <cellStyle name="Total 2 4 2 4 6" xfId="27217" xr:uid="{00000000-0005-0000-0000-0000E0B30000}"/>
    <cellStyle name="Total 2 4 2 4 7" xfId="46230" xr:uid="{00000000-0005-0000-0000-0000E1B30000}"/>
    <cellStyle name="Total 2 4 2 5" xfId="22958" xr:uid="{00000000-0005-0000-0000-0000E2B30000}"/>
    <cellStyle name="Total 2 4 2 5 2" xfId="22959" xr:uid="{00000000-0005-0000-0000-0000E3B30000}"/>
    <cellStyle name="Total 2 4 2 5 2 2" xfId="27223" xr:uid="{00000000-0005-0000-0000-0000E4B30000}"/>
    <cellStyle name="Total 2 4 2 5 3" xfId="22960" xr:uid="{00000000-0005-0000-0000-0000E5B30000}"/>
    <cellStyle name="Total 2 4 2 5 3 2" xfId="27224" xr:uid="{00000000-0005-0000-0000-0000E6B30000}"/>
    <cellStyle name="Total 2 4 2 5 4" xfId="22961" xr:uid="{00000000-0005-0000-0000-0000E7B30000}"/>
    <cellStyle name="Total 2 4 2 5 4 2" xfId="27225" xr:uid="{00000000-0005-0000-0000-0000E8B30000}"/>
    <cellStyle name="Total 2 4 2 5 5" xfId="22962" xr:uid="{00000000-0005-0000-0000-0000E9B30000}"/>
    <cellStyle name="Total 2 4 2 5 5 2" xfId="27226" xr:uid="{00000000-0005-0000-0000-0000EAB30000}"/>
    <cellStyle name="Total 2 4 2 5 6" xfId="27222" xr:uid="{00000000-0005-0000-0000-0000EBB30000}"/>
    <cellStyle name="Total 2 4 2 5 7" xfId="46231" xr:uid="{00000000-0005-0000-0000-0000ECB30000}"/>
    <cellStyle name="Total 2 4 2 6" xfId="22963" xr:uid="{00000000-0005-0000-0000-0000EDB30000}"/>
    <cellStyle name="Total 2 4 2 6 2" xfId="27227" xr:uid="{00000000-0005-0000-0000-0000EEB30000}"/>
    <cellStyle name="Total 2 4 2 7" xfId="22964" xr:uid="{00000000-0005-0000-0000-0000EFB30000}"/>
    <cellStyle name="Total 2 4 2 7 2" xfId="27228" xr:uid="{00000000-0005-0000-0000-0000F0B30000}"/>
    <cellStyle name="Total 2 4 2 8" xfId="22965" xr:uid="{00000000-0005-0000-0000-0000F1B30000}"/>
    <cellStyle name="Total 2 4 2 8 2" xfId="27206" xr:uid="{00000000-0005-0000-0000-0000F2B30000}"/>
    <cellStyle name="Total 2 4 2 9" xfId="22966" xr:uid="{00000000-0005-0000-0000-0000F3B30000}"/>
    <cellStyle name="Total 2 4 2 9 2" xfId="22967" xr:uid="{00000000-0005-0000-0000-0000F4B30000}"/>
    <cellStyle name="Total 2 4 2 9 3" xfId="33948" xr:uid="{00000000-0005-0000-0000-0000F5B30000}"/>
    <cellStyle name="Total 2 4 3" xfId="22968" xr:uid="{00000000-0005-0000-0000-0000F6B30000}"/>
    <cellStyle name="Total 2 4 3 2" xfId="22969" xr:uid="{00000000-0005-0000-0000-0000F7B30000}"/>
    <cellStyle name="Total 2 4 3 2 10" xfId="46232" xr:uid="{00000000-0005-0000-0000-0000F8B30000}"/>
    <cellStyle name="Total 2 4 3 2 11" xfId="44333" xr:uid="{00000000-0005-0000-0000-0000F9B30000}"/>
    <cellStyle name="Total 2 4 3 2 2" xfId="27230" xr:uid="{00000000-0005-0000-0000-0000FAB30000}"/>
    <cellStyle name="Total 2 4 3 2 2 2" xfId="46233" xr:uid="{00000000-0005-0000-0000-0000FBB30000}"/>
    <cellStyle name="Total 2 4 3 2 3" xfId="46234" xr:uid="{00000000-0005-0000-0000-0000FCB30000}"/>
    <cellStyle name="Total 2 4 3 2 4" xfId="46235" xr:uid="{00000000-0005-0000-0000-0000FDB30000}"/>
    <cellStyle name="Total 2 4 3 2 5" xfId="46236" xr:uid="{00000000-0005-0000-0000-0000FEB30000}"/>
    <cellStyle name="Total 2 4 3 2 6" xfId="46237" xr:uid="{00000000-0005-0000-0000-0000FFB30000}"/>
    <cellStyle name="Total 2 4 3 2 7" xfId="46238" xr:uid="{00000000-0005-0000-0000-000000B40000}"/>
    <cellStyle name="Total 2 4 3 2 8" xfId="46239" xr:uid="{00000000-0005-0000-0000-000001B40000}"/>
    <cellStyle name="Total 2 4 3 2 9" xfId="46240" xr:uid="{00000000-0005-0000-0000-000002B40000}"/>
    <cellStyle name="Total 2 4 3 3" xfId="22970" xr:uid="{00000000-0005-0000-0000-000003B40000}"/>
    <cellStyle name="Total 2 4 3 3 2" xfId="27231" xr:uid="{00000000-0005-0000-0000-000004B40000}"/>
    <cellStyle name="Total 2 4 3 3 3" xfId="46241" xr:uid="{00000000-0005-0000-0000-000005B40000}"/>
    <cellStyle name="Total 2 4 3 4" xfId="22971" xr:uid="{00000000-0005-0000-0000-000006B40000}"/>
    <cellStyle name="Total 2 4 3 4 2" xfId="27232" xr:uid="{00000000-0005-0000-0000-000007B40000}"/>
    <cellStyle name="Total 2 4 3 4 3" xfId="46242" xr:uid="{00000000-0005-0000-0000-000008B40000}"/>
    <cellStyle name="Total 2 4 3 5" xfId="22972" xr:uid="{00000000-0005-0000-0000-000009B40000}"/>
    <cellStyle name="Total 2 4 3 5 2" xfId="27233" xr:uid="{00000000-0005-0000-0000-00000AB40000}"/>
    <cellStyle name="Total 2 4 3 5 3" xfId="46243" xr:uid="{00000000-0005-0000-0000-00000BB40000}"/>
    <cellStyle name="Total 2 4 3 6" xfId="22973" xr:uid="{00000000-0005-0000-0000-00000CB40000}"/>
    <cellStyle name="Total 2 4 3 6 2" xfId="27229" xr:uid="{00000000-0005-0000-0000-00000DB40000}"/>
    <cellStyle name="Total 2 4 3 7" xfId="22974" xr:uid="{00000000-0005-0000-0000-00000EB40000}"/>
    <cellStyle name="Total 2 4 3 7 2" xfId="22975" xr:uid="{00000000-0005-0000-0000-00000FB40000}"/>
    <cellStyle name="Total 2 4 3 7 3" xfId="33949" xr:uid="{00000000-0005-0000-0000-000010B40000}"/>
    <cellStyle name="Total 2 4 3 8" xfId="22976" xr:uid="{00000000-0005-0000-0000-000011B40000}"/>
    <cellStyle name="Total 2 4 3 8 2" xfId="22977" xr:uid="{00000000-0005-0000-0000-000012B40000}"/>
    <cellStyle name="Total 2 4 3 8 3" xfId="43987" xr:uid="{00000000-0005-0000-0000-000013B40000}"/>
    <cellStyle name="Total 2 4 3 9" xfId="23234" xr:uid="{00000000-0005-0000-0000-000014B40000}"/>
    <cellStyle name="Total 2 4 4" xfId="22978" xr:uid="{00000000-0005-0000-0000-000015B40000}"/>
    <cellStyle name="Total 2 4 4 2" xfId="22979" xr:uid="{00000000-0005-0000-0000-000016B40000}"/>
    <cellStyle name="Total 2 4 4 2 10" xfId="46244" xr:uid="{00000000-0005-0000-0000-000017B40000}"/>
    <cellStyle name="Total 2 4 4 2 11" xfId="44334" xr:uid="{00000000-0005-0000-0000-000018B40000}"/>
    <cellStyle name="Total 2 4 4 2 2" xfId="27235" xr:uid="{00000000-0005-0000-0000-000019B40000}"/>
    <cellStyle name="Total 2 4 4 2 2 2" xfId="46245" xr:uid="{00000000-0005-0000-0000-00001AB40000}"/>
    <cellStyle name="Total 2 4 4 2 3" xfId="46246" xr:uid="{00000000-0005-0000-0000-00001BB40000}"/>
    <cellStyle name="Total 2 4 4 2 4" xfId="46247" xr:uid="{00000000-0005-0000-0000-00001CB40000}"/>
    <cellStyle name="Total 2 4 4 2 5" xfId="46248" xr:uid="{00000000-0005-0000-0000-00001DB40000}"/>
    <cellStyle name="Total 2 4 4 2 6" xfId="46249" xr:uid="{00000000-0005-0000-0000-00001EB40000}"/>
    <cellStyle name="Total 2 4 4 2 7" xfId="46250" xr:uid="{00000000-0005-0000-0000-00001FB40000}"/>
    <cellStyle name="Total 2 4 4 2 8" xfId="46251" xr:uid="{00000000-0005-0000-0000-000020B40000}"/>
    <cellStyle name="Total 2 4 4 2 9" xfId="46252" xr:uid="{00000000-0005-0000-0000-000021B40000}"/>
    <cellStyle name="Total 2 4 4 3" xfId="22980" xr:uid="{00000000-0005-0000-0000-000022B40000}"/>
    <cellStyle name="Total 2 4 4 3 2" xfId="27236" xr:uid="{00000000-0005-0000-0000-000023B40000}"/>
    <cellStyle name="Total 2 4 4 3 3" xfId="46253" xr:uid="{00000000-0005-0000-0000-000024B40000}"/>
    <cellStyle name="Total 2 4 4 4" xfId="22981" xr:uid="{00000000-0005-0000-0000-000025B40000}"/>
    <cellStyle name="Total 2 4 4 4 2" xfId="27237" xr:uid="{00000000-0005-0000-0000-000026B40000}"/>
    <cellStyle name="Total 2 4 4 4 3" xfId="46254" xr:uid="{00000000-0005-0000-0000-000027B40000}"/>
    <cellStyle name="Total 2 4 4 5" xfId="22982" xr:uid="{00000000-0005-0000-0000-000028B40000}"/>
    <cellStyle name="Total 2 4 4 5 2" xfId="27238" xr:uid="{00000000-0005-0000-0000-000029B40000}"/>
    <cellStyle name="Total 2 4 4 5 3" xfId="46255" xr:uid="{00000000-0005-0000-0000-00002AB40000}"/>
    <cellStyle name="Total 2 4 4 6" xfId="22983" xr:uid="{00000000-0005-0000-0000-00002BB40000}"/>
    <cellStyle name="Total 2 4 4 6 2" xfId="27234" xr:uid="{00000000-0005-0000-0000-00002CB40000}"/>
    <cellStyle name="Total 2 4 4 7" xfId="22984" xr:uid="{00000000-0005-0000-0000-00002DB40000}"/>
    <cellStyle name="Total 2 4 4 7 2" xfId="22985" xr:uid="{00000000-0005-0000-0000-00002EB40000}"/>
    <cellStyle name="Total 2 4 4 7 3" xfId="33950" xr:uid="{00000000-0005-0000-0000-00002FB40000}"/>
    <cellStyle name="Total 2 4 4 8" xfId="22986" xr:uid="{00000000-0005-0000-0000-000030B40000}"/>
    <cellStyle name="Total 2 4 4 8 2" xfId="22987" xr:uid="{00000000-0005-0000-0000-000031B40000}"/>
    <cellStyle name="Total 2 4 4 8 3" xfId="43988" xr:uid="{00000000-0005-0000-0000-000032B40000}"/>
    <cellStyle name="Total 2 4 4 9" xfId="23235" xr:uid="{00000000-0005-0000-0000-000033B40000}"/>
    <cellStyle name="Total 2 4 5" xfId="22988" xr:uid="{00000000-0005-0000-0000-000034B40000}"/>
    <cellStyle name="Total 2 4 5 2" xfId="22989" xr:uid="{00000000-0005-0000-0000-000035B40000}"/>
    <cellStyle name="Total 2 4 5 2 10" xfId="46256" xr:uid="{00000000-0005-0000-0000-000036B40000}"/>
    <cellStyle name="Total 2 4 5 2 11" xfId="44335" xr:uid="{00000000-0005-0000-0000-000037B40000}"/>
    <cellStyle name="Total 2 4 5 2 2" xfId="27240" xr:uid="{00000000-0005-0000-0000-000038B40000}"/>
    <cellStyle name="Total 2 4 5 2 2 2" xfId="46257" xr:uid="{00000000-0005-0000-0000-000039B40000}"/>
    <cellStyle name="Total 2 4 5 2 3" xfId="46258" xr:uid="{00000000-0005-0000-0000-00003AB40000}"/>
    <cellStyle name="Total 2 4 5 2 4" xfId="46259" xr:uid="{00000000-0005-0000-0000-00003BB40000}"/>
    <cellStyle name="Total 2 4 5 2 5" xfId="46260" xr:uid="{00000000-0005-0000-0000-00003CB40000}"/>
    <cellStyle name="Total 2 4 5 2 6" xfId="46261" xr:uid="{00000000-0005-0000-0000-00003DB40000}"/>
    <cellStyle name="Total 2 4 5 2 7" xfId="46262" xr:uid="{00000000-0005-0000-0000-00003EB40000}"/>
    <cellStyle name="Total 2 4 5 2 8" xfId="46263" xr:uid="{00000000-0005-0000-0000-00003FB40000}"/>
    <cellStyle name="Total 2 4 5 2 9" xfId="46264" xr:uid="{00000000-0005-0000-0000-000040B40000}"/>
    <cellStyle name="Total 2 4 5 3" xfId="22990" xr:uid="{00000000-0005-0000-0000-000041B40000}"/>
    <cellStyle name="Total 2 4 5 3 2" xfId="27241" xr:uid="{00000000-0005-0000-0000-000042B40000}"/>
    <cellStyle name="Total 2 4 5 3 3" xfId="46265" xr:uid="{00000000-0005-0000-0000-000043B40000}"/>
    <cellStyle name="Total 2 4 5 4" xfId="22991" xr:uid="{00000000-0005-0000-0000-000044B40000}"/>
    <cellStyle name="Total 2 4 5 4 2" xfId="27242" xr:uid="{00000000-0005-0000-0000-000045B40000}"/>
    <cellStyle name="Total 2 4 5 4 3" xfId="46266" xr:uid="{00000000-0005-0000-0000-000046B40000}"/>
    <cellStyle name="Total 2 4 5 5" xfId="22992" xr:uid="{00000000-0005-0000-0000-000047B40000}"/>
    <cellStyle name="Total 2 4 5 5 2" xfId="27243" xr:uid="{00000000-0005-0000-0000-000048B40000}"/>
    <cellStyle name="Total 2 4 5 5 3" xfId="46267" xr:uid="{00000000-0005-0000-0000-000049B40000}"/>
    <cellStyle name="Total 2 4 5 6" xfId="22993" xr:uid="{00000000-0005-0000-0000-00004AB40000}"/>
    <cellStyle name="Total 2 4 5 6 2" xfId="27239" xr:uid="{00000000-0005-0000-0000-00004BB40000}"/>
    <cellStyle name="Total 2 4 5 7" xfId="22994" xr:uid="{00000000-0005-0000-0000-00004CB40000}"/>
    <cellStyle name="Total 2 4 5 7 2" xfId="22995" xr:uid="{00000000-0005-0000-0000-00004DB40000}"/>
    <cellStyle name="Total 2 4 5 7 3" xfId="33951" xr:uid="{00000000-0005-0000-0000-00004EB40000}"/>
    <cellStyle name="Total 2 4 5 8" xfId="22996" xr:uid="{00000000-0005-0000-0000-00004FB40000}"/>
    <cellStyle name="Total 2 4 5 8 2" xfId="22997" xr:uid="{00000000-0005-0000-0000-000050B40000}"/>
    <cellStyle name="Total 2 4 5 8 3" xfId="43989" xr:uid="{00000000-0005-0000-0000-000051B40000}"/>
    <cellStyle name="Total 2 4 5 9" xfId="23236" xr:uid="{00000000-0005-0000-0000-000052B40000}"/>
    <cellStyle name="Total 2 4 6" xfId="22998" xr:uid="{00000000-0005-0000-0000-000053B40000}"/>
    <cellStyle name="Total 2 4 6 2" xfId="22999" xr:uid="{00000000-0005-0000-0000-000054B40000}"/>
    <cellStyle name="Total 2 4 6 2 10" xfId="46268" xr:uid="{00000000-0005-0000-0000-000055B40000}"/>
    <cellStyle name="Total 2 4 6 2 11" xfId="44336" xr:uid="{00000000-0005-0000-0000-000056B40000}"/>
    <cellStyle name="Total 2 4 6 2 2" xfId="27245" xr:uid="{00000000-0005-0000-0000-000057B40000}"/>
    <cellStyle name="Total 2 4 6 2 2 2" xfId="46269" xr:uid="{00000000-0005-0000-0000-000058B40000}"/>
    <cellStyle name="Total 2 4 6 2 3" xfId="46270" xr:uid="{00000000-0005-0000-0000-000059B40000}"/>
    <cellStyle name="Total 2 4 6 2 4" xfId="46271" xr:uid="{00000000-0005-0000-0000-00005AB40000}"/>
    <cellStyle name="Total 2 4 6 2 5" xfId="46272" xr:uid="{00000000-0005-0000-0000-00005BB40000}"/>
    <cellStyle name="Total 2 4 6 2 6" xfId="46273" xr:uid="{00000000-0005-0000-0000-00005CB40000}"/>
    <cellStyle name="Total 2 4 6 2 7" xfId="46274" xr:uid="{00000000-0005-0000-0000-00005DB40000}"/>
    <cellStyle name="Total 2 4 6 2 8" xfId="46275" xr:uid="{00000000-0005-0000-0000-00005EB40000}"/>
    <cellStyle name="Total 2 4 6 2 9" xfId="46276" xr:uid="{00000000-0005-0000-0000-00005FB40000}"/>
    <cellStyle name="Total 2 4 6 3" xfId="23000" xr:uid="{00000000-0005-0000-0000-000060B40000}"/>
    <cellStyle name="Total 2 4 6 3 2" xfId="27246" xr:uid="{00000000-0005-0000-0000-000061B40000}"/>
    <cellStyle name="Total 2 4 6 3 3" xfId="46277" xr:uid="{00000000-0005-0000-0000-000062B40000}"/>
    <cellStyle name="Total 2 4 6 4" xfId="23001" xr:uid="{00000000-0005-0000-0000-000063B40000}"/>
    <cellStyle name="Total 2 4 6 4 2" xfId="27247" xr:uid="{00000000-0005-0000-0000-000064B40000}"/>
    <cellStyle name="Total 2 4 6 4 3" xfId="46278" xr:uid="{00000000-0005-0000-0000-000065B40000}"/>
    <cellStyle name="Total 2 4 6 5" xfId="23002" xr:uid="{00000000-0005-0000-0000-000066B40000}"/>
    <cellStyle name="Total 2 4 6 5 2" xfId="27248" xr:uid="{00000000-0005-0000-0000-000067B40000}"/>
    <cellStyle name="Total 2 4 6 5 3" xfId="46279" xr:uid="{00000000-0005-0000-0000-000068B40000}"/>
    <cellStyle name="Total 2 4 6 6" xfId="23003" xr:uid="{00000000-0005-0000-0000-000069B40000}"/>
    <cellStyle name="Total 2 4 6 6 2" xfId="27244" xr:uid="{00000000-0005-0000-0000-00006AB40000}"/>
    <cellStyle name="Total 2 4 6 7" xfId="23004" xr:uid="{00000000-0005-0000-0000-00006BB40000}"/>
    <cellStyle name="Total 2 4 6 7 2" xfId="23005" xr:uid="{00000000-0005-0000-0000-00006CB40000}"/>
    <cellStyle name="Total 2 4 6 7 3" xfId="33952" xr:uid="{00000000-0005-0000-0000-00006DB40000}"/>
    <cellStyle name="Total 2 4 6 8" xfId="23006" xr:uid="{00000000-0005-0000-0000-00006EB40000}"/>
    <cellStyle name="Total 2 4 6 8 2" xfId="23007" xr:uid="{00000000-0005-0000-0000-00006FB40000}"/>
    <cellStyle name="Total 2 4 6 8 3" xfId="43990" xr:uid="{00000000-0005-0000-0000-000070B40000}"/>
    <cellStyle name="Total 2 4 6 9" xfId="23237" xr:uid="{00000000-0005-0000-0000-000071B40000}"/>
    <cellStyle name="Total 2 4 7" xfId="23008" xr:uid="{00000000-0005-0000-0000-000072B40000}"/>
    <cellStyle name="Total 2 4 7 2" xfId="23009" xr:uid="{00000000-0005-0000-0000-000073B40000}"/>
    <cellStyle name="Total 2 4 7 2 10" xfId="46280" xr:uid="{00000000-0005-0000-0000-000074B40000}"/>
    <cellStyle name="Total 2 4 7 2 11" xfId="44337" xr:uid="{00000000-0005-0000-0000-000075B40000}"/>
    <cellStyle name="Total 2 4 7 2 2" xfId="27250" xr:uid="{00000000-0005-0000-0000-000076B40000}"/>
    <cellStyle name="Total 2 4 7 2 2 2" xfId="46281" xr:uid="{00000000-0005-0000-0000-000077B40000}"/>
    <cellStyle name="Total 2 4 7 2 3" xfId="46282" xr:uid="{00000000-0005-0000-0000-000078B40000}"/>
    <cellStyle name="Total 2 4 7 2 4" xfId="46283" xr:uid="{00000000-0005-0000-0000-000079B40000}"/>
    <cellStyle name="Total 2 4 7 2 5" xfId="46284" xr:uid="{00000000-0005-0000-0000-00007AB40000}"/>
    <cellStyle name="Total 2 4 7 2 6" xfId="46285" xr:uid="{00000000-0005-0000-0000-00007BB40000}"/>
    <cellStyle name="Total 2 4 7 2 7" xfId="46286" xr:uid="{00000000-0005-0000-0000-00007CB40000}"/>
    <cellStyle name="Total 2 4 7 2 8" xfId="46287" xr:uid="{00000000-0005-0000-0000-00007DB40000}"/>
    <cellStyle name="Total 2 4 7 2 9" xfId="46288" xr:uid="{00000000-0005-0000-0000-00007EB40000}"/>
    <cellStyle name="Total 2 4 7 3" xfId="23010" xr:uid="{00000000-0005-0000-0000-00007FB40000}"/>
    <cellStyle name="Total 2 4 7 3 2" xfId="27251" xr:uid="{00000000-0005-0000-0000-000080B40000}"/>
    <cellStyle name="Total 2 4 7 3 3" xfId="46289" xr:uid="{00000000-0005-0000-0000-000081B40000}"/>
    <cellStyle name="Total 2 4 7 4" xfId="23011" xr:uid="{00000000-0005-0000-0000-000082B40000}"/>
    <cellStyle name="Total 2 4 7 4 2" xfId="27252" xr:uid="{00000000-0005-0000-0000-000083B40000}"/>
    <cellStyle name="Total 2 4 7 4 3" xfId="46290" xr:uid="{00000000-0005-0000-0000-000084B40000}"/>
    <cellStyle name="Total 2 4 7 5" xfId="23012" xr:uid="{00000000-0005-0000-0000-000085B40000}"/>
    <cellStyle name="Total 2 4 7 5 2" xfId="27253" xr:uid="{00000000-0005-0000-0000-000086B40000}"/>
    <cellStyle name="Total 2 4 7 5 3" xfId="46291" xr:uid="{00000000-0005-0000-0000-000087B40000}"/>
    <cellStyle name="Total 2 4 7 6" xfId="23013" xr:uid="{00000000-0005-0000-0000-000088B40000}"/>
    <cellStyle name="Total 2 4 7 6 2" xfId="27249" xr:uid="{00000000-0005-0000-0000-000089B40000}"/>
    <cellStyle name="Total 2 4 7 7" xfId="23014" xr:uid="{00000000-0005-0000-0000-00008AB40000}"/>
    <cellStyle name="Total 2 4 7 7 2" xfId="23015" xr:uid="{00000000-0005-0000-0000-00008BB40000}"/>
    <cellStyle name="Total 2 4 7 7 3" xfId="33953" xr:uid="{00000000-0005-0000-0000-00008CB40000}"/>
    <cellStyle name="Total 2 4 7 8" xfId="23016" xr:uid="{00000000-0005-0000-0000-00008DB40000}"/>
    <cellStyle name="Total 2 4 7 8 2" xfId="23017" xr:uid="{00000000-0005-0000-0000-00008EB40000}"/>
    <cellStyle name="Total 2 4 7 8 3" xfId="43991" xr:uid="{00000000-0005-0000-0000-00008FB40000}"/>
    <cellStyle name="Total 2 4 7 9" xfId="23238" xr:uid="{00000000-0005-0000-0000-000090B40000}"/>
    <cellStyle name="Total 2 4 8" xfId="23018" xr:uid="{00000000-0005-0000-0000-000091B40000}"/>
    <cellStyle name="Total 2 4 8 2" xfId="23019" xr:uid="{00000000-0005-0000-0000-000092B40000}"/>
    <cellStyle name="Total 2 4 8 2 10" xfId="46292" xr:uid="{00000000-0005-0000-0000-000093B40000}"/>
    <cellStyle name="Total 2 4 8 2 11" xfId="44338" xr:uid="{00000000-0005-0000-0000-000094B40000}"/>
    <cellStyle name="Total 2 4 8 2 2" xfId="27255" xr:uid="{00000000-0005-0000-0000-000095B40000}"/>
    <cellStyle name="Total 2 4 8 2 2 2" xfId="46293" xr:uid="{00000000-0005-0000-0000-000096B40000}"/>
    <cellStyle name="Total 2 4 8 2 3" xfId="46294" xr:uid="{00000000-0005-0000-0000-000097B40000}"/>
    <cellStyle name="Total 2 4 8 2 4" xfId="46295" xr:uid="{00000000-0005-0000-0000-000098B40000}"/>
    <cellStyle name="Total 2 4 8 2 5" xfId="46296" xr:uid="{00000000-0005-0000-0000-000099B40000}"/>
    <cellStyle name="Total 2 4 8 2 6" xfId="46297" xr:uid="{00000000-0005-0000-0000-00009AB40000}"/>
    <cellStyle name="Total 2 4 8 2 7" xfId="46298" xr:uid="{00000000-0005-0000-0000-00009BB40000}"/>
    <cellStyle name="Total 2 4 8 2 8" xfId="46299" xr:uid="{00000000-0005-0000-0000-00009CB40000}"/>
    <cellStyle name="Total 2 4 8 2 9" xfId="46300" xr:uid="{00000000-0005-0000-0000-00009DB40000}"/>
    <cellStyle name="Total 2 4 8 3" xfId="23020" xr:uid="{00000000-0005-0000-0000-00009EB40000}"/>
    <cellStyle name="Total 2 4 8 3 2" xfId="27256" xr:uid="{00000000-0005-0000-0000-00009FB40000}"/>
    <cellStyle name="Total 2 4 8 3 3" xfId="46301" xr:uid="{00000000-0005-0000-0000-0000A0B40000}"/>
    <cellStyle name="Total 2 4 8 4" xfId="23021" xr:uid="{00000000-0005-0000-0000-0000A1B40000}"/>
    <cellStyle name="Total 2 4 8 4 2" xfId="27257" xr:uid="{00000000-0005-0000-0000-0000A2B40000}"/>
    <cellStyle name="Total 2 4 8 4 3" xfId="46302" xr:uid="{00000000-0005-0000-0000-0000A3B40000}"/>
    <cellStyle name="Total 2 4 8 5" xfId="23022" xr:uid="{00000000-0005-0000-0000-0000A4B40000}"/>
    <cellStyle name="Total 2 4 8 5 2" xfId="27258" xr:uid="{00000000-0005-0000-0000-0000A5B40000}"/>
    <cellStyle name="Total 2 4 8 5 3" xfId="46303" xr:uid="{00000000-0005-0000-0000-0000A6B40000}"/>
    <cellStyle name="Total 2 4 8 6" xfId="23023" xr:uid="{00000000-0005-0000-0000-0000A7B40000}"/>
    <cellStyle name="Total 2 4 8 6 2" xfId="27254" xr:uid="{00000000-0005-0000-0000-0000A8B40000}"/>
    <cellStyle name="Total 2 4 8 7" xfId="23024" xr:uid="{00000000-0005-0000-0000-0000A9B40000}"/>
    <cellStyle name="Total 2 4 8 7 2" xfId="23025" xr:uid="{00000000-0005-0000-0000-0000AAB40000}"/>
    <cellStyle name="Total 2 4 8 7 3" xfId="33954" xr:uid="{00000000-0005-0000-0000-0000ABB40000}"/>
    <cellStyle name="Total 2 4 8 8" xfId="23026" xr:uid="{00000000-0005-0000-0000-0000ACB40000}"/>
    <cellStyle name="Total 2 4 8 8 2" xfId="23027" xr:uid="{00000000-0005-0000-0000-0000ADB40000}"/>
    <cellStyle name="Total 2 4 8 8 3" xfId="43992" xr:uid="{00000000-0005-0000-0000-0000AEB40000}"/>
    <cellStyle name="Total 2 4 8 9" xfId="23239" xr:uid="{00000000-0005-0000-0000-0000AFB40000}"/>
    <cellStyle name="Total 2 4 9" xfId="23028" xr:uid="{00000000-0005-0000-0000-0000B0B40000}"/>
    <cellStyle name="Total 2 4 9 2" xfId="23029" xr:uid="{00000000-0005-0000-0000-0000B1B40000}"/>
    <cellStyle name="Total 2 4 9 2 10" xfId="46304" xr:uid="{00000000-0005-0000-0000-0000B2B40000}"/>
    <cellStyle name="Total 2 4 9 2 11" xfId="44339" xr:uid="{00000000-0005-0000-0000-0000B3B40000}"/>
    <cellStyle name="Total 2 4 9 2 2" xfId="27259" xr:uid="{00000000-0005-0000-0000-0000B4B40000}"/>
    <cellStyle name="Total 2 4 9 2 2 2" xfId="46305" xr:uid="{00000000-0005-0000-0000-0000B5B40000}"/>
    <cellStyle name="Total 2 4 9 2 3" xfId="46306" xr:uid="{00000000-0005-0000-0000-0000B6B40000}"/>
    <cellStyle name="Total 2 4 9 2 4" xfId="46307" xr:uid="{00000000-0005-0000-0000-0000B7B40000}"/>
    <cellStyle name="Total 2 4 9 2 5" xfId="46308" xr:uid="{00000000-0005-0000-0000-0000B8B40000}"/>
    <cellStyle name="Total 2 4 9 2 6" xfId="46309" xr:uid="{00000000-0005-0000-0000-0000B9B40000}"/>
    <cellStyle name="Total 2 4 9 2 7" xfId="46310" xr:uid="{00000000-0005-0000-0000-0000BAB40000}"/>
    <cellStyle name="Total 2 4 9 2 8" xfId="46311" xr:uid="{00000000-0005-0000-0000-0000BBB40000}"/>
    <cellStyle name="Total 2 4 9 2 9" xfId="46312" xr:uid="{00000000-0005-0000-0000-0000BCB40000}"/>
    <cellStyle name="Total 2 4 9 3" xfId="23030" xr:uid="{00000000-0005-0000-0000-0000BDB40000}"/>
    <cellStyle name="Total 2 4 9 3 2" xfId="23031" xr:uid="{00000000-0005-0000-0000-0000BEB40000}"/>
    <cellStyle name="Total 2 4 9 3 3" xfId="33955" xr:uid="{00000000-0005-0000-0000-0000BFB40000}"/>
    <cellStyle name="Total 2 4 9 3 4" xfId="46313" xr:uid="{00000000-0005-0000-0000-0000C0B40000}"/>
    <cellStyle name="Total 2 4 9 4" xfId="23032" xr:uid="{00000000-0005-0000-0000-0000C1B40000}"/>
    <cellStyle name="Total 2 4 9 4 2" xfId="23033" xr:uid="{00000000-0005-0000-0000-0000C2B40000}"/>
    <cellStyle name="Total 2 4 9 4 3" xfId="43993" xr:uid="{00000000-0005-0000-0000-0000C3B40000}"/>
    <cellStyle name="Total 2 4 9 4 4" xfId="46314" xr:uid="{00000000-0005-0000-0000-0000C4B40000}"/>
    <cellStyle name="Total 2 4 9 5" xfId="23240" xr:uid="{00000000-0005-0000-0000-0000C5B40000}"/>
    <cellStyle name="Total 2 4 9 5 2" xfId="46315" xr:uid="{00000000-0005-0000-0000-0000C6B40000}"/>
    <cellStyle name="Total 2 5" xfId="23034" xr:uid="{00000000-0005-0000-0000-0000C7B40000}"/>
    <cellStyle name="Total 2 5 2" xfId="23035" xr:uid="{00000000-0005-0000-0000-0000C8B40000}"/>
    <cellStyle name="Total 2 5 2 2" xfId="23036" xr:uid="{00000000-0005-0000-0000-0000C9B40000}"/>
    <cellStyle name="Total 2 5 2 2 2" xfId="27262" xr:uid="{00000000-0005-0000-0000-0000CAB40000}"/>
    <cellStyle name="Total 2 5 2 3" xfId="23037" xr:uid="{00000000-0005-0000-0000-0000CBB40000}"/>
    <cellStyle name="Total 2 5 2 3 2" xfId="27263" xr:uid="{00000000-0005-0000-0000-0000CCB40000}"/>
    <cellStyle name="Total 2 5 2 4" xfId="23038" xr:uid="{00000000-0005-0000-0000-0000CDB40000}"/>
    <cellStyle name="Total 2 5 2 4 2" xfId="27264" xr:uid="{00000000-0005-0000-0000-0000CEB40000}"/>
    <cellStyle name="Total 2 5 2 5" xfId="23039" xr:uid="{00000000-0005-0000-0000-0000CFB40000}"/>
    <cellStyle name="Total 2 5 2 5 2" xfId="27265" xr:uid="{00000000-0005-0000-0000-0000D0B40000}"/>
    <cellStyle name="Total 2 5 2 6" xfId="27261" xr:uid="{00000000-0005-0000-0000-0000D1B40000}"/>
    <cellStyle name="Total 2 5 3" xfId="23040" xr:uid="{00000000-0005-0000-0000-0000D2B40000}"/>
    <cellStyle name="Total 2 5 3 2" xfId="23041" xr:uid="{00000000-0005-0000-0000-0000D3B40000}"/>
    <cellStyle name="Total 2 5 3 2 2" xfId="27267" xr:uid="{00000000-0005-0000-0000-0000D4B40000}"/>
    <cellStyle name="Total 2 5 3 3" xfId="23042" xr:uid="{00000000-0005-0000-0000-0000D5B40000}"/>
    <cellStyle name="Total 2 5 3 3 2" xfId="27268" xr:uid="{00000000-0005-0000-0000-0000D6B40000}"/>
    <cellStyle name="Total 2 5 3 4" xfId="23043" xr:uid="{00000000-0005-0000-0000-0000D7B40000}"/>
    <cellStyle name="Total 2 5 3 4 2" xfId="27269" xr:uid="{00000000-0005-0000-0000-0000D8B40000}"/>
    <cellStyle name="Total 2 5 3 5" xfId="23044" xr:uid="{00000000-0005-0000-0000-0000D9B40000}"/>
    <cellStyle name="Total 2 5 3 5 2" xfId="27270" xr:uid="{00000000-0005-0000-0000-0000DAB40000}"/>
    <cellStyle name="Total 2 5 3 6" xfId="27266" xr:uid="{00000000-0005-0000-0000-0000DBB40000}"/>
    <cellStyle name="Total 2 5 4" xfId="23045" xr:uid="{00000000-0005-0000-0000-0000DCB40000}"/>
    <cellStyle name="Total 2 5 4 2" xfId="23046" xr:uid="{00000000-0005-0000-0000-0000DDB40000}"/>
    <cellStyle name="Total 2 5 4 2 2" xfId="27272" xr:uid="{00000000-0005-0000-0000-0000DEB40000}"/>
    <cellStyle name="Total 2 5 4 3" xfId="23047" xr:uid="{00000000-0005-0000-0000-0000DFB40000}"/>
    <cellStyle name="Total 2 5 4 3 2" xfId="27273" xr:uid="{00000000-0005-0000-0000-0000E0B40000}"/>
    <cellStyle name="Total 2 5 4 4" xfId="23048" xr:uid="{00000000-0005-0000-0000-0000E1B40000}"/>
    <cellStyle name="Total 2 5 4 4 2" xfId="27274" xr:uid="{00000000-0005-0000-0000-0000E2B40000}"/>
    <cellStyle name="Total 2 5 4 5" xfId="23049" xr:uid="{00000000-0005-0000-0000-0000E3B40000}"/>
    <cellStyle name="Total 2 5 4 5 2" xfId="27275" xr:uid="{00000000-0005-0000-0000-0000E4B40000}"/>
    <cellStyle name="Total 2 5 4 6" xfId="27271" xr:uid="{00000000-0005-0000-0000-0000E5B40000}"/>
    <cellStyle name="Total 2 5 5" xfId="23050" xr:uid="{00000000-0005-0000-0000-0000E6B40000}"/>
    <cellStyle name="Total 2 5 5 2" xfId="23051" xr:uid="{00000000-0005-0000-0000-0000E7B40000}"/>
    <cellStyle name="Total 2 5 5 2 2" xfId="27277" xr:uid="{00000000-0005-0000-0000-0000E8B40000}"/>
    <cellStyle name="Total 2 5 5 3" xfId="23052" xr:uid="{00000000-0005-0000-0000-0000E9B40000}"/>
    <cellStyle name="Total 2 5 5 3 2" xfId="27278" xr:uid="{00000000-0005-0000-0000-0000EAB40000}"/>
    <cellStyle name="Total 2 5 5 4" xfId="23053" xr:uid="{00000000-0005-0000-0000-0000EBB40000}"/>
    <cellStyle name="Total 2 5 5 4 2" xfId="27279" xr:uid="{00000000-0005-0000-0000-0000ECB40000}"/>
    <cellStyle name="Total 2 5 5 5" xfId="23054" xr:uid="{00000000-0005-0000-0000-0000EDB40000}"/>
    <cellStyle name="Total 2 5 5 5 2" xfId="27280" xr:uid="{00000000-0005-0000-0000-0000EEB40000}"/>
    <cellStyle name="Total 2 5 5 6" xfId="27276" xr:uid="{00000000-0005-0000-0000-0000EFB40000}"/>
    <cellStyle name="Total 2 5 6" xfId="23055" xr:uid="{00000000-0005-0000-0000-0000F0B40000}"/>
    <cellStyle name="Total 2 5 6 2" xfId="27281" xr:uid="{00000000-0005-0000-0000-0000F1B40000}"/>
    <cellStyle name="Total 2 5 7" xfId="23056" xr:uid="{00000000-0005-0000-0000-0000F2B40000}"/>
    <cellStyle name="Total 2 5 7 2" xfId="27282" xr:uid="{00000000-0005-0000-0000-0000F3B40000}"/>
    <cellStyle name="Total 2 5 8" xfId="23057" xr:uid="{00000000-0005-0000-0000-0000F4B40000}"/>
    <cellStyle name="Total 2 5 8 2" xfId="27260" xr:uid="{00000000-0005-0000-0000-0000F5B40000}"/>
    <cellStyle name="Total 2 5 9" xfId="23377" xr:uid="{00000000-0005-0000-0000-0000F6B40000}"/>
    <cellStyle name="Total 2 6" xfId="23058" xr:uid="{00000000-0005-0000-0000-0000F7B40000}"/>
    <cellStyle name="Total 2 6 10" xfId="46316" xr:uid="{00000000-0005-0000-0000-0000F8B40000}"/>
    <cellStyle name="Total 2 6 11" xfId="44306" xr:uid="{00000000-0005-0000-0000-0000F9B40000}"/>
    <cellStyle name="Total 2 6 2" xfId="23059" xr:uid="{00000000-0005-0000-0000-0000FAB40000}"/>
    <cellStyle name="Total 2 6 2 2" xfId="27284" xr:uid="{00000000-0005-0000-0000-0000FBB40000}"/>
    <cellStyle name="Total 2 6 2 3" xfId="46317" xr:uid="{00000000-0005-0000-0000-0000FCB40000}"/>
    <cellStyle name="Total 2 6 3" xfId="23060" xr:uid="{00000000-0005-0000-0000-0000FDB40000}"/>
    <cellStyle name="Total 2 6 3 2" xfId="27285" xr:uid="{00000000-0005-0000-0000-0000FEB40000}"/>
    <cellStyle name="Total 2 6 3 3" xfId="46318" xr:uid="{00000000-0005-0000-0000-0000FFB40000}"/>
    <cellStyle name="Total 2 6 4" xfId="23061" xr:uid="{00000000-0005-0000-0000-000000B50000}"/>
    <cellStyle name="Total 2 6 4 2" xfId="27286" xr:uid="{00000000-0005-0000-0000-000001B50000}"/>
    <cellStyle name="Total 2 6 4 3" xfId="46319" xr:uid="{00000000-0005-0000-0000-000002B50000}"/>
    <cellStyle name="Total 2 6 5" xfId="23062" xr:uid="{00000000-0005-0000-0000-000003B50000}"/>
    <cellStyle name="Total 2 6 5 2" xfId="27287" xr:uid="{00000000-0005-0000-0000-000004B50000}"/>
    <cellStyle name="Total 2 6 5 3" xfId="46320" xr:uid="{00000000-0005-0000-0000-000005B50000}"/>
    <cellStyle name="Total 2 6 6" xfId="23063" xr:uid="{00000000-0005-0000-0000-000006B50000}"/>
    <cellStyle name="Total 2 6 6 2" xfId="27283" xr:uid="{00000000-0005-0000-0000-000007B50000}"/>
    <cellStyle name="Total 2 6 6 3" xfId="46321" xr:uid="{00000000-0005-0000-0000-000008B50000}"/>
    <cellStyle name="Total 2 6 7" xfId="23064" xr:uid="{00000000-0005-0000-0000-000009B50000}"/>
    <cellStyle name="Total 2 6 7 2" xfId="46322" xr:uid="{00000000-0005-0000-0000-00000AB50000}"/>
    <cellStyle name="Total 2 6 8" xfId="23456" xr:uid="{00000000-0005-0000-0000-00000BB50000}"/>
    <cellStyle name="Total 2 6 8 2" xfId="46323" xr:uid="{00000000-0005-0000-0000-00000CB50000}"/>
    <cellStyle name="Total 2 6 9" xfId="46324" xr:uid="{00000000-0005-0000-0000-00000DB50000}"/>
    <cellStyle name="Total 2 7" xfId="23065" xr:uid="{00000000-0005-0000-0000-00000EB50000}"/>
    <cellStyle name="Total 2 7 2" xfId="27066" xr:uid="{00000000-0005-0000-0000-00000FB50000}"/>
    <cellStyle name="Total 2 7 3" xfId="46325" xr:uid="{00000000-0005-0000-0000-000010B50000}"/>
    <cellStyle name="Total 2 8" xfId="23066" xr:uid="{00000000-0005-0000-0000-000011B50000}"/>
    <cellStyle name="Total 2 8 2" xfId="23067" xr:uid="{00000000-0005-0000-0000-000012B50000}"/>
    <cellStyle name="Total 2 8 3" xfId="43960" xr:uid="{00000000-0005-0000-0000-000013B50000}"/>
    <cellStyle name="Total 2 8 4" xfId="46326" xr:uid="{00000000-0005-0000-0000-000014B50000}"/>
    <cellStyle name="Total 2 9" xfId="23207" xr:uid="{00000000-0005-0000-0000-000015B50000}"/>
    <cellStyle name="Total 2 9 2" xfId="46327" xr:uid="{00000000-0005-0000-0000-000016B50000}"/>
    <cellStyle name="Total 3" xfId="23068" xr:uid="{00000000-0005-0000-0000-000017B50000}"/>
    <cellStyle name="Total 3 10" xfId="23241" xr:uid="{00000000-0005-0000-0000-000018B50000}"/>
    <cellStyle name="Total 3 2" xfId="23069" xr:uid="{00000000-0005-0000-0000-000019B50000}"/>
    <cellStyle name="Total 3 2 10" xfId="46329" xr:uid="{00000000-0005-0000-0000-00001AB50000}"/>
    <cellStyle name="Total 3 2 11" xfId="46328" xr:uid="{00000000-0005-0000-0000-00001BB50000}"/>
    <cellStyle name="Total 3 2 2" xfId="27289" xr:uid="{00000000-0005-0000-0000-00001CB50000}"/>
    <cellStyle name="Total 3 2 2 2" xfId="46330" xr:uid="{00000000-0005-0000-0000-00001DB50000}"/>
    <cellStyle name="Total 3 2 3" xfId="46331" xr:uid="{00000000-0005-0000-0000-00001EB50000}"/>
    <cellStyle name="Total 3 2 4" xfId="46332" xr:uid="{00000000-0005-0000-0000-00001FB50000}"/>
    <cellStyle name="Total 3 2 5" xfId="46333" xr:uid="{00000000-0005-0000-0000-000020B50000}"/>
    <cellStyle name="Total 3 2 6" xfId="46334" xr:uid="{00000000-0005-0000-0000-000021B50000}"/>
    <cellStyle name="Total 3 2 7" xfId="46335" xr:uid="{00000000-0005-0000-0000-000022B50000}"/>
    <cellStyle name="Total 3 2 8" xfId="46336" xr:uid="{00000000-0005-0000-0000-000023B50000}"/>
    <cellStyle name="Total 3 2 9" xfId="46337" xr:uid="{00000000-0005-0000-0000-000024B50000}"/>
    <cellStyle name="Total 3 3" xfId="23070" xr:uid="{00000000-0005-0000-0000-000025B50000}"/>
    <cellStyle name="Total 3 3 2" xfId="27290" xr:uid="{00000000-0005-0000-0000-000026B50000}"/>
    <cellStyle name="Total 3 3 3" xfId="46338" xr:uid="{00000000-0005-0000-0000-000027B50000}"/>
    <cellStyle name="Total 3 4" xfId="23071" xr:uid="{00000000-0005-0000-0000-000028B50000}"/>
    <cellStyle name="Total 3 4 2" xfId="27291" xr:uid="{00000000-0005-0000-0000-000029B50000}"/>
    <cellStyle name="Total 3 4 3" xfId="46339" xr:uid="{00000000-0005-0000-0000-00002AB50000}"/>
    <cellStyle name="Total 3 5" xfId="23072" xr:uid="{00000000-0005-0000-0000-00002BB50000}"/>
    <cellStyle name="Total 3 5 2" xfId="27292" xr:uid="{00000000-0005-0000-0000-00002CB50000}"/>
    <cellStyle name="Total 3 5 3" xfId="46340" xr:uid="{00000000-0005-0000-0000-00002DB50000}"/>
    <cellStyle name="Total 3 6" xfId="23073" xr:uid="{00000000-0005-0000-0000-00002EB50000}"/>
    <cellStyle name="Total 3 6 2" xfId="27293" xr:uid="{00000000-0005-0000-0000-00002FB50000}"/>
    <cellStyle name="Total 3 7" xfId="23074" xr:uid="{00000000-0005-0000-0000-000030B50000}"/>
    <cellStyle name="Total 3 7 2" xfId="27288" xr:uid="{00000000-0005-0000-0000-000031B50000}"/>
    <cellStyle name="Total 3 8" xfId="23075" xr:uid="{00000000-0005-0000-0000-000032B50000}"/>
    <cellStyle name="Total 3 8 2" xfId="23076" xr:uid="{00000000-0005-0000-0000-000033B50000}"/>
    <cellStyle name="Total 3 8 3" xfId="33956" xr:uid="{00000000-0005-0000-0000-000034B50000}"/>
    <cellStyle name="Total 3 9" xfId="23077" xr:uid="{00000000-0005-0000-0000-000035B50000}"/>
    <cellStyle name="Total 3 9 2" xfId="23078" xr:uid="{00000000-0005-0000-0000-000036B50000}"/>
    <cellStyle name="Total 3 9 3" xfId="43994" xr:uid="{00000000-0005-0000-0000-000037B50000}"/>
    <cellStyle name="Total 4" xfId="23079" xr:uid="{00000000-0005-0000-0000-000038B50000}"/>
    <cellStyle name="Total 4 2" xfId="23080" xr:uid="{00000000-0005-0000-0000-000039B50000}"/>
    <cellStyle name="Total 4 2 10" xfId="46342" xr:uid="{00000000-0005-0000-0000-00003AB50000}"/>
    <cellStyle name="Total 4 2 11" xfId="46341" xr:uid="{00000000-0005-0000-0000-00003BB50000}"/>
    <cellStyle name="Total 4 2 2" xfId="27294" xr:uid="{00000000-0005-0000-0000-00003CB50000}"/>
    <cellStyle name="Total 4 2 2 2" xfId="46343" xr:uid="{00000000-0005-0000-0000-00003DB50000}"/>
    <cellStyle name="Total 4 2 3" xfId="46344" xr:uid="{00000000-0005-0000-0000-00003EB50000}"/>
    <cellStyle name="Total 4 2 4" xfId="46345" xr:uid="{00000000-0005-0000-0000-00003FB50000}"/>
    <cellStyle name="Total 4 2 5" xfId="46346" xr:uid="{00000000-0005-0000-0000-000040B50000}"/>
    <cellStyle name="Total 4 2 6" xfId="46347" xr:uid="{00000000-0005-0000-0000-000041B50000}"/>
    <cellStyle name="Total 4 2 7" xfId="46348" xr:uid="{00000000-0005-0000-0000-000042B50000}"/>
    <cellStyle name="Total 4 2 8" xfId="46349" xr:uid="{00000000-0005-0000-0000-000043B50000}"/>
    <cellStyle name="Total 4 2 9" xfId="46350" xr:uid="{00000000-0005-0000-0000-000044B50000}"/>
    <cellStyle name="Total 4 3" xfId="23081" xr:uid="{00000000-0005-0000-0000-000045B50000}"/>
    <cellStyle name="Total 4 3 2" xfId="23082" xr:uid="{00000000-0005-0000-0000-000046B50000}"/>
    <cellStyle name="Total 4 3 3" xfId="33957" xr:uid="{00000000-0005-0000-0000-000047B50000}"/>
    <cellStyle name="Total 4 3 4" xfId="46351" xr:uid="{00000000-0005-0000-0000-000048B50000}"/>
    <cellStyle name="Total 4 4" xfId="23285" xr:uid="{00000000-0005-0000-0000-000049B50000}"/>
    <cellStyle name="Total 4 4 2" xfId="46352" xr:uid="{00000000-0005-0000-0000-00004AB50000}"/>
    <cellStyle name="Total 4 5" xfId="46353" xr:uid="{00000000-0005-0000-0000-00004BB50000}"/>
    <cellStyle name="Warning Text 2" xfId="23083" xr:uid="{00000000-0005-0000-0000-00004CB50000}"/>
    <cellStyle name="Warning Text 2 2" xfId="23084" xr:uid="{00000000-0005-0000-0000-00004DB50000}"/>
    <cellStyle name="Warning Text 2 2 2" xfId="23378" xr:uid="{00000000-0005-0000-0000-00004EB50000}"/>
    <cellStyle name="Warning Text 2 3" xfId="23085" xr:uid="{00000000-0005-0000-0000-00004FB50000}"/>
    <cellStyle name="Warning Text 2 3 2" xfId="27295" xr:uid="{00000000-0005-0000-0000-000050B50000}"/>
    <cellStyle name="Warning Text 2 4" xfId="23242" xr:uid="{00000000-0005-0000-0000-000051B50000}"/>
    <cellStyle name="Warning Text 3" xfId="23086" xr:uid="{00000000-0005-0000-0000-000052B50000}"/>
    <cellStyle name="Warning Text 3 2" xfId="23087" xr:uid="{00000000-0005-0000-0000-000053B50000}"/>
    <cellStyle name="Warning Text 3 2 2" xfId="27296" xr:uid="{00000000-0005-0000-0000-000054B50000}"/>
    <cellStyle name="Warning Text 3 3" xfId="23243" xr:uid="{00000000-0005-0000-0000-000055B50000}"/>
    <cellStyle name="Warning Text 4" xfId="23088" xr:uid="{00000000-0005-0000-0000-000056B50000}"/>
    <cellStyle name="Warning Text 4 2" xfId="23089" xr:uid="{00000000-0005-0000-0000-000057B50000}"/>
    <cellStyle name="Warning Text 4 2 2" xfId="27297" xr:uid="{00000000-0005-0000-0000-000058B50000}"/>
    <cellStyle name="Warning Text 4 3" xfId="23286" xr:uid="{00000000-0005-0000-0000-000059B50000}"/>
    <cellStyle name="عادي_aaa حمل التكيف واختيار الوحدات" xfId="44022" xr:uid="{00000000-0005-0000-0000-00005AB50000}"/>
    <cellStyle name="강조색1" xfId="23090" xr:uid="{00000000-0005-0000-0000-00005BB50000}"/>
    <cellStyle name="강조색1 2" xfId="23442" xr:uid="{00000000-0005-0000-0000-00005CB50000}"/>
    <cellStyle name="강조색2" xfId="23091" xr:uid="{00000000-0005-0000-0000-00005DB50000}"/>
    <cellStyle name="강조색2 2" xfId="23441" xr:uid="{00000000-0005-0000-0000-00005EB50000}"/>
    <cellStyle name="강조색3" xfId="23092" xr:uid="{00000000-0005-0000-0000-00005FB50000}"/>
    <cellStyle name="강조색3 2" xfId="23472" xr:uid="{00000000-0005-0000-0000-000060B50000}"/>
    <cellStyle name="강조색4" xfId="23093" xr:uid="{00000000-0005-0000-0000-000061B50000}"/>
    <cellStyle name="강조색4 2" xfId="23471" xr:uid="{00000000-0005-0000-0000-000062B50000}"/>
    <cellStyle name="강조색5" xfId="23094" xr:uid="{00000000-0005-0000-0000-000063B50000}"/>
    <cellStyle name="강조색5 2" xfId="23470" xr:uid="{00000000-0005-0000-0000-000064B50000}"/>
    <cellStyle name="강조색6" xfId="23095" xr:uid="{00000000-0005-0000-0000-000065B50000}"/>
    <cellStyle name="강조색6 2" xfId="23440" xr:uid="{00000000-0005-0000-0000-000066B50000}"/>
    <cellStyle name="경고문" xfId="23096" xr:uid="{00000000-0005-0000-0000-000067B50000}"/>
    <cellStyle name="경고문 2" xfId="23439" xr:uid="{00000000-0005-0000-0000-000068B50000}"/>
    <cellStyle name="계산" xfId="23097" xr:uid="{00000000-0005-0000-0000-000069B50000}"/>
    <cellStyle name="계산 2" xfId="23098" xr:uid="{00000000-0005-0000-0000-00006AB50000}"/>
    <cellStyle name="계산 3" xfId="23469" xr:uid="{00000000-0005-0000-0000-00006BB50000}"/>
    <cellStyle name="나쁨" xfId="23099" xr:uid="{00000000-0005-0000-0000-00006CB50000}"/>
    <cellStyle name="나쁨 2" xfId="23468" xr:uid="{00000000-0005-0000-0000-00006DB50000}"/>
    <cellStyle name="메모" xfId="23100" xr:uid="{00000000-0005-0000-0000-00006EB50000}"/>
    <cellStyle name="메모 2" xfId="23101" xr:uid="{00000000-0005-0000-0000-00006FB50000}"/>
    <cellStyle name="메모 3" xfId="23467" xr:uid="{00000000-0005-0000-0000-000070B50000}"/>
    <cellStyle name="보통" xfId="23102" xr:uid="{00000000-0005-0000-0000-000071B50000}"/>
    <cellStyle name="보통 2" xfId="23466" xr:uid="{00000000-0005-0000-0000-000072B50000}"/>
    <cellStyle name="설명 텍스트" xfId="23103" xr:uid="{00000000-0005-0000-0000-000073B50000}"/>
    <cellStyle name="설명 텍스트 2" xfId="23465" xr:uid="{00000000-0005-0000-0000-000074B50000}"/>
    <cellStyle name="셀 확인" xfId="23104" xr:uid="{00000000-0005-0000-0000-000075B50000}"/>
    <cellStyle name="셀 확인 2" xfId="23464" xr:uid="{00000000-0005-0000-0000-000076B50000}"/>
    <cellStyle name="연결된 셀" xfId="23105" xr:uid="{00000000-0005-0000-0000-000077B50000}"/>
    <cellStyle name="연결된 셀 2" xfId="23438" xr:uid="{00000000-0005-0000-0000-000078B50000}"/>
    <cellStyle name="요약" xfId="23106" xr:uid="{00000000-0005-0000-0000-000079B50000}"/>
    <cellStyle name="요약 2" xfId="23107" xr:uid="{00000000-0005-0000-0000-00007AB50000}"/>
    <cellStyle name="요약 3" xfId="23463" xr:uid="{00000000-0005-0000-0000-00007BB50000}"/>
    <cellStyle name="입력" xfId="23108" xr:uid="{00000000-0005-0000-0000-00007CB50000}"/>
    <cellStyle name="입력 2" xfId="23109" xr:uid="{00000000-0005-0000-0000-00007DB50000}"/>
    <cellStyle name="입력 3" xfId="23462" xr:uid="{00000000-0005-0000-0000-00007EB50000}"/>
    <cellStyle name="제목" xfId="23110" xr:uid="{00000000-0005-0000-0000-00007FB50000}"/>
    <cellStyle name="제목 1" xfId="23111" xr:uid="{00000000-0005-0000-0000-000080B50000}"/>
    <cellStyle name="제목 1 2" xfId="23461" xr:uid="{00000000-0005-0000-0000-000081B50000}"/>
    <cellStyle name="제목 2" xfId="23112" xr:uid="{00000000-0005-0000-0000-000082B50000}"/>
    <cellStyle name="제목 2 2" xfId="23436" xr:uid="{00000000-0005-0000-0000-000083B50000}"/>
    <cellStyle name="제목 3" xfId="23113" xr:uid="{00000000-0005-0000-0000-000084B50000}"/>
    <cellStyle name="제목 3 2" xfId="23458" xr:uid="{00000000-0005-0000-0000-000085B50000}"/>
    <cellStyle name="제목 4" xfId="23114" xr:uid="{00000000-0005-0000-0000-000086B50000}"/>
    <cellStyle name="제목 4 2" xfId="23460" xr:uid="{00000000-0005-0000-0000-000087B50000}"/>
    <cellStyle name="제목 5" xfId="23437" xr:uid="{00000000-0005-0000-0000-000088B50000}"/>
    <cellStyle name="좋음" xfId="23115" xr:uid="{00000000-0005-0000-0000-000089B50000}"/>
    <cellStyle name="좋음 2" xfId="23459" xr:uid="{00000000-0005-0000-0000-00008AB50000}"/>
    <cellStyle name="출력" xfId="23116" xr:uid="{00000000-0005-0000-0000-00008BB50000}"/>
    <cellStyle name="출력 2" xfId="23117" xr:uid="{00000000-0005-0000-0000-00008CB50000}"/>
    <cellStyle name="출력 2 2" xfId="23118" xr:uid="{00000000-0005-0000-0000-00008DB50000}"/>
    <cellStyle name="출력 2 2 2" xfId="23119" xr:uid="{00000000-0005-0000-0000-00008EB50000}"/>
    <cellStyle name="출력 2 2 3" xfId="37365" xr:uid="{00000000-0005-0000-0000-00008FB50000}"/>
    <cellStyle name="출력 2 3" xfId="27343" xr:uid="{00000000-0005-0000-0000-000090B50000}"/>
    <cellStyle name="출력 3" xfId="23120" xr:uid="{00000000-0005-0000-0000-000091B50000}"/>
    <cellStyle name="출력 4" xfId="23435" xr:uid="{00000000-0005-0000-0000-000092B5000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562709</xdr:colOff>
      <xdr:row>0</xdr:row>
      <xdr:rowOff>87923</xdr:rowOff>
    </xdr:from>
    <xdr:to>
      <xdr:col>4</xdr:col>
      <xdr:colOff>1019909</xdr:colOff>
      <xdr:row>3</xdr:row>
      <xdr:rowOff>14008</xdr:rowOff>
    </xdr:to>
    <xdr:pic>
      <xdr:nvPicPr>
        <xdr:cNvPr id="3" name="Picture 2">
          <a:extLst>
            <a:ext uri="{FF2B5EF4-FFF2-40B4-BE49-F238E27FC236}">
              <a16:creationId xmlns:a16="http://schemas.microsoft.com/office/drawing/2014/main" id="{B3713C2B-B2C3-4A66-B7AB-52AE91F60AB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60689" y="87923"/>
          <a:ext cx="457200" cy="520445"/>
        </a:xfrm>
        <a:prstGeom prst="rect">
          <a:avLst/>
        </a:prstGeom>
      </xdr:spPr>
    </xdr:pic>
    <xdr:clientData/>
  </xdr:twoCellAnchor>
  <xdr:twoCellAnchor editAs="oneCell">
    <xdr:from>
      <xdr:col>3</xdr:col>
      <xdr:colOff>731520</xdr:colOff>
      <xdr:row>1</xdr:row>
      <xdr:rowOff>8740</xdr:rowOff>
    </xdr:from>
    <xdr:to>
      <xdr:col>4</xdr:col>
      <xdr:colOff>529032</xdr:colOff>
      <xdr:row>2</xdr:row>
      <xdr:rowOff>82259</xdr:rowOff>
    </xdr:to>
    <xdr:pic>
      <xdr:nvPicPr>
        <xdr:cNvPr id="5" name="Picture 4">
          <a:extLst>
            <a:ext uri="{FF2B5EF4-FFF2-40B4-BE49-F238E27FC236}">
              <a16:creationId xmlns:a16="http://schemas.microsoft.com/office/drawing/2014/main" id="{EF1B8B1B-F701-567A-3383-82AF9128210B}"/>
            </a:ext>
          </a:extLst>
        </xdr:cNvPr>
        <xdr:cNvPicPr>
          <a:picLocks noChangeAspect="1"/>
        </xdr:cNvPicPr>
      </xdr:nvPicPr>
      <xdr:blipFill>
        <a:blip xmlns:r="http://schemas.openxmlformats.org/officeDocument/2006/relationships" r:embed="rId2"/>
        <a:stretch>
          <a:fillRect/>
        </a:stretch>
      </xdr:blipFill>
      <xdr:spPr>
        <a:xfrm>
          <a:off x="6164580" y="206860"/>
          <a:ext cx="1062432" cy="271639"/>
        </a:xfrm>
        <a:prstGeom prst="rect">
          <a:avLst/>
        </a:prstGeom>
      </xdr:spPr>
    </xdr:pic>
    <xdr:clientData/>
  </xdr:twoCellAnchor>
  <xdr:twoCellAnchor editAs="oneCell">
    <xdr:from>
      <xdr:col>5</xdr:col>
      <xdr:colOff>409113</xdr:colOff>
      <xdr:row>4</xdr:row>
      <xdr:rowOff>57208</xdr:rowOff>
    </xdr:from>
    <xdr:to>
      <xdr:col>12</xdr:col>
      <xdr:colOff>476249</xdr:colOff>
      <xdr:row>21</xdr:row>
      <xdr:rowOff>1</xdr:rowOff>
    </xdr:to>
    <xdr:pic>
      <xdr:nvPicPr>
        <xdr:cNvPr id="2" name="Picture 1">
          <a:extLst>
            <a:ext uri="{FF2B5EF4-FFF2-40B4-BE49-F238E27FC236}">
              <a16:creationId xmlns:a16="http://schemas.microsoft.com/office/drawing/2014/main" id="{56A87B10-7409-438F-909A-EE17E6E8ECC4}"/>
            </a:ext>
          </a:extLst>
        </xdr:cNvPr>
        <xdr:cNvPicPr>
          <a:picLocks noChangeAspect="1"/>
        </xdr:cNvPicPr>
      </xdr:nvPicPr>
      <xdr:blipFill>
        <a:blip xmlns:r="http://schemas.openxmlformats.org/officeDocument/2006/relationships" r:embed="rId3"/>
        <a:stretch>
          <a:fillRect/>
        </a:stretch>
      </xdr:blipFill>
      <xdr:spPr>
        <a:xfrm>
          <a:off x="8152938" y="857308"/>
          <a:ext cx="8973011" cy="53815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collierspk.sharepoint.com/Farooq%20Shaikh%20-%202014/Tenders/01%20BC%20Karachi%20&amp;%20Lahore/BC%20-%20RFP%20Karachi/00%20Submission/04%20FINAL%20SUBMISSION%20%2021-11-2014/x%20PROJECT%20MANAGERS%20001_BOQ_BC%20%2021-11-2014.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collierspk.sharepoint.com/Backup%20Data/MY%20DOCUMENT/My%20Documents%20UP%20TO%202009/BILLS%20FILE%20UP%20TO%20DEC%202009/ATLAS%20HONDA/500K/Power%20house.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collierspk.sharepoint.com/ATLAS%20GROUP/ATLAS%20WAREHOUSE(CURENT%20PROJECT)/BILLS/4th%20BIL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 val="SUMMARY WAREHOUSE"/>
      <sheetName val="SUMMARY WAREHOUSE (2)"/>
      <sheetName val="Manhol Backup Cal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Opt-2"/>
      <sheetName val="04-SUMMARY PLUMBING"/>
      <sheetName val="04(a)-TFA"/>
      <sheetName val="04(b)-CWSS"/>
      <sheetName val="04(c)-SWVPS"/>
      <sheetName val="04(d)-EWSS"/>
      <sheetName val="04(d)-SS"/>
      <sheetName val="SUMMARY WAREHOUSE"/>
      <sheetName val="SUMMARY WAREHOUSE (2)"/>
    </sheetNames>
    <sheetDataSet>
      <sheetData sheetId="0"/>
      <sheetData sheetId="1"/>
      <sheetData sheetId="2">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3"/>
      <sheetData sheetId="4"/>
      <sheetData sheetId="5"/>
      <sheetData sheetId="6"/>
      <sheetData sheetId="7" refreshError="1"/>
      <sheetData sheetId="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MTL$-INTER"/>
      <sheetName val="IBASE"/>
      <sheetName val="04(a)-TFA"/>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 val="1910"/>
      <sheetName val="MTO"/>
      <sheetName val="B.O.Q"/>
      <sheetName val="04(a)-TF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 sheetId="18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REF"/>
      <sheetName val="StattCo yCharges"/>
      <sheetName val="GFA_HQ_Building"/>
      <sheetName val="GFA_Conference"/>
      <sheetName val="Su}}ary"/>
      <sheetName val="BQ"/>
      <sheetName val="BQ External"/>
      <sheetName val="SHOPLIST"/>
      <sheetName val="icmal"/>
      <sheetName val="Notes"/>
      <sheetName val="Basis"/>
      <sheetName val="SubmitCal"/>
      <sheetName val="TAS"/>
      <sheetName val="Penthouse Apartment"/>
      <sheetName val="Cash2"/>
      <sheetName val="Z"/>
      <sheetName val="Raw Data"/>
      <sheetName val="Graph Data (DO NOT PRINT)"/>
      <sheetName val="D-623D"/>
      <sheetName val="LABOUR HISTOGRAM"/>
      <sheetName val="_______"/>
      <sheetName val="核算项目余额表"/>
      <sheetName val="Criteria"/>
      <sheetName val="Assumptions"/>
      <sheetName val="@risk rents and incentives"/>
      <sheetName val="Car park lease"/>
      <sheetName val="Net rent analysis"/>
      <sheetName val="Poz-1 "/>
      <sheetName val="차액보증"/>
      <sheetName val="Option"/>
      <sheetName val="Chiet tinh dz22"/>
      <sheetName val="Chiet tinh dz35"/>
      <sheetName val="Lab Cum Hist"/>
      <sheetName val="Projet, methodes &amp; couts"/>
      <sheetName val="Macro1"/>
      <sheetName val="Planning"/>
      <sheetName val="TAHRIR"/>
      <sheetName val="Bases"/>
      <sheetName val="Risques majeurs &amp; Frais Ind."/>
      <sheetName val="Bouclage"/>
      <sheetName val="AREG_05"/>
      <sheetName val="1"/>
      <sheetName val="CT Thang Mo"/>
      <sheetName val="ancillary"/>
      <sheetName val="CASHFLOWS"/>
      <sheetName val="BQ_External"/>
      <sheetName val="Bill_1"/>
      <sheetName val="Bill_2"/>
      <sheetName val="Bill_3"/>
      <sheetName val="Bill_4"/>
      <sheetName val="Bill_5"/>
      <sheetName val="Bill_6"/>
      <sheetName val="Bill_7"/>
      <sheetName val="BOQ"/>
      <sheetName val="Bill No. 2"/>
      <sheetName val="SPT vs PHI"/>
      <sheetName val="LEVEL SHEET"/>
      <sheetName val="Sheet1"/>
      <sheetName val="改加胶玻璃、室外栏杆"/>
      <sheetName val="FOL - Bar"/>
      <sheetName val="企业表一"/>
      <sheetName val="M-5C"/>
      <sheetName val="M-5A"/>
      <sheetName val="Data"/>
      <sheetName val="Tender Summary"/>
      <sheetName val="Insurance Ext"/>
      <sheetName val="Prelims"/>
      <sheetName val="ANNEXURE-A"/>
      <sheetName val="budget summary (2)"/>
      <sheetName val="Budget Analysis Summary"/>
      <sheetName val="Sheet2"/>
      <sheetName val="CT  PL"/>
      <sheetName val=""/>
      <sheetName val="Customize Your Invoice"/>
      <sheetName val="B"/>
      <sheetName val="HVAC BoQ"/>
      <sheetName val="PriceSummary"/>
      <sheetName val="intr stool brkup"/>
      <sheetName val="LABOUR_HISTOGRAM"/>
      <sheetName val="JAS"/>
      <sheetName val="Budget"/>
      <sheetName val="Top sheet"/>
      <sheetName val="Rate analysis"/>
      <sheetName val="GFA_HQ_Building1"/>
      <sheetName val="GFA_Conference1"/>
      <sheetName val="BQ_External1"/>
      <sheetName val="Penthouse_Apartment"/>
      <sheetName val="StattCo_yCharges"/>
      <sheetName val="Raw_Data"/>
      <sheetName val="@risk_rents_and_incentives"/>
      <sheetName val="Car_park_lease"/>
      <sheetName val="Net_rent_analysis"/>
      <sheetName val="Poz-1_"/>
      <sheetName val="Chiet_tinh_dz22"/>
      <sheetName val="Chiet_tinh_dz35"/>
      <sheetName val="Lab_Cum_Hist"/>
      <sheetName val="Graph_Data_(DO_NOT_PRINT)"/>
      <sheetName val="Projet,_methodes_&amp;_couts"/>
      <sheetName val="Risques_majeurs_&amp;_Frais_Ind_"/>
      <sheetName val="CT_Thang_Mo"/>
      <sheetName val="Bill_No__2"/>
      <sheetName val="SPT_vs_PHI"/>
      <sheetName val="budget_summary_(2)"/>
      <sheetName val="Budget_Analysis_Summary"/>
      <sheetName val="CT__PL"/>
      <sheetName val="LEVEL_SHEET"/>
      <sheetName val="FOL_-_Bar"/>
      <sheetName val="COC"/>
      <sheetName val="ConferenceCentre_x0000_옰ʒ䄂ʒ鵠ʐ䄂ʒ閐̐䄂ʒ蕈̐"/>
      <sheetName val="Body Sheet"/>
      <sheetName val="1.0 Executive Summary"/>
      <sheetName val="HQ-TO"/>
      <sheetName val="LABOUR_HISTOGRAM1"/>
      <sheetName val="Geneí¬_x0008_i_x0000__x0000__x0014__x0000_0."/>
      <sheetName val="70_x0000_,/0_x0000_s«_x0008_i_x0000_Æø_x0003_í¬_x0008_i_x0000_"/>
      <sheetName val="List"/>
      <sheetName val="Currencies"/>
      <sheetName val="2 Div 14 "/>
      <sheetName val="SHOPLIST.xls"/>
      <sheetName val="Ap A"/>
      <sheetName val="Inputs"/>
      <sheetName val="POWER"/>
      <sheetName val="MTP"/>
      <sheetName val="Tender_Summary"/>
      <sheetName val="Insurance_Ext"/>
      <sheetName val="Bill 2"/>
      <sheetName val="Customize_Your_Invoice"/>
      <sheetName val="HVAC_BoQ"/>
      <sheetName val="Dubai golf"/>
      <sheetName val="기계내역서"/>
      <sheetName val="GFA_HQ_Building3"/>
      <sheetName val="GFA_Conference3"/>
      <sheetName val="StattCo_yCharges2"/>
      <sheetName val="BQ_External3"/>
      <sheetName val="Penthouse_Apartment2"/>
      <sheetName val="LABOUR_HISTOGRAM3"/>
      <sheetName val="Chiet_tinh_dz222"/>
      <sheetName val="Chiet_tinh_dz352"/>
      <sheetName val="CT_Thang_Mo2"/>
      <sheetName val="Raw_Data2"/>
      <sheetName val="@risk_rents_and_incentives2"/>
      <sheetName val="Car_park_lease2"/>
      <sheetName val="Net_rent_analysis2"/>
      <sheetName val="Poz-1_2"/>
      <sheetName val="Lab_Cum_Hist2"/>
      <sheetName val="Graph_Data_(DO_NOT_PRINT)2"/>
      <sheetName val="LEVEL_SHEET2"/>
      <sheetName val="Bill_No__22"/>
      <sheetName val="Tender_Summary2"/>
      <sheetName val="Insurance_Ext2"/>
      <sheetName val="FOL_-_Bar2"/>
      <sheetName val="SPT_vs_PHI2"/>
      <sheetName val="Customize_Your_Invoice2"/>
      <sheetName val="HVAC_BoQ2"/>
      <sheetName val="budget_summary_(2)1"/>
      <sheetName val="Budget_Analysis_Summary1"/>
      <sheetName val="Body_Sheet1"/>
      <sheetName val="1_0_Executive_Summary1"/>
      <sheetName val="Projet,_methodes_&amp;_couts1"/>
      <sheetName val="Risques_majeurs_&amp;_Frais_Ind_1"/>
      <sheetName val="CT__PL1"/>
      <sheetName val="Top_sheet1"/>
      <sheetName val="intr_stool_brkup1"/>
      <sheetName val="Rate_analysis1"/>
      <sheetName val="GFA_HQ_Building2"/>
      <sheetName val="GFA_Conference2"/>
      <sheetName val="StattCo_yCharges1"/>
      <sheetName val="BQ_External2"/>
      <sheetName val="Penthouse_Apartment1"/>
      <sheetName val="LABOUR_HISTOGRAM2"/>
      <sheetName val="Chiet_tinh_dz221"/>
      <sheetName val="Chiet_tinh_dz351"/>
      <sheetName val="CT_Thang_Mo1"/>
      <sheetName val="Raw_Data1"/>
      <sheetName val="@risk_rents_and_incentives1"/>
      <sheetName val="Car_park_lease1"/>
      <sheetName val="Net_rent_analysis1"/>
      <sheetName val="Poz-1_1"/>
      <sheetName val="Lab_Cum_Hist1"/>
      <sheetName val="Graph_Data_(DO_NOT_PRINT)1"/>
      <sheetName val="LEVEL_SHEET1"/>
      <sheetName val="Bill_No__21"/>
      <sheetName val="Tender_Summary1"/>
      <sheetName val="Insurance_Ext1"/>
      <sheetName val="FOL_-_Bar1"/>
      <sheetName val="SPT_vs_PHI1"/>
      <sheetName val="Customize_Your_Invoice1"/>
      <sheetName val="HVAC_BoQ1"/>
      <sheetName val="Body_Sheet"/>
      <sheetName val="1_0_Executive_Summary"/>
      <sheetName val="Top_sheet"/>
      <sheetName val="intr_stool_brkup"/>
      <sheetName val="Rate_analysis"/>
      <sheetName val="GFA_HQ_Building4"/>
      <sheetName val="GFA_Conference4"/>
      <sheetName val="StattCo_yCharges3"/>
      <sheetName val="BQ_External4"/>
      <sheetName val="Penthouse_Apartment3"/>
      <sheetName val="LABOUR_HISTOGRAM4"/>
      <sheetName val="Chiet_tinh_dz223"/>
      <sheetName val="Chiet_tinh_dz353"/>
      <sheetName val="CT_Thang_Mo3"/>
      <sheetName val="Raw_Data3"/>
      <sheetName val="@risk_rents_and_incentives3"/>
      <sheetName val="Car_park_lease3"/>
      <sheetName val="Net_rent_analysis3"/>
      <sheetName val="Poz-1_3"/>
      <sheetName val="Lab_Cum_Hist3"/>
      <sheetName val="Graph_Data_(DO_NOT_PRINT)3"/>
      <sheetName val="LEVEL_SHEET3"/>
      <sheetName val="Bill_No__23"/>
      <sheetName val="Tender_Summary3"/>
      <sheetName val="Insurance_Ext3"/>
      <sheetName val="FOL_-_Bar3"/>
      <sheetName val="SPT_vs_PHI3"/>
      <sheetName val="Customize_Your_Invoice3"/>
      <sheetName val="HVAC_BoQ3"/>
      <sheetName val="budget_summary_(2)2"/>
      <sheetName val="Budget_Analysis_Summary2"/>
      <sheetName val="Body_Sheet2"/>
      <sheetName val="1_0_Executive_Summary2"/>
      <sheetName val="Projet,_methodes_&amp;_couts2"/>
      <sheetName val="Risques_majeurs_&amp;_Frais_Ind_2"/>
      <sheetName val="CT__PL2"/>
      <sheetName val="Top_sheet2"/>
      <sheetName val="intr_stool_brkup2"/>
      <sheetName val="Rate_analysis2"/>
      <sheetName val="SAP"/>
      <sheetName val="GFA_HQ_Building5"/>
      <sheetName val="GFA_Conference5"/>
      <sheetName val="StattCo_yCharges4"/>
      <sheetName val="BQ_External5"/>
      <sheetName val="Penthouse_Apartment4"/>
      <sheetName val="LABOUR_HISTOGRAM5"/>
      <sheetName val="Chiet_tinh_dz224"/>
      <sheetName val="Chiet_tinh_dz354"/>
      <sheetName val="CT_Thang_Mo4"/>
      <sheetName val="Raw_Data4"/>
      <sheetName val="@risk_rents_and_incentives4"/>
      <sheetName val="Car_park_lease4"/>
      <sheetName val="Net_rent_analysis4"/>
      <sheetName val="Poz-1_4"/>
      <sheetName val="Lab_Cum_Hist4"/>
      <sheetName val="Graph_Data_(DO_NOT_PRINT)4"/>
      <sheetName val="LEVEL_SHEET4"/>
      <sheetName val="Bill_No__24"/>
      <sheetName val="Tender_Summary4"/>
      <sheetName val="Insurance_Ext4"/>
      <sheetName val="FOL_-_Bar4"/>
      <sheetName val="SPT_vs_PHI4"/>
      <sheetName val="Customize_Your_Invoice4"/>
      <sheetName val="HVAC_BoQ4"/>
      <sheetName val="budget_summary_(2)3"/>
      <sheetName val="Budget_Analysis_Summary3"/>
      <sheetName val="Body_Sheet3"/>
      <sheetName val="1_0_Executive_Summary3"/>
      <sheetName val="Projet,_methodes_&amp;_couts3"/>
      <sheetName val="Risques_majeurs_&amp;_Frais_Ind_3"/>
      <sheetName val="CT__PL3"/>
      <sheetName val="Top_sheet3"/>
      <sheetName val="intr_stool_brkup3"/>
      <sheetName val="Rate_analysis3"/>
      <sheetName val="Bill 1"/>
      <sheetName val="Bill 3"/>
      <sheetName val="Bill 4"/>
      <sheetName val="Bill 5"/>
      <sheetName val="Bill 6"/>
      <sheetName val="Bill 7"/>
      <sheetName val="_x0000__x0000__x0000__x0000__x0000__x0000__x0000__x0000_"/>
      <sheetName val="POWER ASSUMPTIONS"/>
      <sheetName val="concrete"/>
      <sheetName val="beam-reinft-IIInd floor"/>
      <sheetName val="beam-reinft-machine rm"/>
      <sheetName val="girder"/>
      <sheetName val="Rocker"/>
      <sheetName val="98Price"/>
      <sheetName val="Sheet3"/>
      <sheetName val="Geneí¬_x0008_i"/>
      <sheetName val="70"/>
      <sheetName val="PROJECT BRIEF"/>
      <sheetName val="DATAS"/>
      <sheetName val="C (3)"/>
      <sheetName val="ACT_SPS"/>
      <sheetName val="SPSF"/>
      <sheetName val="Invoice Summary"/>
      <sheetName val="공종별_집계금액"/>
      <sheetName val="Wall"/>
      <sheetName val="sal"/>
      <sheetName val="Civil Boq"/>
      <sheetName val="ABSTRACT"/>
      <sheetName val="DETAILED  BOQ"/>
      <sheetName val="M-Book for Conc"/>
      <sheetName val="M-Book for FW"/>
      <sheetName val="Vehicles"/>
      <sheetName val="2_Div_14_"/>
      <sheetName val="WITHOUT C&amp;I PROFIT (3)"/>
      <sheetName val="MOS"/>
      <sheetName val="마산월령동골조물량변경"/>
      <sheetName val="Softscape Buildup"/>
      <sheetName val="Mat'l Rate"/>
      <sheetName val="CODE"/>
      <sheetName val="HIRED LABOUR CODE"/>
      <sheetName val="PA- Consutant "/>
      <sheetName val="Design"/>
      <sheetName val="upa"/>
      <sheetName val="foot-slab reinft"/>
      <sheetName val="Activity List"/>
      <sheetName val="GFA_HQ_Building6"/>
      <sheetName val="BILL COV"/>
      <sheetName val="Bill_21"/>
      <sheetName val="Ap_A"/>
      <sheetName val="SHOPLIST_xls"/>
      <sheetName val="Geneí¬i0_"/>
      <sheetName val="70,/0s«iÆøí¬i"/>
      <sheetName val="Invoice_Summary"/>
      <sheetName val="PROJECT_BRIEF"/>
      <sheetName val="Ra  stair"/>
      <sheetName val="250mm"/>
      <sheetName val="200mm"/>
      <sheetName val="160mm"/>
      <sheetName val="FITTINGS"/>
      <sheetName val="VALVE CHAMBERS"/>
      <sheetName val="Fire Hydrants"/>
      <sheetName val="B.GATE VALVE"/>
      <sheetName val="Sub G1 Fire"/>
      <sheetName val="Sub G12 Fire"/>
      <sheetName val="Materials Cost(PCC)"/>
      <sheetName val="India F&amp;S Template"/>
      <sheetName val="Annex"/>
      <sheetName val="factors"/>
      <sheetName val="P4-B"/>
      <sheetName val="Break_Up"/>
      <sheetName val="RESULT"/>
      <sheetName val="IO LIST"/>
      <sheetName val="Formulas"/>
      <sheetName val="Material "/>
      <sheetName val="Quote Sheet"/>
      <sheetName val="CERTIFICATE"/>
      <sheetName val="INSTR"/>
      <sheetName val="ConferenceCentre?옰ʒ䄂ʒ鵠ʐ䄂ʒ閐̐䄂ʒ蕈̐"/>
      <sheetName val="PROJECT_BRIEF1"/>
      <sheetName val="Bill_22"/>
      <sheetName val="C_(3)1"/>
      <sheetName val="Ap_A1"/>
      <sheetName val="2_Div_14_1"/>
      <sheetName val="Bill_11"/>
      <sheetName val="Bill_31"/>
      <sheetName val="Bill_41"/>
      <sheetName val="Bill_51"/>
      <sheetName val="Bill_61"/>
      <sheetName val="Bill_71"/>
      <sheetName val="Dubai_golf"/>
      <sheetName val="beam-reinft-IIInd_floor"/>
      <sheetName val="POWER_ASSUMPTIONS"/>
      <sheetName val="beam-reinft-machine_rm"/>
      <sheetName val="C_(3)"/>
      <sheetName val="GFA_HQ_Building7"/>
      <sheetName val="GFA_Conference6"/>
      <sheetName val="BQ_External6"/>
      <sheetName val="Projet,_methodes_&amp;_couts4"/>
      <sheetName val="Risques_majeurs_&amp;_Frais_Ind_4"/>
      <sheetName val="Penthouse_Apartment5"/>
      <sheetName val="LABOUR_HISTOGRAM6"/>
      <sheetName val="StattCo_yCharges5"/>
      <sheetName val="Chiet_tinh_dz225"/>
      <sheetName val="Chiet_tinh_dz355"/>
      <sheetName val="Raw_Data5"/>
      <sheetName val="CT_Thang_Mo5"/>
      <sheetName val="LEVEL_SHEET5"/>
      <sheetName val="SPT_vs_PHI5"/>
      <sheetName val="@risk_rents_and_incentives5"/>
      <sheetName val="Car_park_lease5"/>
      <sheetName val="Net_rent_analysis5"/>
      <sheetName val="Poz-1_5"/>
      <sheetName val="Lab_Cum_Hist5"/>
      <sheetName val="Graph_Data_(DO_NOT_PRINT)5"/>
      <sheetName val="Bill_No__25"/>
      <sheetName val="budget_summary_(2)4"/>
      <sheetName val="Budget_Analysis_Summary4"/>
      <sheetName val="Customize_Your_Invoice5"/>
      <sheetName val="HVAC_BoQ5"/>
      <sheetName val="FOL_-_Bar5"/>
      <sheetName val="Tender_Summary5"/>
      <sheetName val="Insurance_Ext5"/>
      <sheetName val="CT__PL4"/>
      <sheetName val="intr_stool_brkup4"/>
      <sheetName val="Top_sheet4"/>
      <sheetName val="Rate_analysis4"/>
      <sheetName val="PROJECT_BRIEF2"/>
      <sheetName val="Body_Sheet4"/>
      <sheetName val="1_0_Executive_Summary4"/>
      <sheetName val="Bill_23"/>
      <sheetName val="C_(3)2"/>
      <sheetName val="Ap_A2"/>
      <sheetName val="2_Div_14_2"/>
      <sheetName val="Bill_12"/>
      <sheetName val="Bill_32"/>
      <sheetName val="Bill_42"/>
      <sheetName val="Bill_52"/>
      <sheetName val="Bill_62"/>
      <sheetName val="Bill_72"/>
      <sheetName val="SHOPLIST_xls1"/>
      <sheetName val="Dubai_golf1"/>
      <sheetName val="Invoice_Summary1"/>
      <sheetName val="beam-reinft-IIInd_floor1"/>
      <sheetName val="POWER_ASSUMPTIONS1"/>
      <sheetName val="beam-reinft-machine_rm1"/>
      <sheetName val="Civil_Boq"/>
      <sheetName val="WITHOUT_C&amp;I_PROFIT_(3)"/>
      <sheetName val="Geneí¬i"/>
      <sheetName val="Activity_List"/>
      <sheetName val="Softscape_Buildup"/>
      <sheetName val="Mat'l_Rate"/>
      <sheetName val="GFA_HQ_Building8"/>
      <sheetName val="GFA_Conference7"/>
      <sheetName val="StattCo_yCharges6"/>
      <sheetName val="BQ_External7"/>
      <sheetName val="Penthouse_Apartment6"/>
      <sheetName val="LABOUR_HISTOGRAM7"/>
      <sheetName val="Chiet_tinh_dz226"/>
      <sheetName val="Chiet_tinh_dz356"/>
      <sheetName val="CT_Thang_Mo6"/>
      <sheetName val="Raw_Data6"/>
      <sheetName val="@risk_rents_and_incentives6"/>
      <sheetName val="Car_park_lease6"/>
      <sheetName val="Net_rent_analysis6"/>
      <sheetName val="Poz-1_6"/>
      <sheetName val="Lab_Cum_Hist6"/>
      <sheetName val="Graph_Data_(DO_NOT_PRINT)6"/>
      <sheetName val="LEVEL_SHEET6"/>
      <sheetName val="SPT_vs_PHI6"/>
      <sheetName val="Bill_No__26"/>
      <sheetName val="Tender_Summary6"/>
      <sheetName val="Insurance_Ext6"/>
      <sheetName val="FOL_-_Bar6"/>
      <sheetName val="Customize_Your_Invoice6"/>
      <sheetName val="HVAC_BoQ6"/>
      <sheetName val="budget_summary_(2)5"/>
      <sheetName val="Budget_Analysis_Summary5"/>
      <sheetName val="Projet,_methodes_&amp;_couts5"/>
      <sheetName val="Risques_majeurs_&amp;_Frais_Ind_5"/>
      <sheetName val="Body_Sheet5"/>
      <sheetName val="1_0_Executive_Summary5"/>
      <sheetName val="Top_sheet5"/>
      <sheetName val="Rate_analysis5"/>
      <sheetName val="intr_stool_brkup5"/>
      <sheetName val="CT__PL5"/>
      <sheetName val="Ap_A3"/>
      <sheetName val="2_Div_14_3"/>
      <sheetName val="SHOPLIST_xls2"/>
      <sheetName val="PROJECT_BRIEF3"/>
      <sheetName val="Bill_24"/>
      <sheetName val="C_(3)3"/>
      <sheetName val="Bill_13"/>
      <sheetName val="Bill_33"/>
      <sheetName val="Bill_43"/>
      <sheetName val="Bill_53"/>
      <sheetName val="Bill_63"/>
      <sheetName val="Bill_73"/>
      <sheetName val="Dubai_golf2"/>
      <sheetName val="beam-reinft-IIInd_floor2"/>
      <sheetName val="Invoice_Summary2"/>
      <sheetName val="POWER_ASSUMPTIONS2"/>
      <sheetName val="beam-reinft-machine_rm2"/>
      <sheetName val="Civil_Boq1"/>
      <sheetName val="WITHOUT_C&amp;I_PROFIT_(3)1"/>
      <sheetName val="Activity_List1"/>
      <sheetName val="Softscape_Buildup1"/>
      <sheetName val="Mat'l_Rate1"/>
      <sheetName val="GFA_HQ_Building9"/>
      <sheetName val="GFA_Conference8"/>
      <sheetName val="StattCo_yCharges7"/>
      <sheetName val="BQ_External8"/>
      <sheetName val="Penthouse_Apartment7"/>
      <sheetName val="LABOUR_HISTOGRAM8"/>
      <sheetName val="Chiet_tinh_dz227"/>
      <sheetName val="Chiet_tinh_dz357"/>
      <sheetName val="CT_Thang_Mo7"/>
      <sheetName val="Raw_Data7"/>
      <sheetName val="@risk_rents_and_incentives7"/>
      <sheetName val="Car_park_lease7"/>
      <sheetName val="Net_rent_analysis7"/>
      <sheetName val="Poz-1_7"/>
      <sheetName val="Lab_Cum_Hist7"/>
      <sheetName val="Graph_Data_(DO_NOT_PRINT)7"/>
      <sheetName val="LEVEL_SHEET7"/>
      <sheetName val="SPT_vs_PHI7"/>
      <sheetName val="Bill_No__27"/>
      <sheetName val="Tender_Summary7"/>
      <sheetName val="Insurance_Ext7"/>
      <sheetName val="FOL_-_Bar7"/>
      <sheetName val="Customize_Your_Invoice7"/>
      <sheetName val="HVAC_BoQ7"/>
      <sheetName val="budget_summary_(2)6"/>
      <sheetName val="Budget_Analysis_Summary6"/>
      <sheetName val="Projet,_methodes_&amp;_couts6"/>
      <sheetName val="Risques_majeurs_&amp;_Frais_Ind_6"/>
      <sheetName val="Body_Sheet6"/>
      <sheetName val="1_0_Executive_Summary6"/>
      <sheetName val="Top_sheet6"/>
      <sheetName val="Rate_analysis6"/>
      <sheetName val="intr_stool_brkup6"/>
      <sheetName val="CT__PL6"/>
      <sheetName val="Ap_A4"/>
      <sheetName val="2_Div_14_4"/>
      <sheetName val="SHOPLIST_xls3"/>
      <sheetName val="PROJECT_BRIEF4"/>
      <sheetName val="Bill_25"/>
      <sheetName val="C_(3)4"/>
      <sheetName val="Bill_14"/>
      <sheetName val="Bill_34"/>
      <sheetName val="Bill_44"/>
      <sheetName val="Bill_54"/>
      <sheetName val="Bill_64"/>
      <sheetName val="Bill_74"/>
      <sheetName val="Dubai_golf3"/>
      <sheetName val="beam-reinft-IIInd_floor3"/>
      <sheetName val="Invoice_Summary3"/>
      <sheetName val="POWER_ASSUMPTIONS3"/>
      <sheetName val="beam-reinft-machine_rm3"/>
      <sheetName val="Civil_Boq2"/>
      <sheetName val="WITHOUT_C&amp;I_PROFIT_(3)2"/>
      <sheetName val="Activity_List2"/>
      <sheetName val="Softscape_Buildup2"/>
      <sheetName val="Mat'l_Rate2"/>
      <sheetName val="HIRED_LABOUR_CODE"/>
      <sheetName val="PA-_Consutant_"/>
      <sheetName val="foot-slab_reinft"/>
      <sheetName val="DETAILED__BOQ"/>
      <sheetName val="M-Book_for_Conc"/>
      <sheetName val="M-Book_for_FW"/>
      <sheetName val="BILL_COV"/>
      <sheetName val="Ra__stair"/>
      <sheetName val="Day work"/>
      <sheetName val="GFA_HQ_Building10"/>
      <sheetName val="GFA_Conference9"/>
      <sheetName val="StattCo_yCharges8"/>
      <sheetName val="BQ_External9"/>
      <sheetName val="Penthouse_Apartment8"/>
      <sheetName val="LABOUR_HISTOGRAM9"/>
      <sheetName val="Chiet_tinh_dz228"/>
      <sheetName val="Chiet_tinh_dz358"/>
      <sheetName val="CT_Thang_Mo8"/>
      <sheetName val="Raw_Data8"/>
      <sheetName val="@risk_rents_and_incentives8"/>
      <sheetName val="Car_park_lease8"/>
      <sheetName val="Net_rent_analysis8"/>
      <sheetName val="Poz-1_8"/>
      <sheetName val="Lab_Cum_Hist8"/>
      <sheetName val="Graph_Data_(DO_NOT_PRINT)8"/>
      <sheetName val="LEVEL_SHEET8"/>
      <sheetName val="SPT_vs_PHI8"/>
      <sheetName val="Bill_No__28"/>
      <sheetName val="Tender_Summary8"/>
      <sheetName val="Insurance_Ext8"/>
      <sheetName val="FOL_-_Bar8"/>
      <sheetName val="Customize_Your_Invoice8"/>
      <sheetName val="HVAC_BoQ8"/>
      <sheetName val="budget_summary_(2)7"/>
      <sheetName val="Budget_Analysis_Summary7"/>
      <sheetName val="Projet,_methodes_&amp;_couts7"/>
      <sheetName val="Risques_majeurs_&amp;_Frais_Ind_7"/>
      <sheetName val="Body_Sheet7"/>
      <sheetName val="1_0_Executive_Summary7"/>
      <sheetName val="Top_sheet7"/>
      <sheetName val="Rate_analysis7"/>
      <sheetName val="intr_stool_brkup7"/>
      <sheetName val="CT__PL7"/>
      <sheetName val="Ap_A5"/>
      <sheetName val="2_Div_14_5"/>
      <sheetName val="SHOPLIST_xls4"/>
      <sheetName val="PROJECT_BRIEF5"/>
      <sheetName val="Bill_26"/>
      <sheetName val="C_(3)5"/>
      <sheetName val="Bill_15"/>
      <sheetName val="Bill_35"/>
      <sheetName val="Bill_45"/>
      <sheetName val="Bill_55"/>
      <sheetName val="Bill_65"/>
      <sheetName val="Bill_75"/>
      <sheetName val="Dubai_golf4"/>
      <sheetName val="beam-reinft-IIInd_floor4"/>
      <sheetName val="Invoice_Summary4"/>
      <sheetName val="POWER_ASSUMPTIONS4"/>
      <sheetName val="beam-reinft-machine_rm4"/>
      <sheetName val="Civil_Boq3"/>
      <sheetName val="WITHOUT_C&amp;I_PROFIT_(3)3"/>
      <sheetName val="Activity_List3"/>
      <sheetName val="Softscape_Buildup3"/>
      <sheetName val="Mat'l_Rate3"/>
      <sheetName val="HIRED_LABOUR_CODE1"/>
      <sheetName val="PA-_Consutant_1"/>
      <sheetName val="foot-slab_reinft1"/>
      <sheetName val="DETAILED__BOQ1"/>
      <sheetName val="M-Book_for_Conc1"/>
      <sheetName val="M-Book_for_FW1"/>
      <sheetName val="BILL_COV1"/>
      <sheetName val="Ra__stair1"/>
      <sheetName val="bill nb2-Plumbing &amp; Drainag"/>
      <sheetName val="Pl &amp; Dr B"/>
      <sheetName val="Pl &amp; Dr G"/>
      <sheetName val="Pl &amp; Dr M"/>
      <sheetName val="Pl &amp; Dr 1"/>
      <sheetName val="Pl &amp; Dr 2"/>
      <sheetName val="Pl &amp; Dr 3"/>
      <sheetName val="Pl &amp; Dr 4"/>
      <sheetName val="Pl &amp; Dr 5"/>
      <sheetName val="Pl &amp; Dr 6"/>
      <sheetName val="Pl &amp; Dr 7"/>
      <sheetName val="Pl &amp; Dr 8"/>
      <sheetName val="Pl &amp; Dr R"/>
      <sheetName val="FF B"/>
      <sheetName val="FF G"/>
      <sheetName val="FF M"/>
      <sheetName val="FF 1"/>
      <sheetName val="FF 2 "/>
      <sheetName val="FF 3"/>
      <sheetName val="FF 4"/>
      <sheetName val="FF 5"/>
      <sheetName val="FF 6 "/>
      <sheetName val="FF 7"/>
      <sheetName val="FF 8"/>
      <sheetName val="FF R"/>
      <sheetName val="bill nb3-FF"/>
      <sheetName val="HVAC B"/>
      <sheetName val="HVAC G"/>
      <sheetName val="HVAC M"/>
      <sheetName val="HVAC 1"/>
      <sheetName val="HVAC 2"/>
      <sheetName val="HVAC 3"/>
      <sheetName val="HVAC 4"/>
      <sheetName val="HVAC 5"/>
      <sheetName val="HVAC 6"/>
      <sheetName val="HVAC 7"/>
      <sheetName val="HVAC 8"/>
      <sheetName val="HVAC R"/>
      <sheetName val="bill nb4-HVAC"/>
      <sheetName val="Pre"/>
      <sheetName val="SC B"/>
      <sheetName val="SC G"/>
      <sheetName val="SC M"/>
      <sheetName val="SC 1"/>
      <sheetName val="SC 2"/>
      <sheetName val="SC 3"/>
      <sheetName val="SC 4"/>
      <sheetName val="SC 5"/>
      <sheetName val="SC 6"/>
      <sheetName val="SC 7"/>
      <sheetName val="SC 8"/>
      <sheetName val="SC R"/>
      <sheetName val="6-SC"/>
      <sheetName val="AV B"/>
      <sheetName val="AV G"/>
      <sheetName val="AV M"/>
      <sheetName val="AV 1"/>
      <sheetName val="AV 2"/>
      <sheetName val="AV 3"/>
      <sheetName val="AV 4"/>
      <sheetName val="AV 5"/>
      <sheetName val="AV 6"/>
      <sheetName val="AV 7"/>
      <sheetName val="AV 8"/>
      <sheetName val="7-AV"/>
      <sheetName val="EL B"/>
      <sheetName val="ELG"/>
      <sheetName val="EL M"/>
      <sheetName val="EL 1"/>
      <sheetName val="EL 2"/>
      <sheetName val="EL 3"/>
      <sheetName val="EL 4"/>
      <sheetName val="EL 5"/>
      <sheetName val="EL 6"/>
      <sheetName val="EL 7"/>
      <sheetName val="EL 8"/>
      <sheetName val="EL R"/>
      <sheetName val="EL TR"/>
      <sheetName val="8- EL"/>
      <sheetName val="FA B"/>
      <sheetName val="FA G"/>
      <sheetName val="FA M"/>
      <sheetName val="FA 1"/>
      <sheetName val="FA 2"/>
      <sheetName val="FA 3"/>
      <sheetName val="FA 4"/>
      <sheetName val="FA 5"/>
      <sheetName val="FA 6"/>
      <sheetName val="FA 7"/>
      <sheetName val="FA 8"/>
      <sheetName val="FA R"/>
      <sheetName val="9- FA"/>
      <sheetName val="Toolbox"/>
      <sheetName val="B03"/>
      <sheetName val="B09.1"/>
      <sheetName val="Div. 02"/>
      <sheetName val="Div. 03"/>
      <sheetName val="Div. 04"/>
      <sheetName val="Div. 05"/>
      <sheetName val="Div. 06"/>
      <sheetName val="Div. 07"/>
      <sheetName val="Div. 08"/>
      <sheetName val="Div. 09"/>
      <sheetName val="Div. 10"/>
      <sheetName val="Div. 11"/>
      <sheetName val="Div. 12"/>
      <sheetName val="Div.13"/>
      <sheetName val="EXTERNAL WORKS"/>
      <sheetName val="PARAMETER"/>
      <sheetName val="PRODUCTIVITY RATE"/>
      <sheetName val="U.R.A - MASONRY"/>
      <sheetName val="U.R.A - PLASTERING"/>
      <sheetName val="U.R.A - TILING"/>
      <sheetName val="U.R.A - GRANITE"/>
      <sheetName val="V.C 2 - EARTHWORK"/>
      <sheetName val="V.C 9 - CERAMIC"/>
      <sheetName val="V.C 9 - FINISHES"/>
      <sheetName val="Eq. Mobilization"/>
      <sheetName val="RA-markate"/>
      <sheetName val="BOQ_Direct_selling cost"/>
      <sheetName val="CHART OF ACCOUNTS"/>
      <sheetName val="Dropdown"/>
      <sheetName val="Data_Summary"/>
      <sheetName val="房屋及建筑物"/>
      <sheetName val="XL4Poppy"/>
      <sheetName val="B185-B-2"/>
      <sheetName val="B185-B-3"/>
      <sheetName val="B185-B-4"/>
      <sheetName val="B185-B-5"/>
      <sheetName val="B185-B-6"/>
      <sheetName val="B185-B-7"/>
      <sheetName val="B185-B-8"/>
      <sheetName val="B185-B-9.1"/>
      <sheetName val="B185-B-9.2"/>
      <sheetName val="Day_work"/>
      <sheetName val="갑지"/>
      <sheetName val="15-MECH"/>
      <sheetName val="E-Bill No.6 A-O"/>
      <sheetName val="Working for RCC"/>
      <sheetName val="COLUMN"/>
      <sheetName val="Day_work1"/>
      <sheetName val="Gra¦_x0004_)_x0000__x0000__x0000_VW_x0000__x0000__x0000__x0000__x0000__x0000__x0000__x0000__x0000_ U"/>
      <sheetName val="/VW_x0000_VU_x0000_)_x0000__x0000__x0000_)_x0000__x0000__x0000__x0001__x0000__x0000__x0000_tÏØ0_x0009__x0008__x0000__x0000__x0009__x0008_"/>
      <sheetName val="/VW_x0000_VU_x0000_)_x0000__x0000__x0000_)_x0000__x0000__x0000__x0001__x0000__x0000__x0000_tÏØ0 _x0008__x0000__x0000_ _x0008_"/>
      <sheetName val="Elemental Buildup"/>
      <sheetName val="77S(O)"/>
      <sheetName val="PointNo.5"/>
      <sheetName val="11-hsd"/>
      <sheetName val="13-septic"/>
      <sheetName val="7-ug"/>
      <sheetName val="2-utility"/>
      <sheetName val="18-misc"/>
      <sheetName val="5-pipe"/>
      <sheetName val="w't table"/>
      <sheetName val="cp-e1"/>
      <sheetName val="VALVE_CHAMBERS"/>
      <sheetName val="Fire_Hydrants"/>
      <sheetName val="B_GATE_VALVE"/>
      <sheetName val="Sub_G1_Fire"/>
      <sheetName val="Sub_G12_Fire"/>
      <sheetName val="VALVE_CHAMBERS1"/>
      <sheetName val="Fire_Hydrants1"/>
      <sheetName val="B_GATE_VALVE1"/>
      <sheetName val="Sub_G1_Fire1"/>
      <sheetName val="Sub_G12_Fire1"/>
      <sheetName val="DETAILED__BOQ2"/>
      <sheetName val="M-Book_for_Conc2"/>
      <sheetName val="M-Book_for_FW2"/>
      <sheetName val="HIRED_LABOUR_CODE2"/>
      <sheetName val="PA-_Consutant_2"/>
      <sheetName val="foot-slab_reinft2"/>
      <sheetName val="입찰내역 발주처 양식"/>
      <sheetName val="Material List "/>
      <sheetName val="LIST DO NOT REMOVE"/>
      <sheetName val="집계표(OPTION)"/>
      <sheetName val="Division 2"/>
      <sheetName val="Division3"/>
      <sheetName val="Division 4"/>
      <sheetName val="Division 5"/>
      <sheetName val="Division 6"/>
      <sheetName val="Division 7"/>
      <sheetName val="Division 8"/>
      <sheetName val="Division 9"/>
      <sheetName val="Division 10"/>
      <sheetName val="Division11"/>
      <sheetName val="Division 12"/>
      <sheetName val="Division 14"/>
      <sheetName val="Division 21"/>
      <sheetName val="Division 22"/>
      <sheetName val="Division 23"/>
      <sheetName val="Division 26"/>
      <sheetName val="Division 27"/>
      <sheetName val="Division 28"/>
      <sheetName val="Division 31"/>
      <sheetName val="Division 32"/>
      <sheetName val="Division 33"/>
      <sheetName val="SUM"/>
      <sheetName val="GFA_HQ_Building11"/>
      <sheetName val="GFA_Conference10"/>
      <sheetName val="StattCo_yCharges9"/>
      <sheetName val="BQ_External10"/>
      <sheetName val="Penthouse_Apartment9"/>
      <sheetName val="LABOUR_HISTOGRAM10"/>
      <sheetName val="Chiet_tinh_dz229"/>
      <sheetName val="Chiet_tinh_dz359"/>
      <sheetName val="CT_Thang_Mo9"/>
      <sheetName val="Raw_Data9"/>
      <sheetName val="@risk_rents_and_incentives9"/>
      <sheetName val="Car_park_lease9"/>
      <sheetName val="Net_rent_analysis9"/>
      <sheetName val="Poz-1_9"/>
      <sheetName val="Lab_Cum_Hist9"/>
      <sheetName val="Graph_Data_(DO_NOT_PRINT)9"/>
      <sheetName val="LEVEL_SHEET9"/>
      <sheetName val="SPT_vs_PHI9"/>
      <sheetName val="Bill_No__29"/>
      <sheetName val="Tender_Summary9"/>
      <sheetName val="Insurance_Ext9"/>
      <sheetName val="FOL_-_Bar9"/>
      <sheetName val="Customize_Your_Invoice9"/>
      <sheetName val="HVAC_BoQ9"/>
      <sheetName val="budget_summary_(2)8"/>
      <sheetName val="Budget_Analysis_Summary8"/>
      <sheetName val="Projet,_methodes_&amp;_couts8"/>
      <sheetName val="Risques_majeurs_&amp;_Frais_Ind_8"/>
      <sheetName val="Body_Sheet8"/>
      <sheetName val="1_0_Executive_Summary8"/>
      <sheetName val="Top_sheet8"/>
      <sheetName val="Rate_analysis8"/>
      <sheetName val="intr_stool_brkup8"/>
      <sheetName val="CT__PL8"/>
      <sheetName val="Ap_A6"/>
      <sheetName val="2_Div_14_6"/>
      <sheetName val="SHOPLIST_xls5"/>
      <sheetName val="PROJECT_BRIEF6"/>
      <sheetName val="Bill_27"/>
      <sheetName val="C_(3)6"/>
      <sheetName val="Bill_16"/>
      <sheetName val="Bill_36"/>
      <sheetName val="Bill_46"/>
      <sheetName val="Bill_56"/>
      <sheetName val="Bill_66"/>
      <sheetName val="Bill_76"/>
      <sheetName val="Dubai_golf5"/>
      <sheetName val="beam-reinft-IIInd_floor5"/>
      <sheetName val="Invoice_Summary5"/>
      <sheetName val="POWER_ASSUMPTIONS5"/>
      <sheetName val="beam-reinft-machine_rm5"/>
      <sheetName val="Civil_Boq4"/>
      <sheetName val="WITHOUT_C&amp;I_PROFIT_(3)4"/>
      <sheetName val="Activity_List4"/>
      <sheetName val="Softscape_Buildup4"/>
      <sheetName val="Mat'l_Rate4"/>
      <sheetName val="BILL_COV2"/>
      <sheetName val="Ra__stair2"/>
      <sheetName val="Materials_Cost(PCC)"/>
      <sheetName val="India_F&amp;S_Template"/>
      <sheetName val="IO_LIST"/>
      <sheetName val="Material_"/>
      <sheetName val="Quote_Sheet"/>
      <sheetName val="Eq__Mobilization"/>
      <sheetName val="Working_for_RCC"/>
      <sheetName val="B185-B-9_1"/>
      <sheetName val="B185-B-9_2"/>
      <sheetName val="BOQ_Direct_selling_cost"/>
      <sheetName val="CHART_OF_ACCOUNTS"/>
      <sheetName val="E-Bill_No_6_A-O"/>
      <sheetName val="B09_1"/>
      <sheetName val="PMWeb data"/>
      <sheetName val="Div__02"/>
      <sheetName val="Div__03"/>
      <sheetName val="Div__04"/>
      <sheetName val="Div__05"/>
      <sheetName val="Div__06"/>
      <sheetName val="Div__07"/>
      <sheetName val="Div__08"/>
      <sheetName val="Div__09"/>
      <sheetName val="Div__10"/>
      <sheetName val="Div__11"/>
      <sheetName val="Div__12"/>
      <sheetName val="Div_13"/>
      <sheetName val="EXTERNAL_WORKS"/>
      <sheetName val="PRODUCTIVITY_RATE"/>
      <sheetName val="U_R_A_-_MASONRY"/>
      <sheetName val="U_R_A_-_PLASTERING"/>
      <sheetName val="U_R_A_-_TILING"/>
      <sheetName val="U_R_A_-_GRANITE"/>
      <sheetName val="V_C_2_-_EARTHWORK"/>
      <sheetName val="V_C_9_-_CERAMIC"/>
      <sheetName val="V_C_9_-_FINISHES"/>
      <sheetName val="SStaff-Sept2013"/>
      <sheetName val="Index List"/>
      <sheetName val="Type List"/>
      <sheetName val="File Types"/>
      <sheetName val="SS MH"/>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sheetData sheetId="120"/>
      <sheetData sheetId="121"/>
      <sheetData sheetId="122"/>
      <sheetData sheetId="123"/>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refreshError="1"/>
      <sheetData sheetId="162" refreshError="1"/>
      <sheetData sheetId="163" refreshError="1"/>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sheetData sheetId="189"/>
      <sheetData sheetId="190" refreshError="1"/>
      <sheetData sheetId="191" refreshError="1"/>
      <sheetData sheetId="192" refreshError="1"/>
      <sheetData sheetId="193"/>
      <sheetData sheetId="194"/>
      <sheetData sheetId="195"/>
      <sheetData sheetId="196" refreshError="1"/>
      <sheetData sheetId="197" refreshError="1"/>
      <sheetData sheetId="198" refreshError="1"/>
      <sheetData sheetId="199" refreshError="1"/>
      <sheetData sheetId="200" refreshError="1"/>
      <sheetData sheetId="20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sheetData sheetId="216" refreshError="1"/>
      <sheetData sheetId="217" refreshError="1"/>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sheetData sheetId="317" refreshError="1"/>
      <sheetData sheetId="318" refreshError="1"/>
      <sheetData sheetId="319" refreshError="1"/>
      <sheetData sheetId="320"/>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sheetData sheetId="373"/>
      <sheetData sheetId="374"/>
      <sheetData sheetId="375"/>
      <sheetData sheetId="376"/>
      <sheetData sheetId="377" refreshError="1"/>
      <sheetData sheetId="378" refreshError="1"/>
      <sheetData sheetId="379" refreshError="1"/>
      <sheetData sheetId="380" refreshError="1"/>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refreshError="1"/>
      <sheetData sheetId="452" refreshError="1"/>
      <sheetData sheetId="453" refreshError="1"/>
      <sheetData sheetId="454" refreshError="1"/>
      <sheetData sheetId="455" refreshError="1"/>
      <sheetData sheetId="456" refreshError="1"/>
      <sheetData sheetId="457" refreshError="1"/>
      <sheetData sheetId="458"/>
      <sheetData sheetId="459"/>
      <sheetData sheetId="460"/>
      <sheetData sheetId="461" refreshError="1"/>
      <sheetData sheetId="462" refreshError="1"/>
      <sheetData sheetId="463" refreshError="1"/>
      <sheetData sheetId="464" refreshError="1"/>
      <sheetData sheetId="465" refreshError="1"/>
      <sheetData sheetId="466" refreshError="1"/>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sheetData sheetId="558"/>
      <sheetData sheetId="559"/>
      <sheetData sheetId="560"/>
      <sheetData sheetId="561"/>
      <sheetData sheetId="562"/>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sheetData sheetId="66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sheetData sheetId="682" refreshError="1"/>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sheetData sheetId="784"/>
      <sheetData sheetId="785"/>
      <sheetData sheetId="786"/>
      <sheetData sheetId="787"/>
      <sheetData sheetId="788"/>
      <sheetData sheetId="789"/>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refreshError="1"/>
      <sheetData sheetId="896" refreshError="1"/>
      <sheetData sheetId="897" refreshError="1"/>
      <sheetData sheetId="898" refreshError="1"/>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refreshError="1"/>
      <sheetData sheetId="921" refreshError="1"/>
      <sheetData sheetId="922" refreshError="1"/>
      <sheetData sheetId="923" refreshError="1"/>
      <sheetData sheetId="92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Ltd.210, Central Hotel Building, Merewether Road, KarachiTel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Ext.Boq139"/>
      <sheetName val="BS-Notes"/>
      <sheetName val="cost 1"/>
      <sheetName val="Code 02"/>
      <sheetName val="Code 03"/>
      <sheetName val="Code 04"/>
      <sheetName val="Code 05"/>
      <sheetName val="Code 06"/>
      <sheetName val="Code 07"/>
      <sheetName val="Code 09"/>
      <sheetName val="M-480"/>
      <sheetName val="M-519"/>
      <sheetName val="B"/>
      <sheetName val="MEASUREMENT"/>
      <sheetName val="Ext.Boq-1"/>
      <sheetName val="Velocity_Check1"/>
      <sheetName val="WBM_2061"/>
      <sheetName val="MATave_I&amp;II_MODEL"/>
      <sheetName val="B_O_Q"/>
      <sheetName val="Comp-1"/>
      <sheetName val="BOQ"/>
      <sheetName val="Code03"/>
      <sheetName val="Summary"/>
      <sheetName val="Eqpt"/>
      <sheetName val="B.O.Q (2)"/>
      <sheetName val="Ext.Boq-1 (2)"/>
      <sheetName val="TITLES"/>
      <sheetName val="Rate Analysis"/>
      <sheetName val="CostDB"/>
      <sheetName val="LIST"/>
      <sheetName val="Sheet1 (2)"/>
      <sheetName val="Sheet3"/>
      <sheetName val="measurment"/>
      <sheetName val="Bill - 1"/>
      <sheetName val="Bw"/>
      <sheetName val="Backup (Dist. Net work)"/>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M.D.B Analysis "/>
      <sheetName val="Civil Materials"/>
      <sheetName val="Matl Sum"/>
      <sheetName val="Sheet2"/>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 val="Ongoing (South)"/>
      <sheetName val="BQ_Methanol"/>
      <sheetName val="PipWT"/>
      <sheetName val="#REF"/>
      <sheetName val="Ref Data"/>
      <sheetName val="Block - A"/>
      <sheetName val="Block_-_A"/>
      <sheetName val="Tital Page"/>
      <sheetName val="Boundary Wall &amp; Gate"/>
      <sheetName val="ELE"/>
      <sheetName val="COP"/>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WAREHOUSE (2)"/>
      <sheetName val="SUMMARY WAREHOUSE"/>
      <sheetName val="RUNNING BILL 1"/>
      <sheetName val="RUNNING BILL 2"/>
      <sheetName val="RUNNING BILL 3"/>
      <sheetName val="RUNNING BILL 4"/>
      <sheetName val="Sheet1"/>
    </sheetNames>
    <sheetDataSet>
      <sheetData sheetId="0"/>
      <sheetData sheetId="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121">
    <pageSetUpPr fitToPage="1"/>
  </sheetPr>
  <dimension ref="A1:K178"/>
  <sheetViews>
    <sheetView showGridLines="0" view="pageBreakPreview" topLeftCell="A100" zoomScale="85" zoomScaleNormal="85" zoomScaleSheetLayoutView="85" workbookViewId="0">
      <selection activeCell="B114" sqref="B114"/>
    </sheetView>
  </sheetViews>
  <sheetFormatPr defaultRowHeight="13.5"/>
  <cols>
    <col min="1" max="1" width="10" style="8" customWidth="1"/>
    <col min="2" max="2" width="15" customWidth="1"/>
    <col min="3" max="3" width="61.85546875" style="12" customWidth="1"/>
    <col min="4" max="4" width="8.140625" style="8" customWidth="1"/>
    <col min="5" max="5" width="8.85546875" style="17" bestFit="1" customWidth="1"/>
    <col min="6" max="7" width="20.7109375" customWidth="1"/>
  </cols>
  <sheetData>
    <row r="1" spans="1:11" s="23" customFormat="1" ht="33.75" customHeight="1">
      <c r="A1" s="25" t="s">
        <v>38</v>
      </c>
      <c r="B1" s="26"/>
      <c r="C1" s="26"/>
      <c r="D1" s="601" t="s">
        <v>37</v>
      </c>
      <c r="E1" s="601"/>
      <c r="F1" s="601"/>
      <c r="G1" s="602"/>
    </row>
    <row r="2" spans="1:11" s="1" customFormat="1" ht="33.75" customHeight="1">
      <c r="A2" s="594"/>
      <c r="B2" s="595"/>
      <c r="C2" s="596"/>
      <c r="D2" s="597"/>
      <c r="E2" s="598"/>
      <c r="F2" s="599" t="s">
        <v>3</v>
      </c>
      <c r="G2" s="600"/>
    </row>
    <row r="3" spans="1:11" s="2" customFormat="1" ht="39.950000000000003" customHeight="1">
      <c r="A3" s="27" t="s">
        <v>28</v>
      </c>
      <c r="B3" s="35" t="s">
        <v>29</v>
      </c>
      <c r="C3" s="3" t="s">
        <v>0</v>
      </c>
      <c r="D3" s="3" t="s">
        <v>13</v>
      </c>
      <c r="E3" s="14" t="s">
        <v>14</v>
      </c>
      <c r="F3" s="24" t="s">
        <v>15</v>
      </c>
      <c r="G3" s="24" t="s">
        <v>16</v>
      </c>
    </row>
    <row r="4" spans="1:11" s="4" customFormat="1" ht="21" customHeight="1">
      <c r="A4" s="6"/>
      <c r="B4" s="5"/>
      <c r="C4" s="13" t="s">
        <v>55</v>
      </c>
      <c r="D4" s="6"/>
      <c r="E4" s="15"/>
      <c r="F4" s="5"/>
      <c r="G4" s="5"/>
    </row>
    <row r="5" spans="1:11" s="50" customFormat="1" ht="80.099999999999994" customHeight="1">
      <c r="A5" s="43">
        <v>1</v>
      </c>
      <c r="B5" s="44" t="s">
        <v>104</v>
      </c>
      <c r="C5" s="45" t="s">
        <v>131</v>
      </c>
      <c r="D5" s="46"/>
      <c r="E5" s="44"/>
      <c r="F5" s="47"/>
      <c r="G5" s="5"/>
      <c r="H5" s="107"/>
      <c r="I5" s="107"/>
      <c r="J5" s="108"/>
      <c r="K5" s="49"/>
    </row>
    <row r="6" spans="1:11" s="50" customFormat="1" ht="20.100000000000001" customHeight="1">
      <c r="A6" s="43">
        <v>1.1000000000000001</v>
      </c>
      <c r="B6" s="44"/>
      <c r="C6" s="51" t="s">
        <v>130</v>
      </c>
      <c r="D6" s="46">
        <v>5</v>
      </c>
      <c r="E6" s="44" t="s">
        <v>17</v>
      </c>
      <c r="F6" s="48"/>
      <c r="G6" s="5"/>
      <c r="H6" s="108"/>
      <c r="I6" s="108"/>
      <c r="J6" s="108"/>
      <c r="K6" s="49"/>
    </row>
    <row r="7" spans="1:11" s="4" customFormat="1" ht="61.5" customHeight="1">
      <c r="A7" s="6">
        <v>2</v>
      </c>
      <c r="B7" s="6" t="s">
        <v>22</v>
      </c>
      <c r="C7" s="10" t="s">
        <v>81</v>
      </c>
      <c r="D7" s="6"/>
      <c r="E7" s="15"/>
      <c r="F7" s="5"/>
      <c r="G7" s="5"/>
    </row>
    <row r="8" spans="1:11" s="4" customFormat="1" ht="20.100000000000001" customHeight="1">
      <c r="A8" s="6" t="s">
        <v>31</v>
      </c>
      <c r="B8" s="5"/>
      <c r="C8" s="9" t="s">
        <v>99</v>
      </c>
      <c r="D8" s="6" t="s">
        <v>17</v>
      </c>
      <c r="E8" s="15">
        <v>1</v>
      </c>
      <c r="F8" s="5"/>
      <c r="G8" s="5"/>
    </row>
    <row r="9" spans="1:11" s="4" customFormat="1" ht="20.100000000000001" customHeight="1">
      <c r="A9" s="6" t="s">
        <v>27</v>
      </c>
      <c r="B9" s="5"/>
      <c r="C9" s="9" t="s">
        <v>100</v>
      </c>
      <c r="D9" s="6" t="s">
        <v>17</v>
      </c>
      <c r="E9" s="15">
        <v>1</v>
      </c>
      <c r="F9" s="5"/>
      <c r="G9" s="5"/>
    </row>
    <row r="10" spans="1:11" s="4" customFormat="1" ht="20.100000000000001" customHeight="1">
      <c r="A10" s="6" t="s">
        <v>32</v>
      </c>
      <c r="B10" s="5"/>
      <c r="C10" s="9" t="s">
        <v>101</v>
      </c>
      <c r="D10" s="6" t="s">
        <v>17</v>
      </c>
      <c r="E10" s="15">
        <v>1</v>
      </c>
      <c r="F10" s="5"/>
      <c r="G10" s="5"/>
    </row>
    <row r="11" spans="1:11" s="4" customFormat="1" ht="20.100000000000001" customHeight="1">
      <c r="A11" s="6" t="s">
        <v>33</v>
      </c>
      <c r="B11" s="5"/>
      <c r="C11" s="9" t="s">
        <v>102</v>
      </c>
      <c r="D11" s="6" t="s">
        <v>17</v>
      </c>
      <c r="E11" s="15">
        <v>1</v>
      </c>
      <c r="F11" s="5"/>
      <c r="G11" s="5"/>
    </row>
    <row r="12" spans="1:11" s="4" customFormat="1" ht="20.100000000000001" customHeight="1">
      <c r="A12" s="6" t="s">
        <v>34</v>
      </c>
      <c r="B12" s="5"/>
      <c r="C12" s="9" t="s">
        <v>78</v>
      </c>
      <c r="D12" s="6" t="s">
        <v>17</v>
      </c>
      <c r="E12" s="15">
        <v>1</v>
      </c>
      <c r="F12" s="5"/>
      <c r="G12" s="5"/>
    </row>
    <row r="13" spans="1:11" s="50" customFormat="1" ht="65.099999999999994" customHeight="1">
      <c r="A13" s="43">
        <v>3</v>
      </c>
      <c r="B13" s="44" t="s">
        <v>109</v>
      </c>
      <c r="C13" s="45" t="s">
        <v>132</v>
      </c>
      <c r="D13" s="46"/>
      <c r="E13" s="44"/>
      <c r="F13" s="48"/>
      <c r="G13" s="5"/>
      <c r="H13" s="107"/>
      <c r="I13" s="107"/>
      <c r="J13" s="108"/>
      <c r="K13" s="49"/>
    </row>
    <row r="14" spans="1:11" s="50" customFormat="1" ht="20.100000000000001" customHeight="1">
      <c r="A14" s="43">
        <v>3.1</v>
      </c>
      <c r="B14" s="44"/>
      <c r="C14" s="51" t="s">
        <v>110</v>
      </c>
      <c r="D14" s="46">
        <v>3</v>
      </c>
      <c r="E14" s="44" t="s">
        <v>2</v>
      </c>
      <c r="F14" s="48"/>
      <c r="G14" s="5"/>
      <c r="H14" s="60"/>
      <c r="I14" s="60"/>
      <c r="J14" s="60"/>
      <c r="K14" s="49"/>
    </row>
    <row r="15" spans="1:11" s="50" customFormat="1" ht="65.099999999999994" customHeight="1">
      <c r="A15" s="43">
        <v>4</v>
      </c>
      <c r="B15" s="44" t="s">
        <v>111</v>
      </c>
      <c r="C15" s="45" t="s">
        <v>112</v>
      </c>
      <c r="D15" s="46"/>
      <c r="E15" s="44"/>
      <c r="F15" s="48"/>
      <c r="G15" s="5"/>
      <c r="H15" s="107"/>
      <c r="I15" s="107"/>
      <c r="J15" s="108"/>
      <c r="K15" s="49"/>
    </row>
    <row r="16" spans="1:11" s="50" customFormat="1" ht="20.100000000000001" customHeight="1">
      <c r="A16" s="43" t="s">
        <v>105</v>
      </c>
      <c r="B16" s="43"/>
      <c r="C16" s="51" t="s">
        <v>113</v>
      </c>
      <c r="D16" s="46">
        <v>5</v>
      </c>
      <c r="E16" s="44" t="s">
        <v>2</v>
      </c>
      <c r="F16" s="48"/>
      <c r="G16" s="5"/>
      <c r="H16" s="60"/>
      <c r="I16" s="60"/>
      <c r="J16" s="60"/>
      <c r="K16" s="49"/>
    </row>
    <row r="17" spans="1:11" s="50" customFormat="1" ht="20.100000000000001" customHeight="1">
      <c r="A17" s="43" t="s">
        <v>107</v>
      </c>
      <c r="B17" s="43"/>
      <c r="C17" s="51" t="s">
        <v>114</v>
      </c>
      <c r="D17" s="46">
        <v>5</v>
      </c>
      <c r="E17" s="44" t="s">
        <v>2</v>
      </c>
      <c r="F17" s="48"/>
      <c r="G17" s="5"/>
      <c r="H17" s="60"/>
      <c r="I17" s="60"/>
      <c r="J17" s="60"/>
      <c r="K17" s="49"/>
    </row>
    <row r="18" spans="1:11" s="50" customFormat="1" ht="20.100000000000001" customHeight="1">
      <c r="A18" s="43" t="s">
        <v>115</v>
      </c>
      <c r="B18" s="43"/>
      <c r="C18" s="51" t="s">
        <v>116</v>
      </c>
      <c r="D18" s="46">
        <v>5</v>
      </c>
      <c r="E18" s="44" t="s">
        <v>2</v>
      </c>
      <c r="F18" s="48"/>
      <c r="G18" s="5"/>
      <c r="H18" s="60"/>
      <c r="I18" s="60"/>
      <c r="J18" s="60"/>
      <c r="K18" s="49"/>
    </row>
    <row r="19" spans="1:11" s="50" customFormat="1" ht="95.1" customHeight="1">
      <c r="A19" s="43">
        <v>5</v>
      </c>
      <c r="B19" s="44" t="s">
        <v>106</v>
      </c>
      <c r="C19" s="45" t="s">
        <v>133</v>
      </c>
      <c r="D19" s="46"/>
      <c r="E19" s="44"/>
      <c r="F19" s="48"/>
      <c r="G19" s="5"/>
      <c r="H19" s="107"/>
      <c r="I19" s="107"/>
      <c r="J19" s="108"/>
      <c r="K19" s="49"/>
    </row>
    <row r="20" spans="1:11" s="50" customFormat="1" ht="20.100000000000001" customHeight="1">
      <c r="A20" s="43"/>
      <c r="B20" s="44"/>
      <c r="C20" s="51" t="s">
        <v>108</v>
      </c>
      <c r="D20" s="46">
        <v>2</v>
      </c>
      <c r="E20" s="44" t="s">
        <v>2</v>
      </c>
      <c r="F20" s="52"/>
      <c r="G20" s="5"/>
      <c r="H20" s="60"/>
      <c r="I20" s="60"/>
      <c r="J20" s="60"/>
      <c r="K20" s="49"/>
    </row>
    <row r="21" spans="1:11" s="4" customFormat="1" ht="30">
      <c r="A21" s="6">
        <v>1.2</v>
      </c>
      <c r="B21" s="6" t="s">
        <v>18</v>
      </c>
      <c r="C21" s="10" t="s">
        <v>77</v>
      </c>
      <c r="D21" s="6"/>
      <c r="E21" s="15"/>
      <c r="F21" s="5"/>
      <c r="G21" s="5"/>
    </row>
    <row r="22" spans="1:11" s="4" customFormat="1" ht="20.100000000000001" customHeight="1">
      <c r="A22" s="6" t="s">
        <v>31</v>
      </c>
      <c r="B22" s="5"/>
      <c r="C22" s="9" t="s">
        <v>97</v>
      </c>
      <c r="D22" s="6" t="s">
        <v>17</v>
      </c>
      <c r="E22" s="15">
        <v>1</v>
      </c>
      <c r="F22" s="5"/>
      <c r="G22" s="5"/>
    </row>
    <row r="23" spans="1:11" s="4" customFormat="1" ht="20.100000000000001" customHeight="1">
      <c r="A23" s="6" t="s">
        <v>27</v>
      </c>
      <c r="B23" s="5"/>
      <c r="C23" s="9" t="s">
        <v>96</v>
      </c>
      <c r="D23" s="6" t="s">
        <v>17</v>
      </c>
      <c r="E23" s="15">
        <v>1</v>
      </c>
      <c r="F23" s="5"/>
      <c r="G23" s="5"/>
    </row>
    <row r="24" spans="1:11" s="4" customFormat="1" ht="20.100000000000001" customHeight="1">
      <c r="A24" s="6" t="s">
        <v>32</v>
      </c>
      <c r="B24" s="5"/>
      <c r="C24" s="9" t="s">
        <v>95</v>
      </c>
      <c r="D24" s="6" t="s">
        <v>17</v>
      </c>
      <c r="E24" s="15">
        <v>1</v>
      </c>
      <c r="F24" s="5"/>
      <c r="G24" s="5"/>
    </row>
    <row r="25" spans="1:11" s="4" customFormat="1" ht="20.100000000000001" customHeight="1">
      <c r="A25" s="6" t="s">
        <v>33</v>
      </c>
      <c r="B25" s="5"/>
      <c r="C25" s="9" t="s">
        <v>98</v>
      </c>
      <c r="D25" s="6" t="s">
        <v>17</v>
      </c>
      <c r="E25" s="15">
        <v>1</v>
      </c>
      <c r="F25" s="5"/>
      <c r="G25" s="5"/>
    </row>
    <row r="26" spans="1:11" s="4" customFormat="1" ht="20.100000000000001" customHeight="1">
      <c r="A26" s="6" t="s">
        <v>34</v>
      </c>
      <c r="B26" s="5"/>
      <c r="C26" s="9" t="s">
        <v>79</v>
      </c>
      <c r="D26" s="6" t="s">
        <v>17</v>
      </c>
      <c r="E26" s="15">
        <v>1</v>
      </c>
      <c r="F26" s="5"/>
      <c r="G26" s="5"/>
    </row>
    <row r="27" spans="1:11" s="4" customFormat="1" ht="20.100000000000001" customHeight="1">
      <c r="A27" s="6" t="s">
        <v>35</v>
      </c>
      <c r="B27" s="5"/>
      <c r="C27" s="9" t="s">
        <v>80</v>
      </c>
      <c r="D27" s="6" t="s">
        <v>17</v>
      </c>
      <c r="E27" s="15">
        <v>1</v>
      </c>
      <c r="F27" s="5"/>
      <c r="G27" s="5"/>
    </row>
    <row r="28" spans="1:11" s="4" customFormat="1" ht="52.5" customHeight="1">
      <c r="A28" s="6">
        <v>1.3</v>
      </c>
      <c r="B28" s="6" t="s">
        <v>19</v>
      </c>
      <c r="C28" s="10" t="s">
        <v>26</v>
      </c>
      <c r="D28" s="6"/>
      <c r="E28" s="15"/>
      <c r="F28" s="5"/>
      <c r="G28" s="5"/>
    </row>
    <row r="29" spans="1:11" s="4" customFormat="1" ht="18.75" customHeight="1">
      <c r="A29" s="6"/>
      <c r="B29" s="6"/>
      <c r="C29" s="13" t="s">
        <v>25</v>
      </c>
      <c r="D29" s="6"/>
      <c r="E29" s="15"/>
      <c r="F29" s="5"/>
      <c r="G29" s="5"/>
    </row>
    <row r="30" spans="1:11" s="4" customFormat="1" ht="20.100000000000001" customHeight="1">
      <c r="A30" s="6" t="s">
        <v>31</v>
      </c>
      <c r="B30" s="5"/>
      <c r="C30" s="9" t="s">
        <v>39</v>
      </c>
      <c r="D30" s="6" t="s">
        <v>2</v>
      </c>
      <c r="E30" s="15">
        <v>3</v>
      </c>
      <c r="F30" s="5"/>
      <c r="G30" s="5"/>
    </row>
    <row r="31" spans="1:11" s="4" customFormat="1" ht="59.25" customHeight="1">
      <c r="A31" s="6">
        <v>1.4</v>
      </c>
      <c r="B31" s="6" t="s">
        <v>20</v>
      </c>
      <c r="C31" s="10" t="s">
        <v>23</v>
      </c>
      <c r="D31" s="6"/>
      <c r="E31" s="15"/>
      <c r="F31" s="5"/>
      <c r="G31" s="5"/>
    </row>
    <row r="32" spans="1:11" s="4" customFormat="1" ht="20.100000000000001" customHeight="1">
      <c r="A32" s="6" t="s">
        <v>31</v>
      </c>
      <c r="B32" s="5"/>
      <c r="C32" s="9" t="s">
        <v>9</v>
      </c>
      <c r="D32" s="6" t="s">
        <v>12</v>
      </c>
      <c r="E32" s="15">
        <v>12000</v>
      </c>
      <c r="F32" s="5"/>
      <c r="G32" s="5"/>
    </row>
    <row r="33" spans="1:7" s="4" customFormat="1" ht="60">
      <c r="A33" s="6">
        <v>1.5</v>
      </c>
      <c r="B33" s="6" t="s">
        <v>40</v>
      </c>
      <c r="C33" s="10" t="s">
        <v>41</v>
      </c>
      <c r="D33" s="6" t="s">
        <v>12</v>
      </c>
      <c r="E33" s="15">
        <v>12000</v>
      </c>
      <c r="F33" s="5"/>
      <c r="G33" s="5"/>
    </row>
    <row r="34" spans="1:7" s="4" customFormat="1" ht="39.75" customHeight="1">
      <c r="A34" s="6">
        <v>1.6</v>
      </c>
      <c r="B34" s="6" t="s">
        <v>52</v>
      </c>
      <c r="C34" s="10" t="s">
        <v>92</v>
      </c>
      <c r="D34" s="6" t="s">
        <v>12</v>
      </c>
      <c r="E34" s="15">
        <v>6000</v>
      </c>
      <c r="F34" s="5"/>
      <c r="G34" s="5"/>
    </row>
    <row r="35" spans="1:7" s="4" customFormat="1" ht="75">
      <c r="A35" s="6">
        <v>1.7</v>
      </c>
      <c r="B35" s="6" t="s">
        <v>42</v>
      </c>
      <c r="C35" s="10" t="s">
        <v>43</v>
      </c>
      <c r="D35" s="6"/>
      <c r="E35" s="15"/>
      <c r="F35" s="5"/>
      <c r="G35" s="5"/>
    </row>
    <row r="36" spans="1:7" s="4" customFormat="1" ht="20.100000000000001" customHeight="1">
      <c r="A36" s="6" t="s">
        <v>31</v>
      </c>
      <c r="B36" s="6"/>
      <c r="C36" s="9" t="s">
        <v>45</v>
      </c>
      <c r="D36" s="6" t="s">
        <v>11</v>
      </c>
      <c r="E36" s="15">
        <f>55*2</f>
        <v>110</v>
      </c>
      <c r="F36" s="5"/>
      <c r="G36" s="5"/>
    </row>
    <row r="37" spans="1:7" s="4" customFormat="1" ht="20.100000000000001" customHeight="1">
      <c r="A37" s="6" t="s">
        <v>27</v>
      </c>
      <c r="B37" s="6"/>
      <c r="C37" s="9" t="s">
        <v>46</v>
      </c>
      <c r="D37" s="6" t="s">
        <v>11</v>
      </c>
      <c r="E37" s="15">
        <f>167*2</f>
        <v>334</v>
      </c>
      <c r="F37" s="5"/>
      <c r="G37" s="5"/>
    </row>
    <row r="38" spans="1:7" s="4" customFormat="1" ht="20.100000000000001" customHeight="1">
      <c r="A38" s="6" t="s">
        <v>32</v>
      </c>
      <c r="B38" s="6"/>
      <c r="C38" s="9" t="s">
        <v>47</v>
      </c>
      <c r="D38" s="6" t="s">
        <v>11</v>
      </c>
      <c r="E38" s="15">
        <f>75*2</f>
        <v>150</v>
      </c>
      <c r="F38" s="5"/>
      <c r="G38" s="5"/>
    </row>
    <row r="39" spans="1:7" s="4" customFormat="1" ht="20.100000000000001" customHeight="1">
      <c r="A39" s="6" t="s">
        <v>33</v>
      </c>
      <c r="B39" s="6"/>
      <c r="C39" s="9" t="s">
        <v>48</v>
      </c>
      <c r="D39" s="6" t="s">
        <v>11</v>
      </c>
      <c r="E39" s="15">
        <f>117*2</f>
        <v>234</v>
      </c>
      <c r="F39" s="5"/>
      <c r="G39" s="5"/>
    </row>
    <row r="40" spans="1:7" s="4" customFormat="1" ht="75">
      <c r="A40" s="6">
        <v>1.8</v>
      </c>
      <c r="B40" s="6" t="s">
        <v>40</v>
      </c>
      <c r="C40" s="10" t="s">
        <v>51</v>
      </c>
      <c r="D40" s="6"/>
      <c r="E40" s="15"/>
      <c r="F40" s="5"/>
      <c r="G40" s="5"/>
    </row>
    <row r="41" spans="1:7" s="4" customFormat="1" ht="20.100000000000001" customHeight="1">
      <c r="A41" s="6" t="s">
        <v>31</v>
      </c>
      <c r="B41" s="6"/>
      <c r="C41" s="9" t="s">
        <v>45</v>
      </c>
      <c r="D41" s="6" t="s">
        <v>11</v>
      </c>
      <c r="E41" s="15">
        <f>55*2</f>
        <v>110</v>
      </c>
      <c r="F41" s="5"/>
      <c r="G41" s="5"/>
    </row>
    <row r="42" spans="1:7" s="4" customFormat="1" ht="20.100000000000001" customHeight="1">
      <c r="A42" s="6" t="s">
        <v>27</v>
      </c>
      <c r="B42" s="6"/>
      <c r="C42" s="9" t="s">
        <v>46</v>
      </c>
      <c r="D42" s="6" t="s">
        <v>11</v>
      </c>
      <c r="E42" s="15">
        <f>167*2</f>
        <v>334</v>
      </c>
      <c r="F42" s="5"/>
      <c r="G42" s="5"/>
    </row>
    <row r="43" spans="1:7" s="4" customFormat="1" ht="20.100000000000001" customHeight="1">
      <c r="A43" s="6" t="s">
        <v>32</v>
      </c>
      <c r="B43" s="6"/>
      <c r="C43" s="9" t="s">
        <v>47</v>
      </c>
      <c r="D43" s="6" t="s">
        <v>11</v>
      </c>
      <c r="E43" s="15">
        <f>75*2</f>
        <v>150</v>
      </c>
      <c r="F43" s="5"/>
      <c r="G43" s="5"/>
    </row>
    <row r="44" spans="1:7" s="4" customFormat="1" ht="20.100000000000001" customHeight="1">
      <c r="A44" s="6" t="s">
        <v>33</v>
      </c>
      <c r="B44" s="6"/>
      <c r="C44" s="9" t="s">
        <v>48</v>
      </c>
      <c r="D44" s="6" t="s">
        <v>11</v>
      </c>
      <c r="E44" s="15">
        <f>117*2</f>
        <v>234</v>
      </c>
      <c r="F44" s="5"/>
      <c r="G44" s="5"/>
    </row>
    <row r="45" spans="1:7" s="4" customFormat="1" ht="75">
      <c r="A45" s="6">
        <v>1.9</v>
      </c>
      <c r="B45" s="6" t="s">
        <v>49</v>
      </c>
      <c r="C45" s="10" t="s">
        <v>54</v>
      </c>
      <c r="D45" s="6"/>
      <c r="E45" s="15"/>
      <c r="F45" s="5"/>
      <c r="G45" s="5"/>
    </row>
    <row r="46" spans="1:7" s="4" customFormat="1" ht="20.100000000000001" customHeight="1">
      <c r="A46" s="6" t="s">
        <v>31</v>
      </c>
      <c r="B46" s="6"/>
      <c r="C46" s="9" t="s">
        <v>10</v>
      </c>
      <c r="D46" s="6" t="s">
        <v>11</v>
      </c>
      <c r="E46" s="15">
        <v>50</v>
      </c>
      <c r="F46" s="5"/>
      <c r="G46" s="5"/>
    </row>
    <row r="47" spans="1:7" s="4" customFormat="1" ht="20.100000000000001" customHeight="1">
      <c r="A47" s="6" t="s">
        <v>27</v>
      </c>
      <c r="B47" s="6"/>
      <c r="C47" s="9" t="s">
        <v>50</v>
      </c>
      <c r="D47" s="6" t="s">
        <v>11</v>
      </c>
      <c r="E47" s="15">
        <v>40</v>
      </c>
      <c r="F47" s="5"/>
      <c r="G47" s="5"/>
    </row>
    <row r="48" spans="1:7" s="4" customFormat="1" ht="20.100000000000001" customHeight="1">
      <c r="A48" s="6" t="s">
        <v>32</v>
      </c>
      <c r="B48" s="6"/>
      <c r="C48" s="9" t="s">
        <v>103</v>
      </c>
      <c r="D48" s="6" t="s">
        <v>11</v>
      </c>
      <c r="E48" s="15">
        <v>60</v>
      </c>
      <c r="F48" s="5"/>
      <c r="G48" s="5"/>
    </row>
    <row r="49" spans="1:7" s="4" customFormat="1" ht="45">
      <c r="A49" s="22">
        <v>2</v>
      </c>
      <c r="B49" s="6" t="s">
        <v>53</v>
      </c>
      <c r="C49" s="10" t="s">
        <v>60</v>
      </c>
      <c r="D49" s="6"/>
      <c r="E49" s="15"/>
      <c r="F49" s="5"/>
      <c r="G49" s="5"/>
    </row>
    <row r="50" spans="1:7" s="4" customFormat="1" ht="20.100000000000001" customHeight="1">
      <c r="A50" s="6"/>
      <c r="B50" s="6"/>
      <c r="C50" s="13" t="s">
        <v>56</v>
      </c>
      <c r="D50" s="6"/>
      <c r="E50" s="15"/>
      <c r="F50" s="5"/>
      <c r="G50" s="5"/>
    </row>
    <row r="51" spans="1:7" s="4" customFormat="1" ht="20.100000000000001" customHeight="1">
      <c r="A51" s="6" t="s">
        <v>31</v>
      </c>
      <c r="B51" s="6"/>
      <c r="C51" s="9" t="s">
        <v>44</v>
      </c>
      <c r="D51" s="6" t="s">
        <v>2</v>
      </c>
      <c r="E51" s="6">
        <v>12</v>
      </c>
      <c r="F51" s="5"/>
      <c r="G51" s="5"/>
    </row>
    <row r="52" spans="1:7" s="4" customFormat="1" ht="20.100000000000001" customHeight="1">
      <c r="A52" s="6" t="s">
        <v>27</v>
      </c>
      <c r="B52" s="6"/>
      <c r="C52" s="9" t="s">
        <v>45</v>
      </c>
      <c r="D52" s="6" t="s">
        <v>2</v>
      </c>
      <c r="E52" s="6">
        <v>3</v>
      </c>
      <c r="F52" s="5"/>
      <c r="G52" s="5"/>
    </row>
    <row r="53" spans="1:7" s="4" customFormat="1" ht="20.100000000000001" customHeight="1">
      <c r="A53" s="6" t="s">
        <v>32</v>
      </c>
      <c r="B53" s="6"/>
      <c r="C53" s="9" t="s">
        <v>46</v>
      </c>
      <c r="D53" s="6" t="s">
        <v>2</v>
      </c>
      <c r="E53" s="6">
        <v>12</v>
      </c>
      <c r="F53" s="5"/>
      <c r="G53" s="5"/>
    </row>
    <row r="54" spans="1:7" s="4" customFormat="1" ht="20.100000000000001" customHeight="1">
      <c r="A54" s="6" t="s">
        <v>33</v>
      </c>
      <c r="B54" s="6"/>
      <c r="C54" s="9" t="s">
        <v>48</v>
      </c>
      <c r="D54" s="6" t="s">
        <v>2</v>
      </c>
      <c r="E54" s="6">
        <v>2</v>
      </c>
      <c r="F54" s="5"/>
      <c r="G54" s="5"/>
    </row>
    <row r="55" spans="1:7" s="4" customFormat="1" ht="20.100000000000001" customHeight="1">
      <c r="A55" s="6"/>
      <c r="B55" s="6"/>
      <c r="C55" s="13" t="s">
        <v>57</v>
      </c>
      <c r="D55" s="6"/>
      <c r="E55" s="15"/>
      <c r="F55" s="5"/>
      <c r="G55" s="5"/>
    </row>
    <row r="56" spans="1:7" s="4" customFormat="1" ht="20.100000000000001" customHeight="1">
      <c r="A56" s="6" t="s">
        <v>31</v>
      </c>
      <c r="B56" s="6"/>
      <c r="C56" s="9" t="s">
        <v>44</v>
      </c>
      <c r="D56" s="6" t="s">
        <v>2</v>
      </c>
      <c r="E56" s="6">
        <v>4</v>
      </c>
      <c r="F56" s="5"/>
      <c r="G56" s="5"/>
    </row>
    <row r="57" spans="1:7" s="4" customFormat="1" ht="20.100000000000001" customHeight="1">
      <c r="A57" s="6" t="s">
        <v>27</v>
      </c>
      <c r="B57" s="6"/>
      <c r="C57" s="9" t="s">
        <v>45</v>
      </c>
      <c r="D57" s="6" t="s">
        <v>17</v>
      </c>
      <c r="E57" s="6">
        <v>1</v>
      </c>
      <c r="F57" s="5"/>
      <c r="G57" s="5"/>
    </row>
    <row r="58" spans="1:7" s="4" customFormat="1" ht="20.100000000000001" customHeight="1">
      <c r="A58" s="6" t="s">
        <v>32</v>
      </c>
      <c r="B58" s="6"/>
      <c r="C58" s="9" t="s">
        <v>46</v>
      </c>
      <c r="D58" s="6" t="s">
        <v>2</v>
      </c>
      <c r="E58" s="6">
        <v>4</v>
      </c>
      <c r="F58" s="5"/>
      <c r="G58" s="5"/>
    </row>
    <row r="59" spans="1:7" s="4" customFormat="1" ht="20.100000000000001" customHeight="1">
      <c r="A59" s="6"/>
      <c r="B59" s="6"/>
      <c r="C59" s="13" t="s">
        <v>82</v>
      </c>
      <c r="D59" s="6"/>
      <c r="E59" s="6"/>
      <c r="F59" s="5"/>
      <c r="G59" s="5"/>
    </row>
    <row r="60" spans="1:7" s="4" customFormat="1" ht="20.100000000000001" customHeight="1">
      <c r="A60" s="6" t="s">
        <v>31</v>
      </c>
      <c r="B60" s="6"/>
      <c r="C60" s="9" t="s">
        <v>44</v>
      </c>
      <c r="D60" s="6" t="s">
        <v>2</v>
      </c>
      <c r="E60" s="6">
        <v>4</v>
      </c>
      <c r="F60" s="5"/>
      <c r="G60" s="5"/>
    </row>
    <row r="61" spans="1:7" s="4" customFormat="1" ht="20.100000000000001" customHeight="1">
      <c r="A61" s="6" t="s">
        <v>27</v>
      </c>
      <c r="B61" s="6"/>
      <c r="C61" s="9" t="s">
        <v>45</v>
      </c>
      <c r="D61" s="6" t="s">
        <v>17</v>
      </c>
      <c r="E61" s="6">
        <v>1</v>
      </c>
      <c r="F61" s="5"/>
      <c r="G61" s="5"/>
    </row>
    <row r="62" spans="1:7" s="4" customFormat="1" ht="20.100000000000001" customHeight="1">
      <c r="A62" s="6" t="s">
        <v>32</v>
      </c>
      <c r="B62" s="6"/>
      <c r="C62" s="9" t="s">
        <v>46</v>
      </c>
      <c r="D62" s="6" t="s">
        <v>2</v>
      </c>
      <c r="E62" s="6">
        <v>4</v>
      </c>
      <c r="F62" s="5"/>
      <c r="G62" s="5"/>
    </row>
    <row r="63" spans="1:7" s="4" customFormat="1" ht="20.100000000000001" customHeight="1">
      <c r="A63" s="6"/>
      <c r="B63" s="6"/>
      <c r="C63" s="13" t="s">
        <v>58</v>
      </c>
      <c r="D63" s="6"/>
      <c r="E63" s="15"/>
      <c r="F63" s="5"/>
      <c r="G63" s="5"/>
    </row>
    <row r="64" spans="1:7" s="4" customFormat="1" ht="20.100000000000001" customHeight="1">
      <c r="A64" s="6" t="s">
        <v>31</v>
      </c>
      <c r="B64" s="6"/>
      <c r="C64" s="9" t="s">
        <v>44</v>
      </c>
      <c r="D64" s="6" t="s">
        <v>2</v>
      </c>
      <c r="E64" s="6">
        <v>4</v>
      </c>
      <c r="F64" s="5"/>
      <c r="G64" s="5"/>
    </row>
    <row r="65" spans="1:7" s="4" customFormat="1" ht="20.100000000000001" customHeight="1">
      <c r="A65" s="6" t="s">
        <v>27</v>
      </c>
      <c r="B65" s="6"/>
      <c r="C65" s="9" t="s">
        <v>45</v>
      </c>
      <c r="D65" s="6" t="s">
        <v>17</v>
      </c>
      <c r="E65" s="6">
        <v>1</v>
      </c>
      <c r="F65" s="5"/>
      <c r="G65" s="5"/>
    </row>
    <row r="66" spans="1:7" s="4" customFormat="1" ht="20.100000000000001" customHeight="1">
      <c r="A66" s="6" t="s">
        <v>32</v>
      </c>
      <c r="B66" s="6"/>
      <c r="C66" s="9" t="s">
        <v>46</v>
      </c>
      <c r="D66" s="6" t="s">
        <v>2</v>
      </c>
      <c r="E66" s="6">
        <v>4</v>
      </c>
      <c r="F66" s="5"/>
      <c r="G66" s="5"/>
    </row>
    <row r="67" spans="1:7" s="4" customFormat="1" ht="20.100000000000001" customHeight="1">
      <c r="A67" s="6"/>
      <c r="B67" s="6"/>
      <c r="C67" s="13" t="s">
        <v>62</v>
      </c>
      <c r="D67" s="6"/>
      <c r="E67" s="15"/>
      <c r="F67" s="5"/>
      <c r="G67" s="5"/>
    </row>
    <row r="68" spans="1:7" s="4" customFormat="1" ht="20.100000000000001" customHeight="1">
      <c r="A68" s="6" t="s">
        <v>31</v>
      </c>
      <c r="B68" s="6"/>
      <c r="C68" s="9" t="s">
        <v>44</v>
      </c>
      <c r="D68" s="6" t="s">
        <v>2</v>
      </c>
      <c r="E68" s="6">
        <v>4</v>
      </c>
      <c r="F68" s="5"/>
      <c r="G68" s="5"/>
    </row>
    <row r="69" spans="1:7" s="4" customFormat="1" ht="20.100000000000001" customHeight="1">
      <c r="A69" s="6" t="s">
        <v>27</v>
      </c>
      <c r="B69" s="6"/>
      <c r="C69" s="9" t="s">
        <v>45</v>
      </c>
      <c r="D69" s="6" t="s">
        <v>2</v>
      </c>
      <c r="E69" s="6" t="s">
        <v>17</v>
      </c>
      <c r="F69" s="5"/>
      <c r="G69" s="5"/>
    </row>
    <row r="70" spans="1:7" s="4" customFormat="1" ht="20.100000000000001" customHeight="1">
      <c r="A70" s="6" t="s">
        <v>32</v>
      </c>
      <c r="B70" s="6"/>
      <c r="C70" s="9" t="s">
        <v>46</v>
      </c>
      <c r="D70" s="6" t="s">
        <v>2</v>
      </c>
      <c r="E70" s="6">
        <v>4</v>
      </c>
      <c r="F70" s="5"/>
      <c r="G70" s="5"/>
    </row>
    <row r="71" spans="1:7" s="4" customFormat="1" ht="20.100000000000001" customHeight="1">
      <c r="A71" s="6" t="s">
        <v>33</v>
      </c>
      <c r="B71" s="6"/>
      <c r="C71" s="9" t="s">
        <v>59</v>
      </c>
      <c r="D71" s="6" t="s">
        <v>2</v>
      </c>
      <c r="E71" s="15">
        <v>18</v>
      </c>
      <c r="F71" s="5"/>
      <c r="G71" s="5"/>
    </row>
    <row r="72" spans="1:7" s="4" customFormat="1" ht="20.100000000000001" customHeight="1">
      <c r="A72" s="6" t="s">
        <v>34</v>
      </c>
      <c r="B72" s="6"/>
      <c r="C72" s="9" t="s">
        <v>61</v>
      </c>
      <c r="D72" s="6" t="s">
        <v>2</v>
      </c>
      <c r="E72" s="15">
        <v>18</v>
      </c>
      <c r="F72" s="5"/>
      <c r="G72" s="5"/>
    </row>
    <row r="73" spans="1:7" s="4" customFormat="1" ht="33.75" customHeight="1">
      <c r="A73" s="22">
        <v>2.1</v>
      </c>
      <c r="B73" s="6" t="s">
        <v>19</v>
      </c>
      <c r="C73" s="10" t="s">
        <v>24</v>
      </c>
      <c r="D73" s="6"/>
      <c r="E73" s="15"/>
      <c r="F73" s="5"/>
      <c r="G73" s="5"/>
    </row>
    <row r="74" spans="1:7" s="4" customFormat="1" ht="20.100000000000001" customHeight="1">
      <c r="A74" s="6"/>
      <c r="B74" s="6" t="s">
        <v>21</v>
      </c>
      <c r="C74" s="13" t="s">
        <v>4</v>
      </c>
      <c r="D74" s="6"/>
      <c r="E74" s="15"/>
      <c r="F74" s="5"/>
      <c r="G74" s="5"/>
    </row>
    <row r="75" spans="1:7" s="4" customFormat="1" ht="20.100000000000001" customHeight="1">
      <c r="A75" s="6" t="s">
        <v>31</v>
      </c>
      <c r="B75" s="5"/>
      <c r="C75" s="9" t="s">
        <v>63</v>
      </c>
      <c r="D75" s="6" t="s">
        <v>2</v>
      </c>
      <c r="E75" s="15">
        <f>4*4*2</f>
        <v>32</v>
      </c>
      <c r="F75" s="5"/>
      <c r="G75" s="5"/>
    </row>
    <row r="76" spans="1:7" s="4" customFormat="1" ht="20.100000000000001" customHeight="1">
      <c r="A76" s="6" t="s">
        <v>27</v>
      </c>
      <c r="B76" s="5"/>
      <c r="C76" s="9" t="s">
        <v>64</v>
      </c>
      <c r="D76" s="6" t="s">
        <v>17</v>
      </c>
      <c r="E76" s="15">
        <v>1</v>
      </c>
      <c r="F76" s="5"/>
      <c r="G76" s="5"/>
    </row>
    <row r="77" spans="1:7" s="4" customFormat="1" ht="20.100000000000001" customHeight="1">
      <c r="A77" s="6" t="s">
        <v>32</v>
      </c>
      <c r="B77" s="5"/>
      <c r="C77" s="9" t="s">
        <v>65</v>
      </c>
      <c r="D77" s="6" t="s">
        <v>17</v>
      </c>
      <c r="E77" s="15">
        <v>1</v>
      </c>
      <c r="F77" s="5"/>
      <c r="G77" s="5"/>
    </row>
    <row r="78" spans="1:7" s="4" customFormat="1" ht="20.100000000000001" customHeight="1">
      <c r="A78" s="6" t="s">
        <v>33</v>
      </c>
      <c r="B78" s="5"/>
      <c r="C78" s="9" t="s">
        <v>66</v>
      </c>
      <c r="D78" s="6" t="s">
        <v>67</v>
      </c>
      <c r="E78" s="15">
        <v>1</v>
      </c>
      <c r="F78" s="5"/>
      <c r="G78" s="5"/>
    </row>
    <row r="79" spans="1:7" s="4" customFormat="1" ht="20.100000000000001" customHeight="1">
      <c r="A79" s="6" t="s">
        <v>34</v>
      </c>
      <c r="B79" s="5"/>
      <c r="C79" s="9" t="s">
        <v>7</v>
      </c>
      <c r="D79" s="6" t="s">
        <v>67</v>
      </c>
      <c r="E79" s="15">
        <v>1</v>
      </c>
      <c r="F79" s="5"/>
      <c r="G79" s="5"/>
    </row>
    <row r="80" spans="1:7" s="4" customFormat="1" ht="20.100000000000001" customHeight="1">
      <c r="A80" s="6" t="s">
        <v>35</v>
      </c>
      <c r="B80" s="5"/>
      <c r="C80" s="9" t="s">
        <v>68</v>
      </c>
      <c r="D80" s="6" t="s">
        <v>67</v>
      </c>
      <c r="E80" s="15">
        <v>1</v>
      </c>
      <c r="F80" s="5"/>
      <c r="G80" s="5"/>
    </row>
    <row r="81" spans="1:7" s="4" customFormat="1" ht="20.100000000000001" customHeight="1">
      <c r="A81" s="6"/>
      <c r="B81" s="6" t="s">
        <v>19</v>
      </c>
      <c r="C81" s="13" t="s">
        <v>5</v>
      </c>
      <c r="D81" s="6"/>
      <c r="E81" s="15"/>
      <c r="F81" s="5"/>
      <c r="G81" s="5"/>
    </row>
    <row r="82" spans="1:7" s="4" customFormat="1" ht="20.100000000000001" customHeight="1">
      <c r="A82" s="6" t="s">
        <v>31</v>
      </c>
      <c r="B82" s="5"/>
      <c r="C82" s="9" t="s">
        <v>69</v>
      </c>
      <c r="D82" s="6" t="s">
        <v>17</v>
      </c>
      <c r="E82" s="15">
        <v>1</v>
      </c>
      <c r="F82" s="5"/>
      <c r="G82" s="5"/>
    </row>
    <row r="83" spans="1:7" s="4" customFormat="1" ht="20.100000000000001" customHeight="1">
      <c r="A83" s="6" t="s">
        <v>27</v>
      </c>
      <c r="B83" s="5"/>
      <c r="C83" s="9" t="s">
        <v>70</v>
      </c>
      <c r="D83" s="6" t="s">
        <v>17</v>
      </c>
      <c r="E83" s="15">
        <v>1</v>
      </c>
      <c r="F83" s="5"/>
      <c r="G83" s="5"/>
    </row>
    <row r="84" spans="1:7" s="4" customFormat="1" ht="20.100000000000001" customHeight="1">
      <c r="A84" s="6" t="s">
        <v>32</v>
      </c>
      <c r="B84" s="5"/>
      <c r="C84" s="9" t="s">
        <v>71</v>
      </c>
      <c r="D84" s="6" t="s">
        <v>17</v>
      </c>
      <c r="E84" s="15">
        <v>1</v>
      </c>
      <c r="F84" s="5"/>
      <c r="G84" s="5"/>
    </row>
    <row r="85" spans="1:7" s="4" customFormat="1" ht="20.100000000000001" customHeight="1">
      <c r="A85" s="6" t="s">
        <v>33</v>
      </c>
      <c r="B85" s="5"/>
      <c r="C85" s="9" t="s">
        <v>8</v>
      </c>
      <c r="D85" s="6" t="s">
        <v>17</v>
      </c>
      <c r="E85" s="15">
        <v>1</v>
      </c>
      <c r="F85" s="5"/>
      <c r="G85" s="5"/>
    </row>
    <row r="86" spans="1:7" s="4" customFormat="1" ht="20.100000000000001" customHeight="1">
      <c r="A86" s="6"/>
      <c r="B86" s="6" t="s">
        <v>19</v>
      </c>
      <c r="C86" s="13" t="s">
        <v>72</v>
      </c>
      <c r="D86" s="6"/>
      <c r="E86" s="15"/>
      <c r="F86" s="5"/>
      <c r="G86" s="5"/>
    </row>
    <row r="87" spans="1:7" s="4" customFormat="1" ht="20.100000000000001" customHeight="1">
      <c r="A87" s="6" t="s">
        <v>31</v>
      </c>
      <c r="B87" s="5"/>
      <c r="C87" s="9" t="s">
        <v>69</v>
      </c>
      <c r="D87" s="6" t="s">
        <v>17</v>
      </c>
      <c r="E87" s="15">
        <v>1</v>
      </c>
      <c r="F87" s="5"/>
      <c r="G87" s="5"/>
    </row>
    <row r="88" spans="1:7" s="4" customFormat="1" ht="20.100000000000001" customHeight="1">
      <c r="A88" s="6" t="s">
        <v>27</v>
      </c>
      <c r="B88" s="5"/>
      <c r="C88" s="9" t="s">
        <v>70</v>
      </c>
      <c r="D88" s="6" t="s">
        <v>17</v>
      </c>
      <c r="E88" s="15">
        <v>1</v>
      </c>
      <c r="F88" s="5"/>
      <c r="G88" s="5"/>
    </row>
    <row r="89" spans="1:7" s="4" customFormat="1" ht="20.100000000000001" customHeight="1">
      <c r="A89" s="6" t="s">
        <v>32</v>
      </c>
      <c r="B89" s="5"/>
      <c r="C89" s="9" t="s">
        <v>71</v>
      </c>
      <c r="D89" s="6" t="s">
        <v>17</v>
      </c>
      <c r="E89" s="15">
        <v>1</v>
      </c>
      <c r="F89" s="5"/>
      <c r="G89" s="5"/>
    </row>
    <row r="90" spans="1:7" s="4" customFormat="1" ht="20.100000000000001" customHeight="1">
      <c r="A90" s="6" t="s">
        <v>33</v>
      </c>
      <c r="B90" s="5"/>
      <c r="C90" s="9" t="s">
        <v>8</v>
      </c>
      <c r="D90" s="6" t="s">
        <v>2</v>
      </c>
      <c r="E90" s="15">
        <v>2</v>
      </c>
      <c r="F90" s="5"/>
      <c r="G90" s="5"/>
    </row>
    <row r="91" spans="1:7" s="4" customFormat="1" ht="20.100000000000001" customHeight="1">
      <c r="A91" s="6" t="s">
        <v>34</v>
      </c>
      <c r="B91" s="5"/>
      <c r="C91" s="9" t="s">
        <v>73</v>
      </c>
      <c r="D91" s="6" t="s">
        <v>17</v>
      </c>
      <c r="E91" s="15">
        <v>1</v>
      </c>
      <c r="F91" s="5"/>
      <c r="G91" s="5"/>
    </row>
    <row r="92" spans="1:7" s="4" customFormat="1" ht="20.100000000000001" customHeight="1">
      <c r="A92" s="6"/>
      <c r="B92" s="6" t="s">
        <v>19</v>
      </c>
      <c r="C92" s="13" t="s">
        <v>74</v>
      </c>
      <c r="D92" s="6"/>
      <c r="E92" s="15"/>
      <c r="F92" s="5"/>
      <c r="G92" s="5"/>
    </row>
    <row r="93" spans="1:7" s="4" customFormat="1" ht="20.100000000000001" customHeight="1">
      <c r="A93" s="6" t="s">
        <v>31</v>
      </c>
      <c r="B93" s="5"/>
      <c r="C93" s="9" t="s">
        <v>94</v>
      </c>
      <c r="D93" s="6" t="s">
        <v>2</v>
      </c>
      <c r="E93" s="15">
        <f>4*4</f>
        <v>16</v>
      </c>
      <c r="F93" s="5"/>
      <c r="G93" s="5"/>
    </row>
    <row r="94" spans="1:7" s="4" customFormat="1" ht="41.25" customHeight="1">
      <c r="A94" s="6"/>
      <c r="B94" s="6" t="s">
        <v>19</v>
      </c>
      <c r="C94" s="13" t="s">
        <v>76</v>
      </c>
      <c r="D94" s="6"/>
      <c r="E94" s="15"/>
      <c r="F94" s="5"/>
      <c r="G94" s="5"/>
    </row>
    <row r="95" spans="1:7" s="4" customFormat="1" ht="30">
      <c r="A95" s="6" t="s">
        <v>31</v>
      </c>
      <c r="B95" s="5"/>
      <c r="C95" s="9" t="s">
        <v>75</v>
      </c>
      <c r="D95" s="6" t="s">
        <v>2</v>
      </c>
      <c r="E95" s="15">
        <v>4</v>
      </c>
      <c r="F95" s="5"/>
      <c r="G95" s="5"/>
    </row>
    <row r="96" spans="1:7" s="4" customFormat="1" ht="30" customHeight="1">
      <c r="A96" s="18"/>
      <c r="B96" s="18"/>
      <c r="C96" s="19" t="s">
        <v>6</v>
      </c>
      <c r="D96" s="20"/>
      <c r="E96" s="20"/>
      <c r="F96" s="20"/>
      <c r="G96" s="5"/>
    </row>
    <row r="97" spans="1:7" s="4" customFormat="1" ht="20.100000000000001" customHeight="1">
      <c r="A97" s="6"/>
      <c r="B97" s="5"/>
      <c r="C97" s="53" t="s">
        <v>117</v>
      </c>
      <c r="D97" s="46"/>
      <c r="E97" s="44"/>
      <c r="F97" s="5"/>
      <c r="G97" s="5"/>
    </row>
    <row r="98" spans="1:7" s="4" customFormat="1" ht="76.5">
      <c r="A98" s="6">
        <v>2.2000000000000002</v>
      </c>
      <c r="B98" s="5"/>
      <c r="C98" s="51" t="s">
        <v>118</v>
      </c>
      <c r="D98" s="46">
        <v>1</v>
      </c>
      <c r="E98" s="44" t="s">
        <v>1</v>
      </c>
      <c r="F98" s="5"/>
      <c r="G98" s="5"/>
    </row>
    <row r="99" spans="1:7" s="4" customFormat="1" ht="27.75" customHeight="1">
      <c r="A99" s="6">
        <v>2.2999999999999998</v>
      </c>
      <c r="B99" s="5"/>
      <c r="C99" s="51" t="s">
        <v>119</v>
      </c>
      <c r="D99" s="46">
        <v>1</v>
      </c>
      <c r="E99" s="44" t="s">
        <v>1</v>
      </c>
      <c r="F99" s="5"/>
      <c r="G99" s="5"/>
    </row>
    <row r="100" spans="1:7" s="4" customFormat="1" ht="34.5" customHeight="1">
      <c r="A100" s="6">
        <v>2.4</v>
      </c>
      <c r="B100" s="5"/>
      <c r="C100" s="51" t="s">
        <v>120</v>
      </c>
      <c r="D100" s="46">
        <v>1</v>
      </c>
      <c r="E100" s="44" t="s">
        <v>1</v>
      </c>
      <c r="F100" s="5"/>
      <c r="G100" s="5"/>
    </row>
    <row r="101" spans="1:7" s="4" customFormat="1" ht="21.75" customHeight="1">
      <c r="A101" s="6">
        <v>2.5</v>
      </c>
      <c r="B101" s="5"/>
      <c r="C101" s="54" t="s">
        <v>121</v>
      </c>
      <c r="D101" s="55">
        <v>1</v>
      </c>
      <c r="E101" s="44" t="s">
        <v>1</v>
      </c>
      <c r="F101" s="5"/>
      <c r="G101" s="5"/>
    </row>
    <row r="102" spans="1:7" s="4" customFormat="1" ht="21.75" customHeight="1">
      <c r="A102" s="6">
        <v>2.6</v>
      </c>
      <c r="B102" s="5"/>
      <c r="C102" s="54" t="s">
        <v>122</v>
      </c>
      <c r="D102" s="46">
        <v>1</v>
      </c>
      <c r="E102" s="44" t="s">
        <v>1</v>
      </c>
      <c r="F102" s="5"/>
      <c r="G102" s="5"/>
    </row>
    <row r="103" spans="1:7" s="4" customFormat="1" ht="21.75" customHeight="1">
      <c r="A103" s="6">
        <v>2.7</v>
      </c>
      <c r="B103" s="5"/>
      <c r="C103" s="53" t="s">
        <v>123</v>
      </c>
      <c r="D103" s="46"/>
      <c r="E103" s="44"/>
      <c r="F103" s="5"/>
      <c r="G103" s="5"/>
    </row>
    <row r="104" spans="1:7" s="4" customFormat="1" ht="54.75" customHeight="1">
      <c r="A104" s="6">
        <v>2.8</v>
      </c>
      <c r="B104" s="9"/>
      <c r="C104" s="51" t="s">
        <v>124</v>
      </c>
      <c r="D104" s="46">
        <v>1</v>
      </c>
      <c r="E104" s="44" t="s">
        <v>1</v>
      </c>
      <c r="F104" s="9"/>
      <c r="G104" s="5"/>
    </row>
    <row r="105" spans="1:7" s="4" customFormat="1" ht="41.25" customHeight="1">
      <c r="A105" s="6">
        <v>2.9</v>
      </c>
      <c r="B105" s="9"/>
      <c r="C105" s="51" t="s">
        <v>125</v>
      </c>
      <c r="D105" s="46">
        <v>1</v>
      </c>
      <c r="E105" s="44" t="s">
        <v>1</v>
      </c>
      <c r="F105" s="9"/>
      <c r="G105" s="9"/>
    </row>
    <row r="106" spans="1:7" s="4" customFormat="1" ht="42" customHeight="1">
      <c r="A106" s="22">
        <v>3</v>
      </c>
      <c r="B106" s="5"/>
      <c r="C106" s="53" t="s">
        <v>126</v>
      </c>
      <c r="D106" s="46"/>
      <c r="E106" s="44"/>
      <c r="F106" s="5"/>
      <c r="G106" s="5"/>
    </row>
    <row r="107" spans="1:7" s="4" customFormat="1" ht="42" customHeight="1">
      <c r="A107" s="6">
        <v>3.1</v>
      </c>
      <c r="B107" s="5"/>
      <c r="C107" s="51" t="s">
        <v>127</v>
      </c>
      <c r="D107" s="46">
        <v>1</v>
      </c>
      <c r="E107" s="44" t="s">
        <v>1</v>
      </c>
      <c r="F107" s="5"/>
      <c r="G107" s="5"/>
    </row>
    <row r="108" spans="1:7" s="4" customFormat="1" ht="20.100000000000001" customHeight="1">
      <c r="A108" s="6">
        <v>3.2</v>
      </c>
      <c r="B108" s="5"/>
      <c r="C108" s="53" t="s">
        <v>128</v>
      </c>
      <c r="D108" s="46"/>
      <c r="E108" s="44"/>
      <c r="F108" s="5"/>
      <c r="G108" s="5"/>
    </row>
    <row r="109" spans="1:7" s="4" customFormat="1" ht="20.100000000000001" customHeight="1">
      <c r="A109" s="6">
        <v>3.3</v>
      </c>
      <c r="B109" s="5"/>
      <c r="C109" s="51" t="s">
        <v>129</v>
      </c>
      <c r="D109" s="46">
        <v>1</v>
      </c>
      <c r="E109" s="44" t="s">
        <v>1</v>
      </c>
      <c r="F109" s="5"/>
      <c r="G109" s="5"/>
    </row>
    <row r="110" spans="1:7" s="4" customFormat="1" ht="20.100000000000001" customHeight="1">
      <c r="A110" s="6">
        <v>3.4</v>
      </c>
      <c r="B110" s="5"/>
      <c r="C110" s="9"/>
      <c r="D110" s="6"/>
      <c r="E110" s="15"/>
      <c r="F110" s="5"/>
      <c r="G110" s="5"/>
    </row>
    <row r="111" spans="1:7" s="4" customFormat="1" ht="20.100000000000001" customHeight="1">
      <c r="A111" s="6">
        <v>3.5</v>
      </c>
      <c r="B111" s="5"/>
      <c r="C111" s="9"/>
      <c r="D111" s="6"/>
      <c r="E111" s="15"/>
      <c r="F111" s="5"/>
      <c r="G111" s="5"/>
    </row>
    <row r="112" spans="1:7" s="4" customFormat="1" ht="20.100000000000001" customHeight="1">
      <c r="A112" s="6">
        <v>3.6</v>
      </c>
      <c r="B112" s="5"/>
      <c r="C112" s="9"/>
      <c r="D112" s="6"/>
      <c r="E112" s="15"/>
      <c r="F112" s="5"/>
      <c r="G112" s="5"/>
    </row>
    <row r="113" spans="1:7" s="4" customFormat="1" ht="19.5" customHeight="1">
      <c r="A113" s="6">
        <v>3.69999999999999</v>
      </c>
      <c r="B113" s="6"/>
      <c r="C113" s="13"/>
      <c r="D113" s="6"/>
      <c r="E113" s="6"/>
      <c r="F113" s="6"/>
      <c r="G113" s="6"/>
    </row>
    <row r="114" spans="1:7" s="4" customFormat="1" ht="143.25" customHeight="1">
      <c r="A114" s="6">
        <v>3.7999999999999901</v>
      </c>
      <c r="B114" s="6"/>
      <c r="C114" s="9"/>
      <c r="D114" s="6"/>
      <c r="E114" s="6"/>
      <c r="F114" s="6"/>
      <c r="G114" s="6"/>
    </row>
    <row r="115" spans="1:7" s="4" customFormat="1" ht="30" customHeight="1">
      <c r="A115" s="18"/>
      <c r="B115" s="18"/>
      <c r="C115" s="19" t="s">
        <v>30</v>
      </c>
      <c r="D115" s="20"/>
      <c r="E115" s="20"/>
      <c r="F115" s="20"/>
      <c r="G115" s="20"/>
    </row>
    <row r="116" spans="1:7" s="29" customFormat="1">
      <c r="A116" s="36"/>
      <c r="B116" s="28"/>
      <c r="D116" s="30"/>
      <c r="E116" s="31"/>
      <c r="F116" s="31"/>
      <c r="G116" s="37"/>
    </row>
    <row r="117" spans="1:7" s="29" customFormat="1" ht="36" customHeight="1">
      <c r="A117" s="32"/>
      <c r="B117" s="33"/>
      <c r="C117" s="19" t="s">
        <v>36</v>
      </c>
      <c r="D117" s="20"/>
      <c r="E117" s="21"/>
      <c r="F117" s="34"/>
      <c r="G117" s="34"/>
    </row>
    <row r="118" spans="1:7" s="4" customFormat="1" ht="15">
      <c r="A118" s="7"/>
      <c r="C118" s="11"/>
      <c r="D118" s="7"/>
      <c r="E118" s="16"/>
    </row>
    <row r="119" spans="1:7" s="4" customFormat="1" ht="15">
      <c r="A119" s="7"/>
      <c r="C119" s="11"/>
      <c r="D119" s="7"/>
      <c r="E119" s="16"/>
    </row>
    <row r="120" spans="1:7" s="4" customFormat="1" ht="15">
      <c r="A120" s="7"/>
      <c r="C120" s="11"/>
      <c r="D120" s="7"/>
      <c r="E120" s="16"/>
    </row>
    <row r="121" spans="1:7" s="4" customFormat="1" ht="15">
      <c r="A121" s="7"/>
      <c r="C121" s="11"/>
      <c r="D121" s="7"/>
      <c r="E121" s="16"/>
    </row>
    <row r="122" spans="1:7" s="4" customFormat="1" ht="15">
      <c r="A122" s="7"/>
      <c r="C122" s="11"/>
      <c r="D122" s="7"/>
      <c r="E122" s="16"/>
    </row>
    <row r="123" spans="1:7" s="4" customFormat="1" ht="15">
      <c r="A123" s="7"/>
      <c r="C123" s="11"/>
      <c r="D123" s="7"/>
      <c r="E123" s="16"/>
    </row>
    <row r="124" spans="1:7" s="4" customFormat="1" ht="15">
      <c r="A124" s="7"/>
      <c r="C124" s="11"/>
      <c r="D124" s="7"/>
      <c r="E124" s="16"/>
    </row>
    <row r="125" spans="1:7" s="4" customFormat="1" ht="15">
      <c r="A125" s="7"/>
      <c r="C125" s="11"/>
      <c r="D125" s="7"/>
      <c r="E125" s="16"/>
    </row>
    <row r="126" spans="1:7" s="4" customFormat="1" ht="15">
      <c r="A126" s="7"/>
      <c r="C126" s="11"/>
      <c r="D126" s="7"/>
      <c r="E126" s="16"/>
    </row>
    <row r="127" spans="1:7" s="4" customFormat="1" ht="15">
      <c r="A127" s="7"/>
      <c r="C127" s="11"/>
      <c r="D127" s="7"/>
      <c r="E127" s="16"/>
    </row>
    <row r="128" spans="1:7" s="4" customFormat="1" ht="15">
      <c r="A128" s="7"/>
      <c r="C128" s="11"/>
      <c r="D128" s="7"/>
      <c r="E128" s="16"/>
    </row>
    <row r="129" spans="1:5" s="4" customFormat="1" ht="15">
      <c r="A129" s="7"/>
      <c r="C129" s="11"/>
      <c r="D129" s="7"/>
      <c r="E129" s="16"/>
    </row>
    <row r="130" spans="1:5" s="4" customFormat="1" ht="15">
      <c r="A130" s="7"/>
      <c r="C130" s="11"/>
      <c r="D130" s="7"/>
      <c r="E130" s="16"/>
    </row>
    <row r="131" spans="1:5" s="4" customFormat="1" ht="15">
      <c r="A131" s="7"/>
      <c r="C131" s="11"/>
      <c r="D131" s="7"/>
      <c r="E131" s="16"/>
    </row>
    <row r="132" spans="1:5" s="4" customFormat="1" ht="15">
      <c r="A132" s="7"/>
      <c r="C132" s="11"/>
      <c r="D132" s="7"/>
      <c r="E132" s="16"/>
    </row>
    <row r="133" spans="1:5" s="4" customFormat="1" ht="15">
      <c r="A133" s="7"/>
      <c r="C133" s="11"/>
      <c r="D133" s="7"/>
      <c r="E133" s="16"/>
    </row>
    <row r="134" spans="1:5" s="4" customFormat="1" ht="15">
      <c r="A134" s="7"/>
      <c r="C134" s="11"/>
      <c r="D134" s="7"/>
      <c r="E134" s="16"/>
    </row>
    <row r="135" spans="1:5" s="4" customFormat="1" ht="15">
      <c r="A135" s="7"/>
      <c r="C135" s="11"/>
      <c r="D135" s="7"/>
      <c r="E135" s="16"/>
    </row>
    <row r="136" spans="1:5" s="4" customFormat="1" ht="15">
      <c r="A136" s="7"/>
      <c r="C136" s="11"/>
      <c r="D136" s="7"/>
      <c r="E136" s="16"/>
    </row>
    <row r="137" spans="1:5" s="4" customFormat="1" ht="15">
      <c r="A137" s="7"/>
      <c r="C137" s="11"/>
      <c r="D137" s="7"/>
      <c r="E137" s="16"/>
    </row>
    <row r="138" spans="1:5" s="4" customFormat="1" ht="15">
      <c r="A138" s="7"/>
      <c r="C138" s="11"/>
      <c r="D138" s="7"/>
      <c r="E138" s="16"/>
    </row>
    <row r="139" spans="1:5" s="4" customFormat="1" ht="15">
      <c r="A139" s="7"/>
      <c r="C139" s="11"/>
      <c r="D139" s="7"/>
      <c r="E139" s="16"/>
    </row>
    <row r="140" spans="1:5" s="4" customFormat="1" ht="15">
      <c r="A140" s="7"/>
      <c r="C140" s="11"/>
      <c r="D140" s="7"/>
      <c r="E140" s="16"/>
    </row>
    <row r="141" spans="1:5" s="4" customFormat="1" ht="15">
      <c r="A141" s="7"/>
      <c r="C141" s="11"/>
      <c r="D141" s="7"/>
      <c r="E141" s="16"/>
    </row>
    <row r="142" spans="1:5" s="4" customFormat="1" ht="15">
      <c r="A142" s="7"/>
      <c r="C142" s="11"/>
      <c r="D142" s="7"/>
      <c r="E142" s="16"/>
    </row>
    <row r="143" spans="1:5" s="4" customFormat="1" ht="15">
      <c r="A143" s="7"/>
      <c r="C143" s="11"/>
      <c r="D143" s="7"/>
      <c r="E143" s="16"/>
    </row>
    <row r="144" spans="1:5" s="4" customFormat="1" ht="15">
      <c r="A144" s="7"/>
      <c r="C144" s="11"/>
      <c r="D144" s="7"/>
      <c r="E144" s="16"/>
    </row>
    <row r="145" spans="1:5" s="4" customFormat="1" ht="15">
      <c r="A145" s="7"/>
      <c r="C145" s="11"/>
      <c r="D145" s="7"/>
      <c r="E145" s="16"/>
    </row>
    <row r="146" spans="1:5" s="4" customFormat="1" ht="15">
      <c r="A146" s="7"/>
      <c r="C146" s="11"/>
      <c r="D146" s="7"/>
      <c r="E146" s="16"/>
    </row>
    <row r="147" spans="1:5" s="4" customFormat="1" ht="15">
      <c r="A147" s="7"/>
      <c r="C147" s="11"/>
      <c r="D147" s="7"/>
      <c r="E147" s="16"/>
    </row>
    <row r="148" spans="1:5" s="4" customFormat="1" ht="15">
      <c r="A148" s="7"/>
      <c r="C148" s="11"/>
      <c r="D148" s="7"/>
      <c r="E148" s="16"/>
    </row>
    <row r="149" spans="1:5" s="4" customFormat="1" ht="15">
      <c r="A149" s="7"/>
      <c r="C149" s="11"/>
      <c r="D149" s="7"/>
      <c r="E149" s="16"/>
    </row>
    <row r="150" spans="1:5" s="4" customFormat="1" ht="15">
      <c r="A150" s="7"/>
      <c r="C150" s="11"/>
      <c r="D150" s="7"/>
      <c r="E150" s="16"/>
    </row>
    <row r="151" spans="1:5" s="4" customFormat="1" ht="15">
      <c r="A151" s="7"/>
      <c r="C151" s="11"/>
      <c r="D151" s="7"/>
      <c r="E151" s="16"/>
    </row>
    <row r="152" spans="1:5" s="4" customFormat="1" ht="15">
      <c r="A152" s="7"/>
      <c r="C152" s="11"/>
      <c r="D152" s="7"/>
      <c r="E152" s="16"/>
    </row>
    <row r="153" spans="1:5" s="4" customFormat="1" ht="15">
      <c r="A153" s="7"/>
      <c r="C153" s="11"/>
      <c r="D153" s="7"/>
      <c r="E153" s="16"/>
    </row>
    <row r="154" spans="1:5" s="4" customFormat="1" ht="15">
      <c r="A154" s="7"/>
      <c r="C154" s="11"/>
      <c r="D154" s="7"/>
      <c r="E154" s="16"/>
    </row>
    <row r="155" spans="1:5" s="4" customFormat="1" ht="15">
      <c r="A155" s="7"/>
      <c r="C155" s="11"/>
      <c r="D155" s="7"/>
      <c r="E155" s="16"/>
    </row>
    <row r="156" spans="1:5" s="4" customFormat="1" ht="15">
      <c r="A156" s="7"/>
      <c r="C156" s="11"/>
      <c r="D156" s="7"/>
      <c r="E156" s="16"/>
    </row>
    <row r="157" spans="1:5" s="4" customFormat="1" ht="15">
      <c r="A157" s="7"/>
      <c r="C157" s="11"/>
      <c r="D157" s="7"/>
      <c r="E157" s="16"/>
    </row>
    <row r="158" spans="1:5" s="4" customFormat="1" ht="15">
      <c r="A158" s="7"/>
      <c r="C158" s="11"/>
      <c r="D158" s="7"/>
      <c r="E158" s="16"/>
    </row>
    <row r="159" spans="1:5" s="4" customFormat="1" ht="15">
      <c r="A159" s="7"/>
      <c r="C159" s="11"/>
      <c r="D159" s="7"/>
      <c r="E159" s="16"/>
    </row>
    <row r="160" spans="1:5" s="4" customFormat="1" ht="15">
      <c r="A160" s="7"/>
      <c r="C160" s="11"/>
      <c r="D160" s="7"/>
      <c r="E160" s="16"/>
    </row>
    <row r="161" spans="1:5" s="4" customFormat="1" ht="15">
      <c r="A161" s="7"/>
      <c r="C161" s="11"/>
      <c r="D161" s="7"/>
      <c r="E161" s="16"/>
    </row>
    <row r="162" spans="1:5" s="4" customFormat="1" ht="15">
      <c r="A162" s="7"/>
      <c r="C162" s="11"/>
      <c r="D162" s="7"/>
      <c r="E162" s="16"/>
    </row>
    <row r="163" spans="1:5" ht="15">
      <c r="C163" s="11"/>
    </row>
    <row r="164" spans="1:5" ht="15">
      <c r="C164" s="11"/>
    </row>
    <row r="165" spans="1:5" ht="15">
      <c r="C165" s="11"/>
    </row>
    <row r="166" spans="1:5" ht="15">
      <c r="C166" s="11"/>
    </row>
    <row r="167" spans="1:5" ht="15">
      <c r="C167" s="11"/>
    </row>
    <row r="168" spans="1:5" ht="15">
      <c r="C168" s="11"/>
    </row>
    <row r="169" spans="1:5" ht="15">
      <c r="C169" s="11"/>
    </row>
    <row r="170" spans="1:5" ht="15">
      <c r="C170" s="11"/>
    </row>
    <row r="171" spans="1:5" ht="15">
      <c r="C171" s="11"/>
    </row>
    <row r="172" spans="1:5" ht="15">
      <c r="C172" s="11"/>
    </row>
    <row r="173" spans="1:5" ht="15">
      <c r="C173" s="11"/>
    </row>
    <row r="174" spans="1:5" ht="15">
      <c r="C174" s="11"/>
    </row>
    <row r="175" spans="1:5" ht="15">
      <c r="C175" s="11"/>
    </row>
    <row r="176" spans="1:5" ht="15">
      <c r="C176" s="11"/>
    </row>
    <row r="177" spans="3:3" ht="15">
      <c r="C177" s="11"/>
    </row>
    <row r="178" spans="3:3" ht="15">
      <c r="C178" s="11"/>
    </row>
  </sheetData>
  <mergeCells count="4">
    <mergeCell ref="A2:C2"/>
    <mergeCell ref="D2:E2"/>
    <mergeCell ref="F2:G2"/>
    <mergeCell ref="D1:G1"/>
  </mergeCells>
  <phoneticPr fontId="0" type="noConversion"/>
  <printOptions horizontalCentered="1" gridLinesSet="0"/>
  <pageMargins left="0.59" right="0.5" top="1" bottom="1.07" header="0.3" footer="0.41"/>
  <pageSetup paperSize="9" scale="95" fitToHeight="0" orientation="landscape" horizontalDpi="4000" verticalDpi="4000" r:id="rId1"/>
  <headerFooter>
    <oddHeader>&amp;L&amp;G&amp;R&amp;"Calibri,Regular"&amp;12&amp;K03+000BILL OF QUANTITIES FOR HVAC WORKS&amp;18
&amp;"Calibri,Bold"&amp;14MEP WORKS DEFERRED MAINTENANCE OF ORS 5-8 @ AKU HOSPITAL, KARACHI</oddHeader>
    <oddFooter>&amp;L&amp;"Calibri,Bold"&amp;14&amp;K03+000S. MEHBOOB &amp;&amp; COMPANY&amp;R&amp;"Calibri,Regular"&amp;8HVAC BOQ - Page &amp;P of &amp;N
&amp;5&amp;Z
&amp;F</oddFooter>
  </headerFooter>
  <rowBreaks count="8" manualBreakCount="8">
    <brk id="27" max="6" man="1"/>
    <brk id="34" max="6" man="1"/>
    <brk id="44" max="6" man="1"/>
    <brk id="58" max="6" man="1"/>
    <brk id="72" max="6" man="1"/>
    <brk id="91" max="6" man="1"/>
    <brk id="96" max="6" man="1"/>
    <brk id="105" max="6"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J30"/>
  <sheetViews>
    <sheetView showGridLines="0" tabSelected="1" topLeftCell="A7" zoomScaleNormal="100" zoomScaleSheetLayoutView="100" workbookViewId="0">
      <selection activeCell="C22" sqref="C22"/>
    </sheetView>
  </sheetViews>
  <sheetFormatPr defaultColWidth="8.7109375" defaultRowHeight="15.75"/>
  <cols>
    <col min="1" max="1" width="13.7109375" style="510" customWidth="1"/>
    <col min="2" max="2" width="47.140625" style="510" customWidth="1"/>
    <col min="3" max="5" width="18.42578125" style="510" customWidth="1"/>
    <col min="6" max="6" width="14" style="548" customWidth="1"/>
    <col min="7" max="7" width="10.42578125" style="548" bestFit="1" customWidth="1"/>
    <col min="8" max="8" width="8.7109375" style="548"/>
    <col min="9" max="9" width="12.28515625" style="548" bestFit="1" customWidth="1"/>
    <col min="10" max="10" width="13.28515625" style="548" bestFit="1" customWidth="1"/>
    <col min="11" max="11" width="12.7109375" style="548" bestFit="1" customWidth="1"/>
    <col min="12" max="12" width="62.140625" style="548" customWidth="1"/>
    <col min="13" max="16384" width="8.7109375" style="548"/>
  </cols>
  <sheetData>
    <row r="5" spans="1:10" ht="18.75">
      <c r="A5" s="604" t="s">
        <v>2077</v>
      </c>
      <c r="B5" s="604"/>
      <c r="C5" s="604"/>
      <c r="D5" s="604"/>
      <c r="E5" s="604"/>
    </row>
    <row r="6" spans="1:10">
      <c r="A6" s="605"/>
      <c r="B6" s="605"/>
      <c r="C6" s="605"/>
      <c r="D6" s="605"/>
      <c r="E6" s="605"/>
      <c r="F6" s="549"/>
    </row>
    <row r="7" spans="1:10">
      <c r="A7" s="605"/>
      <c r="B7" s="605"/>
      <c r="C7" s="605"/>
      <c r="D7" s="605"/>
      <c r="E7" s="605"/>
      <c r="F7" s="549"/>
    </row>
    <row r="8" spans="1:10">
      <c r="A8" s="511"/>
      <c r="B8" s="511"/>
      <c r="C8" s="511"/>
      <c r="D8" s="511"/>
      <c r="E8" s="511"/>
      <c r="F8" s="549"/>
    </row>
    <row r="9" spans="1:10">
      <c r="A9" s="525" t="s">
        <v>2066</v>
      </c>
      <c r="B9" s="525" t="s">
        <v>2067</v>
      </c>
      <c r="C9" s="525" t="s">
        <v>2068</v>
      </c>
      <c r="D9" s="525" t="s">
        <v>2069</v>
      </c>
      <c r="E9" s="525" t="s">
        <v>152</v>
      </c>
      <c r="F9" s="550"/>
    </row>
    <row r="10" spans="1:10">
      <c r="A10" s="512"/>
      <c r="B10" s="513"/>
      <c r="C10" s="514"/>
      <c r="D10" s="514"/>
      <c r="E10" s="514"/>
      <c r="F10" s="515"/>
    </row>
    <row r="11" spans="1:10" s="574" customFormat="1" ht="40.5" customHeight="1">
      <c r="A11" s="569">
        <v>1</v>
      </c>
      <c r="B11" s="570" t="s">
        <v>2070</v>
      </c>
      <c r="C11" s="571">
        <f>'HVAC '!G216</f>
        <v>24815059.5101</v>
      </c>
      <c r="D11" s="571">
        <f>'HVAC '!I216</f>
        <v>3963967.0749500003</v>
      </c>
      <c r="E11" s="571">
        <f t="shared" ref="E11:E13" si="0">SUM(C11:D11)</f>
        <v>28779026.585050002</v>
      </c>
      <c r="F11" s="572"/>
      <c r="G11" s="573"/>
      <c r="I11" s="575"/>
    </row>
    <row r="12" spans="1:10" s="574" customFormat="1" ht="40.5" customHeight="1">
      <c r="A12" s="569">
        <v>2</v>
      </c>
      <c r="B12" s="576" t="s">
        <v>2071</v>
      </c>
      <c r="C12" s="571">
        <f>Fire!G46</f>
        <v>11367747.657499999</v>
      </c>
      <c r="D12" s="571">
        <f>Fire!I46</f>
        <v>1164398.74975</v>
      </c>
      <c r="E12" s="571">
        <f t="shared" si="0"/>
        <v>12532146.407249998</v>
      </c>
      <c r="F12" s="572"/>
      <c r="I12" s="575"/>
      <c r="J12" s="575"/>
    </row>
    <row r="13" spans="1:10" s="574" customFormat="1" ht="40.5" customHeight="1">
      <c r="A13" s="569">
        <v>3</v>
      </c>
      <c r="B13" s="576" t="s">
        <v>2123</v>
      </c>
      <c r="C13" s="571">
        <f>'Water Supply'!G48+Drainage!G35</f>
        <v>6983556.2400000002</v>
      </c>
      <c r="D13" s="571">
        <f>'Water Supply'!I48+Drainage!I35</f>
        <v>672251.17099999997</v>
      </c>
      <c r="E13" s="571">
        <f t="shared" si="0"/>
        <v>7655807.4110000003</v>
      </c>
      <c r="F13" s="572"/>
      <c r="G13" s="573"/>
      <c r="I13" s="575"/>
    </row>
    <row r="14" spans="1:10" s="574" customFormat="1" ht="38.25" customHeight="1">
      <c r="A14" s="577"/>
      <c r="B14" s="578" t="s">
        <v>2072</v>
      </c>
      <c r="C14" s="579">
        <f>SUM(C11:C13)</f>
        <v>43166363.407600001</v>
      </c>
      <c r="D14" s="579">
        <f>SUM(D11:D13)</f>
        <v>5800616.9956999999</v>
      </c>
      <c r="E14" s="579">
        <f>SUM(E11:E13)</f>
        <v>48966980.403300002</v>
      </c>
      <c r="F14" s="580"/>
    </row>
    <row r="15" spans="1:10" s="584" customFormat="1" ht="30.75" customHeight="1">
      <c r="A15" s="581"/>
      <c r="B15" s="582" t="s">
        <v>2128</v>
      </c>
      <c r="C15" s="583">
        <f>C14*6.25%</f>
        <v>2697897.712975</v>
      </c>
      <c r="D15" s="583">
        <f t="shared" ref="D15:E15" si="1">D14*6.25%</f>
        <v>362538.56223124999</v>
      </c>
      <c r="E15" s="583">
        <f t="shared" si="1"/>
        <v>3060436.2752062501</v>
      </c>
    </row>
    <row r="16" spans="1:10" s="584" customFormat="1" ht="30.75" customHeight="1">
      <c r="A16" s="581"/>
      <c r="B16" s="582" t="s">
        <v>2124</v>
      </c>
      <c r="C16" s="583">
        <f>C14-C15</f>
        <v>40468465.694624998</v>
      </c>
      <c r="D16" s="583">
        <f t="shared" ref="D16:E16" si="2">D14-D15</f>
        <v>5438078.4334687497</v>
      </c>
      <c r="E16" s="583">
        <f t="shared" si="2"/>
        <v>45906544.128093749</v>
      </c>
    </row>
    <row r="17" spans="1:6" s="510" customFormat="1" ht="24.75" customHeight="1">
      <c r="A17" s="585"/>
      <c r="B17" s="586" t="s">
        <v>2125</v>
      </c>
      <c r="C17" s="587">
        <f>C16*18%</f>
        <v>7284323.8250324996</v>
      </c>
      <c r="D17" s="587">
        <v>0</v>
      </c>
      <c r="E17" s="588">
        <f>D17+C17</f>
        <v>7284323.8250324996</v>
      </c>
      <c r="F17" s="589"/>
    </row>
    <row r="18" spans="1:6" s="510" customFormat="1" ht="29.25" customHeight="1">
      <c r="A18" s="585"/>
      <c r="B18" s="586" t="s">
        <v>2126</v>
      </c>
      <c r="C18" s="587">
        <v>0</v>
      </c>
      <c r="D18" s="587">
        <f>D16*15%</f>
        <v>815711.76502031239</v>
      </c>
      <c r="E18" s="588">
        <f>D18+C18</f>
        <v>815711.76502031239</v>
      </c>
      <c r="F18" s="589"/>
    </row>
    <row r="19" spans="1:6" s="593" customFormat="1" ht="24" thickBot="1">
      <c r="A19" s="590"/>
      <c r="B19" s="591" t="s">
        <v>2127</v>
      </c>
      <c r="C19" s="592">
        <f>C18+C17+C16</f>
        <v>47752789.5196575</v>
      </c>
      <c r="D19" s="592">
        <f t="shared" ref="D19:E19" si="3">D18+D17+D16</f>
        <v>6253790.1984890625</v>
      </c>
      <c r="E19" s="592">
        <f t="shared" si="3"/>
        <v>54006579.718146563</v>
      </c>
    </row>
    <row r="20" spans="1:6">
      <c r="F20" s="551"/>
    </row>
    <row r="21" spans="1:6">
      <c r="F21" s="551"/>
    </row>
    <row r="22" spans="1:6">
      <c r="C22" s="642" t="s">
        <v>2129</v>
      </c>
      <c r="F22" s="551"/>
    </row>
    <row r="23" spans="1:6">
      <c r="F23" s="551"/>
    </row>
    <row r="24" spans="1:6">
      <c r="F24" s="551"/>
    </row>
    <row r="25" spans="1:6">
      <c r="F25" s="551"/>
    </row>
    <row r="26" spans="1:6">
      <c r="F26" s="551"/>
    </row>
    <row r="27" spans="1:6" ht="38.450000000000003" customHeight="1">
      <c r="A27" s="606" t="s">
        <v>2073</v>
      </c>
      <c r="B27" s="606"/>
      <c r="C27" s="606"/>
      <c r="D27" s="516"/>
      <c r="E27" s="516"/>
      <c r="F27" s="551"/>
    </row>
    <row r="28" spans="1:6" ht="39.6" customHeight="1">
      <c r="A28" s="606" t="s">
        <v>2074</v>
      </c>
      <c r="B28" s="606"/>
      <c r="C28" s="606"/>
      <c r="D28" s="518"/>
      <c r="E28" s="517"/>
      <c r="F28" s="552"/>
    </row>
    <row r="29" spans="1:6" ht="39.6" customHeight="1">
      <c r="A29" s="607" t="s">
        <v>2075</v>
      </c>
      <c r="B29" s="607"/>
      <c r="C29" s="607"/>
      <c r="D29" s="518"/>
      <c r="E29" s="517"/>
      <c r="F29" s="552"/>
    </row>
    <row r="30" spans="1:6" ht="35.450000000000003" customHeight="1">
      <c r="A30" s="603" t="s">
        <v>2076</v>
      </c>
      <c r="B30" s="603"/>
      <c r="C30" s="603"/>
    </row>
  </sheetData>
  <mergeCells count="7">
    <mergeCell ref="A30:C30"/>
    <mergeCell ref="A5:E5"/>
    <mergeCell ref="A6:E6"/>
    <mergeCell ref="A7:E7"/>
    <mergeCell ref="A27:C27"/>
    <mergeCell ref="A28:C28"/>
    <mergeCell ref="A29:C29"/>
  </mergeCells>
  <pageMargins left="0.7" right="0.7" top="0.75" bottom="0.75" header="0.3" footer="0.3"/>
  <pageSetup scale="7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J218"/>
  <sheetViews>
    <sheetView showGridLines="0" topLeftCell="A203" zoomScale="110" zoomScaleNormal="110" zoomScaleSheetLayoutView="70" workbookViewId="0">
      <selection activeCell="I218" sqref="I218"/>
    </sheetView>
  </sheetViews>
  <sheetFormatPr defaultRowHeight="18.75"/>
  <cols>
    <col min="1" max="1" width="7.140625" style="230" customWidth="1"/>
    <col min="2" max="2" width="11.85546875" style="230" customWidth="1"/>
    <col min="3" max="3" width="73.42578125" style="64" bestFit="1" customWidth="1"/>
    <col min="4" max="4" width="7.28515625" style="104" customWidth="1"/>
    <col min="5" max="5" width="5.7109375" style="105" customWidth="1"/>
    <col min="6" max="6" width="12.140625" style="105" customWidth="1"/>
    <col min="7" max="8" width="12.140625" style="106" customWidth="1"/>
    <col min="9" max="9" width="17.140625" style="61" customWidth="1"/>
    <col min="10" max="13" width="17.28515625" style="104" customWidth="1"/>
    <col min="14" max="14" width="9.140625" style="240"/>
    <col min="15" max="15" width="12" style="240" bestFit="1" customWidth="1"/>
    <col min="16" max="18" width="9.140625" style="240"/>
    <col min="19" max="19" width="13.28515625" style="240" customWidth="1"/>
    <col min="20" max="20" width="9.140625" style="64"/>
    <col min="21" max="21" width="11.5703125" style="64" customWidth="1"/>
    <col min="22" max="243" width="9.140625" style="64"/>
    <col min="244" max="244" width="8.5703125" style="64" bestFit="1" customWidth="1"/>
    <col min="245" max="245" width="12.42578125" style="64" bestFit="1" customWidth="1"/>
    <col min="246" max="246" width="48.140625" style="64" customWidth="1"/>
    <col min="247" max="258" width="9.7109375" style="64" customWidth="1"/>
    <col min="259" max="262" width="14.7109375" style="64" customWidth="1"/>
    <col min="263" max="263" width="16.42578125" style="64" customWidth="1"/>
    <col min="264" max="264" width="11.5703125" style="64" bestFit="1" customWidth="1"/>
    <col min="265" max="265" width="34.140625" style="64" bestFit="1" customWidth="1"/>
    <col min="266" max="266" width="20.140625" style="64" customWidth="1"/>
    <col min="267" max="499" width="9.140625" style="64"/>
    <col min="500" max="500" width="8.5703125" style="64" bestFit="1" customWidth="1"/>
    <col min="501" max="501" width="12.42578125" style="64" bestFit="1" customWidth="1"/>
    <col min="502" max="502" width="48.140625" style="64" customWidth="1"/>
    <col min="503" max="514" width="9.7109375" style="64" customWidth="1"/>
    <col min="515" max="518" width="14.7109375" style="64" customWidth="1"/>
    <col min="519" max="519" width="16.42578125" style="64" customWidth="1"/>
    <col min="520" max="520" width="11.5703125" style="64" bestFit="1" customWidth="1"/>
    <col min="521" max="521" width="34.140625" style="64" bestFit="1" customWidth="1"/>
    <col min="522" max="522" width="20.140625" style="64" customWidth="1"/>
    <col min="523" max="755" width="9.140625" style="64"/>
    <col min="756" max="756" width="8.5703125" style="64" bestFit="1" customWidth="1"/>
    <col min="757" max="757" width="12.42578125" style="64" bestFit="1" customWidth="1"/>
    <col min="758" max="758" width="48.140625" style="64" customWidth="1"/>
    <col min="759" max="770" width="9.7109375" style="64" customWidth="1"/>
    <col min="771" max="774" width="14.7109375" style="64" customWidth="1"/>
    <col min="775" max="775" width="16.42578125" style="64" customWidth="1"/>
    <col min="776" max="776" width="11.5703125" style="64" bestFit="1" customWidth="1"/>
    <col min="777" max="777" width="34.140625" style="64" bestFit="1" customWidth="1"/>
    <col min="778" max="778" width="20.140625" style="64" customWidth="1"/>
    <col min="779" max="1011" width="9.140625" style="64"/>
    <col min="1012" max="1012" width="8.5703125" style="64" bestFit="1" customWidth="1"/>
    <col min="1013" max="1013" width="12.42578125" style="64" bestFit="1" customWidth="1"/>
    <col min="1014" max="1014" width="48.140625" style="64" customWidth="1"/>
    <col min="1015" max="1026" width="9.7109375" style="64" customWidth="1"/>
    <col min="1027" max="1030" width="14.7109375" style="64" customWidth="1"/>
    <col min="1031" max="1031" width="16.42578125" style="64" customWidth="1"/>
    <col min="1032" max="1032" width="11.5703125" style="64" bestFit="1" customWidth="1"/>
    <col min="1033" max="1033" width="34.140625" style="64" bestFit="1" customWidth="1"/>
    <col min="1034" max="1034" width="20.140625" style="64" customWidth="1"/>
    <col min="1035" max="1267" width="9.140625" style="64"/>
    <col min="1268" max="1268" width="8.5703125" style="64" bestFit="1" customWidth="1"/>
    <col min="1269" max="1269" width="12.42578125" style="64" bestFit="1" customWidth="1"/>
    <col min="1270" max="1270" width="48.140625" style="64" customWidth="1"/>
    <col min="1271" max="1282" width="9.7109375" style="64" customWidth="1"/>
    <col min="1283" max="1286" width="14.7109375" style="64" customWidth="1"/>
    <col min="1287" max="1287" width="16.42578125" style="64" customWidth="1"/>
    <col min="1288" max="1288" width="11.5703125" style="64" bestFit="1" customWidth="1"/>
    <col min="1289" max="1289" width="34.140625" style="64" bestFit="1" customWidth="1"/>
    <col min="1290" max="1290" width="20.140625" style="64" customWidth="1"/>
    <col min="1291" max="1523" width="9.140625" style="64"/>
    <col min="1524" max="1524" width="8.5703125" style="64" bestFit="1" customWidth="1"/>
    <col min="1525" max="1525" width="12.42578125" style="64" bestFit="1" customWidth="1"/>
    <col min="1526" max="1526" width="48.140625" style="64" customWidth="1"/>
    <col min="1527" max="1538" width="9.7109375" style="64" customWidth="1"/>
    <col min="1539" max="1542" width="14.7109375" style="64" customWidth="1"/>
    <col min="1543" max="1543" width="16.42578125" style="64" customWidth="1"/>
    <col min="1544" max="1544" width="11.5703125" style="64" bestFit="1" customWidth="1"/>
    <col min="1545" max="1545" width="34.140625" style="64" bestFit="1" customWidth="1"/>
    <col min="1546" max="1546" width="20.140625" style="64" customWidth="1"/>
    <col min="1547" max="1779" width="9.140625" style="64"/>
    <col min="1780" max="1780" width="8.5703125" style="64" bestFit="1" customWidth="1"/>
    <col min="1781" max="1781" width="12.42578125" style="64" bestFit="1" customWidth="1"/>
    <col min="1782" max="1782" width="48.140625" style="64" customWidth="1"/>
    <col min="1783" max="1794" width="9.7109375" style="64" customWidth="1"/>
    <col min="1795" max="1798" width="14.7109375" style="64" customWidth="1"/>
    <col min="1799" max="1799" width="16.42578125" style="64" customWidth="1"/>
    <col min="1800" max="1800" width="11.5703125" style="64" bestFit="1" customWidth="1"/>
    <col min="1801" max="1801" width="34.140625" style="64" bestFit="1" customWidth="1"/>
    <col min="1802" max="1802" width="20.140625" style="64" customWidth="1"/>
    <col min="1803" max="2035" width="9.140625" style="64"/>
    <col min="2036" max="2036" width="8.5703125" style="64" bestFit="1" customWidth="1"/>
    <col min="2037" max="2037" width="12.42578125" style="64" bestFit="1" customWidth="1"/>
    <col min="2038" max="2038" width="48.140625" style="64" customWidth="1"/>
    <col min="2039" max="2050" width="9.7109375" style="64" customWidth="1"/>
    <col min="2051" max="2054" width="14.7109375" style="64" customWidth="1"/>
    <col min="2055" max="2055" width="16.42578125" style="64" customWidth="1"/>
    <col min="2056" max="2056" width="11.5703125" style="64" bestFit="1" customWidth="1"/>
    <col min="2057" max="2057" width="34.140625" style="64" bestFit="1" customWidth="1"/>
    <col min="2058" max="2058" width="20.140625" style="64" customWidth="1"/>
    <col min="2059" max="2291" width="9.140625" style="64"/>
    <col min="2292" max="2292" width="8.5703125" style="64" bestFit="1" customWidth="1"/>
    <col min="2293" max="2293" width="12.42578125" style="64" bestFit="1" customWidth="1"/>
    <col min="2294" max="2294" width="48.140625" style="64" customWidth="1"/>
    <col min="2295" max="2306" width="9.7109375" style="64" customWidth="1"/>
    <col min="2307" max="2310" width="14.7109375" style="64" customWidth="1"/>
    <col min="2311" max="2311" width="16.42578125" style="64" customWidth="1"/>
    <col min="2312" max="2312" width="11.5703125" style="64" bestFit="1" customWidth="1"/>
    <col min="2313" max="2313" width="34.140625" style="64" bestFit="1" customWidth="1"/>
    <col min="2314" max="2314" width="20.140625" style="64" customWidth="1"/>
    <col min="2315" max="2547" width="9.140625" style="64"/>
    <col min="2548" max="2548" width="8.5703125" style="64" bestFit="1" customWidth="1"/>
    <col min="2549" max="2549" width="12.42578125" style="64" bestFit="1" customWidth="1"/>
    <col min="2550" max="2550" width="48.140625" style="64" customWidth="1"/>
    <col min="2551" max="2562" width="9.7109375" style="64" customWidth="1"/>
    <col min="2563" max="2566" width="14.7109375" style="64" customWidth="1"/>
    <col min="2567" max="2567" width="16.42578125" style="64" customWidth="1"/>
    <col min="2568" max="2568" width="11.5703125" style="64" bestFit="1" customWidth="1"/>
    <col min="2569" max="2569" width="34.140625" style="64" bestFit="1" customWidth="1"/>
    <col min="2570" max="2570" width="20.140625" style="64" customWidth="1"/>
    <col min="2571" max="2803" width="9.140625" style="64"/>
    <col min="2804" max="2804" width="8.5703125" style="64" bestFit="1" customWidth="1"/>
    <col min="2805" max="2805" width="12.42578125" style="64" bestFit="1" customWidth="1"/>
    <col min="2806" max="2806" width="48.140625" style="64" customWidth="1"/>
    <col min="2807" max="2818" width="9.7109375" style="64" customWidth="1"/>
    <col min="2819" max="2822" width="14.7109375" style="64" customWidth="1"/>
    <col min="2823" max="2823" width="16.42578125" style="64" customWidth="1"/>
    <col min="2824" max="2824" width="11.5703125" style="64" bestFit="1" customWidth="1"/>
    <col min="2825" max="2825" width="34.140625" style="64" bestFit="1" customWidth="1"/>
    <col min="2826" max="2826" width="20.140625" style="64" customWidth="1"/>
    <col min="2827" max="3059" width="9.140625" style="64"/>
    <col min="3060" max="3060" width="8.5703125" style="64" bestFit="1" customWidth="1"/>
    <col min="3061" max="3061" width="12.42578125" style="64" bestFit="1" customWidth="1"/>
    <col min="3062" max="3062" width="48.140625" style="64" customWidth="1"/>
    <col min="3063" max="3074" width="9.7109375" style="64" customWidth="1"/>
    <col min="3075" max="3078" width="14.7109375" style="64" customWidth="1"/>
    <col min="3079" max="3079" width="16.42578125" style="64" customWidth="1"/>
    <col min="3080" max="3080" width="11.5703125" style="64" bestFit="1" customWidth="1"/>
    <col min="3081" max="3081" width="34.140625" style="64" bestFit="1" customWidth="1"/>
    <col min="3082" max="3082" width="20.140625" style="64" customWidth="1"/>
    <col min="3083" max="3315" width="9.140625" style="64"/>
    <col min="3316" max="3316" width="8.5703125" style="64" bestFit="1" customWidth="1"/>
    <col min="3317" max="3317" width="12.42578125" style="64" bestFit="1" customWidth="1"/>
    <col min="3318" max="3318" width="48.140625" style="64" customWidth="1"/>
    <col min="3319" max="3330" width="9.7109375" style="64" customWidth="1"/>
    <col min="3331" max="3334" width="14.7109375" style="64" customWidth="1"/>
    <col min="3335" max="3335" width="16.42578125" style="64" customWidth="1"/>
    <col min="3336" max="3336" width="11.5703125" style="64" bestFit="1" customWidth="1"/>
    <col min="3337" max="3337" width="34.140625" style="64" bestFit="1" customWidth="1"/>
    <col min="3338" max="3338" width="20.140625" style="64" customWidth="1"/>
    <col min="3339" max="3571" width="9.140625" style="64"/>
    <col min="3572" max="3572" width="8.5703125" style="64" bestFit="1" customWidth="1"/>
    <col min="3573" max="3573" width="12.42578125" style="64" bestFit="1" customWidth="1"/>
    <col min="3574" max="3574" width="48.140625" style="64" customWidth="1"/>
    <col min="3575" max="3586" width="9.7109375" style="64" customWidth="1"/>
    <col min="3587" max="3590" width="14.7109375" style="64" customWidth="1"/>
    <col min="3591" max="3591" width="16.42578125" style="64" customWidth="1"/>
    <col min="3592" max="3592" width="11.5703125" style="64" bestFit="1" customWidth="1"/>
    <col min="3593" max="3593" width="34.140625" style="64" bestFit="1" customWidth="1"/>
    <col min="3594" max="3594" width="20.140625" style="64" customWidth="1"/>
    <col min="3595" max="3827" width="9.140625" style="64"/>
    <col min="3828" max="3828" width="8.5703125" style="64" bestFit="1" customWidth="1"/>
    <col min="3829" max="3829" width="12.42578125" style="64" bestFit="1" customWidth="1"/>
    <col min="3830" max="3830" width="48.140625" style="64" customWidth="1"/>
    <col min="3831" max="3842" width="9.7109375" style="64" customWidth="1"/>
    <col min="3843" max="3846" width="14.7109375" style="64" customWidth="1"/>
    <col min="3847" max="3847" width="16.42578125" style="64" customWidth="1"/>
    <col min="3848" max="3848" width="11.5703125" style="64" bestFit="1" customWidth="1"/>
    <col min="3849" max="3849" width="34.140625" style="64" bestFit="1" customWidth="1"/>
    <col min="3850" max="3850" width="20.140625" style="64" customWidth="1"/>
    <col min="3851" max="4083" width="9.140625" style="64"/>
    <col min="4084" max="4084" width="8.5703125" style="64" bestFit="1" customWidth="1"/>
    <col min="4085" max="4085" width="12.42578125" style="64" bestFit="1" customWidth="1"/>
    <col min="4086" max="4086" width="48.140625" style="64" customWidth="1"/>
    <col min="4087" max="4098" width="9.7109375" style="64" customWidth="1"/>
    <col min="4099" max="4102" width="14.7109375" style="64" customWidth="1"/>
    <col min="4103" max="4103" width="16.42578125" style="64" customWidth="1"/>
    <col min="4104" max="4104" width="11.5703125" style="64" bestFit="1" customWidth="1"/>
    <col min="4105" max="4105" width="34.140625" style="64" bestFit="1" customWidth="1"/>
    <col min="4106" max="4106" width="20.140625" style="64" customWidth="1"/>
    <col min="4107" max="4339" width="9.140625" style="64"/>
    <col min="4340" max="4340" width="8.5703125" style="64" bestFit="1" customWidth="1"/>
    <col min="4341" max="4341" width="12.42578125" style="64" bestFit="1" customWidth="1"/>
    <col min="4342" max="4342" width="48.140625" style="64" customWidth="1"/>
    <col min="4343" max="4354" width="9.7109375" style="64" customWidth="1"/>
    <col min="4355" max="4358" width="14.7109375" style="64" customWidth="1"/>
    <col min="4359" max="4359" width="16.42578125" style="64" customWidth="1"/>
    <col min="4360" max="4360" width="11.5703125" style="64" bestFit="1" customWidth="1"/>
    <col min="4361" max="4361" width="34.140625" style="64" bestFit="1" customWidth="1"/>
    <col min="4362" max="4362" width="20.140625" style="64" customWidth="1"/>
    <col min="4363" max="4595" width="9.140625" style="64"/>
    <col min="4596" max="4596" width="8.5703125" style="64" bestFit="1" customWidth="1"/>
    <col min="4597" max="4597" width="12.42578125" style="64" bestFit="1" customWidth="1"/>
    <col min="4598" max="4598" width="48.140625" style="64" customWidth="1"/>
    <col min="4599" max="4610" width="9.7109375" style="64" customWidth="1"/>
    <col min="4611" max="4614" width="14.7109375" style="64" customWidth="1"/>
    <col min="4615" max="4615" width="16.42578125" style="64" customWidth="1"/>
    <col min="4616" max="4616" width="11.5703125" style="64" bestFit="1" customWidth="1"/>
    <col min="4617" max="4617" width="34.140625" style="64" bestFit="1" customWidth="1"/>
    <col min="4618" max="4618" width="20.140625" style="64" customWidth="1"/>
    <col min="4619" max="4851" width="9.140625" style="64"/>
    <col min="4852" max="4852" width="8.5703125" style="64" bestFit="1" customWidth="1"/>
    <col min="4853" max="4853" width="12.42578125" style="64" bestFit="1" customWidth="1"/>
    <col min="4854" max="4854" width="48.140625" style="64" customWidth="1"/>
    <col min="4855" max="4866" width="9.7109375" style="64" customWidth="1"/>
    <col min="4867" max="4870" width="14.7109375" style="64" customWidth="1"/>
    <col min="4871" max="4871" width="16.42578125" style="64" customWidth="1"/>
    <col min="4872" max="4872" width="11.5703125" style="64" bestFit="1" customWidth="1"/>
    <col min="4873" max="4873" width="34.140625" style="64" bestFit="1" customWidth="1"/>
    <col min="4874" max="4874" width="20.140625" style="64" customWidth="1"/>
    <col min="4875" max="5107" width="9.140625" style="64"/>
    <col min="5108" max="5108" width="8.5703125" style="64" bestFit="1" customWidth="1"/>
    <col min="5109" max="5109" width="12.42578125" style="64" bestFit="1" customWidth="1"/>
    <col min="5110" max="5110" width="48.140625" style="64" customWidth="1"/>
    <col min="5111" max="5122" width="9.7109375" style="64" customWidth="1"/>
    <col min="5123" max="5126" width="14.7109375" style="64" customWidth="1"/>
    <col min="5127" max="5127" width="16.42578125" style="64" customWidth="1"/>
    <col min="5128" max="5128" width="11.5703125" style="64" bestFit="1" customWidth="1"/>
    <col min="5129" max="5129" width="34.140625" style="64" bestFit="1" customWidth="1"/>
    <col min="5130" max="5130" width="20.140625" style="64" customWidth="1"/>
    <col min="5131" max="5363" width="9.140625" style="64"/>
    <col min="5364" max="5364" width="8.5703125" style="64" bestFit="1" customWidth="1"/>
    <col min="5365" max="5365" width="12.42578125" style="64" bestFit="1" customWidth="1"/>
    <col min="5366" max="5366" width="48.140625" style="64" customWidth="1"/>
    <col min="5367" max="5378" width="9.7109375" style="64" customWidth="1"/>
    <col min="5379" max="5382" width="14.7109375" style="64" customWidth="1"/>
    <col min="5383" max="5383" width="16.42578125" style="64" customWidth="1"/>
    <col min="5384" max="5384" width="11.5703125" style="64" bestFit="1" customWidth="1"/>
    <col min="5385" max="5385" width="34.140625" style="64" bestFit="1" customWidth="1"/>
    <col min="5386" max="5386" width="20.140625" style="64" customWidth="1"/>
    <col min="5387" max="5619" width="9.140625" style="64"/>
    <col min="5620" max="5620" width="8.5703125" style="64" bestFit="1" customWidth="1"/>
    <col min="5621" max="5621" width="12.42578125" style="64" bestFit="1" customWidth="1"/>
    <col min="5622" max="5622" width="48.140625" style="64" customWidth="1"/>
    <col min="5623" max="5634" width="9.7109375" style="64" customWidth="1"/>
    <col min="5635" max="5638" width="14.7109375" style="64" customWidth="1"/>
    <col min="5639" max="5639" width="16.42578125" style="64" customWidth="1"/>
    <col min="5640" max="5640" width="11.5703125" style="64" bestFit="1" customWidth="1"/>
    <col min="5641" max="5641" width="34.140625" style="64" bestFit="1" customWidth="1"/>
    <col min="5642" max="5642" width="20.140625" style="64" customWidth="1"/>
    <col min="5643" max="5875" width="9.140625" style="64"/>
    <col min="5876" max="5876" width="8.5703125" style="64" bestFit="1" customWidth="1"/>
    <col min="5877" max="5877" width="12.42578125" style="64" bestFit="1" customWidth="1"/>
    <col min="5878" max="5878" width="48.140625" style="64" customWidth="1"/>
    <col min="5879" max="5890" width="9.7109375" style="64" customWidth="1"/>
    <col min="5891" max="5894" width="14.7109375" style="64" customWidth="1"/>
    <col min="5895" max="5895" width="16.42578125" style="64" customWidth="1"/>
    <col min="5896" max="5896" width="11.5703125" style="64" bestFit="1" customWidth="1"/>
    <col min="5897" max="5897" width="34.140625" style="64" bestFit="1" customWidth="1"/>
    <col min="5898" max="5898" width="20.140625" style="64" customWidth="1"/>
    <col min="5899" max="6131" width="9.140625" style="64"/>
    <col min="6132" max="6132" width="8.5703125" style="64" bestFit="1" customWidth="1"/>
    <col min="6133" max="6133" width="12.42578125" style="64" bestFit="1" customWidth="1"/>
    <col min="6134" max="6134" width="48.140625" style="64" customWidth="1"/>
    <col min="6135" max="6146" width="9.7109375" style="64" customWidth="1"/>
    <col min="6147" max="6150" width="14.7109375" style="64" customWidth="1"/>
    <col min="6151" max="6151" width="16.42578125" style="64" customWidth="1"/>
    <col min="6152" max="6152" width="11.5703125" style="64" bestFit="1" customWidth="1"/>
    <col min="6153" max="6153" width="34.140625" style="64" bestFit="1" customWidth="1"/>
    <col min="6154" max="6154" width="20.140625" style="64" customWidth="1"/>
    <col min="6155" max="6387" width="9.140625" style="64"/>
    <col min="6388" max="6388" width="8.5703125" style="64" bestFit="1" customWidth="1"/>
    <col min="6389" max="6389" width="12.42578125" style="64" bestFit="1" customWidth="1"/>
    <col min="6390" max="6390" width="48.140625" style="64" customWidth="1"/>
    <col min="6391" max="6402" width="9.7109375" style="64" customWidth="1"/>
    <col min="6403" max="6406" width="14.7109375" style="64" customWidth="1"/>
    <col min="6407" max="6407" width="16.42578125" style="64" customWidth="1"/>
    <col min="6408" max="6408" width="11.5703125" style="64" bestFit="1" customWidth="1"/>
    <col min="6409" max="6409" width="34.140625" style="64" bestFit="1" customWidth="1"/>
    <col min="6410" max="6410" width="20.140625" style="64" customWidth="1"/>
    <col min="6411" max="6643" width="9.140625" style="64"/>
    <col min="6644" max="6644" width="8.5703125" style="64" bestFit="1" customWidth="1"/>
    <col min="6645" max="6645" width="12.42578125" style="64" bestFit="1" customWidth="1"/>
    <col min="6646" max="6646" width="48.140625" style="64" customWidth="1"/>
    <col min="6647" max="6658" width="9.7109375" style="64" customWidth="1"/>
    <col min="6659" max="6662" width="14.7109375" style="64" customWidth="1"/>
    <col min="6663" max="6663" width="16.42578125" style="64" customWidth="1"/>
    <col min="6664" max="6664" width="11.5703125" style="64" bestFit="1" customWidth="1"/>
    <col min="6665" max="6665" width="34.140625" style="64" bestFit="1" customWidth="1"/>
    <col min="6666" max="6666" width="20.140625" style="64" customWidth="1"/>
    <col min="6667" max="6899" width="9.140625" style="64"/>
    <col min="6900" max="6900" width="8.5703125" style="64" bestFit="1" customWidth="1"/>
    <col min="6901" max="6901" width="12.42578125" style="64" bestFit="1" customWidth="1"/>
    <col min="6902" max="6902" width="48.140625" style="64" customWidth="1"/>
    <col min="6903" max="6914" width="9.7109375" style="64" customWidth="1"/>
    <col min="6915" max="6918" width="14.7109375" style="64" customWidth="1"/>
    <col min="6919" max="6919" width="16.42578125" style="64" customWidth="1"/>
    <col min="6920" max="6920" width="11.5703125" style="64" bestFit="1" customWidth="1"/>
    <col min="6921" max="6921" width="34.140625" style="64" bestFit="1" customWidth="1"/>
    <col min="6922" max="6922" width="20.140625" style="64" customWidth="1"/>
    <col min="6923" max="7155" width="9.140625" style="64"/>
    <col min="7156" max="7156" width="8.5703125" style="64" bestFit="1" customWidth="1"/>
    <col min="7157" max="7157" width="12.42578125" style="64" bestFit="1" customWidth="1"/>
    <col min="7158" max="7158" width="48.140625" style="64" customWidth="1"/>
    <col min="7159" max="7170" width="9.7109375" style="64" customWidth="1"/>
    <col min="7171" max="7174" width="14.7109375" style="64" customWidth="1"/>
    <col min="7175" max="7175" width="16.42578125" style="64" customWidth="1"/>
    <col min="7176" max="7176" width="11.5703125" style="64" bestFit="1" customWidth="1"/>
    <col min="7177" max="7177" width="34.140625" style="64" bestFit="1" customWidth="1"/>
    <col min="7178" max="7178" width="20.140625" style="64" customWidth="1"/>
    <col min="7179" max="7411" width="9.140625" style="64"/>
    <col min="7412" max="7412" width="8.5703125" style="64" bestFit="1" customWidth="1"/>
    <col min="7413" max="7413" width="12.42578125" style="64" bestFit="1" customWidth="1"/>
    <col min="7414" max="7414" width="48.140625" style="64" customWidth="1"/>
    <col min="7415" max="7426" width="9.7109375" style="64" customWidth="1"/>
    <col min="7427" max="7430" width="14.7109375" style="64" customWidth="1"/>
    <col min="7431" max="7431" width="16.42578125" style="64" customWidth="1"/>
    <col min="7432" max="7432" width="11.5703125" style="64" bestFit="1" customWidth="1"/>
    <col min="7433" max="7433" width="34.140625" style="64" bestFit="1" customWidth="1"/>
    <col min="7434" max="7434" width="20.140625" style="64" customWidth="1"/>
    <col min="7435" max="7667" width="9.140625" style="64"/>
    <col min="7668" max="7668" width="8.5703125" style="64" bestFit="1" customWidth="1"/>
    <col min="7669" max="7669" width="12.42578125" style="64" bestFit="1" customWidth="1"/>
    <col min="7670" max="7670" width="48.140625" style="64" customWidth="1"/>
    <col min="7671" max="7682" width="9.7109375" style="64" customWidth="1"/>
    <col min="7683" max="7686" width="14.7109375" style="64" customWidth="1"/>
    <col min="7687" max="7687" width="16.42578125" style="64" customWidth="1"/>
    <col min="7688" max="7688" width="11.5703125" style="64" bestFit="1" customWidth="1"/>
    <col min="7689" max="7689" width="34.140625" style="64" bestFit="1" customWidth="1"/>
    <col min="7690" max="7690" width="20.140625" style="64" customWidth="1"/>
    <col min="7691" max="7923" width="9.140625" style="64"/>
    <col min="7924" max="7924" width="8.5703125" style="64" bestFit="1" customWidth="1"/>
    <col min="7925" max="7925" width="12.42578125" style="64" bestFit="1" customWidth="1"/>
    <col min="7926" max="7926" width="48.140625" style="64" customWidth="1"/>
    <col min="7927" max="7938" width="9.7109375" style="64" customWidth="1"/>
    <col min="7939" max="7942" width="14.7109375" style="64" customWidth="1"/>
    <col min="7943" max="7943" width="16.42578125" style="64" customWidth="1"/>
    <col min="7944" max="7944" width="11.5703125" style="64" bestFit="1" customWidth="1"/>
    <col min="7945" max="7945" width="34.140625" style="64" bestFit="1" customWidth="1"/>
    <col min="7946" max="7946" width="20.140625" style="64" customWidth="1"/>
    <col min="7947" max="8179" width="9.140625" style="64"/>
    <col min="8180" max="8180" width="8.5703125" style="64" bestFit="1" customWidth="1"/>
    <col min="8181" max="8181" width="12.42578125" style="64" bestFit="1" customWidth="1"/>
    <col min="8182" max="8182" width="48.140625" style="64" customWidth="1"/>
    <col min="8183" max="8194" width="9.7109375" style="64" customWidth="1"/>
    <col min="8195" max="8198" width="14.7109375" style="64" customWidth="1"/>
    <col min="8199" max="8199" width="16.42578125" style="64" customWidth="1"/>
    <col min="8200" max="8200" width="11.5703125" style="64" bestFit="1" customWidth="1"/>
    <col min="8201" max="8201" width="34.140625" style="64" bestFit="1" customWidth="1"/>
    <col min="8202" max="8202" width="20.140625" style="64" customWidth="1"/>
    <col min="8203" max="8435" width="9.140625" style="64"/>
    <col min="8436" max="8436" width="8.5703125" style="64" bestFit="1" customWidth="1"/>
    <col min="8437" max="8437" width="12.42578125" style="64" bestFit="1" customWidth="1"/>
    <col min="8438" max="8438" width="48.140625" style="64" customWidth="1"/>
    <col min="8439" max="8450" width="9.7109375" style="64" customWidth="1"/>
    <col min="8451" max="8454" width="14.7109375" style="64" customWidth="1"/>
    <col min="8455" max="8455" width="16.42578125" style="64" customWidth="1"/>
    <col min="8456" max="8456" width="11.5703125" style="64" bestFit="1" customWidth="1"/>
    <col min="8457" max="8457" width="34.140625" style="64" bestFit="1" customWidth="1"/>
    <col min="8458" max="8458" width="20.140625" style="64" customWidth="1"/>
    <col min="8459" max="8691" width="9.140625" style="64"/>
    <col min="8692" max="8692" width="8.5703125" style="64" bestFit="1" customWidth="1"/>
    <col min="8693" max="8693" width="12.42578125" style="64" bestFit="1" customWidth="1"/>
    <col min="8694" max="8694" width="48.140625" style="64" customWidth="1"/>
    <col min="8695" max="8706" width="9.7109375" style="64" customWidth="1"/>
    <col min="8707" max="8710" width="14.7109375" style="64" customWidth="1"/>
    <col min="8711" max="8711" width="16.42578125" style="64" customWidth="1"/>
    <col min="8712" max="8712" width="11.5703125" style="64" bestFit="1" customWidth="1"/>
    <col min="8713" max="8713" width="34.140625" style="64" bestFit="1" customWidth="1"/>
    <col min="8714" max="8714" width="20.140625" style="64" customWidth="1"/>
    <col min="8715" max="8947" width="9.140625" style="64"/>
    <col min="8948" max="8948" width="8.5703125" style="64" bestFit="1" customWidth="1"/>
    <col min="8949" max="8949" width="12.42578125" style="64" bestFit="1" customWidth="1"/>
    <col min="8950" max="8950" width="48.140625" style="64" customWidth="1"/>
    <col min="8951" max="8962" width="9.7109375" style="64" customWidth="1"/>
    <col min="8963" max="8966" width="14.7109375" style="64" customWidth="1"/>
    <col min="8967" max="8967" width="16.42578125" style="64" customWidth="1"/>
    <col min="8968" max="8968" width="11.5703125" style="64" bestFit="1" customWidth="1"/>
    <col min="8969" max="8969" width="34.140625" style="64" bestFit="1" customWidth="1"/>
    <col min="8970" max="8970" width="20.140625" style="64" customWidth="1"/>
    <col min="8971" max="9203" width="9.140625" style="64"/>
    <col min="9204" max="9204" width="8.5703125" style="64" bestFit="1" customWidth="1"/>
    <col min="9205" max="9205" width="12.42578125" style="64" bestFit="1" customWidth="1"/>
    <col min="9206" max="9206" width="48.140625" style="64" customWidth="1"/>
    <col min="9207" max="9218" width="9.7109375" style="64" customWidth="1"/>
    <col min="9219" max="9222" width="14.7109375" style="64" customWidth="1"/>
    <col min="9223" max="9223" width="16.42578125" style="64" customWidth="1"/>
    <col min="9224" max="9224" width="11.5703125" style="64" bestFit="1" customWidth="1"/>
    <col min="9225" max="9225" width="34.140625" style="64" bestFit="1" customWidth="1"/>
    <col min="9226" max="9226" width="20.140625" style="64" customWidth="1"/>
    <col min="9227" max="9459" width="9.140625" style="64"/>
    <col min="9460" max="9460" width="8.5703125" style="64" bestFit="1" customWidth="1"/>
    <col min="9461" max="9461" width="12.42578125" style="64" bestFit="1" customWidth="1"/>
    <col min="9462" max="9462" width="48.140625" style="64" customWidth="1"/>
    <col min="9463" max="9474" width="9.7109375" style="64" customWidth="1"/>
    <col min="9475" max="9478" width="14.7109375" style="64" customWidth="1"/>
    <col min="9479" max="9479" width="16.42578125" style="64" customWidth="1"/>
    <col min="9480" max="9480" width="11.5703125" style="64" bestFit="1" customWidth="1"/>
    <col min="9481" max="9481" width="34.140625" style="64" bestFit="1" customWidth="1"/>
    <col min="9482" max="9482" width="20.140625" style="64" customWidth="1"/>
    <col min="9483" max="9715" width="9.140625" style="64"/>
    <col min="9716" max="9716" width="8.5703125" style="64" bestFit="1" customWidth="1"/>
    <col min="9717" max="9717" width="12.42578125" style="64" bestFit="1" customWidth="1"/>
    <col min="9718" max="9718" width="48.140625" style="64" customWidth="1"/>
    <col min="9719" max="9730" width="9.7109375" style="64" customWidth="1"/>
    <col min="9731" max="9734" width="14.7109375" style="64" customWidth="1"/>
    <col min="9735" max="9735" width="16.42578125" style="64" customWidth="1"/>
    <col min="9736" max="9736" width="11.5703125" style="64" bestFit="1" customWidth="1"/>
    <col min="9737" max="9737" width="34.140625" style="64" bestFit="1" customWidth="1"/>
    <col min="9738" max="9738" width="20.140625" style="64" customWidth="1"/>
    <col min="9739" max="9971" width="9.140625" style="64"/>
    <col min="9972" max="9972" width="8.5703125" style="64" bestFit="1" customWidth="1"/>
    <col min="9973" max="9973" width="12.42578125" style="64" bestFit="1" customWidth="1"/>
    <col min="9974" max="9974" width="48.140625" style="64" customWidth="1"/>
    <col min="9975" max="9986" width="9.7109375" style="64" customWidth="1"/>
    <col min="9987" max="9990" width="14.7109375" style="64" customWidth="1"/>
    <col min="9991" max="9991" width="16.42578125" style="64" customWidth="1"/>
    <col min="9992" max="9992" width="11.5703125" style="64" bestFit="1" customWidth="1"/>
    <col min="9993" max="9993" width="34.140625" style="64" bestFit="1" customWidth="1"/>
    <col min="9994" max="9994" width="20.140625" style="64" customWidth="1"/>
    <col min="9995" max="10227" width="9.140625" style="64"/>
    <col min="10228" max="10228" width="8.5703125" style="64" bestFit="1" customWidth="1"/>
    <col min="10229" max="10229" width="12.42578125" style="64" bestFit="1" customWidth="1"/>
    <col min="10230" max="10230" width="48.140625" style="64" customWidth="1"/>
    <col min="10231" max="10242" width="9.7109375" style="64" customWidth="1"/>
    <col min="10243" max="10246" width="14.7109375" style="64" customWidth="1"/>
    <col min="10247" max="10247" width="16.42578125" style="64" customWidth="1"/>
    <col min="10248" max="10248" width="11.5703125" style="64" bestFit="1" customWidth="1"/>
    <col min="10249" max="10249" width="34.140625" style="64" bestFit="1" customWidth="1"/>
    <col min="10250" max="10250" width="20.140625" style="64" customWidth="1"/>
    <col min="10251" max="10483" width="9.140625" style="64"/>
    <col min="10484" max="10484" width="8.5703125" style="64" bestFit="1" customWidth="1"/>
    <col min="10485" max="10485" width="12.42578125" style="64" bestFit="1" customWidth="1"/>
    <col min="10486" max="10486" width="48.140625" style="64" customWidth="1"/>
    <col min="10487" max="10498" width="9.7109375" style="64" customWidth="1"/>
    <col min="10499" max="10502" width="14.7109375" style="64" customWidth="1"/>
    <col min="10503" max="10503" width="16.42578125" style="64" customWidth="1"/>
    <col min="10504" max="10504" width="11.5703125" style="64" bestFit="1" customWidth="1"/>
    <col min="10505" max="10505" width="34.140625" style="64" bestFit="1" customWidth="1"/>
    <col min="10506" max="10506" width="20.140625" style="64" customWidth="1"/>
    <col min="10507" max="10739" width="9.140625" style="64"/>
    <col min="10740" max="10740" width="8.5703125" style="64" bestFit="1" customWidth="1"/>
    <col min="10741" max="10741" width="12.42578125" style="64" bestFit="1" customWidth="1"/>
    <col min="10742" max="10742" width="48.140625" style="64" customWidth="1"/>
    <col min="10743" max="10754" width="9.7109375" style="64" customWidth="1"/>
    <col min="10755" max="10758" width="14.7109375" style="64" customWidth="1"/>
    <col min="10759" max="10759" width="16.42578125" style="64" customWidth="1"/>
    <col min="10760" max="10760" width="11.5703125" style="64" bestFit="1" customWidth="1"/>
    <col min="10761" max="10761" width="34.140625" style="64" bestFit="1" customWidth="1"/>
    <col min="10762" max="10762" width="20.140625" style="64" customWidth="1"/>
    <col min="10763" max="10995" width="9.140625" style="64"/>
    <col min="10996" max="10996" width="8.5703125" style="64" bestFit="1" customWidth="1"/>
    <col min="10997" max="10997" width="12.42578125" style="64" bestFit="1" customWidth="1"/>
    <col min="10998" max="10998" width="48.140625" style="64" customWidth="1"/>
    <col min="10999" max="11010" width="9.7109375" style="64" customWidth="1"/>
    <col min="11011" max="11014" width="14.7109375" style="64" customWidth="1"/>
    <col min="11015" max="11015" width="16.42578125" style="64" customWidth="1"/>
    <col min="11016" max="11016" width="11.5703125" style="64" bestFit="1" customWidth="1"/>
    <col min="11017" max="11017" width="34.140625" style="64" bestFit="1" customWidth="1"/>
    <col min="11018" max="11018" width="20.140625" style="64" customWidth="1"/>
    <col min="11019" max="11251" width="9.140625" style="64"/>
    <col min="11252" max="11252" width="8.5703125" style="64" bestFit="1" customWidth="1"/>
    <col min="11253" max="11253" width="12.42578125" style="64" bestFit="1" customWidth="1"/>
    <col min="11254" max="11254" width="48.140625" style="64" customWidth="1"/>
    <col min="11255" max="11266" width="9.7109375" style="64" customWidth="1"/>
    <col min="11267" max="11270" width="14.7109375" style="64" customWidth="1"/>
    <col min="11271" max="11271" width="16.42578125" style="64" customWidth="1"/>
    <col min="11272" max="11272" width="11.5703125" style="64" bestFit="1" customWidth="1"/>
    <col min="11273" max="11273" width="34.140625" style="64" bestFit="1" customWidth="1"/>
    <col min="11274" max="11274" width="20.140625" style="64" customWidth="1"/>
    <col min="11275" max="11507" width="9.140625" style="64"/>
    <col min="11508" max="11508" width="8.5703125" style="64" bestFit="1" customWidth="1"/>
    <col min="11509" max="11509" width="12.42578125" style="64" bestFit="1" customWidth="1"/>
    <col min="11510" max="11510" width="48.140625" style="64" customWidth="1"/>
    <col min="11511" max="11522" width="9.7109375" style="64" customWidth="1"/>
    <col min="11523" max="11526" width="14.7109375" style="64" customWidth="1"/>
    <col min="11527" max="11527" width="16.42578125" style="64" customWidth="1"/>
    <col min="11528" max="11528" width="11.5703125" style="64" bestFit="1" customWidth="1"/>
    <col min="11529" max="11529" width="34.140625" style="64" bestFit="1" customWidth="1"/>
    <col min="11530" max="11530" width="20.140625" style="64" customWidth="1"/>
    <col min="11531" max="11763" width="9.140625" style="64"/>
    <col min="11764" max="11764" width="8.5703125" style="64" bestFit="1" customWidth="1"/>
    <col min="11765" max="11765" width="12.42578125" style="64" bestFit="1" customWidth="1"/>
    <col min="11766" max="11766" width="48.140625" style="64" customWidth="1"/>
    <col min="11767" max="11778" width="9.7109375" style="64" customWidth="1"/>
    <col min="11779" max="11782" width="14.7109375" style="64" customWidth="1"/>
    <col min="11783" max="11783" width="16.42578125" style="64" customWidth="1"/>
    <col min="11784" max="11784" width="11.5703125" style="64" bestFit="1" customWidth="1"/>
    <col min="11785" max="11785" width="34.140625" style="64" bestFit="1" customWidth="1"/>
    <col min="11786" max="11786" width="20.140625" style="64" customWidth="1"/>
    <col min="11787" max="12019" width="9.140625" style="64"/>
    <col min="12020" max="12020" width="8.5703125" style="64" bestFit="1" customWidth="1"/>
    <col min="12021" max="12021" width="12.42578125" style="64" bestFit="1" customWidth="1"/>
    <col min="12022" max="12022" width="48.140625" style="64" customWidth="1"/>
    <col min="12023" max="12034" width="9.7109375" style="64" customWidth="1"/>
    <col min="12035" max="12038" width="14.7109375" style="64" customWidth="1"/>
    <col min="12039" max="12039" width="16.42578125" style="64" customWidth="1"/>
    <col min="12040" max="12040" width="11.5703125" style="64" bestFit="1" customWidth="1"/>
    <col min="12041" max="12041" width="34.140625" style="64" bestFit="1" customWidth="1"/>
    <col min="12042" max="12042" width="20.140625" style="64" customWidth="1"/>
    <col min="12043" max="12275" width="9.140625" style="64"/>
    <col min="12276" max="12276" width="8.5703125" style="64" bestFit="1" customWidth="1"/>
    <col min="12277" max="12277" width="12.42578125" style="64" bestFit="1" customWidth="1"/>
    <col min="12278" max="12278" width="48.140625" style="64" customWidth="1"/>
    <col min="12279" max="12290" width="9.7109375" style="64" customWidth="1"/>
    <col min="12291" max="12294" width="14.7109375" style="64" customWidth="1"/>
    <col min="12295" max="12295" width="16.42578125" style="64" customWidth="1"/>
    <col min="12296" max="12296" width="11.5703125" style="64" bestFit="1" customWidth="1"/>
    <col min="12297" max="12297" width="34.140625" style="64" bestFit="1" customWidth="1"/>
    <col min="12298" max="12298" width="20.140625" style="64" customWidth="1"/>
    <col min="12299" max="12531" width="9.140625" style="64"/>
    <col min="12532" max="12532" width="8.5703125" style="64" bestFit="1" customWidth="1"/>
    <col min="12533" max="12533" width="12.42578125" style="64" bestFit="1" customWidth="1"/>
    <col min="12534" max="12534" width="48.140625" style="64" customWidth="1"/>
    <col min="12535" max="12546" width="9.7109375" style="64" customWidth="1"/>
    <col min="12547" max="12550" width="14.7109375" style="64" customWidth="1"/>
    <col min="12551" max="12551" width="16.42578125" style="64" customWidth="1"/>
    <col min="12552" max="12552" width="11.5703125" style="64" bestFit="1" customWidth="1"/>
    <col min="12553" max="12553" width="34.140625" style="64" bestFit="1" customWidth="1"/>
    <col min="12554" max="12554" width="20.140625" style="64" customWidth="1"/>
    <col min="12555" max="12787" width="9.140625" style="64"/>
    <col min="12788" max="12788" width="8.5703125" style="64" bestFit="1" customWidth="1"/>
    <col min="12789" max="12789" width="12.42578125" style="64" bestFit="1" customWidth="1"/>
    <col min="12790" max="12790" width="48.140625" style="64" customWidth="1"/>
    <col min="12791" max="12802" width="9.7109375" style="64" customWidth="1"/>
    <col min="12803" max="12806" width="14.7109375" style="64" customWidth="1"/>
    <col min="12807" max="12807" width="16.42578125" style="64" customWidth="1"/>
    <col min="12808" max="12808" width="11.5703125" style="64" bestFit="1" customWidth="1"/>
    <col min="12809" max="12809" width="34.140625" style="64" bestFit="1" customWidth="1"/>
    <col min="12810" max="12810" width="20.140625" style="64" customWidth="1"/>
    <col min="12811" max="13043" width="9.140625" style="64"/>
    <col min="13044" max="13044" width="8.5703125" style="64" bestFit="1" customWidth="1"/>
    <col min="13045" max="13045" width="12.42578125" style="64" bestFit="1" customWidth="1"/>
    <col min="13046" max="13046" width="48.140625" style="64" customWidth="1"/>
    <col min="13047" max="13058" width="9.7109375" style="64" customWidth="1"/>
    <col min="13059" max="13062" width="14.7109375" style="64" customWidth="1"/>
    <col min="13063" max="13063" width="16.42578125" style="64" customWidth="1"/>
    <col min="13064" max="13064" width="11.5703125" style="64" bestFit="1" customWidth="1"/>
    <col min="13065" max="13065" width="34.140625" style="64" bestFit="1" customWidth="1"/>
    <col min="13066" max="13066" width="20.140625" style="64" customWidth="1"/>
    <col min="13067" max="13299" width="9.140625" style="64"/>
    <col min="13300" max="13300" width="8.5703125" style="64" bestFit="1" customWidth="1"/>
    <col min="13301" max="13301" width="12.42578125" style="64" bestFit="1" customWidth="1"/>
    <col min="13302" max="13302" width="48.140625" style="64" customWidth="1"/>
    <col min="13303" max="13314" width="9.7109375" style="64" customWidth="1"/>
    <col min="13315" max="13318" width="14.7109375" style="64" customWidth="1"/>
    <col min="13319" max="13319" width="16.42578125" style="64" customWidth="1"/>
    <col min="13320" max="13320" width="11.5703125" style="64" bestFit="1" customWidth="1"/>
    <col min="13321" max="13321" width="34.140625" style="64" bestFit="1" customWidth="1"/>
    <col min="13322" max="13322" width="20.140625" style="64" customWidth="1"/>
    <col min="13323" max="13555" width="9.140625" style="64"/>
    <col min="13556" max="13556" width="8.5703125" style="64" bestFit="1" customWidth="1"/>
    <col min="13557" max="13557" width="12.42578125" style="64" bestFit="1" customWidth="1"/>
    <col min="13558" max="13558" width="48.140625" style="64" customWidth="1"/>
    <col min="13559" max="13570" width="9.7109375" style="64" customWidth="1"/>
    <col min="13571" max="13574" width="14.7109375" style="64" customWidth="1"/>
    <col min="13575" max="13575" width="16.42578125" style="64" customWidth="1"/>
    <col min="13576" max="13576" width="11.5703125" style="64" bestFit="1" customWidth="1"/>
    <col min="13577" max="13577" width="34.140625" style="64" bestFit="1" customWidth="1"/>
    <col min="13578" max="13578" width="20.140625" style="64" customWidth="1"/>
    <col min="13579" max="13811" width="9.140625" style="64"/>
    <col min="13812" max="13812" width="8.5703125" style="64" bestFit="1" customWidth="1"/>
    <col min="13813" max="13813" width="12.42578125" style="64" bestFit="1" customWidth="1"/>
    <col min="13814" max="13814" width="48.140625" style="64" customWidth="1"/>
    <col min="13815" max="13826" width="9.7109375" style="64" customWidth="1"/>
    <col min="13827" max="13830" width="14.7109375" style="64" customWidth="1"/>
    <col min="13831" max="13831" width="16.42578125" style="64" customWidth="1"/>
    <col min="13832" max="13832" width="11.5703125" style="64" bestFit="1" customWidth="1"/>
    <col min="13833" max="13833" width="34.140625" style="64" bestFit="1" customWidth="1"/>
    <col min="13834" max="13834" width="20.140625" style="64" customWidth="1"/>
    <col min="13835" max="14067" width="9.140625" style="64"/>
    <col min="14068" max="14068" width="8.5703125" style="64" bestFit="1" customWidth="1"/>
    <col min="14069" max="14069" width="12.42578125" style="64" bestFit="1" customWidth="1"/>
    <col min="14070" max="14070" width="48.140625" style="64" customWidth="1"/>
    <col min="14071" max="14082" width="9.7109375" style="64" customWidth="1"/>
    <col min="14083" max="14086" width="14.7109375" style="64" customWidth="1"/>
    <col min="14087" max="14087" width="16.42578125" style="64" customWidth="1"/>
    <col min="14088" max="14088" width="11.5703125" style="64" bestFit="1" customWidth="1"/>
    <col min="14089" max="14089" width="34.140625" style="64" bestFit="1" customWidth="1"/>
    <col min="14090" max="14090" width="20.140625" style="64" customWidth="1"/>
    <col min="14091" max="14323" width="9.140625" style="64"/>
    <col min="14324" max="14324" width="8.5703125" style="64" bestFit="1" customWidth="1"/>
    <col min="14325" max="14325" width="12.42578125" style="64" bestFit="1" customWidth="1"/>
    <col min="14326" max="14326" width="48.140625" style="64" customWidth="1"/>
    <col min="14327" max="14338" width="9.7109375" style="64" customWidth="1"/>
    <col min="14339" max="14342" width="14.7109375" style="64" customWidth="1"/>
    <col min="14343" max="14343" width="16.42578125" style="64" customWidth="1"/>
    <col min="14344" max="14344" width="11.5703125" style="64" bestFit="1" customWidth="1"/>
    <col min="14345" max="14345" width="34.140625" style="64" bestFit="1" customWidth="1"/>
    <col min="14346" max="14346" width="20.140625" style="64" customWidth="1"/>
    <col min="14347" max="14579" width="9.140625" style="64"/>
    <col min="14580" max="14580" width="8.5703125" style="64" bestFit="1" customWidth="1"/>
    <col min="14581" max="14581" width="12.42578125" style="64" bestFit="1" customWidth="1"/>
    <col min="14582" max="14582" width="48.140625" style="64" customWidth="1"/>
    <col min="14583" max="14594" width="9.7109375" style="64" customWidth="1"/>
    <col min="14595" max="14598" width="14.7109375" style="64" customWidth="1"/>
    <col min="14599" max="14599" width="16.42578125" style="64" customWidth="1"/>
    <col min="14600" max="14600" width="11.5703125" style="64" bestFit="1" customWidth="1"/>
    <col min="14601" max="14601" width="34.140625" style="64" bestFit="1" customWidth="1"/>
    <col min="14602" max="14602" width="20.140625" style="64" customWidth="1"/>
    <col min="14603" max="14835" width="9.140625" style="64"/>
    <col min="14836" max="14836" width="8.5703125" style="64" bestFit="1" customWidth="1"/>
    <col min="14837" max="14837" width="12.42578125" style="64" bestFit="1" customWidth="1"/>
    <col min="14838" max="14838" width="48.140625" style="64" customWidth="1"/>
    <col min="14839" max="14850" width="9.7109375" style="64" customWidth="1"/>
    <col min="14851" max="14854" width="14.7109375" style="64" customWidth="1"/>
    <col min="14855" max="14855" width="16.42578125" style="64" customWidth="1"/>
    <col min="14856" max="14856" width="11.5703125" style="64" bestFit="1" customWidth="1"/>
    <col min="14857" max="14857" width="34.140625" style="64" bestFit="1" customWidth="1"/>
    <col min="14858" max="14858" width="20.140625" style="64" customWidth="1"/>
    <col min="14859" max="15091" width="9.140625" style="64"/>
    <col min="15092" max="15092" width="8.5703125" style="64" bestFit="1" customWidth="1"/>
    <col min="15093" max="15093" width="12.42578125" style="64" bestFit="1" customWidth="1"/>
    <col min="15094" max="15094" width="48.140625" style="64" customWidth="1"/>
    <col min="15095" max="15106" width="9.7109375" style="64" customWidth="1"/>
    <col min="15107" max="15110" width="14.7109375" style="64" customWidth="1"/>
    <col min="15111" max="15111" width="16.42578125" style="64" customWidth="1"/>
    <col min="15112" max="15112" width="11.5703125" style="64" bestFit="1" customWidth="1"/>
    <col min="15113" max="15113" width="34.140625" style="64" bestFit="1" customWidth="1"/>
    <col min="15114" max="15114" width="20.140625" style="64" customWidth="1"/>
    <col min="15115" max="15347" width="9.140625" style="64"/>
    <col min="15348" max="15348" width="8.5703125" style="64" bestFit="1" customWidth="1"/>
    <col min="15349" max="15349" width="12.42578125" style="64" bestFit="1" customWidth="1"/>
    <col min="15350" max="15350" width="48.140625" style="64" customWidth="1"/>
    <col min="15351" max="15362" width="9.7109375" style="64" customWidth="1"/>
    <col min="15363" max="15366" width="14.7109375" style="64" customWidth="1"/>
    <col min="15367" max="15367" width="16.42578125" style="64" customWidth="1"/>
    <col min="15368" max="15368" width="11.5703125" style="64" bestFit="1" customWidth="1"/>
    <col min="15369" max="15369" width="34.140625" style="64" bestFit="1" customWidth="1"/>
    <col min="15370" max="15370" width="20.140625" style="64" customWidth="1"/>
    <col min="15371" max="15603" width="9.140625" style="64"/>
    <col min="15604" max="15604" width="8.5703125" style="64" bestFit="1" customWidth="1"/>
    <col min="15605" max="15605" width="12.42578125" style="64" bestFit="1" customWidth="1"/>
    <col min="15606" max="15606" width="48.140625" style="64" customWidth="1"/>
    <col min="15607" max="15618" width="9.7109375" style="64" customWidth="1"/>
    <col min="15619" max="15622" width="14.7109375" style="64" customWidth="1"/>
    <col min="15623" max="15623" width="16.42578125" style="64" customWidth="1"/>
    <col min="15624" max="15624" width="11.5703125" style="64" bestFit="1" customWidth="1"/>
    <col min="15625" max="15625" width="34.140625" style="64" bestFit="1" customWidth="1"/>
    <col min="15626" max="15626" width="20.140625" style="64" customWidth="1"/>
    <col min="15627" max="15859" width="9.140625" style="64"/>
    <col min="15860" max="15860" width="8.5703125" style="64" bestFit="1" customWidth="1"/>
    <col min="15861" max="15861" width="12.42578125" style="64" bestFit="1" customWidth="1"/>
    <col min="15862" max="15862" width="48.140625" style="64" customWidth="1"/>
    <col min="15863" max="15874" width="9.7109375" style="64" customWidth="1"/>
    <col min="15875" max="15878" width="14.7109375" style="64" customWidth="1"/>
    <col min="15879" max="15879" width="16.42578125" style="64" customWidth="1"/>
    <col min="15880" max="15880" width="11.5703125" style="64" bestFit="1" customWidth="1"/>
    <col min="15881" max="15881" width="34.140625" style="64" bestFit="1" customWidth="1"/>
    <col min="15882" max="15882" width="20.140625" style="64" customWidth="1"/>
    <col min="15883" max="16115" width="9.140625" style="64"/>
    <col min="16116" max="16116" width="8.5703125" style="64" bestFit="1" customWidth="1"/>
    <col min="16117" max="16117" width="12.42578125" style="64" bestFit="1" customWidth="1"/>
    <col min="16118" max="16118" width="48.140625" style="64" customWidth="1"/>
    <col min="16119" max="16130" width="9.7109375" style="64" customWidth="1"/>
    <col min="16131" max="16134" width="14.7109375" style="64" customWidth="1"/>
    <col min="16135" max="16135" width="16.42578125" style="64" customWidth="1"/>
    <col min="16136" max="16136" width="11.5703125" style="64" bestFit="1" customWidth="1"/>
    <col min="16137" max="16137" width="34.140625" style="64" bestFit="1" customWidth="1"/>
    <col min="16138" max="16138" width="20.140625" style="64" customWidth="1"/>
    <col min="16139" max="16384" width="9.140625" style="64"/>
  </cols>
  <sheetData>
    <row r="1" spans="1:19" s="214" customFormat="1" ht="30.75" customHeight="1">
      <c r="A1" s="611" t="s">
        <v>1835</v>
      </c>
      <c r="B1" s="612"/>
      <c r="C1" s="612"/>
      <c r="D1" s="612"/>
      <c r="E1" s="612"/>
      <c r="F1" s="612"/>
      <c r="G1" s="612"/>
      <c r="H1" s="612"/>
      <c r="I1" s="612"/>
      <c r="J1" s="612"/>
      <c r="K1" s="612"/>
      <c r="L1" s="612"/>
      <c r="M1" s="612"/>
      <c r="N1" s="238"/>
      <c r="O1" s="238"/>
      <c r="P1" s="238"/>
      <c r="Q1" s="238"/>
      <c r="R1" s="238"/>
      <c r="S1" s="238"/>
    </row>
    <row r="2" spans="1:19" s="207" customFormat="1" ht="16.5" customHeight="1">
      <c r="A2" s="205">
        <v>1</v>
      </c>
      <c r="B2" s="205">
        <v>2</v>
      </c>
      <c r="C2" s="205">
        <v>3</v>
      </c>
      <c r="D2" s="206">
        <v>4</v>
      </c>
      <c r="E2" s="205">
        <v>5</v>
      </c>
      <c r="F2" s="205">
        <v>6</v>
      </c>
      <c r="G2" s="205">
        <v>7</v>
      </c>
      <c r="H2" s="205">
        <v>8</v>
      </c>
      <c r="I2" s="205">
        <v>9</v>
      </c>
      <c r="J2" s="205">
        <v>10</v>
      </c>
      <c r="K2" s="205">
        <v>11</v>
      </c>
      <c r="L2" s="205">
        <v>12</v>
      </c>
      <c r="M2" s="205">
        <v>13</v>
      </c>
      <c r="N2" s="236"/>
      <c r="O2" s="236"/>
      <c r="P2" s="236"/>
      <c r="Q2" s="236"/>
      <c r="R2" s="236"/>
      <c r="S2" s="236"/>
    </row>
    <row r="3" spans="1:19" s="207" customFormat="1" ht="30.75" customHeight="1">
      <c r="A3" s="27" t="s">
        <v>1813</v>
      </c>
      <c r="B3" s="27" t="s">
        <v>137</v>
      </c>
      <c r="C3" s="205" t="s">
        <v>0</v>
      </c>
      <c r="D3" s="208" t="s">
        <v>1814</v>
      </c>
      <c r="E3" s="24" t="s">
        <v>13</v>
      </c>
      <c r="F3" s="24" t="s">
        <v>1815</v>
      </c>
      <c r="G3" s="24" t="s">
        <v>1816</v>
      </c>
      <c r="H3" s="24" t="s">
        <v>1817</v>
      </c>
      <c r="I3" s="24" t="s">
        <v>1818</v>
      </c>
      <c r="J3" s="24" t="s">
        <v>1819</v>
      </c>
      <c r="K3" s="24" t="s">
        <v>1968</v>
      </c>
      <c r="L3" s="24" t="s">
        <v>1969</v>
      </c>
      <c r="M3" s="24" t="s">
        <v>1970</v>
      </c>
      <c r="N3" s="238"/>
      <c r="O3" s="238"/>
      <c r="P3" s="238"/>
      <c r="Q3" s="238"/>
      <c r="R3" s="238"/>
      <c r="S3" s="238"/>
    </row>
    <row r="4" spans="1:19" s="207" customFormat="1" ht="16.5" customHeight="1">
      <c r="A4" s="27">
        <v>1</v>
      </c>
      <c r="B4" s="27">
        <v>2</v>
      </c>
      <c r="C4" s="27">
        <v>3</v>
      </c>
      <c r="D4" s="206">
        <v>4</v>
      </c>
      <c r="E4" s="206">
        <v>5</v>
      </c>
      <c r="F4" s="206">
        <v>6</v>
      </c>
      <c r="G4" s="206" t="s">
        <v>1820</v>
      </c>
      <c r="H4" s="206">
        <v>8</v>
      </c>
      <c r="I4" s="206" t="s">
        <v>1821</v>
      </c>
      <c r="J4" s="206" t="s">
        <v>1822</v>
      </c>
      <c r="K4" s="206"/>
      <c r="L4" s="206"/>
      <c r="M4" s="206"/>
      <c r="N4" s="236"/>
      <c r="O4" s="236"/>
      <c r="P4" s="236"/>
      <c r="Q4" s="236"/>
      <c r="R4" s="236"/>
      <c r="S4" s="236"/>
    </row>
    <row r="5" spans="1:19" s="214" customFormat="1" ht="21.95" customHeight="1">
      <c r="A5" s="209"/>
      <c r="B5" s="209"/>
      <c r="C5" s="210" t="s">
        <v>154</v>
      </c>
      <c r="D5" s="215"/>
      <c r="E5" s="211"/>
      <c r="F5" s="212"/>
      <c r="G5" s="212"/>
      <c r="H5" s="212"/>
      <c r="I5" s="213"/>
      <c r="J5" s="211"/>
      <c r="K5" s="211"/>
      <c r="L5" s="211"/>
      <c r="M5" s="211"/>
      <c r="N5" s="238"/>
      <c r="O5" s="238"/>
      <c r="P5" s="238"/>
      <c r="Q5" s="238"/>
      <c r="R5" s="238"/>
      <c r="S5" s="238"/>
    </row>
    <row r="6" spans="1:19" s="214" customFormat="1" ht="34.5" customHeight="1">
      <c r="A6" s="209"/>
      <c r="B6" s="216" t="s">
        <v>139</v>
      </c>
      <c r="C6" s="229" t="s">
        <v>1958</v>
      </c>
      <c r="D6" s="235"/>
      <c r="E6" s="222"/>
      <c r="F6" s="212"/>
      <c r="G6" s="217"/>
      <c r="H6" s="212"/>
      <c r="I6" s="213"/>
      <c r="J6" s="222"/>
      <c r="K6" s="222"/>
      <c r="L6" s="222"/>
      <c r="M6" s="222"/>
      <c r="N6" s="238"/>
      <c r="O6" s="238"/>
      <c r="P6" s="238"/>
      <c r="Q6" s="238"/>
      <c r="R6" s="238"/>
      <c r="S6" s="238"/>
    </row>
    <row r="7" spans="1:19" s="214" customFormat="1" ht="19.5" customHeight="1">
      <c r="A7" s="209" t="s">
        <v>1250</v>
      </c>
      <c r="B7" s="209"/>
      <c r="C7" s="256" t="s">
        <v>1853</v>
      </c>
      <c r="D7" s="257">
        <v>1</v>
      </c>
      <c r="E7" s="216" t="s">
        <v>17</v>
      </c>
      <c r="F7" s="554">
        <v>6000</v>
      </c>
      <c r="G7" s="554">
        <f>F7*D7</f>
        <v>6000</v>
      </c>
      <c r="H7" s="554">
        <v>6000</v>
      </c>
      <c r="I7" s="554">
        <f>H7*D7</f>
        <v>6000</v>
      </c>
      <c r="J7" s="554">
        <f>I7+G7</f>
        <v>12000</v>
      </c>
      <c r="K7" s="216"/>
      <c r="L7" s="216"/>
      <c r="M7" s="216"/>
      <c r="N7" s="238"/>
      <c r="O7" s="238"/>
      <c r="P7" s="238"/>
      <c r="Q7" s="238"/>
      <c r="R7" s="238"/>
      <c r="S7" s="238"/>
    </row>
    <row r="8" spans="1:19" s="214" customFormat="1" ht="19.5" customHeight="1">
      <c r="A8" s="209" t="s">
        <v>105</v>
      </c>
      <c r="B8" s="209"/>
      <c r="C8" s="256" t="s">
        <v>1854</v>
      </c>
      <c r="D8" s="257">
        <v>1</v>
      </c>
      <c r="E8" s="216" t="s">
        <v>17</v>
      </c>
      <c r="F8" s="554">
        <v>6000</v>
      </c>
      <c r="G8" s="554">
        <f t="shared" ref="G8:G21" si="0">F8*D8</f>
        <v>6000</v>
      </c>
      <c r="H8" s="554">
        <v>6000</v>
      </c>
      <c r="I8" s="554">
        <f t="shared" ref="I8:I21" si="1">H8*D8</f>
        <v>6000</v>
      </c>
      <c r="J8" s="554">
        <f t="shared" ref="J8:J21" si="2">I8+G8</f>
        <v>12000</v>
      </c>
      <c r="K8" s="216"/>
      <c r="L8" s="216"/>
      <c r="M8" s="216"/>
      <c r="N8" s="238"/>
      <c r="O8" s="238"/>
      <c r="P8" s="238"/>
      <c r="Q8" s="238"/>
      <c r="R8" s="238"/>
      <c r="S8" s="238"/>
    </row>
    <row r="9" spans="1:19" s="214" customFormat="1" ht="19.5" customHeight="1">
      <c r="A9" s="209" t="s">
        <v>107</v>
      </c>
      <c r="B9" s="216"/>
      <c r="C9" s="256" t="s">
        <v>1855</v>
      </c>
      <c r="D9" s="257">
        <v>3</v>
      </c>
      <c r="E9" s="216" t="s">
        <v>2</v>
      </c>
      <c r="F9" s="554">
        <v>6000</v>
      </c>
      <c r="G9" s="554">
        <f t="shared" si="0"/>
        <v>18000</v>
      </c>
      <c r="H9" s="554">
        <v>6000</v>
      </c>
      <c r="I9" s="554">
        <f t="shared" si="1"/>
        <v>18000</v>
      </c>
      <c r="J9" s="554">
        <f t="shared" si="2"/>
        <v>36000</v>
      </c>
      <c r="K9" s="222"/>
      <c r="L9" s="222"/>
      <c r="M9" s="222"/>
      <c r="N9" s="238"/>
      <c r="O9" s="238"/>
      <c r="P9" s="238"/>
      <c r="Q9" s="238"/>
      <c r="R9" s="238"/>
      <c r="S9" s="238"/>
    </row>
    <row r="10" spans="1:19" s="214" customFormat="1" ht="19.5" customHeight="1">
      <c r="A10" s="209" t="s">
        <v>115</v>
      </c>
      <c r="B10" s="209"/>
      <c r="C10" s="256" t="s">
        <v>1856</v>
      </c>
      <c r="D10" s="257">
        <v>1</v>
      </c>
      <c r="E10" s="216" t="s">
        <v>17</v>
      </c>
      <c r="F10" s="554">
        <v>6000</v>
      </c>
      <c r="G10" s="554">
        <f t="shared" si="0"/>
        <v>6000</v>
      </c>
      <c r="H10" s="554">
        <v>6000</v>
      </c>
      <c r="I10" s="554">
        <f t="shared" si="1"/>
        <v>6000</v>
      </c>
      <c r="J10" s="554">
        <f t="shared" si="2"/>
        <v>12000</v>
      </c>
      <c r="K10" s="216"/>
      <c r="L10" s="216"/>
      <c r="M10" s="216"/>
      <c r="N10" s="238"/>
      <c r="O10" s="238"/>
      <c r="P10" s="238"/>
      <c r="Q10" s="238"/>
      <c r="R10" s="238"/>
      <c r="S10" s="238"/>
    </row>
    <row r="11" spans="1:19" s="214" customFormat="1" ht="19.5" customHeight="1">
      <c r="A11" s="209" t="s">
        <v>1824</v>
      </c>
      <c r="B11" s="209"/>
      <c r="C11" s="256" t="s">
        <v>1857</v>
      </c>
      <c r="D11" s="257">
        <v>1</v>
      </c>
      <c r="E11" s="216" t="s">
        <v>17</v>
      </c>
      <c r="F11" s="554">
        <v>6000</v>
      </c>
      <c r="G11" s="554">
        <f t="shared" si="0"/>
        <v>6000</v>
      </c>
      <c r="H11" s="554">
        <v>6000</v>
      </c>
      <c r="I11" s="554">
        <f t="shared" si="1"/>
        <v>6000</v>
      </c>
      <c r="J11" s="554">
        <f t="shared" si="2"/>
        <v>12000</v>
      </c>
      <c r="K11" s="216"/>
      <c r="L11" s="216"/>
      <c r="M11" s="216"/>
      <c r="N11" s="238"/>
      <c r="O11" s="238"/>
      <c r="P11" s="238"/>
      <c r="Q11" s="238"/>
      <c r="R11" s="238"/>
      <c r="S11" s="238"/>
    </row>
    <row r="12" spans="1:19" s="214" customFormat="1" ht="19.5" customHeight="1">
      <c r="A12" s="209" t="s">
        <v>397</v>
      </c>
      <c r="B12" s="209"/>
      <c r="C12" s="256" t="s">
        <v>1858</v>
      </c>
      <c r="D12" s="257">
        <v>1</v>
      </c>
      <c r="E12" s="216" t="s">
        <v>17</v>
      </c>
      <c r="F12" s="554">
        <v>6000</v>
      </c>
      <c r="G12" s="554">
        <f t="shared" si="0"/>
        <v>6000</v>
      </c>
      <c r="H12" s="554">
        <v>6000</v>
      </c>
      <c r="I12" s="554">
        <f t="shared" si="1"/>
        <v>6000</v>
      </c>
      <c r="J12" s="554">
        <f t="shared" si="2"/>
        <v>12000</v>
      </c>
      <c r="K12" s="216"/>
      <c r="L12" s="216"/>
      <c r="M12" s="216"/>
      <c r="N12" s="238"/>
      <c r="O12" s="238"/>
      <c r="P12" s="238"/>
      <c r="Q12" s="238"/>
      <c r="R12" s="238"/>
      <c r="S12" s="238"/>
    </row>
    <row r="13" spans="1:19" s="214" customFormat="1" ht="19.5" customHeight="1">
      <c r="A13" s="209" t="s">
        <v>398</v>
      </c>
      <c r="B13" s="216"/>
      <c r="C13" s="256" t="s">
        <v>1859</v>
      </c>
      <c r="D13" s="257">
        <v>1</v>
      </c>
      <c r="E13" s="216" t="s">
        <v>17</v>
      </c>
      <c r="F13" s="554">
        <v>6000</v>
      </c>
      <c r="G13" s="554">
        <f t="shared" si="0"/>
        <v>6000</v>
      </c>
      <c r="H13" s="554">
        <v>6000</v>
      </c>
      <c r="I13" s="554">
        <f t="shared" si="1"/>
        <v>6000</v>
      </c>
      <c r="J13" s="554">
        <f t="shared" si="2"/>
        <v>12000</v>
      </c>
      <c r="K13" s="222"/>
      <c r="L13" s="222"/>
      <c r="M13" s="222"/>
      <c r="N13" s="238"/>
      <c r="O13" s="238"/>
      <c r="P13" s="238"/>
      <c r="Q13" s="238"/>
      <c r="R13" s="238"/>
      <c r="S13" s="238"/>
    </row>
    <row r="14" spans="1:19" s="214" customFormat="1" ht="19.5" customHeight="1">
      <c r="A14" s="209" t="s">
        <v>1251</v>
      </c>
      <c r="B14" s="209"/>
      <c r="C14" s="256" t="s">
        <v>1860</v>
      </c>
      <c r="D14" s="257">
        <v>1</v>
      </c>
      <c r="E14" s="216" t="s">
        <v>17</v>
      </c>
      <c r="F14" s="554">
        <v>6000</v>
      </c>
      <c r="G14" s="554">
        <f t="shared" si="0"/>
        <v>6000</v>
      </c>
      <c r="H14" s="554">
        <v>6000</v>
      </c>
      <c r="I14" s="554">
        <f t="shared" si="1"/>
        <v>6000</v>
      </c>
      <c r="J14" s="554">
        <f t="shared" si="2"/>
        <v>12000</v>
      </c>
      <c r="K14" s="216"/>
      <c r="L14" s="216"/>
      <c r="M14" s="216"/>
      <c r="N14" s="238"/>
      <c r="O14" s="238"/>
      <c r="P14" s="238"/>
      <c r="Q14" s="238"/>
      <c r="R14" s="238"/>
      <c r="S14" s="238"/>
    </row>
    <row r="15" spans="1:19" s="214" customFormat="1" ht="19.5" customHeight="1">
      <c r="A15" s="209" t="s">
        <v>1252</v>
      </c>
      <c r="B15" s="209"/>
      <c r="C15" s="256" t="s">
        <v>1861</v>
      </c>
      <c r="D15" s="257">
        <v>1</v>
      </c>
      <c r="E15" s="216" t="s">
        <v>17</v>
      </c>
      <c r="F15" s="554">
        <v>6000</v>
      </c>
      <c r="G15" s="554">
        <f t="shared" si="0"/>
        <v>6000</v>
      </c>
      <c r="H15" s="554">
        <v>6000</v>
      </c>
      <c r="I15" s="554">
        <f t="shared" si="1"/>
        <v>6000</v>
      </c>
      <c r="J15" s="554">
        <f t="shared" si="2"/>
        <v>12000</v>
      </c>
      <c r="K15" s="216"/>
      <c r="L15" s="216"/>
      <c r="M15" s="216"/>
      <c r="N15" s="238"/>
      <c r="O15" s="238"/>
      <c r="P15" s="238"/>
      <c r="Q15" s="238"/>
      <c r="R15" s="238"/>
      <c r="S15" s="238"/>
    </row>
    <row r="16" spans="1:19" s="214" customFormat="1" ht="19.5" customHeight="1">
      <c r="A16" s="209" t="s">
        <v>1253</v>
      </c>
      <c r="B16" s="216"/>
      <c r="C16" s="256" t="s">
        <v>1862</v>
      </c>
      <c r="D16" s="257">
        <v>1</v>
      </c>
      <c r="E16" s="216" t="s">
        <v>17</v>
      </c>
      <c r="F16" s="554">
        <v>6000</v>
      </c>
      <c r="G16" s="554">
        <f t="shared" si="0"/>
        <v>6000</v>
      </c>
      <c r="H16" s="554">
        <v>6000</v>
      </c>
      <c r="I16" s="554">
        <f t="shared" si="1"/>
        <v>6000</v>
      </c>
      <c r="J16" s="554">
        <f t="shared" si="2"/>
        <v>12000</v>
      </c>
      <c r="K16" s="222"/>
      <c r="L16" s="222"/>
      <c r="M16" s="222"/>
      <c r="N16" s="238"/>
      <c r="O16" s="238"/>
      <c r="P16" s="238"/>
      <c r="Q16" s="238"/>
      <c r="R16" s="238"/>
      <c r="S16" s="238"/>
    </row>
    <row r="17" spans="1:19" s="214" customFormat="1" ht="19.5" customHeight="1">
      <c r="A17" s="209" t="s">
        <v>1254</v>
      </c>
      <c r="B17" s="209"/>
      <c r="C17" s="256" t="s">
        <v>1863</v>
      </c>
      <c r="D17" s="257">
        <v>1</v>
      </c>
      <c r="E17" s="216" t="s">
        <v>17</v>
      </c>
      <c r="F17" s="554">
        <v>6000</v>
      </c>
      <c r="G17" s="554">
        <f t="shared" si="0"/>
        <v>6000</v>
      </c>
      <c r="H17" s="554">
        <v>6000</v>
      </c>
      <c r="I17" s="554">
        <f t="shared" si="1"/>
        <v>6000</v>
      </c>
      <c r="J17" s="554">
        <f t="shared" si="2"/>
        <v>12000</v>
      </c>
      <c r="K17" s="216"/>
      <c r="L17" s="216"/>
      <c r="M17" s="216"/>
      <c r="N17" s="238"/>
      <c r="O17" s="238"/>
      <c r="P17" s="238"/>
      <c r="Q17" s="238"/>
      <c r="R17" s="238"/>
      <c r="S17" s="238"/>
    </row>
    <row r="18" spans="1:19" s="214" customFormat="1" ht="19.5" customHeight="1">
      <c r="A18" s="209" t="s">
        <v>1255</v>
      </c>
      <c r="B18" s="209"/>
      <c r="C18" s="256" t="s">
        <v>1864</v>
      </c>
      <c r="D18" s="257">
        <v>1</v>
      </c>
      <c r="E18" s="216" t="s">
        <v>17</v>
      </c>
      <c r="F18" s="554">
        <v>6000</v>
      </c>
      <c r="G18" s="554">
        <f t="shared" si="0"/>
        <v>6000</v>
      </c>
      <c r="H18" s="554">
        <v>6000</v>
      </c>
      <c r="I18" s="554">
        <f t="shared" si="1"/>
        <v>6000</v>
      </c>
      <c r="J18" s="554">
        <f t="shared" si="2"/>
        <v>12000</v>
      </c>
      <c r="K18" s="216"/>
      <c r="L18" s="216"/>
      <c r="M18" s="216"/>
      <c r="N18" s="238"/>
      <c r="O18" s="238"/>
      <c r="P18" s="238"/>
      <c r="Q18" s="238"/>
      <c r="R18" s="238"/>
      <c r="S18" s="238"/>
    </row>
    <row r="19" spans="1:19" s="214" customFormat="1" ht="19.5" customHeight="1">
      <c r="A19" s="209" t="s">
        <v>1256</v>
      </c>
      <c r="B19" s="216"/>
      <c r="C19" s="256" t="s">
        <v>1865</v>
      </c>
      <c r="D19" s="257">
        <v>2</v>
      </c>
      <c r="E19" s="216" t="s">
        <v>2</v>
      </c>
      <c r="F19" s="554">
        <v>6000</v>
      </c>
      <c r="G19" s="554">
        <f t="shared" si="0"/>
        <v>12000</v>
      </c>
      <c r="H19" s="554">
        <v>6000</v>
      </c>
      <c r="I19" s="554">
        <f t="shared" si="1"/>
        <v>12000</v>
      </c>
      <c r="J19" s="554">
        <f t="shared" si="2"/>
        <v>24000</v>
      </c>
      <c r="K19" s="222"/>
      <c r="L19" s="222"/>
      <c r="M19" s="222"/>
      <c r="N19" s="238"/>
      <c r="O19" s="238"/>
      <c r="P19" s="238"/>
      <c r="Q19" s="238"/>
      <c r="R19" s="238"/>
      <c r="S19" s="238"/>
    </row>
    <row r="20" spans="1:19" s="214" customFormat="1" ht="19.5" customHeight="1">
      <c r="A20" s="209" t="s">
        <v>1257</v>
      </c>
      <c r="B20" s="209"/>
      <c r="C20" s="256" t="s">
        <v>1866</v>
      </c>
      <c r="D20" s="257">
        <v>2</v>
      </c>
      <c r="E20" s="216" t="s">
        <v>17</v>
      </c>
      <c r="F20" s="554">
        <v>6000</v>
      </c>
      <c r="G20" s="554">
        <f t="shared" si="0"/>
        <v>12000</v>
      </c>
      <c r="H20" s="554">
        <v>6000</v>
      </c>
      <c r="I20" s="554">
        <f t="shared" si="1"/>
        <v>12000</v>
      </c>
      <c r="J20" s="554">
        <f t="shared" si="2"/>
        <v>24000</v>
      </c>
      <c r="K20" s="216"/>
      <c r="L20" s="216"/>
      <c r="M20" s="216"/>
      <c r="N20" s="238"/>
      <c r="O20" s="238"/>
      <c r="P20" s="238"/>
      <c r="Q20" s="238"/>
      <c r="R20" s="238"/>
      <c r="S20" s="238"/>
    </row>
    <row r="21" spans="1:19" s="214" customFormat="1" ht="19.5" customHeight="1">
      <c r="A21" s="209" t="s">
        <v>1850</v>
      </c>
      <c r="B21" s="209"/>
      <c r="C21" s="256" t="s">
        <v>1867</v>
      </c>
      <c r="D21" s="257">
        <v>1</v>
      </c>
      <c r="E21" s="216" t="s">
        <v>17</v>
      </c>
      <c r="F21" s="554">
        <v>6000</v>
      </c>
      <c r="G21" s="554">
        <f t="shared" si="0"/>
        <v>6000</v>
      </c>
      <c r="H21" s="554">
        <v>6000</v>
      </c>
      <c r="I21" s="554">
        <f t="shared" si="1"/>
        <v>6000</v>
      </c>
      <c r="J21" s="554">
        <f t="shared" si="2"/>
        <v>12000</v>
      </c>
      <c r="K21" s="216"/>
      <c r="L21" s="216"/>
      <c r="M21" s="216"/>
      <c r="N21" s="238"/>
      <c r="O21" s="238"/>
      <c r="P21" s="238"/>
      <c r="Q21" s="238"/>
      <c r="R21" s="238"/>
      <c r="S21" s="238"/>
    </row>
    <row r="22" spans="1:19" s="233" customFormat="1" ht="21.75" customHeight="1">
      <c r="A22" s="24" t="s">
        <v>150</v>
      </c>
      <c r="B22" s="24" t="s">
        <v>150</v>
      </c>
      <c r="C22" s="242" t="s">
        <v>1823</v>
      </c>
      <c r="D22" s="208"/>
      <c r="E22" s="243"/>
      <c r="F22" s="244"/>
      <c r="G22" s="244"/>
      <c r="H22" s="244"/>
      <c r="I22" s="244"/>
      <c r="J22" s="244"/>
      <c r="K22" s="244"/>
      <c r="L22" s="244"/>
      <c r="M22" s="244"/>
      <c r="N22" s="237"/>
      <c r="O22" s="237"/>
      <c r="P22" s="237"/>
      <c r="Q22" s="237"/>
      <c r="R22" s="237"/>
      <c r="S22" s="237"/>
    </row>
    <row r="23" spans="1:19" s="214" customFormat="1" ht="42" customHeight="1">
      <c r="A23" s="209"/>
      <c r="B23" s="216" t="s">
        <v>139</v>
      </c>
      <c r="C23" s="229" t="s">
        <v>1958</v>
      </c>
      <c r="D23" s="235"/>
      <c r="E23" s="222"/>
      <c r="F23" s="212"/>
      <c r="G23" s="217"/>
      <c r="H23" s="212"/>
      <c r="I23" s="213"/>
      <c r="J23" s="222"/>
      <c r="K23" s="222"/>
      <c r="L23" s="222"/>
      <c r="M23" s="222"/>
      <c r="N23" s="238"/>
      <c r="O23" s="238"/>
      <c r="P23" s="238"/>
      <c r="Q23" s="238"/>
      <c r="R23" s="238"/>
      <c r="S23" s="238"/>
    </row>
    <row r="24" spans="1:19" s="214" customFormat="1" ht="19.5" customHeight="1">
      <c r="A24" s="209" t="s">
        <v>1250</v>
      </c>
      <c r="B24" s="209"/>
      <c r="C24" s="256" t="s">
        <v>1868</v>
      </c>
      <c r="D24" s="257">
        <v>1</v>
      </c>
      <c r="E24" s="216" t="s">
        <v>17</v>
      </c>
      <c r="F24" s="554">
        <v>5000</v>
      </c>
      <c r="G24" s="554">
        <f t="shared" ref="G24:G40" si="3">F24*D24</f>
        <v>5000</v>
      </c>
      <c r="H24" s="554">
        <v>5000</v>
      </c>
      <c r="I24" s="554">
        <f t="shared" ref="I24:I40" si="4">H24*D24</f>
        <v>5000</v>
      </c>
      <c r="J24" s="554">
        <f t="shared" ref="J24:J40" si="5">I24+G24</f>
        <v>10000</v>
      </c>
      <c r="K24" s="216"/>
      <c r="L24" s="216"/>
      <c r="M24" s="216"/>
      <c r="N24" s="238"/>
      <c r="O24" s="238"/>
      <c r="P24" s="238"/>
      <c r="Q24" s="238"/>
      <c r="R24" s="238"/>
      <c r="S24" s="238"/>
    </row>
    <row r="25" spans="1:19" s="214" customFormat="1" ht="19.5" customHeight="1">
      <c r="A25" s="209" t="s">
        <v>105</v>
      </c>
      <c r="B25" s="216"/>
      <c r="C25" s="256" t="s">
        <v>1869</v>
      </c>
      <c r="D25" s="257">
        <v>1</v>
      </c>
      <c r="E25" s="216" t="s">
        <v>17</v>
      </c>
      <c r="F25" s="554">
        <v>5000</v>
      </c>
      <c r="G25" s="554">
        <f t="shared" si="3"/>
        <v>5000</v>
      </c>
      <c r="H25" s="554">
        <v>5000</v>
      </c>
      <c r="I25" s="554">
        <f t="shared" si="4"/>
        <v>5000</v>
      </c>
      <c r="J25" s="554">
        <f t="shared" si="5"/>
        <v>10000</v>
      </c>
      <c r="K25" s="222"/>
      <c r="L25" s="222"/>
      <c r="M25" s="222"/>
      <c r="N25" s="238"/>
      <c r="O25" s="238"/>
      <c r="P25" s="238"/>
      <c r="Q25" s="238"/>
      <c r="R25" s="238"/>
      <c r="S25" s="238"/>
    </row>
    <row r="26" spans="1:19" s="214" customFormat="1" ht="19.5" customHeight="1">
      <c r="A26" s="209" t="s">
        <v>107</v>
      </c>
      <c r="B26" s="209"/>
      <c r="C26" s="256" t="s">
        <v>1870</v>
      </c>
      <c r="D26" s="257">
        <v>1</v>
      </c>
      <c r="E26" s="216" t="s">
        <v>17</v>
      </c>
      <c r="F26" s="554">
        <v>5000</v>
      </c>
      <c r="G26" s="554">
        <f t="shared" si="3"/>
        <v>5000</v>
      </c>
      <c r="H26" s="554">
        <v>5000</v>
      </c>
      <c r="I26" s="554">
        <f t="shared" si="4"/>
        <v>5000</v>
      </c>
      <c r="J26" s="554">
        <f t="shared" si="5"/>
        <v>10000</v>
      </c>
      <c r="K26" s="216"/>
      <c r="L26" s="216"/>
      <c r="M26" s="216"/>
      <c r="N26" s="238"/>
      <c r="O26" s="238"/>
      <c r="P26" s="238"/>
      <c r="Q26" s="238"/>
      <c r="R26" s="238"/>
      <c r="S26" s="238"/>
    </row>
    <row r="27" spans="1:19" s="214" customFormat="1" ht="19.5" customHeight="1">
      <c r="A27" s="209" t="s">
        <v>115</v>
      </c>
      <c r="B27" s="209"/>
      <c r="C27" s="256" t="s">
        <v>1871</v>
      </c>
      <c r="D27" s="257">
        <v>3</v>
      </c>
      <c r="E27" s="216" t="s">
        <v>2</v>
      </c>
      <c r="F27" s="554">
        <v>5000</v>
      </c>
      <c r="G27" s="554">
        <f t="shared" si="3"/>
        <v>15000</v>
      </c>
      <c r="H27" s="554">
        <v>5000</v>
      </c>
      <c r="I27" s="554">
        <f t="shared" si="4"/>
        <v>15000</v>
      </c>
      <c r="J27" s="554">
        <f t="shared" si="5"/>
        <v>30000</v>
      </c>
      <c r="K27" s="216"/>
      <c r="L27" s="216"/>
      <c r="M27" s="216"/>
      <c r="N27" s="238"/>
      <c r="O27" s="238"/>
      <c r="P27" s="238"/>
      <c r="Q27" s="238"/>
      <c r="R27" s="238"/>
      <c r="S27" s="238"/>
    </row>
    <row r="28" spans="1:19" s="214" customFormat="1" ht="19.5" customHeight="1">
      <c r="A28" s="209" t="s">
        <v>1824</v>
      </c>
      <c r="B28" s="216"/>
      <c r="C28" s="256" t="s">
        <v>1872</v>
      </c>
      <c r="D28" s="257">
        <v>1</v>
      </c>
      <c r="E28" s="216" t="s">
        <v>17</v>
      </c>
      <c r="F28" s="554">
        <v>5000</v>
      </c>
      <c r="G28" s="554">
        <f t="shared" si="3"/>
        <v>5000</v>
      </c>
      <c r="H28" s="554">
        <v>5000</v>
      </c>
      <c r="I28" s="554">
        <f t="shared" si="4"/>
        <v>5000</v>
      </c>
      <c r="J28" s="554">
        <f t="shared" si="5"/>
        <v>10000</v>
      </c>
      <c r="K28" s="222"/>
      <c r="L28" s="222"/>
      <c r="M28" s="222"/>
      <c r="N28" s="238"/>
      <c r="O28" s="238"/>
      <c r="P28" s="238"/>
      <c r="Q28" s="238"/>
      <c r="R28" s="238"/>
      <c r="S28" s="238"/>
    </row>
    <row r="29" spans="1:19" s="214" customFormat="1" ht="19.5" customHeight="1">
      <c r="A29" s="209" t="s">
        <v>397</v>
      </c>
      <c r="B29" s="209"/>
      <c r="C29" s="256" t="s">
        <v>1873</v>
      </c>
      <c r="D29" s="257">
        <v>1</v>
      </c>
      <c r="E29" s="216" t="s">
        <v>17</v>
      </c>
      <c r="F29" s="554">
        <v>5000</v>
      </c>
      <c r="G29" s="554">
        <f t="shared" si="3"/>
        <v>5000</v>
      </c>
      <c r="H29" s="554">
        <v>5000</v>
      </c>
      <c r="I29" s="554">
        <f t="shared" si="4"/>
        <v>5000</v>
      </c>
      <c r="J29" s="554">
        <f t="shared" si="5"/>
        <v>10000</v>
      </c>
      <c r="K29" s="216"/>
      <c r="L29" s="216"/>
      <c r="M29" s="216"/>
      <c r="N29" s="238"/>
      <c r="O29" s="238"/>
      <c r="P29" s="238"/>
      <c r="Q29" s="238"/>
      <c r="R29" s="238"/>
      <c r="S29" s="238"/>
    </row>
    <row r="30" spans="1:19" s="214" customFormat="1" ht="19.5" customHeight="1">
      <c r="A30" s="209" t="s">
        <v>398</v>
      </c>
      <c r="B30" s="209"/>
      <c r="C30" s="256" t="s">
        <v>1874</v>
      </c>
      <c r="D30" s="257">
        <v>1</v>
      </c>
      <c r="E30" s="216" t="s">
        <v>17</v>
      </c>
      <c r="F30" s="554">
        <v>5000</v>
      </c>
      <c r="G30" s="554">
        <f t="shared" si="3"/>
        <v>5000</v>
      </c>
      <c r="H30" s="554">
        <v>5000</v>
      </c>
      <c r="I30" s="554">
        <f t="shared" si="4"/>
        <v>5000</v>
      </c>
      <c r="J30" s="554">
        <f t="shared" si="5"/>
        <v>10000</v>
      </c>
      <c r="K30" s="216"/>
      <c r="L30" s="216"/>
      <c r="M30" s="216"/>
      <c r="N30" s="238"/>
      <c r="O30" s="238"/>
      <c r="P30" s="238"/>
      <c r="Q30" s="238"/>
      <c r="R30" s="238"/>
      <c r="S30" s="238"/>
    </row>
    <row r="31" spans="1:19" s="214" customFormat="1" ht="19.5" customHeight="1">
      <c r="A31" s="209" t="s">
        <v>1251</v>
      </c>
      <c r="B31" s="216"/>
      <c r="C31" s="256" t="s">
        <v>1875</v>
      </c>
      <c r="D31" s="257">
        <v>3</v>
      </c>
      <c r="E31" s="216" t="s">
        <v>2</v>
      </c>
      <c r="F31" s="554">
        <v>5000</v>
      </c>
      <c r="G31" s="554">
        <f t="shared" si="3"/>
        <v>15000</v>
      </c>
      <c r="H31" s="554">
        <v>5000</v>
      </c>
      <c r="I31" s="554">
        <f t="shared" si="4"/>
        <v>15000</v>
      </c>
      <c r="J31" s="554">
        <f t="shared" si="5"/>
        <v>30000</v>
      </c>
      <c r="K31" s="222"/>
      <c r="L31" s="222"/>
      <c r="M31" s="222"/>
      <c r="N31" s="238"/>
      <c r="O31" s="238"/>
      <c r="P31" s="238"/>
      <c r="Q31" s="238"/>
      <c r="R31" s="238"/>
      <c r="S31" s="238"/>
    </row>
    <row r="32" spans="1:19" s="214" customFormat="1" ht="19.5" customHeight="1">
      <c r="A32" s="209" t="s">
        <v>1252</v>
      </c>
      <c r="B32" s="209"/>
      <c r="C32" s="256" t="s">
        <v>1876</v>
      </c>
      <c r="D32" s="257">
        <v>1</v>
      </c>
      <c r="E32" s="216" t="s">
        <v>17</v>
      </c>
      <c r="F32" s="554">
        <v>5000</v>
      </c>
      <c r="G32" s="554">
        <f t="shared" si="3"/>
        <v>5000</v>
      </c>
      <c r="H32" s="554">
        <v>5000</v>
      </c>
      <c r="I32" s="554">
        <f t="shared" si="4"/>
        <v>5000</v>
      </c>
      <c r="J32" s="554">
        <f t="shared" si="5"/>
        <v>10000</v>
      </c>
      <c r="K32" s="216"/>
      <c r="L32" s="216"/>
      <c r="M32" s="216"/>
      <c r="N32" s="238"/>
      <c r="O32" s="238"/>
      <c r="P32" s="238"/>
      <c r="Q32" s="238"/>
      <c r="R32" s="238"/>
      <c r="S32" s="238"/>
    </row>
    <row r="33" spans="1:19" s="214" customFormat="1" ht="19.5" customHeight="1">
      <c r="A33" s="209" t="s">
        <v>1253</v>
      </c>
      <c r="B33" s="209"/>
      <c r="C33" s="256" t="s">
        <v>1877</v>
      </c>
      <c r="D33" s="257">
        <v>1</v>
      </c>
      <c r="E33" s="216" t="s">
        <v>17</v>
      </c>
      <c r="F33" s="554">
        <v>5000</v>
      </c>
      <c r="G33" s="554">
        <f t="shared" si="3"/>
        <v>5000</v>
      </c>
      <c r="H33" s="554">
        <v>5000</v>
      </c>
      <c r="I33" s="554">
        <f t="shared" si="4"/>
        <v>5000</v>
      </c>
      <c r="J33" s="554">
        <f t="shared" si="5"/>
        <v>10000</v>
      </c>
      <c r="K33" s="216"/>
      <c r="L33" s="216"/>
      <c r="M33" s="216"/>
      <c r="N33" s="238"/>
      <c r="O33" s="238"/>
      <c r="P33" s="238"/>
      <c r="Q33" s="238"/>
      <c r="R33" s="238"/>
      <c r="S33" s="238"/>
    </row>
    <row r="34" spans="1:19" s="214" customFormat="1" ht="19.5" customHeight="1">
      <c r="A34" s="209" t="s">
        <v>1254</v>
      </c>
      <c r="B34" s="209"/>
      <c r="C34" s="256" t="s">
        <v>1878</v>
      </c>
      <c r="D34" s="257">
        <v>1</v>
      </c>
      <c r="E34" s="216" t="s">
        <v>17</v>
      </c>
      <c r="F34" s="554">
        <v>5000</v>
      </c>
      <c r="G34" s="554">
        <f t="shared" si="3"/>
        <v>5000</v>
      </c>
      <c r="H34" s="554">
        <v>5000</v>
      </c>
      <c r="I34" s="554">
        <f t="shared" si="4"/>
        <v>5000</v>
      </c>
      <c r="J34" s="554">
        <f t="shared" si="5"/>
        <v>10000</v>
      </c>
      <c r="K34" s="216"/>
      <c r="L34" s="216"/>
      <c r="M34" s="216"/>
      <c r="N34" s="238"/>
      <c r="O34" s="238"/>
      <c r="P34" s="238"/>
      <c r="Q34" s="238"/>
      <c r="R34" s="238"/>
      <c r="S34" s="238"/>
    </row>
    <row r="35" spans="1:19" s="214" customFormat="1" ht="19.5" customHeight="1">
      <c r="A35" s="209" t="s">
        <v>1255</v>
      </c>
      <c r="B35" s="216"/>
      <c r="C35" s="256" t="s">
        <v>1879</v>
      </c>
      <c r="D35" s="257">
        <v>1</v>
      </c>
      <c r="E35" s="216" t="s">
        <v>17</v>
      </c>
      <c r="F35" s="554">
        <v>5000</v>
      </c>
      <c r="G35" s="554">
        <f t="shared" si="3"/>
        <v>5000</v>
      </c>
      <c r="H35" s="554">
        <v>5000</v>
      </c>
      <c r="I35" s="554">
        <f t="shared" si="4"/>
        <v>5000</v>
      </c>
      <c r="J35" s="554">
        <f t="shared" si="5"/>
        <v>10000</v>
      </c>
      <c r="K35" s="222"/>
      <c r="L35" s="222"/>
      <c r="M35" s="222"/>
      <c r="N35" s="238"/>
      <c r="O35" s="238"/>
      <c r="P35" s="238"/>
      <c r="Q35" s="238"/>
      <c r="R35" s="238"/>
      <c r="S35" s="238"/>
    </row>
    <row r="36" spans="1:19" s="214" customFormat="1" ht="19.5" customHeight="1">
      <c r="A36" s="209" t="s">
        <v>1256</v>
      </c>
      <c r="B36" s="209"/>
      <c r="C36" s="256" t="s">
        <v>1880</v>
      </c>
      <c r="D36" s="257">
        <v>1</v>
      </c>
      <c r="E36" s="216" t="s">
        <v>17</v>
      </c>
      <c r="F36" s="554">
        <v>5000</v>
      </c>
      <c r="G36" s="554">
        <f t="shared" si="3"/>
        <v>5000</v>
      </c>
      <c r="H36" s="554">
        <v>5000</v>
      </c>
      <c r="I36" s="554">
        <f t="shared" si="4"/>
        <v>5000</v>
      </c>
      <c r="J36" s="554">
        <f t="shared" si="5"/>
        <v>10000</v>
      </c>
      <c r="K36" s="216"/>
      <c r="L36" s="216"/>
      <c r="M36" s="216"/>
      <c r="N36" s="238"/>
      <c r="O36" s="238"/>
      <c r="P36" s="238"/>
      <c r="Q36" s="238"/>
      <c r="R36" s="238"/>
      <c r="S36" s="238"/>
    </row>
    <row r="37" spans="1:19" s="214" customFormat="1" ht="19.5" customHeight="1">
      <c r="A37" s="209" t="s">
        <v>1257</v>
      </c>
      <c r="B37" s="209"/>
      <c r="C37" s="256" t="s">
        <v>1881</v>
      </c>
      <c r="D37" s="257">
        <v>1</v>
      </c>
      <c r="E37" s="216" t="s">
        <v>17</v>
      </c>
      <c r="F37" s="554">
        <v>5000</v>
      </c>
      <c r="G37" s="554">
        <f t="shared" si="3"/>
        <v>5000</v>
      </c>
      <c r="H37" s="554">
        <v>5000</v>
      </c>
      <c r="I37" s="554">
        <f t="shared" si="4"/>
        <v>5000</v>
      </c>
      <c r="J37" s="554">
        <f t="shared" si="5"/>
        <v>10000</v>
      </c>
      <c r="K37" s="216"/>
      <c r="L37" s="216"/>
      <c r="M37" s="216"/>
      <c r="N37" s="238"/>
      <c r="O37" s="238"/>
      <c r="P37" s="238"/>
      <c r="Q37" s="238"/>
      <c r="R37" s="238"/>
      <c r="S37" s="238"/>
    </row>
    <row r="38" spans="1:19" s="214" customFormat="1" ht="19.5" customHeight="1">
      <c r="A38" s="209" t="s">
        <v>1850</v>
      </c>
      <c r="B38" s="216"/>
      <c r="C38" s="256" t="s">
        <v>1882</v>
      </c>
      <c r="D38" s="257">
        <v>1</v>
      </c>
      <c r="E38" s="216" t="s">
        <v>17</v>
      </c>
      <c r="F38" s="554">
        <v>5000</v>
      </c>
      <c r="G38" s="554">
        <f t="shared" si="3"/>
        <v>5000</v>
      </c>
      <c r="H38" s="554">
        <v>5000</v>
      </c>
      <c r="I38" s="554">
        <f t="shared" si="4"/>
        <v>5000</v>
      </c>
      <c r="J38" s="554">
        <f t="shared" si="5"/>
        <v>10000</v>
      </c>
      <c r="K38" s="222"/>
      <c r="L38" s="222"/>
      <c r="M38" s="222"/>
      <c r="N38" s="238"/>
      <c r="O38" s="238"/>
      <c r="P38" s="238"/>
      <c r="Q38" s="238"/>
      <c r="R38" s="238"/>
      <c r="S38" s="238"/>
    </row>
    <row r="39" spans="1:19" s="214" customFormat="1" ht="19.5" customHeight="1">
      <c r="A39" s="209" t="s">
        <v>1851</v>
      </c>
      <c r="B39" s="209"/>
      <c r="C39" s="256" t="s">
        <v>1883</v>
      </c>
      <c r="D39" s="257">
        <v>1</v>
      </c>
      <c r="E39" s="216" t="s">
        <v>17</v>
      </c>
      <c r="F39" s="554">
        <v>5000</v>
      </c>
      <c r="G39" s="554">
        <f t="shared" si="3"/>
        <v>5000</v>
      </c>
      <c r="H39" s="554">
        <v>5000</v>
      </c>
      <c r="I39" s="554">
        <f t="shared" si="4"/>
        <v>5000</v>
      </c>
      <c r="J39" s="554">
        <f t="shared" si="5"/>
        <v>10000</v>
      </c>
      <c r="K39" s="216"/>
      <c r="L39" s="216"/>
      <c r="M39" s="216"/>
      <c r="N39" s="238"/>
      <c r="O39" s="238"/>
      <c r="P39" s="238"/>
      <c r="Q39" s="238"/>
      <c r="R39" s="238"/>
      <c r="S39" s="238"/>
    </row>
    <row r="40" spans="1:19" s="214" customFormat="1" ht="19.5" customHeight="1">
      <c r="A40" s="209" t="s">
        <v>1852</v>
      </c>
      <c r="B40" s="209"/>
      <c r="C40" s="256" t="s">
        <v>1884</v>
      </c>
      <c r="D40" s="257">
        <v>1</v>
      </c>
      <c r="E40" s="216" t="s">
        <v>17</v>
      </c>
      <c r="F40" s="554">
        <v>5000</v>
      </c>
      <c r="G40" s="554">
        <f t="shared" si="3"/>
        <v>5000</v>
      </c>
      <c r="H40" s="554">
        <v>5000</v>
      </c>
      <c r="I40" s="554">
        <f t="shared" si="4"/>
        <v>5000</v>
      </c>
      <c r="J40" s="554">
        <f t="shared" si="5"/>
        <v>10000</v>
      </c>
      <c r="K40" s="216"/>
      <c r="L40" s="216"/>
      <c r="M40" s="216"/>
      <c r="N40" s="238"/>
      <c r="O40" s="238"/>
      <c r="P40" s="238"/>
      <c r="Q40" s="238"/>
      <c r="R40" s="238"/>
      <c r="S40" s="238"/>
    </row>
    <row r="41" spans="1:19" s="233" customFormat="1" ht="21.75" customHeight="1">
      <c r="A41" s="24" t="s">
        <v>150</v>
      </c>
      <c r="B41" s="24" t="s">
        <v>150</v>
      </c>
      <c r="C41" s="242" t="s">
        <v>1830</v>
      </c>
      <c r="D41" s="208"/>
      <c r="E41" s="243"/>
      <c r="F41" s="244"/>
      <c r="G41" s="244"/>
      <c r="H41" s="244"/>
      <c r="I41" s="244"/>
      <c r="J41" s="244"/>
      <c r="K41" s="244"/>
      <c r="L41" s="244"/>
      <c r="M41" s="244"/>
      <c r="N41" s="237"/>
      <c r="O41" s="237"/>
      <c r="P41" s="237"/>
      <c r="Q41" s="237"/>
      <c r="R41" s="237"/>
      <c r="S41" s="237"/>
    </row>
    <row r="42" spans="1:19" s="214" customFormat="1" ht="42" customHeight="1">
      <c r="A42" s="209"/>
      <c r="B42" s="216" t="s">
        <v>139</v>
      </c>
      <c r="C42" s="229" t="s">
        <v>1958</v>
      </c>
      <c r="D42" s="235"/>
      <c r="E42" s="222"/>
      <c r="F42" s="212"/>
      <c r="G42" s="217"/>
      <c r="H42" s="212"/>
      <c r="I42" s="213"/>
      <c r="J42" s="222"/>
      <c r="K42" s="222"/>
      <c r="L42" s="222"/>
      <c r="M42" s="222"/>
      <c r="N42" s="238"/>
      <c r="O42" s="238"/>
      <c r="P42" s="238"/>
      <c r="Q42" s="238"/>
      <c r="R42" s="238"/>
      <c r="S42" s="238"/>
    </row>
    <row r="43" spans="1:19" s="214" customFormat="1" ht="19.5" customHeight="1">
      <c r="A43" s="209" t="s">
        <v>1250</v>
      </c>
      <c r="B43" s="216"/>
      <c r="C43" s="256" t="s">
        <v>1885</v>
      </c>
      <c r="D43" s="257">
        <v>1</v>
      </c>
      <c r="E43" s="216" t="s">
        <v>17</v>
      </c>
      <c r="F43" s="554">
        <v>5000</v>
      </c>
      <c r="G43" s="554">
        <f t="shared" ref="G43:G47" si="6">F43*D43</f>
        <v>5000</v>
      </c>
      <c r="H43" s="554">
        <v>5000</v>
      </c>
      <c r="I43" s="554">
        <f t="shared" ref="I43:I47" si="7">H43*D43</f>
        <v>5000</v>
      </c>
      <c r="J43" s="554">
        <f t="shared" ref="J43:J47" si="8">I43+G43</f>
        <v>10000</v>
      </c>
      <c r="K43" s="222"/>
      <c r="L43" s="222"/>
      <c r="M43" s="222"/>
      <c r="N43" s="238"/>
      <c r="O43" s="238"/>
      <c r="P43" s="238"/>
      <c r="Q43" s="238"/>
      <c r="R43" s="238"/>
      <c r="S43" s="238"/>
    </row>
    <row r="44" spans="1:19" s="214" customFormat="1" ht="19.5" customHeight="1">
      <c r="A44" s="209" t="s">
        <v>105</v>
      </c>
      <c r="B44" s="209"/>
      <c r="C44" s="256" t="s">
        <v>1886</v>
      </c>
      <c r="D44" s="257">
        <v>1</v>
      </c>
      <c r="E44" s="216" t="s">
        <v>17</v>
      </c>
      <c r="F44" s="554">
        <v>5000</v>
      </c>
      <c r="G44" s="554">
        <f t="shared" si="6"/>
        <v>5000</v>
      </c>
      <c r="H44" s="554">
        <v>5000</v>
      </c>
      <c r="I44" s="554">
        <f t="shared" si="7"/>
        <v>5000</v>
      </c>
      <c r="J44" s="554">
        <f t="shared" si="8"/>
        <v>10000</v>
      </c>
      <c r="K44" s="216"/>
      <c r="L44" s="216"/>
      <c r="M44" s="216"/>
      <c r="N44" s="238"/>
      <c r="O44" s="238"/>
      <c r="P44" s="238"/>
      <c r="Q44" s="238"/>
      <c r="R44" s="238"/>
      <c r="S44" s="238"/>
    </row>
    <row r="45" spans="1:19" s="214" customFormat="1" ht="19.5" customHeight="1">
      <c r="A45" s="209" t="s">
        <v>107</v>
      </c>
      <c r="B45" s="209"/>
      <c r="C45" s="256" t="s">
        <v>1887</v>
      </c>
      <c r="D45" s="257">
        <v>3</v>
      </c>
      <c r="E45" s="216" t="s">
        <v>2</v>
      </c>
      <c r="F45" s="554">
        <v>5000</v>
      </c>
      <c r="G45" s="554">
        <f t="shared" si="6"/>
        <v>15000</v>
      </c>
      <c r="H45" s="554">
        <v>5000</v>
      </c>
      <c r="I45" s="554">
        <f t="shared" si="7"/>
        <v>15000</v>
      </c>
      <c r="J45" s="554">
        <f t="shared" si="8"/>
        <v>30000</v>
      </c>
      <c r="K45" s="216"/>
      <c r="L45" s="216"/>
      <c r="M45" s="216"/>
      <c r="N45" s="238"/>
      <c r="O45" s="238"/>
      <c r="P45" s="238"/>
      <c r="Q45" s="238"/>
      <c r="R45" s="238"/>
      <c r="S45" s="238"/>
    </row>
    <row r="46" spans="1:19" s="214" customFormat="1" ht="19.5" customHeight="1">
      <c r="A46" s="209" t="s">
        <v>115</v>
      </c>
      <c r="B46" s="209"/>
      <c r="C46" s="256" t="s">
        <v>1888</v>
      </c>
      <c r="D46" s="257">
        <v>1</v>
      </c>
      <c r="E46" s="216" t="s">
        <v>17</v>
      </c>
      <c r="F46" s="554">
        <v>5000</v>
      </c>
      <c r="G46" s="554">
        <f t="shared" si="6"/>
        <v>5000</v>
      </c>
      <c r="H46" s="554">
        <v>5000</v>
      </c>
      <c r="I46" s="554">
        <f t="shared" si="7"/>
        <v>5000</v>
      </c>
      <c r="J46" s="554">
        <f t="shared" si="8"/>
        <v>10000</v>
      </c>
      <c r="K46" s="216"/>
      <c r="L46" s="216"/>
      <c r="M46" s="216"/>
      <c r="N46" s="238"/>
      <c r="O46" s="238"/>
      <c r="P46" s="238"/>
      <c r="Q46" s="238"/>
      <c r="R46" s="238"/>
      <c r="S46" s="238"/>
    </row>
    <row r="47" spans="1:19" s="214" customFormat="1" ht="19.5" customHeight="1">
      <c r="A47" s="209" t="s">
        <v>1824</v>
      </c>
      <c r="B47" s="216"/>
      <c r="C47" s="256" t="s">
        <v>1889</v>
      </c>
      <c r="D47" s="257">
        <v>3</v>
      </c>
      <c r="E47" s="216" t="s">
        <v>2</v>
      </c>
      <c r="F47" s="554">
        <v>5000</v>
      </c>
      <c r="G47" s="554">
        <f t="shared" si="6"/>
        <v>15000</v>
      </c>
      <c r="H47" s="554">
        <v>5000</v>
      </c>
      <c r="I47" s="554">
        <f t="shared" si="7"/>
        <v>15000</v>
      </c>
      <c r="J47" s="554">
        <f t="shared" si="8"/>
        <v>30000</v>
      </c>
      <c r="K47" s="222"/>
      <c r="L47" s="222"/>
      <c r="M47" s="222"/>
      <c r="N47" s="238"/>
      <c r="O47" s="238"/>
      <c r="P47" s="238"/>
      <c r="Q47" s="238"/>
      <c r="R47" s="238"/>
      <c r="S47" s="238"/>
    </row>
    <row r="48" spans="1:19" s="263" customFormat="1" ht="38.25">
      <c r="A48" s="259"/>
      <c r="B48" s="259" t="s">
        <v>1890</v>
      </c>
      <c r="C48" s="260" t="s">
        <v>1959</v>
      </c>
      <c r="D48" s="261"/>
      <c r="E48" s="259"/>
      <c r="F48" s="262"/>
      <c r="G48" s="262"/>
      <c r="H48" s="262"/>
      <c r="I48" s="262"/>
      <c r="J48" s="262"/>
      <c r="K48" s="262"/>
      <c r="L48" s="262"/>
      <c r="M48" s="262"/>
    </row>
    <row r="49" spans="1:19" s="263" customFormat="1" ht="19.5" customHeight="1">
      <c r="A49" s="259"/>
      <c r="B49" s="259"/>
      <c r="C49" s="264" t="s">
        <v>1891</v>
      </c>
      <c r="D49" s="261"/>
      <c r="E49" s="259"/>
      <c r="F49" s="262"/>
      <c r="G49" s="262"/>
      <c r="H49" s="262"/>
      <c r="I49" s="262"/>
      <c r="J49" s="262"/>
      <c r="K49" s="262"/>
      <c r="L49" s="262"/>
      <c r="M49" s="262"/>
    </row>
    <row r="50" spans="1:19" s="263" customFormat="1" ht="19.5" customHeight="1">
      <c r="A50" s="259" t="s">
        <v>397</v>
      </c>
      <c r="B50" s="259"/>
      <c r="C50" s="265" t="s">
        <v>1892</v>
      </c>
      <c r="D50" s="261">
        <v>1</v>
      </c>
      <c r="E50" s="259" t="s">
        <v>2</v>
      </c>
      <c r="F50" s="554">
        <v>5000</v>
      </c>
      <c r="G50" s="554">
        <f t="shared" ref="G50:G55" si="9">F50*D50</f>
        <v>5000</v>
      </c>
      <c r="H50" s="554">
        <v>5000</v>
      </c>
      <c r="I50" s="554">
        <f t="shared" ref="I50:I55" si="10">H50*D50</f>
        <v>5000</v>
      </c>
      <c r="J50" s="554">
        <f t="shared" ref="J50:J55" si="11">I50+G50</f>
        <v>10000</v>
      </c>
      <c r="K50" s="262"/>
      <c r="L50" s="262"/>
      <c r="M50" s="262"/>
    </row>
    <row r="51" spans="1:19" s="263" customFormat="1" ht="19.5" customHeight="1">
      <c r="A51" s="259" t="s">
        <v>398</v>
      </c>
      <c r="B51" s="259"/>
      <c r="C51" s="265" t="s">
        <v>1893</v>
      </c>
      <c r="D51" s="261">
        <v>1</v>
      </c>
      <c r="E51" s="259" t="s">
        <v>17</v>
      </c>
      <c r="F51" s="554">
        <v>5000</v>
      </c>
      <c r="G51" s="554">
        <f t="shared" si="9"/>
        <v>5000</v>
      </c>
      <c r="H51" s="554">
        <v>5000</v>
      </c>
      <c r="I51" s="554">
        <f t="shared" si="10"/>
        <v>5000</v>
      </c>
      <c r="J51" s="554">
        <f t="shared" si="11"/>
        <v>10000</v>
      </c>
      <c r="K51" s="262"/>
      <c r="L51" s="262"/>
      <c r="M51" s="262"/>
    </row>
    <row r="52" spans="1:19" s="263" customFormat="1" ht="19.5" customHeight="1">
      <c r="A52" s="259" t="s">
        <v>1251</v>
      </c>
      <c r="B52" s="259"/>
      <c r="C52" s="265" t="s">
        <v>1894</v>
      </c>
      <c r="D52" s="261">
        <v>1</v>
      </c>
      <c r="E52" s="259" t="s">
        <v>17</v>
      </c>
      <c r="F52" s="554">
        <v>5000</v>
      </c>
      <c r="G52" s="554">
        <f t="shared" si="9"/>
        <v>5000</v>
      </c>
      <c r="H52" s="554">
        <v>5000</v>
      </c>
      <c r="I52" s="554">
        <f t="shared" si="10"/>
        <v>5000</v>
      </c>
      <c r="J52" s="554">
        <f t="shared" si="11"/>
        <v>10000</v>
      </c>
      <c r="K52" s="262"/>
      <c r="L52" s="262"/>
      <c r="M52" s="262"/>
    </row>
    <row r="53" spans="1:19" s="263" customFormat="1" ht="19.5" customHeight="1">
      <c r="A53" s="259" t="s">
        <v>1252</v>
      </c>
      <c r="B53" s="259"/>
      <c r="C53" s="265" t="s">
        <v>1895</v>
      </c>
      <c r="D53" s="261">
        <v>1</v>
      </c>
      <c r="E53" s="259" t="s">
        <v>17</v>
      </c>
      <c r="F53" s="554">
        <v>5000</v>
      </c>
      <c r="G53" s="554">
        <f t="shared" si="9"/>
        <v>5000</v>
      </c>
      <c r="H53" s="554">
        <v>5000</v>
      </c>
      <c r="I53" s="554">
        <f t="shared" si="10"/>
        <v>5000</v>
      </c>
      <c r="J53" s="554">
        <f t="shared" si="11"/>
        <v>10000</v>
      </c>
      <c r="K53" s="262"/>
      <c r="L53" s="262"/>
      <c r="M53" s="262"/>
    </row>
    <row r="54" spans="1:19" s="263" customFormat="1" ht="19.5" customHeight="1">
      <c r="A54" s="259" t="s">
        <v>1253</v>
      </c>
      <c r="B54" s="259"/>
      <c r="C54" s="265" t="s">
        <v>1896</v>
      </c>
      <c r="D54" s="261">
        <v>1</v>
      </c>
      <c r="E54" s="259" t="s">
        <v>17</v>
      </c>
      <c r="F54" s="554">
        <v>5000</v>
      </c>
      <c r="G54" s="554">
        <f t="shared" si="9"/>
        <v>5000</v>
      </c>
      <c r="H54" s="554">
        <v>5000</v>
      </c>
      <c r="I54" s="554">
        <f t="shared" si="10"/>
        <v>5000</v>
      </c>
      <c r="J54" s="554">
        <f t="shared" si="11"/>
        <v>10000</v>
      </c>
      <c r="K54" s="262"/>
      <c r="L54" s="262"/>
      <c r="M54" s="262"/>
    </row>
    <row r="55" spans="1:19" s="263" customFormat="1" ht="19.5" customHeight="1">
      <c r="A55" s="259" t="s">
        <v>1254</v>
      </c>
      <c r="B55" s="259"/>
      <c r="C55" s="265" t="s">
        <v>1897</v>
      </c>
      <c r="D55" s="261">
        <v>1</v>
      </c>
      <c r="E55" s="259" t="s">
        <v>17</v>
      </c>
      <c r="F55" s="554">
        <v>5000</v>
      </c>
      <c r="G55" s="554">
        <f t="shared" si="9"/>
        <v>5000</v>
      </c>
      <c r="H55" s="554">
        <v>5000</v>
      </c>
      <c r="I55" s="554">
        <f t="shared" si="10"/>
        <v>5000</v>
      </c>
      <c r="J55" s="554">
        <f t="shared" si="11"/>
        <v>10000</v>
      </c>
      <c r="K55" s="262"/>
      <c r="L55" s="262"/>
      <c r="M55" s="262"/>
    </row>
    <row r="56" spans="1:19" s="263" customFormat="1" ht="19.5" customHeight="1">
      <c r="A56" s="259"/>
      <c r="B56" s="259"/>
      <c r="C56" s="266" t="s">
        <v>1898</v>
      </c>
      <c r="D56" s="261"/>
      <c r="E56" s="259"/>
      <c r="F56" s="262"/>
      <c r="G56" s="262"/>
      <c r="H56" s="262"/>
      <c r="I56" s="262"/>
      <c r="J56" s="262"/>
      <c r="K56" s="262"/>
      <c r="L56" s="262"/>
      <c r="M56" s="262"/>
    </row>
    <row r="57" spans="1:19" s="263" customFormat="1" ht="19.5" customHeight="1">
      <c r="A57" s="259" t="s">
        <v>1255</v>
      </c>
      <c r="B57" s="259"/>
      <c r="C57" s="267" t="s">
        <v>1899</v>
      </c>
      <c r="D57" s="261">
        <v>1</v>
      </c>
      <c r="E57" s="259" t="s">
        <v>17</v>
      </c>
      <c r="F57" s="554">
        <v>15000</v>
      </c>
      <c r="G57" s="554">
        <f t="shared" ref="G57:G58" si="12">F57*D57</f>
        <v>15000</v>
      </c>
      <c r="H57" s="554">
        <v>15000</v>
      </c>
      <c r="I57" s="554">
        <f t="shared" ref="I57:I58" si="13">H57*D57</f>
        <v>15000</v>
      </c>
      <c r="J57" s="554">
        <f t="shared" ref="J57:J58" si="14">I57+G57</f>
        <v>30000</v>
      </c>
      <c r="K57" s="262"/>
      <c r="L57" s="262"/>
      <c r="M57" s="262"/>
    </row>
    <row r="58" spans="1:19" s="263" customFormat="1" ht="19.5" customHeight="1">
      <c r="A58" s="259" t="s">
        <v>1256</v>
      </c>
      <c r="B58" s="259"/>
      <c r="C58" s="267" t="s">
        <v>1900</v>
      </c>
      <c r="D58" s="261">
        <v>1</v>
      </c>
      <c r="E58" s="259" t="s">
        <v>17</v>
      </c>
      <c r="F58" s="554">
        <v>15000</v>
      </c>
      <c r="G58" s="554">
        <f t="shared" si="12"/>
        <v>15000</v>
      </c>
      <c r="H58" s="554">
        <v>15000</v>
      </c>
      <c r="I58" s="554">
        <f t="shared" si="13"/>
        <v>15000</v>
      </c>
      <c r="J58" s="554">
        <f t="shared" si="14"/>
        <v>30000</v>
      </c>
      <c r="K58" s="262"/>
      <c r="L58" s="262"/>
      <c r="M58" s="262"/>
    </row>
    <row r="59" spans="1:19" s="233" customFormat="1" ht="21.75" customHeight="1">
      <c r="A59" s="24" t="s">
        <v>150</v>
      </c>
      <c r="B59" s="24" t="s">
        <v>150</v>
      </c>
      <c r="C59" s="242" t="s">
        <v>1831</v>
      </c>
      <c r="D59" s="208"/>
      <c r="E59" s="243"/>
      <c r="F59" s="244"/>
      <c r="G59" s="244"/>
      <c r="H59" s="244"/>
      <c r="I59" s="244"/>
      <c r="J59" s="244"/>
      <c r="K59" s="244"/>
      <c r="L59" s="244"/>
      <c r="M59" s="244"/>
      <c r="N59" s="237"/>
      <c r="O59" s="237"/>
      <c r="P59" s="237"/>
      <c r="Q59" s="237"/>
      <c r="R59" s="237"/>
      <c r="S59" s="237"/>
    </row>
    <row r="60" spans="1:19" s="214" customFormat="1" ht="42.75" customHeight="1">
      <c r="A60" s="209"/>
      <c r="B60" s="216" t="s">
        <v>1901</v>
      </c>
      <c r="C60" s="260" t="s">
        <v>1957</v>
      </c>
      <c r="D60" s="268"/>
      <c r="E60" s="216"/>
      <c r="F60" s="269"/>
      <c r="G60" s="269"/>
      <c r="H60" s="269"/>
      <c r="I60" s="269"/>
      <c r="J60" s="269"/>
      <c r="K60" s="269"/>
      <c r="L60" s="269"/>
      <c r="M60" s="269"/>
    </row>
    <row r="61" spans="1:19" s="214" customFormat="1" ht="17.25" customHeight="1">
      <c r="A61" s="209" t="s">
        <v>1250</v>
      </c>
      <c r="B61" s="216"/>
      <c r="C61" s="213" t="s">
        <v>1903</v>
      </c>
      <c r="D61" s="268">
        <v>1</v>
      </c>
      <c r="E61" s="216" t="str">
        <f t="shared" ref="E61:E62" si="15">IF(D61&gt;1,"Nos.","No.")</f>
        <v>No.</v>
      </c>
      <c r="F61" s="554">
        <v>90000</v>
      </c>
      <c r="G61" s="554">
        <f t="shared" ref="G61:G62" si="16">F61*D61</f>
        <v>90000</v>
      </c>
      <c r="H61" s="554">
        <v>15000</v>
      </c>
      <c r="I61" s="554">
        <f t="shared" ref="I61:I62" si="17">H61*D61</f>
        <v>15000</v>
      </c>
      <c r="J61" s="554">
        <f t="shared" ref="J61:J62" si="18">I61+G61</f>
        <v>105000</v>
      </c>
      <c r="K61" s="121"/>
      <c r="L61" s="121"/>
      <c r="M61" s="121"/>
    </row>
    <row r="62" spans="1:19" s="214" customFormat="1" ht="17.25" customHeight="1">
      <c r="A62" s="209" t="s">
        <v>105</v>
      </c>
      <c r="B62" s="216"/>
      <c r="C62" s="213" t="s">
        <v>1902</v>
      </c>
      <c r="D62" s="268">
        <v>1</v>
      </c>
      <c r="E62" s="216" t="str">
        <f t="shared" si="15"/>
        <v>No.</v>
      </c>
      <c r="F62" s="554">
        <v>94000</v>
      </c>
      <c r="G62" s="554">
        <f t="shared" si="16"/>
        <v>94000</v>
      </c>
      <c r="H62" s="554">
        <v>15000</v>
      </c>
      <c r="I62" s="554">
        <f t="shared" si="17"/>
        <v>15000</v>
      </c>
      <c r="J62" s="554">
        <f t="shared" si="18"/>
        <v>109000</v>
      </c>
      <c r="K62" s="121"/>
      <c r="L62" s="121"/>
      <c r="M62" s="121"/>
    </row>
    <row r="63" spans="1:19" s="263" customFormat="1" ht="38.25">
      <c r="A63" s="259"/>
      <c r="B63" s="259" t="s">
        <v>1890</v>
      </c>
      <c r="C63" s="260" t="s">
        <v>2092</v>
      </c>
      <c r="D63" s="261"/>
      <c r="E63" s="259"/>
      <c r="F63" s="262"/>
      <c r="G63" s="262"/>
      <c r="H63" s="262"/>
      <c r="I63" s="262"/>
      <c r="J63" s="262"/>
      <c r="K63" s="262"/>
      <c r="L63" s="262"/>
      <c r="M63" s="262"/>
    </row>
    <row r="64" spans="1:19" s="524" customFormat="1" ht="19.5" customHeight="1">
      <c r="A64" s="520" t="s">
        <v>107</v>
      </c>
      <c r="B64" s="520"/>
      <c r="C64" s="526" t="s">
        <v>2087</v>
      </c>
      <c r="D64" s="522">
        <v>610</v>
      </c>
      <c r="E64" s="520" t="s">
        <v>11</v>
      </c>
      <c r="F64" s="554">
        <v>1050</v>
      </c>
      <c r="G64" s="554">
        <f t="shared" ref="G64:G68" si="19">F64*D64</f>
        <v>640500</v>
      </c>
      <c r="H64" s="554">
        <v>180</v>
      </c>
      <c r="I64" s="554">
        <f t="shared" ref="I64:I68" si="20">H64*D64</f>
        <v>109800</v>
      </c>
      <c r="J64" s="554">
        <f t="shared" ref="J64:J68" si="21">I64+G64</f>
        <v>750300</v>
      </c>
      <c r="K64" s="613" t="s">
        <v>2116</v>
      </c>
      <c r="L64" s="613" t="s">
        <v>2100</v>
      </c>
      <c r="M64" s="613"/>
    </row>
    <row r="65" spans="1:19" s="524" customFormat="1" ht="19.5" customHeight="1">
      <c r="A65" s="520" t="s">
        <v>115</v>
      </c>
      <c r="B65" s="520"/>
      <c r="C65" s="526" t="s">
        <v>2088</v>
      </c>
      <c r="D65" s="522">
        <v>9</v>
      </c>
      <c r="E65" s="520" t="s">
        <v>11</v>
      </c>
      <c r="F65" s="554">
        <v>1050</v>
      </c>
      <c r="G65" s="554">
        <f t="shared" si="19"/>
        <v>9450</v>
      </c>
      <c r="H65" s="554">
        <v>180</v>
      </c>
      <c r="I65" s="554">
        <f t="shared" si="20"/>
        <v>1620</v>
      </c>
      <c r="J65" s="554">
        <f t="shared" si="21"/>
        <v>11070</v>
      </c>
      <c r="K65" s="614"/>
      <c r="L65" s="614"/>
      <c r="M65" s="614"/>
    </row>
    <row r="66" spans="1:19" s="524" customFormat="1" ht="19.5" customHeight="1">
      <c r="A66" s="520" t="s">
        <v>1824</v>
      </c>
      <c r="B66" s="520"/>
      <c r="C66" s="526" t="s">
        <v>2089</v>
      </c>
      <c r="D66" s="522">
        <v>185</v>
      </c>
      <c r="E66" s="520" t="s">
        <v>11</v>
      </c>
      <c r="F66" s="554">
        <v>1350</v>
      </c>
      <c r="G66" s="554">
        <f t="shared" si="19"/>
        <v>249750</v>
      </c>
      <c r="H66" s="554">
        <v>190</v>
      </c>
      <c r="I66" s="554">
        <f t="shared" si="20"/>
        <v>35150</v>
      </c>
      <c r="J66" s="554">
        <f t="shared" si="21"/>
        <v>284900</v>
      </c>
      <c r="K66" s="614"/>
      <c r="L66" s="614"/>
      <c r="M66" s="614"/>
    </row>
    <row r="67" spans="1:19" s="524" customFormat="1" ht="19.5" customHeight="1">
      <c r="A67" s="520" t="s">
        <v>397</v>
      </c>
      <c r="B67" s="520"/>
      <c r="C67" s="526" t="s">
        <v>2090</v>
      </c>
      <c r="D67" s="522">
        <v>321</v>
      </c>
      <c r="E67" s="520" t="s">
        <v>11</v>
      </c>
      <c r="F67" s="554">
        <v>1950</v>
      </c>
      <c r="G67" s="554">
        <f t="shared" si="19"/>
        <v>625950</v>
      </c>
      <c r="H67" s="554">
        <v>200</v>
      </c>
      <c r="I67" s="554">
        <f t="shared" si="20"/>
        <v>64200</v>
      </c>
      <c r="J67" s="554">
        <f t="shared" si="21"/>
        <v>690150</v>
      </c>
      <c r="K67" s="614"/>
      <c r="L67" s="614"/>
      <c r="M67" s="614"/>
    </row>
    <row r="68" spans="1:19" s="524" customFormat="1" ht="19.5" customHeight="1">
      <c r="A68" s="520" t="s">
        <v>398</v>
      </c>
      <c r="B68" s="520"/>
      <c r="C68" s="526" t="s">
        <v>2091</v>
      </c>
      <c r="D68" s="522">
        <v>95</v>
      </c>
      <c r="E68" s="520" t="s">
        <v>11</v>
      </c>
      <c r="F68" s="554">
        <v>2750</v>
      </c>
      <c r="G68" s="554">
        <f t="shared" si="19"/>
        <v>261250</v>
      </c>
      <c r="H68" s="554">
        <v>250</v>
      </c>
      <c r="I68" s="554">
        <f t="shared" si="20"/>
        <v>23750</v>
      </c>
      <c r="J68" s="554">
        <f t="shared" si="21"/>
        <v>285000</v>
      </c>
      <c r="K68" s="615"/>
      <c r="L68" s="615"/>
      <c r="M68" s="615"/>
    </row>
    <row r="69" spans="1:19" s="263" customFormat="1" ht="38.25">
      <c r="A69" s="259"/>
      <c r="B69" s="259" t="s">
        <v>1890</v>
      </c>
      <c r="C69" s="260" t="s">
        <v>1960</v>
      </c>
      <c r="D69" s="261"/>
      <c r="E69" s="259"/>
      <c r="F69" s="262"/>
      <c r="G69" s="262"/>
      <c r="H69" s="262"/>
      <c r="I69" s="262"/>
      <c r="J69" s="262"/>
      <c r="K69" s="262"/>
      <c r="L69" s="262"/>
      <c r="M69" s="262"/>
    </row>
    <row r="70" spans="1:19" s="524" customFormat="1" ht="19.149999999999999" customHeight="1">
      <c r="A70" s="520" t="s">
        <v>1251</v>
      </c>
      <c r="B70" s="520"/>
      <c r="C70" s="521" t="s">
        <v>1961</v>
      </c>
      <c r="D70" s="522">
        <v>1</v>
      </c>
      <c r="E70" s="520" t="s">
        <v>1812</v>
      </c>
      <c r="F70" s="554">
        <v>750000</v>
      </c>
      <c r="G70" s="554">
        <f t="shared" ref="G70" si="22">F70*D70</f>
        <v>750000</v>
      </c>
      <c r="H70" s="554">
        <v>50000</v>
      </c>
      <c r="I70" s="554">
        <f t="shared" ref="I70" si="23">H70*D70</f>
        <v>50000</v>
      </c>
      <c r="J70" s="554">
        <f t="shared" ref="J70" si="24">I70+G70</f>
        <v>800000</v>
      </c>
      <c r="K70" s="523"/>
      <c r="L70" s="523" t="s">
        <v>2100</v>
      </c>
      <c r="M70" s="523"/>
    </row>
    <row r="71" spans="1:19" s="214" customFormat="1" ht="58.5" customHeight="1">
      <c r="A71" s="209"/>
      <c r="B71" s="209" t="s">
        <v>20</v>
      </c>
      <c r="C71" s="229" t="s">
        <v>163</v>
      </c>
      <c r="D71" s="215"/>
      <c r="E71" s="216"/>
      <c r="F71" s="212"/>
      <c r="G71" s="217"/>
      <c r="H71" s="212"/>
      <c r="I71" s="213"/>
      <c r="J71" s="215"/>
      <c r="K71" s="215"/>
      <c r="L71" s="215"/>
      <c r="M71" s="215"/>
      <c r="N71" s="238"/>
      <c r="O71" s="238"/>
      <c r="P71" s="238"/>
      <c r="Q71" s="238"/>
      <c r="R71" s="238"/>
      <c r="S71" s="238"/>
    </row>
    <row r="72" spans="1:19" s="263" customFormat="1" ht="18" customHeight="1">
      <c r="A72" s="259"/>
      <c r="B72" s="259"/>
      <c r="C72" s="264" t="s">
        <v>1904</v>
      </c>
      <c r="D72" s="261"/>
      <c r="E72" s="259"/>
      <c r="F72" s="262"/>
      <c r="G72" s="262"/>
      <c r="H72" s="262"/>
      <c r="I72" s="262"/>
      <c r="J72" s="262"/>
      <c r="K72" s="262"/>
      <c r="L72" s="262"/>
      <c r="M72" s="262"/>
    </row>
    <row r="73" spans="1:19" s="263" customFormat="1" ht="18" customHeight="1">
      <c r="A73" s="259" t="s">
        <v>1252</v>
      </c>
      <c r="B73" s="259"/>
      <c r="C73" s="270" t="s">
        <v>1905</v>
      </c>
      <c r="D73" s="261">
        <v>495</v>
      </c>
      <c r="E73" s="259" t="s">
        <v>12</v>
      </c>
      <c r="F73" s="554">
        <v>370</v>
      </c>
      <c r="G73" s="554">
        <f t="shared" ref="G73" si="25">F73*D73</f>
        <v>183150</v>
      </c>
      <c r="H73" s="554">
        <v>80</v>
      </c>
      <c r="I73" s="554">
        <f t="shared" ref="I73" si="26">H73*D73</f>
        <v>39600</v>
      </c>
      <c r="J73" s="554">
        <f t="shared" ref="J73" si="27">I73+G73</f>
        <v>222750</v>
      </c>
      <c r="K73" s="613" t="s">
        <v>2101</v>
      </c>
      <c r="L73" s="613" t="s">
        <v>2100</v>
      </c>
      <c r="M73" s="613"/>
    </row>
    <row r="74" spans="1:19" s="263" customFormat="1" ht="18" customHeight="1">
      <c r="A74" s="259"/>
      <c r="B74" s="259"/>
      <c r="C74" s="264" t="s">
        <v>1907</v>
      </c>
      <c r="D74" s="261"/>
      <c r="E74" s="259"/>
      <c r="F74" s="262"/>
      <c r="G74" s="262"/>
      <c r="H74" s="262"/>
      <c r="I74" s="262"/>
      <c r="J74" s="262"/>
      <c r="K74" s="614"/>
      <c r="L74" s="614"/>
      <c r="M74" s="614"/>
    </row>
    <row r="75" spans="1:19" s="263" customFormat="1" ht="18" customHeight="1">
      <c r="A75" s="259" t="s">
        <v>1253</v>
      </c>
      <c r="B75" s="259"/>
      <c r="C75" s="270" t="s">
        <v>1908</v>
      </c>
      <c r="D75" s="261">
        <v>152</v>
      </c>
      <c r="E75" s="259" t="s">
        <v>12</v>
      </c>
      <c r="F75" s="554">
        <v>370</v>
      </c>
      <c r="G75" s="554">
        <f t="shared" ref="G75:G76" si="28">F75*D75</f>
        <v>56240</v>
      </c>
      <c r="H75" s="554">
        <v>80</v>
      </c>
      <c r="I75" s="554">
        <f t="shared" ref="I75:I76" si="29">H75*D75</f>
        <v>12160</v>
      </c>
      <c r="J75" s="554">
        <f t="shared" ref="J75:J76" si="30">I75+G75</f>
        <v>68400</v>
      </c>
      <c r="K75" s="614"/>
      <c r="L75" s="614"/>
      <c r="M75" s="614"/>
    </row>
    <row r="76" spans="1:19" s="263" customFormat="1" ht="18" customHeight="1">
      <c r="A76" s="259" t="s">
        <v>1254</v>
      </c>
      <c r="B76" s="259"/>
      <c r="C76" s="270" t="s">
        <v>1905</v>
      </c>
      <c r="D76" s="261">
        <v>693</v>
      </c>
      <c r="E76" s="259" t="s">
        <v>12</v>
      </c>
      <c r="F76" s="554">
        <v>370</v>
      </c>
      <c r="G76" s="554">
        <f t="shared" si="28"/>
        <v>256410</v>
      </c>
      <c r="H76" s="554">
        <v>80</v>
      </c>
      <c r="I76" s="554">
        <f t="shared" si="29"/>
        <v>55440</v>
      </c>
      <c r="J76" s="554">
        <f t="shared" si="30"/>
        <v>311850</v>
      </c>
      <c r="K76" s="614"/>
      <c r="L76" s="614"/>
      <c r="M76" s="614"/>
    </row>
    <row r="77" spans="1:19" s="263" customFormat="1" ht="18" customHeight="1">
      <c r="A77" s="259"/>
      <c r="B77" s="259"/>
      <c r="C77" s="264" t="s">
        <v>1909</v>
      </c>
      <c r="D77" s="261"/>
      <c r="E77" s="259"/>
      <c r="F77" s="262"/>
      <c r="G77" s="262"/>
      <c r="H77" s="262"/>
      <c r="I77" s="262"/>
      <c r="J77" s="262"/>
      <c r="K77" s="614"/>
      <c r="L77" s="614"/>
      <c r="M77" s="614"/>
    </row>
    <row r="78" spans="1:19" s="263" customFormat="1" ht="18" customHeight="1">
      <c r="A78" s="259" t="s">
        <v>1255</v>
      </c>
      <c r="B78" s="259"/>
      <c r="C78" s="270" t="s">
        <v>1905</v>
      </c>
      <c r="D78" s="261">
        <v>6350</v>
      </c>
      <c r="E78" s="259" t="s">
        <v>12</v>
      </c>
      <c r="F78" s="554">
        <v>370</v>
      </c>
      <c r="G78" s="554">
        <f t="shared" ref="G78:G80" si="31">F78*D78</f>
        <v>2349500</v>
      </c>
      <c r="H78" s="554">
        <v>80</v>
      </c>
      <c r="I78" s="554">
        <f t="shared" ref="I78:I80" si="32">H78*D78</f>
        <v>508000</v>
      </c>
      <c r="J78" s="554">
        <f t="shared" ref="J78:J80" si="33">I78+G78</f>
        <v>2857500</v>
      </c>
      <c r="K78" s="614"/>
      <c r="L78" s="614"/>
      <c r="M78" s="614"/>
    </row>
    <row r="79" spans="1:19" s="263" customFormat="1" ht="18" customHeight="1">
      <c r="A79" s="259" t="s">
        <v>1256</v>
      </c>
      <c r="B79" s="259"/>
      <c r="C79" s="270" t="s">
        <v>1906</v>
      </c>
      <c r="D79" s="261">
        <v>1740</v>
      </c>
      <c r="E79" s="259" t="s">
        <v>12</v>
      </c>
      <c r="F79" s="554">
        <v>390</v>
      </c>
      <c r="G79" s="554">
        <f t="shared" si="31"/>
        <v>678600</v>
      </c>
      <c r="H79" s="554">
        <v>80</v>
      </c>
      <c r="I79" s="554">
        <f t="shared" si="32"/>
        <v>139200</v>
      </c>
      <c r="J79" s="554">
        <f t="shared" si="33"/>
        <v>817800</v>
      </c>
      <c r="K79" s="615"/>
      <c r="L79" s="615"/>
      <c r="M79" s="615"/>
    </row>
    <row r="80" spans="1:19" s="280" customFormat="1" ht="33" customHeight="1">
      <c r="A80" s="275" t="s">
        <v>1257</v>
      </c>
      <c r="B80" s="275" t="s">
        <v>1834</v>
      </c>
      <c r="C80" s="276" t="s">
        <v>1839</v>
      </c>
      <c r="D80" s="277">
        <v>8585</v>
      </c>
      <c r="E80" s="278" t="s">
        <v>1271</v>
      </c>
      <c r="F80" s="554">
        <v>480</v>
      </c>
      <c r="G80" s="554">
        <f t="shared" si="31"/>
        <v>4120800</v>
      </c>
      <c r="H80" s="554">
        <v>50</v>
      </c>
      <c r="I80" s="554">
        <f t="shared" si="32"/>
        <v>429250</v>
      </c>
      <c r="J80" s="554">
        <f t="shared" si="33"/>
        <v>4550050</v>
      </c>
      <c r="K80" s="279" t="s">
        <v>2117</v>
      </c>
      <c r="L80" s="279" t="s">
        <v>2093</v>
      </c>
      <c r="M80" s="279"/>
      <c r="N80" s="281"/>
      <c r="O80" s="281"/>
      <c r="P80" s="281"/>
      <c r="Q80" s="281"/>
      <c r="R80" s="281"/>
      <c r="S80" s="281"/>
    </row>
    <row r="81" spans="1:27" s="233" customFormat="1" ht="21.75" customHeight="1">
      <c r="A81" s="24" t="s">
        <v>150</v>
      </c>
      <c r="B81" s="24" t="s">
        <v>150</v>
      </c>
      <c r="C81" s="242" t="s">
        <v>1832</v>
      </c>
      <c r="D81" s="208"/>
      <c r="E81" s="243"/>
      <c r="F81" s="244"/>
      <c r="G81" s="244"/>
      <c r="H81" s="244"/>
      <c r="I81" s="244"/>
      <c r="J81" s="244"/>
      <c r="K81" s="244"/>
      <c r="L81" s="244"/>
      <c r="M81" s="244"/>
      <c r="N81" s="237"/>
      <c r="O81" s="237"/>
      <c r="P81" s="237"/>
      <c r="Q81" s="237"/>
      <c r="R81" s="237"/>
      <c r="S81" s="237"/>
    </row>
    <row r="82" spans="1:27" s="207" customFormat="1" ht="33" customHeight="1">
      <c r="A82" s="209"/>
      <c r="B82" s="209" t="s">
        <v>53</v>
      </c>
      <c r="C82" s="229" t="s">
        <v>1844</v>
      </c>
      <c r="D82" s="234"/>
      <c r="E82" s="216"/>
      <c r="F82" s="228"/>
      <c r="G82" s="228"/>
      <c r="H82" s="228"/>
      <c r="I82" s="228"/>
      <c r="J82" s="227"/>
      <c r="K82" s="227"/>
      <c r="L82" s="227"/>
      <c r="M82" s="227"/>
      <c r="N82" s="236"/>
      <c r="O82" s="236"/>
      <c r="P82" s="236"/>
      <c r="Q82" s="236"/>
      <c r="R82" s="236"/>
      <c r="S82" s="236"/>
    </row>
    <row r="83" spans="1:27" s="214" customFormat="1" ht="21" customHeight="1">
      <c r="A83" s="209"/>
      <c r="B83" s="209"/>
      <c r="C83" s="271" t="s">
        <v>1945</v>
      </c>
      <c r="D83" s="234"/>
      <c r="E83" s="216"/>
      <c r="F83" s="217"/>
      <c r="G83" s="217"/>
      <c r="H83" s="217"/>
      <c r="I83" s="213"/>
      <c r="J83" s="225"/>
      <c r="K83" s="225"/>
      <c r="L83" s="225"/>
      <c r="M83" s="225"/>
      <c r="N83" s="238"/>
      <c r="O83" s="238"/>
      <c r="P83" s="238"/>
      <c r="Q83" s="238"/>
      <c r="R83" s="238"/>
      <c r="S83" s="238"/>
    </row>
    <row r="84" spans="1:27" s="214" customFormat="1" ht="21" customHeight="1">
      <c r="A84" s="209" t="s">
        <v>1250</v>
      </c>
      <c r="B84" s="209"/>
      <c r="C84" s="54" t="s">
        <v>1910</v>
      </c>
      <c r="D84" s="234">
        <v>2</v>
      </c>
      <c r="E84" s="245" t="s">
        <v>2</v>
      </c>
      <c r="F84" s="554">
        <v>375000</v>
      </c>
      <c r="G84" s="554">
        <f t="shared" ref="G84:G91" si="34">F84*D84</f>
        <v>750000</v>
      </c>
      <c r="H84" s="554">
        <v>5000</v>
      </c>
      <c r="I84" s="554">
        <f t="shared" ref="I84:I91" si="35">H84*D84</f>
        <v>10000</v>
      </c>
      <c r="J84" s="554">
        <f t="shared" ref="J84:J91" si="36">I84+G84</f>
        <v>760000</v>
      </c>
      <c r="K84" s="225" t="s">
        <v>2118</v>
      </c>
      <c r="L84" s="279" t="s">
        <v>2093</v>
      </c>
      <c r="M84" s="225"/>
      <c r="N84" s="238"/>
      <c r="O84" s="238"/>
      <c r="P84" s="238"/>
      <c r="Q84" s="238"/>
      <c r="R84" s="238"/>
      <c r="S84" s="238"/>
    </row>
    <row r="85" spans="1:27" s="214" customFormat="1" ht="33" customHeight="1">
      <c r="A85" s="209" t="s">
        <v>105</v>
      </c>
      <c r="B85" s="209" t="s">
        <v>42</v>
      </c>
      <c r="C85" s="213" t="s">
        <v>1845</v>
      </c>
      <c r="D85" s="234">
        <v>49</v>
      </c>
      <c r="E85" s="245" t="s">
        <v>2</v>
      </c>
      <c r="F85" s="554">
        <v>7000</v>
      </c>
      <c r="G85" s="554">
        <f t="shared" si="34"/>
        <v>343000</v>
      </c>
      <c r="H85" s="554">
        <v>1000</v>
      </c>
      <c r="I85" s="554">
        <f t="shared" si="35"/>
        <v>49000</v>
      </c>
      <c r="J85" s="554">
        <f t="shared" si="36"/>
        <v>392000</v>
      </c>
      <c r="K85" s="616" t="s">
        <v>2102</v>
      </c>
      <c r="L85" s="616" t="s">
        <v>2093</v>
      </c>
      <c r="M85" s="616"/>
      <c r="N85" s="238"/>
      <c r="O85" s="238"/>
      <c r="P85" s="238"/>
      <c r="Q85" s="238"/>
      <c r="R85" s="238"/>
      <c r="S85" s="238"/>
    </row>
    <row r="86" spans="1:27" s="214" customFormat="1" ht="33" customHeight="1">
      <c r="A86" s="209" t="s">
        <v>107</v>
      </c>
      <c r="B86" s="209" t="s">
        <v>1847</v>
      </c>
      <c r="C86" s="213" t="s">
        <v>1916</v>
      </c>
      <c r="D86" s="215">
        <v>98</v>
      </c>
      <c r="E86" s="216" t="s">
        <v>2</v>
      </c>
      <c r="F86" s="554">
        <v>11000</v>
      </c>
      <c r="G86" s="554">
        <f t="shared" si="34"/>
        <v>1078000</v>
      </c>
      <c r="H86" s="554">
        <v>1000</v>
      </c>
      <c r="I86" s="554">
        <f t="shared" si="35"/>
        <v>98000</v>
      </c>
      <c r="J86" s="554">
        <f t="shared" si="36"/>
        <v>1176000</v>
      </c>
      <c r="K86" s="617"/>
      <c r="L86" s="617"/>
      <c r="M86" s="617"/>
      <c r="N86" s="238"/>
      <c r="O86" s="238"/>
      <c r="P86" s="238"/>
      <c r="Q86" s="238"/>
      <c r="R86" s="238"/>
      <c r="S86" s="238"/>
    </row>
    <row r="87" spans="1:27" s="214" customFormat="1" ht="33" customHeight="1">
      <c r="A87" s="209" t="s">
        <v>115</v>
      </c>
      <c r="B87" s="209" t="s">
        <v>1847</v>
      </c>
      <c r="C87" s="213" t="s">
        <v>1915</v>
      </c>
      <c r="D87" s="215">
        <v>98</v>
      </c>
      <c r="E87" s="216" t="s">
        <v>2</v>
      </c>
      <c r="F87" s="554">
        <v>11000</v>
      </c>
      <c r="G87" s="554">
        <f t="shared" si="34"/>
        <v>1078000</v>
      </c>
      <c r="H87" s="554">
        <v>1000</v>
      </c>
      <c r="I87" s="554">
        <f t="shared" si="35"/>
        <v>98000</v>
      </c>
      <c r="J87" s="554">
        <f t="shared" si="36"/>
        <v>1176000</v>
      </c>
      <c r="K87" s="617"/>
      <c r="L87" s="617"/>
      <c r="M87" s="617"/>
      <c r="N87" s="238"/>
      <c r="O87" s="238"/>
      <c r="P87" s="238"/>
      <c r="Q87" s="238"/>
      <c r="R87" s="238"/>
      <c r="S87" s="238"/>
    </row>
    <row r="88" spans="1:27" s="214" customFormat="1" ht="33" customHeight="1">
      <c r="A88" s="209" t="s">
        <v>1824</v>
      </c>
      <c r="B88" s="209" t="s">
        <v>53</v>
      </c>
      <c r="C88" s="213" t="s">
        <v>1917</v>
      </c>
      <c r="D88" s="215">
        <v>98</v>
      </c>
      <c r="E88" s="216" t="s">
        <v>2</v>
      </c>
      <c r="F88" s="554">
        <v>7000</v>
      </c>
      <c r="G88" s="554">
        <f t="shared" si="34"/>
        <v>686000</v>
      </c>
      <c r="H88" s="554">
        <v>1500</v>
      </c>
      <c r="I88" s="554">
        <f t="shared" si="35"/>
        <v>147000</v>
      </c>
      <c r="J88" s="554">
        <f t="shared" si="36"/>
        <v>833000</v>
      </c>
      <c r="K88" s="617"/>
      <c r="L88" s="617"/>
      <c r="M88" s="617"/>
      <c r="N88" s="238"/>
      <c r="O88" s="238"/>
      <c r="P88" s="238"/>
      <c r="Q88" s="238"/>
      <c r="R88" s="238"/>
      <c r="S88" s="238"/>
    </row>
    <row r="89" spans="1:27" s="214" customFormat="1" ht="33" customHeight="1">
      <c r="A89" s="209" t="s">
        <v>397</v>
      </c>
      <c r="B89" s="209" t="s">
        <v>53</v>
      </c>
      <c r="C89" s="213" t="s">
        <v>1918</v>
      </c>
      <c r="D89" s="215">
        <v>49</v>
      </c>
      <c r="E89" s="216" t="s">
        <v>2</v>
      </c>
      <c r="F89" s="554">
        <v>13000</v>
      </c>
      <c r="G89" s="554">
        <f t="shared" si="34"/>
        <v>637000</v>
      </c>
      <c r="H89" s="554">
        <v>1500</v>
      </c>
      <c r="I89" s="554">
        <f t="shared" si="35"/>
        <v>73500</v>
      </c>
      <c r="J89" s="554">
        <f t="shared" si="36"/>
        <v>710500</v>
      </c>
      <c r="K89" s="617"/>
      <c r="L89" s="617"/>
      <c r="M89" s="617"/>
      <c r="N89" s="238"/>
      <c r="O89" s="238"/>
      <c r="P89" s="238"/>
      <c r="Q89" s="238"/>
      <c r="R89" s="238"/>
      <c r="S89" s="238"/>
    </row>
    <row r="90" spans="1:27" s="214" customFormat="1" ht="33" customHeight="1">
      <c r="A90" s="209" t="s">
        <v>398</v>
      </c>
      <c r="B90" s="209" t="s">
        <v>53</v>
      </c>
      <c r="C90" s="213" t="s">
        <v>1919</v>
      </c>
      <c r="D90" s="215">
        <v>49</v>
      </c>
      <c r="E90" s="216" t="s">
        <v>2</v>
      </c>
      <c r="F90" s="554">
        <v>6250</v>
      </c>
      <c r="G90" s="554">
        <f t="shared" si="34"/>
        <v>306250</v>
      </c>
      <c r="H90" s="554">
        <v>1500</v>
      </c>
      <c r="I90" s="554">
        <f t="shared" si="35"/>
        <v>73500</v>
      </c>
      <c r="J90" s="554">
        <f t="shared" si="36"/>
        <v>379750</v>
      </c>
      <c r="K90" s="617"/>
      <c r="L90" s="617"/>
      <c r="M90" s="617"/>
      <c r="N90" s="238"/>
      <c r="O90" s="238"/>
      <c r="P90" s="238"/>
      <c r="Q90" s="238"/>
      <c r="R90" s="238"/>
      <c r="S90" s="238"/>
    </row>
    <row r="91" spans="1:27" s="214" customFormat="1" ht="33" customHeight="1">
      <c r="A91" s="209" t="s">
        <v>398</v>
      </c>
      <c r="B91" s="209" t="s">
        <v>53</v>
      </c>
      <c r="C91" s="213" t="s">
        <v>1962</v>
      </c>
      <c r="D91" s="215">
        <v>49</v>
      </c>
      <c r="E91" s="216" t="s">
        <v>2</v>
      </c>
      <c r="F91" s="554">
        <v>22500</v>
      </c>
      <c r="G91" s="554">
        <f t="shared" si="34"/>
        <v>1102500</v>
      </c>
      <c r="H91" s="554">
        <v>1500</v>
      </c>
      <c r="I91" s="554">
        <f t="shared" si="35"/>
        <v>73500</v>
      </c>
      <c r="J91" s="554">
        <f t="shared" si="36"/>
        <v>1176000</v>
      </c>
      <c r="K91" s="618"/>
      <c r="L91" s="618"/>
      <c r="M91" s="618"/>
      <c r="N91" s="238"/>
      <c r="O91" s="238"/>
      <c r="P91" s="238"/>
      <c r="Q91" s="238"/>
      <c r="R91" s="238"/>
      <c r="S91" s="238"/>
    </row>
    <row r="92" spans="1:27" s="233" customFormat="1" ht="21.75" customHeight="1">
      <c r="A92" s="24" t="s">
        <v>150</v>
      </c>
      <c r="B92" s="24" t="s">
        <v>150</v>
      </c>
      <c r="C92" s="242" t="s">
        <v>1836</v>
      </c>
      <c r="D92" s="208"/>
      <c r="E92" s="243"/>
      <c r="F92" s="244"/>
      <c r="G92" s="244"/>
      <c r="H92" s="244"/>
      <c r="I92" s="244"/>
      <c r="J92" s="244"/>
      <c r="K92" s="244"/>
      <c r="L92" s="244"/>
      <c r="M92" s="244"/>
      <c r="N92" s="237"/>
      <c r="O92" s="237"/>
      <c r="P92" s="237"/>
      <c r="Q92" s="237"/>
      <c r="R92" s="237"/>
      <c r="S92" s="237"/>
    </row>
    <row r="93" spans="1:27" s="214" customFormat="1" ht="62.25" customHeight="1">
      <c r="A93" s="209"/>
      <c r="B93" s="209" t="s">
        <v>42</v>
      </c>
      <c r="C93" s="231" t="s">
        <v>1841</v>
      </c>
      <c r="D93" s="215"/>
      <c r="E93" s="216"/>
      <c r="F93" s="212"/>
      <c r="G93" s="217"/>
      <c r="H93" s="212"/>
      <c r="I93" s="213"/>
      <c r="J93" s="215"/>
      <c r="K93" s="215"/>
      <c r="L93" s="215"/>
      <c r="M93" s="215"/>
      <c r="N93" s="238"/>
      <c r="O93" s="238"/>
      <c r="P93" s="238"/>
      <c r="Q93" s="238"/>
      <c r="R93" s="238"/>
      <c r="S93" s="238"/>
    </row>
    <row r="94" spans="1:27" s="214" customFormat="1" ht="23.25" customHeight="1">
      <c r="A94" s="209" t="s">
        <v>1250</v>
      </c>
      <c r="B94" s="209"/>
      <c r="C94" s="54" t="s">
        <v>1427</v>
      </c>
      <c r="D94" s="217">
        <v>322</v>
      </c>
      <c r="E94" s="216" t="s">
        <v>11</v>
      </c>
      <c r="F94" s="554">
        <v>450</v>
      </c>
      <c r="G94" s="554">
        <f t="shared" ref="G94:G101" si="37">F94*D94</f>
        <v>144900</v>
      </c>
      <c r="H94" s="554">
        <v>200</v>
      </c>
      <c r="I94" s="554">
        <f t="shared" ref="I94:I101" si="38">H94*D94</f>
        <v>64400</v>
      </c>
      <c r="J94" s="554">
        <f t="shared" ref="J94:J101" si="39">I94+G94</f>
        <v>209300</v>
      </c>
      <c r="K94" s="616" t="s">
        <v>2103</v>
      </c>
      <c r="L94" s="616" t="s">
        <v>2093</v>
      </c>
      <c r="M94" s="616"/>
      <c r="N94" s="254"/>
      <c r="O94" s="254"/>
      <c r="P94" s="254"/>
      <c r="Q94" s="254"/>
      <c r="R94" s="254"/>
      <c r="S94" s="238"/>
      <c r="T94" s="253"/>
      <c r="U94" s="253"/>
      <c r="V94" s="253"/>
      <c r="W94" s="253"/>
      <c r="X94" s="253"/>
      <c r="Y94" s="253"/>
      <c r="Z94" s="253"/>
      <c r="AA94" s="253"/>
    </row>
    <row r="95" spans="1:27" s="214" customFormat="1" ht="23.25" customHeight="1">
      <c r="A95" s="209" t="s">
        <v>105</v>
      </c>
      <c r="B95" s="209"/>
      <c r="C95" s="54" t="s">
        <v>1425</v>
      </c>
      <c r="D95" s="217">
        <v>400</v>
      </c>
      <c r="E95" s="216" t="s">
        <v>11</v>
      </c>
      <c r="F95" s="554">
        <v>550</v>
      </c>
      <c r="G95" s="554">
        <f t="shared" si="37"/>
        <v>220000</v>
      </c>
      <c r="H95" s="554">
        <v>200</v>
      </c>
      <c r="I95" s="554">
        <f t="shared" si="38"/>
        <v>80000</v>
      </c>
      <c r="J95" s="554">
        <f t="shared" si="39"/>
        <v>300000</v>
      </c>
      <c r="K95" s="617"/>
      <c r="L95" s="617"/>
      <c r="M95" s="617"/>
      <c r="N95" s="254"/>
      <c r="O95" s="254"/>
      <c r="P95" s="254"/>
      <c r="Q95" s="254"/>
      <c r="R95" s="254"/>
      <c r="S95" s="238"/>
      <c r="T95" s="253"/>
      <c r="U95" s="253"/>
      <c r="V95" s="253"/>
      <c r="W95" s="253"/>
      <c r="X95" s="253"/>
      <c r="Y95" s="253"/>
      <c r="Z95" s="253"/>
      <c r="AA95" s="253"/>
    </row>
    <row r="96" spans="1:27" s="214" customFormat="1" ht="23.25" customHeight="1">
      <c r="A96" s="209" t="s">
        <v>107</v>
      </c>
      <c r="B96" s="209"/>
      <c r="C96" s="54" t="s">
        <v>1426</v>
      </c>
      <c r="D96" s="217">
        <v>615</v>
      </c>
      <c r="E96" s="216" t="s">
        <v>11</v>
      </c>
      <c r="F96" s="554">
        <v>610</v>
      </c>
      <c r="G96" s="554">
        <f t="shared" si="37"/>
        <v>375150</v>
      </c>
      <c r="H96" s="554">
        <v>225</v>
      </c>
      <c r="I96" s="554">
        <f t="shared" si="38"/>
        <v>138375</v>
      </c>
      <c r="J96" s="554">
        <f t="shared" si="39"/>
        <v>513525</v>
      </c>
      <c r="K96" s="617"/>
      <c r="L96" s="617"/>
      <c r="M96" s="617"/>
      <c r="N96" s="254"/>
      <c r="O96" s="254"/>
      <c r="P96" s="254"/>
      <c r="Q96" s="254"/>
      <c r="R96" s="254"/>
      <c r="S96" s="238"/>
      <c r="T96" s="253"/>
      <c r="U96" s="253"/>
      <c r="V96" s="253"/>
      <c r="W96" s="253"/>
      <c r="X96" s="253"/>
      <c r="Y96" s="253"/>
      <c r="Z96" s="253"/>
      <c r="AA96" s="253"/>
    </row>
    <row r="97" spans="1:36" s="214" customFormat="1" ht="23.25" customHeight="1">
      <c r="A97" s="209" t="s">
        <v>115</v>
      </c>
      <c r="B97" s="209"/>
      <c r="C97" s="54" t="s">
        <v>1428</v>
      </c>
      <c r="D97" s="217">
        <v>427</v>
      </c>
      <c r="E97" s="216" t="s">
        <v>11</v>
      </c>
      <c r="F97" s="554">
        <v>790</v>
      </c>
      <c r="G97" s="554">
        <f t="shared" si="37"/>
        <v>337330</v>
      </c>
      <c r="H97" s="554">
        <v>250</v>
      </c>
      <c r="I97" s="554">
        <f t="shared" si="38"/>
        <v>106750</v>
      </c>
      <c r="J97" s="554">
        <f t="shared" si="39"/>
        <v>444080</v>
      </c>
      <c r="K97" s="617"/>
      <c r="L97" s="617"/>
      <c r="M97" s="617"/>
      <c r="N97" s="254"/>
      <c r="O97" s="254"/>
      <c r="P97" s="254"/>
      <c r="Q97" s="254"/>
      <c r="R97" s="254"/>
      <c r="S97" s="238"/>
      <c r="T97" s="253"/>
      <c r="U97" s="253"/>
      <c r="V97" s="253"/>
      <c r="W97" s="253"/>
      <c r="X97" s="253"/>
      <c r="Y97" s="253"/>
      <c r="Z97" s="253"/>
      <c r="AA97" s="253"/>
    </row>
    <row r="98" spans="1:36" s="214" customFormat="1" ht="23.25" customHeight="1">
      <c r="A98" s="209" t="s">
        <v>1824</v>
      </c>
      <c r="B98" s="209"/>
      <c r="C98" s="54" t="s">
        <v>1911</v>
      </c>
      <c r="D98" s="217">
        <v>150</v>
      </c>
      <c r="E98" s="216" t="s">
        <v>11</v>
      </c>
      <c r="F98" s="554">
        <v>880</v>
      </c>
      <c r="G98" s="554">
        <f t="shared" si="37"/>
        <v>132000</v>
      </c>
      <c r="H98" s="554">
        <v>300</v>
      </c>
      <c r="I98" s="554">
        <f t="shared" si="38"/>
        <v>45000</v>
      </c>
      <c r="J98" s="554">
        <f t="shared" si="39"/>
        <v>177000</v>
      </c>
      <c r="K98" s="617"/>
      <c r="L98" s="617"/>
      <c r="M98" s="617"/>
      <c r="N98" s="254"/>
      <c r="O98" s="254"/>
      <c r="P98" s="254"/>
      <c r="Q98" s="254"/>
      <c r="R98" s="254"/>
      <c r="S98" s="238"/>
      <c r="T98" s="253"/>
      <c r="U98" s="253"/>
      <c r="V98" s="253"/>
      <c r="W98" s="253"/>
      <c r="X98" s="253"/>
      <c r="Y98" s="253"/>
      <c r="Z98" s="253"/>
      <c r="AA98" s="253"/>
    </row>
    <row r="99" spans="1:36" s="214" customFormat="1" ht="23.25" customHeight="1">
      <c r="A99" s="209" t="s">
        <v>397</v>
      </c>
      <c r="B99" s="209"/>
      <c r="C99" s="54" t="s">
        <v>1912</v>
      </c>
      <c r="D99" s="217">
        <v>39</v>
      </c>
      <c r="E99" s="216" t="s">
        <v>11</v>
      </c>
      <c r="F99" s="554">
        <v>1115</v>
      </c>
      <c r="G99" s="554">
        <f t="shared" si="37"/>
        <v>43485</v>
      </c>
      <c r="H99" s="554">
        <v>350</v>
      </c>
      <c r="I99" s="554">
        <f t="shared" si="38"/>
        <v>13650</v>
      </c>
      <c r="J99" s="554">
        <f t="shared" si="39"/>
        <v>57135</v>
      </c>
      <c r="K99" s="617"/>
      <c r="L99" s="617"/>
      <c r="M99" s="617"/>
      <c r="N99" s="254"/>
      <c r="O99" s="254"/>
      <c r="P99" s="254"/>
      <c r="Q99" s="254"/>
      <c r="R99" s="254"/>
      <c r="S99" s="238"/>
      <c r="T99" s="253"/>
      <c r="U99" s="253"/>
      <c r="V99" s="253"/>
      <c r="W99" s="253"/>
      <c r="X99" s="253"/>
      <c r="Y99" s="253"/>
      <c r="Z99" s="253"/>
      <c r="AA99" s="253"/>
    </row>
    <row r="100" spans="1:36" s="214" customFormat="1" ht="23.25" customHeight="1">
      <c r="A100" s="209" t="s">
        <v>398</v>
      </c>
      <c r="B100" s="209"/>
      <c r="C100" s="54" t="s">
        <v>1913</v>
      </c>
      <c r="D100" s="217">
        <v>292</v>
      </c>
      <c r="E100" s="216" t="s">
        <v>11</v>
      </c>
      <c r="F100" s="554">
        <v>1750</v>
      </c>
      <c r="G100" s="554">
        <f t="shared" si="37"/>
        <v>511000</v>
      </c>
      <c r="H100" s="554">
        <v>400</v>
      </c>
      <c r="I100" s="554">
        <f t="shared" si="38"/>
        <v>116800</v>
      </c>
      <c r="J100" s="554">
        <f t="shared" si="39"/>
        <v>627800</v>
      </c>
      <c r="K100" s="617"/>
      <c r="L100" s="617"/>
      <c r="M100" s="617"/>
      <c r="N100" s="254"/>
      <c r="O100" s="254"/>
      <c r="P100" s="254"/>
      <c r="Q100" s="254"/>
      <c r="R100" s="254"/>
      <c r="S100" s="238"/>
      <c r="T100" s="253"/>
      <c r="U100" s="253"/>
      <c r="V100" s="253"/>
      <c r="W100" s="253"/>
      <c r="X100" s="253"/>
      <c r="Y100" s="253"/>
      <c r="Z100" s="253"/>
      <c r="AA100" s="253"/>
    </row>
    <row r="101" spans="1:36" s="214" customFormat="1" ht="23.25" customHeight="1">
      <c r="A101" s="209" t="s">
        <v>1251</v>
      </c>
      <c r="B101" s="209"/>
      <c r="C101" s="54" t="s">
        <v>1910</v>
      </c>
      <c r="D101" s="217">
        <v>321</v>
      </c>
      <c r="E101" s="216" t="s">
        <v>11</v>
      </c>
      <c r="F101" s="554">
        <v>2180</v>
      </c>
      <c r="G101" s="554">
        <f t="shared" si="37"/>
        <v>699780</v>
      </c>
      <c r="H101" s="554">
        <v>450</v>
      </c>
      <c r="I101" s="554">
        <f t="shared" si="38"/>
        <v>144450</v>
      </c>
      <c r="J101" s="554">
        <f t="shared" si="39"/>
        <v>844230</v>
      </c>
      <c r="K101" s="618"/>
      <c r="L101" s="618"/>
      <c r="M101" s="618"/>
      <c r="N101" s="254"/>
      <c r="O101" s="254"/>
      <c r="P101" s="254"/>
      <c r="Q101" s="254"/>
      <c r="R101" s="254"/>
      <c r="S101" s="238"/>
      <c r="T101" s="253"/>
      <c r="U101" s="253"/>
      <c r="V101" s="253"/>
      <c r="W101" s="253"/>
      <c r="X101" s="253"/>
      <c r="Y101" s="253"/>
      <c r="Z101" s="253"/>
      <c r="AA101" s="253"/>
    </row>
    <row r="102" spans="1:36" s="250" customFormat="1" ht="58.5" customHeight="1">
      <c r="A102" s="216"/>
      <c r="B102" s="216" t="s">
        <v>156</v>
      </c>
      <c r="C102" s="247" t="s">
        <v>1837</v>
      </c>
      <c r="D102" s="216"/>
      <c r="E102" s="216"/>
      <c r="F102" s="248"/>
      <c r="G102" s="248"/>
      <c r="H102" s="248"/>
      <c r="I102" s="248"/>
      <c r="J102" s="248"/>
      <c r="K102" s="248"/>
      <c r="L102" s="248"/>
      <c r="M102" s="248"/>
      <c r="N102" s="249"/>
      <c r="O102" s="249"/>
      <c r="P102" s="249"/>
      <c r="Q102" s="249"/>
      <c r="R102" s="249"/>
      <c r="S102" s="249"/>
      <c r="T102" s="249"/>
      <c r="U102" s="249"/>
      <c r="V102" s="249"/>
      <c r="W102" s="249"/>
      <c r="X102" s="249"/>
      <c r="Y102" s="249"/>
      <c r="Z102" s="249"/>
      <c r="AA102" s="249"/>
      <c r="AB102" s="249"/>
      <c r="AC102" s="249"/>
      <c r="AD102" s="249"/>
      <c r="AE102" s="249"/>
      <c r="AF102" s="249"/>
      <c r="AG102" s="249"/>
      <c r="AH102" s="249"/>
      <c r="AI102" s="249"/>
      <c r="AJ102" s="249"/>
    </row>
    <row r="103" spans="1:36" s="250" customFormat="1" ht="23.25" customHeight="1">
      <c r="A103" s="216" t="s">
        <v>1252</v>
      </c>
      <c r="B103" s="216"/>
      <c r="C103" s="252" t="s">
        <v>1425</v>
      </c>
      <c r="D103" s="251">
        <v>1046</v>
      </c>
      <c r="E103" s="216" t="s">
        <v>11</v>
      </c>
      <c r="F103" s="554">
        <v>380</v>
      </c>
      <c r="G103" s="554">
        <f t="shared" ref="G103:G105" si="40">F103*D103</f>
        <v>397480</v>
      </c>
      <c r="H103" s="554">
        <v>80</v>
      </c>
      <c r="I103" s="554">
        <f t="shared" ref="I103:I105" si="41">H103*D103</f>
        <v>83680</v>
      </c>
      <c r="J103" s="554">
        <f t="shared" ref="J103:J105" si="42">I103+G103</f>
        <v>481160</v>
      </c>
      <c r="K103" s="616" t="s">
        <v>2104</v>
      </c>
      <c r="L103" s="616" t="s">
        <v>2093</v>
      </c>
      <c r="M103" s="616"/>
      <c r="N103" s="249"/>
      <c r="O103" s="249"/>
      <c r="P103" s="249"/>
      <c r="Q103" s="249"/>
      <c r="R103" s="249"/>
      <c r="S103" s="249"/>
      <c r="T103" s="249"/>
      <c r="U103" s="249"/>
      <c r="V103" s="249"/>
      <c r="W103" s="249"/>
      <c r="X103" s="249"/>
      <c r="Y103" s="249"/>
      <c r="Z103" s="249"/>
      <c r="AA103" s="249"/>
      <c r="AB103" s="249"/>
      <c r="AC103" s="249"/>
      <c r="AD103" s="249"/>
      <c r="AE103" s="249"/>
      <c r="AF103" s="249"/>
      <c r="AG103" s="249"/>
      <c r="AH103" s="249"/>
      <c r="AI103" s="249"/>
      <c r="AJ103" s="249"/>
    </row>
    <row r="104" spans="1:36" s="250" customFormat="1" ht="23.25" customHeight="1">
      <c r="A104" s="216" t="s">
        <v>1253</v>
      </c>
      <c r="B104" s="216"/>
      <c r="C104" s="252" t="s">
        <v>1426</v>
      </c>
      <c r="D104" s="251">
        <v>198</v>
      </c>
      <c r="E104" s="216" t="s">
        <v>11</v>
      </c>
      <c r="F104" s="554">
        <v>425</v>
      </c>
      <c r="G104" s="554">
        <f t="shared" si="40"/>
        <v>84150</v>
      </c>
      <c r="H104" s="554">
        <v>80</v>
      </c>
      <c r="I104" s="554">
        <f t="shared" si="41"/>
        <v>15840</v>
      </c>
      <c r="J104" s="554">
        <f t="shared" si="42"/>
        <v>99990</v>
      </c>
      <c r="K104" s="617"/>
      <c r="L104" s="617"/>
      <c r="M104" s="617"/>
      <c r="N104" s="249"/>
      <c r="O104" s="249"/>
      <c r="P104" s="249"/>
      <c r="Q104" s="249"/>
      <c r="R104" s="249"/>
      <c r="S104" s="249"/>
      <c r="T104" s="249"/>
      <c r="U104" s="249"/>
      <c r="V104" s="249"/>
      <c r="W104" s="249"/>
      <c r="X104" s="249"/>
      <c r="Y104" s="249"/>
      <c r="Z104" s="249"/>
      <c r="AA104" s="249"/>
      <c r="AB104" s="249"/>
      <c r="AC104" s="249"/>
      <c r="AD104" s="249"/>
      <c r="AE104" s="249"/>
      <c r="AF104" s="249"/>
      <c r="AG104" s="249"/>
      <c r="AH104" s="249"/>
      <c r="AI104" s="249"/>
      <c r="AJ104" s="249"/>
    </row>
    <row r="105" spans="1:36" s="250" customFormat="1" ht="23.25" customHeight="1">
      <c r="A105" s="216" t="s">
        <v>1254</v>
      </c>
      <c r="B105" s="216"/>
      <c r="C105" s="252" t="s">
        <v>1956</v>
      </c>
      <c r="D105" s="251">
        <v>22</v>
      </c>
      <c r="E105" s="216" t="s">
        <v>11</v>
      </c>
      <c r="F105" s="554">
        <v>535</v>
      </c>
      <c r="G105" s="554">
        <f t="shared" si="40"/>
        <v>11770</v>
      </c>
      <c r="H105" s="554">
        <v>80</v>
      </c>
      <c r="I105" s="554">
        <f t="shared" si="41"/>
        <v>1760</v>
      </c>
      <c r="J105" s="554">
        <f t="shared" si="42"/>
        <v>13530</v>
      </c>
      <c r="K105" s="618"/>
      <c r="L105" s="618"/>
      <c r="M105" s="618"/>
      <c r="N105" s="249"/>
      <c r="O105" s="249"/>
      <c r="P105" s="249"/>
      <c r="Q105" s="249"/>
      <c r="R105" s="249"/>
      <c r="S105" s="249"/>
      <c r="T105" s="249"/>
      <c r="U105" s="249"/>
      <c r="V105" s="249"/>
      <c r="W105" s="249"/>
      <c r="X105" s="249"/>
      <c r="Y105" s="249"/>
      <c r="Z105" s="249"/>
      <c r="AA105" s="249"/>
      <c r="AB105" s="249"/>
      <c r="AC105" s="249"/>
      <c r="AD105" s="249"/>
      <c r="AE105" s="249"/>
      <c r="AF105" s="249"/>
      <c r="AG105" s="249"/>
      <c r="AH105" s="249"/>
      <c r="AI105" s="249"/>
      <c r="AJ105" s="249"/>
    </row>
    <row r="106" spans="1:36" s="233" customFormat="1" ht="21.75" customHeight="1">
      <c r="A106" s="24" t="s">
        <v>150</v>
      </c>
      <c r="B106" s="24" t="s">
        <v>150</v>
      </c>
      <c r="C106" s="242" t="s">
        <v>1849</v>
      </c>
      <c r="D106" s="208"/>
      <c r="E106" s="243"/>
      <c r="F106" s="244"/>
      <c r="G106" s="244"/>
      <c r="H106" s="244"/>
      <c r="I106" s="244"/>
      <c r="J106" s="244"/>
      <c r="K106" s="244"/>
      <c r="L106" s="244"/>
      <c r="M106" s="244"/>
      <c r="N106" s="237"/>
      <c r="O106" s="237"/>
      <c r="P106" s="237"/>
      <c r="Q106" s="237"/>
      <c r="R106" s="237"/>
      <c r="S106" s="237"/>
    </row>
    <row r="107" spans="1:36" s="214" customFormat="1" ht="48" customHeight="1">
      <c r="A107" s="209"/>
      <c r="B107" s="209" t="s">
        <v>1833</v>
      </c>
      <c r="C107" s="232" t="s">
        <v>1826</v>
      </c>
      <c r="D107" s="215"/>
      <c r="E107" s="216"/>
      <c r="F107" s="219"/>
      <c r="G107" s="220"/>
      <c r="H107" s="221"/>
      <c r="I107" s="216"/>
      <c r="J107" s="215"/>
      <c r="K107" s="215"/>
      <c r="L107" s="215"/>
      <c r="M107" s="215"/>
      <c r="N107" s="238"/>
      <c r="O107" s="238"/>
      <c r="P107" s="238"/>
      <c r="Q107" s="238"/>
      <c r="R107" s="238"/>
      <c r="S107" s="238"/>
    </row>
    <row r="108" spans="1:36" s="214" customFormat="1" ht="23.25" customHeight="1">
      <c r="A108" s="209"/>
      <c r="B108" s="209"/>
      <c r="C108" s="223" t="s">
        <v>1914</v>
      </c>
      <c r="D108" s="217"/>
      <c r="E108" s="216"/>
      <c r="F108" s="219"/>
      <c r="G108" s="221"/>
      <c r="H108" s="221"/>
      <c r="I108" s="216"/>
      <c r="J108" s="217"/>
      <c r="K108" s="217"/>
      <c r="L108" s="217"/>
      <c r="M108" s="217"/>
      <c r="N108" s="238"/>
      <c r="O108" s="238"/>
      <c r="P108" s="238"/>
      <c r="Q108" s="238"/>
      <c r="R108" s="238"/>
      <c r="S108" s="238"/>
    </row>
    <row r="109" spans="1:36" s="214" customFormat="1" ht="23.25" customHeight="1">
      <c r="A109" s="209" t="s">
        <v>1250</v>
      </c>
      <c r="B109" s="209"/>
      <c r="C109" s="54" t="s">
        <v>1427</v>
      </c>
      <c r="D109" s="217">
        <v>287.03792999999996</v>
      </c>
      <c r="E109" s="216" t="s">
        <v>11</v>
      </c>
      <c r="F109" s="554">
        <v>450</v>
      </c>
      <c r="G109" s="554">
        <f t="shared" ref="G109:G113" si="43">F109*D109</f>
        <v>129167.06849999998</v>
      </c>
      <c r="H109" s="554">
        <v>70</v>
      </c>
      <c r="I109" s="554">
        <f t="shared" ref="I109:I113" si="44">H109*D109</f>
        <v>20092.655099999996</v>
      </c>
      <c r="J109" s="554">
        <f t="shared" ref="J109:J113" si="45">I109+G109</f>
        <v>149259.72359999997</v>
      </c>
      <c r="K109" s="616" t="s">
        <v>2117</v>
      </c>
      <c r="L109" s="616" t="s">
        <v>2093</v>
      </c>
      <c r="M109" s="616"/>
      <c r="N109" s="254"/>
      <c r="O109" s="254"/>
      <c r="P109" s="254"/>
      <c r="Q109" s="254"/>
      <c r="R109" s="254"/>
      <c r="S109" s="238"/>
      <c r="T109" s="253"/>
      <c r="U109" s="253"/>
      <c r="V109" s="253"/>
      <c r="W109" s="253"/>
      <c r="X109" s="253"/>
      <c r="Y109" s="253"/>
      <c r="Z109" s="253"/>
      <c r="AA109" s="253"/>
    </row>
    <row r="110" spans="1:36" s="214" customFormat="1" ht="23.25" customHeight="1">
      <c r="A110" s="209" t="s">
        <v>105</v>
      </c>
      <c r="B110" s="209"/>
      <c r="C110" s="54" t="s">
        <v>1425</v>
      </c>
      <c r="D110" s="217">
        <v>168.73282999999998</v>
      </c>
      <c r="E110" s="216" t="s">
        <v>11</v>
      </c>
      <c r="F110" s="554">
        <v>525</v>
      </c>
      <c r="G110" s="554">
        <f t="shared" si="43"/>
        <v>88584.735749999993</v>
      </c>
      <c r="H110" s="554">
        <v>75</v>
      </c>
      <c r="I110" s="554">
        <f t="shared" si="44"/>
        <v>12654.962249999999</v>
      </c>
      <c r="J110" s="554">
        <f t="shared" si="45"/>
        <v>101239.69799999999</v>
      </c>
      <c r="K110" s="617"/>
      <c r="L110" s="617"/>
      <c r="M110" s="617"/>
      <c r="N110" s="254"/>
      <c r="O110" s="254"/>
      <c r="P110" s="254"/>
      <c r="Q110" s="254"/>
      <c r="R110" s="254"/>
      <c r="S110" s="238"/>
      <c r="T110" s="253"/>
      <c r="U110" s="253"/>
      <c r="V110" s="253"/>
      <c r="W110" s="253"/>
      <c r="X110" s="253"/>
      <c r="Y110" s="253"/>
      <c r="Z110" s="253"/>
      <c r="AA110" s="253"/>
    </row>
    <row r="111" spans="1:36" s="214" customFormat="1" ht="23.25" customHeight="1">
      <c r="A111" s="209" t="s">
        <v>107</v>
      </c>
      <c r="B111" s="209"/>
      <c r="C111" s="54" t="s">
        <v>1426</v>
      </c>
      <c r="D111" s="217">
        <v>618.72990000000004</v>
      </c>
      <c r="E111" s="216" t="s">
        <v>11</v>
      </c>
      <c r="F111" s="554">
        <v>580</v>
      </c>
      <c r="G111" s="554">
        <f t="shared" si="43"/>
        <v>358863.342</v>
      </c>
      <c r="H111" s="554">
        <v>75</v>
      </c>
      <c r="I111" s="554">
        <f t="shared" si="44"/>
        <v>46404.7425</v>
      </c>
      <c r="J111" s="554">
        <f t="shared" si="45"/>
        <v>405268.0845</v>
      </c>
      <c r="K111" s="617"/>
      <c r="L111" s="617"/>
      <c r="M111" s="617"/>
      <c r="N111" s="254"/>
      <c r="O111" s="254"/>
      <c r="P111" s="254"/>
      <c r="Q111" s="254"/>
      <c r="R111" s="254"/>
      <c r="S111" s="238"/>
      <c r="T111" s="253"/>
      <c r="U111" s="253"/>
      <c r="V111" s="253"/>
      <c r="W111" s="253"/>
      <c r="X111" s="253"/>
      <c r="Y111" s="253"/>
      <c r="Z111" s="253"/>
      <c r="AA111" s="253"/>
    </row>
    <row r="112" spans="1:36" s="214" customFormat="1" ht="23.25" customHeight="1">
      <c r="A112" s="209" t="s">
        <v>115</v>
      </c>
      <c r="B112" s="209"/>
      <c r="C112" s="54" t="s">
        <v>1428</v>
      </c>
      <c r="D112" s="217">
        <v>514.40166999999997</v>
      </c>
      <c r="E112" s="216" t="s">
        <v>11</v>
      </c>
      <c r="F112" s="554">
        <v>625</v>
      </c>
      <c r="G112" s="554">
        <f t="shared" si="43"/>
        <v>321501.04374999995</v>
      </c>
      <c r="H112" s="554">
        <v>80</v>
      </c>
      <c r="I112" s="554">
        <f t="shared" si="44"/>
        <v>41152.133600000001</v>
      </c>
      <c r="J112" s="554">
        <f t="shared" si="45"/>
        <v>362653.17734999995</v>
      </c>
      <c r="K112" s="617"/>
      <c r="L112" s="617"/>
      <c r="M112" s="617"/>
      <c r="N112" s="254"/>
      <c r="O112" s="254"/>
      <c r="P112" s="254"/>
      <c r="Q112" s="254"/>
      <c r="R112" s="254"/>
      <c r="S112" s="238"/>
      <c r="T112" s="253"/>
      <c r="U112" s="253"/>
      <c r="V112" s="253"/>
      <c r="W112" s="253"/>
      <c r="X112" s="253"/>
      <c r="Y112" s="253"/>
      <c r="Z112" s="253"/>
      <c r="AA112" s="253"/>
    </row>
    <row r="113" spans="1:27" s="214" customFormat="1" ht="23.25" customHeight="1">
      <c r="A113" s="209" t="s">
        <v>1824</v>
      </c>
      <c r="B113" s="209"/>
      <c r="C113" s="54" t="s">
        <v>1911</v>
      </c>
      <c r="D113" s="217">
        <v>175.69400999999999</v>
      </c>
      <c r="E113" s="216" t="s">
        <v>11</v>
      </c>
      <c r="F113" s="554">
        <v>710</v>
      </c>
      <c r="G113" s="554">
        <f t="shared" si="43"/>
        <v>124742.74709999999</v>
      </c>
      <c r="H113" s="554">
        <v>100</v>
      </c>
      <c r="I113" s="554">
        <f t="shared" si="44"/>
        <v>17569.400999999998</v>
      </c>
      <c r="J113" s="554">
        <f t="shared" si="45"/>
        <v>142312.14809999999</v>
      </c>
      <c r="K113" s="617"/>
      <c r="L113" s="617"/>
      <c r="M113" s="617"/>
      <c r="N113" s="254"/>
      <c r="O113" s="254"/>
      <c r="P113" s="254"/>
      <c r="Q113" s="254"/>
      <c r="R113" s="254"/>
      <c r="S113" s="238"/>
      <c r="T113" s="253"/>
      <c r="U113" s="253"/>
      <c r="V113" s="253"/>
      <c r="W113" s="253"/>
      <c r="X113" s="253"/>
      <c r="Y113" s="253"/>
      <c r="Z113" s="253"/>
      <c r="AA113" s="253"/>
    </row>
    <row r="114" spans="1:27" s="214" customFormat="1" ht="23.25" customHeight="1">
      <c r="A114" s="209"/>
      <c r="B114" s="209"/>
      <c r="C114" s="223" t="s">
        <v>1840</v>
      </c>
      <c r="D114" s="217"/>
      <c r="E114" s="216"/>
      <c r="F114" s="219"/>
      <c r="G114" s="221"/>
      <c r="H114" s="221"/>
      <c r="I114" s="216"/>
      <c r="J114" s="217"/>
      <c r="K114" s="617"/>
      <c r="L114" s="617"/>
      <c r="M114" s="617"/>
      <c r="N114" s="238"/>
      <c r="O114" s="238"/>
      <c r="P114" s="238"/>
      <c r="Q114" s="238"/>
      <c r="R114" s="238"/>
      <c r="S114" s="238"/>
    </row>
    <row r="115" spans="1:27" s="214" customFormat="1" ht="23.25" customHeight="1">
      <c r="A115" s="209" t="s">
        <v>397</v>
      </c>
      <c r="B115" s="209"/>
      <c r="C115" s="54" t="s">
        <v>1912</v>
      </c>
      <c r="D115" s="217">
        <v>158.45643000000001</v>
      </c>
      <c r="E115" s="216" t="s">
        <v>11</v>
      </c>
      <c r="F115" s="554">
        <v>1380</v>
      </c>
      <c r="G115" s="554">
        <f t="shared" ref="G115:G117" si="46">F115*D115</f>
        <v>218669.87340000001</v>
      </c>
      <c r="H115" s="554">
        <v>100</v>
      </c>
      <c r="I115" s="554">
        <f t="shared" ref="I115:I117" si="47">H115*D115</f>
        <v>15845.643000000002</v>
      </c>
      <c r="J115" s="554">
        <f t="shared" ref="J115:J117" si="48">I115+G115</f>
        <v>234515.51640000002</v>
      </c>
      <c r="K115" s="617"/>
      <c r="L115" s="617"/>
      <c r="M115" s="617"/>
      <c r="N115" s="254"/>
      <c r="O115" s="254"/>
      <c r="P115" s="254"/>
      <c r="Q115" s="254"/>
      <c r="R115" s="254"/>
      <c r="S115" s="238"/>
      <c r="T115" s="253"/>
      <c r="U115" s="253"/>
      <c r="V115" s="253"/>
      <c r="W115" s="253"/>
      <c r="X115" s="253"/>
      <c r="Y115" s="253"/>
      <c r="Z115" s="253"/>
      <c r="AA115" s="253"/>
    </row>
    <row r="116" spans="1:27" s="214" customFormat="1" ht="23.25" customHeight="1">
      <c r="A116" s="209" t="s">
        <v>398</v>
      </c>
      <c r="B116" s="209"/>
      <c r="C116" s="54" t="s">
        <v>1913</v>
      </c>
      <c r="D116" s="217">
        <v>171.52525999999997</v>
      </c>
      <c r="E116" s="216" t="s">
        <v>11</v>
      </c>
      <c r="F116" s="554">
        <v>1660</v>
      </c>
      <c r="G116" s="554">
        <f t="shared" si="46"/>
        <v>284731.93159999995</v>
      </c>
      <c r="H116" s="554">
        <v>125</v>
      </c>
      <c r="I116" s="554">
        <f t="shared" si="47"/>
        <v>21440.657499999998</v>
      </c>
      <c r="J116" s="554">
        <f t="shared" si="48"/>
        <v>306172.58909999992</v>
      </c>
      <c r="K116" s="617"/>
      <c r="L116" s="617"/>
      <c r="M116" s="617"/>
      <c r="N116" s="254"/>
      <c r="O116" s="254"/>
      <c r="P116" s="254"/>
      <c r="Q116" s="254"/>
      <c r="R116" s="254"/>
      <c r="S116" s="238"/>
      <c r="T116" s="253"/>
      <c r="U116" s="253"/>
      <c r="V116" s="253"/>
      <c r="W116" s="253"/>
      <c r="X116" s="253"/>
      <c r="Y116" s="253"/>
      <c r="Z116" s="253"/>
      <c r="AA116" s="253"/>
    </row>
    <row r="117" spans="1:27" s="214" customFormat="1" ht="23.25" customHeight="1">
      <c r="A117" s="209" t="s">
        <v>1251</v>
      </c>
      <c r="B117" s="209"/>
      <c r="C117" s="54" t="s">
        <v>1910</v>
      </c>
      <c r="D117" s="217">
        <v>337.87919999999997</v>
      </c>
      <c r="E117" s="216" t="s">
        <v>11</v>
      </c>
      <c r="F117" s="554">
        <v>1790</v>
      </c>
      <c r="G117" s="554">
        <f t="shared" si="46"/>
        <v>604803.76799999992</v>
      </c>
      <c r="H117" s="554">
        <v>150</v>
      </c>
      <c r="I117" s="554">
        <f t="shared" si="47"/>
        <v>50681.88</v>
      </c>
      <c r="J117" s="554">
        <f t="shared" si="48"/>
        <v>655485.64799999993</v>
      </c>
      <c r="K117" s="618"/>
      <c r="L117" s="618"/>
      <c r="M117" s="618"/>
      <c r="N117" s="254"/>
      <c r="O117" s="254"/>
      <c r="P117" s="254"/>
      <c r="Q117" s="254"/>
      <c r="R117" s="254"/>
      <c r="S117" s="238"/>
      <c r="T117" s="253"/>
      <c r="U117" s="253"/>
      <c r="V117" s="253"/>
      <c r="W117" s="253"/>
      <c r="X117" s="253"/>
      <c r="Y117" s="253"/>
      <c r="Z117" s="253"/>
      <c r="AA117" s="253"/>
    </row>
    <row r="118" spans="1:27" s="233" customFormat="1" ht="21.75" customHeight="1">
      <c r="A118" s="24" t="s">
        <v>150</v>
      </c>
      <c r="B118" s="24" t="s">
        <v>150</v>
      </c>
      <c r="C118" s="242" t="s">
        <v>1946</v>
      </c>
      <c r="D118" s="208"/>
      <c r="E118" s="243"/>
      <c r="F118" s="244"/>
      <c r="G118" s="244"/>
      <c r="H118" s="244"/>
      <c r="I118" s="244"/>
      <c r="J118" s="244"/>
      <c r="K118" s="244"/>
      <c r="L118" s="244"/>
      <c r="M118" s="244"/>
      <c r="N118" s="237"/>
      <c r="O118" s="237"/>
      <c r="P118" s="237"/>
      <c r="Q118" s="237"/>
      <c r="R118" s="237"/>
      <c r="S118" s="237"/>
    </row>
    <row r="119" spans="1:27" s="214" customFormat="1" ht="42.75" customHeight="1">
      <c r="A119" s="209"/>
      <c r="B119" s="209"/>
      <c r="C119" s="229" t="s">
        <v>1825</v>
      </c>
      <c r="D119" s="215"/>
      <c r="E119" s="216"/>
      <c r="F119" s="212"/>
      <c r="G119" s="217"/>
      <c r="H119" s="212"/>
      <c r="I119" s="213"/>
      <c r="J119" s="215"/>
      <c r="K119" s="215"/>
      <c r="L119" s="215"/>
      <c r="M119" s="215"/>
      <c r="N119" s="238"/>
      <c r="O119" s="238"/>
      <c r="P119" s="238"/>
      <c r="Q119" s="238"/>
      <c r="R119" s="238"/>
      <c r="S119" s="238"/>
    </row>
    <row r="120" spans="1:27" s="534" customFormat="1" ht="18.75" customHeight="1">
      <c r="A120" s="275"/>
      <c r="B120" s="275" t="s">
        <v>19</v>
      </c>
      <c r="C120" s="527" t="s">
        <v>1846</v>
      </c>
      <c r="D120" s="226"/>
      <c r="E120" s="528"/>
      <c r="F120" s="529"/>
      <c r="G120" s="530"/>
      <c r="H120" s="529"/>
      <c r="I120" s="531"/>
      <c r="J120" s="532"/>
      <c r="K120" s="532"/>
      <c r="L120" s="532"/>
      <c r="M120" s="532"/>
      <c r="N120" s="533"/>
      <c r="O120" s="533"/>
      <c r="P120" s="533"/>
      <c r="Q120" s="533"/>
      <c r="R120" s="533"/>
      <c r="S120" s="533"/>
    </row>
    <row r="121" spans="1:27" s="534" customFormat="1" ht="18.75" customHeight="1">
      <c r="A121" s="275" t="s">
        <v>1250</v>
      </c>
      <c r="B121" s="275"/>
      <c r="C121" s="535" t="s">
        <v>1938</v>
      </c>
      <c r="D121" s="226">
        <v>2</v>
      </c>
      <c r="E121" s="528" t="s">
        <v>2</v>
      </c>
      <c r="F121" s="554">
        <v>2700</v>
      </c>
      <c r="G121" s="554">
        <f t="shared" ref="G121:G122" si="49">F121*D121</f>
        <v>5400</v>
      </c>
      <c r="H121" s="554">
        <v>500</v>
      </c>
      <c r="I121" s="554">
        <f t="shared" ref="I121:I122" si="50">H121*D121</f>
        <v>1000</v>
      </c>
      <c r="J121" s="554">
        <f t="shared" ref="J121:J122" si="51">I121+G121</f>
        <v>6400</v>
      </c>
      <c r="K121" s="608" t="s">
        <v>2105</v>
      </c>
      <c r="L121" s="608" t="s">
        <v>2094</v>
      </c>
      <c r="M121" s="608"/>
      <c r="N121" s="533"/>
      <c r="O121" s="533"/>
      <c r="P121" s="533"/>
      <c r="Q121" s="533"/>
      <c r="R121" s="533"/>
      <c r="S121" s="533"/>
    </row>
    <row r="122" spans="1:27" s="534" customFormat="1" ht="18.75" customHeight="1">
      <c r="A122" s="275" t="s">
        <v>105</v>
      </c>
      <c r="B122" s="275"/>
      <c r="C122" s="535" t="s">
        <v>1939</v>
      </c>
      <c r="D122" s="226">
        <v>4</v>
      </c>
      <c r="E122" s="528" t="s">
        <v>2</v>
      </c>
      <c r="F122" s="554">
        <v>5000</v>
      </c>
      <c r="G122" s="554">
        <f t="shared" si="49"/>
        <v>20000</v>
      </c>
      <c r="H122" s="554">
        <v>500</v>
      </c>
      <c r="I122" s="554">
        <f t="shared" si="50"/>
        <v>2000</v>
      </c>
      <c r="J122" s="554">
        <f t="shared" si="51"/>
        <v>22000</v>
      </c>
      <c r="K122" s="609"/>
      <c r="L122" s="609"/>
      <c r="M122" s="609"/>
      <c r="N122" s="533"/>
      <c r="O122" s="533"/>
      <c r="P122" s="533"/>
      <c r="Q122" s="533"/>
      <c r="R122" s="533"/>
      <c r="S122" s="533"/>
    </row>
    <row r="123" spans="1:27" s="534" customFormat="1" ht="18.75" customHeight="1">
      <c r="A123" s="275"/>
      <c r="B123" s="275" t="s">
        <v>19</v>
      </c>
      <c r="C123" s="527" t="s">
        <v>1838</v>
      </c>
      <c r="D123" s="226"/>
      <c r="E123" s="528"/>
      <c r="F123" s="529"/>
      <c r="G123" s="530"/>
      <c r="H123" s="529"/>
      <c r="I123" s="531"/>
      <c r="J123" s="532"/>
      <c r="K123" s="609"/>
      <c r="L123" s="609"/>
      <c r="M123" s="609"/>
      <c r="N123" s="533"/>
      <c r="O123" s="533"/>
      <c r="P123" s="533"/>
      <c r="Q123" s="533"/>
      <c r="R123" s="533"/>
      <c r="S123" s="533"/>
    </row>
    <row r="124" spans="1:27" s="534" customFormat="1" ht="18.75" customHeight="1">
      <c r="A124" s="275" t="s">
        <v>107</v>
      </c>
      <c r="B124" s="275"/>
      <c r="C124" s="535" t="s">
        <v>1938</v>
      </c>
      <c r="D124" s="226">
        <v>2</v>
      </c>
      <c r="E124" s="528" t="s">
        <v>2</v>
      </c>
      <c r="F124" s="554">
        <v>2500</v>
      </c>
      <c r="G124" s="554">
        <f t="shared" ref="G124:G125" si="52">F124*D124</f>
        <v>5000</v>
      </c>
      <c r="H124" s="554">
        <v>500</v>
      </c>
      <c r="I124" s="554">
        <f t="shared" ref="I124:I125" si="53">H124*D124</f>
        <v>1000</v>
      </c>
      <c r="J124" s="554">
        <f t="shared" ref="J124:J125" si="54">I124+G124</f>
        <v>6000</v>
      </c>
      <c r="K124" s="609"/>
      <c r="L124" s="609"/>
      <c r="M124" s="609"/>
      <c r="N124" s="533"/>
      <c r="O124" s="533"/>
      <c r="P124" s="533"/>
      <c r="Q124" s="533"/>
      <c r="R124" s="533"/>
      <c r="S124" s="533"/>
    </row>
    <row r="125" spans="1:27" s="534" customFormat="1" ht="18.75" customHeight="1">
      <c r="A125" s="275" t="s">
        <v>115</v>
      </c>
      <c r="B125" s="275"/>
      <c r="C125" s="535" t="s">
        <v>1939</v>
      </c>
      <c r="D125" s="226">
        <v>2</v>
      </c>
      <c r="E125" s="528" t="s">
        <v>2</v>
      </c>
      <c r="F125" s="554">
        <v>4500</v>
      </c>
      <c r="G125" s="554">
        <f t="shared" si="52"/>
        <v>9000</v>
      </c>
      <c r="H125" s="554">
        <v>500</v>
      </c>
      <c r="I125" s="554">
        <f t="shared" si="53"/>
        <v>1000</v>
      </c>
      <c r="J125" s="554">
        <f t="shared" si="54"/>
        <v>10000</v>
      </c>
      <c r="K125" s="609"/>
      <c r="L125" s="609"/>
      <c r="M125" s="609"/>
      <c r="N125" s="533"/>
      <c r="O125" s="533"/>
      <c r="P125" s="533"/>
      <c r="Q125" s="533"/>
      <c r="R125" s="533"/>
      <c r="S125" s="533"/>
    </row>
    <row r="126" spans="1:27" s="534" customFormat="1" ht="21.75" customHeight="1">
      <c r="A126" s="275"/>
      <c r="B126" s="275" t="s">
        <v>19</v>
      </c>
      <c r="C126" s="527" t="s">
        <v>1842</v>
      </c>
      <c r="D126" s="226"/>
      <c r="E126" s="528"/>
      <c r="F126" s="530"/>
      <c r="G126" s="530"/>
      <c r="H126" s="530"/>
      <c r="I126" s="531"/>
      <c r="J126" s="532"/>
      <c r="K126" s="609"/>
      <c r="L126" s="609"/>
      <c r="M126" s="609"/>
      <c r="N126" s="533"/>
      <c r="O126" s="533"/>
      <c r="P126" s="533"/>
      <c r="Q126" s="533"/>
      <c r="R126" s="533"/>
      <c r="S126" s="533"/>
    </row>
    <row r="127" spans="1:27" s="534" customFormat="1" ht="21.75" customHeight="1">
      <c r="A127" s="275" t="s">
        <v>1824</v>
      </c>
      <c r="B127" s="275"/>
      <c r="C127" s="535" t="s">
        <v>1940</v>
      </c>
      <c r="D127" s="226">
        <v>16</v>
      </c>
      <c r="E127" s="528" t="s">
        <v>2</v>
      </c>
      <c r="F127" s="554">
        <v>5250</v>
      </c>
      <c r="G127" s="554">
        <f t="shared" ref="G127:G134" si="55">F127*D127</f>
        <v>84000</v>
      </c>
      <c r="H127" s="554">
        <v>500</v>
      </c>
      <c r="I127" s="554">
        <f t="shared" ref="I127:I134" si="56">H127*D127</f>
        <v>8000</v>
      </c>
      <c r="J127" s="554">
        <f t="shared" ref="J127:J134" si="57">I127+G127</f>
        <v>92000</v>
      </c>
      <c r="K127" s="609"/>
      <c r="L127" s="609"/>
      <c r="M127" s="609"/>
      <c r="N127" s="533"/>
      <c r="O127" s="533"/>
      <c r="P127" s="533"/>
      <c r="Q127" s="533"/>
      <c r="R127" s="533"/>
      <c r="S127" s="533"/>
    </row>
    <row r="128" spans="1:27" s="534" customFormat="1" ht="21.75" customHeight="1">
      <c r="A128" s="275" t="s">
        <v>397</v>
      </c>
      <c r="B128" s="275"/>
      <c r="C128" s="535" t="s">
        <v>1920</v>
      </c>
      <c r="D128" s="226">
        <v>1</v>
      </c>
      <c r="E128" s="528" t="s">
        <v>2</v>
      </c>
      <c r="F128" s="554">
        <v>6500</v>
      </c>
      <c r="G128" s="554">
        <f t="shared" si="55"/>
        <v>6500</v>
      </c>
      <c r="H128" s="554">
        <v>500</v>
      </c>
      <c r="I128" s="554">
        <f t="shared" si="56"/>
        <v>500</v>
      </c>
      <c r="J128" s="554">
        <f t="shared" si="57"/>
        <v>7000</v>
      </c>
      <c r="K128" s="609"/>
      <c r="L128" s="609"/>
      <c r="M128" s="609"/>
      <c r="N128" s="533"/>
      <c r="O128" s="533"/>
      <c r="P128" s="533"/>
      <c r="Q128" s="533"/>
      <c r="R128" s="533"/>
      <c r="S128" s="533"/>
    </row>
    <row r="129" spans="1:19" s="534" customFormat="1" ht="21.75" customHeight="1">
      <c r="A129" s="275" t="s">
        <v>398</v>
      </c>
      <c r="B129" s="275"/>
      <c r="C129" s="535" t="s">
        <v>1921</v>
      </c>
      <c r="D129" s="226">
        <v>2</v>
      </c>
      <c r="E129" s="528" t="s">
        <v>2</v>
      </c>
      <c r="F129" s="554">
        <v>7000</v>
      </c>
      <c r="G129" s="554">
        <f t="shared" si="55"/>
        <v>14000</v>
      </c>
      <c r="H129" s="554">
        <v>500</v>
      </c>
      <c r="I129" s="554">
        <f t="shared" si="56"/>
        <v>1000</v>
      </c>
      <c r="J129" s="554">
        <f t="shared" si="57"/>
        <v>15000</v>
      </c>
      <c r="K129" s="609"/>
      <c r="L129" s="609"/>
      <c r="M129" s="609"/>
      <c r="N129" s="533"/>
      <c r="O129" s="533"/>
      <c r="P129" s="533"/>
      <c r="Q129" s="533"/>
      <c r="R129" s="533"/>
      <c r="S129" s="533"/>
    </row>
    <row r="130" spans="1:19" s="534" customFormat="1" ht="21.75" customHeight="1">
      <c r="A130" s="275" t="s">
        <v>1251</v>
      </c>
      <c r="B130" s="275"/>
      <c r="C130" s="535" t="s">
        <v>1922</v>
      </c>
      <c r="D130" s="226">
        <v>1</v>
      </c>
      <c r="E130" s="528" t="s">
        <v>17</v>
      </c>
      <c r="F130" s="554">
        <v>8000</v>
      </c>
      <c r="G130" s="554">
        <f t="shared" si="55"/>
        <v>8000</v>
      </c>
      <c r="H130" s="554">
        <v>500</v>
      </c>
      <c r="I130" s="554">
        <f t="shared" si="56"/>
        <v>500</v>
      </c>
      <c r="J130" s="554">
        <f t="shared" si="57"/>
        <v>8500</v>
      </c>
      <c r="K130" s="609"/>
      <c r="L130" s="609"/>
      <c r="M130" s="609"/>
      <c r="N130" s="533"/>
      <c r="O130" s="533"/>
      <c r="P130" s="533"/>
      <c r="Q130" s="533"/>
      <c r="R130" s="533"/>
      <c r="S130" s="533"/>
    </row>
    <row r="131" spans="1:19" s="534" customFormat="1" ht="21.75" customHeight="1">
      <c r="A131" s="275" t="s">
        <v>1252</v>
      </c>
      <c r="B131" s="275"/>
      <c r="C131" s="535" t="s">
        <v>1923</v>
      </c>
      <c r="D131" s="226">
        <v>2</v>
      </c>
      <c r="E131" s="528" t="s">
        <v>2</v>
      </c>
      <c r="F131" s="554">
        <v>8000</v>
      </c>
      <c r="G131" s="554">
        <f t="shared" si="55"/>
        <v>16000</v>
      </c>
      <c r="H131" s="554">
        <v>500</v>
      </c>
      <c r="I131" s="554">
        <f t="shared" si="56"/>
        <v>1000</v>
      </c>
      <c r="J131" s="554">
        <f t="shared" si="57"/>
        <v>17000</v>
      </c>
      <c r="K131" s="609"/>
      <c r="L131" s="609"/>
      <c r="M131" s="609"/>
      <c r="N131" s="533"/>
      <c r="O131" s="533"/>
      <c r="P131" s="533"/>
      <c r="Q131" s="533"/>
      <c r="R131" s="533"/>
      <c r="S131" s="533"/>
    </row>
    <row r="132" spans="1:19" s="534" customFormat="1" ht="21.75" customHeight="1">
      <c r="A132" s="275" t="s">
        <v>1253</v>
      </c>
      <c r="B132" s="275"/>
      <c r="C132" s="535" t="s">
        <v>1924</v>
      </c>
      <c r="D132" s="226">
        <v>1</v>
      </c>
      <c r="E132" s="528" t="s">
        <v>2</v>
      </c>
      <c r="F132" s="554">
        <v>15000</v>
      </c>
      <c r="G132" s="554">
        <f t="shared" si="55"/>
        <v>15000</v>
      </c>
      <c r="H132" s="554">
        <v>500</v>
      </c>
      <c r="I132" s="554">
        <f t="shared" si="56"/>
        <v>500</v>
      </c>
      <c r="J132" s="554">
        <f t="shared" si="57"/>
        <v>15500</v>
      </c>
      <c r="K132" s="609"/>
      <c r="L132" s="609"/>
      <c r="M132" s="609"/>
      <c r="N132" s="533"/>
      <c r="O132" s="533"/>
      <c r="P132" s="533"/>
      <c r="Q132" s="533"/>
      <c r="R132" s="533"/>
      <c r="S132" s="533"/>
    </row>
    <row r="133" spans="1:19" s="534" customFormat="1" ht="21.75" customHeight="1">
      <c r="A133" s="275" t="s">
        <v>1254</v>
      </c>
      <c r="B133" s="275"/>
      <c r="C133" s="535" t="s">
        <v>1925</v>
      </c>
      <c r="D133" s="226">
        <v>1</v>
      </c>
      <c r="E133" s="528" t="s">
        <v>17</v>
      </c>
      <c r="F133" s="554">
        <v>16000</v>
      </c>
      <c r="G133" s="554">
        <f t="shared" si="55"/>
        <v>16000</v>
      </c>
      <c r="H133" s="554">
        <v>500</v>
      </c>
      <c r="I133" s="554">
        <f t="shared" si="56"/>
        <v>500</v>
      </c>
      <c r="J133" s="554">
        <f t="shared" si="57"/>
        <v>16500</v>
      </c>
      <c r="K133" s="609"/>
      <c r="L133" s="609"/>
      <c r="M133" s="609"/>
      <c r="N133" s="533"/>
      <c r="O133" s="533"/>
      <c r="P133" s="533"/>
      <c r="Q133" s="533"/>
      <c r="R133" s="533"/>
      <c r="S133" s="533"/>
    </row>
    <row r="134" spans="1:19" s="534" customFormat="1" ht="21.75" customHeight="1">
      <c r="A134" s="275" t="s">
        <v>1255</v>
      </c>
      <c r="B134" s="275"/>
      <c r="C134" s="535" t="s">
        <v>1942</v>
      </c>
      <c r="D134" s="226">
        <v>4</v>
      </c>
      <c r="E134" s="528" t="s">
        <v>17</v>
      </c>
      <c r="F134" s="554">
        <v>16000</v>
      </c>
      <c r="G134" s="554">
        <f t="shared" si="55"/>
        <v>64000</v>
      </c>
      <c r="H134" s="554">
        <v>500</v>
      </c>
      <c r="I134" s="554">
        <f t="shared" si="56"/>
        <v>2000</v>
      </c>
      <c r="J134" s="554">
        <f t="shared" si="57"/>
        <v>66000</v>
      </c>
      <c r="K134" s="610"/>
      <c r="L134" s="610"/>
      <c r="M134" s="610"/>
      <c r="N134" s="533"/>
      <c r="O134" s="533"/>
      <c r="P134" s="533"/>
      <c r="Q134" s="533"/>
      <c r="R134" s="533"/>
      <c r="S134" s="533"/>
    </row>
    <row r="135" spans="1:19" s="233" customFormat="1" ht="21.75" customHeight="1">
      <c r="A135" s="24" t="s">
        <v>150</v>
      </c>
      <c r="B135" s="24" t="s">
        <v>150</v>
      </c>
      <c r="C135" s="242" t="s">
        <v>1947</v>
      </c>
      <c r="D135" s="208"/>
      <c r="E135" s="243"/>
      <c r="F135" s="244"/>
      <c r="G135" s="244"/>
      <c r="H135" s="244"/>
      <c r="I135" s="244"/>
      <c r="J135" s="244"/>
      <c r="K135" s="244"/>
      <c r="L135" s="244"/>
      <c r="M135" s="244"/>
      <c r="N135" s="237"/>
      <c r="O135" s="237"/>
      <c r="P135" s="237"/>
      <c r="Q135" s="237"/>
      <c r="R135" s="237"/>
      <c r="S135" s="237"/>
    </row>
    <row r="136" spans="1:19" s="534" customFormat="1" ht="21.75" customHeight="1">
      <c r="A136" s="275"/>
      <c r="B136" s="275" t="s">
        <v>19</v>
      </c>
      <c r="C136" s="527" t="s">
        <v>1948</v>
      </c>
      <c r="D136" s="226"/>
      <c r="E136" s="528"/>
      <c r="F136" s="530"/>
      <c r="G136" s="530"/>
      <c r="H136" s="530"/>
      <c r="I136" s="531"/>
      <c r="J136" s="532"/>
      <c r="K136" s="532"/>
      <c r="L136" s="532"/>
      <c r="M136" s="532"/>
      <c r="N136" s="533"/>
      <c r="O136" s="533"/>
      <c r="P136" s="533"/>
      <c r="Q136" s="533"/>
      <c r="R136" s="533"/>
      <c r="S136" s="533"/>
    </row>
    <row r="137" spans="1:19" s="534" customFormat="1" ht="21.75" customHeight="1">
      <c r="A137" s="275" t="s">
        <v>1250</v>
      </c>
      <c r="B137" s="275"/>
      <c r="C137" s="535" t="s">
        <v>1926</v>
      </c>
      <c r="D137" s="226">
        <v>1</v>
      </c>
      <c r="E137" s="528" t="s">
        <v>2</v>
      </c>
      <c r="F137" s="554">
        <v>18000</v>
      </c>
      <c r="G137" s="554">
        <f t="shared" ref="G137:G139" si="58">F137*D137</f>
        <v>18000</v>
      </c>
      <c r="H137" s="554">
        <v>700</v>
      </c>
      <c r="I137" s="554">
        <f t="shared" ref="I137:I139" si="59">H137*D137</f>
        <v>700</v>
      </c>
      <c r="J137" s="554">
        <f t="shared" ref="J137:J139" si="60">I137+G137</f>
        <v>18700</v>
      </c>
      <c r="K137" s="608" t="s">
        <v>2105</v>
      </c>
      <c r="L137" s="608" t="s">
        <v>2094</v>
      </c>
      <c r="M137" s="608"/>
      <c r="N137" s="533"/>
      <c r="O137" s="533"/>
      <c r="P137" s="533"/>
      <c r="Q137" s="533"/>
      <c r="R137" s="533"/>
      <c r="S137" s="533"/>
    </row>
    <row r="138" spans="1:19" s="534" customFormat="1" ht="21.75" customHeight="1">
      <c r="A138" s="275" t="s">
        <v>105</v>
      </c>
      <c r="B138" s="275"/>
      <c r="C138" s="535" t="s">
        <v>1927</v>
      </c>
      <c r="D138" s="226">
        <v>1</v>
      </c>
      <c r="E138" s="528" t="s">
        <v>2</v>
      </c>
      <c r="F138" s="554">
        <v>22000</v>
      </c>
      <c r="G138" s="554">
        <f t="shared" si="58"/>
        <v>22000</v>
      </c>
      <c r="H138" s="554">
        <v>700</v>
      </c>
      <c r="I138" s="554">
        <f t="shared" si="59"/>
        <v>700</v>
      </c>
      <c r="J138" s="554">
        <f t="shared" si="60"/>
        <v>22700</v>
      </c>
      <c r="K138" s="609"/>
      <c r="L138" s="609"/>
      <c r="M138" s="609"/>
      <c r="N138" s="533"/>
      <c r="O138" s="533"/>
      <c r="P138" s="533"/>
      <c r="Q138" s="533"/>
      <c r="R138" s="533"/>
      <c r="S138" s="533"/>
    </row>
    <row r="139" spans="1:19" s="534" customFormat="1" ht="21.75" customHeight="1">
      <c r="A139" s="275" t="s">
        <v>107</v>
      </c>
      <c r="B139" s="275"/>
      <c r="C139" s="535" t="s">
        <v>1928</v>
      </c>
      <c r="D139" s="226">
        <v>4</v>
      </c>
      <c r="E139" s="528" t="s">
        <v>17</v>
      </c>
      <c r="F139" s="554">
        <v>24000</v>
      </c>
      <c r="G139" s="554">
        <f t="shared" si="58"/>
        <v>96000</v>
      </c>
      <c r="H139" s="554">
        <v>700</v>
      </c>
      <c r="I139" s="554">
        <f t="shared" si="59"/>
        <v>2800</v>
      </c>
      <c r="J139" s="554">
        <f t="shared" si="60"/>
        <v>98800</v>
      </c>
      <c r="K139" s="609"/>
      <c r="L139" s="609"/>
      <c r="M139" s="609"/>
      <c r="N139" s="533"/>
      <c r="O139" s="533"/>
      <c r="P139" s="533"/>
      <c r="Q139" s="533"/>
      <c r="R139" s="533"/>
      <c r="S139" s="533"/>
    </row>
    <row r="140" spans="1:19" s="534" customFormat="1" ht="21.75" customHeight="1">
      <c r="A140" s="275" t="s">
        <v>115</v>
      </c>
      <c r="B140" s="275" t="s">
        <v>19</v>
      </c>
      <c r="C140" s="527" t="s">
        <v>1929</v>
      </c>
      <c r="D140" s="226"/>
      <c r="E140" s="528" t="s">
        <v>2</v>
      </c>
      <c r="F140" s="529"/>
      <c r="G140" s="530"/>
      <c r="H140" s="529"/>
      <c r="I140" s="531"/>
      <c r="J140" s="532"/>
      <c r="K140" s="609"/>
      <c r="L140" s="609"/>
      <c r="M140" s="609"/>
      <c r="N140" s="533"/>
      <c r="O140" s="533"/>
      <c r="P140" s="533"/>
      <c r="Q140" s="533"/>
      <c r="R140" s="533"/>
      <c r="S140" s="533"/>
    </row>
    <row r="141" spans="1:19" s="534" customFormat="1" ht="21.75" customHeight="1">
      <c r="A141" s="275"/>
      <c r="B141" s="275"/>
      <c r="C141" s="535" t="s">
        <v>1920</v>
      </c>
      <c r="D141" s="226">
        <v>2</v>
      </c>
      <c r="E141" s="528"/>
      <c r="F141" s="554">
        <v>6500</v>
      </c>
      <c r="G141" s="554">
        <f t="shared" ref="G141:G149" si="61">F141*D141</f>
        <v>13000</v>
      </c>
      <c r="H141" s="554">
        <v>700</v>
      </c>
      <c r="I141" s="554">
        <f t="shared" ref="I141:I149" si="62">H141*D141</f>
        <v>1400</v>
      </c>
      <c r="J141" s="554">
        <f t="shared" ref="J141:J149" si="63">I141+G141</f>
        <v>14400</v>
      </c>
      <c r="K141" s="609"/>
      <c r="L141" s="609"/>
      <c r="M141" s="609"/>
      <c r="N141" s="533"/>
      <c r="O141" s="533"/>
      <c r="P141" s="533"/>
      <c r="Q141" s="533"/>
      <c r="R141" s="533"/>
      <c r="S141" s="533"/>
    </row>
    <row r="142" spans="1:19" s="534" customFormat="1" ht="21.75" customHeight="1">
      <c r="A142" s="275" t="s">
        <v>1824</v>
      </c>
      <c r="B142" s="275"/>
      <c r="C142" s="535" t="s">
        <v>1921</v>
      </c>
      <c r="D142" s="226">
        <v>2</v>
      </c>
      <c r="E142" s="528" t="s">
        <v>2</v>
      </c>
      <c r="F142" s="554">
        <v>7000</v>
      </c>
      <c r="G142" s="554">
        <f t="shared" si="61"/>
        <v>14000</v>
      </c>
      <c r="H142" s="554">
        <v>700</v>
      </c>
      <c r="I142" s="554">
        <f t="shared" si="62"/>
        <v>1400</v>
      </c>
      <c r="J142" s="554">
        <f t="shared" si="63"/>
        <v>15400</v>
      </c>
      <c r="K142" s="609"/>
      <c r="L142" s="609"/>
      <c r="M142" s="609"/>
      <c r="N142" s="533"/>
      <c r="O142" s="533"/>
      <c r="P142" s="533"/>
      <c r="Q142" s="533"/>
      <c r="R142" s="533"/>
      <c r="S142" s="533"/>
    </row>
    <row r="143" spans="1:19" s="534" customFormat="1" ht="21.75" customHeight="1">
      <c r="A143" s="275" t="s">
        <v>397</v>
      </c>
      <c r="B143" s="275"/>
      <c r="C143" s="535" t="s">
        <v>1922</v>
      </c>
      <c r="D143" s="226">
        <v>1</v>
      </c>
      <c r="E143" s="528" t="s">
        <v>2</v>
      </c>
      <c r="F143" s="554">
        <v>8000</v>
      </c>
      <c r="G143" s="554">
        <f t="shared" si="61"/>
        <v>8000</v>
      </c>
      <c r="H143" s="554">
        <v>700</v>
      </c>
      <c r="I143" s="554">
        <f t="shared" si="62"/>
        <v>700</v>
      </c>
      <c r="J143" s="554">
        <f t="shared" si="63"/>
        <v>8700</v>
      </c>
      <c r="K143" s="609"/>
      <c r="L143" s="609"/>
      <c r="M143" s="609"/>
      <c r="N143" s="533"/>
      <c r="O143" s="533"/>
      <c r="P143" s="533"/>
      <c r="Q143" s="533"/>
      <c r="R143" s="533"/>
      <c r="S143" s="533"/>
    </row>
    <row r="144" spans="1:19" s="534" customFormat="1" ht="21.75" customHeight="1">
      <c r="A144" s="275" t="s">
        <v>398</v>
      </c>
      <c r="B144" s="275"/>
      <c r="C144" s="535" t="s">
        <v>1923</v>
      </c>
      <c r="D144" s="226">
        <v>2</v>
      </c>
      <c r="E144" s="528" t="s">
        <v>2</v>
      </c>
      <c r="F144" s="554">
        <v>8000</v>
      </c>
      <c r="G144" s="554">
        <f t="shared" si="61"/>
        <v>16000</v>
      </c>
      <c r="H144" s="554">
        <v>700</v>
      </c>
      <c r="I144" s="554">
        <f t="shared" si="62"/>
        <v>1400</v>
      </c>
      <c r="J144" s="554">
        <f t="shared" si="63"/>
        <v>17400</v>
      </c>
      <c r="K144" s="609"/>
      <c r="L144" s="609"/>
      <c r="M144" s="609"/>
      <c r="N144" s="533"/>
      <c r="O144" s="533"/>
      <c r="P144" s="533"/>
      <c r="Q144" s="533"/>
      <c r="R144" s="533"/>
      <c r="S144" s="533"/>
    </row>
    <row r="145" spans="1:19" s="534" customFormat="1" ht="21.75" customHeight="1">
      <c r="A145" s="275" t="s">
        <v>1251</v>
      </c>
      <c r="B145" s="275"/>
      <c r="C145" s="535" t="s">
        <v>1924</v>
      </c>
      <c r="D145" s="226">
        <v>1</v>
      </c>
      <c r="E145" s="528" t="s">
        <v>2</v>
      </c>
      <c r="F145" s="554">
        <v>15500</v>
      </c>
      <c r="G145" s="554">
        <f t="shared" si="61"/>
        <v>15500</v>
      </c>
      <c r="H145" s="554">
        <v>700</v>
      </c>
      <c r="I145" s="554">
        <f t="shared" si="62"/>
        <v>700</v>
      </c>
      <c r="J145" s="554">
        <f t="shared" si="63"/>
        <v>16200</v>
      </c>
      <c r="K145" s="609"/>
      <c r="L145" s="609"/>
      <c r="M145" s="609"/>
      <c r="N145" s="533"/>
      <c r="O145" s="533"/>
      <c r="P145" s="533"/>
      <c r="Q145" s="533"/>
      <c r="R145" s="533"/>
      <c r="S145" s="533"/>
    </row>
    <row r="146" spans="1:19" s="534" customFormat="1" ht="21.75" customHeight="1">
      <c r="A146" s="275" t="s">
        <v>1252</v>
      </c>
      <c r="B146" s="275"/>
      <c r="C146" s="535" t="s">
        <v>1925</v>
      </c>
      <c r="D146" s="226">
        <v>1</v>
      </c>
      <c r="E146" s="528" t="s">
        <v>2</v>
      </c>
      <c r="F146" s="554">
        <v>16000</v>
      </c>
      <c r="G146" s="554">
        <f t="shared" si="61"/>
        <v>16000</v>
      </c>
      <c r="H146" s="554">
        <v>700</v>
      </c>
      <c r="I146" s="554">
        <f t="shared" si="62"/>
        <v>700</v>
      </c>
      <c r="J146" s="554">
        <f t="shared" si="63"/>
        <v>16700</v>
      </c>
      <c r="K146" s="609"/>
      <c r="L146" s="609"/>
      <c r="M146" s="609"/>
      <c r="N146" s="533"/>
      <c r="O146" s="533"/>
      <c r="P146" s="533"/>
      <c r="Q146" s="533"/>
      <c r="R146" s="533"/>
      <c r="S146" s="533"/>
    </row>
    <row r="147" spans="1:19" s="534" customFormat="1" ht="21.75" customHeight="1">
      <c r="A147" s="275" t="s">
        <v>1253</v>
      </c>
      <c r="B147" s="275"/>
      <c r="C147" s="535" t="s">
        <v>1926</v>
      </c>
      <c r="D147" s="226">
        <v>1</v>
      </c>
      <c r="E147" s="528" t="s">
        <v>17</v>
      </c>
      <c r="F147" s="554">
        <v>18500</v>
      </c>
      <c r="G147" s="554">
        <f t="shared" si="61"/>
        <v>18500</v>
      </c>
      <c r="H147" s="554">
        <v>700</v>
      </c>
      <c r="I147" s="554">
        <f t="shared" si="62"/>
        <v>700</v>
      </c>
      <c r="J147" s="554">
        <f t="shared" si="63"/>
        <v>19200</v>
      </c>
      <c r="K147" s="609"/>
      <c r="L147" s="609"/>
      <c r="M147" s="609"/>
      <c r="N147" s="533"/>
      <c r="O147" s="533"/>
      <c r="P147" s="533"/>
      <c r="Q147" s="533"/>
      <c r="R147" s="533"/>
      <c r="S147" s="533"/>
    </row>
    <row r="148" spans="1:19" s="534" customFormat="1" ht="21.75" customHeight="1">
      <c r="A148" s="275" t="s">
        <v>1254</v>
      </c>
      <c r="B148" s="275"/>
      <c r="C148" s="535" t="s">
        <v>1943</v>
      </c>
      <c r="D148" s="226">
        <v>1</v>
      </c>
      <c r="E148" s="528" t="s">
        <v>17</v>
      </c>
      <c r="F148" s="554">
        <v>22500</v>
      </c>
      <c r="G148" s="554">
        <f t="shared" si="61"/>
        <v>22500</v>
      </c>
      <c r="H148" s="554">
        <v>700</v>
      </c>
      <c r="I148" s="554">
        <f t="shared" si="62"/>
        <v>700</v>
      </c>
      <c r="J148" s="554">
        <f t="shared" si="63"/>
        <v>23200</v>
      </c>
      <c r="K148" s="609"/>
      <c r="L148" s="609"/>
      <c r="M148" s="609"/>
      <c r="N148" s="533"/>
      <c r="O148" s="533"/>
      <c r="P148" s="533"/>
      <c r="Q148" s="533"/>
      <c r="R148" s="533"/>
      <c r="S148" s="533"/>
    </row>
    <row r="149" spans="1:19" s="534" customFormat="1" ht="21.75" customHeight="1">
      <c r="A149" s="275" t="s">
        <v>1255</v>
      </c>
      <c r="B149" s="275"/>
      <c r="C149" s="535" t="s">
        <v>1927</v>
      </c>
      <c r="D149" s="226">
        <v>1</v>
      </c>
      <c r="E149" s="528" t="s">
        <v>17</v>
      </c>
      <c r="F149" s="554">
        <v>20000</v>
      </c>
      <c r="G149" s="554">
        <f t="shared" si="61"/>
        <v>20000</v>
      </c>
      <c r="H149" s="554">
        <v>700</v>
      </c>
      <c r="I149" s="554">
        <f t="shared" si="62"/>
        <v>700</v>
      </c>
      <c r="J149" s="554">
        <f t="shared" si="63"/>
        <v>20700</v>
      </c>
      <c r="K149" s="610"/>
      <c r="L149" s="610"/>
      <c r="M149" s="610"/>
      <c r="N149" s="533"/>
      <c r="O149" s="533"/>
      <c r="P149" s="533"/>
      <c r="Q149" s="533"/>
      <c r="R149" s="533"/>
      <c r="S149" s="533"/>
    </row>
    <row r="150" spans="1:19" s="233" customFormat="1" ht="21.75" customHeight="1">
      <c r="A150" s="24" t="s">
        <v>150</v>
      </c>
      <c r="B150" s="24" t="s">
        <v>150</v>
      </c>
      <c r="C150" s="242" t="s">
        <v>1949</v>
      </c>
      <c r="D150" s="208"/>
      <c r="E150" s="243"/>
      <c r="F150" s="244"/>
      <c r="G150" s="244"/>
      <c r="H150" s="244"/>
      <c r="I150" s="244"/>
      <c r="J150" s="244"/>
      <c r="K150" s="244"/>
      <c r="L150" s="244"/>
      <c r="M150" s="244"/>
      <c r="N150" s="237"/>
      <c r="O150" s="237"/>
      <c r="P150" s="237"/>
      <c r="Q150" s="237"/>
      <c r="R150" s="237"/>
      <c r="S150" s="237"/>
    </row>
    <row r="151" spans="1:19" s="534" customFormat="1" ht="21.75" customHeight="1">
      <c r="A151" s="275"/>
      <c r="B151" s="275" t="s">
        <v>19</v>
      </c>
      <c r="C151" s="527" t="s">
        <v>1930</v>
      </c>
      <c r="D151" s="226"/>
      <c r="E151" s="528"/>
      <c r="F151" s="530"/>
      <c r="G151" s="530"/>
      <c r="H151" s="530"/>
      <c r="I151" s="531"/>
      <c r="J151" s="532"/>
      <c r="K151" s="532"/>
      <c r="L151" s="532"/>
      <c r="M151" s="532"/>
      <c r="N151" s="533"/>
      <c r="O151" s="533"/>
      <c r="P151" s="533"/>
      <c r="Q151" s="533"/>
      <c r="R151" s="533"/>
      <c r="S151" s="533"/>
    </row>
    <row r="152" spans="1:19" s="534" customFormat="1" ht="21.75" customHeight="1">
      <c r="A152" s="275" t="s">
        <v>1250</v>
      </c>
      <c r="B152" s="275"/>
      <c r="C152" s="535" t="s">
        <v>1931</v>
      </c>
      <c r="D152" s="226">
        <v>28</v>
      </c>
      <c r="E152" s="528" t="s">
        <v>2</v>
      </c>
      <c r="F152" s="554">
        <v>1700</v>
      </c>
      <c r="G152" s="554">
        <f t="shared" ref="G152:G165" si="64">F152*D152</f>
        <v>47600</v>
      </c>
      <c r="H152" s="554">
        <v>500</v>
      </c>
      <c r="I152" s="554">
        <f t="shared" ref="I152:I165" si="65">H152*D152</f>
        <v>14000</v>
      </c>
      <c r="J152" s="554">
        <f t="shared" ref="J152:J165" si="66">I152+G152</f>
        <v>61600</v>
      </c>
      <c r="K152" s="608" t="s">
        <v>2105</v>
      </c>
      <c r="L152" s="608" t="s">
        <v>2094</v>
      </c>
      <c r="M152" s="608"/>
      <c r="N152" s="533"/>
      <c r="O152" s="533"/>
      <c r="P152" s="533"/>
      <c r="Q152" s="533"/>
      <c r="R152" s="533"/>
      <c r="S152" s="533"/>
    </row>
    <row r="153" spans="1:19" s="534" customFormat="1" ht="21.75" customHeight="1">
      <c r="A153" s="275" t="s">
        <v>105</v>
      </c>
      <c r="B153" s="275"/>
      <c r="C153" s="535" t="s">
        <v>1932</v>
      </c>
      <c r="D153" s="226">
        <v>1</v>
      </c>
      <c r="E153" s="528" t="s">
        <v>17</v>
      </c>
      <c r="F153" s="554">
        <v>2500</v>
      </c>
      <c r="G153" s="554">
        <f t="shared" si="64"/>
        <v>2500</v>
      </c>
      <c r="H153" s="554">
        <v>500</v>
      </c>
      <c r="I153" s="554">
        <f t="shared" si="65"/>
        <v>500</v>
      </c>
      <c r="J153" s="554">
        <f t="shared" si="66"/>
        <v>3000</v>
      </c>
      <c r="K153" s="609"/>
      <c r="L153" s="609"/>
      <c r="M153" s="609"/>
      <c r="N153" s="533"/>
      <c r="O153" s="533"/>
      <c r="P153" s="533"/>
      <c r="Q153" s="533"/>
      <c r="R153" s="533"/>
      <c r="S153" s="533"/>
    </row>
    <row r="154" spans="1:19" s="534" customFormat="1" ht="21.75" customHeight="1">
      <c r="A154" s="275" t="s">
        <v>107</v>
      </c>
      <c r="B154" s="275"/>
      <c r="C154" s="535" t="s">
        <v>1933</v>
      </c>
      <c r="D154" s="226">
        <v>1</v>
      </c>
      <c r="E154" s="528" t="s">
        <v>17</v>
      </c>
      <c r="F154" s="554">
        <v>3000</v>
      </c>
      <c r="G154" s="554">
        <f t="shared" si="64"/>
        <v>3000</v>
      </c>
      <c r="H154" s="554">
        <v>500</v>
      </c>
      <c r="I154" s="554">
        <f t="shared" si="65"/>
        <v>500</v>
      </c>
      <c r="J154" s="554">
        <f t="shared" si="66"/>
        <v>3500</v>
      </c>
      <c r="K154" s="609"/>
      <c r="L154" s="609"/>
      <c r="M154" s="609"/>
      <c r="N154" s="533"/>
      <c r="O154" s="533"/>
      <c r="P154" s="533"/>
      <c r="Q154" s="533"/>
      <c r="R154" s="533"/>
      <c r="S154" s="533"/>
    </row>
    <row r="155" spans="1:19" s="534" customFormat="1" ht="21.75" customHeight="1">
      <c r="A155" s="275"/>
      <c r="B155" s="275" t="s">
        <v>19</v>
      </c>
      <c r="C155" s="527" t="s">
        <v>5</v>
      </c>
      <c r="D155" s="226"/>
      <c r="E155" s="528"/>
      <c r="F155" s="554"/>
      <c r="G155" s="554">
        <f t="shared" si="64"/>
        <v>0</v>
      </c>
      <c r="H155" s="554"/>
      <c r="I155" s="554">
        <f t="shared" si="65"/>
        <v>0</v>
      </c>
      <c r="J155" s="554">
        <f t="shared" si="66"/>
        <v>0</v>
      </c>
      <c r="K155" s="609"/>
      <c r="L155" s="609"/>
      <c r="M155" s="609"/>
      <c r="N155" s="533"/>
      <c r="O155" s="533"/>
      <c r="P155" s="533"/>
      <c r="Q155" s="533"/>
      <c r="R155" s="533"/>
      <c r="S155" s="533"/>
    </row>
    <row r="156" spans="1:19" s="534" customFormat="1" ht="21.75" customHeight="1">
      <c r="A156" s="275" t="s">
        <v>115</v>
      </c>
      <c r="B156" s="275"/>
      <c r="C156" s="535" t="s">
        <v>1848</v>
      </c>
      <c r="D156" s="226">
        <v>2</v>
      </c>
      <c r="E156" s="528" t="s">
        <v>2</v>
      </c>
      <c r="F156" s="554">
        <v>1700</v>
      </c>
      <c r="G156" s="554">
        <f t="shared" si="64"/>
        <v>3400</v>
      </c>
      <c r="H156" s="554">
        <v>500</v>
      </c>
      <c r="I156" s="554">
        <f t="shared" si="65"/>
        <v>1000</v>
      </c>
      <c r="J156" s="554">
        <f t="shared" si="66"/>
        <v>4400</v>
      </c>
      <c r="K156" s="609"/>
      <c r="L156" s="609"/>
      <c r="M156" s="609"/>
      <c r="N156" s="533"/>
      <c r="O156" s="533"/>
      <c r="P156" s="533"/>
      <c r="Q156" s="533"/>
      <c r="R156" s="533"/>
      <c r="S156" s="533"/>
    </row>
    <row r="157" spans="1:19" s="534" customFormat="1" ht="21.75" customHeight="1">
      <c r="A157" s="275" t="s">
        <v>1824</v>
      </c>
      <c r="B157" s="275"/>
      <c r="C157" s="535" t="s">
        <v>1932</v>
      </c>
      <c r="D157" s="226">
        <v>19</v>
      </c>
      <c r="E157" s="528" t="s">
        <v>2</v>
      </c>
      <c r="F157" s="554">
        <v>2500</v>
      </c>
      <c r="G157" s="554">
        <f t="shared" si="64"/>
        <v>47500</v>
      </c>
      <c r="H157" s="554">
        <v>500</v>
      </c>
      <c r="I157" s="554">
        <f t="shared" si="65"/>
        <v>9500</v>
      </c>
      <c r="J157" s="554">
        <f t="shared" si="66"/>
        <v>57000</v>
      </c>
      <c r="K157" s="609"/>
      <c r="L157" s="609"/>
      <c r="M157" s="609"/>
      <c r="N157" s="533"/>
      <c r="O157" s="533"/>
      <c r="P157" s="533"/>
      <c r="Q157" s="533"/>
      <c r="R157" s="533"/>
      <c r="S157" s="533"/>
    </row>
    <row r="158" spans="1:19" s="534" customFormat="1" ht="21.75" customHeight="1">
      <c r="A158" s="275" t="s">
        <v>397</v>
      </c>
      <c r="B158" s="275"/>
      <c r="C158" s="535" t="s">
        <v>1933</v>
      </c>
      <c r="D158" s="226">
        <v>66</v>
      </c>
      <c r="E158" s="528" t="s">
        <v>2</v>
      </c>
      <c r="F158" s="554">
        <v>3000</v>
      </c>
      <c r="G158" s="554">
        <f t="shared" si="64"/>
        <v>198000</v>
      </c>
      <c r="H158" s="554">
        <v>500</v>
      </c>
      <c r="I158" s="554">
        <f t="shared" si="65"/>
        <v>33000</v>
      </c>
      <c r="J158" s="554">
        <f t="shared" si="66"/>
        <v>231000</v>
      </c>
      <c r="K158" s="609"/>
      <c r="L158" s="609"/>
      <c r="M158" s="609"/>
      <c r="N158" s="533"/>
      <c r="O158" s="533"/>
      <c r="P158" s="533"/>
      <c r="Q158" s="533"/>
      <c r="R158" s="533"/>
      <c r="S158" s="533"/>
    </row>
    <row r="159" spans="1:19" s="534" customFormat="1" ht="21.75" customHeight="1">
      <c r="A159" s="275" t="s">
        <v>398</v>
      </c>
      <c r="B159" s="275"/>
      <c r="C159" s="535" t="s">
        <v>1936</v>
      </c>
      <c r="D159" s="226">
        <v>9</v>
      </c>
      <c r="E159" s="528" t="s">
        <v>2</v>
      </c>
      <c r="F159" s="554">
        <v>5250</v>
      </c>
      <c r="G159" s="554">
        <f t="shared" si="64"/>
        <v>47250</v>
      </c>
      <c r="H159" s="554">
        <v>500</v>
      </c>
      <c r="I159" s="554">
        <f t="shared" si="65"/>
        <v>4500</v>
      </c>
      <c r="J159" s="554">
        <f t="shared" si="66"/>
        <v>51750</v>
      </c>
      <c r="K159" s="609"/>
      <c r="L159" s="609"/>
      <c r="M159" s="609"/>
      <c r="N159" s="533"/>
      <c r="O159" s="533"/>
      <c r="P159" s="533"/>
      <c r="Q159" s="533"/>
      <c r="R159" s="533"/>
      <c r="S159" s="533"/>
    </row>
    <row r="160" spans="1:19" s="534" customFormat="1" ht="21.75" customHeight="1">
      <c r="A160" s="275"/>
      <c r="B160" s="275" t="s">
        <v>19</v>
      </c>
      <c r="C160" s="527" t="s">
        <v>1937</v>
      </c>
      <c r="D160" s="226"/>
      <c r="E160" s="528"/>
      <c r="F160" s="554"/>
      <c r="G160" s="554">
        <f t="shared" si="64"/>
        <v>0</v>
      </c>
      <c r="H160" s="554"/>
      <c r="I160" s="554">
        <f t="shared" si="65"/>
        <v>0</v>
      </c>
      <c r="J160" s="554">
        <f t="shared" si="66"/>
        <v>0</v>
      </c>
      <c r="K160" s="609"/>
      <c r="L160" s="609"/>
      <c r="M160" s="609"/>
      <c r="N160" s="533"/>
      <c r="O160" s="533"/>
      <c r="P160" s="533"/>
      <c r="Q160" s="533"/>
      <c r="R160" s="533"/>
      <c r="S160" s="533"/>
    </row>
    <row r="161" spans="1:19" s="534" customFormat="1" ht="21.75" customHeight="1">
      <c r="A161" s="275" t="s">
        <v>1251</v>
      </c>
      <c r="B161" s="275"/>
      <c r="C161" s="535" t="s">
        <v>1848</v>
      </c>
      <c r="D161" s="226">
        <v>2</v>
      </c>
      <c r="E161" s="528" t="s">
        <v>2</v>
      </c>
      <c r="F161" s="554">
        <v>1500</v>
      </c>
      <c r="G161" s="554">
        <f t="shared" si="64"/>
        <v>3000</v>
      </c>
      <c r="H161" s="554">
        <v>500</v>
      </c>
      <c r="I161" s="554">
        <f t="shared" si="65"/>
        <v>1000</v>
      </c>
      <c r="J161" s="554">
        <f t="shared" si="66"/>
        <v>4000</v>
      </c>
      <c r="K161" s="609"/>
      <c r="L161" s="609"/>
      <c r="M161" s="609"/>
      <c r="N161" s="533"/>
      <c r="O161" s="533"/>
      <c r="P161" s="533"/>
      <c r="Q161" s="533"/>
      <c r="R161" s="533"/>
      <c r="S161" s="533"/>
    </row>
    <row r="162" spans="1:19" s="534" customFormat="1" ht="21.75" customHeight="1">
      <c r="A162" s="275" t="s">
        <v>1252</v>
      </c>
      <c r="B162" s="275"/>
      <c r="C162" s="535" t="s">
        <v>1932</v>
      </c>
      <c r="D162" s="226">
        <v>19</v>
      </c>
      <c r="E162" s="528" t="s">
        <v>2</v>
      </c>
      <c r="F162" s="554">
        <v>2250</v>
      </c>
      <c r="G162" s="554">
        <f t="shared" si="64"/>
        <v>42750</v>
      </c>
      <c r="H162" s="554">
        <v>500</v>
      </c>
      <c r="I162" s="554">
        <f t="shared" si="65"/>
        <v>9500</v>
      </c>
      <c r="J162" s="554">
        <f t="shared" si="66"/>
        <v>52250</v>
      </c>
      <c r="K162" s="609"/>
      <c r="L162" s="609"/>
      <c r="M162" s="609"/>
      <c r="N162" s="533"/>
      <c r="O162" s="533"/>
      <c r="P162" s="533"/>
      <c r="Q162" s="533"/>
      <c r="R162" s="533"/>
      <c r="S162" s="533"/>
    </row>
    <row r="163" spans="1:19" s="534" customFormat="1" ht="21.75" customHeight="1">
      <c r="A163" s="275" t="s">
        <v>1253</v>
      </c>
      <c r="B163" s="275"/>
      <c r="C163" s="535" t="s">
        <v>1933</v>
      </c>
      <c r="D163" s="226">
        <v>69</v>
      </c>
      <c r="E163" s="528" t="s">
        <v>2</v>
      </c>
      <c r="F163" s="554">
        <v>3000</v>
      </c>
      <c r="G163" s="554">
        <f t="shared" si="64"/>
        <v>207000</v>
      </c>
      <c r="H163" s="554">
        <v>500</v>
      </c>
      <c r="I163" s="554">
        <f t="shared" si="65"/>
        <v>34500</v>
      </c>
      <c r="J163" s="554">
        <f t="shared" si="66"/>
        <v>241500</v>
      </c>
      <c r="K163" s="609"/>
      <c r="L163" s="609"/>
      <c r="M163" s="609"/>
      <c r="N163" s="533"/>
      <c r="O163" s="533"/>
      <c r="P163" s="533"/>
      <c r="Q163" s="533"/>
      <c r="R163" s="533"/>
      <c r="S163" s="533"/>
    </row>
    <row r="164" spans="1:19" s="534" customFormat="1" ht="21.75" customHeight="1">
      <c r="A164" s="275" t="s">
        <v>1254</v>
      </c>
      <c r="B164" s="275"/>
      <c r="C164" s="535" t="s">
        <v>1944</v>
      </c>
      <c r="D164" s="226">
        <v>4</v>
      </c>
      <c r="E164" s="528" t="s">
        <v>2</v>
      </c>
      <c r="F164" s="554">
        <v>3000</v>
      </c>
      <c r="G164" s="554">
        <f t="shared" si="64"/>
        <v>12000</v>
      </c>
      <c r="H164" s="554">
        <v>500</v>
      </c>
      <c r="I164" s="554">
        <f t="shared" si="65"/>
        <v>2000</v>
      </c>
      <c r="J164" s="554">
        <f t="shared" si="66"/>
        <v>14000</v>
      </c>
      <c r="K164" s="609"/>
      <c r="L164" s="609"/>
      <c r="M164" s="609"/>
      <c r="N164" s="533"/>
      <c r="O164" s="533"/>
      <c r="P164" s="533"/>
      <c r="Q164" s="533"/>
      <c r="R164" s="533"/>
      <c r="S164" s="533"/>
    </row>
    <row r="165" spans="1:19" s="534" customFormat="1" ht="21.75" customHeight="1">
      <c r="A165" s="275" t="s">
        <v>1255</v>
      </c>
      <c r="B165" s="275"/>
      <c r="C165" s="535" t="s">
        <v>1936</v>
      </c>
      <c r="D165" s="226">
        <v>9</v>
      </c>
      <c r="E165" s="528" t="s">
        <v>2</v>
      </c>
      <c r="F165" s="554">
        <v>5250</v>
      </c>
      <c r="G165" s="554">
        <f t="shared" si="64"/>
        <v>47250</v>
      </c>
      <c r="H165" s="554">
        <v>500</v>
      </c>
      <c r="I165" s="554">
        <f t="shared" si="65"/>
        <v>4500</v>
      </c>
      <c r="J165" s="554">
        <f t="shared" si="66"/>
        <v>51750</v>
      </c>
      <c r="K165" s="609"/>
      <c r="L165" s="609"/>
      <c r="M165" s="609"/>
      <c r="N165" s="533"/>
      <c r="O165" s="533"/>
      <c r="P165" s="533"/>
      <c r="Q165" s="533"/>
      <c r="R165" s="533"/>
      <c r="S165" s="533"/>
    </row>
    <row r="166" spans="1:19" s="542" customFormat="1" ht="21.75" customHeight="1">
      <c r="A166" s="536" t="s">
        <v>150</v>
      </c>
      <c r="B166" s="536" t="s">
        <v>150</v>
      </c>
      <c r="C166" s="537" t="s">
        <v>1950</v>
      </c>
      <c r="D166" s="538"/>
      <c r="E166" s="539"/>
      <c r="F166" s="540"/>
      <c r="G166" s="540"/>
      <c r="H166" s="540"/>
      <c r="I166" s="540"/>
      <c r="J166" s="540"/>
      <c r="K166" s="609"/>
      <c r="L166" s="609"/>
      <c r="M166" s="609"/>
      <c r="N166" s="541"/>
      <c r="O166" s="541"/>
      <c r="P166" s="541"/>
      <c r="Q166" s="541"/>
      <c r="R166" s="541"/>
      <c r="S166" s="541"/>
    </row>
    <row r="167" spans="1:19" s="534" customFormat="1" ht="21.75" customHeight="1">
      <c r="A167" s="275"/>
      <c r="B167" s="275" t="s">
        <v>168</v>
      </c>
      <c r="C167" s="527" t="s">
        <v>1934</v>
      </c>
      <c r="D167" s="226"/>
      <c r="E167" s="528"/>
      <c r="F167" s="529"/>
      <c r="G167" s="530"/>
      <c r="H167" s="529"/>
      <c r="I167" s="531"/>
      <c r="J167" s="532"/>
      <c r="K167" s="609"/>
      <c r="L167" s="609"/>
      <c r="M167" s="609"/>
      <c r="N167" s="533"/>
      <c r="O167" s="533"/>
      <c r="P167" s="533"/>
      <c r="Q167" s="533"/>
      <c r="R167" s="533"/>
      <c r="S167" s="533"/>
    </row>
    <row r="168" spans="1:19" s="534" customFormat="1" ht="21.75" customHeight="1">
      <c r="A168" s="275" t="s">
        <v>1250</v>
      </c>
      <c r="B168" s="275"/>
      <c r="C168" s="535" t="s">
        <v>1935</v>
      </c>
      <c r="D168" s="226">
        <v>1</v>
      </c>
      <c r="E168" s="528" t="s">
        <v>17</v>
      </c>
      <c r="F168" s="554">
        <v>2850</v>
      </c>
      <c r="G168" s="554">
        <f t="shared" ref="G168:G183" si="67">F168*D168</f>
        <v>2850</v>
      </c>
      <c r="H168" s="554">
        <v>500</v>
      </c>
      <c r="I168" s="554">
        <f t="shared" ref="I168:I183" si="68">H168*D168</f>
        <v>500</v>
      </c>
      <c r="J168" s="554">
        <f t="shared" ref="J168:J183" si="69">I168+G168</f>
        <v>3350</v>
      </c>
      <c r="K168" s="609"/>
      <c r="L168" s="609"/>
      <c r="M168" s="609"/>
      <c r="N168" s="533"/>
      <c r="O168" s="533"/>
      <c r="P168" s="533"/>
      <c r="Q168" s="533"/>
      <c r="R168" s="533"/>
      <c r="S168" s="533"/>
    </row>
    <row r="169" spans="1:19" s="534" customFormat="1" ht="21.75" customHeight="1">
      <c r="A169" s="275"/>
      <c r="B169" s="275"/>
      <c r="C169" s="535" t="s">
        <v>1605</v>
      </c>
      <c r="D169" s="226">
        <v>1</v>
      </c>
      <c r="E169" s="528" t="s">
        <v>17</v>
      </c>
      <c r="F169" s="554">
        <v>1500</v>
      </c>
      <c r="G169" s="554">
        <f t="shared" si="67"/>
        <v>1500</v>
      </c>
      <c r="H169" s="554">
        <v>500</v>
      </c>
      <c r="I169" s="554">
        <f t="shared" si="68"/>
        <v>500</v>
      </c>
      <c r="J169" s="554">
        <f t="shared" si="69"/>
        <v>2000</v>
      </c>
      <c r="K169" s="609"/>
      <c r="L169" s="609"/>
      <c r="M169" s="609"/>
      <c r="N169" s="533"/>
      <c r="O169" s="533"/>
      <c r="P169" s="533"/>
      <c r="Q169" s="533"/>
      <c r="R169" s="533"/>
      <c r="S169" s="533"/>
    </row>
    <row r="170" spans="1:19" s="534" customFormat="1" ht="21.75" customHeight="1">
      <c r="A170" s="275" t="s">
        <v>105</v>
      </c>
      <c r="B170" s="275"/>
      <c r="C170" s="535" t="s">
        <v>1638</v>
      </c>
      <c r="D170" s="226">
        <v>6</v>
      </c>
      <c r="E170" s="528" t="s">
        <v>2</v>
      </c>
      <c r="F170" s="554">
        <v>2500</v>
      </c>
      <c r="G170" s="554">
        <f t="shared" si="67"/>
        <v>15000</v>
      </c>
      <c r="H170" s="554">
        <v>500</v>
      </c>
      <c r="I170" s="554">
        <f t="shared" si="68"/>
        <v>3000</v>
      </c>
      <c r="J170" s="554">
        <f t="shared" si="69"/>
        <v>18000</v>
      </c>
      <c r="K170" s="609"/>
      <c r="L170" s="609"/>
      <c r="M170" s="609"/>
      <c r="N170" s="533"/>
      <c r="O170" s="533"/>
      <c r="P170" s="533"/>
      <c r="Q170" s="533"/>
      <c r="R170" s="533"/>
      <c r="S170" s="533"/>
    </row>
    <row r="171" spans="1:19" s="534" customFormat="1" ht="21.75" customHeight="1">
      <c r="A171" s="275" t="s">
        <v>107</v>
      </c>
      <c r="B171" s="275"/>
      <c r="C171" s="535" t="s">
        <v>1628</v>
      </c>
      <c r="D171" s="226">
        <v>6</v>
      </c>
      <c r="E171" s="528" t="s">
        <v>2</v>
      </c>
      <c r="F171" s="554">
        <v>5500</v>
      </c>
      <c r="G171" s="554">
        <f t="shared" si="67"/>
        <v>33000</v>
      </c>
      <c r="H171" s="554">
        <v>500</v>
      </c>
      <c r="I171" s="554">
        <f t="shared" si="68"/>
        <v>3000</v>
      </c>
      <c r="J171" s="554">
        <f t="shared" si="69"/>
        <v>36000</v>
      </c>
      <c r="K171" s="609"/>
      <c r="L171" s="609"/>
      <c r="M171" s="609"/>
      <c r="N171" s="533"/>
      <c r="O171" s="533"/>
      <c r="P171" s="533"/>
      <c r="Q171" s="533"/>
      <c r="R171" s="533"/>
      <c r="S171" s="533"/>
    </row>
    <row r="172" spans="1:19" s="534" customFormat="1" ht="21.75" customHeight="1">
      <c r="A172" s="275" t="s">
        <v>115</v>
      </c>
      <c r="B172" s="275"/>
      <c r="C172" s="535" t="s">
        <v>1706</v>
      </c>
      <c r="D172" s="226">
        <v>2</v>
      </c>
      <c r="E172" s="528" t="s">
        <v>17</v>
      </c>
      <c r="F172" s="554">
        <v>6500</v>
      </c>
      <c r="G172" s="554">
        <f t="shared" si="67"/>
        <v>13000</v>
      </c>
      <c r="H172" s="554">
        <v>500</v>
      </c>
      <c r="I172" s="554">
        <f t="shared" si="68"/>
        <v>1000</v>
      </c>
      <c r="J172" s="554">
        <f t="shared" si="69"/>
        <v>14000</v>
      </c>
      <c r="K172" s="609"/>
      <c r="L172" s="609"/>
      <c r="M172" s="609"/>
      <c r="N172" s="533"/>
      <c r="O172" s="533"/>
      <c r="P172" s="533"/>
      <c r="Q172" s="533"/>
      <c r="R172" s="533"/>
      <c r="S172" s="533"/>
    </row>
    <row r="173" spans="1:19" s="534" customFormat="1" ht="21.75" customHeight="1">
      <c r="A173" s="275" t="s">
        <v>1824</v>
      </c>
      <c r="B173" s="275"/>
      <c r="C173" s="535" t="s">
        <v>1627</v>
      </c>
      <c r="D173" s="226">
        <v>3</v>
      </c>
      <c r="E173" s="528" t="s">
        <v>2</v>
      </c>
      <c r="F173" s="554">
        <v>6500</v>
      </c>
      <c r="G173" s="554">
        <f t="shared" si="67"/>
        <v>19500</v>
      </c>
      <c r="H173" s="554">
        <v>500</v>
      </c>
      <c r="I173" s="554">
        <f t="shared" si="68"/>
        <v>1500</v>
      </c>
      <c r="J173" s="554">
        <f t="shared" si="69"/>
        <v>21000</v>
      </c>
      <c r="K173" s="609"/>
      <c r="L173" s="609"/>
      <c r="M173" s="609"/>
      <c r="N173" s="533"/>
      <c r="O173" s="533"/>
      <c r="P173" s="533"/>
      <c r="Q173" s="533"/>
      <c r="R173" s="533"/>
      <c r="S173" s="533"/>
    </row>
    <row r="174" spans="1:19" s="534" customFormat="1" ht="21.75" customHeight="1">
      <c r="A174" s="275" t="s">
        <v>397</v>
      </c>
      <c r="B174" s="275" t="s">
        <v>21</v>
      </c>
      <c r="C174" s="527" t="s">
        <v>4</v>
      </c>
      <c r="D174" s="226"/>
      <c r="E174" s="528"/>
      <c r="F174" s="554"/>
      <c r="G174" s="554">
        <f t="shared" si="67"/>
        <v>0</v>
      </c>
      <c r="H174" s="554"/>
      <c r="I174" s="554">
        <f t="shared" si="68"/>
        <v>0</v>
      </c>
      <c r="J174" s="554">
        <f t="shared" si="69"/>
        <v>0</v>
      </c>
      <c r="K174" s="609"/>
      <c r="L174" s="609"/>
      <c r="M174" s="609"/>
      <c r="N174" s="533"/>
      <c r="O174" s="533"/>
      <c r="P174" s="533"/>
      <c r="Q174" s="533"/>
      <c r="R174" s="533"/>
      <c r="S174" s="533"/>
    </row>
    <row r="175" spans="1:19" s="534" customFormat="1" ht="21.75" customHeight="1">
      <c r="A175" s="275" t="s">
        <v>398</v>
      </c>
      <c r="B175" s="275"/>
      <c r="C175" s="535" t="s">
        <v>1935</v>
      </c>
      <c r="D175" s="226">
        <v>25</v>
      </c>
      <c r="E175" s="528" t="s">
        <v>2</v>
      </c>
      <c r="F175" s="554">
        <v>2850</v>
      </c>
      <c r="G175" s="554">
        <f t="shared" si="67"/>
        <v>71250</v>
      </c>
      <c r="H175" s="554">
        <v>500</v>
      </c>
      <c r="I175" s="554">
        <f t="shared" si="68"/>
        <v>12500</v>
      </c>
      <c r="J175" s="554">
        <f t="shared" si="69"/>
        <v>83750</v>
      </c>
      <c r="K175" s="609"/>
      <c r="L175" s="609"/>
      <c r="M175" s="609"/>
      <c r="N175" s="533"/>
      <c r="O175" s="533"/>
      <c r="P175" s="533"/>
      <c r="Q175" s="533"/>
      <c r="R175" s="533"/>
      <c r="S175" s="533"/>
    </row>
    <row r="176" spans="1:19" s="534" customFormat="1" ht="18.75" customHeight="1">
      <c r="A176" s="275"/>
      <c r="B176" s="275"/>
      <c r="C176" s="535" t="s">
        <v>1941</v>
      </c>
      <c r="D176" s="226">
        <v>2</v>
      </c>
      <c r="E176" s="528" t="s">
        <v>2</v>
      </c>
      <c r="F176" s="554">
        <v>2500</v>
      </c>
      <c r="G176" s="554">
        <f t="shared" si="67"/>
        <v>5000</v>
      </c>
      <c r="H176" s="554">
        <v>500</v>
      </c>
      <c r="I176" s="554">
        <f t="shared" si="68"/>
        <v>1000</v>
      </c>
      <c r="J176" s="554">
        <f t="shared" si="69"/>
        <v>6000</v>
      </c>
      <c r="K176" s="609"/>
      <c r="L176" s="609"/>
      <c r="M176" s="609"/>
      <c r="N176" s="533"/>
      <c r="O176" s="533"/>
      <c r="P176" s="533"/>
      <c r="Q176" s="533"/>
      <c r="R176" s="533"/>
      <c r="S176" s="533"/>
    </row>
    <row r="177" spans="1:19" s="534" customFormat="1" ht="18.75" customHeight="1">
      <c r="A177" s="275" t="s">
        <v>1251</v>
      </c>
      <c r="B177" s="275"/>
      <c r="C177" s="535" t="s">
        <v>1713</v>
      </c>
      <c r="D177" s="226">
        <v>2</v>
      </c>
      <c r="E177" s="528" t="s">
        <v>2</v>
      </c>
      <c r="F177" s="554">
        <v>2500</v>
      </c>
      <c r="G177" s="554">
        <f t="shared" si="67"/>
        <v>5000</v>
      </c>
      <c r="H177" s="554">
        <v>500</v>
      </c>
      <c r="I177" s="554">
        <f t="shared" si="68"/>
        <v>1000</v>
      </c>
      <c r="J177" s="554">
        <f t="shared" si="69"/>
        <v>6000</v>
      </c>
      <c r="K177" s="609"/>
      <c r="L177" s="609"/>
      <c r="M177" s="609"/>
      <c r="N177" s="533"/>
      <c r="O177" s="533"/>
      <c r="P177" s="533"/>
      <c r="Q177" s="533"/>
      <c r="R177" s="533"/>
      <c r="S177" s="533"/>
    </row>
    <row r="178" spans="1:19" s="534" customFormat="1" ht="18.75" customHeight="1">
      <c r="A178" s="275" t="s">
        <v>1252</v>
      </c>
      <c r="B178" s="275"/>
      <c r="C178" s="535" t="s">
        <v>1752</v>
      </c>
      <c r="D178" s="226">
        <v>1</v>
      </c>
      <c r="E178" s="528" t="s">
        <v>2</v>
      </c>
      <c r="F178" s="554">
        <v>2500</v>
      </c>
      <c r="G178" s="554">
        <f t="shared" si="67"/>
        <v>2500</v>
      </c>
      <c r="H178" s="554">
        <v>500</v>
      </c>
      <c r="I178" s="554">
        <f t="shared" si="68"/>
        <v>500</v>
      </c>
      <c r="J178" s="554">
        <f t="shared" si="69"/>
        <v>3000</v>
      </c>
      <c r="K178" s="609"/>
      <c r="L178" s="609"/>
      <c r="M178" s="609"/>
      <c r="N178" s="533"/>
      <c r="O178" s="533"/>
      <c r="P178" s="533"/>
      <c r="Q178" s="533"/>
      <c r="R178" s="533"/>
      <c r="S178" s="533"/>
    </row>
    <row r="179" spans="1:19" s="534" customFormat="1" ht="18.75" customHeight="1">
      <c r="A179" s="275" t="s">
        <v>1253</v>
      </c>
      <c r="B179" s="275"/>
      <c r="C179" s="535" t="s">
        <v>1630</v>
      </c>
      <c r="D179" s="226">
        <v>32</v>
      </c>
      <c r="E179" s="528" t="s">
        <v>2</v>
      </c>
      <c r="F179" s="554">
        <v>2500</v>
      </c>
      <c r="G179" s="554">
        <f t="shared" si="67"/>
        <v>80000</v>
      </c>
      <c r="H179" s="554">
        <v>500</v>
      </c>
      <c r="I179" s="554">
        <f t="shared" si="68"/>
        <v>16000</v>
      </c>
      <c r="J179" s="554">
        <f t="shared" si="69"/>
        <v>96000</v>
      </c>
      <c r="K179" s="609"/>
      <c r="L179" s="609"/>
      <c r="M179" s="609"/>
      <c r="N179" s="533"/>
      <c r="O179" s="533"/>
      <c r="P179" s="533"/>
      <c r="Q179" s="533"/>
      <c r="R179" s="533"/>
      <c r="S179" s="533"/>
    </row>
    <row r="180" spans="1:19" s="534" customFormat="1" ht="18.75" customHeight="1">
      <c r="A180" s="275" t="s">
        <v>1254</v>
      </c>
      <c r="B180" s="275"/>
      <c r="C180" s="535" t="s">
        <v>1751</v>
      </c>
      <c r="D180" s="226">
        <v>2</v>
      </c>
      <c r="E180" s="528" t="s">
        <v>2</v>
      </c>
      <c r="F180" s="554">
        <v>2500</v>
      </c>
      <c r="G180" s="554">
        <f t="shared" si="67"/>
        <v>5000</v>
      </c>
      <c r="H180" s="554">
        <v>500</v>
      </c>
      <c r="I180" s="554">
        <f t="shared" si="68"/>
        <v>1000</v>
      </c>
      <c r="J180" s="554">
        <f t="shared" si="69"/>
        <v>6000</v>
      </c>
      <c r="K180" s="609"/>
      <c r="L180" s="609"/>
      <c r="M180" s="609"/>
      <c r="N180" s="533"/>
      <c r="O180" s="533"/>
      <c r="P180" s="533"/>
      <c r="Q180" s="533"/>
      <c r="R180" s="533"/>
      <c r="S180" s="533"/>
    </row>
    <row r="181" spans="1:19" s="534" customFormat="1" ht="18.75" customHeight="1">
      <c r="A181" s="275" t="s">
        <v>1255</v>
      </c>
      <c r="B181" s="275"/>
      <c r="C181" s="535" t="s">
        <v>1605</v>
      </c>
      <c r="D181" s="226">
        <v>2</v>
      </c>
      <c r="E181" s="528" t="s">
        <v>2</v>
      </c>
      <c r="F181" s="554">
        <v>2500</v>
      </c>
      <c r="G181" s="554">
        <f t="shared" si="67"/>
        <v>5000</v>
      </c>
      <c r="H181" s="554">
        <v>500</v>
      </c>
      <c r="I181" s="554">
        <f t="shared" si="68"/>
        <v>1000</v>
      </c>
      <c r="J181" s="554">
        <f t="shared" si="69"/>
        <v>6000</v>
      </c>
      <c r="K181" s="609"/>
      <c r="L181" s="609"/>
      <c r="M181" s="609"/>
      <c r="N181" s="533"/>
      <c r="O181" s="533"/>
      <c r="P181" s="533"/>
      <c r="Q181" s="533"/>
      <c r="R181" s="533"/>
      <c r="S181" s="533"/>
    </row>
    <row r="182" spans="1:19" s="534" customFormat="1" ht="18.75" customHeight="1">
      <c r="A182" s="275" t="s">
        <v>1256</v>
      </c>
      <c r="B182" s="275"/>
      <c r="C182" s="535" t="s">
        <v>1749</v>
      </c>
      <c r="D182" s="226">
        <v>2</v>
      </c>
      <c r="E182" s="528" t="s">
        <v>17</v>
      </c>
      <c r="F182" s="554">
        <v>2500</v>
      </c>
      <c r="G182" s="554">
        <f t="shared" si="67"/>
        <v>5000</v>
      </c>
      <c r="H182" s="554">
        <v>500</v>
      </c>
      <c r="I182" s="554">
        <f t="shared" si="68"/>
        <v>1000</v>
      </c>
      <c r="J182" s="554">
        <f t="shared" si="69"/>
        <v>6000</v>
      </c>
      <c r="K182" s="609"/>
      <c r="L182" s="609"/>
      <c r="M182" s="609"/>
      <c r="N182" s="533"/>
      <c r="O182" s="533"/>
      <c r="P182" s="533"/>
      <c r="Q182" s="533"/>
      <c r="R182" s="533"/>
      <c r="S182" s="533"/>
    </row>
    <row r="183" spans="1:19" s="534" customFormat="1" ht="18.75" customHeight="1">
      <c r="A183" s="275" t="s">
        <v>1257</v>
      </c>
      <c r="B183" s="275"/>
      <c r="C183" s="535" t="s">
        <v>1613</v>
      </c>
      <c r="D183" s="226">
        <v>13</v>
      </c>
      <c r="E183" s="528" t="s">
        <v>2</v>
      </c>
      <c r="F183" s="554">
        <v>3500</v>
      </c>
      <c r="G183" s="554">
        <f t="shared" si="67"/>
        <v>45500</v>
      </c>
      <c r="H183" s="554">
        <v>500</v>
      </c>
      <c r="I183" s="554">
        <f t="shared" si="68"/>
        <v>6500</v>
      </c>
      <c r="J183" s="554">
        <f t="shared" si="69"/>
        <v>52000</v>
      </c>
      <c r="K183" s="610"/>
      <c r="L183" s="610"/>
      <c r="M183" s="610"/>
      <c r="N183" s="533"/>
      <c r="O183" s="533"/>
      <c r="P183" s="533"/>
      <c r="Q183" s="533"/>
      <c r="R183" s="533"/>
      <c r="S183" s="533"/>
    </row>
    <row r="184" spans="1:19" s="233" customFormat="1" ht="21.75" customHeight="1">
      <c r="A184" s="24" t="s">
        <v>150</v>
      </c>
      <c r="B184" s="24" t="s">
        <v>150</v>
      </c>
      <c r="C184" s="242" t="s">
        <v>1951</v>
      </c>
      <c r="D184" s="208"/>
      <c r="E184" s="243"/>
      <c r="F184" s="244"/>
      <c r="G184" s="244"/>
      <c r="H184" s="244"/>
      <c r="I184" s="244"/>
      <c r="J184" s="244"/>
      <c r="K184" s="244"/>
      <c r="L184" s="244"/>
      <c r="M184" s="244"/>
      <c r="N184" s="237"/>
      <c r="O184" s="237"/>
      <c r="P184" s="237"/>
      <c r="Q184" s="237"/>
      <c r="R184" s="237"/>
      <c r="S184" s="237"/>
    </row>
    <row r="185" spans="1:19" s="534" customFormat="1" ht="18.75" customHeight="1">
      <c r="A185" s="275"/>
      <c r="B185" s="275" t="s">
        <v>21</v>
      </c>
      <c r="C185" s="527" t="s">
        <v>1952</v>
      </c>
      <c r="D185" s="226"/>
      <c r="E185" s="528"/>
      <c r="F185" s="529"/>
      <c r="G185" s="530"/>
      <c r="H185" s="529"/>
      <c r="I185" s="531"/>
      <c r="J185" s="532"/>
      <c r="K185" s="532"/>
      <c r="L185" s="532"/>
      <c r="M185" s="532"/>
      <c r="N185" s="533"/>
      <c r="O185" s="533"/>
      <c r="P185" s="533"/>
      <c r="Q185" s="533"/>
      <c r="R185" s="533"/>
      <c r="S185" s="533"/>
    </row>
    <row r="186" spans="1:19" s="534" customFormat="1" ht="18.75" customHeight="1">
      <c r="A186" s="275" t="s">
        <v>1250</v>
      </c>
      <c r="B186" s="275"/>
      <c r="C186" s="535" t="s">
        <v>1645</v>
      </c>
      <c r="D186" s="226">
        <v>25</v>
      </c>
      <c r="E186" s="528" t="s">
        <v>2</v>
      </c>
      <c r="F186" s="554">
        <v>3050</v>
      </c>
      <c r="G186" s="554">
        <f t="shared" ref="G186:G192" si="70">F186*D186</f>
        <v>76250</v>
      </c>
      <c r="H186" s="554">
        <v>750</v>
      </c>
      <c r="I186" s="554">
        <f t="shared" ref="I186:I192" si="71">H186*D186</f>
        <v>18750</v>
      </c>
      <c r="J186" s="554">
        <f t="shared" ref="J186:J192" si="72">I186+G186</f>
        <v>95000</v>
      </c>
      <c r="K186" s="608" t="s">
        <v>2105</v>
      </c>
      <c r="L186" s="608" t="s">
        <v>2094</v>
      </c>
      <c r="M186" s="608"/>
      <c r="N186" s="533"/>
      <c r="O186" s="533"/>
      <c r="P186" s="533"/>
      <c r="Q186" s="533"/>
      <c r="R186" s="533"/>
      <c r="S186" s="533"/>
    </row>
    <row r="187" spans="1:19" s="534" customFormat="1" ht="18.75" customHeight="1">
      <c r="A187" s="275" t="s">
        <v>105</v>
      </c>
      <c r="B187" s="275"/>
      <c r="C187" s="535" t="s">
        <v>1606</v>
      </c>
      <c r="D187" s="226">
        <v>12</v>
      </c>
      <c r="E187" s="528" t="s">
        <v>2</v>
      </c>
      <c r="F187" s="554">
        <v>3500</v>
      </c>
      <c r="G187" s="554">
        <f t="shared" si="70"/>
        <v>42000</v>
      </c>
      <c r="H187" s="554">
        <v>750</v>
      </c>
      <c r="I187" s="554">
        <f t="shared" si="71"/>
        <v>9000</v>
      </c>
      <c r="J187" s="554">
        <f t="shared" si="72"/>
        <v>51000</v>
      </c>
      <c r="K187" s="609"/>
      <c r="L187" s="609"/>
      <c r="M187" s="609"/>
      <c r="N187" s="533"/>
      <c r="O187" s="533"/>
      <c r="P187" s="533"/>
      <c r="Q187" s="533"/>
      <c r="R187" s="533"/>
      <c r="S187" s="533"/>
    </row>
    <row r="188" spans="1:19" s="534" customFormat="1" ht="18.75" customHeight="1">
      <c r="A188" s="275" t="s">
        <v>107</v>
      </c>
      <c r="B188" s="275"/>
      <c r="C188" s="535" t="s">
        <v>1604</v>
      </c>
      <c r="D188" s="226">
        <v>16</v>
      </c>
      <c r="E188" s="528" t="s">
        <v>2</v>
      </c>
      <c r="F188" s="554">
        <v>3800</v>
      </c>
      <c r="G188" s="554">
        <f t="shared" si="70"/>
        <v>60800</v>
      </c>
      <c r="H188" s="554">
        <v>750</v>
      </c>
      <c r="I188" s="554">
        <f t="shared" si="71"/>
        <v>12000</v>
      </c>
      <c r="J188" s="554">
        <f t="shared" si="72"/>
        <v>72800</v>
      </c>
      <c r="K188" s="609"/>
      <c r="L188" s="609"/>
      <c r="M188" s="609"/>
      <c r="N188" s="533"/>
      <c r="O188" s="533"/>
      <c r="P188" s="533"/>
      <c r="Q188" s="533"/>
      <c r="R188" s="533"/>
      <c r="S188" s="533"/>
    </row>
    <row r="189" spans="1:19" s="534" customFormat="1" ht="18.75" customHeight="1">
      <c r="A189" s="275" t="s">
        <v>115</v>
      </c>
      <c r="B189" s="275"/>
      <c r="C189" s="535" t="s">
        <v>1634</v>
      </c>
      <c r="D189" s="226">
        <v>12</v>
      </c>
      <c r="E189" s="528" t="s">
        <v>2</v>
      </c>
      <c r="F189" s="554">
        <v>4100</v>
      </c>
      <c r="G189" s="554">
        <f t="shared" si="70"/>
        <v>49200</v>
      </c>
      <c r="H189" s="554">
        <v>750</v>
      </c>
      <c r="I189" s="554">
        <f t="shared" si="71"/>
        <v>9000</v>
      </c>
      <c r="J189" s="554">
        <f t="shared" si="72"/>
        <v>58200</v>
      </c>
      <c r="K189" s="609"/>
      <c r="L189" s="609"/>
      <c r="M189" s="609"/>
      <c r="N189" s="533"/>
      <c r="O189" s="533"/>
      <c r="P189" s="533"/>
      <c r="Q189" s="533"/>
      <c r="R189" s="533"/>
      <c r="S189" s="533"/>
    </row>
    <row r="190" spans="1:19" s="534" customFormat="1" ht="18.75" customHeight="1">
      <c r="A190" s="275" t="s">
        <v>1824</v>
      </c>
      <c r="B190" s="275"/>
      <c r="C190" s="535" t="s">
        <v>1627</v>
      </c>
      <c r="D190" s="226">
        <v>5</v>
      </c>
      <c r="E190" s="528" t="s">
        <v>2</v>
      </c>
      <c r="F190" s="554">
        <v>7050</v>
      </c>
      <c r="G190" s="554">
        <f t="shared" si="70"/>
        <v>35250</v>
      </c>
      <c r="H190" s="554">
        <v>750</v>
      </c>
      <c r="I190" s="554">
        <f t="shared" si="71"/>
        <v>3750</v>
      </c>
      <c r="J190" s="554">
        <f t="shared" si="72"/>
        <v>39000</v>
      </c>
      <c r="K190" s="609"/>
      <c r="L190" s="609"/>
      <c r="M190" s="609"/>
      <c r="N190" s="533"/>
      <c r="O190" s="533"/>
      <c r="P190" s="533"/>
      <c r="Q190" s="533"/>
      <c r="R190" s="533"/>
      <c r="S190" s="533"/>
    </row>
    <row r="191" spans="1:19" s="534" customFormat="1" ht="18.75" customHeight="1">
      <c r="A191" s="275" t="s">
        <v>397</v>
      </c>
      <c r="B191" s="275"/>
      <c r="C191" s="535" t="s">
        <v>1652</v>
      </c>
      <c r="D191" s="226">
        <v>4</v>
      </c>
      <c r="E191" s="528" t="s">
        <v>2</v>
      </c>
      <c r="F191" s="554">
        <v>7300</v>
      </c>
      <c r="G191" s="554">
        <f t="shared" si="70"/>
        <v>29200</v>
      </c>
      <c r="H191" s="554">
        <v>750</v>
      </c>
      <c r="I191" s="554">
        <f t="shared" si="71"/>
        <v>3000</v>
      </c>
      <c r="J191" s="554">
        <f t="shared" si="72"/>
        <v>32200</v>
      </c>
      <c r="K191" s="609"/>
      <c r="L191" s="609"/>
      <c r="M191" s="609"/>
      <c r="N191" s="533"/>
      <c r="O191" s="533"/>
      <c r="P191" s="533"/>
      <c r="Q191" s="533"/>
      <c r="R191" s="533"/>
      <c r="S191" s="533"/>
    </row>
    <row r="192" spans="1:19" s="534" customFormat="1" ht="18.75" customHeight="1">
      <c r="A192" s="275" t="s">
        <v>398</v>
      </c>
      <c r="B192" s="275"/>
      <c r="C192" s="535" t="s">
        <v>1616</v>
      </c>
      <c r="D192" s="226">
        <v>1</v>
      </c>
      <c r="E192" s="528" t="s">
        <v>2</v>
      </c>
      <c r="F192" s="554">
        <v>8800</v>
      </c>
      <c r="G192" s="554">
        <f t="shared" si="70"/>
        <v>8800</v>
      </c>
      <c r="H192" s="554">
        <v>750</v>
      </c>
      <c r="I192" s="554">
        <f t="shared" si="71"/>
        <v>750</v>
      </c>
      <c r="J192" s="554">
        <f t="shared" si="72"/>
        <v>9550</v>
      </c>
      <c r="K192" s="610"/>
      <c r="L192" s="610"/>
      <c r="M192" s="610"/>
      <c r="N192" s="533"/>
      <c r="O192" s="533"/>
      <c r="P192" s="533"/>
      <c r="Q192" s="533"/>
      <c r="R192" s="533"/>
      <c r="S192" s="533"/>
    </row>
    <row r="193" spans="1:36" s="545" customFormat="1" ht="35.25" customHeight="1">
      <c r="A193" s="278"/>
      <c r="B193" s="275" t="s">
        <v>1294</v>
      </c>
      <c r="C193" s="247" t="s">
        <v>1843</v>
      </c>
      <c r="D193" s="278"/>
      <c r="E193" s="278"/>
      <c r="F193" s="543"/>
      <c r="G193" s="543"/>
      <c r="H193" s="543"/>
      <c r="I193" s="543"/>
      <c r="J193" s="543"/>
      <c r="K193" s="543"/>
      <c r="L193" s="543"/>
      <c r="M193" s="543"/>
      <c r="N193" s="544"/>
      <c r="O193" s="544"/>
      <c r="P193" s="544"/>
      <c r="Q193" s="544"/>
      <c r="R193" s="544"/>
      <c r="S193" s="544"/>
      <c r="T193" s="544"/>
      <c r="U193" s="544"/>
      <c r="V193" s="544"/>
      <c r="W193" s="544"/>
      <c r="X193" s="544"/>
      <c r="Y193" s="544"/>
      <c r="Z193" s="544"/>
      <c r="AA193" s="544"/>
      <c r="AB193" s="544"/>
      <c r="AC193" s="544"/>
      <c r="AD193" s="544"/>
      <c r="AE193" s="544"/>
      <c r="AF193" s="544"/>
      <c r="AG193" s="544"/>
      <c r="AH193" s="544"/>
      <c r="AI193" s="544"/>
      <c r="AJ193" s="544"/>
    </row>
    <row r="194" spans="1:36" s="545" customFormat="1" ht="21.75" customHeight="1">
      <c r="A194" s="278" t="s">
        <v>1251</v>
      </c>
      <c r="B194" s="278"/>
      <c r="C194" s="252" t="s">
        <v>1296</v>
      </c>
      <c r="D194" s="546">
        <v>60</v>
      </c>
      <c r="E194" s="528" t="s">
        <v>2</v>
      </c>
      <c r="F194" s="554">
        <v>450</v>
      </c>
      <c r="G194" s="554">
        <f t="shared" ref="G194:G196" si="73">F194*D194</f>
        <v>27000</v>
      </c>
      <c r="H194" s="554">
        <v>100</v>
      </c>
      <c r="I194" s="554">
        <f t="shared" ref="I194:I196" si="74">H194*D194</f>
        <v>6000</v>
      </c>
      <c r="J194" s="554">
        <f t="shared" ref="J194:J196" si="75">I194+G194</f>
        <v>33000</v>
      </c>
      <c r="K194" s="608" t="s">
        <v>2106</v>
      </c>
      <c r="L194" s="608" t="s">
        <v>2095</v>
      </c>
      <c r="M194" s="608"/>
      <c r="N194" s="544"/>
      <c r="O194" s="544"/>
      <c r="P194" s="544"/>
      <c r="Q194" s="544"/>
      <c r="R194" s="544"/>
      <c r="S194" s="544"/>
      <c r="T194" s="544"/>
      <c r="U194" s="544"/>
      <c r="V194" s="544"/>
      <c r="W194" s="544"/>
      <c r="X194" s="544"/>
      <c r="Y194" s="544"/>
      <c r="Z194" s="544"/>
      <c r="AA194" s="544"/>
      <c r="AB194" s="544"/>
      <c r="AC194" s="544"/>
      <c r="AD194" s="544"/>
      <c r="AE194" s="544"/>
      <c r="AF194" s="544"/>
      <c r="AG194" s="544"/>
      <c r="AH194" s="544"/>
      <c r="AI194" s="544"/>
      <c r="AJ194" s="544"/>
    </row>
    <row r="195" spans="1:36" s="545" customFormat="1" ht="21.75" customHeight="1">
      <c r="A195" s="278" t="s">
        <v>1252</v>
      </c>
      <c r="B195" s="278"/>
      <c r="C195" s="252" t="s">
        <v>1295</v>
      </c>
      <c r="D195" s="546">
        <v>37</v>
      </c>
      <c r="E195" s="528" t="s">
        <v>2</v>
      </c>
      <c r="F195" s="554">
        <v>550</v>
      </c>
      <c r="G195" s="554">
        <f t="shared" si="73"/>
        <v>20350</v>
      </c>
      <c r="H195" s="554">
        <v>200</v>
      </c>
      <c r="I195" s="554">
        <f t="shared" si="74"/>
        <v>7400</v>
      </c>
      <c r="J195" s="554">
        <f t="shared" si="75"/>
        <v>27750</v>
      </c>
      <c r="K195" s="610"/>
      <c r="L195" s="610"/>
      <c r="M195" s="610"/>
      <c r="N195" s="544"/>
      <c r="O195" s="544"/>
      <c r="P195" s="544"/>
      <c r="Q195" s="544"/>
      <c r="R195" s="544"/>
      <c r="S195" s="544"/>
      <c r="T195" s="544"/>
      <c r="U195" s="544"/>
      <c r="V195" s="544"/>
      <c r="W195" s="544"/>
      <c r="X195" s="544"/>
      <c r="Y195" s="544"/>
      <c r="Z195" s="544"/>
      <c r="AA195" s="544"/>
      <c r="AB195" s="544"/>
      <c r="AC195" s="544"/>
      <c r="AD195" s="544"/>
      <c r="AE195" s="544"/>
      <c r="AF195" s="544"/>
      <c r="AG195" s="544"/>
      <c r="AH195" s="544"/>
      <c r="AI195" s="544"/>
      <c r="AJ195" s="544"/>
    </row>
    <row r="196" spans="1:36" s="534" customFormat="1" ht="33" customHeight="1">
      <c r="A196" s="275" t="s">
        <v>1253</v>
      </c>
      <c r="B196" s="275" t="s">
        <v>399</v>
      </c>
      <c r="C196" s="531" t="s">
        <v>1966</v>
      </c>
      <c r="D196" s="532">
        <v>2</v>
      </c>
      <c r="E196" s="278" t="s">
        <v>2</v>
      </c>
      <c r="F196" s="554">
        <v>180000</v>
      </c>
      <c r="G196" s="554">
        <f t="shared" si="73"/>
        <v>360000</v>
      </c>
      <c r="H196" s="554">
        <v>3000</v>
      </c>
      <c r="I196" s="554">
        <f t="shared" si="74"/>
        <v>6000</v>
      </c>
      <c r="J196" s="554">
        <f t="shared" si="75"/>
        <v>366000</v>
      </c>
      <c r="K196" s="543" t="s">
        <v>2120</v>
      </c>
      <c r="L196" s="547" t="s">
        <v>2095</v>
      </c>
      <c r="M196" s="608"/>
      <c r="N196" s="533"/>
      <c r="O196" s="533"/>
      <c r="P196" s="533"/>
      <c r="Q196" s="533"/>
      <c r="R196" s="533"/>
      <c r="S196" s="533"/>
    </row>
    <row r="197" spans="1:36" s="233" customFormat="1" ht="21.75" customHeight="1">
      <c r="A197" s="24" t="s">
        <v>150</v>
      </c>
      <c r="B197" s="24" t="s">
        <v>150</v>
      </c>
      <c r="C197" s="242" t="s">
        <v>1953</v>
      </c>
      <c r="D197" s="208"/>
      <c r="E197" s="243"/>
      <c r="F197" s="244"/>
      <c r="G197" s="244"/>
      <c r="H197" s="244"/>
      <c r="I197" s="244"/>
      <c r="J197" s="244"/>
      <c r="K197" s="244"/>
      <c r="L197" s="244"/>
      <c r="M197" s="610"/>
      <c r="N197" s="237"/>
      <c r="O197" s="237"/>
      <c r="P197" s="237"/>
      <c r="Q197" s="237"/>
      <c r="R197" s="237"/>
      <c r="S197" s="237"/>
    </row>
    <row r="198" spans="1:36" s="207" customFormat="1" ht="21.75" customHeight="1">
      <c r="A198" s="209"/>
      <c r="B198" s="255"/>
      <c r="C198" s="210" t="s">
        <v>117</v>
      </c>
      <c r="D198" s="226"/>
      <c r="E198" s="224"/>
      <c r="F198" s="228"/>
      <c r="G198" s="228"/>
      <c r="H198" s="218"/>
      <c r="I198" s="228"/>
      <c r="J198" s="228"/>
      <c r="K198" s="228"/>
      <c r="L198" s="228"/>
      <c r="M198" s="228"/>
      <c r="N198" s="236"/>
      <c r="O198" s="236"/>
      <c r="P198" s="236"/>
      <c r="Q198" s="236"/>
      <c r="R198" s="236"/>
      <c r="S198" s="238"/>
    </row>
    <row r="199" spans="1:36" s="138" customFormat="1" ht="49.5" customHeight="1">
      <c r="A199" s="209" t="s">
        <v>1250</v>
      </c>
      <c r="B199" s="209" t="s">
        <v>1286</v>
      </c>
      <c r="C199" s="213" t="s">
        <v>2086</v>
      </c>
      <c r="D199" s="215">
        <v>1</v>
      </c>
      <c r="E199" s="216" t="s">
        <v>1</v>
      </c>
      <c r="F199" s="554">
        <v>20000</v>
      </c>
      <c r="G199" s="554">
        <f t="shared" ref="G199:G204" si="76">F199*D199</f>
        <v>20000</v>
      </c>
      <c r="H199" s="554">
        <v>5000</v>
      </c>
      <c r="I199" s="554">
        <f t="shared" ref="I199:I204" si="77">H199*D199</f>
        <v>5000</v>
      </c>
      <c r="J199" s="554">
        <f t="shared" ref="J199:J204" si="78">I199+G199</f>
        <v>25000</v>
      </c>
      <c r="K199" s="215"/>
      <c r="L199" s="215"/>
      <c r="M199" s="215"/>
      <c r="N199" s="239"/>
      <c r="O199" s="239"/>
      <c r="P199" s="239"/>
      <c r="Q199" s="239"/>
      <c r="R199" s="239"/>
      <c r="S199" s="238"/>
    </row>
    <row r="200" spans="1:36" s="138" customFormat="1" ht="49.5" customHeight="1">
      <c r="A200" s="209" t="s">
        <v>105</v>
      </c>
      <c r="B200" s="209" t="s">
        <v>1287</v>
      </c>
      <c r="C200" s="213" t="s">
        <v>119</v>
      </c>
      <c r="D200" s="215">
        <v>1</v>
      </c>
      <c r="E200" s="216" t="s">
        <v>1</v>
      </c>
      <c r="F200" s="554">
        <v>35000</v>
      </c>
      <c r="G200" s="554">
        <f t="shared" si="76"/>
        <v>35000</v>
      </c>
      <c r="H200" s="554">
        <v>10000</v>
      </c>
      <c r="I200" s="554">
        <f t="shared" si="77"/>
        <v>10000</v>
      </c>
      <c r="J200" s="554">
        <f t="shared" si="78"/>
        <v>45000</v>
      </c>
      <c r="K200" s="215"/>
      <c r="L200" s="215"/>
      <c r="M200" s="215"/>
      <c r="N200" s="239"/>
      <c r="O200" s="239"/>
      <c r="P200" s="239"/>
      <c r="Q200" s="239"/>
      <c r="R200" s="239"/>
      <c r="S200" s="238"/>
    </row>
    <row r="201" spans="1:36" s="138" customFormat="1" ht="49.5" customHeight="1">
      <c r="A201" s="209" t="s">
        <v>107</v>
      </c>
      <c r="B201" s="209" t="s">
        <v>173</v>
      </c>
      <c r="C201" s="213" t="s">
        <v>174</v>
      </c>
      <c r="D201" s="215">
        <v>1</v>
      </c>
      <c r="E201" s="216" t="s">
        <v>1</v>
      </c>
      <c r="F201" s="554">
        <v>150000</v>
      </c>
      <c r="G201" s="554">
        <f t="shared" si="76"/>
        <v>150000</v>
      </c>
      <c r="H201" s="554">
        <v>25000</v>
      </c>
      <c r="I201" s="554">
        <f t="shared" si="77"/>
        <v>25000</v>
      </c>
      <c r="J201" s="554">
        <f t="shared" si="78"/>
        <v>175000</v>
      </c>
      <c r="K201" s="215" t="s">
        <v>2107</v>
      </c>
      <c r="L201" s="532" t="s">
        <v>2095</v>
      </c>
      <c r="M201" s="215"/>
      <c r="N201" s="239"/>
      <c r="O201" s="239"/>
      <c r="P201" s="239"/>
      <c r="Q201" s="239"/>
      <c r="R201" s="239"/>
      <c r="S201" s="238"/>
    </row>
    <row r="202" spans="1:36" s="204" customFormat="1" ht="49.5" customHeight="1">
      <c r="A202" s="209" t="s">
        <v>115</v>
      </c>
      <c r="B202" s="209" t="s">
        <v>1294</v>
      </c>
      <c r="C202" s="213" t="s">
        <v>1827</v>
      </c>
      <c r="D202" s="215">
        <v>1</v>
      </c>
      <c r="E202" s="216" t="s">
        <v>1</v>
      </c>
      <c r="F202" s="554">
        <v>80000</v>
      </c>
      <c r="G202" s="554">
        <f t="shared" si="76"/>
        <v>80000</v>
      </c>
      <c r="H202" s="554">
        <v>10000</v>
      </c>
      <c r="I202" s="554">
        <f t="shared" si="77"/>
        <v>10000</v>
      </c>
      <c r="J202" s="554">
        <f t="shared" si="78"/>
        <v>90000</v>
      </c>
      <c r="K202" s="215" t="s">
        <v>2121</v>
      </c>
      <c r="L202" s="532" t="s">
        <v>2095</v>
      </c>
      <c r="M202" s="215"/>
      <c r="N202" s="236"/>
      <c r="O202" s="236"/>
      <c r="P202" s="236"/>
      <c r="Q202" s="236"/>
      <c r="R202" s="236"/>
      <c r="S202" s="238"/>
      <c r="X202" s="246"/>
    </row>
    <row r="203" spans="1:36" s="138" customFormat="1" ht="31.5" customHeight="1">
      <c r="A203" s="209" t="s">
        <v>1824</v>
      </c>
      <c r="B203" s="209" t="s">
        <v>1429</v>
      </c>
      <c r="C203" s="213" t="s">
        <v>1829</v>
      </c>
      <c r="D203" s="215">
        <v>1</v>
      </c>
      <c r="E203" s="216" t="s">
        <v>1</v>
      </c>
      <c r="F203" s="554">
        <v>15000</v>
      </c>
      <c r="G203" s="554">
        <f t="shared" si="76"/>
        <v>15000</v>
      </c>
      <c r="H203" s="554">
        <v>15000</v>
      </c>
      <c r="I203" s="554">
        <f t="shared" si="77"/>
        <v>15000</v>
      </c>
      <c r="J203" s="554">
        <f t="shared" si="78"/>
        <v>30000</v>
      </c>
      <c r="K203" s="215" t="s">
        <v>2119</v>
      </c>
      <c r="L203" s="532" t="s">
        <v>2096</v>
      </c>
      <c r="M203" s="215"/>
      <c r="N203" s="239"/>
      <c r="O203" s="239"/>
      <c r="P203" s="239"/>
      <c r="Q203" s="239"/>
      <c r="R203" s="239"/>
      <c r="S203" s="238"/>
    </row>
    <row r="204" spans="1:36" s="138" customFormat="1" ht="49.5" customHeight="1">
      <c r="A204" s="209" t="s">
        <v>397</v>
      </c>
      <c r="B204" s="209" t="s">
        <v>1806</v>
      </c>
      <c r="C204" s="213" t="s">
        <v>122</v>
      </c>
      <c r="D204" s="215">
        <v>1</v>
      </c>
      <c r="E204" s="216" t="s">
        <v>1</v>
      </c>
      <c r="F204" s="554">
        <v>25000</v>
      </c>
      <c r="G204" s="554">
        <f t="shared" si="76"/>
        <v>25000</v>
      </c>
      <c r="H204" s="554">
        <v>5000</v>
      </c>
      <c r="I204" s="554">
        <f t="shared" si="77"/>
        <v>5000</v>
      </c>
      <c r="J204" s="554">
        <f t="shared" si="78"/>
        <v>30000</v>
      </c>
      <c r="K204" s="215"/>
      <c r="L204" s="215" t="s">
        <v>2096</v>
      </c>
      <c r="M204" s="215"/>
      <c r="N204" s="239"/>
      <c r="O204" s="239"/>
      <c r="P204" s="239"/>
      <c r="Q204" s="239"/>
      <c r="R204" s="239"/>
      <c r="S204" s="238"/>
    </row>
    <row r="205" spans="1:36" s="233" customFormat="1" ht="21.75" customHeight="1">
      <c r="A205" s="24" t="s">
        <v>150</v>
      </c>
      <c r="B205" s="24" t="s">
        <v>150</v>
      </c>
      <c r="C205" s="242" t="s">
        <v>1954</v>
      </c>
      <c r="D205" s="208"/>
      <c r="E205" s="243"/>
      <c r="F205" s="244"/>
      <c r="G205" s="244"/>
      <c r="H205" s="244"/>
      <c r="I205" s="244"/>
      <c r="J205" s="244"/>
      <c r="K205" s="244"/>
      <c r="L205" s="244"/>
      <c r="M205" s="244"/>
      <c r="N205" s="237"/>
      <c r="O205" s="237"/>
      <c r="P205" s="237"/>
      <c r="Q205" s="237"/>
      <c r="R205" s="237"/>
      <c r="S205" s="237"/>
    </row>
    <row r="206" spans="1:36" s="214" customFormat="1" ht="21.75" customHeight="1">
      <c r="A206" s="209"/>
      <c r="B206" s="209" t="s">
        <v>1809</v>
      </c>
      <c r="C206" s="210" t="s">
        <v>123</v>
      </c>
      <c r="D206" s="215"/>
      <c r="E206" s="216"/>
      <c r="F206" s="212"/>
      <c r="G206" s="217"/>
      <c r="H206" s="212"/>
      <c r="I206" s="213"/>
      <c r="J206" s="216"/>
      <c r="K206" s="216"/>
      <c r="L206" s="216"/>
      <c r="M206" s="216"/>
      <c r="N206" s="241"/>
      <c r="O206" s="241"/>
      <c r="P206" s="241"/>
      <c r="Q206" s="241"/>
      <c r="R206" s="241"/>
      <c r="S206" s="238"/>
    </row>
    <row r="207" spans="1:36" s="214" customFormat="1" ht="25.5">
      <c r="A207" s="209" t="s">
        <v>1250</v>
      </c>
      <c r="B207" s="209"/>
      <c r="C207" s="282" t="s">
        <v>1963</v>
      </c>
      <c r="D207" s="215">
        <v>1</v>
      </c>
      <c r="E207" s="216" t="s">
        <v>1</v>
      </c>
      <c r="F207" s="554">
        <v>20000</v>
      </c>
      <c r="G207" s="554">
        <f t="shared" ref="G207:G213" si="79">F207*D207</f>
        <v>20000</v>
      </c>
      <c r="H207" s="554">
        <v>5000</v>
      </c>
      <c r="I207" s="554">
        <f t="shared" ref="I207:I213" si="80">H207*D207</f>
        <v>5000</v>
      </c>
      <c r="J207" s="554">
        <f t="shared" ref="J207:J213" si="81">I207+G207</f>
        <v>25000</v>
      </c>
      <c r="K207" s="216"/>
      <c r="L207" s="216"/>
      <c r="M207" s="216"/>
      <c r="N207" s="241"/>
      <c r="O207" s="241"/>
      <c r="P207" s="241"/>
      <c r="Q207" s="241"/>
      <c r="R207" s="241"/>
      <c r="S207" s="238"/>
    </row>
    <row r="208" spans="1:36" s="214" customFormat="1" ht="21.75" customHeight="1">
      <c r="A208" s="209"/>
      <c r="B208" s="209" t="s">
        <v>1810</v>
      </c>
      <c r="C208" s="210" t="s">
        <v>1828</v>
      </c>
      <c r="D208" s="215"/>
      <c r="E208" s="216"/>
      <c r="F208" s="554"/>
      <c r="G208" s="554">
        <f t="shared" si="79"/>
        <v>0</v>
      </c>
      <c r="H208" s="554"/>
      <c r="I208" s="554">
        <f t="shared" si="80"/>
        <v>0</v>
      </c>
      <c r="J208" s="554">
        <f t="shared" si="81"/>
        <v>0</v>
      </c>
      <c r="K208" s="216"/>
      <c r="L208" s="216"/>
      <c r="M208" s="216"/>
      <c r="N208" s="241"/>
      <c r="O208" s="241"/>
      <c r="P208" s="241"/>
      <c r="Q208" s="241"/>
      <c r="R208" s="241"/>
      <c r="S208" s="238"/>
    </row>
    <row r="209" spans="1:19" s="214" customFormat="1" ht="21.75" customHeight="1">
      <c r="A209" s="209" t="s">
        <v>105</v>
      </c>
      <c r="B209" s="209"/>
      <c r="C209" s="213" t="s">
        <v>1964</v>
      </c>
      <c r="D209" s="215">
        <v>1</v>
      </c>
      <c r="E209" s="216" t="s">
        <v>1</v>
      </c>
      <c r="F209" s="554"/>
      <c r="G209" s="554">
        <f t="shared" si="79"/>
        <v>0</v>
      </c>
      <c r="H209" s="554">
        <v>50000</v>
      </c>
      <c r="I209" s="554">
        <f t="shared" si="80"/>
        <v>50000</v>
      </c>
      <c r="J209" s="554">
        <f t="shared" si="81"/>
        <v>50000</v>
      </c>
      <c r="K209" s="216"/>
      <c r="L209" s="216"/>
      <c r="M209" s="216"/>
      <c r="N209" s="241"/>
      <c r="O209" s="241"/>
      <c r="P209" s="241"/>
      <c r="Q209" s="241"/>
      <c r="R209" s="241"/>
      <c r="S209" s="238"/>
    </row>
    <row r="210" spans="1:19" s="214" customFormat="1" ht="21.75" customHeight="1">
      <c r="A210" s="209" t="s">
        <v>107</v>
      </c>
      <c r="B210" s="209"/>
      <c r="C210" s="213" t="s">
        <v>1965</v>
      </c>
      <c r="D210" s="215">
        <v>1</v>
      </c>
      <c r="E210" s="216" t="s">
        <v>1</v>
      </c>
      <c r="F210" s="554"/>
      <c r="G210" s="554">
        <f t="shared" si="79"/>
        <v>0</v>
      </c>
      <c r="H210" s="554">
        <v>80000</v>
      </c>
      <c r="I210" s="554">
        <f t="shared" si="80"/>
        <v>80000</v>
      </c>
      <c r="J210" s="554">
        <f t="shared" si="81"/>
        <v>80000</v>
      </c>
      <c r="K210" s="216"/>
      <c r="L210" s="216"/>
      <c r="M210" s="216"/>
      <c r="N210" s="241"/>
      <c r="O210" s="241"/>
      <c r="P210" s="241"/>
      <c r="Q210" s="241"/>
      <c r="R210" s="241"/>
      <c r="S210" s="238"/>
    </row>
    <row r="211" spans="1:19" s="214" customFormat="1" ht="21.75" customHeight="1">
      <c r="A211" s="209"/>
      <c r="B211" s="209"/>
      <c r="C211" s="210" t="s">
        <v>128</v>
      </c>
      <c r="D211" s="215"/>
      <c r="E211" s="216"/>
      <c r="F211" s="554"/>
      <c r="G211" s="554">
        <f t="shared" si="79"/>
        <v>0</v>
      </c>
      <c r="H211" s="554"/>
      <c r="I211" s="554">
        <f t="shared" si="80"/>
        <v>0</v>
      </c>
      <c r="J211" s="554">
        <f t="shared" si="81"/>
        <v>0</v>
      </c>
      <c r="K211" s="216"/>
      <c r="L211" s="216"/>
      <c r="M211" s="216"/>
      <c r="N211" s="241"/>
      <c r="O211" s="241"/>
      <c r="P211" s="241"/>
      <c r="Q211" s="241"/>
      <c r="R211" s="241"/>
      <c r="S211" s="238"/>
    </row>
    <row r="212" spans="1:19" s="214" customFormat="1" ht="43.5" customHeight="1">
      <c r="A212" s="209" t="s">
        <v>115</v>
      </c>
      <c r="B212" s="209"/>
      <c r="C212" s="213" t="s">
        <v>1811</v>
      </c>
      <c r="D212" s="215">
        <v>1</v>
      </c>
      <c r="E212" s="216" t="s">
        <v>1812</v>
      </c>
      <c r="F212" s="554"/>
      <c r="G212" s="554">
        <f t="shared" si="79"/>
        <v>0</v>
      </c>
      <c r="H212" s="554"/>
      <c r="I212" s="554">
        <f t="shared" si="80"/>
        <v>0</v>
      </c>
      <c r="J212" s="554">
        <f t="shared" si="81"/>
        <v>0</v>
      </c>
      <c r="K212" s="213"/>
      <c r="L212" s="213"/>
      <c r="M212" s="213"/>
      <c r="N212" s="241"/>
      <c r="O212" s="241"/>
      <c r="P212" s="241"/>
      <c r="Q212" s="241"/>
      <c r="R212" s="241"/>
      <c r="S212" s="238"/>
    </row>
    <row r="213" spans="1:19" s="214" customFormat="1" ht="24" customHeight="1">
      <c r="A213" s="209"/>
      <c r="B213" s="209"/>
      <c r="C213" s="213" t="s">
        <v>2113</v>
      </c>
      <c r="D213" s="215">
        <v>2</v>
      </c>
      <c r="E213" s="216" t="s">
        <v>2</v>
      </c>
      <c r="F213" s="554">
        <v>245000</v>
      </c>
      <c r="G213" s="554">
        <f t="shared" si="79"/>
        <v>490000</v>
      </c>
      <c r="H213" s="554">
        <v>3000</v>
      </c>
      <c r="I213" s="554">
        <f t="shared" si="80"/>
        <v>6000</v>
      </c>
      <c r="J213" s="554">
        <f t="shared" si="81"/>
        <v>496000</v>
      </c>
      <c r="K213" s="216" t="s">
        <v>2114</v>
      </c>
      <c r="L213" s="547" t="s">
        <v>2115</v>
      </c>
      <c r="M213" s="216"/>
      <c r="N213" s="241"/>
      <c r="O213" s="241"/>
      <c r="P213" s="241"/>
      <c r="Q213" s="241"/>
      <c r="R213" s="241"/>
      <c r="S213" s="238"/>
    </row>
    <row r="214" spans="1:19" s="233" customFormat="1" ht="21.75" customHeight="1">
      <c r="A214" s="24" t="s">
        <v>150</v>
      </c>
      <c r="B214" s="24" t="s">
        <v>150</v>
      </c>
      <c r="C214" s="242" t="s">
        <v>1955</v>
      </c>
      <c r="D214" s="208"/>
      <c r="E214" s="243"/>
      <c r="F214" s="244"/>
      <c r="G214" s="244"/>
      <c r="H214" s="244"/>
      <c r="I214" s="244"/>
      <c r="J214" s="244"/>
      <c r="K214" s="244"/>
      <c r="L214" s="244"/>
      <c r="M214" s="244"/>
      <c r="N214" s="237"/>
      <c r="O214" s="237"/>
      <c r="P214" s="237"/>
      <c r="Q214" s="237"/>
      <c r="R214" s="237"/>
      <c r="S214" s="237"/>
    </row>
    <row r="215" spans="1:19" ht="7.15" customHeight="1">
      <c r="A215" s="67"/>
      <c r="B215" s="67"/>
      <c r="C215" s="272"/>
      <c r="D215" s="273"/>
      <c r="E215" s="274"/>
      <c r="F215" s="274"/>
      <c r="G215" s="78"/>
      <c r="H215" s="78"/>
      <c r="I215" s="74"/>
      <c r="J215" s="273"/>
      <c r="K215" s="273"/>
      <c r="L215" s="273"/>
      <c r="M215" s="273"/>
    </row>
    <row r="216" spans="1:19" s="233" customFormat="1" ht="30.75" customHeight="1">
      <c r="A216" s="24" t="s">
        <v>150</v>
      </c>
      <c r="B216" s="24" t="s">
        <v>150</v>
      </c>
      <c r="C216" s="258" t="s">
        <v>151</v>
      </c>
      <c r="D216" s="208"/>
      <c r="E216" s="243"/>
      <c r="F216" s="244"/>
      <c r="G216" s="555">
        <f>SUM(G7:G215)</f>
        <v>24815059.5101</v>
      </c>
      <c r="H216" s="244"/>
      <c r="I216" s="555">
        <f>SUM(I7:I215)</f>
        <v>3963967.0749500003</v>
      </c>
      <c r="J216" s="555">
        <f>SUM(J7:J215)</f>
        <v>28779026.585049994</v>
      </c>
      <c r="K216" s="244"/>
      <c r="L216" s="244"/>
      <c r="M216" s="244"/>
      <c r="N216" s="237"/>
      <c r="O216" s="237"/>
      <c r="P216" s="237"/>
      <c r="Q216" s="237"/>
      <c r="R216" s="237"/>
      <c r="S216" s="237"/>
    </row>
    <row r="218" spans="1:19">
      <c r="I218" s="195"/>
    </row>
  </sheetData>
  <mergeCells count="35">
    <mergeCell ref="L103:L105"/>
    <mergeCell ref="L109:L117"/>
    <mergeCell ref="L121:L134"/>
    <mergeCell ref="M103:M105"/>
    <mergeCell ref="M109:M117"/>
    <mergeCell ref="M121:M134"/>
    <mergeCell ref="K103:K105"/>
    <mergeCell ref="K109:K117"/>
    <mergeCell ref="K121:K134"/>
    <mergeCell ref="K137:K149"/>
    <mergeCell ref="K152:K183"/>
    <mergeCell ref="A1:M1"/>
    <mergeCell ref="L64:L68"/>
    <mergeCell ref="L73:L79"/>
    <mergeCell ref="L85:L91"/>
    <mergeCell ref="L94:L101"/>
    <mergeCell ref="K64:K68"/>
    <mergeCell ref="K73:K79"/>
    <mergeCell ref="K85:K91"/>
    <mergeCell ref="K94:K101"/>
    <mergeCell ref="M64:M68"/>
    <mergeCell ref="M73:M79"/>
    <mergeCell ref="M85:M91"/>
    <mergeCell ref="M94:M101"/>
    <mergeCell ref="K186:K192"/>
    <mergeCell ref="K194:K195"/>
    <mergeCell ref="M196:M197"/>
    <mergeCell ref="L137:L149"/>
    <mergeCell ref="L152:L183"/>
    <mergeCell ref="L186:L192"/>
    <mergeCell ref="L194:L195"/>
    <mergeCell ref="M186:M192"/>
    <mergeCell ref="M194:M195"/>
    <mergeCell ref="M137:M149"/>
    <mergeCell ref="M152:M183"/>
  </mergeCells>
  <phoneticPr fontId="133" type="noConversion"/>
  <printOptions horizontalCentered="1" gridLinesSet="0"/>
  <pageMargins left="0.6" right="0.6" top="1.1000000000000001" bottom="0.9" header="0.42" footer="0.37"/>
  <pageSetup paperSize="9" scale="61" fitToHeight="0" orientation="landscape" r:id="rId1"/>
  <headerFooter scaleWithDoc="0">
    <oddHeader>&amp;L&amp;G&amp;R&amp;"Arial,Regular"&amp;11&amp;K03+000TENDER DOCUMENTS FOR HVAC WORKS&amp;"Century Gothic,Regular"&amp;10&amp;K000000
&amp;"-,Bold"&amp;14&amp;K03+000ABBOTT OFFICES @ OCEAN TOWER, KARACHI</oddHeader>
    <oddFooter>&amp;L&amp;"Calibri,Bold"&amp;14&amp;K03+000S. MEHBOOB &amp;&amp; COMPANY&amp;R&amp;"Calibri,Regular"Sec-II - &amp;P of &amp;N</oddFooter>
  </headerFooter>
  <rowBreaks count="13" manualBreakCount="13">
    <brk id="22" max="12" man="1"/>
    <brk id="41" max="12" man="1"/>
    <brk id="59" max="12" man="1"/>
    <brk id="81" max="12" man="1"/>
    <brk id="92" max="12" man="1"/>
    <brk id="106" max="12" man="1"/>
    <brk id="118" max="12" man="1"/>
    <brk id="135" max="12" man="1"/>
    <brk id="150" max="12" man="1"/>
    <brk id="166" max="12" man="1"/>
    <brk id="184" max="12" man="1"/>
    <brk id="197" max="12" man="1"/>
    <brk id="205" max="12" man="1"/>
  </rowBreaks>
  <ignoredErrors>
    <ignoredError sqref="B107" twoDigitTextYear="1"/>
  </ignoredError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D50"/>
  <sheetViews>
    <sheetView showGridLines="0" showZeros="0" topLeftCell="A30" zoomScale="110" zoomScaleNormal="110" zoomScaleSheetLayoutView="80" zoomScalePageLayoutView="73" workbookViewId="0">
      <selection activeCell="J46" sqref="J46"/>
    </sheetView>
  </sheetViews>
  <sheetFormatPr defaultColWidth="9.140625" defaultRowHeight="12.75"/>
  <cols>
    <col min="1" max="1" width="6.5703125" style="291" customWidth="1"/>
    <col min="2" max="2" width="11.7109375" style="344" customWidth="1"/>
    <col min="3" max="3" width="64.140625" style="345" bestFit="1" customWidth="1"/>
    <col min="4" max="5" width="7.7109375" style="346" customWidth="1"/>
    <col min="6" max="6" width="11.5703125" style="347" customWidth="1"/>
    <col min="7" max="13" width="11.5703125" style="348" customWidth="1"/>
    <col min="14" max="16384" width="9.140625" style="291"/>
  </cols>
  <sheetData>
    <row r="1" spans="1:30" s="50" customFormat="1" ht="32.25" customHeight="1">
      <c r="A1" s="622" t="s">
        <v>1967</v>
      </c>
      <c r="B1" s="623"/>
      <c r="C1" s="623"/>
      <c r="D1" s="623"/>
      <c r="E1" s="623"/>
      <c r="F1" s="623"/>
      <c r="G1" s="623"/>
      <c r="H1" s="623"/>
      <c r="I1" s="623"/>
      <c r="J1" s="623"/>
      <c r="K1" s="623"/>
      <c r="L1" s="623"/>
      <c r="M1" s="623"/>
    </row>
    <row r="2" spans="1:30" s="207" customFormat="1" ht="15.75" customHeight="1">
      <c r="A2" s="205">
        <v>1</v>
      </c>
      <c r="B2" s="205">
        <v>2</v>
      </c>
      <c r="C2" s="205">
        <v>3</v>
      </c>
      <c r="D2" s="206">
        <v>4</v>
      </c>
      <c r="E2" s="205">
        <v>5</v>
      </c>
      <c r="F2" s="205">
        <v>6</v>
      </c>
      <c r="G2" s="205">
        <v>7</v>
      </c>
      <c r="H2" s="205">
        <v>8</v>
      </c>
      <c r="I2" s="205">
        <v>9</v>
      </c>
      <c r="J2" s="205">
        <v>10</v>
      </c>
      <c r="K2" s="205">
        <v>11</v>
      </c>
      <c r="L2" s="205">
        <v>12</v>
      </c>
      <c r="M2" s="205">
        <v>13</v>
      </c>
    </row>
    <row r="3" spans="1:30" s="207" customFormat="1" ht="30" customHeight="1">
      <c r="A3" s="27" t="s">
        <v>1813</v>
      </c>
      <c r="B3" s="27" t="s">
        <v>137</v>
      </c>
      <c r="C3" s="205" t="s">
        <v>0</v>
      </c>
      <c r="D3" s="208" t="s">
        <v>1814</v>
      </c>
      <c r="E3" s="24" t="s">
        <v>13</v>
      </c>
      <c r="F3" s="24" t="s">
        <v>1815</v>
      </c>
      <c r="G3" s="24" t="s">
        <v>1816</v>
      </c>
      <c r="H3" s="24" t="s">
        <v>1817</v>
      </c>
      <c r="I3" s="24" t="s">
        <v>1818</v>
      </c>
      <c r="J3" s="24" t="s">
        <v>1819</v>
      </c>
      <c r="K3" s="24" t="s">
        <v>1968</v>
      </c>
      <c r="L3" s="24" t="s">
        <v>1969</v>
      </c>
      <c r="M3" s="24" t="s">
        <v>1970</v>
      </c>
    </row>
    <row r="4" spans="1:30" s="207" customFormat="1" ht="15.75" customHeight="1">
      <c r="A4" s="27">
        <v>1</v>
      </c>
      <c r="B4" s="27">
        <v>2</v>
      </c>
      <c r="C4" s="27">
        <v>3</v>
      </c>
      <c r="D4" s="206">
        <v>4</v>
      </c>
      <c r="E4" s="206">
        <v>5</v>
      </c>
      <c r="F4" s="206">
        <v>6</v>
      </c>
      <c r="G4" s="206" t="s">
        <v>1820</v>
      </c>
      <c r="H4" s="206">
        <v>8</v>
      </c>
      <c r="I4" s="206" t="s">
        <v>1821</v>
      </c>
      <c r="J4" s="206" t="s">
        <v>1822</v>
      </c>
      <c r="K4" s="206"/>
      <c r="L4" s="206"/>
      <c r="M4" s="206"/>
    </row>
    <row r="5" spans="1:30" ht="18" customHeight="1">
      <c r="A5" s="283"/>
      <c r="B5" s="283"/>
      <c r="C5" s="284" t="s">
        <v>1971</v>
      </c>
      <c r="D5" s="285"/>
      <c r="E5" s="286"/>
      <c r="F5" s="287"/>
      <c r="G5" s="287"/>
      <c r="H5" s="288"/>
      <c r="I5" s="289"/>
      <c r="J5" s="288"/>
      <c r="K5" s="288"/>
      <c r="L5" s="288"/>
      <c r="M5" s="288"/>
      <c r="N5" s="290"/>
      <c r="O5" s="290"/>
      <c r="P5" s="290"/>
      <c r="Q5" s="290"/>
      <c r="R5" s="290"/>
      <c r="S5" s="290"/>
      <c r="T5" s="290"/>
      <c r="U5" s="290"/>
      <c r="V5" s="290"/>
      <c r="W5" s="290"/>
      <c r="X5" s="290"/>
      <c r="Y5" s="290"/>
      <c r="Z5" s="290"/>
      <c r="AA5" s="290"/>
      <c r="AB5" s="290"/>
      <c r="AC5" s="290"/>
      <c r="AD5" s="290"/>
    </row>
    <row r="6" spans="1:30" ht="46.5" customHeight="1">
      <c r="A6" s="292"/>
      <c r="B6" s="292" t="s">
        <v>1972</v>
      </c>
      <c r="C6" s="293" t="s">
        <v>1973</v>
      </c>
      <c r="D6" s="294"/>
      <c r="E6" s="295"/>
      <c r="F6" s="296"/>
      <c r="G6" s="296"/>
      <c r="H6" s="297"/>
      <c r="I6" s="297"/>
      <c r="J6" s="297"/>
      <c r="K6" s="297"/>
      <c r="L6" s="297"/>
      <c r="M6" s="297"/>
      <c r="N6" s="290"/>
      <c r="O6" s="290"/>
      <c r="P6" s="290"/>
      <c r="Q6" s="290"/>
      <c r="R6" s="290"/>
      <c r="S6" s="290"/>
      <c r="T6" s="290"/>
      <c r="U6" s="290"/>
      <c r="V6" s="290"/>
      <c r="W6" s="290"/>
      <c r="X6" s="290"/>
      <c r="Y6" s="290"/>
      <c r="Z6" s="290"/>
      <c r="AA6" s="290"/>
      <c r="AB6" s="290"/>
      <c r="AC6" s="290"/>
      <c r="AD6" s="290"/>
    </row>
    <row r="7" spans="1:30" ht="18" customHeight="1">
      <c r="A7" s="255" t="s">
        <v>1250</v>
      </c>
      <c r="B7" s="255"/>
      <c r="C7" s="298" t="s">
        <v>1974</v>
      </c>
      <c r="D7" s="299">
        <v>1564.5263699999998</v>
      </c>
      <c r="E7" s="300" t="s">
        <v>11</v>
      </c>
      <c r="F7" s="556">
        <v>550</v>
      </c>
      <c r="G7" s="556">
        <f>F7*D7</f>
        <v>860489.50349999988</v>
      </c>
      <c r="H7" s="556">
        <v>200</v>
      </c>
      <c r="I7" s="556">
        <f>H7*D7</f>
        <v>312905.27399999998</v>
      </c>
      <c r="J7" s="556">
        <f>I7+G7</f>
        <v>1173394.7774999999</v>
      </c>
      <c r="K7" s="608" t="s">
        <v>2108</v>
      </c>
      <c r="L7" s="608" t="s">
        <v>2095</v>
      </c>
      <c r="M7" s="608"/>
      <c r="N7" s="290"/>
      <c r="O7" s="290"/>
      <c r="P7" s="290"/>
      <c r="Q7" s="290"/>
      <c r="R7" s="290"/>
      <c r="S7" s="290"/>
      <c r="T7" s="290"/>
      <c r="U7" s="290"/>
      <c r="V7" s="290"/>
      <c r="W7" s="290"/>
      <c r="X7" s="290"/>
      <c r="Y7" s="290"/>
      <c r="Z7" s="290"/>
      <c r="AA7" s="290"/>
      <c r="AB7" s="290"/>
      <c r="AC7" s="290"/>
      <c r="AD7" s="290"/>
    </row>
    <row r="8" spans="1:30" ht="18" customHeight="1">
      <c r="A8" s="255" t="s">
        <v>105</v>
      </c>
      <c r="B8" s="255"/>
      <c r="C8" s="298" t="s">
        <v>1975</v>
      </c>
      <c r="D8" s="299">
        <v>272.78712999999999</v>
      </c>
      <c r="E8" s="300" t="s">
        <v>11</v>
      </c>
      <c r="F8" s="556">
        <v>750</v>
      </c>
      <c r="G8" s="556">
        <f t="shared" ref="G8:G14" si="0">F8*D8</f>
        <v>204590.3475</v>
      </c>
      <c r="H8" s="556">
        <v>225</v>
      </c>
      <c r="I8" s="556">
        <f t="shared" ref="I8:I14" si="1">H8*D8</f>
        <v>61377.104249999997</v>
      </c>
      <c r="J8" s="556">
        <f t="shared" ref="J8:J14" si="2">I8+G8</f>
        <v>265967.45175000001</v>
      </c>
      <c r="K8" s="609"/>
      <c r="L8" s="609"/>
      <c r="M8" s="609"/>
      <c r="N8" s="290"/>
      <c r="O8" s="290"/>
      <c r="P8" s="290"/>
      <c r="Q8" s="290"/>
      <c r="R8" s="290"/>
      <c r="S8" s="290"/>
      <c r="T8" s="290"/>
      <c r="U8" s="290"/>
      <c r="V8" s="290"/>
      <c r="W8" s="290"/>
      <c r="X8" s="290"/>
      <c r="Y8" s="290"/>
      <c r="Z8" s="290"/>
      <c r="AA8" s="290"/>
      <c r="AB8" s="290"/>
      <c r="AC8" s="290"/>
      <c r="AD8" s="290"/>
    </row>
    <row r="9" spans="1:30" ht="18" customHeight="1">
      <c r="A9" s="255" t="s">
        <v>107</v>
      </c>
      <c r="B9" s="255"/>
      <c r="C9" s="298" t="s">
        <v>1976</v>
      </c>
      <c r="D9" s="299">
        <v>162.29631000000001</v>
      </c>
      <c r="E9" s="300" t="s">
        <v>11</v>
      </c>
      <c r="F9" s="556">
        <v>900</v>
      </c>
      <c r="G9" s="556">
        <f t="shared" si="0"/>
        <v>146066.679</v>
      </c>
      <c r="H9" s="556">
        <v>250</v>
      </c>
      <c r="I9" s="556">
        <f t="shared" si="1"/>
        <v>40574.077499999999</v>
      </c>
      <c r="J9" s="556">
        <f t="shared" si="2"/>
        <v>186640.75650000002</v>
      </c>
      <c r="K9" s="609"/>
      <c r="L9" s="609"/>
      <c r="M9" s="609"/>
      <c r="N9" s="290"/>
      <c r="O9" s="290"/>
      <c r="P9" s="290"/>
      <c r="Q9" s="290"/>
      <c r="R9" s="290"/>
      <c r="S9" s="290"/>
      <c r="T9" s="290"/>
      <c r="U9" s="290"/>
      <c r="V9" s="290"/>
      <c r="W9" s="290"/>
      <c r="X9" s="290"/>
      <c r="Y9" s="290"/>
      <c r="Z9" s="290"/>
      <c r="AA9" s="290"/>
      <c r="AB9" s="290"/>
      <c r="AC9" s="290"/>
      <c r="AD9" s="290"/>
    </row>
    <row r="10" spans="1:30" ht="18" customHeight="1">
      <c r="A10" s="255" t="s">
        <v>115</v>
      </c>
      <c r="B10" s="255"/>
      <c r="C10" s="298" t="s">
        <v>1977</v>
      </c>
      <c r="D10" s="302">
        <v>298.29349000000002</v>
      </c>
      <c r="E10" s="300" t="s">
        <v>11</v>
      </c>
      <c r="F10" s="556">
        <v>1100</v>
      </c>
      <c r="G10" s="556">
        <f t="shared" si="0"/>
        <v>328122.83900000004</v>
      </c>
      <c r="H10" s="556">
        <v>300</v>
      </c>
      <c r="I10" s="556">
        <f t="shared" si="1"/>
        <v>89488.047000000006</v>
      </c>
      <c r="J10" s="556">
        <f t="shared" si="2"/>
        <v>417610.88600000006</v>
      </c>
      <c r="K10" s="609"/>
      <c r="L10" s="609"/>
      <c r="M10" s="609"/>
      <c r="N10" s="290"/>
      <c r="O10" s="290"/>
      <c r="P10" s="290"/>
      <c r="Q10" s="290"/>
      <c r="R10" s="290"/>
      <c r="S10" s="290"/>
      <c r="T10" s="290"/>
      <c r="U10" s="290"/>
      <c r="V10" s="290"/>
      <c r="W10" s="290"/>
      <c r="X10" s="290"/>
      <c r="Y10" s="290"/>
      <c r="Z10" s="290"/>
      <c r="AA10" s="290"/>
      <c r="AB10" s="290"/>
      <c r="AC10" s="290"/>
      <c r="AD10" s="290"/>
    </row>
    <row r="11" spans="1:30" ht="18" customHeight="1">
      <c r="A11" s="255" t="s">
        <v>1824</v>
      </c>
      <c r="B11" s="255"/>
      <c r="C11" s="298" t="s">
        <v>1978</v>
      </c>
      <c r="D11" s="299">
        <v>195.39619000000002</v>
      </c>
      <c r="E11" s="300" t="s">
        <v>11</v>
      </c>
      <c r="F11" s="556">
        <v>1550</v>
      </c>
      <c r="G11" s="556">
        <f t="shared" si="0"/>
        <v>302864.09450000001</v>
      </c>
      <c r="H11" s="556">
        <v>350</v>
      </c>
      <c r="I11" s="556">
        <f t="shared" si="1"/>
        <v>68388.666500000007</v>
      </c>
      <c r="J11" s="556">
        <f t="shared" si="2"/>
        <v>371252.761</v>
      </c>
      <c r="K11" s="609"/>
      <c r="L11" s="609"/>
      <c r="M11" s="609"/>
      <c r="N11" s="290"/>
      <c r="O11" s="290"/>
      <c r="P11" s="290"/>
      <c r="Q11" s="290"/>
      <c r="R11" s="290"/>
      <c r="S11" s="290"/>
      <c r="T11" s="290"/>
      <c r="U11" s="290"/>
      <c r="V11" s="290"/>
      <c r="W11" s="290"/>
      <c r="X11" s="290"/>
      <c r="Y11" s="290"/>
      <c r="Z11" s="290"/>
      <c r="AA11" s="290"/>
      <c r="AB11" s="290"/>
      <c r="AC11" s="290"/>
      <c r="AD11" s="290"/>
    </row>
    <row r="12" spans="1:30" ht="18" customHeight="1">
      <c r="A12" s="255" t="s">
        <v>397</v>
      </c>
      <c r="B12" s="255"/>
      <c r="C12" s="298" t="s">
        <v>1979</v>
      </c>
      <c r="D12" s="299">
        <v>125.13754</v>
      </c>
      <c r="E12" s="300" t="s">
        <v>11</v>
      </c>
      <c r="F12" s="556">
        <v>1900</v>
      </c>
      <c r="G12" s="556">
        <f t="shared" si="0"/>
        <v>237761.326</v>
      </c>
      <c r="H12" s="556">
        <v>400</v>
      </c>
      <c r="I12" s="556">
        <f t="shared" si="1"/>
        <v>50055.016000000003</v>
      </c>
      <c r="J12" s="556">
        <f t="shared" si="2"/>
        <v>287816.342</v>
      </c>
      <c r="K12" s="609"/>
      <c r="L12" s="609"/>
      <c r="M12" s="609"/>
      <c r="N12" s="290"/>
      <c r="O12" s="290"/>
      <c r="P12" s="290"/>
      <c r="Q12" s="290"/>
      <c r="R12" s="290"/>
      <c r="S12" s="290"/>
      <c r="T12" s="290"/>
      <c r="U12" s="290"/>
      <c r="V12" s="290"/>
      <c r="W12" s="290"/>
      <c r="X12" s="290"/>
      <c r="Y12" s="290"/>
      <c r="Z12" s="290"/>
      <c r="AA12" s="290"/>
      <c r="AB12" s="290"/>
      <c r="AC12" s="290"/>
      <c r="AD12" s="290"/>
    </row>
    <row r="13" spans="1:30" ht="18" customHeight="1">
      <c r="A13" s="255" t="s">
        <v>398</v>
      </c>
      <c r="B13" s="255"/>
      <c r="C13" s="298" t="s">
        <v>1980</v>
      </c>
      <c r="D13" s="299">
        <v>181.22180999999998</v>
      </c>
      <c r="E13" s="300" t="s">
        <v>11</v>
      </c>
      <c r="F13" s="556">
        <v>2800</v>
      </c>
      <c r="G13" s="556">
        <f t="shared" si="0"/>
        <v>507421.06799999991</v>
      </c>
      <c r="H13" s="556">
        <v>450</v>
      </c>
      <c r="I13" s="556">
        <f t="shared" si="1"/>
        <v>81549.814499999993</v>
      </c>
      <c r="J13" s="556">
        <f t="shared" si="2"/>
        <v>588970.88249999995</v>
      </c>
      <c r="K13" s="609"/>
      <c r="L13" s="609"/>
      <c r="M13" s="609"/>
      <c r="N13" s="290"/>
      <c r="O13" s="290"/>
      <c r="P13" s="290"/>
      <c r="Q13" s="290"/>
      <c r="R13" s="290"/>
      <c r="S13" s="290"/>
      <c r="T13" s="290"/>
      <c r="U13" s="290"/>
      <c r="V13" s="290"/>
      <c r="W13" s="290"/>
      <c r="X13" s="290"/>
      <c r="Y13" s="290"/>
      <c r="Z13" s="290"/>
      <c r="AA13" s="290"/>
      <c r="AB13" s="290"/>
      <c r="AC13" s="290"/>
      <c r="AD13" s="290"/>
    </row>
    <row r="14" spans="1:30" ht="18" customHeight="1">
      <c r="A14" s="255" t="s">
        <v>1251</v>
      </c>
      <c r="B14" s="255"/>
      <c r="C14" s="298" t="s">
        <v>1981</v>
      </c>
      <c r="D14" s="299">
        <v>39.121499999999997</v>
      </c>
      <c r="E14" s="300" t="s">
        <v>11</v>
      </c>
      <c r="F14" s="556">
        <v>5200</v>
      </c>
      <c r="G14" s="556">
        <f t="shared" si="0"/>
        <v>203431.8</v>
      </c>
      <c r="H14" s="556">
        <v>500</v>
      </c>
      <c r="I14" s="556">
        <f t="shared" si="1"/>
        <v>19560.75</v>
      </c>
      <c r="J14" s="556">
        <f t="shared" si="2"/>
        <v>222992.55</v>
      </c>
      <c r="K14" s="610"/>
      <c r="L14" s="610"/>
      <c r="M14" s="610"/>
      <c r="N14" s="290"/>
      <c r="O14" s="290"/>
      <c r="P14" s="290"/>
      <c r="Q14" s="290"/>
      <c r="R14" s="290"/>
      <c r="S14" s="290"/>
      <c r="T14" s="290"/>
      <c r="U14" s="290"/>
      <c r="V14" s="290"/>
      <c r="W14" s="290"/>
      <c r="X14" s="290"/>
      <c r="Y14" s="290"/>
      <c r="Z14" s="290"/>
      <c r="AA14" s="290"/>
      <c r="AB14" s="290"/>
      <c r="AC14" s="290"/>
      <c r="AD14" s="290"/>
    </row>
    <row r="15" spans="1:30" s="309" customFormat="1" ht="42.75" customHeight="1">
      <c r="A15" s="303"/>
      <c r="B15" s="303" t="s">
        <v>1982</v>
      </c>
      <c r="C15" s="304" t="s">
        <v>1983</v>
      </c>
      <c r="D15" s="303"/>
      <c r="E15" s="305"/>
      <c r="F15" s="557"/>
      <c r="G15" s="558"/>
      <c r="H15" s="558"/>
      <c r="I15" s="558"/>
      <c r="J15" s="558"/>
      <c r="K15" s="307"/>
      <c r="L15" s="307"/>
      <c r="M15" s="307"/>
      <c r="N15" s="308"/>
      <c r="O15" s="308"/>
      <c r="P15" s="308"/>
      <c r="Q15" s="308"/>
      <c r="R15" s="308"/>
      <c r="S15" s="308"/>
      <c r="T15" s="308"/>
      <c r="U15" s="308"/>
      <c r="V15" s="308"/>
      <c r="W15" s="308"/>
      <c r="X15" s="308"/>
      <c r="Y15" s="308"/>
      <c r="Z15" s="308"/>
      <c r="AA15" s="308"/>
      <c r="AB15" s="308"/>
      <c r="AC15" s="308"/>
      <c r="AD15" s="308"/>
    </row>
    <row r="16" spans="1:30" s="353" customFormat="1" ht="29.25" customHeight="1">
      <c r="A16" s="349" t="s">
        <v>1252</v>
      </c>
      <c r="B16" s="349"/>
      <c r="C16" s="350" t="s">
        <v>1984</v>
      </c>
      <c r="D16" s="349">
        <v>223</v>
      </c>
      <c r="E16" s="351" t="s">
        <v>2</v>
      </c>
      <c r="F16" s="556">
        <v>7000</v>
      </c>
      <c r="G16" s="556">
        <f t="shared" ref="G16:G19" si="3">F16*D16</f>
        <v>1561000</v>
      </c>
      <c r="H16" s="556">
        <v>500</v>
      </c>
      <c r="I16" s="556">
        <f t="shared" ref="I16:I19" si="4">H16*D16</f>
        <v>111500</v>
      </c>
      <c r="J16" s="556">
        <f t="shared" ref="J16:J19" si="5">I16+G16</f>
        <v>1672500</v>
      </c>
      <c r="K16" s="608" t="s">
        <v>2109</v>
      </c>
      <c r="L16" s="608" t="s">
        <v>2094</v>
      </c>
      <c r="M16" s="608"/>
      <c r="N16" s="352"/>
      <c r="O16" s="352"/>
      <c r="P16" s="352"/>
      <c r="Q16" s="352"/>
      <c r="R16" s="352"/>
      <c r="S16" s="352"/>
      <c r="T16" s="352"/>
      <c r="U16" s="352"/>
      <c r="V16" s="352"/>
      <c r="W16" s="352"/>
      <c r="X16" s="352"/>
      <c r="Y16" s="352"/>
      <c r="Z16" s="352"/>
      <c r="AA16" s="352"/>
      <c r="AB16" s="352"/>
      <c r="AC16" s="352"/>
      <c r="AD16" s="352"/>
    </row>
    <row r="17" spans="1:30" s="353" customFormat="1" ht="24" customHeight="1">
      <c r="A17" s="349" t="s">
        <v>1253</v>
      </c>
      <c r="B17" s="349"/>
      <c r="C17" s="350" t="s">
        <v>2065</v>
      </c>
      <c r="D17" s="349">
        <v>20</v>
      </c>
      <c r="E17" s="351" t="s">
        <v>2</v>
      </c>
      <c r="F17" s="556">
        <v>3000</v>
      </c>
      <c r="G17" s="556">
        <f t="shared" si="3"/>
        <v>60000</v>
      </c>
      <c r="H17" s="556">
        <v>500</v>
      </c>
      <c r="I17" s="556">
        <f t="shared" si="4"/>
        <v>10000</v>
      </c>
      <c r="J17" s="556">
        <f t="shared" si="5"/>
        <v>70000</v>
      </c>
      <c r="K17" s="609"/>
      <c r="L17" s="609"/>
      <c r="M17" s="609"/>
      <c r="N17" s="352"/>
      <c r="O17" s="352"/>
      <c r="P17" s="352"/>
      <c r="Q17" s="352"/>
      <c r="R17" s="352"/>
      <c r="S17" s="352"/>
      <c r="T17" s="352"/>
      <c r="U17" s="352"/>
      <c r="V17" s="352"/>
      <c r="W17" s="352"/>
      <c r="X17" s="352"/>
      <c r="Y17" s="352"/>
      <c r="Z17" s="352"/>
      <c r="AA17" s="352"/>
      <c r="AB17" s="352"/>
      <c r="AC17" s="352"/>
      <c r="AD17" s="352"/>
    </row>
    <row r="18" spans="1:30" s="309" customFormat="1" ht="18" customHeight="1">
      <c r="A18" s="303" t="s">
        <v>1254</v>
      </c>
      <c r="B18" s="303"/>
      <c r="C18" s="310" t="s">
        <v>1985</v>
      </c>
      <c r="D18" s="303">
        <v>3</v>
      </c>
      <c r="E18" s="300" t="s">
        <v>2</v>
      </c>
      <c r="F18" s="556">
        <v>2500</v>
      </c>
      <c r="G18" s="556">
        <f t="shared" si="3"/>
        <v>7500</v>
      </c>
      <c r="H18" s="556">
        <v>500</v>
      </c>
      <c r="I18" s="556">
        <f t="shared" si="4"/>
        <v>1500</v>
      </c>
      <c r="J18" s="556">
        <f t="shared" si="5"/>
        <v>9000</v>
      </c>
      <c r="K18" s="609"/>
      <c r="L18" s="609"/>
      <c r="M18" s="609"/>
      <c r="N18" s="308"/>
      <c r="O18" s="308"/>
      <c r="P18" s="308"/>
      <c r="Q18" s="308"/>
      <c r="R18" s="308"/>
      <c r="S18" s="308"/>
      <c r="T18" s="308"/>
      <c r="U18" s="308"/>
      <c r="V18" s="308"/>
      <c r="W18" s="308"/>
      <c r="X18" s="308"/>
      <c r="Y18" s="308"/>
      <c r="Z18" s="308"/>
      <c r="AA18" s="308"/>
      <c r="AB18" s="308"/>
      <c r="AC18" s="308"/>
      <c r="AD18" s="308"/>
    </row>
    <row r="19" spans="1:30" s="357" customFormat="1" ht="30.75" customHeight="1">
      <c r="A19" s="349" t="s">
        <v>1255</v>
      </c>
      <c r="B19" s="354" t="s">
        <v>1986</v>
      </c>
      <c r="C19" s="355" t="s">
        <v>1987</v>
      </c>
      <c r="D19" s="349">
        <f>D16</f>
        <v>223</v>
      </c>
      <c r="E19" s="351" t="s">
        <v>2</v>
      </c>
      <c r="F19" s="556">
        <v>8500</v>
      </c>
      <c r="G19" s="556">
        <f t="shared" si="3"/>
        <v>1895500</v>
      </c>
      <c r="H19" s="556">
        <v>500</v>
      </c>
      <c r="I19" s="556">
        <f t="shared" si="4"/>
        <v>111500</v>
      </c>
      <c r="J19" s="556">
        <f t="shared" si="5"/>
        <v>2007000</v>
      </c>
      <c r="K19" s="610"/>
      <c r="L19" s="610"/>
      <c r="M19" s="610"/>
      <c r="N19" s="356"/>
      <c r="O19" s="356"/>
      <c r="P19" s="356"/>
      <c r="Q19" s="356"/>
      <c r="R19" s="356"/>
      <c r="S19" s="356"/>
      <c r="T19" s="356"/>
      <c r="U19" s="356"/>
      <c r="V19" s="356"/>
      <c r="W19" s="356"/>
      <c r="X19" s="356"/>
      <c r="Y19" s="356"/>
      <c r="Z19" s="356"/>
      <c r="AA19" s="356"/>
      <c r="AB19" s="356"/>
      <c r="AC19" s="356"/>
      <c r="AD19" s="356"/>
    </row>
    <row r="20" spans="1:30" s="49" customFormat="1" ht="24" customHeight="1">
      <c r="A20" s="624" t="s">
        <v>1988</v>
      </c>
      <c r="B20" s="625"/>
      <c r="C20" s="625"/>
      <c r="D20" s="625"/>
      <c r="E20" s="626"/>
      <c r="F20" s="559"/>
      <c r="G20" s="559"/>
      <c r="H20" s="560"/>
      <c r="I20" s="560"/>
      <c r="J20" s="560"/>
      <c r="K20" s="313"/>
      <c r="L20" s="313"/>
      <c r="M20" s="313"/>
    </row>
    <row r="21" spans="1:30" ht="30.75" customHeight="1">
      <c r="A21" s="303"/>
      <c r="B21" s="255" t="s">
        <v>1986</v>
      </c>
      <c r="C21" s="304" t="s">
        <v>1989</v>
      </c>
      <c r="D21" s="303"/>
      <c r="E21" s="305"/>
      <c r="F21" s="557"/>
      <c r="G21" s="557"/>
      <c r="H21" s="557"/>
      <c r="I21" s="557"/>
      <c r="J21" s="557"/>
      <c r="K21" s="306"/>
      <c r="L21" s="306"/>
      <c r="M21" s="306"/>
      <c r="N21" s="290"/>
      <c r="O21" s="290"/>
      <c r="P21" s="290"/>
      <c r="Q21" s="290"/>
      <c r="R21" s="290"/>
      <c r="S21" s="290"/>
      <c r="T21" s="290"/>
      <c r="U21" s="290"/>
      <c r="V21" s="290"/>
      <c r="W21" s="290"/>
      <c r="X21" s="290"/>
      <c r="Y21" s="290"/>
      <c r="Z21" s="290"/>
      <c r="AA21" s="290"/>
      <c r="AB21" s="290"/>
      <c r="AC21" s="290"/>
      <c r="AD21" s="290"/>
    </row>
    <row r="22" spans="1:30" ht="18" customHeight="1">
      <c r="A22" s="255" t="s">
        <v>1250</v>
      </c>
      <c r="B22" s="255"/>
      <c r="C22" s="311" t="s">
        <v>1990</v>
      </c>
      <c r="D22" s="303">
        <v>2</v>
      </c>
      <c r="E22" s="300" t="s">
        <v>2</v>
      </c>
      <c r="F22" s="556">
        <v>27000</v>
      </c>
      <c r="G22" s="556">
        <f t="shared" ref="G22:G24" si="6">F22*D22</f>
        <v>54000</v>
      </c>
      <c r="H22" s="556">
        <v>1000</v>
      </c>
      <c r="I22" s="556">
        <f t="shared" ref="I22:I24" si="7">H22*D22</f>
        <v>2000</v>
      </c>
      <c r="J22" s="556">
        <f t="shared" ref="J22:J24" si="8">I22+G22</f>
        <v>56000</v>
      </c>
      <c r="K22" s="608" t="s">
        <v>2110</v>
      </c>
      <c r="L22" s="608" t="s">
        <v>2094</v>
      </c>
      <c r="M22" s="608"/>
      <c r="N22" s="290"/>
      <c r="O22" s="290"/>
      <c r="P22" s="290"/>
      <c r="Q22" s="290"/>
      <c r="R22" s="290"/>
      <c r="S22" s="290"/>
      <c r="T22" s="290"/>
      <c r="U22" s="290"/>
      <c r="V22" s="290"/>
      <c r="W22" s="290"/>
      <c r="X22" s="290"/>
      <c r="Y22" s="290"/>
      <c r="Z22" s="290"/>
      <c r="AA22" s="290"/>
      <c r="AB22" s="290"/>
      <c r="AC22" s="290"/>
      <c r="AD22" s="290"/>
    </row>
    <row r="23" spans="1:30" ht="18" customHeight="1">
      <c r="A23" s="255" t="s">
        <v>105</v>
      </c>
      <c r="B23" s="255"/>
      <c r="C23" s="311" t="s">
        <v>1991</v>
      </c>
      <c r="D23" s="303">
        <v>2</v>
      </c>
      <c r="E23" s="300" t="s">
        <v>2</v>
      </c>
      <c r="F23" s="556">
        <v>15000</v>
      </c>
      <c r="G23" s="556">
        <f t="shared" si="6"/>
        <v>30000</v>
      </c>
      <c r="H23" s="556">
        <v>1000</v>
      </c>
      <c r="I23" s="556">
        <f t="shared" si="7"/>
        <v>2000</v>
      </c>
      <c r="J23" s="556">
        <f t="shared" si="8"/>
        <v>32000</v>
      </c>
      <c r="K23" s="609"/>
      <c r="L23" s="609"/>
      <c r="M23" s="609"/>
      <c r="N23" s="290"/>
      <c r="O23" s="290"/>
      <c r="P23" s="290"/>
      <c r="Q23" s="290"/>
      <c r="R23" s="290"/>
      <c r="S23" s="290"/>
      <c r="T23" s="290"/>
      <c r="U23" s="290"/>
      <c r="V23" s="290"/>
      <c r="W23" s="290"/>
      <c r="X23" s="290"/>
      <c r="Y23" s="290"/>
      <c r="Z23" s="290"/>
      <c r="AA23" s="290"/>
      <c r="AB23" s="290"/>
      <c r="AC23" s="290"/>
      <c r="AD23" s="290"/>
    </row>
    <row r="24" spans="1:30" ht="18" customHeight="1">
      <c r="A24" s="255" t="s">
        <v>107</v>
      </c>
      <c r="B24" s="255"/>
      <c r="C24" s="311" t="s">
        <v>1992</v>
      </c>
      <c r="D24" s="303">
        <v>6</v>
      </c>
      <c r="E24" s="300" t="s">
        <v>2</v>
      </c>
      <c r="F24" s="556">
        <v>23000</v>
      </c>
      <c r="G24" s="556">
        <f t="shared" si="6"/>
        <v>138000</v>
      </c>
      <c r="H24" s="556">
        <v>1000</v>
      </c>
      <c r="I24" s="556">
        <f t="shared" si="7"/>
        <v>6000</v>
      </c>
      <c r="J24" s="556">
        <f t="shared" si="8"/>
        <v>144000</v>
      </c>
      <c r="K24" s="610"/>
      <c r="L24" s="610"/>
      <c r="M24" s="610"/>
      <c r="N24" s="290"/>
      <c r="O24" s="290"/>
      <c r="P24" s="290"/>
      <c r="Q24" s="290"/>
      <c r="R24" s="290"/>
      <c r="S24" s="290"/>
      <c r="T24" s="290"/>
      <c r="U24" s="290"/>
      <c r="V24" s="290"/>
      <c r="W24" s="290"/>
      <c r="X24" s="290"/>
      <c r="Y24" s="290"/>
      <c r="Z24" s="290"/>
      <c r="AA24" s="290"/>
      <c r="AB24" s="290"/>
      <c r="AC24" s="290"/>
      <c r="AD24" s="290"/>
    </row>
    <row r="25" spans="1:30" s="204" customFormat="1" ht="56.25" customHeight="1">
      <c r="A25" s="314"/>
      <c r="B25" s="315"/>
      <c r="C25" s="316" t="s">
        <v>1993</v>
      </c>
      <c r="D25" s="217"/>
      <c r="E25" s="317"/>
      <c r="F25" s="322"/>
      <c r="G25" s="322"/>
      <c r="H25" s="322"/>
      <c r="I25" s="322"/>
      <c r="J25" s="322"/>
      <c r="K25" s="217"/>
      <c r="L25" s="217"/>
      <c r="M25" s="217"/>
    </row>
    <row r="26" spans="1:30" ht="18" customHeight="1">
      <c r="A26" s="255"/>
      <c r="B26" s="255"/>
      <c r="C26" s="318" t="s">
        <v>1994</v>
      </c>
      <c r="D26" s="303"/>
      <c r="E26" s="300"/>
      <c r="F26" s="556"/>
      <c r="G26" s="556"/>
      <c r="H26" s="556"/>
      <c r="I26" s="556"/>
      <c r="J26" s="556"/>
      <c r="K26" s="301"/>
      <c r="L26" s="301"/>
      <c r="M26" s="301"/>
      <c r="N26" s="290"/>
      <c r="O26" s="290"/>
      <c r="P26" s="290"/>
      <c r="Q26" s="290"/>
      <c r="R26" s="290"/>
      <c r="S26" s="290"/>
      <c r="T26" s="290"/>
      <c r="U26" s="290"/>
      <c r="V26" s="290"/>
      <c r="W26" s="290"/>
      <c r="X26" s="290"/>
      <c r="Y26" s="290"/>
      <c r="Z26" s="290"/>
      <c r="AA26" s="290"/>
      <c r="AB26" s="290"/>
      <c r="AC26" s="290"/>
      <c r="AD26" s="290"/>
    </row>
    <row r="27" spans="1:30" ht="18" customHeight="1">
      <c r="A27" s="255" t="s">
        <v>115</v>
      </c>
      <c r="B27" s="255"/>
      <c r="C27" s="311" t="s">
        <v>1995</v>
      </c>
      <c r="D27" s="303">
        <v>2</v>
      </c>
      <c r="E27" s="300" t="s">
        <v>2</v>
      </c>
      <c r="F27" s="556">
        <v>155000</v>
      </c>
      <c r="G27" s="556">
        <f t="shared" ref="G27" si="9">F27*D27</f>
        <v>310000</v>
      </c>
      <c r="H27" s="556">
        <v>5000</v>
      </c>
      <c r="I27" s="556">
        <f t="shared" ref="I27" si="10">H27*D27</f>
        <v>10000</v>
      </c>
      <c r="J27" s="556">
        <f t="shared" ref="J27" si="11">I27+G27</f>
        <v>320000</v>
      </c>
      <c r="K27" s="608"/>
      <c r="L27" s="608" t="s">
        <v>2094</v>
      </c>
      <c r="M27" s="608"/>
      <c r="N27" s="290"/>
      <c r="O27" s="290"/>
      <c r="P27" s="290"/>
      <c r="Q27" s="290"/>
      <c r="R27" s="290"/>
      <c r="S27" s="290"/>
      <c r="T27" s="290"/>
      <c r="U27" s="290"/>
      <c r="V27" s="290"/>
      <c r="W27" s="290"/>
      <c r="X27" s="290"/>
      <c r="Y27" s="290"/>
      <c r="Z27" s="290"/>
      <c r="AA27" s="290"/>
      <c r="AB27" s="290"/>
      <c r="AC27" s="290"/>
      <c r="AD27" s="290"/>
    </row>
    <row r="28" spans="1:30" ht="18" customHeight="1">
      <c r="A28" s="255"/>
      <c r="B28" s="255"/>
      <c r="C28" s="318" t="s">
        <v>1996</v>
      </c>
      <c r="D28" s="303"/>
      <c r="E28" s="300"/>
      <c r="F28" s="556"/>
      <c r="G28" s="556"/>
      <c r="H28" s="556"/>
      <c r="I28" s="556"/>
      <c r="J28" s="556"/>
      <c r="K28" s="609"/>
      <c r="L28" s="609"/>
      <c r="M28" s="609"/>
      <c r="N28" s="290"/>
      <c r="O28" s="290"/>
      <c r="P28" s="290"/>
      <c r="Q28" s="290"/>
      <c r="R28" s="290"/>
      <c r="S28" s="290"/>
      <c r="T28" s="290"/>
      <c r="U28" s="290"/>
      <c r="V28" s="290"/>
      <c r="W28" s="290"/>
      <c r="X28" s="290"/>
      <c r="Y28" s="290"/>
      <c r="Z28" s="290"/>
      <c r="AA28" s="290"/>
      <c r="AB28" s="290"/>
      <c r="AC28" s="290"/>
      <c r="AD28" s="290"/>
    </row>
    <row r="29" spans="1:30" ht="18" customHeight="1">
      <c r="A29" s="255" t="s">
        <v>1824</v>
      </c>
      <c r="B29" s="255"/>
      <c r="C29" s="311" t="s">
        <v>1997</v>
      </c>
      <c r="D29" s="303">
        <v>2</v>
      </c>
      <c r="E29" s="300" t="s">
        <v>2</v>
      </c>
      <c r="F29" s="556">
        <v>18000</v>
      </c>
      <c r="G29" s="556">
        <f t="shared" ref="G29" si="12">F29*D29</f>
        <v>36000</v>
      </c>
      <c r="H29" s="556">
        <v>3000</v>
      </c>
      <c r="I29" s="556">
        <f t="shared" ref="I29" si="13">H29*D29</f>
        <v>6000</v>
      </c>
      <c r="J29" s="556">
        <f t="shared" ref="J29" si="14">I29+G29</f>
        <v>42000</v>
      </c>
      <c r="K29" s="610"/>
      <c r="L29" s="610"/>
      <c r="M29" s="610"/>
      <c r="N29" s="290"/>
      <c r="O29" s="290"/>
      <c r="P29" s="290"/>
      <c r="Q29" s="290"/>
      <c r="R29" s="290"/>
      <c r="S29" s="290"/>
      <c r="T29" s="290"/>
      <c r="U29" s="290"/>
      <c r="V29" s="290"/>
      <c r="W29" s="290"/>
      <c r="X29" s="290"/>
      <c r="Y29" s="290"/>
      <c r="Z29" s="290"/>
      <c r="AA29" s="290"/>
      <c r="AB29" s="290"/>
      <c r="AC29" s="290"/>
      <c r="AD29" s="290"/>
    </row>
    <row r="30" spans="1:30" s="324" customFormat="1" ht="48" customHeight="1">
      <c r="A30" s="319"/>
      <c r="B30" s="314" t="s">
        <v>1998</v>
      </c>
      <c r="C30" s="316" t="s">
        <v>1999</v>
      </c>
      <c r="D30" s="320"/>
      <c r="E30" s="321"/>
      <c r="F30" s="322"/>
      <c r="G30" s="322"/>
      <c r="H30" s="323"/>
      <c r="I30" s="322"/>
      <c r="J30" s="322"/>
      <c r="K30" s="322"/>
      <c r="L30" s="322"/>
      <c r="M30" s="322"/>
    </row>
    <row r="31" spans="1:30" s="204" customFormat="1" ht="24" customHeight="1">
      <c r="A31" s="314" t="s">
        <v>397</v>
      </c>
      <c r="B31" s="314"/>
      <c r="C31" s="325" t="s">
        <v>2000</v>
      </c>
      <c r="D31" s="217">
        <v>1</v>
      </c>
      <c r="E31" s="326" t="s">
        <v>17</v>
      </c>
      <c r="F31" s="556">
        <v>2100000</v>
      </c>
      <c r="G31" s="556">
        <f t="shared" ref="G31:G32" si="15">F31*D31</f>
        <v>2100000</v>
      </c>
      <c r="H31" s="556">
        <v>50000</v>
      </c>
      <c r="I31" s="556">
        <f t="shared" ref="I31:I32" si="16">H31*D31</f>
        <v>50000</v>
      </c>
      <c r="J31" s="556">
        <f t="shared" ref="J31:J32" si="17">I31+G31</f>
        <v>2150000</v>
      </c>
      <c r="K31" s="608"/>
      <c r="L31" s="608" t="s">
        <v>2097</v>
      </c>
      <c r="M31" s="608"/>
    </row>
    <row r="32" spans="1:30" s="204" customFormat="1" ht="24" customHeight="1">
      <c r="A32" s="314" t="s">
        <v>398</v>
      </c>
      <c r="B32" s="314"/>
      <c r="C32" s="325" t="s">
        <v>2001</v>
      </c>
      <c r="D32" s="217">
        <v>1</v>
      </c>
      <c r="E32" s="326" t="s">
        <v>17</v>
      </c>
      <c r="F32" s="556">
        <v>2200000</v>
      </c>
      <c r="G32" s="556">
        <f t="shared" si="15"/>
        <v>2200000</v>
      </c>
      <c r="H32" s="556">
        <v>50000</v>
      </c>
      <c r="I32" s="556">
        <f t="shared" si="16"/>
        <v>50000</v>
      </c>
      <c r="J32" s="556">
        <f t="shared" si="17"/>
        <v>2250000</v>
      </c>
      <c r="K32" s="610"/>
      <c r="L32" s="610"/>
      <c r="M32" s="610"/>
    </row>
    <row r="33" spans="1:30" s="49" customFormat="1" ht="24" customHeight="1">
      <c r="A33" s="624" t="s">
        <v>2002</v>
      </c>
      <c r="B33" s="625"/>
      <c r="C33" s="625"/>
      <c r="D33" s="625"/>
      <c r="E33" s="626"/>
      <c r="F33" s="559"/>
      <c r="G33" s="559"/>
      <c r="H33" s="560"/>
      <c r="I33" s="560"/>
      <c r="J33" s="560"/>
      <c r="K33" s="313"/>
      <c r="L33" s="313"/>
      <c r="M33" s="313"/>
    </row>
    <row r="34" spans="1:30" ht="20.25" customHeight="1">
      <c r="A34" s="255"/>
      <c r="B34" s="255"/>
      <c r="C34" s="327" t="s">
        <v>2003</v>
      </c>
      <c r="D34" s="299"/>
      <c r="E34" s="224"/>
      <c r="F34" s="557"/>
      <c r="G34" s="557"/>
      <c r="H34" s="557"/>
      <c r="I34" s="557"/>
      <c r="J34" s="557"/>
      <c r="K34" s="306"/>
      <c r="L34" s="306"/>
      <c r="M34" s="306"/>
      <c r="N34" s="290"/>
      <c r="O34" s="290"/>
      <c r="P34" s="290"/>
      <c r="Q34" s="290"/>
      <c r="R34" s="290"/>
      <c r="S34" s="290"/>
      <c r="T34" s="290"/>
      <c r="U34" s="290"/>
      <c r="V34" s="290"/>
      <c r="W34" s="290"/>
      <c r="X34" s="290"/>
      <c r="Y34" s="290"/>
      <c r="Z34" s="290"/>
      <c r="AA34" s="290"/>
      <c r="AB34" s="290"/>
      <c r="AC34" s="290"/>
      <c r="AD34" s="290"/>
    </row>
    <row r="35" spans="1:30" ht="48.75" customHeight="1">
      <c r="A35" s="255" t="s">
        <v>1250</v>
      </c>
      <c r="B35" s="255" t="s">
        <v>1809</v>
      </c>
      <c r="C35" s="311" t="s">
        <v>2004</v>
      </c>
      <c r="D35" s="299">
        <v>1</v>
      </c>
      <c r="E35" s="224" t="s">
        <v>1</v>
      </c>
      <c r="F35" s="556">
        <v>80000</v>
      </c>
      <c r="G35" s="556">
        <f t="shared" ref="G35:G39" si="18">F35*D35</f>
        <v>80000</v>
      </c>
      <c r="H35" s="556">
        <v>15000</v>
      </c>
      <c r="I35" s="556">
        <f t="shared" ref="I35:I39" si="19">H35*D35</f>
        <v>15000</v>
      </c>
      <c r="J35" s="556">
        <f t="shared" ref="J35:J39" si="20">I35+G35</f>
        <v>95000</v>
      </c>
      <c r="K35" s="306" t="s">
        <v>2107</v>
      </c>
      <c r="L35" s="532" t="s">
        <v>2098</v>
      </c>
      <c r="M35" s="306"/>
      <c r="N35" s="290"/>
      <c r="O35" s="290"/>
      <c r="P35" s="290"/>
      <c r="Q35" s="290"/>
      <c r="R35" s="290"/>
      <c r="S35" s="290"/>
      <c r="T35" s="290"/>
      <c r="U35" s="290"/>
      <c r="V35" s="290"/>
      <c r="W35" s="290"/>
      <c r="X35" s="290"/>
      <c r="Y35" s="290"/>
      <c r="Z35" s="290"/>
      <c r="AA35" s="290"/>
      <c r="AB35" s="290"/>
      <c r="AC35" s="290"/>
      <c r="AD35" s="290"/>
    </row>
    <row r="36" spans="1:30" ht="48.75" customHeight="1">
      <c r="A36" s="255" t="s">
        <v>105</v>
      </c>
      <c r="B36" s="255" t="s">
        <v>1806</v>
      </c>
      <c r="C36" s="328" t="s">
        <v>2005</v>
      </c>
      <c r="D36" s="299">
        <v>1</v>
      </c>
      <c r="E36" s="224" t="s">
        <v>1</v>
      </c>
      <c r="F36" s="556">
        <v>45000</v>
      </c>
      <c r="G36" s="556">
        <f t="shared" si="18"/>
        <v>45000</v>
      </c>
      <c r="H36" s="556">
        <v>10000</v>
      </c>
      <c r="I36" s="556">
        <f t="shared" si="19"/>
        <v>10000</v>
      </c>
      <c r="J36" s="556">
        <f t="shared" si="20"/>
        <v>55000</v>
      </c>
      <c r="K36" s="307"/>
      <c r="L36" s="532"/>
      <c r="M36" s="307"/>
      <c r="N36" s="290"/>
      <c r="O36" s="290"/>
      <c r="P36" s="290"/>
      <c r="Q36" s="290"/>
      <c r="R36" s="290"/>
      <c r="S36" s="290"/>
      <c r="T36" s="290"/>
      <c r="U36" s="290"/>
      <c r="V36" s="290"/>
      <c r="W36" s="290"/>
      <c r="X36" s="290"/>
      <c r="Y36" s="290"/>
      <c r="Z36" s="290"/>
      <c r="AA36" s="290"/>
      <c r="AB36" s="290"/>
      <c r="AC36" s="290"/>
      <c r="AD36" s="290"/>
    </row>
    <row r="37" spans="1:30" ht="33.75" customHeight="1">
      <c r="A37" s="255" t="s">
        <v>107</v>
      </c>
      <c r="B37" s="255" t="s">
        <v>1429</v>
      </c>
      <c r="C37" s="311" t="s">
        <v>2006</v>
      </c>
      <c r="D37" s="299">
        <v>1</v>
      </c>
      <c r="E37" s="224" t="s">
        <v>1</v>
      </c>
      <c r="F37" s="556">
        <v>35000</v>
      </c>
      <c r="G37" s="556">
        <f t="shared" si="18"/>
        <v>35000</v>
      </c>
      <c r="H37" s="556">
        <v>15000</v>
      </c>
      <c r="I37" s="556">
        <f t="shared" si="19"/>
        <v>15000</v>
      </c>
      <c r="J37" s="556">
        <f t="shared" si="20"/>
        <v>50000</v>
      </c>
      <c r="K37" s="215" t="s">
        <v>2119</v>
      </c>
      <c r="L37" s="532" t="s">
        <v>2098</v>
      </c>
      <c r="M37" s="215"/>
      <c r="N37" s="290"/>
      <c r="O37" s="290"/>
      <c r="P37" s="290"/>
      <c r="Q37" s="290"/>
      <c r="R37" s="290"/>
      <c r="S37" s="290"/>
      <c r="T37" s="290"/>
      <c r="U37" s="290"/>
      <c r="V37" s="290"/>
      <c r="W37" s="290"/>
      <c r="X37" s="290"/>
      <c r="Y37" s="290"/>
      <c r="Z37" s="290"/>
      <c r="AA37" s="290"/>
      <c r="AB37" s="290"/>
      <c r="AC37" s="290"/>
      <c r="AD37" s="290"/>
    </row>
    <row r="38" spans="1:30" s="330" customFormat="1" ht="24.75" customHeight="1">
      <c r="A38" s="259" t="s">
        <v>115</v>
      </c>
      <c r="B38" s="259"/>
      <c r="C38" s="310" t="s">
        <v>2007</v>
      </c>
      <c r="D38" s="228">
        <v>1</v>
      </c>
      <c r="E38" s="259" t="s">
        <v>1</v>
      </c>
      <c r="F38" s="556">
        <v>15000</v>
      </c>
      <c r="G38" s="556">
        <f t="shared" si="18"/>
        <v>15000</v>
      </c>
      <c r="H38" s="556">
        <v>25000</v>
      </c>
      <c r="I38" s="556">
        <f t="shared" si="19"/>
        <v>25000</v>
      </c>
      <c r="J38" s="556">
        <f t="shared" si="20"/>
        <v>40000</v>
      </c>
      <c r="K38" s="329"/>
      <c r="L38" s="329"/>
      <c r="M38" s="329"/>
    </row>
    <row r="39" spans="1:30" ht="33.75" customHeight="1">
      <c r="A39" s="255" t="s">
        <v>1824</v>
      </c>
      <c r="B39" s="255"/>
      <c r="C39" s="311" t="s">
        <v>2008</v>
      </c>
      <c r="D39" s="299">
        <v>1</v>
      </c>
      <c r="E39" s="224" t="s">
        <v>1</v>
      </c>
      <c r="F39" s="556">
        <v>0</v>
      </c>
      <c r="G39" s="556">
        <f t="shared" si="18"/>
        <v>0</v>
      </c>
      <c r="H39" s="556">
        <v>10000</v>
      </c>
      <c r="I39" s="556">
        <f t="shared" si="19"/>
        <v>10000</v>
      </c>
      <c r="J39" s="556">
        <f t="shared" si="20"/>
        <v>10000</v>
      </c>
      <c r="K39" s="307"/>
      <c r="L39" s="307"/>
      <c r="M39" s="307"/>
      <c r="N39" s="290"/>
      <c r="O39" s="290"/>
      <c r="P39" s="290"/>
      <c r="Q39" s="290"/>
      <c r="R39" s="290"/>
      <c r="S39" s="290"/>
      <c r="T39" s="290"/>
      <c r="U39" s="290"/>
      <c r="V39" s="290"/>
      <c r="W39" s="290"/>
      <c r="X39" s="290"/>
      <c r="Y39" s="290"/>
      <c r="Z39" s="290"/>
      <c r="AA39" s="290"/>
      <c r="AB39" s="290"/>
      <c r="AC39" s="290"/>
      <c r="AD39" s="290"/>
    </row>
    <row r="40" spans="1:30" s="330" customFormat="1" ht="24.75" customHeight="1">
      <c r="A40" s="259"/>
      <c r="B40" s="259"/>
      <c r="C40" s="331" t="s">
        <v>2009</v>
      </c>
      <c r="D40" s="228"/>
      <c r="E40" s="259"/>
      <c r="F40" s="561"/>
      <c r="G40" s="562"/>
      <c r="H40" s="561"/>
      <c r="I40" s="563"/>
      <c r="J40" s="563"/>
      <c r="K40" s="332"/>
      <c r="L40" s="332"/>
      <c r="M40" s="332"/>
    </row>
    <row r="41" spans="1:30" s="330" customFormat="1" ht="24.75" customHeight="1">
      <c r="A41" s="259" t="s">
        <v>397</v>
      </c>
      <c r="B41" s="259"/>
      <c r="C41" s="333" t="s">
        <v>2010</v>
      </c>
      <c r="D41" s="228">
        <v>1</v>
      </c>
      <c r="E41" s="259" t="s">
        <v>1</v>
      </c>
      <c r="F41" s="556">
        <v>10000</v>
      </c>
      <c r="G41" s="556">
        <f t="shared" ref="G41" si="21">F41*D41</f>
        <v>10000</v>
      </c>
      <c r="H41" s="556">
        <v>5000</v>
      </c>
      <c r="I41" s="556">
        <f t="shared" ref="I41" si="22">H41*D41</f>
        <v>5000</v>
      </c>
      <c r="J41" s="556">
        <f t="shared" ref="J41" si="23">I41+G41</f>
        <v>15000</v>
      </c>
      <c r="K41" s="329"/>
      <c r="L41" s="329"/>
      <c r="M41" s="329"/>
    </row>
    <row r="42" spans="1:30" s="330" customFormat="1" ht="24.75" customHeight="1">
      <c r="A42" s="259"/>
      <c r="B42" s="259"/>
      <c r="C42" s="331" t="s">
        <v>128</v>
      </c>
      <c r="D42" s="228"/>
      <c r="E42" s="259"/>
      <c r="F42" s="561"/>
      <c r="G42" s="562"/>
      <c r="H42" s="561"/>
      <c r="I42" s="563"/>
      <c r="J42" s="563"/>
      <c r="K42" s="332"/>
      <c r="L42" s="332"/>
      <c r="M42" s="332"/>
    </row>
    <row r="43" spans="1:30" s="330" customFormat="1" ht="37.5" customHeight="1">
      <c r="A43" s="259" t="s">
        <v>398</v>
      </c>
      <c r="B43" s="259"/>
      <c r="C43" s="310" t="s">
        <v>2011</v>
      </c>
      <c r="D43" s="228">
        <v>1</v>
      </c>
      <c r="E43" s="259" t="s">
        <v>1</v>
      </c>
      <c r="F43" s="556"/>
      <c r="G43" s="556">
        <f t="shared" ref="G43" si="24">F43*D43</f>
        <v>0</v>
      </c>
      <c r="H43" s="556"/>
      <c r="I43" s="556">
        <f t="shared" ref="I43" si="25">H43*D43</f>
        <v>0</v>
      </c>
      <c r="J43" s="556">
        <f t="shared" ref="J43" si="26">I43+G43</f>
        <v>0</v>
      </c>
      <c r="K43" s="329"/>
      <c r="L43" s="329"/>
      <c r="M43" s="329"/>
    </row>
    <row r="44" spans="1:30" s="49" customFormat="1" ht="24" customHeight="1">
      <c r="A44" s="624" t="s">
        <v>2012</v>
      </c>
      <c r="B44" s="625"/>
      <c r="C44" s="625"/>
      <c r="D44" s="625"/>
      <c r="E44" s="626"/>
      <c r="F44" s="312"/>
      <c r="G44" s="312"/>
      <c r="H44" s="313"/>
      <c r="I44" s="313"/>
      <c r="J44" s="313"/>
      <c r="K44" s="313"/>
      <c r="L44" s="313"/>
      <c r="M44" s="313"/>
    </row>
    <row r="45" spans="1:30" s="263" customFormat="1" ht="9.75" customHeight="1">
      <c r="A45" s="627"/>
      <c r="B45" s="628"/>
      <c r="C45" s="628"/>
      <c r="D45" s="628"/>
      <c r="E45" s="628"/>
      <c r="F45" s="628"/>
      <c r="G45" s="628"/>
      <c r="H45" s="628"/>
      <c r="I45" s="628"/>
      <c r="J45" s="629"/>
    </row>
    <row r="46" spans="1:30" s="49" customFormat="1" ht="30" customHeight="1">
      <c r="A46" s="619" t="s">
        <v>2013</v>
      </c>
      <c r="B46" s="620"/>
      <c r="C46" s="620"/>
      <c r="D46" s="620"/>
      <c r="E46" s="621"/>
      <c r="F46" s="334"/>
      <c r="G46" s="553">
        <f>SUM(G5:G44)</f>
        <v>11367747.657499999</v>
      </c>
      <c r="H46" s="553"/>
      <c r="I46" s="553">
        <f>SUM(I5:I44)</f>
        <v>1164398.74975</v>
      </c>
      <c r="J46" s="553">
        <f>SUM(J5:J44)</f>
        <v>12532146.40725</v>
      </c>
      <c r="K46" s="335"/>
      <c r="L46" s="335"/>
      <c r="M46" s="335"/>
    </row>
    <row r="47" spans="1:30" s="336" customFormat="1" ht="15">
      <c r="B47" s="337"/>
      <c r="C47" s="338"/>
      <c r="D47" s="339"/>
      <c r="E47" s="338"/>
      <c r="F47" s="338"/>
      <c r="G47" s="338"/>
      <c r="H47" s="338"/>
      <c r="I47" s="338"/>
      <c r="J47" s="568"/>
      <c r="K47" s="338"/>
      <c r="L47" s="338"/>
      <c r="M47" s="338"/>
      <c r="N47" s="338"/>
      <c r="O47" s="338"/>
      <c r="P47" s="338"/>
      <c r="Q47" s="338"/>
      <c r="R47" s="338"/>
      <c r="S47" s="338"/>
      <c r="T47" s="338"/>
      <c r="U47" s="338"/>
      <c r="V47" s="338"/>
      <c r="W47" s="338"/>
      <c r="X47" s="338"/>
      <c r="Y47" s="338"/>
      <c r="Z47" s="338"/>
      <c r="AA47" s="338"/>
      <c r="AB47" s="338"/>
      <c r="AC47" s="338"/>
      <c r="AD47" s="338"/>
    </row>
    <row r="48" spans="1:30" s="336" customFormat="1" ht="15">
      <c r="B48" s="337"/>
      <c r="C48" s="338"/>
      <c r="D48" s="339"/>
      <c r="E48" s="338"/>
      <c r="F48" s="338"/>
      <c r="G48" s="338"/>
      <c r="H48" s="338"/>
      <c r="I48" s="338"/>
      <c r="J48" s="338"/>
      <c r="K48" s="338"/>
      <c r="L48" s="338"/>
      <c r="M48" s="338"/>
      <c r="N48" s="338"/>
      <c r="O48" s="338"/>
      <c r="P48" s="338"/>
      <c r="Q48" s="338"/>
      <c r="R48" s="338"/>
      <c r="S48" s="338"/>
      <c r="T48" s="338"/>
      <c r="U48" s="338"/>
      <c r="V48" s="338"/>
      <c r="W48" s="338"/>
      <c r="X48" s="338"/>
      <c r="Y48" s="338"/>
      <c r="Z48" s="338"/>
      <c r="AA48" s="338"/>
      <c r="AB48" s="338"/>
      <c r="AC48" s="338"/>
      <c r="AD48" s="338"/>
    </row>
    <row r="49" spans="2:30" ht="25.5" customHeight="1">
      <c r="B49" s="290"/>
      <c r="C49" s="290"/>
      <c r="D49" s="340"/>
      <c r="E49" s="290"/>
      <c r="F49" s="290"/>
      <c r="G49" s="290"/>
      <c r="H49" s="290"/>
      <c r="I49" s="290"/>
      <c r="J49" s="290"/>
      <c r="K49" s="290"/>
      <c r="L49" s="290"/>
      <c r="M49" s="290"/>
      <c r="N49" s="290"/>
      <c r="O49" s="290"/>
      <c r="P49" s="290"/>
      <c r="Q49" s="290"/>
      <c r="R49" s="290"/>
      <c r="S49" s="290"/>
      <c r="T49" s="290"/>
      <c r="U49" s="290"/>
      <c r="V49" s="290"/>
      <c r="W49" s="290"/>
      <c r="X49" s="290"/>
      <c r="Y49" s="290"/>
      <c r="Z49" s="290"/>
      <c r="AA49" s="290"/>
      <c r="AB49" s="290"/>
      <c r="AC49" s="290"/>
      <c r="AD49" s="290"/>
    </row>
    <row r="50" spans="2:30" s="343" customFormat="1" ht="26.1" customHeight="1">
      <c r="B50" s="341"/>
      <c r="C50" s="341"/>
      <c r="D50" s="342"/>
      <c r="E50" s="341"/>
      <c r="F50" s="341"/>
      <c r="G50" s="341"/>
      <c r="H50" s="341"/>
      <c r="I50" s="341"/>
      <c r="J50" s="341">
        <v>12</v>
      </c>
      <c r="K50" s="341"/>
      <c r="L50" s="341"/>
      <c r="M50" s="341"/>
      <c r="N50" s="341"/>
      <c r="O50" s="341"/>
      <c r="P50" s="341"/>
      <c r="Q50" s="341"/>
      <c r="R50" s="341"/>
      <c r="S50" s="341"/>
      <c r="T50" s="341"/>
      <c r="U50" s="341"/>
      <c r="V50" s="341"/>
      <c r="W50" s="341"/>
      <c r="X50" s="341"/>
      <c r="Y50" s="341"/>
      <c r="Z50" s="341"/>
      <c r="AA50" s="341"/>
      <c r="AB50" s="341"/>
      <c r="AC50" s="341"/>
      <c r="AD50" s="341"/>
    </row>
  </sheetData>
  <mergeCells count="21">
    <mergeCell ref="A46:E46"/>
    <mergeCell ref="A1:M1"/>
    <mergeCell ref="A20:E20"/>
    <mergeCell ref="A33:E33"/>
    <mergeCell ref="A44:E44"/>
    <mergeCell ref="A45:J45"/>
    <mergeCell ref="L7:L14"/>
    <mergeCell ref="L16:L19"/>
    <mergeCell ref="L22:L24"/>
    <mergeCell ref="L27:L29"/>
    <mergeCell ref="L31:L32"/>
    <mergeCell ref="M7:M14"/>
    <mergeCell ref="M16:M19"/>
    <mergeCell ref="M22:M24"/>
    <mergeCell ref="M27:M29"/>
    <mergeCell ref="M31:M32"/>
    <mergeCell ref="K7:K14"/>
    <mergeCell ref="K16:K19"/>
    <mergeCell ref="K22:K24"/>
    <mergeCell ref="K27:K29"/>
    <mergeCell ref="K31:K32"/>
  </mergeCells>
  <printOptions horizontalCentered="1" gridLinesSet="0"/>
  <pageMargins left="0.74" right="0.73" top="1.1499999999999999" bottom="0.89" header="0.39" footer="0.25"/>
  <pageSetup paperSize="9" scale="69" fitToHeight="0" orientation="landscape" r:id="rId1"/>
  <headerFooter scaleWithDoc="0">
    <oddHeader>&amp;L&amp;G&amp;R&amp;"Arial,Regular"&amp;K03+000TENDER DOCUMENTS FOR FIREFIGHTING WORKS&amp;"-,Regular"&amp;12
&amp;"-,Bold"&amp;14ABBOTT OFFICES @ OCEAN TOWER, KARACHI</oddHeader>
    <oddFooter>&amp;L&amp;"Calibri,Bold"&amp;14&amp;K03+000S. MEHBOOB &amp;&amp; COMPANY&amp;R&amp;"Calibri,Regular"Sec-II - &amp;P of &amp;N</oddFooter>
  </headerFooter>
  <rowBreaks count="2" manualBreakCount="2">
    <brk id="20" max="12" man="1"/>
    <brk id="33" max="12" man="1"/>
  </rowBreaks>
  <colBreaks count="1" manualBreakCount="1">
    <brk id="2" max="44" man="1"/>
  </col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CC56"/>
  <sheetViews>
    <sheetView showGridLines="0" topLeftCell="A32" zoomScaleNormal="100" zoomScaleSheetLayoutView="55" workbookViewId="0">
      <selection activeCell="J50" sqref="J50"/>
    </sheetView>
  </sheetViews>
  <sheetFormatPr defaultRowHeight="18.75"/>
  <cols>
    <col min="1" max="1" width="7.140625" style="448" customWidth="1"/>
    <col min="2" max="2" width="14.5703125" style="448" customWidth="1"/>
    <col min="3" max="3" width="63.140625" style="449" customWidth="1"/>
    <col min="4" max="4" width="8.42578125" style="446" customWidth="1"/>
    <col min="5" max="5" width="5.7109375" style="450" customWidth="1"/>
    <col min="6" max="6" width="12.85546875" style="450" customWidth="1"/>
    <col min="7" max="8" width="12.85546875" style="451" customWidth="1"/>
    <col min="9" max="9" width="12.85546875" style="447" customWidth="1"/>
    <col min="10" max="10" width="12.85546875" style="446" customWidth="1"/>
    <col min="11" max="11" width="14.7109375" style="447" hidden="1" customWidth="1"/>
    <col min="12" max="12" width="15" style="447" hidden="1" customWidth="1"/>
    <col min="13" max="15" width="12.85546875" style="446" customWidth="1"/>
    <col min="16" max="16" width="8.85546875" style="437"/>
    <col min="17" max="17" width="11.5703125" style="437" customWidth="1"/>
    <col min="18" max="239" width="8.85546875" style="437"/>
    <col min="240" max="240" width="8.5703125" style="437" bestFit="1" customWidth="1"/>
    <col min="241" max="241" width="12.42578125" style="437" bestFit="1" customWidth="1"/>
    <col min="242" max="242" width="48.140625" style="437" customWidth="1"/>
    <col min="243" max="254" width="9.7109375" style="437" customWidth="1"/>
    <col min="255" max="258" width="14.7109375" style="437" customWidth="1"/>
    <col min="259" max="259" width="16.42578125" style="437" customWidth="1"/>
    <col min="260" max="260" width="11.5703125" style="437" bestFit="1" customWidth="1"/>
    <col min="261" max="261" width="34.140625" style="437" bestFit="1" customWidth="1"/>
    <col min="262" max="262" width="20.140625" style="437" customWidth="1"/>
    <col min="263" max="495" width="8.85546875" style="437"/>
    <col min="496" max="496" width="8.5703125" style="437" bestFit="1" customWidth="1"/>
    <col min="497" max="497" width="12.42578125" style="437" bestFit="1" customWidth="1"/>
    <col min="498" max="498" width="48.140625" style="437" customWidth="1"/>
    <col min="499" max="510" width="9.7109375" style="437" customWidth="1"/>
    <col min="511" max="514" width="14.7109375" style="437" customWidth="1"/>
    <col min="515" max="515" width="16.42578125" style="437" customWidth="1"/>
    <col min="516" max="516" width="11.5703125" style="437" bestFit="1" customWidth="1"/>
    <col min="517" max="517" width="34.140625" style="437" bestFit="1" customWidth="1"/>
    <col min="518" max="518" width="20.140625" style="437" customWidth="1"/>
    <col min="519" max="751" width="8.85546875" style="437"/>
    <col min="752" max="752" width="8.5703125" style="437" bestFit="1" customWidth="1"/>
    <col min="753" max="753" width="12.42578125" style="437" bestFit="1" customWidth="1"/>
    <col min="754" max="754" width="48.140625" style="437" customWidth="1"/>
    <col min="755" max="766" width="9.7109375" style="437" customWidth="1"/>
    <col min="767" max="770" width="14.7109375" style="437" customWidth="1"/>
    <col min="771" max="771" width="16.42578125" style="437" customWidth="1"/>
    <col min="772" max="772" width="11.5703125" style="437" bestFit="1" customWidth="1"/>
    <col min="773" max="773" width="34.140625" style="437" bestFit="1" customWidth="1"/>
    <col min="774" max="774" width="20.140625" style="437" customWidth="1"/>
    <col min="775" max="1007" width="8.85546875" style="437"/>
    <col min="1008" max="1008" width="8.5703125" style="437" bestFit="1" customWidth="1"/>
    <col min="1009" max="1009" width="12.42578125" style="437" bestFit="1" customWidth="1"/>
    <col min="1010" max="1010" width="48.140625" style="437" customWidth="1"/>
    <col min="1011" max="1022" width="9.7109375" style="437" customWidth="1"/>
    <col min="1023" max="1026" width="14.7109375" style="437" customWidth="1"/>
    <col min="1027" max="1027" width="16.42578125" style="437" customWidth="1"/>
    <col min="1028" max="1028" width="11.5703125" style="437" bestFit="1" customWidth="1"/>
    <col min="1029" max="1029" width="34.140625" style="437" bestFit="1" customWidth="1"/>
    <col min="1030" max="1030" width="20.140625" style="437" customWidth="1"/>
    <col min="1031" max="1263" width="8.85546875" style="437"/>
    <col min="1264" max="1264" width="8.5703125" style="437" bestFit="1" customWidth="1"/>
    <col min="1265" max="1265" width="12.42578125" style="437" bestFit="1" customWidth="1"/>
    <col min="1266" max="1266" width="48.140625" style="437" customWidth="1"/>
    <col min="1267" max="1278" width="9.7109375" style="437" customWidth="1"/>
    <col min="1279" max="1282" width="14.7109375" style="437" customWidth="1"/>
    <col min="1283" max="1283" width="16.42578125" style="437" customWidth="1"/>
    <col min="1284" max="1284" width="11.5703125" style="437" bestFit="1" customWidth="1"/>
    <col min="1285" max="1285" width="34.140625" style="437" bestFit="1" customWidth="1"/>
    <col min="1286" max="1286" width="20.140625" style="437" customWidth="1"/>
    <col min="1287" max="1519" width="8.85546875" style="437"/>
    <col min="1520" max="1520" width="8.5703125" style="437" bestFit="1" customWidth="1"/>
    <col min="1521" max="1521" width="12.42578125" style="437" bestFit="1" customWidth="1"/>
    <col min="1522" max="1522" width="48.140625" style="437" customWidth="1"/>
    <col min="1523" max="1534" width="9.7109375" style="437" customWidth="1"/>
    <col min="1535" max="1538" width="14.7109375" style="437" customWidth="1"/>
    <col min="1539" max="1539" width="16.42578125" style="437" customWidth="1"/>
    <col min="1540" max="1540" width="11.5703125" style="437" bestFit="1" customWidth="1"/>
    <col min="1541" max="1541" width="34.140625" style="437" bestFit="1" customWidth="1"/>
    <col min="1542" max="1542" width="20.140625" style="437" customWidth="1"/>
    <col min="1543" max="1775" width="8.85546875" style="437"/>
    <col min="1776" max="1776" width="8.5703125" style="437" bestFit="1" customWidth="1"/>
    <col min="1777" max="1777" width="12.42578125" style="437" bestFit="1" customWidth="1"/>
    <col min="1778" max="1778" width="48.140625" style="437" customWidth="1"/>
    <col min="1779" max="1790" width="9.7109375" style="437" customWidth="1"/>
    <col min="1791" max="1794" width="14.7109375" style="437" customWidth="1"/>
    <col min="1795" max="1795" width="16.42578125" style="437" customWidth="1"/>
    <col min="1796" max="1796" width="11.5703125" style="437" bestFit="1" customWidth="1"/>
    <col min="1797" max="1797" width="34.140625" style="437" bestFit="1" customWidth="1"/>
    <col min="1798" max="1798" width="20.140625" style="437" customWidth="1"/>
    <col min="1799" max="2031" width="8.85546875" style="437"/>
    <col min="2032" max="2032" width="8.5703125" style="437" bestFit="1" customWidth="1"/>
    <col min="2033" max="2033" width="12.42578125" style="437" bestFit="1" customWidth="1"/>
    <col min="2034" max="2034" width="48.140625" style="437" customWidth="1"/>
    <col min="2035" max="2046" width="9.7109375" style="437" customWidth="1"/>
    <col min="2047" max="2050" width="14.7109375" style="437" customWidth="1"/>
    <col min="2051" max="2051" width="16.42578125" style="437" customWidth="1"/>
    <col min="2052" max="2052" width="11.5703125" style="437" bestFit="1" customWidth="1"/>
    <col min="2053" max="2053" width="34.140625" style="437" bestFit="1" customWidth="1"/>
    <col min="2054" max="2054" width="20.140625" style="437" customWidth="1"/>
    <col min="2055" max="2287" width="8.85546875" style="437"/>
    <col min="2288" max="2288" width="8.5703125" style="437" bestFit="1" customWidth="1"/>
    <col min="2289" max="2289" width="12.42578125" style="437" bestFit="1" customWidth="1"/>
    <col min="2290" max="2290" width="48.140625" style="437" customWidth="1"/>
    <col min="2291" max="2302" width="9.7109375" style="437" customWidth="1"/>
    <col min="2303" max="2306" width="14.7109375" style="437" customWidth="1"/>
    <col min="2307" max="2307" width="16.42578125" style="437" customWidth="1"/>
    <col min="2308" max="2308" width="11.5703125" style="437" bestFit="1" customWidth="1"/>
    <col min="2309" max="2309" width="34.140625" style="437" bestFit="1" customWidth="1"/>
    <col min="2310" max="2310" width="20.140625" style="437" customWidth="1"/>
    <col min="2311" max="2543" width="8.85546875" style="437"/>
    <col min="2544" max="2544" width="8.5703125" style="437" bestFit="1" customWidth="1"/>
    <col min="2545" max="2545" width="12.42578125" style="437" bestFit="1" customWidth="1"/>
    <col min="2546" max="2546" width="48.140625" style="437" customWidth="1"/>
    <col min="2547" max="2558" width="9.7109375" style="437" customWidth="1"/>
    <col min="2559" max="2562" width="14.7109375" style="437" customWidth="1"/>
    <col min="2563" max="2563" width="16.42578125" style="437" customWidth="1"/>
    <col min="2564" max="2564" width="11.5703125" style="437" bestFit="1" customWidth="1"/>
    <col min="2565" max="2565" width="34.140625" style="437" bestFit="1" customWidth="1"/>
    <col min="2566" max="2566" width="20.140625" style="437" customWidth="1"/>
    <col min="2567" max="2799" width="8.85546875" style="437"/>
    <col min="2800" max="2800" width="8.5703125" style="437" bestFit="1" customWidth="1"/>
    <col min="2801" max="2801" width="12.42578125" style="437" bestFit="1" customWidth="1"/>
    <col min="2802" max="2802" width="48.140625" style="437" customWidth="1"/>
    <col min="2803" max="2814" width="9.7109375" style="437" customWidth="1"/>
    <col min="2815" max="2818" width="14.7109375" style="437" customWidth="1"/>
    <col min="2819" max="2819" width="16.42578125" style="437" customWidth="1"/>
    <col min="2820" max="2820" width="11.5703125" style="437" bestFit="1" customWidth="1"/>
    <col min="2821" max="2821" width="34.140625" style="437" bestFit="1" customWidth="1"/>
    <col min="2822" max="2822" width="20.140625" style="437" customWidth="1"/>
    <col min="2823" max="3055" width="8.85546875" style="437"/>
    <col min="3056" max="3056" width="8.5703125" style="437" bestFit="1" customWidth="1"/>
    <col min="3057" max="3057" width="12.42578125" style="437" bestFit="1" customWidth="1"/>
    <col min="3058" max="3058" width="48.140625" style="437" customWidth="1"/>
    <col min="3059" max="3070" width="9.7109375" style="437" customWidth="1"/>
    <col min="3071" max="3074" width="14.7109375" style="437" customWidth="1"/>
    <col min="3075" max="3075" width="16.42578125" style="437" customWidth="1"/>
    <col min="3076" max="3076" width="11.5703125" style="437" bestFit="1" customWidth="1"/>
    <col min="3077" max="3077" width="34.140625" style="437" bestFit="1" customWidth="1"/>
    <col min="3078" max="3078" width="20.140625" style="437" customWidth="1"/>
    <col min="3079" max="3311" width="8.85546875" style="437"/>
    <col min="3312" max="3312" width="8.5703125" style="437" bestFit="1" customWidth="1"/>
    <col min="3313" max="3313" width="12.42578125" style="437" bestFit="1" customWidth="1"/>
    <col min="3314" max="3314" width="48.140625" style="437" customWidth="1"/>
    <col min="3315" max="3326" width="9.7109375" style="437" customWidth="1"/>
    <col min="3327" max="3330" width="14.7109375" style="437" customWidth="1"/>
    <col min="3331" max="3331" width="16.42578125" style="437" customWidth="1"/>
    <col min="3332" max="3332" width="11.5703125" style="437" bestFit="1" customWidth="1"/>
    <col min="3333" max="3333" width="34.140625" style="437" bestFit="1" customWidth="1"/>
    <col min="3334" max="3334" width="20.140625" style="437" customWidth="1"/>
    <col min="3335" max="3567" width="8.85546875" style="437"/>
    <col min="3568" max="3568" width="8.5703125" style="437" bestFit="1" customWidth="1"/>
    <col min="3569" max="3569" width="12.42578125" style="437" bestFit="1" customWidth="1"/>
    <col min="3570" max="3570" width="48.140625" style="437" customWidth="1"/>
    <col min="3571" max="3582" width="9.7109375" style="437" customWidth="1"/>
    <col min="3583" max="3586" width="14.7109375" style="437" customWidth="1"/>
    <col min="3587" max="3587" width="16.42578125" style="437" customWidth="1"/>
    <col min="3588" max="3588" width="11.5703125" style="437" bestFit="1" customWidth="1"/>
    <col min="3589" max="3589" width="34.140625" style="437" bestFit="1" customWidth="1"/>
    <col min="3590" max="3590" width="20.140625" style="437" customWidth="1"/>
    <col min="3591" max="3823" width="8.85546875" style="437"/>
    <col min="3824" max="3824" width="8.5703125" style="437" bestFit="1" customWidth="1"/>
    <col min="3825" max="3825" width="12.42578125" style="437" bestFit="1" customWidth="1"/>
    <col min="3826" max="3826" width="48.140625" style="437" customWidth="1"/>
    <col min="3827" max="3838" width="9.7109375" style="437" customWidth="1"/>
    <col min="3839" max="3842" width="14.7109375" style="437" customWidth="1"/>
    <col min="3843" max="3843" width="16.42578125" style="437" customWidth="1"/>
    <col min="3844" max="3844" width="11.5703125" style="437" bestFit="1" customWidth="1"/>
    <col min="3845" max="3845" width="34.140625" style="437" bestFit="1" customWidth="1"/>
    <col min="3846" max="3846" width="20.140625" style="437" customWidth="1"/>
    <col min="3847" max="4079" width="8.85546875" style="437"/>
    <col min="4080" max="4080" width="8.5703125" style="437" bestFit="1" customWidth="1"/>
    <col min="4081" max="4081" width="12.42578125" style="437" bestFit="1" customWidth="1"/>
    <col min="4082" max="4082" width="48.140625" style="437" customWidth="1"/>
    <col min="4083" max="4094" width="9.7109375" style="437" customWidth="1"/>
    <col min="4095" max="4098" width="14.7109375" style="437" customWidth="1"/>
    <col min="4099" max="4099" width="16.42578125" style="437" customWidth="1"/>
    <col min="4100" max="4100" width="11.5703125" style="437" bestFit="1" customWidth="1"/>
    <col min="4101" max="4101" width="34.140625" style="437" bestFit="1" customWidth="1"/>
    <col min="4102" max="4102" width="20.140625" style="437" customWidth="1"/>
    <col min="4103" max="4335" width="8.85546875" style="437"/>
    <col min="4336" max="4336" width="8.5703125" style="437" bestFit="1" customWidth="1"/>
    <col min="4337" max="4337" width="12.42578125" style="437" bestFit="1" customWidth="1"/>
    <col min="4338" max="4338" width="48.140625" style="437" customWidth="1"/>
    <col min="4339" max="4350" width="9.7109375" style="437" customWidth="1"/>
    <col min="4351" max="4354" width="14.7109375" style="437" customWidth="1"/>
    <col min="4355" max="4355" width="16.42578125" style="437" customWidth="1"/>
    <col min="4356" max="4356" width="11.5703125" style="437" bestFit="1" customWidth="1"/>
    <col min="4357" max="4357" width="34.140625" style="437" bestFit="1" customWidth="1"/>
    <col min="4358" max="4358" width="20.140625" style="437" customWidth="1"/>
    <col min="4359" max="4591" width="8.85546875" style="437"/>
    <col min="4592" max="4592" width="8.5703125" style="437" bestFit="1" customWidth="1"/>
    <col min="4593" max="4593" width="12.42578125" style="437" bestFit="1" customWidth="1"/>
    <col min="4594" max="4594" width="48.140625" style="437" customWidth="1"/>
    <col min="4595" max="4606" width="9.7109375" style="437" customWidth="1"/>
    <col min="4607" max="4610" width="14.7109375" style="437" customWidth="1"/>
    <col min="4611" max="4611" width="16.42578125" style="437" customWidth="1"/>
    <col min="4612" max="4612" width="11.5703125" style="437" bestFit="1" customWidth="1"/>
    <col min="4613" max="4613" width="34.140625" style="437" bestFit="1" customWidth="1"/>
    <col min="4614" max="4614" width="20.140625" style="437" customWidth="1"/>
    <col min="4615" max="4847" width="8.85546875" style="437"/>
    <col min="4848" max="4848" width="8.5703125" style="437" bestFit="1" customWidth="1"/>
    <col min="4849" max="4849" width="12.42578125" style="437" bestFit="1" customWidth="1"/>
    <col min="4850" max="4850" width="48.140625" style="437" customWidth="1"/>
    <col min="4851" max="4862" width="9.7109375" style="437" customWidth="1"/>
    <col min="4863" max="4866" width="14.7109375" style="437" customWidth="1"/>
    <col min="4867" max="4867" width="16.42578125" style="437" customWidth="1"/>
    <col min="4868" max="4868" width="11.5703125" style="437" bestFit="1" customWidth="1"/>
    <col min="4869" max="4869" width="34.140625" style="437" bestFit="1" customWidth="1"/>
    <col min="4870" max="4870" width="20.140625" style="437" customWidth="1"/>
    <col min="4871" max="5103" width="8.85546875" style="437"/>
    <col min="5104" max="5104" width="8.5703125" style="437" bestFit="1" customWidth="1"/>
    <col min="5105" max="5105" width="12.42578125" style="437" bestFit="1" customWidth="1"/>
    <col min="5106" max="5106" width="48.140625" style="437" customWidth="1"/>
    <col min="5107" max="5118" width="9.7109375" style="437" customWidth="1"/>
    <col min="5119" max="5122" width="14.7109375" style="437" customWidth="1"/>
    <col min="5123" max="5123" width="16.42578125" style="437" customWidth="1"/>
    <col min="5124" max="5124" width="11.5703125" style="437" bestFit="1" customWidth="1"/>
    <col min="5125" max="5125" width="34.140625" style="437" bestFit="1" customWidth="1"/>
    <col min="5126" max="5126" width="20.140625" style="437" customWidth="1"/>
    <col min="5127" max="5359" width="8.85546875" style="437"/>
    <col min="5360" max="5360" width="8.5703125" style="437" bestFit="1" customWidth="1"/>
    <col min="5361" max="5361" width="12.42578125" style="437" bestFit="1" customWidth="1"/>
    <col min="5362" max="5362" width="48.140625" style="437" customWidth="1"/>
    <col min="5363" max="5374" width="9.7109375" style="437" customWidth="1"/>
    <col min="5375" max="5378" width="14.7109375" style="437" customWidth="1"/>
    <col min="5379" max="5379" width="16.42578125" style="437" customWidth="1"/>
    <col min="5380" max="5380" width="11.5703125" style="437" bestFit="1" customWidth="1"/>
    <col min="5381" max="5381" width="34.140625" style="437" bestFit="1" customWidth="1"/>
    <col min="5382" max="5382" width="20.140625" style="437" customWidth="1"/>
    <col min="5383" max="5615" width="8.85546875" style="437"/>
    <col min="5616" max="5616" width="8.5703125" style="437" bestFit="1" customWidth="1"/>
    <col min="5617" max="5617" width="12.42578125" style="437" bestFit="1" customWidth="1"/>
    <col min="5618" max="5618" width="48.140625" style="437" customWidth="1"/>
    <col min="5619" max="5630" width="9.7109375" style="437" customWidth="1"/>
    <col min="5631" max="5634" width="14.7109375" style="437" customWidth="1"/>
    <col min="5635" max="5635" width="16.42578125" style="437" customWidth="1"/>
    <col min="5636" max="5636" width="11.5703125" style="437" bestFit="1" customWidth="1"/>
    <col min="5637" max="5637" width="34.140625" style="437" bestFit="1" customWidth="1"/>
    <col min="5638" max="5638" width="20.140625" style="437" customWidth="1"/>
    <col min="5639" max="5871" width="8.85546875" style="437"/>
    <col min="5872" max="5872" width="8.5703125" style="437" bestFit="1" customWidth="1"/>
    <col min="5873" max="5873" width="12.42578125" style="437" bestFit="1" customWidth="1"/>
    <col min="5874" max="5874" width="48.140625" style="437" customWidth="1"/>
    <col min="5875" max="5886" width="9.7109375" style="437" customWidth="1"/>
    <col min="5887" max="5890" width="14.7109375" style="437" customWidth="1"/>
    <col min="5891" max="5891" width="16.42578125" style="437" customWidth="1"/>
    <col min="5892" max="5892" width="11.5703125" style="437" bestFit="1" customWidth="1"/>
    <col min="5893" max="5893" width="34.140625" style="437" bestFit="1" customWidth="1"/>
    <col min="5894" max="5894" width="20.140625" style="437" customWidth="1"/>
    <col min="5895" max="6127" width="8.85546875" style="437"/>
    <col min="6128" max="6128" width="8.5703125" style="437" bestFit="1" customWidth="1"/>
    <col min="6129" max="6129" width="12.42578125" style="437" bestFit="1" customWidth="1"/>
    <col min="6130" max="6130" width="48.140625" style="437" customWidth="1"/>
    <col min="6131" max="6142" width="9.7109375" style="437" customWidth="1"/>
    <col min="6143" max="6146" width="14.7109375" style="437" customWidth="1"/>
    <col min="6147" max="6147" width="16.42578125" style="437" customWidth="1"/>
    <col min="6148" max="6148" width="11.5703125" style="437" bestFit="1" customWidth="1"/>
    <col min="6149" max="6149" width="34.140625" style="437" bestFit="1" customWidth="1"/>
    <col min="6150" max="6150" width="20.140625" style="437" customWidth="1"/>
    <col min="6151" max="6383" width="8.85546875" style="437"/>
    <col min="6384" max="6384" width="8.5703125" style="437" bestFit="1" customWidth="1"/>
    <col min="6385" max="6385" width="12.42578125" style="437" bestFit="1" customWidth="1"/>
    <col min="6386" max="6386" width="48.140625" style="437" customWidth="1"/>
    <col min="6387" max="6398" width="9.7109375" style="437" customWidth="1"/>
    <col min="6399" max="6402" width="14.7109375" style="437" customWidth="1"/>
    <col min="6403" max="6403" width="16.42578125" style="437" customWidth="1"/>
    <col min="6404" max="6404" width="11.5703125" style="437" bestFit="1" customWidth="1"/>
    <col min="6405" max="6405" width="34.140625" style="437" bestFit="1" customWidth="1"/>
    <col min="6406" max="6406" width="20.140625" style="437" customWidth="1"/>
    <col min="6407" max="6639" width="8.85546875" style="437"/>
    <col min="6640" max="6640" width="8.5703125" style="437" bestFit="1" customWidth="1"/>
    <col min="6641" max="6641" width="12.42578125" style="437" bestFit="1" customWidth="1"/>
    <col min="6642" max="6642" width="48.140625" style="437" customWidth="1"/>
    <col min="6643" max="6654" width="9.7109375" style="437" customWidth="1"/>
    <col min="6655" max="6658" width="14.7109375" style="437" customWidth="1"/>
    <col min="6659" max="6659" width="16.42578125" style="437" customWidth="1"/>
    <col min="6660" max="6660" width="11.5703125" style="437" bestFit="1" customWidth="1"/>
    <col min="6661" max="6661" width="34.140625" style="437" bestFit="1" customWidth="1"/>
    <col min="6662" max="6662" width="20.140625" style="437" customWidth="1"/>
    <col min="6663" max="6895" width="8.85546875" style="437"/>
    <col min="6896" max="6896" width="8.5703125" style="437" bestFit="1" customWidth="1"/>
    <col min="6897" max="6897" width="12.42578125" style="437" bestFit="1" customWidth="1"/>
    <col min="6898" max="6898" width="48.140625" style="437" customWidth="1"/>
    <col min="6899" max="6910" width="9.7109375" style="437" customWidth="1"/>
    <col min="6911" max="6914" width="14.7109375" style="437" customWidth="1"/>
    <col min="6915" max="6915" width="16.42578125" style="437" customWidth="1"/>
    <col min="6916" max="6916" width="11.5703125" style="437" bestFit="1" customWidth="1"/>
    <col min="6917" max="6917" width="34.140625" style="437" bestFit="1" customWidth="1"/>
    <col min="6918" max="6918" width="20.140625" style="437" customWidth="1"/>
    <col min="6919" max="7151" width="8.85546875" style="437"/>
    <col min="7152" max="7152" width="8.5703125" style="437" bestFit="1" customWidth="1"/>
    <col min="7153" max="7153" width="12.42578125" style="437" bestFit="1" customWidth="1"/>
    <col min="7154" max="7154" width="48.140625" style="437" customWidth="1"/>
    <col min="7155" max="7166" width="9.7109375" style="437" customWidth="1"/>
    <col min="7167" max="7170" width="14.7109375" style="437" customWidth="1"/>
    <col min="7171" max="7171" width="16.42578125" style="437" customWidth="1"/>
    <col min="7172" max="7172" width="11.5703125" style="437" bestFit="1" customWidth="1"/>
    <col min="7173" max="7173" width="34.140625" style="437" bestFit="1" customWidth="1"/>
    <col min="7174" max="7174" width="20.140625" style="437" customWidth="1"/>
    <col min="7175" max="7407" width="8.85546875" style="437"/>
    <col min="7408" max="7408" width="8.5703125" style="437" bestFit="1" customWidth="1"/>
    <col min="7409" max="7409" width="12.42578125" style="437" bestFit="1" customWidth="1"/>
    <col min="7410" max="7410" width="48.140625" style="437" customWidth="1"/>
    <col min="7411" max="7422" width="9.7109375" style="437" customWidth="1"/>
    <col min="7423" max="7426" width="14.7109375" style="437" customWidth="1"/>
    <col min="7427" max="7427" width="16.42578125" style="437" customWidth="1"/>
    <col min="7428" max="7428" width="11.5703125" style="437" bestFit="1" customWidth="1"/>
    <col min="7429" max="7429" width="34.140625" style="437" bestFit="1" customWidth="1"/>
    <col min="7430" max="7430" width="20.140625" style="437" customWidth="1"/>
    <col min="7431" max="7663" width="8.85546875" style="437"/>
    <col min="7664" max="7664" width="8.5703125" style="437" bestFit="1" customWidth="1"/>
    <col min="7665" max="7665" width="12.42578125" style="437" bestFit="1" customWidth="1"/>
    <col min="7666" max="7666" width="48.140625" style="437" customWidth="1"/>
    <col min="7667" max="7678" width="9.7109375" style="437" customWidth="1"/>
    <col min="7679" max="7682" width="14.7109375" style="437" customWidth="1"/>
    <col min="7683" max="7683" width="16.42578125" style="437" customWidth="1"/>
    <col min="7684" max="7684" width="11.5703125" style="437" bestFit="1" customWidth="1"/>
    <col min="7685" max="7685" width="34.140625" style="437" bestFit="1" customWidth="1"/>
    <col min="7686" max="7686" width="20.140625" style="437" customWidth="1"/>
    <col min="7687" max="7919" width="8.85546875" style="437"/>
    <col min="7920" max="7920" width="8.5703125" style="437" bestFit="1" customWidth="1"/>
    <col min="7921" max="7921" width="12.42578125" style="437" bestFit="1" customWidth="1"/>
    <col min="7922" max="7922" width="48.140625" style="437" customWidth="1"/>
    <col min="7923" max="7934" width="9.7109375" style="437" customWidth="1"/>
    <col min="7935" max="7938" width="14.7109375" style="437" customWidth="1"/>
    <col min="7939" max="7939" width="16.42578125" style="437" customWidth="1"/>
    <col min="7940" max="7940" width="11.5703125" style="437" bestFit="1" customWidth="1"/>
    <col min="7941" max="7941" width="34.140625" style="437" bestFit="1" customWidth="1"/>
    <col min="7942" max="7942" width="20.140625" style="437" customWidth="1"/>
    <col min="7943" max="8175" width="8.85546875" style="437"/>
    <col min="8176" max="8176" width="8.5703125" style="437" bestFit="1" customWidth="1"/>
    <col min="8177" max="8177" width="12.42578125" style="437" bestFit="1" customWidth="1"/>
    <col min="8178" max="8178" width="48.140625" style="437" customWidth="1"/>
    <col min="8179" max="8190" width="9.7109375" style="437" customWidth="1"/>
    <col min="8191" max="8194" width="14.7109375" style="437" customWidth="1"/>
    <col min="8195" max="8195" width="16.42578125" style="437" customWidth="1"/>
    <col min="8196" max="8196" width="11.5703125" style="437" bestFit="1" customWidth="1"/>
    <col min="8197" max="8197" width="34.140625" style="437" bestFit="1" customWidth="1"/>
    <col min="8198" max="8198" width="20.140625" style="437" customWidth="1"/>
    <col min="8199" max="8431" width="8.85546875" style="437"/>
    <col min="8432" max="8432" width="8.5703125" style="437" bestFit="1" customWidth="1"/>
    <col min="8433" max="8433" width="12.42578125" style="437" bestFit="1" customWidth="1"/>
    <col min="8434" max="8434" width="48.140625" style="437" customWidth="1"/>
    <col min="8435" max="8446" width="9.7109375" style="437" customWidth="1"/>
    <col min="8447" max="8450" width="14.7109375" style="437" customWidth="1"/>
    <col min="8451" max="8451" width="16.42578125" style="437" customWidth="1"/>
    <col min="8452" max="8452" width="11.5703125" style="437" bestFit="1" customWidth="1"/>
    <col min="8453" max="8453" width="34.140625" style="437" bestFit="1" customWidth="1"/>
    <col min="8454" max="8454" width="20.140625" style="437" customWidth="1"/>
    <col min="8455" max="8687" width="8.85546875" style="437"/>
    <col min="8688" max="8688" width="8.5703125" style="437" bestFit="1" customWidth="1"/>
    <col min="8689" max="8689" width="12.42578125" style="437" bestFit="1" customWidth="1"/>
    <col min="8690" max="8690" width="48.140625" style="437" customWidth="1"/>
    <col min="8691" max="8702" width="9.7109375" style="437" customWidth="1"/>
    <col min="8703" max="8706" width="14.7109375" style="437" customWidth="1"/>
    <col min="8707" max="8707" width="16.42578125" style="437" customWidth="1"/>
    <col min="8708" max="8708" width="11.5703125" style="437" bestFit="1" customWidth="1"/>
    <col min="8709" max="8709" width="34.140625" style="437" bestFit="1" customWidth="1"/>
    <col min="8710" max="8710" width="20.140625" style="437" customWidth="1"/>
    <col min="8711" max="8943" width="8.85546875" style="437"/>
    <col min="8944" max="8944" width="8.5703125" style="437" bestFit="1" customWidth="1"/>
    <col min="8945" max="8945" width="12.42578125" style="437" bestFit="1" customWidth="1"/>
    <col min="8946" max="8946" width="48.140625" style="437" customWidth="1"/>
    <col min="8947" max="8958" width="9.7109375" style="437" customWidth="1"/>
    <col min="8959" max="8962" width="14.7109375" style="437" customWidth="1"/>
    <col min="8963" max="8963" width="16.42578125" style="437" customWidth="1"/>
    <col min="8964" max="8964" width="11.5703125" style="437" bestFit="1" customWidth="1"/>
    <col min="8965" max="8965" width="34.140625" style="437" bestFit="1" customWidth="1"/>
    <col min="8966" max="8966" width="20.140625" style="437" customWidth="1"/>
    <col min="8967" max="9199" width="8.85546875" style="437"/>
    <col min="9200" max="9200" width="8.5703125" style="437" bestFit="1" customWidth="1"/>
    <col min="9201" max="9201" width="12.42578125" style="437" bestFit="1" customWidth="1"/>
    <col min="9202" max="9202" width="48.140625" style="437" customWidth="1"/>
    <col min="9203" max="9214" width="9.7109375" style="437" customWidth="1"/>
    <col min="9215" max="9218" width="14.7109375" style="437" customWidth="1"/>
    <col min="9219" max="9219" width="16.42578125" style="437" customWidth="1"/>
    <col min="9220" max="9220" width="11.5703125" style="437" bestFit="1" customWidth="1"/>
    <col min="9221" max="9221" width="34.140625" style="437" bestFit="1" customWidth="1"/>
    <col min="9222" max="9222" width="20.140625" style="437" customWidth="1"/>
    <col min="9223" max="9455" width="8.85546875" style="437"/>
    <col min="9456" max="9456" width="8.5703125" style="437" bestFit="1" customWidth="1"/>
    <col min="9457" max="9457" width="12.42578125" style="437" bestFit="1" customWidth="1"/>
    <col min="9458" max="9458" width="48.140625" style="437" customWidth="1"/>
    <col min="9459" max="9470" width="9.7109375" style="437" customWidth="1"/>
    <col min="9471" max="9474" width="14.7109375" style="437" customWidth="1"/>
    <col min="9475" max="9475" width="16.42578125" style="437" customWidth="1"/>
    <col min="9476" max="9476" width="11.5703125" style="437" bestFit="1" customWidth="1"/>
    <col min="9477" max="9477" width="34.140625" style="437" bestFit="1" customWidth="1"/>
    <col min="9478" max="9478" width="20.140625" style="437" customWidth="1"/>
    <col min="9479" max="9711" width="8.85546875" style="437"/>
    <col min="9712" max="9712" width="8.5703125" style="437" bestFit="1" customWidth="1"/>
    <col min="9713" max="9713" width="12.42578125" style="437" bestFit="1" customWidth="1"/>
    <col min="9714" max="9714" width="48.140625" style="437" customWidth="1"/>
    <col min="9715" max="9726" width="9.7109375" style="437" customWidth="1"/>
    <col min="9727" max="9730" width="14.7109375" style="437" customWidth="1"/>
    <col min="9731" max="9731" width="16.42578125" style="437" customWidth="1"/>
    <col min="9732" max="9732" width="11.5703125" style="437" bestFit="1" customWidth="1"/>
    <col min="9733" max="9733" width="34.140625" style="437" bestFit="1" customWidth="1"/>
    <col min="9734" max="9734" width="20.140625" style="437" customWidth="1"/>
    <col min="9735" max="9967" width="8.85546875" style="437"/>
    <col min="9968" max="9968" width="8.5703125" style="437" bestFit="1" customWidth="1"/>
    <col min="9969" max="9969" width="12.42578125" style="437" bestFit="1" customWidth="1"/>
    <col min="9970" max="9970" width="48.140625" style="437" customWidth="1"/>
    <col min="9971" max="9982" width="9.7109375" style="437" customWidth="1"/>
    <col min="9983" max="9986" width="14.7109375" style="437" customWidth="1"/>
    <col min="9987" max="9987" width="16.42578125" style="437" customWidth="1"/>
    <col min="9988" max="9988" width="11.5703125" style="437" bestFit="1" customWidth="1"/>
    <col min="9989" max="9989" width="34.140625" style="437" bestFit="1" customWidth="1"/>
    <col min="9990" max="9990" width="20.140625" style="437" customWidth="1"/>
    <col min="9991" max="10223" width="8.85546875" style="437"/>
    <col min="10224" max="10224" width="8.5703125" style="437" bestFit="1" customWidth="1"/>
    <col min="10225" max="10225" width="12.42578125" style="437" bestFit="1" customWidth="1"/>
    <col min="10226" max="10226" width="48.140625" style="437" customWidth="1"/>
    <col min="10227" max="10238" width="9.7109375" style="437" customWidth="1"/>
    <col min="10239" max="10242" width="14.7109375" style="437" customWidth="1"/>
    <col min="10243" max="10243" width="16.42578125" style="437" customWidth="1"/>
    <col min="10244" max="10244" width="11.5703125" style="437" bestFit="1" customWidth="1"/>
    <col min="10245" max="10245" width="34.140625" style="437" bestFit="1" customWidth="1"/>
    <col min="10246" max="10246" width="20.140625" style="437" customWidth="1"/>
    <col min="10247" max="10479" width="8.85546875" style="437"/>
    <col min="10480" max="10480" width="8.5703125" style="437" bestFit="1" customWidth="1"/>
    <col min="10481" max="10481" width="12.42578125" style="437" bestFit="1" customWidth="1"/>
    <col min="10482" max="10482" width="48.140625" style="437" customWidth="1"/>
    <col min="10483" max="10494" width="9.7109375" style="437" customWidth="1"/>
    <col min="10495" max="10498" width="14.7109375" style="437" customWidth="1"/>
    <col min="10499" max="10499" width="16.42578125" style="437" customWidth="1"/>
    <col min="10500" max="10500" width="11.5703125" style="437" bestFit="1" customWidth="1"/>
    <col min="10501" max="10501" width="34.140625" style="437" bestFit="1" customWidth="1"/>
    <col min="10502" max="10502" width="20.140625" style="437" customWidth="1"/>
    <col min="10503" max="10735" width="8.85546875" style="437"/>
    <col min="10736" max="10736" width="8.5703125" style="437" bestFit="1" customWidth="1"/>
    <col min="10737" max="10737" width="12.42578125" style="437" bestFit="1" customWidth="1"/>
    <col min="10738" max="10738" width="48.140625" style="437" customWidth="1"/>
    <col min="10739" max="10750" width="9.7109375" style="437" customWidth="1"/>
    <col min="10751" max="10754" width="14.7109375" style="437" customWidth="1"/>
    <col min="10755" max="10755" width="16.42578125" style="437" customWidth="1"/>
    <col min="10756" max="10756" width="11.5703125" style="437" bestFit="1" customWidth="1"/>
    <col min="10757" max="10757" width="34.140625" style="437" bestFit="1" customWidth="1"/>
    <col min="10758" max="10758" width="20.140625" style="437" customWidth="1"/>
    <col min="10759" max="10991" width="8.85546875" style="437"/>
    <col min="10992" max="10992" width="8.5703125" style="437" bestFit="1" customWidth="1"/>
    <col min="10993" max="10993" width="12.42578125" style="437" bestFit="1" customWidth="1"/>
    <col min="10994" max="10994" width="48.140625" style="437" customWidth="1"/>
    <col min="10995" max="11006" width="9.7109375" style="437" customWidth="1"/>
    <col min="11007" max="11010" width="14.7109375" style="437" customWidth="1"/>
    <col min="11011" max="11011" width="16.42578125" style="437" customWidth="1"/>
    <col min="11012" max="11012" width="11.5703125" style="437" bestFit="1" customWidth="1"/>
    <col min="11013" max="11013" width="34.140625" style="437" bestFit="1" customWidth="1"/>
    <col min="11014" max="11014" width="20.140625" style="437" customWidth="1"/>
    <col min="11015" max="11247" width="8.85546875" style="437"/>
    <col min="11248" max="11248" width="8.5703125" style="437" bestFit="1" customWidth="1"/>
    <col min="11249" max="11249" width="12.42578125" style="437" bestFit="1" customWidth="1"/>
    <col min="11250" max="11250" width="48.140625" style="437" customWidth="1"/>
    <col min="11251" max="11262" width="9.7109375" style="437" customWidth="1"/>
    <col min="11263" max="11266" width="14.7109375" style="437" customWidth="1"/>
    <col min="11267" max="11267" width="16.42578125" style="437" customWidth="1"/>
    <col min="11268" max="11268" width="11.5703125" style="437" bestFit="1" customWidth="1"/>
    <col min="11269" max="11269" width="34.140625" style="437" bestFit="1" customWidth="1"/>
    <col min="11270" max="11270" width="20.140625" style="437" customWidth="1"/>
    <col min="11271" max="11503" width="8.85546875" style="437"/>
    <col min="11504" max="11504" width="8.5703125" style="437" bestFit="1" customWidth="1"/>
    <col min="11505" max="11505" width="12.42578125" style="437" bestFit="1" customWidth="1"/>
    <col min="11506" max="11506" width="48.140625" style="437" customWidth="1"/>
    <col min="11507" max="11518" width="9.7109375" style="437" customWidth="1"/>
    <col min="11519" max="11522" width="14.7109375" style="437" customWidth="1"/>
    <col min="11523" max="11523" width="16.42578125" style="437" customWidth="1"/>
    <col min="11524" max="11524" width="11.5703125" style="437" bestFit="1" customWidth="1"/>
    <col min="11525" max="11525" width="34.140625" style="437" bestFit="1" customWidth="1"/>
    <col min="11526" max="11526" width="20.140625" style="437" customWidth="1"/>
    <col min="11527" max="11759" width="8.85546875" style="437"/>
    <col min="11760" max="11760" width="8.5703125" style="437" bestFit="1" customWidth="1"/>
    <col min="11761" max="11761" width="12.42578125" style="437" bestFit="1" customWidth="1"/>
    <col min="11762" max="11762" width="48.140625" style="437" customWidth="1"/>
    <col min="11763" max="11774" width="9.7109375" style="437" customWidth="1"/>
    <col min="11775" max="11778" width="14.7109375" style="437" customWidth="1"/>
    <col min="11779" max="11779" width="16.42578125" style="437" customWidth="1"/>
    <col min="11780" max="11780" width="11.5703125" style="437" bestFit="1" customWidth="1"/>
    <col min="11781" max="11781" width="34.140625" style="437" bestFit="1" customWidth="1"/>
    <col min="11782" max="11782" width="20.140625" style="437" customWidth="1"/>
    <col min="11783" max="12015" width="8.85546875" style="437"/>
    <col min="12016" max="12016" width="8.5703125" style="437" bestFit="1" customWidth="1"/>
    <col min="12017" max="12017" width="12.42578125" style="437" bestFit="1" customWidth="1"/>
    <col min="12018" max="12018" width="48.140625" style="437" customWidth="1"/>
    <col min="12019" max="12030" width="9.7109375" style="437" customWidth="1"/>
    <col min="12031" max="12034" width="14.7109375" style="437" customWidth="1"/>
    <col min="12035" max="12035" width="16.42578125" style="437" customWidth="1"/>
    <col min="12036" max="12036" width="11.5703125" style="437" bestFit="1" customWidth="1"/>
    <col min="12037" max="12037" width="34.140625" style="437" bestFit="1" customWidth="1"/>
    <col min="12038" max="12038" width="20.140625" style="437" customWidth="1"/>
    <col min="12039" max="12271" width="8.85546875" style="437"/>
    <col min="12272" max="12272" width="8.5703125" style="437" bestFit="1" customWidth="1"/>
    <col min="12273" max="12273" width="12.42578125" style="437" bestFit="1" customWidth="1"/>
    <col min="12274" max="12274" width="48.140625" style="437" customWidth="1"/>
    <col min="12275" max="12286" width="9.7109375" style="437" customWidth="1"/>
    <col min="12287" max="12290" width="14.7109375" style="437" customWidth="1"/>
    <col min="12291" max="12291" width="16.42578125" style="437" customWidth="1"/>
    <col min="12292" max="12292" width="11.5703125" style="437" bestFit="1" customWidth="1"/>
    <col min="12293" max="12293" width="34.140625" style="437" bestFit="1" customWidth="1"/>
    <col min="12294" max="12294" width="20.140625" style="437" customWidth="1"/>
    <col min="12295" max="12527" width="8.85546875" style="437"/>
    <col min="12528" max="12528" width="8.5703125" style="437" bestFit="1" customWidth="1"/>
    <col min="12529" max="12529" width="12.42578125" style="437" bestFit="1" customWidth="1"/>
    <col min="12530" max="12530" width="48.140625" style="437" customWidth="1"/>
    <col min="12531" max="12542" width="9.7109375" style="437" customWidth="1"/>
    <col min="12543" max="12546" width="14.7109375" style="437" customWidth="1"/>
    <col min="12547" max="12547" width="16.42578125" style="437" customWidth="1"/>
    <col min="12548" max="12548" width="11.5703125" style="437" bestFit="1" customWidth="1"/>
    <col min="12549" max="12549" width="34.140625" style="437" bestFit="1" customWidth="1"/>
    <col min="12550" max="12550" width="20.140625" style="437" customWidth="1"/>
    <col min="12551" max="12783" width="8.85546875" style="437"/>
    <col min="12784" max="12784" width="8.5703125" style="437" bestFit="1" customWidth="1"/>
    <col min="12785" max="12785" width="12.42578125" style="437" bestFit="1" customWidth="1"/>
    <col min="12786" max="12786" width="48.140625" style="437" customWidth="1"/>
    <col min="12787" max="12798" width="9.7109375" style="437" customWidth="1"/>
    <col min="12799" max="12802" width="14.7109375" style="437" customWidth="1"/>
    <col min="12803" max="12803" width="16.42578125" style="437" customWidth="1"/>
    <col min="12804" max="12804" width="11.5703125" style="437" bestFit="1" customWidth="1"/>
    <col min="12805" max="12805" width="34.140625" style="437" bestFit="1" customWidth="1"/>
    <col min="12806" max="12806" width="20.140625" style="437" customWidth="1"/>
    <col min="12807" max="13039" width="8.85546875" style="437"/>
    <col min="13040" max="13040" width="8.5703125" style="437" bestFit="1" customWidth="1"/>
    <col min="13041" max="13041" width="12.42578125" style="437" bestFit="1" customWidth="1"/>
    <col min="13042" max="13042" width="48.140625" style="437" customWidth="1"/>
    <col min="13043" max="13054" width="9.7109375" style="437" customWidth="1"/>
    <col min="13055" max="13058" width="14.7109375" style="437" customWidth="1"/>
    <col min="13059" max="13059" width="16.42578125" style="437" customWidth="1"/>
    <col min="13060" max="13060" width="11.5703125" style="437" bestFit="1" customWidth="1"/>
    <col min="13061" max="13061" width="34.140625" style="437" bestFit="1" customWidth="1"/>
    <col min="13062" max="13062" width="20.140625" style="437" customWidth="1"/>
    <col min="13063" max="13295" width="8.85546875" style="437"/>
    <col min="13296" max="13296" width="8.5703125" style="437" bestFit="1" customWidth="1"/>
    <col min="13297" max="13297" width="12.42578125" style="437" bestFit="1" customWidth="1"/>
    <col min="13298" max="13298" width="48.140625" style="437" customWidth="1"/>
    <col min="13299" max="13310" width="9.7109375" style="437" customWidth="1"/>
    <col min="13311" max="13314" width="14.7109375" style="437" customWidth="1"/>
    <col min="13315" max="13315" width="16.42578125" style="437" customWidth="1"/>
    <col min="13316" max="13316" width="11.5703125" style="437" bestFit="1" customWidth="1"/>
    <col min="13317" max="13317" width="34.140625" style="437" bestFit="1" customWidth="1"/>
    <col min="13318" max="13318" width="20.140625" style="437" customWidth="1"/>
    <col min="13319" max="13551" width="8.85546875" style="437"/>
    <col min="13552" max="13552" width="8.5703125" style="437" bestFit="1" customWidth="1"/>
    <col min="13553" max="13553" width="12.42578125" style="437" bestFit="1" customWidth="1"/>
    <col min="13554" max="13554" width="48.140625" style="437" customWidth="1"/>
    <col min="13555" max="13566" width="9.7109375" style="437" customWidth="1"/>
    <col min="13567" max="13570" width="14.7109375" style="437" customWidth="1"/>
    <col min="13571" max="13571" width="16.42578125" style="437" customWidth="1"/>
    <col min="13572" max="13572" width="11.5703125" style="437" bestFit="1" customWidth="1"/>
    <col min="13573" max="13573" width="34.140625" style="437" bestFit="1" customWidth="1"/>
    <col min="13574" max="13574" width="20.140625" style="437" customWidth="1"/>
    <col min="13575" max="13807" width="8.85546875" style="437"/>
    <col min="13808" max="13808" width="8.5703125" style="437" bestFit="1" customWidth="1"/>
    <col min="13809" max="13809" width="12.42578125" style="437" bestFit="1" customWidth="1"/>
    <col min="13810" max="13810" width="48.140625" style="437" customWidth="1"/>
    <col min="13811" max="13822" width="9.7109375" style="437" customWidth="1"/>
    <col min="13823" max="13826" width="14.7109375" style="437" customWidth="1"/>
    <col min="13827" max="13827" width="16.42578125" style="437" customWidth="1"/>
    <col min="13828" max="13828" width="11.5703125" style="437" bestFit="1" customWidth="1"/>
    <col min="13829" max="13829" width="34.140625" style="437" bestFit="1" customWidth="1"/>
    <col min="13830" max="13830" width="20.140625" style="437" customWidth="1"/>
    <col min="13831" max="14063" width="8.85546875" style="437"/>
    <col min="14064" max="14064" width="8.5703125" style="437" bestFit="1" customWidth="1"/>
    <col min="14065" max="14065" width="12.42578125" style="437" bestFit="1" customWidth="1"/>
    <col min="14066" max="14066" width="48.140625" style="437" customWidth="1"/>
    <col min="14067" max="14078" width="9.7109375" style="437" customWidth="1"/>
    <col min="14079" max="14082" width="14.7109375" style="437" customWidth="1"/>
    <col min="14083" max="14083" width="16.42578125" style="437" customWidth="1"/>
    <col min="14084" max="14084" width="11.5703125" style="437" bestFit="1" customWidth="1"/>
    <col min="14085" max="14085" width="34.140625" style="437" bestFit="1" customWidth="1"/>
    <col min="14086" max="14086" width="20.140625" style="437" customWidth="1"/>
    <col min="14087" max="14319" width="8.85546875" style="437"/>
    <col min="14320" max="14320" width="8.5703125" style="437" bestFit="1" customWidth="1"/>
    <col min="14321" max="14321" width="12.42578125" style="437" bestFit="1" customWidth="1"/>
    <col min="14322" max="14322" width="48.140625" style="437" customWidth="1"/>
    <col min="14323" max="14334" width="9.7109375" style="437" customWidth="1"/>
    <col min="14335" max="14338" width="14.7109375" style="437" customWidth="1"/>
    <col min="14339" max="14339" width="16.42578125" style="437" customWidth="1"/>
    <col min="14340" max="14340" width="11.5703125" style="437" bestFit="1" customWidth="1"/>
    <col min="14341" max="14341" width="34.140625" style="437" bestFit="1" customWidth="1"/>
    <col min="14342" max="14342" width="20.140625" style="437" customWidth="1"/>
    <col min="14343" max="14575" width="8.85546875" style="437"/>
    <col min="14576" max="14576" width="8.5703125" style="437" bestFit="1" customWidth="1"/>
    <col min="14577" max="14577" width="12.42578125" style="437" bestFit="1" customWidth="1"/>
    <col min="14578" max="14578" width="48.140625" style="437" customWidth="1"/>
    <col min="14579" max="14590" width="9.7109375" style="437" customWidth="1"/>
    <col min="14591" max="14594" width="14.7109375" style="437" customWidth="1"/>
    <col min="14595" max="14595" width="16.42578125" style="437" customWidth="1"/>
    <col min="14596" max="14596" width="11.5703125" style="437" bestFit="1" customWidth="1"/>
    <col min="14597" max="14597" width="34.140625" style="437" bestFit="1" customWidth="1"/>
    <col min="14598" max="14598" width="20.140625" style="437" customWidth="1"/>
    <col min="14599" max="14831" width="8.85546875" style="437"/>
    <col min="14832" max="14832" width="8.5703125" style="437" bestFit="1" customWidth="1"/>
    <col min="14833" max="14833" width="12.42578125" style="437" bestFit="1" customWidth="1"/>
    <col min="14834" max="14834" width="48.140625" style="437" customWidth="1"/>
    <col min="14835" max="14846" width="9.7109375" style="437" customWidth="1"/>
    <col min="14847" max="14850" width="14.7109375" style="437" customWidth="1"/>
    <col min="14851" max="14851" width="16.42578125" style="437" customWidth="1"/>
    <col min="14852" max="14852" width="11.5703125" style="437" bestFit="1" customWidth="1"/>
    <col min="14853" max="14853" width="34.140625" style="437" bestFit="1" customWidth="1"/>
    <col min="14854" max="14854" width="20.140625" style="437" customWidth="1"/>
    <col min="14855" max="15087" width="8.85546875" style="437"/>
    <col min="15088" max="15088" width="8.5703125" style="437" bestFit="1" customWidth="1"/>
    <col min="15089" max="15089" width="12.42578125" style="437" bestFit="1" customWidth="1"/>
    <col min="15090" max="15090" width="48.140625" style="437" customWidth="1"/>
    <col min="15091" max="15102" width="9.7109375" style="437" customWidth="1"/>
    <col min="15103" max="15106" width="14.7109375" style="437" customWidth="1"/>
    <col min="15107" max="15107" width="16.42578125" style="437" customWidth="1"/>
    <col min="15108" max="15108" width="11.5703125" style="437" bestFit="1" customWidth="1"/>
    <col min="15109" max="15109" width="34.140625" style="437" bestFit="1" customWidth="1"/>
    <col min="15110" max="15110" width="20.140625" style="437" customWidth="1"/>
    <col min="15111" max="15343" width="8.85546875" style="437"/>
    <col min="15344" max="15344" width="8.5703125" style="437" bestFit="1" customWidth="1"/>
    <col min="15345" max="15345" width="12.42578125" style="437" bestFit="1" customWidth="1"/>
    <col min="15346" max="15346" width="48.140625" style="437" customWidth="1"/>
    <col min="15347" max="15358" width="9.7109375" style="437" customWidth="1"/>
    <col min="15359" max="15362" width="14.7109375" style="437" customWidth="1"/>
    <col min="15363" max="15363" width="16.42578125" style="437" customWidth="1"/>
    <col min="15364" max="15364" width="11.5703125" style="437" bestFit="1" customWidth="1"/>
    <col min="15365" max="15365" width="34.140625" style="437" bestFit="1" customWidth="1"/>
    <col min="15366" max="15366" width="20.140625" style="437" customWidth="1"/>
    <col min="15367" max="15599" width="8.85546875" style="437"/>
    <col min="15600" max="15600" width="8.5703125" style="437" bestFit="1" customWidth="1"/>
    <col min="15601" max="15601" width="12.42578125" style="437" bestFit="1" customWidth="1"/>
    <col min="15602" max="15602" width="48.140625" style="437" customWidth="1"/>
    <col min="15603" max="15614" width="9.7109375" style="437" customWidth="1"/>
    <col min="15615" max="15618" width="14.7109375" style="437" customWidth="1"/>
    <col min="15619" max="15619" width="16.42578125" style="437" customWidth="1"/>
    <col min="15620" max="15620" width="11.5703125" style="437" bestFit="1" customWidth="1"/>
    <col min="15621" max="15621" width="34.140625" style="437" bestFit="1" customWidth="1"/>
    <col min="15622" max="15622" width="20.140625" style="437" customWidth="1"/>
    <col min="15623" max="15855" width="8.85546875" style="437"/>
    <col min="15856" max="15856" width="8.5703125" style="437" bestFit="1" customWidth="1"/>
    <col min="15857" max="15857" width="12.42578125" style="437" bestFit="1" customWidth="1"/>
    <col min="15858" max="15858" width="48.140625" style="437" customWidth="1"/>
    <col min="15859" max="15870" width="9.7109375" style="437" customWidth="1"/>
    <col min="15871" max="15874" width="14.7109375" style="437" customWidth="1"/>
    <col min="15875" max="15875" width="16.42578125" style="437" customWidth="1"/>
    <col min="15876" max="15876" width="11.5703125" style="437" bestFit="1" customWidth="1"/>
    <col min="15877" max="15877" width="34.140625" style="437" bestFit="1" customWidth="1"/>
    <col min="15878" max="15878" width="20.140625" style="437" customWidth="1"/>
    <col min="15879" max="16111" width="8.85546875" style="437"/>
    <col min="16112" max="16112" width="8.5703125" style="437" bestFit="1" customWidth="1"/>
    <col min="16113" max="16113" width="12.42578125" style="437" bestFit="1" customWidth="1"/>
    <col min="16114" max="16114" width="48.140625" style="437" customWidth="1"/>
    <col min="16115" max="16126" width="9.7109375" style="437" customWidth="1"/>
    <col min="16127" max="16130" width="14.7109375" style="437" customWidth="1"/>
    <col min="16131" max="16131" width="16.42578125" style="437" customWidth="1"/>
    <col min="16132" max="16132" width="11.5703125" style="437" bestFit="1" customWidth="1"/>
    <col min="16133" max="16133" width="34.140625" style="437" bestFit="1" customWidth="1"/>
    <col min="16134" max="16134" width="20.140625" style="437" customWidth="1"/>
    <col min="16135" max="16384" width="8.85546875" style="437"/>
  </cols>
  <sheetData>
    <row r="1" spans="1:25" s="358" customFormat="1" ht="35.25" customHeight="1">
      <c r="A1" s="630" t="s">
        <v>2014</v>
      </c>
      <c r="B1" s="631"/>
      <c r="C1" s="631"/>
      <c r="D1" s="631"/>
      <c r="E1" s="631"/>
      <c r="F1" s="631"/>
      <c r="G1" s="631"/>
      <c r="H1" s="631"/>
      <c r="I1" s="631"/>
      <c r="J1" s="631"/>
      <c r="K1" s="631"/>
      <c r="L1" s="631"/>
      <c r="M1" s="631"/>
      <c r="N1" s="631"/>
      <c r="O1" s="631"/>
    </row>
    <row r="2" spans="1:25" s="360" customFormat="1" ht="15.75" customHeight="1">
      <c r="A2" s="359">
        <v>1</v>
      </c>
      <c r="B2" s="359">
        <v>2</v>
      </c>
      <c r="C2" s="359">
        <v>3</v>
      </c>
      <c r="D2" s="359">
        <v>4</v>
      </c>
      <c r="E2" s="359">
        <v>5</v>
      </c>
      <c r="F2" s="359">
        <v>6</v>
      </c>
      <c r="G2" s="359">
        <v>7</v>
      </c>
      <c r="H2" s="359">
        <v>8</v>
      </c>
      <c r="I2" s="359">
        <v>9</v>
      </c>
      <c r="J2" s="359">
        <v>10</v>
      </c>
      <c r="M2" s="205">
        <v>11</v>
      </c>
      <c r="N2" s="205">
        <v>12</v>
      </c>
      <c r="O2" s="205">
        <v>13</v>
      </c>
    </row>
    <row r="3" spans="1:25" s="362" customFormat="1" ht="30" customHeight="1">
      <c r="A3" s="361" t="s">
        <v>2015</v>
      </c>
      <c r="B3" s="361" t="s">
        <v>137</v>
      </c>
      <c r="C3" s="361" t="s">
        <v>0</v>
      </c>
      <c r="D3" s="361" t="s">
        <v>138</v>
      </c>
      <c r="E3" s="361" t="s">
        <v>13</v>
      </c>
      <c r="F3" s="361" t="s">
        <v>2016</v>
      </c>
      <c r="G3" s="361" t="s">
        <v>2017</v>
      </c>
      <c r="H3" s="361" t="s">
        <v>1817</v>
      </c>
      <c r="I3" s="361" t="s">
        <v>1818</v>
      </c>
      <c r="J3" s="361" t="s">
        <v>2018</v>
      </c>
      <c r="M3" s="24" t="s">
        <v>1968</v>
      </c>
      <c r="N3" s="24" t="s">
        <v>1969</v>
      </c>
      <c r="O3" s="24" t="s">
        <v>1970</v>
      </c>
    </row>
    <row r="4" spans="1:25" s="364" customFormat="1" ht="15.75" customHeight="1">
      <c r="A4" s="359">
        <v>1</v>
      </c>
      <c r="B4" s="359">
        <v>2</v>
      </c>
      <c r="C4" s="359">
        <v>3</v>
      </c>
      <c r="D4" s="359">
        <v>4</v>
      </c>
      <c r="E4" s="359">
        <v>5</v>
      </c>
      <c r="F4" s="359">
        <v>6</v>
      </c>
      <c r="G4" s="363" t="s">
        <v>1820</v>
      </c>
      <c r="H4" s="363">
        <v>8</v>
      </c>
      <c r="I4" s="363" t="s">
        <v>1821</v>
      </c>
      <c r="J4" s="363" t="s">
        <v>2019</v>
      </c>
      <c r="M4" s="206"/>
      <c r="N4" s="206"/>
      <c r="O4" s="206"/>
      <c r="S4" s="365"/>
      <c r="T4" s="365"/>
      <c r="U4" s="365"/>
      <c r="V4" s="365"/>
      <c r="W4" s="365"/>
      <c r="X4" s="365"/>
      <c r="Y4" s="365"/>
    </row>
    <row r="5" spans="1:25" s="374" customFormat="1" ht="48.75" customHeight="1">
      <c r="A5" s="366"/>
      <c r="B5" s="367" t="s">
        <v>2020</v>
      </c>
      <c r="C5" s="368" t="s">
        <v>2021</v>
      </c>
      <c r="D5" s="369"/>
      <c r="E5" s="370"/>
      <c r="F5" s="370"/>
      <c r="G5" s="370"/>
      <c r="H5" s="371"/>
      <c r="I5" s="372"/>
      <c r="J5" s="371"/>
      <c r="K5" s="373"/>
      <c r="L5" s="373"/>
      <c r="M5" s="371"/>
      <c r="N5" s="371"/>
      <c r="O5" s="371"/>
    </row>
    <row r="6" spans="1:25" s="374" customFormat="1" ht="24.75" customHeight="1">
      <c r="A6" s="366" t="s">
        <v>1250</v>
      </c>
      <c r="B6" s="367"/>
      <c r="C6" s="375" t="s">
        <v>2022</v>
      </c>
      <c r="D6" s="376">
        <v>695</v>
      </c>
      <c r="E6" s="377" t="s">
        <v>11</v>
      </c>
      <c r="F6" s="554">
        <v>300</v>
      </c>
      <c r="G6" s="554">
        <f t="shared" ref="G6:G10" si="0">F6*D6</f>
        <v>208500</v>
      </c>
      <c r="H6" s="554">
        <v>100</v>
      </c>
      <c r="I6" s="554">
        <f t="shared" ref="I6:I10" si="1">H6*D6</f>
        <v>69500</v>
      </c>
      <c r="J6" s="554">
        <f t="shared" ref="J6:J10" si="2">I6+G6</f>
        <v>278000</v>
      </c>
      <c r="K6" s="373"/>
      <c r="L6" s="373"/>
      <c r="M6" s="608" t="s">
        <v>2104</v>
      </c>
      <c r="N6" s="608" t="s">
        <v>2098</v>
      </c>
      <c r="O6" s="608"/>
    </row>
    <row r="7" spans="1:25" s="379" customFormat="1" ht="24.75" customHeight="1">
      <c r="A7" s="366" t="s">
        <v>105</v>
      </c>
      <c r="B7" s="367"/>
      <c r="C7" s="375" t="s">
        <v>2023</v>
      </c>
      <c r="D7" s="376">
        <v>181</v>
      </c>
      <c r="E7" s="377" t="s">
        <v>11</v>
      </c>
      <c r="F7" s="554">
        <v>350</v>
      </c>
      <c r="G7" s="554">
        <f t="shared" si="0"/>
        <v>63350</v>
      </c>
      <c r="H7" s="554">
        <v>100</v>
      </c>
      <c r="I7" s="554">
        <f t="shared" si="1"/>
        <v>18100</v>
      </c>
      <c r="J7" s="554">
        <f t="shared" si="2"/>
        <v>81450</v>
      </c>
      <c r="K7" s="378"/>
      <c r="L7" s="378"/>
      <c r="M7" s="609"/>
      <c r="N7" s="609"/>
      <c r="O7" s="609"/>
    </row>
    <row r="8" spans="1:25" s="374" customFormat="1" ht="24.75" customHeight="1">
      <c r="A8" s="366" t="s">
        <v>107</v>
      </c>
      <c r="B8" s="367"/>
      <c r="C8" s="375" t="s">
        <v>2024</v>
      </c>
      <c r="D8" s="376">
        <v>56</v>
      </c>
      <c r="E8" s="377" t="s">
        <v>11</v>
      </c>
      <c r="F8" s="554">
        <v>480</v>
      </c>
      <c r="G8" s="554">
        <f t="shared" si="0"/>
        <v>26880</v>
      </c>
      <c r="H8" s="554">
        <v>125</v>
      </c>
      <c r="I8" s="554">
        <f t="shared" si="1"/>
        <v>7000</v>
      </c>
      <c r="J8" s="554">
        <f t="shared" si="2"/>
        <v>33880</v>
      </c>
      <c r="K8" s="380"/>
      <c r="L8" s="380"/>
      <c r="M8" s="609"/>
      <c r="N8" s="609"/>
      <c r="O8" s="609"/>
    </row>
    <row r="9" spans="1:25" s="379" customFormat="1" ht="24.75" customHeight="1">
      <c r="A9" s="366" t="s">
        <v>115</v>
      </c>
      <c r="B9" s="367"/>
      <c r="C9" s="375" t="s">
        <v>1975</v>
      </c>
      <c r="D9" s="376">
        <v>61.652799999999999</v>
      </c>
      <c r="E9" s="377" t="s">
        <v>11</v>
      </c>
      <c r="F9" s="554">
        <v>560</v>
      </c>
      <c r="G9" s="554">
        <f t="shared" si="0"/>
        <v>34525.567999999999</v>
      </c>
      <c r="H9" s="554">
        <v>150</v>
      </c>
      <c r="I9" s="554">
        <f t="shared" si="1"/>
        <v>9247.92</v>
      </c>
      <c r="J9" s="554">
        <f t="shared" si="2"/>
        <v>43773.487999999998</v>
      </c>
      <c r="K9" s="378"/>
      <c r="L9" s="378"/>
      <c r="M9" s="609"/>
      <c r="N9" s="609"/>
      <c r="O9" s="609"/>
    </row>
    <row r="10" spans="1:25" s="374" customFormat="1" ht="24.75" customHeight="1">
      <c r="A10" s="366" t="s">
        <v>1824</v>
      </c>
      <c r="B10" s="367"/>
      <c r="C10" s="375" t="s">
        <v>1976</v>
      </c>
      <c r="D10" s="376">
        <v>40.688340000000004</v>
      </c>
      <c r="E10" s="377" t="s">
        <v>11</v>
      </c>
      <c r="F10" s="554">
        <v>800</v>
      </c>
      <c r="G10" s="554">
        <f t="shared" si="0"/>
        <v>32550.672000000002</v>
      </c>
      <c r="H10" s="554">
        <v>150</v>
      </c>
      <c r="I10" s="554">
        <f t="shared" si="1"/>
        <v>6103.2510000000002</v>
      </c>
      <c r="J10" s="554">
        <f t="shared" si="2"/>
        <v>38653.923000000003</v>
      </c>
      <c r="K10" s="380"/>
      <c r="L10" s="380"/>
      <c r="M10" s="610"/>
      <c r="N10" s="610"/>
      <c r="O10" s="610"/>
    </row>
    <row r="11" spans="1:25" s="390" customFormat="1" ht="36.75" customHeight="1">
      <c r="A11" s="381"/>
      <c r="B11" s="382" t="s">
        <v>2020</v>
      </c>
      <c r="C11" s="383" t="s">
        <v>2025</v>
      </c>
      <c r="D11" s="384"/>
      <c r="E11" s="385"/>
      <c r="F11" s="385"/>
      <c r="G11" s="385"/>
      <c r="H11" s="386"/>
      <c r="I11" s="387"/>
      <c r="J11" s="388"/>
      <c r="K11" s="389"/>
      <c r="L11" s="389"/>
      <c r="M11" s="388"/>
      <c r="N11" s="388"/>
      <c r="O11" s="388"/>
    </row>
    <row r="12" spans="1:25" s="379" customFormat="1" ht="24.75" customHeight="1">
      <c r="A12" s="391"/>
      <c r="B12" s="382"/>
      <c r="C12" s="392" t="s">
        <v>2026</v>
      </c>
      <c r="D12" s="393"/>
      <c r="E12" s="377"/>
      <c r="F12" s="377"/>
      <c r="G12" s="377"/>
      <c r="H12" s="394"/>
      <c r="I12" s="395"/>
      <c r="J12" s="396"/>
      <c r="K12" s="397"/>
      <c r="L12" s="397"/>
      <c r="M12" s="396"/>
      <c r="N12" s="396"/>
      <c r="O12" s="396"/>
    </row>
    <row r="13" spans="1:25" s="379" customFormat="1" ht="24.75" customHeight="1">
      <c r="A13" s="391" t="s">
        <v>397</v>
      </c>
      <c r="B13" s="382"/>
      <c r="C13" s="375" t="s">
        <v>2022</v>
      </c>
      <c r="D13" s="393">
        <v>9</v>
      </c>
      <c r="E13" s="398" t="s">
        <v>2</v>
      </c>
      <c r="F13" s="554">
        <v>4800</v>
      </c>
      <c r="G13" s="554">
        <f t="shared" ref="G13:G17" si="3">F13*D13</f>
        <v>43200</v>
      </c>
      <c r="H13" s="554">
        <v>1000</v>
      </c>
      <c r="I13" s="554">
        <f t="shared" ref="I13:I17" si="4">H13*D13</f>
        <v>9000</v>
      </c>
      <c r="J13" s="554">
        <f t="shared" ref="J13:J17" si="5">I13+G13</f>
        <v>52200</v>
      </c>
      <c r="K13" s="397"/>
      <c r="L13" s="397"/>
      <c r="M13" s="608" t="s">
        <v>2102</v>
      </c>
      <c r="N13" s="608" t="s">
        <v>2098</v>
      </c>
      <c r="O13" s="608"/>
    </row>
    <row r="14" spans="1:25" s="379" customFormat="1" ht="24.75" customHeight="1">
      <c r="A14" s="391" t="s">
        <v>398</v>
      </c>
      <c r="B14" s="382"/>
      <c r="C14" s="375" t="s">
        <v>2023</v>
      </c>
      <c r="D14" s="393">
        <v>13</v>
      </c>
      <c r="E14" s="398" t="s">
        <v>17</v>
      </c>
      <c r="F14" s="554">
        <v>5200</v>
      </c>
      <c r="G14" s="554">
        <f t="shared" si="3"/>
        <v>67600</v>
      </c>
      <c r="H14" s="554">
        <v>1000</v>
      </c>
      <c r="I14" s="554">
        <f t="shared" si="4"/>
        <v>13000</v>
      </c>
      <c r="J14" s="554">
        <f t="shared" si="5"/>
        <v>80600</v>
      </c>
      <c r="K14" s="397"/>
      <c r="L14" s="397"/>
      <c r="M14" s="609"/>
      <c r="N14" s="609"/>
      <c r="O14" s="609"/>
    </row>
    <row r="15" spans="1:25" s="379" customFormat="1" ht="24.75" customHeight="1">
      <c r="A15" s="391" t="s">
        <v>1251</v>
      </c>
      <c r="B15" s="382"/>
      <c r="C15" s="375" t="s">
        <v>2024</v>
      </c>
      <c r="D15" s="393">
        <v>10</v>
      </c>
      <c r="E15" s="398" t="s">
        <v>2</v>
      </c>
      <c r="F15" s="554">
        <v>7000</v>
      </c>
      <c r="G15" s="554">
        <f t="shared" si="3"/>
        <v>70000</v>
      </c>
      <c r="H15" s="554">
        <v>1000</v>
      </c>
      <c r="I15" s="554">
        <f t="shared" si="4"/>
        <v>10000</v>
      </c>
      <c r="J15" s="554">
        <f t="shared" si="5"/>
        <v>80000</v>
      </c>
      <c r="K15" s="397"/>
      <c r="L15" s="397"/>
      <c r="M15" s="609"/>
      <c r="N15" s="609"/>
      <c r="O15" s="609"/>
    </row>
    <row r="16" spans="1:25" s="379" customFormat="1" ht="24.75" customHeight="1">
      <c r="A16" s="391" t="s">
        <v>1252</v>
      </c>
      <c r="B16" s="382"/>
      <c r="C16" s="375" t="s">
        <v>1975</v>
      </c>
      <c r="D16" s="393">
        <v>2</v>
      </c>
      <c r="E16" s="398" t="s">
        <v>17</v>
      </c>
      <c r="F16" s="554">
        <v>8200</v>
      </c>
      <c r="G16" s="554">
        <f t="shared" si="3"/>
        <v>16400</v>
      </c>
      <c r="H16" s="554">
        <v>1500</v>
      </c>
      <c r="I16" s="554">
        <f t="shared" si="4"/>
        <v>3000</v>
      </c>
      <c r="J16" s="554">
        <f t="shared" si="5"/>
        <v>19400</v>
      </c>
      <c r="K16" s="397"/>
      <c r="L16" s="397"/>
      <c r="M16" s="609"/>
      <c r="N16" s="609"/>
      <c r="O16" s="609"/>
    </row>
    <row r="17" spans="1:81" s="379" customFormat="1" ht="24.75" customHeight="1">
      <c r="A17" s="391" t="s">
        <v>1253</v>
      </c>
      <c r="B17" s="382"/>
      <c r="C17" s="375" t="s">
        <v>1976</v>
      </c>
      <c r="D17" s="393">
        <v>4</v>
      </c>
      <c r="E17" s="398" t="s">
        <v>17</v>
      </c>
      <c r="F17" s="554">
        <v>11900</v>
      </c>
      <c r="G17" s="554">
        <f t="shared" si="3"/>
        <v>47600</v>
      </c>
      <c r="H17" s="554">
        <v>1500</v>
      </c>
      <c r="I17" s="554">
        <f t="shared" si="4"/>
        <v>6000</v>
      </c>
      <c r="J17" s="554">
        <f t="shared" si="5"/>
        <v>53600</v>
      </c>
      <c r="K17" s="397"/>
      <c r="L17" s="397"/>
      <c r="M17" s="610"/>
      <c r="N17" s="610"/>
      <c r="O17" s="610"/>
    </row>
    <row r="18" spans="1:81" s="402" customFormat="1" ht="22.5" customHeight="1">
      <c r="A18" s="399"/>
      <c r="B18" s="399"/>
      <c r="C18" s="400" t="s">
        <v>1988</v>
      </c>
      <c r="D18" s="401"/>
      <c r="E18" s="401"/>
      <c r="F18" s="401"/>
      <c r="G18" s="401"/>
      <c r="H18" s="401"/>
      <c r="I18" s="401"/>
      <c r="J18" s="401"/>
      <c r="M18" s="401"/>
      <c r="N18" s="401"/>
      <c r="O18" s="401"/>
    </row>
    <row r="19" spans="1:81" s="379" customFormat="1" ht="24.75" customHeight="1">
      <c r="A19" s="391"/>
      <c r="B19" s="382"/>
      <c r="C19" s="392" t="s">
        <v>157</v>
      </c>
      <c r="D19" s="393"/>
      <c r="E19" s="377"/>
      <c r="F19" s="377"/>
      <c r="G19" s="377"/>
      <c r="H19" s="394"/>
      <c r="I19" s="395"/>
      <c r="J19" s="396"/>
      <c r="K19" s="397"/>
      <c r="L19" s="397"/>
      <c r="M19" s="396"/>
      <c r="N19" s="396"/>
      <c r="O19" s="396"/>
    </row>
    <row r="20" spans="1:81" s="379" customFormat="1" ht="24.75" customHeight="1">
      <c r="A20" s="391" t="s">
        <v>1250</v>
      </c>
      <c r="B20" s="382"/>
      <c r="C20" s="375" t="s">
        <v>2022</v>
      </c>
      <c r="D20" s="393">
        <v>1</v>
      </c>
      <c r="E20" s="398" t="s">
        <v>2</v>
      </c>
      <c r="F20" s="554">
        <v>4750</v>
      </c>
      <c r="G20" s="554">
        <f t="shared" ref="G20:G21" si="6">F20*D20</f>
        <v>4750</v>
      </c>
      <c r="H20" s="554">
        <v>1000</v>
      </c>
      <c r="I20" s="554">
        <f t="shared" ref="I20:I21" si="7">H20*D20</f>
        <v>1000</v>
      </c>
      <c r="J20" s="554">
        <f t="shared" ref="J20:J21" si="8">I20+G20</f>
        <v>5750</v>
      </c>
      <c r="K20" s="397"/>
      <c r="L20" s="397"/>
      <c r="M20" s="608" t="s">
        <v>2102</v>
      </c>
      <c r="N20" s="608" t="s">
        <v>2098</v>
      </c>
      <c r="O20" s="608"/>
    </row>
    <row r="21" spans="1:81" s="379" customFormat="1" ht="24.75" customHeight="1">
      <c r="A21" s="391" t="s">
        <v>105</v>
      </c>
      <c r="B21" s="382"/>
      <c r="C21" s="375" t="s">
        <v>2024</v>
      </c>
      <c r="D21" s="393">
        <v>4</v>
      </c>
      <c r="E21" s="398" t="s">
        <v>2</v>
      </c>
      <c r="F21" s="554">
        <v>6250</v>
      </c>
      <c r="G21" s="554">
        <f t="shared" si="6"/>
        <v>25000</v>
      </c>
      <c r="H21" s="554">
        <v>1000</v>
      </c>
      <c r="I21" s="554">
        <f t="shared" si="7"/>
        <v>4000</v>
      </c>
      <c r="J21" s="554">
        <f t="shared" si="8"/>
        <v>29000</v>
      </c>
      <c r="K21" s="397"/>
      <c r="L21" s="397"/>
      <c r="M21" s="610"/>
      <c r="N21" s="610"/>
      <c r="O21" s="610"/>
    </row>
    <row r="22" spans="1:81" s="379" customFormat="1" ht="24.75" customHeight="1">
      <c r="A22" s="391"/>
      <c r="B22" s="382"/>
      <c r="C22" s="392" t="s">
        <v>2027</v>
      </c>
      <c r="D22" s="393"/>
      <c r="E22" s="398"/>
      <c r="F22" s="377"/>
      <c r="G22" s="377"/>
      <c r="H22" s="394"/>
      <c r="I22" s="395"/>
      <c r="J22" s="396"/>
      <c r="K22" s="397"/>
      <c r="L22" s="397"/>
      <c r="M22" s="396"/>
      <c r="N22" s="396"/>
      <c r="O22" s="396"/>
    </row>
    <row r="23" spans="1:81" s="379" customFormat="1" ht="24.75" customHeight="1">
      <c r="A23" s="391" t="s">
        <v>107</v>
      </c>
      <c r="B23" s="382"/>
      <c r="C23" s="375" t="s">
        <v>2028</v>
      </c>
      <c r="D23" s="393">
        <v>2</v>
      </c>
      <c r="E23" s="398" t="s">
        <v>2</v>
      </c>
      <c r="F23" s="554">
        <v>72000</v>
      </c>
      <c r="G23" s="554">
        <f t="shared" ref="G23:G25" si="9">F23*D23</f>
        <v>144000</v>
      </c>
      <c r="H23" s="554">
        <v>2000</v>
      </c>
      <c r="I23" s="554">
        <f t="shared" ref="I23:I25" si="10">H23*D23</f>
        <v>4000</v>
      </c>
      <c r="J23" s="554">
        <f t="shared" ref="J23:J25" si="11">I23+G23</f>
        <v>148000</v>
      </c>
      <c r="K23" s="378"/>
      <c r="L23" s="378"/>
      <c r="M23" s="608" t="s">
        <v>2111</v>
      </c>
      <c r="N23" s="608" t="s">
        <v>2098</v>
      </c>
      <c r="O23" s="608"/>
    </row>
    <row r="24" spans="1:81" s="379" customFormat="1" ht="24.75" customHeight="1">
      <c r="A24" s="391" t="s">
        <v>115</v>
      </c>
      <c r="B24" s="382"/>
      <c r="C24" s="375" t="s">
        <v>2029</v>
      </c>
      <c r="D24" s="393">
        <v>1</v>
      </c>
      <c r="E24" s="398" t="s">
        <v>2</v>
      </c>
      <c r="F24" s="554">
        <v>93000</v>
      </c>
      <c r="G24" s="554">
        <f t="shared" si="9"/>
        <v>93000</v>
      </c>
      <c r="H24" s="554">
        <v>2000</v>
      </c>
      <c r="I24" s="554">
        <f t="shared" si="10"/>
        <v>2000</v>
      </c>
      <c r="J24" s="554">
        <f t="shared" si="11"/>
        <v>95000</v>
      </c>
      <c r="K24" s="378"/>
      <c r="L24" s="378"/>
      <c r="M24" s="610"/>
      <c r="N24" s="610"/>
      <c r="O24" s="610"/>
    </row>
    <row r="25" spans="1:81" s="409" customFormat="1" ht="38.25" customHeight="1">
      <c r="A25" s="403" t="s">
        <v>1824</v>
      </c>
      <c r="B25" s="404" t="s">
        <v>2030</v>
      </c>
      <c r="C25" s="282" t="s">
        <v>2031</v>
      </c>
      <c r="D25" s="405">
        <v>3</v>
      </c>
      <c r="E25" s="406" t="s">
        <v>2</v>
      </c>
      <c r="F25" s="554">
        <v>125000</v>
      </c>
      <c r="G25" s="554">
        <f t="shared" si="9"/>
        <v>375000</v>
      </c>
      <c r="H25" s="554">
        <v>3000</v>
      </c>
      <c r="I25" s="554">
        <f t="shared" si="10"/>
        <v>9000</v>
      </c>
      <c r="J25" s="554">
        <f t="shared" si="11"/>
        <v>384000</v>
      </c>
      <c r="K25" s="408"/>
      <c r="L25" s="408"/>
      <c r="M25" s="407"/>
      <c r="N25" s="407"/>
      <c r="O25" s="407"/>
      <c r="P25" s="410"/>
    </row>
    <row r="26" spans="1:81" s="379" customFormat="1" ht="38.25" customHeight="1">
      <c r="A26" s="381"/>
      <c r="B26" s="382" t="s">
        <v>2020</v>
      </c>
      <c r="C26" s="368" t="s">
        <v>2032</v>
      </c>
      <c r="D26" s="393"/>
      <c r="E26" s="398"/>
      <c r="F26" s="385"/>
      <c r="G26" s="385"/>
      <c r="H26" s="386"/>
      <c r="I26" s="387"/>
      <c r="J26" s="388"/>
      <c r="K26" s="389"/>
      <c r="L26" s="389"/>
      <c r="M26" s="388"/>
      <c r="N26" s="388"/>
      <c r="O26" s="388"/>
      <c r="P26" s="411"/>
    </row>
    <row r="27" spans="1:81" s="413" customFormat="1" ht="87" customHeight="1">
      <c r="A27" s="381" t="s">
        <v>397</v>
      </c>
      <c r="B27" s="382"/>
      <c r="C27" s="412" t="s">
        <v>2033</v>
      </c>
      <c r="D27" s="393">
        <v>14</v>
      </c>
      <c r="E27" s="398" t="s">
        <v>2</v>
      </c>
      <c r="F27" s="554">
        <v>135000</v>
      </c>
      <c r="G27" s="554">
        <f t="shared" ref="G27" si="12">F27*D27</f>
        <v>1890000</v>
      </c>
      <c r="H27" s="554">
        <v>8000</v>
      </c>
      <c r="I27" s="554">
        <f t="shared" ref="I27" si="13">H27*D27</f>
        <v>112000</v>
      </c>
      <c r="J27" s="554">
        <f t="shared" ref="J27" si="14">I27+G27</f>
        <v>2002000</v>
      </c>
      <c r="M27" s="388"/>
      <c r="N27" s="388"/>
      <c r="O27" s="388"/>
    </row>
    <row r="28" spans="1:81" s="402" customFormat="1" ht="22.5" customHeight="1">
      <c r="A28" s="399"/>
      <c r="B28" s="399"/>
      <c r="C28" s="400" t="s">
        <v>2002</v>
      </c>
      <c r="D28" s="401"/>
      <c r="E28" s="401"/>
      <c r="F28" s="401"/>
      <c r="G28" s="401"/>
      <c r="H28" s="401"/>
      <c r="I28" s="401"/>
      <c r="J28" s="401"/>
      <c r="M28" s="401"/>
      <c r="N28" s="401"/>
      <c r="O28" s="401"/>
    </row>
    <row r="29" spans="1:81" s="413" customFormat="1" ht="103.5" customHeight="1">
      <c r="A29" s="381" t="s">
        <v>1250</v>
      </c>
      <c r="B29" s="382"/>
      <c r="C29" s="412" t="s">
        <v>2084</v>
      </c>
      <c r="D29" s="393">
        <v>12</v>
      </c>
      <c r="E29" s="398" t="s">
        <v>2</v>
      </c>
      <c r="F29" s="554">
        <v>108000</v>
      </c>
      <c r="G29" s="554">
        <f t="shared" ref="G29:G41" si="15">F29*D29</f>
        <v>1296000</v>
      </c>
      <c r="H29" s="554">
        <v>8000</v>
      </c>
      <c r="I29" s="554">
        <f t="shared" ref="I29:I41" si="16">H29*D29</f>
        <v>96000</v>
      </c>
      <c r="J29" s="554">
        <f t="shared" ref="J29:J41" si="17">I29+G29</f>
        <v>1392000</v>
      </c>
      <c r="M29" s="608" t="s">
        <v>2112</v>
      </c>
      <c r="N29" s="608" t="s">
        <v>2099</v>
      </c>
      <c r="O29" s="608"/>
    </row>
    <row r="30" spans="1:81" s="420" customFormat="1" ht="43.9" customHeight="1">
      <c r="A30" s="414" t="s">
        <v>105</v>
      </c>
      <c r="B30" s="415"/>
      <c r="C30" s="416" t="s">
        <v>2034</v>
      </c>
      <c r="D30" s="417">
        <v>3</v>
      </c>
      <c r="E30" s="414" t="s">
        <v>2</v>
      </c>
      <c r="F30" s="554">
        <v>14500</v>
      </c>
      <c r="G30" s="554">
        <f t="shared" si="15"/>
        <v>43500</v>
      </c>
      <c r="H30" s="554">
        <v>1000</v>
      </c>
      <c r="I30" s="554">
        <f t="shared" si="16"/>
        <v>3000</v>
      </c>
      <c r="J30" s="554">
        <f t="shared" si="17"/>
        <v>46500</v>
      </c>
      <c r="K30" s="418"/>
      <c r="L30" s="419"/>
      <c r="M30" s="609"/>
      <c r="N30" s="609"/>
      <c r="O30" s="609"/>
      <c r="P30" s="418"/>
      <c r="Q30" s="418"/>
      <c r="R30" s="418"/>
      <c r="S30" s="418"/>
      <c r="T30" s="418"/>
      <c r="U30" s="418"/>
      <c r="V30" s="418"/>
      <c r="W30" s="418"/>
      <c r="X30" s="418"/>
      <c r="Y30" s="418"/>
      <c r="Z30" s="418"/>
      <c r="AA30" s="418"/>
      <c r="AB30" s="418"/>
      <c r="AC30" s="418"/>
      <c r="AD30" s="418"/>
      <c r="AE30" s="418"/>
      <c r="AF30" s="418"/>
      <c r="AG30" s="418"/>
      <c r="AH30" s="418"/>
      <c r="AI30" s="418"/>
      <c r="AJ30" s="418"/>
      <c r="AK30" s="418"/>
      <c r="AL30" s="418"/>
      <c r="AM30" s="418"/>
      <c r="AN30" s="418"/>
      <c r="AO30" s="418"/>
      <c r="AP30" s="418"/>
      <c r="AQ30" s="418"/>
      <c r="AR30" s="418"/>
      <c r="AS30" s="418"/>
      <c r="AT30" s="418"/>
      <c r="AU30" s="418"/>
      <c r="AV30" s="418"/>
      <c r="AW30" s="418"/>
      <c r="AX30" s="418"/>
      <c r="AY30" s="418"/>
      <c r="AZ30" s="418"/>
      <c r="BA30" s="418"/>
      <c r="BB30" s="418"/>
      <c r="BC30" s="418"/>
      <c r="BD30" s="418"/>
      <c r="BE30" s="418"/>
      <c r="BF30" s="418"/>
      <c r="BG30" s="418"/>
      <c r="BH30" s="418"/>
      <c r="BI30" s="418"/>
      <c r="BJ30" s="418"/>
      <c r="BK30" s="418"/>
      <c r="BL30" s="418"/>
      <c r="BM30" s="418"/>
      <c r="BN30" s="418"/>
      <c r="BO30" s="418"/>
      <c r="BP30" s="418"/>
      <c r="BQ30" s="418"/>
      <c r="BR30" s="418"/>
      <c r="BS30" s="418"/>
      <c r="BT30" s="418"/>
      <c r="BU30" s="418"/>
      <c r="BV30" s="418"/>
      <c r="BW30" s="418"/>
      <c r="BX30" s="418"/>
      <c r="BY30" s="418"/>
      <c r="BZ30" s="418"/>
      <c r="CA30" s="418"/>
      <c r="CB30" s="418"/>
      <c r="CC30" s="418"/>
    </row>
    <row r="31" spans="1:81" s="420" customFormat="1" ht="33.75" customHeight="1">
      <c r="A31" s="421" t="s">
        <v>107</v>
      </c>
      <c r="B31" s="422"/>
      <c r="C31" s="416" t="s">
        <v>2035</v>
      </c>
      <c r="D31" s="423">
        <v>6</v>
      </c>
      <c r="E31" s="414" t="s">
        <v>2</v>
      </c>
      <c r="F31" s="554">
        <v>97000</v>
      </c>
      <c r="G31" s="554">
        <f t="shared" si="15"/>
        <v>582000</v>
      </c>
      <c r="H31" s="554">
        <v>8000</v>
      </c>
      <c r="I31" s="554">
        <f t="shared" si="16"/>
        <v>48000</v>
      </c>
      <c r="J31" s="554">
        <f t="shared" si="17"/>
        <v>630000</v>
      </c>
      <c r="K31" s="418"/>
      <c r="L31" s="418"/>
      <c r="M31" s="609"/>
      <c r="N31" s="609"/>
      <c r="O31" s="609"/>
      <c r="P31" s="418"/>
      <c r="Q31" s="418"/>
      <c r="R31" s="418"/>
      <c r="S31" s="418"/>
      <c r="T31" s="418"/>
      <c r="U31" s="418"/>
      <c r="V31" s="418"/>
      <c r="W31" s="418"/>
      <c r="X31" s="418"/>
      <c r="Y31" s="418"/>
      <c r="Z31" s="418"/>
      <c r="AA31" s="418"/>
      <c r="AB31" s="418"/>
      <c r="AC31" s="418"/>
      <c r="AD31" s="418"/>
      <c r="AE31" s="418"/>
      <c r="AF31" s="418"/>
      <c r="AG31" s="418"/>
      <c r="AH31" s="418"/>
      <c r="AI31" s="418"/>
      <c r="AJ31" s="418"/>
      <c r="AK31" s="418"/>
      <c r="AL31" s="418"/>
      <c r="AM31" s="418"/>
      <c r="AN31" s="418"/>
      <c r="AO31" s="418"/>
      <c r="AP31" s="418"/>
      <c r="AQ31" s="418"/>
      <c r="AR31" s="418"/>
      <c r="AS31" s="418"/>
      <c r="AT31" s="418"/>
      <c r="AU31" s="418"/>
      <c r="AV31" s="418"/>
      <c r="AW31" s="418"/>
      <c r="AX31" s="418"/>
      <c r="AY31" s="418"/>
      <c r="AZ31" s="418"/>
      <c r="BA31" s="418"/>
      <c r="BB31" s="418"/>
      <c r="BC31" s="418"/>
      <c r="BD31" s="418"/>
      <c r="BE31" s="418"/>
      <c r="BF31" s="418"/>
      <c r="BG31" s="418"/>
      <c r="BH31" s="418"/>
      <c r="BI31" s="418"/>
      <c r="BJ31" s="418"/>
      <c r="BK31" s="418"/>
      <c r="BL31" s="418"/>
      <c r="BM31" s="418"/>
      <c r="BN31" s="418"/>
      <c r="BO31" s="418"/>
      <c r="BP31" s="418"/>
      <c r="BQ31" s="418"/>
      <c r="BR31" s="418"/>
      <c r="BS31" s="418"/>
      <c r="BT31" s="418"/>
      <c r="BU31" s="418"/>
      <c r="BV31" s="418"/>
      <c r="BW31" s="418"/>
      <c r="BX31" s="418"/>
      <c r="BY31" s="418"/>
      <c r="BZ31" s="418"/>
      <c r="CA31" s="418"/>
      <c r="CB31" s="418"/>
      <c r="CC31" s="418"/>
    </row>
    <row r="32" spans="1:81" s="420" customFormat="1" ht="33.75" customHeight="1">
      <c r="A32" s="421" t="s">
        <v>115</v>
      </c>
      <c r="B32" s="422"/>
      <c r="C32" s="519" t="s">
        <v>2078</v>
      </c>
      <c r="D32" s="423">
        <v>1</v>
      </c>
      <c r="E32" s="414" t="s">
        <v>2</v>
      </c>
      <c r="F32" s="554">
        <v>105000</v>
      </c>
      <c r="G32" s="554">
        <f t="shared" si="15"/>
        <v>105000</v>
      </c>
      <c r="H32" s="554">
        <v>5000</v>
      </c>
      <c r="I32" s="554">
        <f t="shared" si="16"/>
        <v>5000</v>
      </c>
      <c r="J32" s="554">
        <f t="shared" si="17"/>
        <v>110000</v>
      </c>
      <c r="K32" s="418"/>
      <c r="L32" s="418"/>
      <c r="M32" s="609"/>
      <c r="N32" s="609"/>
      <c r="O32" s="609"/>
      <c r="P32" s="418"/>
      <c r="Q32" s="418"/>
      <c r="R32" s="418"/>
      <c r="S32" s="418"/>
      <c r="T32" s="418"/>
      <c r="U32" s="418"/>
      <c r="V32" s="418"/>
      <c r="W32" s="418"/>
      <c r="X32" s="418"/>
      <c r="Y32" s="418"/>
      <c r="Z32" s="418"/>
      <c r="AA32" s="418"/>
      <c r="AB32" s="418"/>
      <c r="AC32" s="418"/>
      <c r="AD32" s="418"/>
      <c r="AE32" s="418"/>
      <c r="AF32" s="418"/>
      <c r="AG32" s="418"/>
      <c r="AH32" s="418"/>
      <c r="AI32" s="418"/>
      <c r="AJ32" s="418"/>
      <c r="AK32" s="418"/>
      <c r="AL32" s="418"/>
      <c r="AM32" s="418"/>
      <c r="AN32" s="418"/>
      <c r="AO32" s="418"/>
      <c r="AP32" s="418"/>
      <c r="AQ32" s="418"/>
      <c r="AR32" s="418"/>
      <c r="AS32" s="418"/>
      <c r="AT32" s="418"/>
      <c r="AU32" s="418"/>
      <c r="AV32" s="418"/>
      <c r="AW32" s="418"/>
      <c r="AX32" s="418"/>
      <c r="AY32" s="418"/>
      <c r="AZ32" s="418"/>
      <c r="BA32" s="418"/>
      <c r="BB32" s="418"/>
      <c r="BC32" s="418"/>
      <c r="BD32" s="418"/>
      <c r="BE32" s="418"/>
      <c r="BF32" s="418"/>
      <c r="BG32" s="418"/>
      <c r="BH32" s="418"/>
      <c r="BI32" s="418"/>
      <c r="BJ32" s="418"/>
      <c r="BK32" s="418"/>
      <c r="BL32" s="418"/>
      <c r="BM32" s="418"/>
      <c r="BN32" s="418"/>
      <c r="BO32" s="418"/>
      <c r="BP32" s="418"/>
      <c r="BQ32" s="418"/>
      <c r="BR32" s="418"/>
      <c r="BS32" s="418"/>
      <c r="BT32" s="418"/>
      <c r="BU32" s="418"/>
      <c r="BV32" s="418"/>
      <c r="BW32" s="418"/>
      <c r="BX32" s="418"/>
      <c r="BY32" s="418"/>
      <c r="BZ32" s="418"/>
      <c r="CA32" s="418"/>
      <c r="CB32" s="418"/>
      <c r="CC32" s="418"/>
    </row>
    <row r="33" spans="1:81" s="420" customFormat="1" ht="33.75" customHeight="1">
      <c r="A33" s="421" t="s">
        <v>1824</v>
      </c>
      <c r="B33" s="422"/>
      <c r="C33" s="333" t="s">
        <v>2079</v>
      </c>
      <c r="D33" s="423">
        <v>14</v>
      </c>
      <c r="E33" s="414" t="s">
        <v>2</v>
      </c>
      <c r="F33" s="554">
        <v>16500</v>
      </c>
      <c r="G33" s="554">
        <f t="shared" si="15"/>
        <v>231000</v>
      </c>
      <c r="H33" s="554">
        <v>500</v>
      </c>
      <c r="I33" s="554">
        <f t="shared" si="16"/>
        <v>7000</v>
      </c>
      <c r="J33" s="554">
        <f t="shared" si="17"/>
        <v>238000</v>
      </c>
      <c r="K33" s="418"/>
      <c r="L33" s="418"/>
      <c r="M33" s="609"/>
      <c r="N33" s="609"/>
      <c r="O33" s="609"/>
      <c r="P33" s="418"/>
      <c r="Q33" s="418"/>
      <c r="R33" s="418"/>
      <c r="S33" s="418"/>
      <c r="T33" s="418"/>
      <c r="U33" s="418"/>
      <c r="V33" s="418"/>
      <c r="W33" s="418"/>
      <c r="X33" s="418"/>
      <c r="Y33" s="418"/>
      <c r="Z33" s="418"/>
      <c r="AA33" s="418"/>
      <c r="AB33" s="418"/>
      <c r="AC33" s="418"/>
      <c r="AD33" s="418"/>
      <c r="AE33" s="418"/>
      <c r="AF33" s="418"/>
      <c r="AG33" s="418"/>
      <c r="AH33" s="418"/>
      <c r="AI33" s="418"/>
      <c r="AJ33" s="418"/>
      <c r="AK33" s="418"/>
      <c r="AL33" s="418"/>
      <c r="AM33" s="418"/>
      <c r="AN33" s="418"/>
      <c r="AO33" s="418"/>
      <c r="AP33" s="418"/>
      <c r="AQ33" s="418"/>
      <c r="AR33" s="418"/>
      <c r="AS33" s="418"/>
      <c r="AT33" s="418"/>
      <c r="AU33" s="418"/>
      <c r="AV33" s="418"/>
      <c r="AW33" s="418"/>
      <c r="AX33" s="418"/>
      <c r="AY33" s="418"/>
      <c r="AZ33" s="418"/>
      <c r="BA33" s="418"/>
      <c r="BB33" s="418"/>
      <c r="BC33" s="418"/>
      <c r="BD33" s="418"/>
      <c r="BE33" s="418"/>
      <c r="BF33" s="418"/>
      <c r="BG33" s="418"/>
      <c r="BH33" s="418"/>
      <c r="BI33" s="418"/>
      <c r="BJ33" s="418"/>
      <c r="BK33" s="418"/>
      <c r="BL33" s="418"/>
      <c r="BM33" s="418"/>
      <c r="BN33" s="418"/>
      <c r="BO33" s="418"/>
      <c r="BP33" s="418"/>
      <c r="BQ33" s="418"/>
      <c r="BR33" s="418"/>
      <c r="BS33" s="418"/>
      <c r="BT33" s="418"/>
      <c r="BU33" s="418"/>
      <c r="BV33" s="418"/>
      <c r="BW33" s="418"/>
      <c r="BX33" s="418"/>
      <c r="BY33" s="418"/>
      <c r="BZ33" s="418"/>
      <c r="CA33" s="418"/>
      <c r="CB33" s="418"/>
      <c r="CC33" s="418"/>
    </row>
    <row r="34" spans="1:81" s="420" customFormat="1" ht="33.75" customHeight="1">
      <c r="A34" s="421" t="s">
        <v>397</v>
      </c>
      <c r="B34" s="422"/>
      <c r="C34" s="412" t="s">
        <v>2085</v>
      </c>
      <c r="D34" s="423">
        <v>14</v>
      </c>
      <c r="E34" s="414" t="s">
        <v>2</v>
      </c>
      <c r="F34" s="554">
        <v>14500</v>
      </c>
      <c r="G34" s="554">
        <f t="shared" si="15"/>
        <v>203000</v>
      </c>
      <c r="H34" s="554">
        <v>1000</v>
      </c>
      <c r="I34" s="554">
        <f t="shared" si="16"/>
        <v>14000</v>
      </c>
      <c r="J34" s="554">
        <f t="shared" si="17"/>
        <v>217000</v>
      </c>
      <c r="K34" s="418"/>
      <c r="L34" s="418"/>
      <c r="M34" s="609"/>
      <c r="N34" s="609"/>
      <c r="O34" s="609"/>
      <c r="P34" s="418"/>
      <c r="Q34" s="418"/>
      <c r="R34" s="418"/>
      <c r="S34" s="418"/>
      <c r="T34" s="418"/>
      <c r="U34" s="418"/>
      <c r="V34" s="418"/>
      <c r="W34" s="418"/>
      <c r="X34" s="418"/>
      <c r="Y34" s="418"/>
      <c r="Z34" s="418"/>
      <c r="AA34" s="418"/>
      <c r="AB34" s="418"/>
      <c r="AC34" s="418"/>
      <c r="AD34" s="418"/>
      <c r="AE34" s="418"/>
      <c r="AF34" s="418"/>
      <c r="AG34" s="418"/>
      <c r="AH34" s="418"/>
      <c r="AI34" s="418"/>
      <c r="AJ34" s="418"/>
      <c r="AK34" s="418"/>
      <c r="AL34" s="418"/>
      <c r="AM34" s="418"/>
      <c r="AN34" s="418"/>
      <c r="AO34" s="418"/>
      <c r="AP34" s="418"/>
      <c r="AQ34" s="418"/>
      <c r="AR34" s="418"/>
      <c r="AS34" s="418"/>
      <c r="AT34" s="418"/>
      <c r="AU34" s="418"/>
      <c r="AV34" s="418"/>
      <c r="AW34" s="418"/>
      <c r="AX34" s="418"/>
      <c r="AY34" s="418"/>
      <c r="AZ34" s="418"/>
      <c r="BA34" s="418"/>
      <c r="BB34" s="418"/>
      <c r="BC34" s="418"/>
      <c r="BD34" s="418"/>
      <c r="BE34" s="418"/>
      <c r="BF34" s="418"/>
      <c r="BG34" s="418"/>
      <c r="BH34" s="418"/>
      <c r="BI34" s="418"/>
      <c r="BJ34" s="418"/>
      <c r="BK34" s="418"/>
      <c r="BL34" s="418"/>
      <c r="BM34" s="418"/>
      <c r="BN34" s="418"/>
      <c r="BO34" s="418"/>
      <c r="BP34" s="418"/>
      <c r="BQ34" s="418"/>
      <c r="BR34" s="418"/>
      <c r="BS34" s="418"/>
      <c r="BT34" s="418"/>
      <c r="BU34" s="418"/>
      <c r="BV34" s="418"/>
      <c r="BW34" s="418"/>
      <c r="BX34" s="418"/>
      <c r="BY34" s="418"/>
      <c r="BZ34" s="418"/>
      <c r="CA34" s="418"/>
      <c r="CB34" s="418"/>
      <c r="CC34" s="418"/>
    </row>
    <row r="35" spans="1:81" s="420" customFormat="1" ht="33.75" customHeight="1">
      <c r="A35" s="421" t="s">
        <v>398</v>
      </c>
      <c r="B35" s="422"/>
      <c r="C35" s="333" t="s">
        <v>2080</v>
      </c>
      <c r="D35" s="423">
        <v>10</v>
      </c>
      <c r="E35" s="414" t="s">
        <v>2</v>
      </c>
      <c r="F35" s="554">
        <v>14900</v>
      </c>
      <c r="G35" s="554">
        <f t="shared" si="15"/>
        <v>149000</v>
      </c>
      <c r="H35" s="554">
        <v>1000</v>
      </c>
      <c r="I35" s="554">
        <f t="shared" si="16"/>
        <v>10000</v>
      </c>
      <c r="J35" s="554">
        <f t="shared" si="17"/>
        <v>159000</v>
      </c>
      <c r="K35" s="418"/>
      <c r="L35" s="418"/>
      <c r="M35" s="609"/>
      <c r="N35" s="609"/>
      <c r="O35" s="609"/>
      <c r="P35" s="418"/>
      <c r="Q35" s="418"/>
      <c r="R35" s="418"/>
      <c r="S35" s="418"/>
      <c r="T35" s="418"/>
      <c r="U35" s="418"/>
      <c r="V35" s="418"/>
      <c r="W35" s="418"/>
      <c r="X35" s="418"/>
      <c r="Y35" s="418"/>
      <c r="Z35" s="418"/>
      <c r="AA35" s="418"/>
      <c r="AB35" s="418"/>
      <c r="AC35" s="418"/>
      <c r="AD35" s="418"/>
      <c r="AE35" s="418"/>
      <c r="AF35" s="418"/>
      <c r="AG35" s="418"/>
      <c r="AH35" s="418"/>
      <c r="AI35" s="418"/>
      <c r="AJ35" s="418"/>
      <c r="AK35" s="418"/>
      <c r="AL35" s="418"/>
      <c r="AM35" s="418"/>
      <c r="AN35" s="418"/>
      <c r="AO35" s="418"/>
      <c r="AP35" s="418"/>
      <c r="AQ35" s="418"/>
      <c r="AR35" s="418"/>
      <c r="AS35" s="418"/>
      <c r="AT35" s="418"/>
      <c r="AU35" s="418"/>
      <c r="AV35" s="418"/>
      <c r="AW35" s="418"/>
      <c r="AX35" s="418"/>
      <c r="AY35" s="418"/>
      <c r="AZ35" s="418"/>
      <c r="BA35" s="418"/>
      <c r="BB35" s="418"/>
      <c r="BC35" s="418"/>
      <c r="BD35" s="418"/>
      <c r="BE35" s="418"/>
      <c r="BF35" s="418"/>
      <c r="BG35" s="418"/>
      <c r="BH35" s="418"/>
      <c r="BI35" s="418"/>
      <c r="BJ35" s="418"/>
      <c r="BK35" s="418"/>
      <c r="BL35" s="418"/>
      <c r="BM35" s="418"/>
      <c r="BN35" s="418"/>
      <c r="BO35" s="418"/>
      <c r="BP35" s="418"/>
      <c r="BQ35" s="418"/>
      <c r="BR35" s="418"/>
      <c r="BS35" s="418"/>
      <c r="BT35" s="418"/>
      <c r="BU35" s="418"/>
      <c r="BV35" s="418"/>
      <c r="BW35" s="418"/>
      <c r="BX35" s="418"/>
      <c r="BY35" s="418"/>
      <c r="BZ35" s="418"/>
      <c r="CA35" s="418"/>
      <c r="CB35" s="418"/>
      <c r="CC35" s="418"/>
    </row>
    <row r="36" spans="1:81" s="420" customFormat="1" ht="33.75" customHeight="1">
      <c r="A36" s="421" t="s">
        <v>1251</v>
      </c>
      <c r="B36" s="422"/>
      <c r="C36" s="519" t="s">
        <v>2081</v>
      </c>
      <c r="D36" s="423">
        <v>7</v>
      </c>
      <c r="E36" s="414" t="s">
        <v>2</v>
      </c>
      <c r="F36" s="554">
        <v>13500</v>
      </c>
      <c r="G36" s="554">
        <f t="shared" si="15"/>
        <v>94500</v>
      </c>
      <c r="H36" s="554">
        <v>1000</v>
      </c>
      <c r="I36" s="554">
        <f t="shared" si="16"/>
        <v>7000</v>
      </c>
      <c r="J36" s="554">
        <f t="shared" si="17"/>
        <v>101500</v>
      </c>
      <c r="K36" s="418"/>
      <c r="L36" s="418"/>
      <c r="M36" s="609"/>
      <c r="N36" s="609"/>
      <c r="O36" s="609"/>
      <c r="P36" s="418"/>
      <c r="Q36" s="418"/>
      <c r="R36" s="418"/>
      <c r="S36" s="418"/>
      <c r="T36" s="418"/>
      <c r="U36" s="418"/>
      <c r="V36" s="418"/>
      <c r="W36" s="418"/>
      <c r="X36" s="418"/>
      <c r="Y36" s="418"/>
      <c r="Z36" s="418"/>
      <c r="AA36" s="418"/>
      <c r="AB36" s="418"/>
      <c r="AC36" s="418"/>
      <c r="AD36" s="418"/>
      <c r="AE36" s="418"/>
      <c r="AF36" s="418"/>
      <c r="AG36" s="418"/>
      <c r="AH36" s="418"/>
      <c r="AI36" s="418"/>
      <c r="AJ36" s="418"/>
      <c r="AK36" s="418"/>
      <c r="AL36" s="418"/>
      <c r="AM36" s="418"/>
      <c r="AN36" s="418"/>
      <c r="AO36" s="418"/>
      <c r="AP36" s="418"/>
      <c r="AQ36" s="418"/>
      <c r="AR36" s="418"/>
      <c r="AS36" s="418"/>
      <c r="AT36" s="418"/>
      <c r="AU36" s="418"/>
      <c r="AV36" s="418"/>
      <c r="AW36" s="418"/>
      <c r="AX36" s="418"/>
      <c r="AY36" s="418"/>
      <c r="AZ36" s="418"/>
      <c r="BA36" s="418"/>
      <c r="BB36" s="418"/>
      <c r="BC36" s="418"/>
      <c r="BD36" s="418"/>
      <c r="BE36" s="418"/>
      <c r="BF36" s="418"/>
      <c r="BG36" s="418"/>
      <c r="BH36" s="418"/>
      <c r="BI36" s="418"/>
      <c r="BJ36" s="418"/>
      <c r="BK36" s="418"/>
      <c r="BL36" s="418"/>
      <c r="BM36" s="418"/>
      <c r="BN36" s="418"/>
      <c r="BO36" s="418"/>
      <c r="BP36" s="418"/>
      <c r="BQ36" s="418"/>
      <c r="BR36" s="418"/>
      <c r="BS36" s="418"/>
      <c r="BT36" s="418"/>
      <c r="BU36" s="418"/>
      <c r="BV36" s="418"/>
      <c r="BW36" s="418"/>
      <c r="BX36" s="418"/>
      <c r="BY36" s="418"/>
      <c r="BZ36" s="418"/>
      <c r="CA36" s="418"/>
      <c r="CB36" s="418"/>
      <c r="CC36" s="418"/>
    </row>
    <row r="37" spans="1:81" s="420" customFormat="1" ht="33.75" customHeight="1">
      <c r="A37" s="366" t="s">
        <v>1252</v>
      </c>
      <c r="B37" s="422"/>
      <c r="C37" s="519" t="s">
        <v>2082</v>
      </c>
      <c r="D37" s="423">
        <v>13</v>
      </c>
      <c r="E37" s="414" t="s">
        <v>2</v>
      </c>
      <c r="F37" s="554">
        <v>7000</v>
      </c>
      <c r="G37" s="554">
        <f t="shared" si="15"/>
        <v>91000</v>
      </c>
      <c r="H37" s="554">
        <v>1000</v>
      </c>
      <c r="I37" s="554">
        <f t="shared" si="16"/>
        <v>13000</v>
      </c>
      <c r="J37" s="554">
        <f t="shared" si="17"/>
        <v>104000</v>
      </c>
      <c r="K37" s="418"/>
      <c r="L37" s="418"/>
      <c r="M37" s="610"/>
      <c r="N37" s="610"/>
      <c r="O37" s="610"/>
      <c r="P37" s="418"/>
      <c r="Q37" s="418"/>
      <c r="R37" s="418"/>
      <c r="S37" s="418"/>
      <c r="T37" s="418"/>
      <c r="U37" s="418"/>
      <c r="V37" s="418"/>
      <c r="W37" s="418"/>
      <c r="X37" s="418"/>
      <c r="Y37" s="418"/>
      <c r="Z37" s="418"/>
      <c r="AA37" s="418"/>
      <c r="AB37" s="418"/>
      <c r="AC37" s="418"/>
      <c r="AD37" s="418"/>
      <c r="AE37" s="418"/>
      <c r="AF37" s="418"/>
      <c r="AG37" s="418"/>
      <c r="AH37" s="418"/>
      <c r="AI37" s="418"/>
      <c r="AJ37" s="418"/>
      <c r="AK37" s="418"/>
      <c r="AL37" s="418"/>
      <c r="AM37" s="418"/>
      <c r="AN37" s="418"/>
      <c r="AO37" s="418"/>
      <c r="AP37" s="418"/>
      <c r="AQ37" s="418"/>
      <c r="AR37" s="418"/>
      <c r="AS37" s="418"/>
      <c r="AT37" s="418"/>
      <c r="AU37" s="418"/>
      <c r="AV37" s="418"/>
      <c r="AW37" s="418"/>
      <c r="AX37" s="418"/>
      <c r="AY37" s="418"/>
      <c r="AZ37" s="418"/>
      <c r="BA37" s="418"/>
      <c r="BB37" s="418"/>
      <c r="BC37" s="418"/>
      <c r="BD37" s="418"/>
      <c r="BE37" s="418"/>
      <c r="BF37" s="418"/>
      <c r="BG37" s="418"/>
      <c r="BH37" s="418"/>
      <c r="BI37" s="418"/>
      <c r="BJ37" s="418"/>
      <c r="BK37" s="418"/>
      <c r="BL37" s="418"/>
      <c r="BM37" s="418"/>
      <c r="BN37" s="418"/>
      <c r="BO37" s="418"/>
      <c r="BP37" s="418"/>
      <c r="BQ37" s="418"/>
      <c r="BR37" s="418"/>
      <c r="BS37" s="418"/>
      <c r="BT37" s="418"/>
      <c r="BU37" s="418"/>
      <c r="BV37" s="418"/>
      <c r="BW37" s="418"/>
      <c r="BX37" s="418"/>
      <c r="BY37" s="418"/>
      <c r="BZ37" s="418"/>
      <c r="CA37" s="418"/>
      <c r="CB37" s="418"/>
      <c r="CC37" s="418"/>
    </row>
    <row r="38" spans="1:81" s="427" customFormat="1" ht="45.75" customHeight="1">
      <c r="A38" s="366" t="s">
        <v>1253</v>
      </c>
      <c r="B38" s="398" t="s">
        <v>2036</v>
      </c>
      <c r="C38" s="412" t="s">
        <v>2037</v>
      </c>
      <c r="D38" s="424">
        <v>1</v>
      </c>
      <c r="E38" s="370" t="s">
        <v>1</v>
      </c>
      <c r="F38" s="554">
        <v>45000</v>
      </c>
      <c r="G38" s="554">
        <f t="shared" si="15"/>
        <v>45000</v>
      </c>
      <c r="H38" s="554">
        <v>15000</v>
      </c>
      <c r="I38" s="554">
        <f t="shared" si="16"/>
        <v>15000</v>
      </c>
      <c r="J38" s="554">
        <f t="shared" si="17"/>
        <v>60000</v>
      </c>
      <c r="K38" s="373" t="e">
        <f>#REF!*#REF!</f>
        <v>#REF!</v>
      </c>
      <c r="L38" s="373" t="e">
        <f>#REF!+#REF!</f>
        <v>#REF!</v>
      </c>
      <c r="M38" s="306" t="s">
        <v>2107</v>
      </c>
      <c r="N38" s="532" t="s">
        <v>2098</v>
      </c>
      <c r="O38" s="306"/>
    </row>
    <row r="39" spans="1:81" s="428" customFormat="1" ht="34.5" customHeight="1">
      <c r="A39" s="366" t="s">
        <v>1254</v>
      </c>
      <c r="B39" s="398" t="s">
        <v>1806</v>
      </c>
      <c r="C39" s="412" t="s">
        <v>2038</v>
      </c>
      <c r="D39" s="424">
        <v>1</v>
      </c>
      <c r="E39" s="370" t="s">
        <v>1</v>
      </c>
      <c r="F39" s="554">
        <v>25000</v>
      </c>
      <c r="G39" s="554">
        <f t="shared" si="15"/>
        <v>25000</v>
      </c>
      <c r="H39" s="554">
        <v>5000</v>
      </c>
      <c r="I39" s="554">
        <f t="shared" si="16"/>
        <v>5000</v>
      </c>
      <c r="J39" s="554">
        <f t="shared" si="17"/>
        <v>30000</v>
      </c>
      <c r="K39" s="373"/>
      <c r="L39" s="373"/>
      <c r="M39" s="425"/>
      <c r="N39" s="425"/>
      <c r="O39" s="425"/>
    </row>
    <row r="40" spans="1:81" s="428" customFormat="1" ht="34.5" customHeight="1">
      <c r="A40" s="366" t="s">
        <v>1255</v>
      </c>
      <c r="B40" s="398" t="s">
        <v>1806</v>
      </c>
      <c r="C40" s="519" t="s">
        <v>2122</v>
      </c>
      <c r="D40" s="424">
        <v>1</v>
      </c>
      <c r="E40" s="370" t="s">
        <v>1</v>
      </c>
      <c r="F40" s="554">
        <v>70000</v>
      </c>
      <c r="G40" s="554">
        <f t="shared" si="15"/>
        <v>70000</v>
      </c>
      <c r="H40" s="554">
        <v>5000</v>
      </c>
      <c r="I40" s="554">
        <f t="shared" si="16"/>
        <v>5000</v>
      </c>
      <c r="J40" s="554">
        <f t="shared" si="17"/>
        <v>75000</v>
      </c>
      <c r="K40" s="373"/>
      <c r="L40" s="373"/>
      <c r="M40" s="425"/>
      <c r="N40" s="425"/>
      <c r="O40" s="425"/>
    </row>
    <row r="41" spans="1:81" s="428" customFormat="1" ht="34.5" customHeight="1">
      <c r="A41" s="366" t="s">
        <v>1256</v>
      </c>
      <c r="B41" s="398" t="s">
        <v>1806</v>
      </c>
      <c r="C41" s="519" t="s">
        <v>2083</v>
      </c>
      <c r="D41" s="424">
        <v>1</v>
      </c>
      <c r="E41" s="370" t="s">
        <v>1</v>
      </c>
      <c r="F41" s="554">
        <v>260000</v>
      </c>
      <c r="G41" s="554">
        <f t="shared" si="15"/>
        <v>260000</v>
      </c>
      <c r="H41" s="554">
        <v>10000</v>
      </c>
      <c r="I41" s="554">
        <f t="shared" si="16"/>
        <v>10000</v>
      </c>
      <c r="J41" s="554">
        <f t="shared" si="17"/>
        <v>270000</v>
      </c>
      <c r="K41" s="373"/>
      <c r="L41" s="373"/>
      <c r="M41" s="425"/>
      <c r="N41" s="425"/>
      <c r="O41" s="425"/>
    </row>
    <row r="42" spans="1:81" s="428" customFormat="1" ht="20.25" customHeight="1">
      <c r="A42" s="366"/>
      <c r="B42" s="398" t="s">
        <v>1809</v>
      </c>
      <c r="C42" s="429" t="s">
        <v>123</v>
      </c>
      <c r="D42" s="424"/>
      <c r="E42" s="370"/>
      <c r="F42" s="370"/>
      <c r="G42" s="370"/>
      <c r="H42" s="425"/>
      <c r="I42" s="430"/>
      <c r="J42" s="426"/>
      <c r="K42" s="373">
        <f>J38*D39</f>
        <v>60000</v>
      </c>
      <c r="L42" s="373" t="e">
        <f>I39+K38</f>
        <v>#REF!</v>
      </c>
      <c r="M42" s="426"/>
      <c r="N42" s="426"/>
      <c r="O42" s="426"/>
    </row>
    <row r="43" spans="1:81" s="428" customFormat="1" ht="25.5">
      <c r="A43" s="366" t="s">
        <v>1256</v>
      </c>
      <c r="B43" s="431"/>
      <c r="C43" s="282" t="s">
        <v>2010</v>
      </c>
      <c r="D43" s="424">
        <v>1</v>
      </c>
      <c r="E43" s="370" t="s">
        <v>1</v>
      </c>
      <c r="F43" s="554">
        <v>5000</v>
      </c>
      <c r="G43" s="554">
        <f t="shared" ref="G43" si="18">F43*D43</f>
        <v>5000</v>
      </c>
      <c r="H43" s="554">
        <v>5000</v>
      </c>
      <c r="I43" s="554">
        <f t="shared" ref="I43" si="19">H43*D43</f>
        <v>5000</v>
      </c>
      <c r="J43" s="554">
        <f t="shared" ref="J43" si="20">I43+G43</f>
        <v>10000</v>
      </c>
      <c r="K43" s="373">
        <f>J39*D42</f>
        <v>0</v>
      </c>
      <c r="L43" s="373">
        <f>I42+K39</f>
        <v>0</v>
      </c>
      <c r="M43" s="426"/>
      <c r="N43" s="426"/>
      <c r="O43" s="426"/>
    </row>
    <row r="44" spans="1:81" s="428" customFormat="1" ht="20.25" customHeight="1">
      <c r="A44" s="366"/>
      <c r="B44" s="398" t="s">
        <v>1809</v>
      </c>
      <c r="C44" s="429" t="s">
        <v>126</v>
      </c>
      <c r="D44" s="424"/>
      <c r="E44" s="370"/>
      <c r="F44" s="370"/>
      <c r="G44" s="370"/>
      <c r="H44" s="432"/>
      <c r="I44" s="433"/>
      <c r="J44" s="426"/>
      <c r="K44" s="373" t="e">
        <f>J43*#REF!</f>
        <v>#REF!</v>
      </c>
      <c r="L44" s="373" t="e">
        <f>#REF!+K43</f>
        <v>#REF!</v>
      </c>
      <c r="M44" s="426"/>
      <c r="N44" s="426"/>
      <c r="O44" s="426"/>
    </row>
    <row r="45" spans="1:81" s="428" customFormat="1" ht="20.25" customHeight="1">
      <c r="A45" s="366" t="s">
        <v>1251</v>
      </c>
      <c r="B45" s="398"/>
      <c r="C45" s="412" t="s">
        <v>2039</v>
      </c>
      <c r="D45" s="424">
        <v>1</v>
      </c>
      <c r="E45" s="370" t="s">
        <v>1</v>
      </c>
      <c r="F45" s="554">
        <v>5000</v>
      </c>
      <c r="G45" s="554">
        <f t="shared" ref="G45" si="21">F45*D45</f>
        <v>5000</v>
      </c>
      <c r="H45" s="554">
        <v>5000</v>
      </c>
      <c r="I45" s="554">
        <f t="shared" ref="I45" si="22">H45*D45</f>
        <v>5000</v>
      </c>
      <c r="J45" s="554">
        <f t="shared" ref="J45" si="23">I45+G45</f>
        <v>10000</v>
      </c>
      <c r="K45" s="435" t="e">
        <f>SUM(K38:K43)</f>
        <v>#REF!</v>
      </c>
      <c r="L45" s="435" t="e">
        <f>SUM(L38:L43)</f>
        <v>#REF!</v>
      </c>
      <c r="M45" s="434"/>
      <c r="N45" s="434"/>
      <c r="O45" s="434"/>
    </row>
    <row r="46" spans="1:81" s="402" customFormat="1" ht="22.5" customHeight="1">
      <c r="A46" s="399"/>
      <c r="B46" s="399"/>
      <c r="C46" s="400" t="s">
        <v>2012</v>
      </c>
      <c r="D46" s="401"/>
      <c r="E46" s="401"/>
      <c r="F46" s="401"/>
      <c r="G46" s="401"/>
      <c r="H46" s="401"/>
      <c r="I46" s="401"/>
      <c r="J46" s="401"/>
      <c r="M46" s="401"/>
      <c r="N46" s="401"/>
      <c r="O46" s="401"/>
    </row>
    <row r="47" spans="1:81" ht="11.25" customHeight="1">
      <c r="A47" s="632"/>
      <c r="B47" s="632"/>
      <c r="C47" s="632"/>
      <c r="D47" s="632"/>
      <c r="E47" s="632"/>
      <c r="F47" s="632"/>
      <c r="G47" s="632"/>
      <c r="H47" s="632"/>
      <c r="I47" s="632"/>
      <c r="J47" s="632"/>
      <c r="K47" s="436"/>
      <c r="L47" s="436"/>
      <c r="M47" s="436"/>
      <c r="N47" s="436"/>
      <c r="O47" s="437"/>
    </row>
    <row r="48" spans="1:81" ht="31.9" customHeight="1">
      <c r="A48" s="438"/>
      <c r="B48" s="438"/>
      <c r="C48" s="439" t="s">
        <v>2040</v>
      </c>
      <c r="D48" s="439"/>
      <c r="E48" s="440"/>
      <c r="F48" s="439"/>
      <c r="G48" s="564">
        <f>SUM(G5:G45)</f>
        <v>6347356.2400000002</v>
      </c>
      <c r="H48" s="565"/>
      <c r="I48" s="564">
        <f>SUM(I5:I45)</f>
        <v>530951.17099999997</v>
      </c>
      <c r="J48" s="564">
        <f>SUM(J5:J45)</f>
        <v>6878307.4110000003</v>
      </c>
      <c r="K48" s="427"/>
      <c r="L48" s="427"/>
      <c r="M48" s="440"/>
      <c r="N48" s="440"/>
      <c r="O48" s="440"/>
    </row>
    <row r="49" spans="1:15">
      <c r="A49" s="441"/>
      <c r="B49" s="441"/>
      <c r="C49" s="413"/>
      <c r="D49" s="442"/>
      <c r="E49" s="443"/>
      <c r="F49" s="443"/>
      <c r="G49" s="444"/>
      <c r="H49" s="444"/>
      <c r="I49" s="365"/>
      <c r="J49" s="442"/>
      <c r="K49" s="365"/>
      <c r="L49" s="365"/>
      <c r="M49" s="442"/>
      <c r="N49" s="442"/>
      <c r="O49" s="442"/>
    </row>
    <row r="50" spans="1:15">
      <c r="A50" s="441"/>
      <c r="B50" s="441"/>
      <c r="C50" s="413"/>
      <c r="D50" s="442"/>
      <c r="E50" s="443"/>
      <c r="F50" s="443"/>
      <c r="G50" s="444"/>
      <c r="H50" s="444"/>
      <c r="I50" s="365"/>
      <c r="J50" s="445"/>
      <c r="K50" s="365"/>
      <c r="L50" s="365"/>
      <c r="M50" s="365"/>
      <c r="N50" s="365"/>
      <c r="O50" s="365"/>
    </row>
    <row r="51" spans="1:15">
      <c r="A51" s="413"/>
      <c r="B51" s="413"/>
      <c r="C51" s="413"/>
      <c r="D51" s="445"/>
      <c r="E51" s="365"/>
      <c r="F51" s="365"/>
      <c r="G51" s="365"/>
      <c r="H51" s="365"/>
      <c r="I51" s="365"/>
      <c r="J51" s="442"/>
      <c r="K51" s="365"/>
      <c r="L51" s="365"/>
      <c r="M51" s="442"/>
      <c r="N51" s="442"/>
      <c r="O51" s="442"/>
    </row>
    <row r="52" spans="1:15">
      <c r="A52" s="441"/>
      <c r="B52" s="441"/>
      <c r="C52" s="413"/>
      <c r="D52" s="442"/>
      <c r="E52" s="443"/>
      <c r="F52" s="443"/>
      <c r="G52" s="444"/>
      <c r="H52" s="444"/>
      <c r="I52" s="365"/>
      <c r="J52" s="442"/>
      <c r="K52" s="365"/>
      <c r="L52" s="365"/>
      <c r="M52" s="442"/>
      <c r="N52" s="442"/>
      <c r="O52" s="442"/>
    </row>
    <row r="53" spans="1:15">
      <c r="A53" s="441"/>
      <c r="B53" s="441"/>
      <c r="C53" s="413"/>
      <c r="D53" s="442"/>
      <c r="E53" s="443"/>
      <c r="F53" s="443"/>
      <c r="G53" s="444"/>
      <c r="H53" s="444"/>
      <c r="I53" s="365"/>
      <c r="J53" s="442"/>
      <c r="K53" s="365"/>
      <c r="L53" s="365"/>
      <c r="M53" s="442"/>
      <c r="N53" s="442"/>
      <c r="O53" s="442"/>
    </row>
    <row r="54" spans="1:15">
      <c r="A54" s="441"/>
      <c r="B54" s="441"/>
      <c r="C54" s="413"/>
      <c r="D54" s="442"/>
      <c r="E54" s="443"/>
      <c r="F54" s="443"/>
      <c r="G54" s="444"/>
      <c r="H54" s="444"/>
      <c r="I54" s="365"/>
      <c r="J54" s="442"/>
      <c r="K54" s="365"/>
      <c r="L54" s="365"/>
      <c r="M54" s="442"/>
      <c r="N54" s="442"/>
      <c r="O54" s="442"/>
    </row>
    <row r="55" spans="1:15">
      <c r="A55" s="441"/>
      <c r="B55" s="441"/>
      <c r="C55" s="413"/>
      <c r="D55" s="442"/>
      <c r="E55" s="443"/>
      <c r="F55" s="443"/>
      <c r="G55" s="444"/>
      <c r="H55" s="444"/>
      <c r="I55" s="365"/>
      <c r="J55" s="442"/>
      <c r="K55" s="365"/>
      <c r="L55" s="365"/>
      <c r="M55" s="442"/>
      <c r="N55" s="442"/>
      <c r="O55" s="442"/>
    </row>
    <row r="56" spans="1:15">
      <c r="A56" s="441"/>
      <c r="B56" s="441"/>
      <c r="C56" s="413"/>
      <c r="D56" s="442"/>
      <c r="E56" s="443"/>
      <c r="F56" s="443"/>
      <c r="G56" s="444"/>
      <c r="H56" s="444"/>
      <c r="I56" s="365"/>
    </row>
  </sheetData>
  <mergeCells count="17">
    <mergeCell ref="M29:M37"/>
    <mergeCell ref="A47:J47"/>
    <mergeCell ref="A1:O1"/>
    <mergeCell ref="N6:N10"/>
    <mergeCell ref="N13:N17"/>
    <mergeCell ref="N20:N21"/>
    <mergeCell ref="N23:N24"/>
    <mergeCell ref="M6:M10"/>
    <mergeCell ref="M13:M17"/>
    <mergeCell ref="M20:M21"/>
    <mergeCell ref="M23:M24"/>
    <mergeCell ref="N29:N37"/>
    <mergeCell ref="O6:O10"/>
    <mergeCell ref="O13:O17"/>
    <mergeCell ref="O20:O21"/>
    <mergeCell ref="O23:O24"/>
    <mergeCell ref="O29:O37"/>
  </mergeCells>
  <printOptions horizontalCentered="1" gridLinesSet="0"/>
  <pageMargins left="0.5" right="0.5" top="1.07" bottom="0.96" header="0.3" footer="0.3"/>
  <pageSetup paperSize="9" scale="69" fitToHeight="0" orientation="landscape" r:id="rId1"/>
  <headerFooter scaleWithDoc="0">
    <oddHeader>&amp;L&amp;G&amp;R&amp;"Arial,Regular"TENDER DOCUMENTS FOR MEP WORKS&amp;"Century Gothic,Regular"&amp;12&amp;K03+000
&amp;"-,Bold"&amp;14ABBOTT OFFICES @ OCEAN TOWER, KARACHI</oddHeader>
    <oddFooter>&amp;L&amp;"Calibri,Bold"&amp;14&amp;K03+000S. MEHBOOB &amp;&amp; COMPANY&amp;R&amp;"Calibri,Regular"&amp;12Sec-II - Page - &amp;P of &amp;N&amp;8
&amp;5&amp;Z
&amp;F</oddFooter>
  </headerFooter>
  <rowBreaks count="2" manualBreakCount="2">
    <brk id="18" max="14" man="1"/>
    <brk id="28" max="14"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FAG36"/>
  <sheetViews>
    <sheetView topLeftCell="A23" zoomScaleNormal="100" zoomScaleSheetLayoutView="70" workbookViewId="0">
      <selection activeCell="J36" sqref="J36"/>
    </sheetView>
  </sheetViews>
  <sheetFormatPr defaultColWidth="9.28515625" defaultRowHeight="12.75"/>
  <cols>
    <col min="1" max="1" width="6.7109375" style="505" customWidth="1"/>
    <col min="2" max="2" width="11.42578125" style="505" customWidth="1"/>
    <col min="3" max="3" width="60.7109375" style="506" customWidth="1"/>
    <col min="4" max="4" width="7.7109375" style="507" customWidth="1"/>
    <col min="5" max="5" width="7.7109375" style="505" customWidth="1"/>
    <col min="6" max="9" width="12.7109375" style="508" customWidth="1"/>
    <col min="10" max="13" width="17.7109375" style="508" customWidth="1"/>
    <col min="14" max="16384" width="9.28515625" style="509"/>
  </cols>
  <sheetData>
    <row r="1" spans="1:13" s="452" customFormat="1" ht="40.15" customHeight="1">
      <c r="A1" s="633" t="s">
        <v>2041</v>
      </c>
      <c r="B1" s="634"/>
      <c r="C1" s="634"/>
      <c r="D1" s="634"/>
      <c r="E1" s="634"/>
      <c r="F1" s="634"/>
      <c r="G1" s="634"/>
      <c r="H1" s="634"/>
      <c r="I1" s="634"/>
      <c r="J1" s="634"/>
      <c r="K1" s="634"/>
      <c r="L1" s="634"/>
      <c r="M1" s="634"/>
    </row>
    <row r="2" spans="1:13" s="455" customFormat="1" ht="15" customHeight="1">
      <c r="A2" s="453">
        <v>1</v>
      </c>
      <c r="B2" s="453">
        <v>2</v>
      </c>
      <c r="C2" s="453">
        <v>3</v>
      </c>
      <c r="D2" s="454">
        <v>4</v>
      </c>
      <c r="E2" s="453">
        <v>5</v>
      </c>
      <c r="F2" s="453">
        <v>6</v>
      </c>
      <c r="G2" s="453">
        <v>7</v>
      </c>
      <c r="H2" s="453">
        <v>8</v>
      </c>
      <c r="I2" s="453">
        <v>9</v>
      </c>
      <c r="J2" s="453">
        <v>10</v>
      </c>
      <c r="K2" s="205">
        <v>11</v>
      </c>
      <c r="L2" s="205">
        <v>12</v>
      </c>
      <c r="M2" s="205">
        <v>13</v>
      </c>
    </row>
    <row r="3" spans="1:13" s="455" customFormat="1" ht="35.1" customHeight="1">
      <c r="A3" s="456" t="s">
        <v>1813</v>
      </c>
      <c r="B3" s="456" t="s">
        <v>137</v>
      </c>
      <c r="C3" s="453" t="s">
        <v>0</v>
      </c>
      <c r="D3" s="457" t="s">
        <v>1814</v>
      </c>
      <c r="E3" s="458" t="s">
        <v>13</v>
      </c>
      <c r="F3" s="458" t="s">
        <v>1815</v>
      </c>
      <c r="G3" s="458" t="s">
        <v>1816</v>
      </c>
      <c r="H3" s="458" t="s">
        <v>1817</v>
      </c>
      <c r="I3" s="458" t="s">
        <v>1818</v>
      </c>
      <c r="J3" s="458" t="s">
        <v>1819</v>
      </c>
      <c r="K3" s="24" t="s">
        <v>1968</v>
      </c>
      <c r="L3" s="24" t="s">
        <v>1969</v>
      </c>
      <c r="M3" s="24" t="s">
        <v>1970</v>
      </c>
    </row>
    <row r="4" spans="1:13" s="455" customFormat="1" ht="15" customHeight="1">
      <c r="A4" s="456">
        <v>1</v>
      </c>
      <c r="B4" s="456">
        <v>2</v>
      </c>
      <c r="C4" s="456">
        <v>3</v>
      </c>
      <c r="D4" s="459">
        <v>4</v>
      </c>
      <c r="E4" s="456">
        <v>5</v>
      </c>
      <c r="F4" s="456">
        <v>6</v>
      </c>
      <c r="G4" s="453" t="s">
        <v>1820</v>
      </c>
      <c r="H4" s="453">
        <v>8</v>
      </c>
      <c r="I4" s="453" t="s">
        <v>1821</v>
      </c>
      <c r="J4" s="453" t="s">
        <v>1822</v>
      </c>
      <c r="K4" s="206"/>
      <c r="L4" s="206"/>
      <c r="M4" s="206"/>
    </row>
    <row r="5" spans="1:13" s="464" customFormat="1" ht="20.100000000000001" customHeight="1">
      <c r="A5" s="460"/>
      <c r="B5" s="460"/>
      <c r="C5" s="461" t="s">
        <v>2042</v>
      </c>
      <c r="D5" s="462"/>
      <c r="E5" s="460"/>
      <c r="F5" s="463"/>
      <c r="G5" s="463"/>
      <c r="H5" s="463"/>
      <c r="I5" s="463"/>
      <c r="J5" s="463"/>
      <c r="K5" s="463"/>
      <c r="L5" s="463"/>
      <c r="M5" s="463"/>
    </row>
    <row r="6" spans="1:13" s="452" customFormat="1" ht="40.5" customHeight="1">
      <c r="A6" s="465"/>
      <c r="B6" s="460" t="s">
        <v>2020</v>
      </c>
      <c r="C6" s="466" t="s">
        <v>2043</v>
      </c>
      <c r="D6" s="467"/>
      <c r="E6" s="468"/>
      <c r="F6" s="469"/>
      <c r="G6" s="469"/>
      <c r="H6" s="469"/>
      <c r="I6" s="470"/>
      <c r="J6" s="470"/>
      <c r="K6" s="470"/>
      <c r="L6" s="470"/>
      <c r="M6" s="470"/>
    </row>
    <row r="7" spans="1:13" s="452" customFormat="1" ht="20.100000000000001" customHeight="1">
      <c r="A7" s="465" t="s">
        <v>1250</v>
      </c>
      <c r="B7" s="465"/>
      <c r="C7" s="471" t="s">
        <v>2044</v>
      </c>
      <c r="D7" s="472">
        <v>156</v>
      </c>
      <c r="E7" s="468" t="s">
        <v>11</v>
      </c>
      <c r="F7" s="554">
        <v>600</v>
      </c>
      <c r="G7" s="554">
        <f t="shared" ref="G7:G9" si="0">F7*D7</f>
        <v>93600</v>
      </c>
      <c r="H7" s="554">
        <v>150</v>
      </c>
      <c r="I7" s="554">
        <f t="shared" ref="I7:I9" si="1">H7*D7</f>
        <v>23400</v>
      </c>
      <c r="J7" s="554">
        <f t="shared" ref="J7:J9" si="2">I7+G7</f>
        <v>117000</v>
      </c>
      <c r="K7" s="608" t="s">
        <v>2104</v>
      </c>
      <c r="L7" s="608" t="s">
        <v>2098</v>
      </c>
      <c r="M7" s="608"/>
    </row>
    <row r="8" spans="1:13" s="452" customFormat="1" ht="20.100000000000001" customHeight="1">
      <c r="A8" s="465" t="s">
        <v>105</v>
      </c>
      <c r="B8" s="465"/>
      <c r="C8" s="471" t="s">
        <v>2045</v>
      </c>
      <c r="D8" s="472">
        <v>58</v>
      </c>
      <c r="E8" s="468" t="s">
        <v>11</v>
      </c>
      <c r="F8" s="554">
        <v>1200</v>
      </c>
      <c r="G8" s="554">
        <f t="shared" si="0"/>
        <v>69600</v>
      </c>
      <c r="H8" s="554">
        <v>200</v>
      </c>
      <c r="I8" s="554">
        <f t="shared" si="1"/>
        <v>11600</v>
      </c>
      <c r="J8" s="554">
        <f t="shared" si="2"/>
        <v>81200</v>
      </c>
      <c r="K8" s="609"/>
      <c r="L8" s="609"/>
      <c r="M8" s="609"/>
    </row>
    <row r="9" spans="1:13" s="452" customFormat="1" ht="20.100000000000001" customHeight="1">
      <c r="A9" s="465" t="s">
        <v>107</v>
      </c>
      <c r="B9" s="465"/>
      <c r="C9" s="471" t="s">
        <v>2046</v>
      </c>
      <c r="D9" s="472">
        <v>89</v>
      </c>
      <c r="E9" s="468" t="s">
        <v>11</v>
      </c>
      <c r="F9" s="554">
        <v>1750</v>
      </c>
      <c r="G9" s="554">
        <f t="shared" si="0"/>
        <v>155750</v>
      </c>
      <c r="H9" s="554">
        <v>200</v>
      </c>
      <c r="I9" s="554">
        <f t="shared" si="1"/>
        <v>17800</v>
      </c>
      <c r="J9" s="554">
        <f t="shared" si="2"/>
        <v>173550</v>
      </c>
      <c r="K9" s="610"/>
      <c r="L9" s="610"/>
      <c r="M9" s="610"/>
    </row>
    <row r="10" spans="1:13" s="452" customFormat="1" ht="40.5" customHeight="1">
      <c r="A10" s="465"/>
      <c r="B10" s="465" t="s">
        <v>2020</v>
      </c>
      <c r="C10" s="473" t="s">
        <v>2047</v>
      </c>
      <c r="D10" s="469"/>
      <c r="E10" s="460"/>
      <c r="F10" s="469"/>
      <c r="G10" s="469"/>
      <c r="H10" s="469"/>
      <c r="I10" s="470"/>
      <c r="J10" s="470"/>
      <c r="K10" s="470"/>
      <c r="L10" s="470"/>
      <c r="M10" s="470"/>
    </row>
    <row r="11" spans="1:13" s="452" customFormat="1" ht="20.100000000000001" customHeight="1">
      <c r="A11" s="465" t="s">
        <v>115</v>
      </c>
      <c r="B11" s="465"/>
      <c r="C11" s="471" t="s">
        <v>2044</v>
      </c>
      <c r="D11" s="472">
        <v>85</v>
      </c>
      <c r="E11" s="468" t="s">
        <v>11</v>
      </c>
      <c r="F11" s="554">
        <v>450</v>
      </c>
      <c r="G11" s="554">
        <f t="shared" ref="G11" si="3">F11*D11</f>
        <v>38250</v>
      </c>
      <c r="H11" s="554">
        <v>100</v>
      </c>
      <c r="I11" s="554">
        <f t="shared" ref="I11" si="4">H11*D11</f>
        <v>8500</v>
      </c>
      <c r="J11" s="554">
        <f t="shared" ref="J11" si="5">I11+G11</f>
        <v>46750</v>
      </c>
      <c r="K11" s="470" t="s">
        <v>2104</v>
      </c>
      <c r="L11" s="532" t="s">
        <v>2098</v>
      </c>
      <c r="M11" s="470"/>
    </row>
    <row r="12" spans="1:13" s="464" customFormat="1" ht="27" customHeight="1">
      <c r="A12" s="462"/>
      <c r="B12" s="465" t="s">
        <v>2048</v>
      </c>
      <c r="C12" s="466" t="s">
        <v>2049</v>
      </c>
      <c r="D12" s="462"/>
      <c r="E12" s="468"/>
      <c r="F12" s="474"/>
      <c r="G12" s="469"/>
      <c r="H12" s="469"/>
      <c r="I12" s="470"/>
      <c r="J12" s="470"/>
      <c r="K12" s="470"/>
      <c r="L12" s="470"/>
      <c r="M12" s="470"/>
    </row>
    <row r="13" spans="1:13" s="464" customFormat="1" ht="20.100000000000001" customHeight="1">
      <c r="A13" s="462" t="s">
        <v>1824</v>
      </c>
      <c r="B13" s="462"/>
      <c r="C13" s="475" t="s">
        <v>1848</v>
      </c>
      <c r="D13" s="462">
        <v>18</v>
      </c>
      <c r="E13" s="460" t="s">
        <v>2</v>
      </c>
      <c r="F13" s="554">
        <v>6500</v>
      </c>
      <c r="G13" s="554">
        <f t="shared" ref="G13" si="6">F13*D13</f>
        <v>117000</v>
      </c>
      <c r="H13" s="554">
        <v>1000</v>
      </c>
      <c r="I13" s="554">
        <f t="shared" ref="I13" si="7">H13*D13</f>
        <v>18000</v>
      </c>
      <c r="J13" s="554">
        <f t="shared" ref="J13" si="8">I13+G13</f>
        <v>135000</v>
      </c>
      <c r="K13" s="470"/>
      <c r="L13" s="532" t="s">
        <v>2098</v>
      </c>
      <c r="M13" s="470"/>
    </row>
    <row r="14" spans="1:13" s="464" customFormat="1" ht="44.25" customHeight="1">
      <c r="A14" s="462"/>
      <c r="B14" s="462" t="s">
        <v>2050</v>
      </c>
      <c r="C14" s="466" t="s">
        <v>2051</v>
      </c>
      <c r="D14" s="462"/>
      <c r="E14" s="468"/>
      <c r="F14" s="474"/>
      <c r="G14" s="469"/>
      <c r="H14" s="469"/>
      <c r="I14" s="470"/>
      <c r="J14" s="470"/>
      <c r="K14" s="470"/>
      <c r="L14" s="470"/>
      <c r="M14" s="470"/>
    </row>
    <row r="15" spans="1:13" s="464" customFormat="1" ht="20.100000000000001" customHeight="1">
      <c r="A15" s="462"/>
      <c r="B15" s="462"/>
      <c r="C15" s="461" t="s">
        <v>2052</v>
      </c>
      <c r="D15" s="462"/>
      <c r="E15" s="468"/>
      <c r="F15" s="474"/>
      <c r="G15" s="469"/>
      <c r="H15" s="469"/>
      <c r="I15" s="470"/>
      <c r="J15" s="470"/>
      <c r="K15" s="470"/>
      <c r="L15" s="470"/>
      <c r="M15" s="470"/>
    </row>
    <row r="16" spans="1:13" s="464" customFormat="1" ht="20.100000000000001" customHeight="1">
      <c r="A16" s="462" t="s">
        <v>397</v>
      </c>
      <c r="B16" s="462"/>
      <c r="C16" s="471" t="s">
        <v>2045</v>
      </c>
      <c r="D16" s="472">
        <v>1</v>
      </c>
      <c r="E16" s="460" t="s">
        <v>2</v>
      </c>
      <c r="F16" s="554">
        <v>4000</v>
      </c>
      <c r="G16" s="554">
        <f t="shared" ref="G16" si="9">F16*D16</f>
        <v>4000</v>
      </c>
      <c r="H16" s="554">
        <v>1000</v>
      </c>
      <c r="I16" s="554">
        <f t="shared" ref="I16" si="10">H16*D16</f>
        <v>1000</v>
      </c>
      <c r="J16" s="554">
        <f t="shared" ref="J16" si="11">I16+G16</f>
        <v>5000</v>
      </c>
      <c r="K16" s="470"/>
      <c r="L16" s="608" t="s">
        <v>2099</v>
      </c>
      <c r="M16" s="470"/>
    </row>
    <row r="17" spans="1:13" s="464" customFormat="1" ht="20.100000000000001" customHeight="1">
      <c r="A17" s="462"/>
      <c r="B17" s="462"/>
      <c r="C17" s="461" t="s">
        <v>2053</v>
      </c>
      <c r="D17" s="462"/>
      <c r="E17" s="460"/>
      <c r="F17" s="474"/>
      <c r="G17" s="469"/>
      <c r="H17" s="469"/>
      <c r="I17" s="470"/>
      <c r="J17" s="470"/>
      <c r="K17" s="470"/>
      <c r="L17" s="609"/>
      <c r="M17" s="470"/>
    </row>
    <row r="18" spans="1:13" s="464" customFormat="1" ht="20.100000000000001" customHeight="1">
      <c r="A18" s="462" t="s">
        <v>398</v>
      </c>
      <c r="B18" s="462"/>
      <c r="C18" s="471" t="s">
        <v>2044</v>
      </c>
      <c r="D18" s="472">
        <v>1</v>
      </c>
      <c r="E18" s="460" t="s">
        <v>2</v>
      </c>
      <c r="F18" s="554">
        <v>3000</v>
      </c>
      <c r="G18" s="554">
        <f t="shared" ref="G18:G20" si="12">F18*D18</f>
        <v>3000</v>
      </c>
      <c r="H18" s="554">
        <v>1000</v>
      </c>
      <c r="I18" s="554">
        <f t="shared" ref="I18:I20" si="13">H18*D18</f>
        <v>1000</v>
      </c>
      <c r="J18" s="554">
        <f t="shared" ref="J18:J20" si="14">I18+G18</f>
        <v>4000</v>
      </c>
      <c r="K18" s="470"/>
      <c r="L18" s="609"/>
      <c r="M18" s="470"/>
    </row>
    <row r="19" spans="1:13" s="464" customFormat="1" ht="20.100000000000001" customHeight="1">
      <c r="A19" s="462" t="s">
        <v>1251</v>
      </c>
      <c r="B19" s="462"/>
      <c r="C19" s="471" t="s">
        <v>2045</v>
      </c>
      <c r="D19" s="472">
        <v>5</v>
      </c>
      <c r="E19" s="460" t="s">
        <v>2</v>
      </c>
      <c r="F19" s="554">
        <v>7000</v>
      </c>
      <c r="G19" s="554">
        <f t="shared" si="12"/>
        <v>35000</v>
      </c>
      <c r="H19" s="554">
        <v>1000</v>
      </c>
      <c r="I19" s="554">
        <f t="shared" si="13"/>
        <v>5000</v>
      </c>
      <c r="J19" s="554">
        <f t="shared" si="14"/>
        <v>40000</v>
      </c>
      <c r="K19" s="470"/>
      <c r="L19" s="609"/>
      <c r="M19" s="470"/>
    </row>
    <row r="20" spans="1:13" s="464" customFormat="1" ht="20.100000000000001" customHeight="1">
      <c r="A20" s="462" t="s">
        <v>1252</v>
      </c>
      <c r="B20" s="462"/>
      <c r="C20" s="471" t="s">
        <v>2046</v>
      </c>
      <c r="D20" s="472">
        <v>5</v>
      </c>
      <c r="E20" s="460" t="s">
        <v>2</v>
      </c>
      <c r="F20" s="554">
        <v>8000</v>
      </c>
      <c r="G20" s="554">
        <f t="shared" si="12"/>
        <v>40000</v>
      </c>
      <c r="H20" s="554">
        <v>1000</v>
      </c>
      <c r="I20" s="554">
        <f t="shared" si="13"/>
        <v>5000</v>
      </c>
      <c r="J20" s="554">
        <f t="shared" si="14"/>
        <v>45000</v>
      </c>
      <c r="K20" s="470"/>
      <c r="L20" s="610"/>
      <c r="M20" s="470"/>
    </row>
    <row r="21" spans="1:13" s="464" customFormat="1" ht="32.25" customHeight="1">
      <c r="A21" s="476"/>
      <c r="B21" s="476"/>
      <c r="C21" s="477" t="s">
        <v>1823</v>
      </c>
      <c r="D21" s="476"/>
      <c r="E21" s="478"/>
      <c r="F21" s="479"/>
      <c r="G21" s="480"/>
      <c r="H21" s="480"/>
      <c r="I21" s="481"/>
      <c r="J21" s="481"/>
      <c r="K21" s="481"/>
      <c r="L21" s="481"/>
      <c r="M21" s="481"/>
    </row>
    <row r="22" spans="1:13" s="464" customFormat="1" ht="15.75" customHeight="1">
      <c r="A22" s="462" t="s">
        <v>150</v>
      </c>
      <c r="B22" s="462"/>
      <c r="C22" s="482" t="s">
        <v>2054</v>
      </c>
      <c r="D22" s="462"/>
      <c r="E22" s="460"/>
      <c r="F22" s="474"/>
      <c r="G22" s="474"/>
      <c r="H22" s="474"/>
      <c r="I22" s="474"/>
      <c r="J22" s="474"/>
      <c r="K22" s="474"/>
      <c r="L22" s="474"/>
      <c r="M22" s="474"/>
    </row>
    <row r="23" spans="1:13" s="464" customFormat="1" ht="39.75" customHeight="1">
      <c r="A23" s="462" t="s">
        <v>1250</v>
      </c>
      <c r="B23" s="462" t="s">
        <v>2036</v>
      </c>
      <c r="C23" s="475" t="s">
        <v>2055</v>
      </c>
      <c r="D23" s="462">
        <v>1</v>
      </c>
      <c r="E23" s="460" t="s">
        <v>1</v>
      </c>
      <c r="F23" s="554">
        <v>35000</v>
      </c>
      <c r="G23" s="554">
        <f t="shared" ref="G23:G25" si="15">F23*D23</f>
        <v>35000</v>
      </c>
      <c r="H23" s="554">
        <v>5000</v>
      </c>
      <c r="I23" s="554">
        <f t="shared" ref="I23:I25" si="16">H23*D23</f>
        <v>5000</v>
      </c>
      <c r="J23" s="554">
        <f t="shared" ref="J23:J25" si="17">I23+G23</f>
        <v>40000</v>
      </c>
      <c r="K23" s="306" t="s">
        <v>2107</v>
      </c>
      <c r="L23" s="532" t="s">
        <v>2098</v>
      </c>
      <c r="M23" s="306"/>
    </row>
    <row r="24" spans="1:13" s="464" customFormat="1" ht="21" customHeight="1">
      <c r="A24" s="462" t="s">
        <v>105</v>
      </c>
      <c r="B24" s="462" t="s">
        <v>1429</v>
      </c>
      <c r="C24" s="475" t="s">
        <v>2056</v>
      </c>
      <c r="D24" s="462">
        <v>1</v>
      </c>
      <c r="E24" s="460" t="s">
        <v>1</v>
      </c>
      <c r="F24" s="554">
        <v>15000</v>
      </c>
      <c r="G24" s="554">
        <f t="shared" si="15"/>
        <v>15000</v>
      </c>
      <c r="H24" s="554">
        <v>10000</v>
      </c>
      <c r="I24" s="554">
        <f t="shared" si="16"/>
        <v>10000</v>
      </c>
      <c r="J24" s="554">
        <f t="shared" si="17"/>
        <v>25000</v>
      </c>
      <c r="K24" s="215" t="s">
        <v>2119</v>
      </c>
      <c r="L24" s="532" t="s">
        <v>2096</v>
      </c>
      <c r="M24" s="215"/>
    </row>
    <row r="25" spans="1:13" s="464" customFormat="1" ht="35.1" customHeight="1">
      <c r="A25" s="462" t="s">
        <v>107</v>
      </c>
      <c r="B25" s="483" t="s">
        <v>1806</v>
      </c>
      <c r="C25" s="471" t="s">
        <v>2057</v>
      </c>
      <c r="D25" s="484">
        <v>1</v>
      </c>
      <c r="E25" s="463" t="s">
        <v>1</v>
      </c>
      <c r="F25" s="554">
        <v>20000</v>
      </c>
      <c r="G25" s="554">
        <f t="shared" si="15"/>
        <v>20000</v>
      </c>
      <c r="H25" s="554">
        <v>5000</v>
      </c>
      <c r="I25" s="554">
        <f t="shared" si="16"/>
        <v>5000</v>
      </c>
      <c r="J25" s="554">
        <f t="shared" si="17"/>
        <v>25000</v>
      </c>
      <c r="K25" s="474"/>
      <c r="L25" s="474"/>
      <c r="M25" s="474"/>
    </row>
    <row r="26" spans="1:13" s="464" customFormat="1" ht="20.100000000000001" customHeight="1">
      <c r="A26" s="462"/>
      <c r="B26" s="462"/>
      <c r="C26" s="461" t="s">
        <v>123</v>
      </c>
      <c r="D26" s="485"/>
      <c r="E26" s="460"/>
      <c r="F26" s="474"/>
      <c r="G26" s="469"/>
      <c r="H26" s="469"/>
      <c r="I26" s="470"/>
      <c r="J26" s="470"/>
      <c r="K26" s="470"/>
      <c r="L26" s="470"/>
      <c r="M26" s="470"/>
    </row>
    <row r="27" spans="1:13" s="464" customFormat="1" ht="20.100000000000001" customHeight="1">
      <c r="A27" s="462" t="s">
        <v>115</v>
      </c>
      <c r="B27" s="462" t="s">
        <v>1809</v>
      </c>
      <c r="C27" s="471" t="s">
        <v>2058</v>
      </c>
      <c r="D27" s="485">
        <v>1</v>
      </c>
      <c r="E27" s="468" t="s">
        <v>1</v>
      </c>
      <c r="F27" s="554">
        <v>5000</v>
      </c>
      <c r="G27" s="554">
        <f t="shared" ref="G27:G28" si="18">F27*D27</f>
        <v>5000</v>
      </c>
      <c r="H27" s="554">
        <v>5000</v>
      </c>
      <c r="I27" s="554">
        <f t="shared" ref="I27:I28" si="19">H27*D27</f>
        <v>5000</v>
      </c>
      <c r="J27" s="554">
        <f t="shared" ref="J27:J28" si="20">I27+G27</f>
        <v>10000</v>
      </c>
      <c r="K27" s="470"/>
      <c r="L27" s="470"/>
      <c r="M27" s="470"/>
    </row>
    <row r="28" spans="1:13" s="464" customFormat="1" ht="20.100000000000001" customHeight="1">
      <c r="A28" s="462" t="s">
        <v>1824</v>
      </c>
      <c r="B28" s="462" t="s">
        <v>1809</v>
      </c>
      <c r="C28" s="471" t="s">
        <v>2059</v>
      </c>
      <c r="D28" s="485">
        <v>1</v>
      </c>
      <c r="E28" s="468" t="s">
        <v>1</v>
      </c>
      <c r="F28" s="554">
        <v>5000</v>
      </c>
      <c r="G28" s="554">
        <f t="shared" si="18"/>
        <v>5000</v>
      </c>
      <c r="H28" s="554">
        <v>5000</v>
      </c>
      <c r="I28" s="554">
        <f t="shared" si="19"/>
        <v>5000</v>
      </c>
      <c r="J28" s="554">
        <f t="shared" si="20"/>
        <v>10000</v>
      </c>
      <c r="K28" s="470"/>
      <c r="L28" s="470"/>
      <c r="M28" s="470"/>
    </row>
    <row r="29" spans="1:13" s="464" customFormat="1" ht="20.100000000000001" customHeight="1">
      <c r="A29" s="462"/>
      <c r="B29" s="462"/>
      <c r="C29" s="486" t="s">
        <v>2060</v>
      </c>
      <c r="D29" s="485"/>
      <c r="E29" s="460"/>
      <c r="F29" s="474"/>
      <c r="G29" s="469"/>
      <c r="H29" s="469"/>
      <c r="I29" s="470"/>
      <c r="J29" s="470"/>
      <c r="K29" s="470"/>
      <c r="L29" s="470"/>
      <c r="M29" s="470"/>
    </row>
    <row r="30" spans="1:13" s="464" customFormat="1" ht="20.100000000000001" customHeight="1">
      <c r="A30" s="462" t="s">
        <v>397</v>
      </c>
      <c r="B30" s="462" t="s">
        <v>2061</v>
      </c>
      <c r="C30" s="471" t="s">
        <v>2062</v>
      </c>
      <c r="D30" s="485">
        <v>1</v>
      </c>
      <c r="E30" s="468" t="s">
        <v>1</v>
      </c>
      <c r="F30" s="554">
        <v>0</v>
      </c>
      <c r="G30" s="554">
        <f t="shared" ref="G30" si="21">F30*D30</f>
        <v>0</v>
      </c>
      <c r="H30" s="554">
        <v>20000</v>
      </c>
      <c r="I30" s="554">
        <f t="shared" ref="I30" si="22">H30*D30</f>
        <v>20000</v>
      </c>
      <c r="J30" s="554">
        <f t="shared" ref="J30" si="23">I30+G30</f>
        <v>20000</v>
      </c>
      <c r="K30" s="470"/>
      <c r="L30" s="470"/>
      <c r="M30" s="470"/>
    </row>
    <row r="31" spans="1:13" s="464" customFormat="1" ht="20.100000000000001" customHeight="1">
      <c r="A31" s="462"/>
      <c r="B31" s="462"/>
      <c r="C31" s="486" t="s">
        <v>128</v>
      </c>
      <c r="D31" s="485"/>
      <c r="E31" s="460"/>
      <c r="F31" s="474"/>
      <c r="G31" s="469"/>
      <c r="H31" s="469"/>
      <c r="I31" s="470"/>
      <c r="J31" s="487"/>
      <c r="K31" s="487"/>
      <c r="L31" s="487"/>
      <c r="M31" s="487"/>
    </row>
    <row r="32" spans="1:13" s="464" customFormat="1" ht="20.100000000000001" customHeight="1">
      <c r="A32" s="462" t="s">
        <v>398</v>
      </c>
      <c r="B32" s="462" t="s">
        <v>2061</v>
      </c>
      <c r="C32" s="471" t="s">
        <v>2063</v>
      </c>
      <c r="D32" s="485">
        <v>1</v>
      </c>
      <c r="E32" s="468" t="s">
        <v>1</v>
      </c>
      <c r="F32" s="554">
        <v>0</v>
      </c>
      <c r="G32" s="554">
        <f t="shared" ref="G32" si="24">F32*D32</f>
        <v>0</v>
      </c>
      <c r="H32" s="554"/>
      <c r="I32" s="554">
        <f t="shared" ref="I32" si="25">H32*D32</f>
        <v>0</v>
      </c>
      <c r="J32" s="554">
        <f t="shared" ref="J32" si="26">I32+G32</f>
        <v>0</v>
      </c>
      <c r="K32" s="487"/>
      <c r="L32" s="487"/>
      <c r="M32" s="487"/>
    </row>
    <row r="33" spans="1:4089" s="492" customFormat="1" ht="30" customHeight="1">
      <c r="A33" s="477" t="s">
        <v>150</v>
      </c>
      <c r="B33" s="458" t="s">
        <v>150</v>
      </c>
      <c r="C33" s="488" t="s">
        <v>1830</v>
      </c>
      <c r="D33" s="489"/>
      <c r="E33" s="490"/>
      <c r="F33" s="491"/>
      <c r="G33" s="491"/>
      <c r="H33" s="491"/>
      <c r="I33" s="491"/>
      <c r="J33" s="491"/>
      <c r="K33" s="491"/>
      <c r="L33" s="491"/>
      <c r="M33" s="491"/>
    </row>
    <row r="34" spans="1:4089" s="499" customFormat="1" ht="8.25" customHeight="1">
      <c r="A34" s="493"/>
      <c r="B34" s="494"/>
      <c r="C34" s="495"/>
      <c r="D34" s="496"/>
      <c r="E34" s="497"/>
      <c r="F34" s="498"/>
      <c r="G34" s="498"/>
      <c r="H34" s="498"/>
      <c r="I34" s="498"/>
      <c r="J34" s="498"/>
      <c r="K34" s="498"/>
      <c r="L34" s="498"/>
      <c r="M34" s="498"/>
      <c r="N34" s="492"/>
      <c r="O34" s="492"/>
      <c r="P34" s="492"/>
      <c r="Q34" s="492"/>
      <c r="R34" s="492"/>
      <c r="S34" s="492"/>
      <c r="T34" s="492"/>
      <c r="U34" s="492"/>
      <c r="V34" s="492"/>
      <c r="W34" s="492"/>
      <c r="X34" s="492"/>
      <c r="Y34" s="492"/>
      <c r="Z34" s="492"/>
      <c r="AA34" s="492"/>
      <c r="AB34" s="492"/>
      <c r="AC34" s="492"/>
      <c r="AD34" s="492"/>
      <c r="AE34" s="492"/>
      <c r="AF34" s="492"/>
      <c r="AG34" s="492"/>
      <c r="AH34" s="492"/>
      <c r="AI34" s="492"/>
      <c r="AJ34" s="492"/>
      <c r="AK34" s="492"/>
      <c r="AL34" s="492"/>
      <c r="AM34" s="492"/>
      <c r="AN34" s="492"/>
      <c r="AO34" s="492"/>
      <c r="AP34" s="492"/>
      <c r="AQ34" s="492"/>
      <c r="AR34" s="492"/>
      <c r="AS34" s="492"/>
      <c r="AT34" s="492"/>
      <c r="AU34" s="492"/>
      <c r="AV34" s="492"/>
      <c r="AW34" s="492"/>
      <c r="AX34" s="492"/>
      <c r="AY34" s="492"/>
      <c r="AZ34" s="492"/>
      <c r="BA34" s="492"/>
      <c r="BB34" s="492"/>
      <c r="BC34" s="492"/>
      <c r="BD34" s="492"/>
      <c r="BE34" s="492"/>
      <c r="BF34" s="492"/>
      <c r="BG34" s="492"/>
      <c r="BH34" s="492"/>
      <c r="BI34" s="492"/>
      <c r="BJ34" s="492"/>
      <c r="BK34" s="492"/>
      <c r="BL34" s="492"/>
      <c r="BM34" s="492"/>
      <c r="BN34" s="492"/>
      <c r="BO34" s="492"/>
      <c r="BP34" s="492"/>
      <c r="BQ34" s="492"/>
      <c r="BR34" s="492"/>
      <c r="BS34" s="492"/>
      <c r="BT34" s="492"/>
      <c r="BU34" s="492"/>
      <c r="BV34" s="492"/>
      <c r="BW34" s="492"/>
      <c r="BX34" s="492"/>
      <c r="BY34" s="492"/>
      <c r="BZ34" s="492"/>
      <c r="CA34" s="492"/>
      <c r="CB34" s="492"/>
      <c r="CC34" s="492"/>
      <c r="CD34" s="492"/>
      <c r="CE34" s="492"/>
      <c r="CF34" s="492"/>
      <c r="CG34" s="492"/>
      <c r="CH34" s="492"/>
      <c r="CI34" s="492"/>
      <c r="CJ34" s="492"/>
      <c r="CK34" s="492"/>
      <c r="CL34" s="492"/>
      <c r="CM34" s="492"/>
      <c r="CN34" s="492"/>
      <c r="CO34" s="492"/>
      <c r="CP34" s="492"/>
      <c r="CQ34" s="492"/>
      <c r="CR34" s="492"/>
      <c r="CS34" s="492"/>
      <c r="CT34" s="492"/>
      <c r="CU34" s="492"/>
      <c r="CV34" s="492"/>
      <c r="CW34" s="492"/>
      <c r="CX34" s="492"/>
      <c r="CY34" s="492"/>
      <c r="CZ34" s="492"/>
      <c r="DA34" s="492"/>
      <c r="DB34" s="492"/>
      <c r="DC34" s="492"/>
      <c r="DD34" s="492"/>
      <c r="DE34" s="492"/>
      <c r="DF34" s="492"/>
      <c r="DG34" s="492"/>
      <c r="DH34" s="492"/>
      <c r="DI34" s="492"/>
      <c r="DJ34" s="492"/>
      <c r="DK34" s="492"/>
      <c r="DL34" s="492"/>
      <c r="DM34" s="492"/>
      <c r="DN34" s="492"/>
      <c r="DO34" s="492"/>
      <c r="DP34" s="492"/>
      <c r="DQ34" s="492"/>
      <c r="DR34" s="492"/>
      <c r="DS34" s="492"/>
      <c r="DT34" s="492"/>
      <c r="DU34" s="492"/>
      <c r="DV34" s="492"/>
      <c r="DW34" s="492"/>
      <c r="DX34" s="492"/>
      <c r="DY34" s="492"/>
      <c r="DZ34" s="492"/>
      <c r="EA34" s="492"/>
      <c r="EB34" s="492"/>
      <c r="EC34" s="492"/>
      <c r="ED34" s="492"/>
      <c r="EE34" s="492"/>
      <c r="EF34" s="492"/>
      <c r="EG34" s="492"/>
      <c r="EH34" s="492"/>
      <c r="EI34" s="492"/>
      <c r="EJ34" s="492"/>
      <c r="EK34" s="492"/>
      <c r="EL34" s="492"/>
      <c r="EM34" s="492"/>
      <c r="EN34" s="492"/>
      <c r="EO34" s="492"/>
      <c r="EP34" s="492"/>
      <c r="EQ34" s="492"/>
      <c r="ER34" s="492"/>
      <c r="ES34" s="492"/>
      <c r="ET34" s="492"/>
      <c r="EU34" s="492"/>
      <c r="EV34" s="492"/>
      <c r="EW34" s="492"/>
      <c r="EX34" s="492"/>
      <c r="EY34" s="492"/>
      <c r="EZ34" s="492"/>
      <c r="FA34" s="492"/>
      <c r="FB34" s="492"/>
      <c r="FC34" s="492"/>
      <c r="FD34" s="492"/>
      <c r="FE34" s="492"/>
      <c r="FF34" s="492"/>
      <c r="FG34" s="492"/>
      <c r="FH34" s="492"/>
      <c r="FI34" s="492"/>
      <c r="FJ34" s="492"/>
      <c r="FK34" s="492"/>
      <c r="FL34" s="492"/>
      <c r="FM34" s="492"/>
      <c r="FN34" s="492"/>
      <c r="FO34" s="492"/>
      <c r="FP34" s="492"/>
      <c r="FQ34" s="492"/>
      <c r="FR34" s="492"/>
      <c r="FS34" s="492"/>
      <c r="FT34" s="492"/>
      <c r="FU34" s="492"/>
      <c r="FV34" s="492"/>
      <c r="FW34" s="492"/>
      <c r="FX34" s="492"/>
      <c r="FY34" s="492"/>
      <c r="FZ34" s="492"/>
      <c r="GA34" s="492"/>
      <c r="GB34" s="492"/>
      <c r="GC34" s="492"/>
      <c r="GD34" s="492"/>
      <c r="GE34" s="492"/>
      <c r="GF34" s="492"/>
      <c r="GG34" s="492"/>
      <c r="GH34" s="492"/>
      <c r="GI34" s="492"/>
      <c r="GJ34" s="492"/>
      <c r="GK34" s="492"/>
      <c r="GL34" s="492"/>
      <c r="GM34" s="492"/>
      <c r="GN34" s="492"/>
      <c r="GO34" s="492"/>
      <c r="GP34" s="492"/>
      <c r="GQ34" s="492"/>
      <c r="GR34" s="492"/>
      <c r="GS34" s="492"/>
      <c r="GT34" s="492"/>
      <c r="GU34" s="492"/>
      <c r="GV34" s="492"/>
      <c r="GW34" s="492"/>
      <c r="GX34" s="492"/>
      <c r="GY34" s="492"/>
      <c r="GZ34" s="492"/>
      <c r="HA34" s="492"/>
      <c r="HB34" s="492"/>
      <c r="HC34" s="492"/>
      <c r="HD34" s="492"/>
      <c r="HE34" s="492"/>
      <c r="HF34" s="492"/>
      <c r="HG34" s="492"/>
      <c r="HH34" s="492"/>
      <c r="HI34" s="492"/>
      <c r="HJ34" s="492"/>
      <c r="HK34" s="492"/>
      <c r="HL34" s="492"/>
      <c r="HM34" s="492"/>
      <c r="HN34" s="492"/>
      <c r="HO34" s="492"/>
      <c r="HP34" s="492"/>
      <c r="HQ34" s="492"/>
      <c r="HR34" s="492"/>
      <c r="HS34" s="492"/>
      <c r="HT34" s="492"/>
      <c r="HU34" s="492"/>
      <c r="HV34" s="492"/>
      <c r="HW34" s="492"/>
      <c r="HX34" s="492"/>
      <c r="HY34" s="492"/>
      <c r="HZ34" s="492"/>
      <c r="IA34" s="492"/>
      <c r="IB34" s="492"/>
      <c r="IC34" s="492"/>
      <c r="ID34" s="492"/>
      <c r="IE34" s="492"/>
      <c r="IF34" s="492"/>
      <c r="IG34" s="492"/>
      <c r="IH34" s="492"/>
      <c r="II34" s="492"/>
      <c r="IJ34" s="492"/>
      <c r="IK34" s="492"/>
      <c r="IL34" s="492"/>
      <c r="IM34" s="492"/>
      <c r="IN34" s="492"/>
      <c r="IO34" s="492"/>
      <c r="IP34" s="492"/>
      <c r="IQ34" s="492"/>
      <c r="IR34" s="492"/>
      <c r="IS34" s="492"/>
      <c r="IT34" s="492"/>
      <c r="IU34" s="492"/>
      <c r="IV34" s="492"/>
      <c r="IW34" s="492"/>
      <c r="IX34" s="492"/>
      <c r="IY34" s="492"/>
      <c r="IZ34" s="492"/>
      <c r="JA34" s="492"/>
      <c r="JB34" s="492"/>
      <c r="JC34" s="492"/>
      <c r="JD34" s="492"/>
      <c r="JE34" s="492"/>
      <c r="JF34" s="492"/>
      <c r="JG34" s="492"/>
      <c r="JH34" s="492"/>
      <c r="JI34" s="492"/>
      <c r="JJ34" s="492"/>
      <c r="JK34" s="492"/>
      <c r="JL34" s="492"/>
      <c r="JM34" s="492"/>
      <c r="JN34" s="492"/>
      <c r="JO34" s="492"/>
      <c r="JP34" s="492"/>
      <c r="JQ34" s="492"/>
      <c r="JR34" s="492"/>
      <c r="JS34" s="492"/>
      <c r="JT34" s="492"/>
      <c r="JU34" s="492"/>
      <c r="JV34" s="492"/>
      <c r="JW34" s="492"/>
      <c r="JX34" s="492"/>
      <c r="JY34" s="492"/>
      <c r="JZ34" s="492"/>
      <c r="KA34" s="492"/>
      <c r="KB34" s="492"/>
      <c r="KC34" s="492"/>
      <c r="KD34" s="492"/>
      <c r="KE34" s="492"/>
      <c r="KF34" s="492"/>
      <c r="KG34" s="492"/>
      <c r="KH34" s="492"/>
      <c r="KI34" s="492"/>
      <c r="KJ34" s="492"/>
      <c r="KK34" s="492"/>
      <c r="KL34" s="492"/>
      <c r="KM34" s="492"/>
      <c r="KN34" s="492"/>
      <c r="KO34" s="492"/>
      <c r="KP34" s="492"/>
      <c r="KQ34" s="492"/>
      <c r="KR34" s="492"/>
      <c r="KS34" s="492"/>
      <c r="KT34" s="492"/>
      <c r="KU34" s="492"/>
      <c r="KV34" s="492"/>
      <c r="KW34" s="492"/>
      <c r="KX34" s="492"/>
      <c r="KY34" s="492"/>
      <c r="KZ34" s="492"/>
      <c r="LA34" s="492"/>
      <c r="LB34" s="492"/>
      <c r="LC34" s="492"/>
      <c r="LD34" s="492"/>
      <c r="LE34" s="492"/>
      <c r="LF34" s="492"/>
      <c r="LG34" s="492"/>
      <c r="LH34" s="492"/>
      <c r="LI34" s="492"/>
      <c r="LJ34" s="492"/>
      <c r="LK34" s="492"/>
      <c r="LL34" s="492"/>
      <c r="LM34" s="492"/>
      <c r="LN34" s="492"/>
      <c r="LO34" s="492"/>
      <c r="LP34" s="492"/>
      <c r="LQ34" s="492"/>
      <c r="LR34" s="492"/>
      <c r="LS34" s="492"/>
      <c r="LT34" s="492"/>
      <c r="LU34" s="492"/>
      <c r="LV34" s="492"/>
      <c r="LW34" s="492"/>
      <c r="LX34" s="492"/>
      <c r="LY34" s="492"/>
      <c r="LZ34" s="492"/>
      <c r="MA34" s="492"/>
      <c r="MB34" s="492"/>
      <c r="MC34" s="492"/>
      <c r="MD34" s="492"/>
      <c r="ME34" s="492"/>
      <c r="MF34" s="492"/>
      <c r="MG34" s="492"/>
      <c r="MH34" s="492"/>
      <c r="MI34" s="492"/>
      <c r="MJ34" s="492"/>
      <c r="MK34" s="492"/>
      <c r="ML34" s="492"/>
      <c r="MM34" s="492"/>
      <c r="MN34" s="492"/>
      <c r="MO34" s="492"/>
      <c r="MP34" s="492"/>
      <c r="MQ34" s="492"/>
      <c r="MR34" s="492"/>
      <c r="MS34" s="492"/>
      <c r="MT34" s="492"/>
      <c r="MU34" s="492"/>
      <c r="MV34" s="492"/>
      <c r="MW34" s="492"/>
      <c r="MX34" s="492"/>
      <c r="MY34" s="492"/>
      <c r="MZ34" s="492"/>
      <c r="NA34" s="492"/>
      <c r="NB34" s="492"/>
      <c r="NC34" s="492"/>
      <c r="ND34" s="492"/>
      <c r="NE34" s="492"/>
      <c r="NF34" s="492"/>
      <c r="NG34" s="492"/>
      <c r="NH34" s="492"/>
      <c r="NI34" s="492"/>
      <c r="NJ34" s="492"/>
      <c r="NK34" s="492"/>
      <c r="NL34" s="492"/>
      <c r="NM34" s="492"/>
      <c r="NN34" s="492"/>
      <c r="NO34" s="492"/>
      <c r="NP34" s="492"/>
      <c r="NQ34" s="492"/>
      <c r="NR34" s="492"/>
      <c r="NS34" s="492"/>
      <c r="NT34" s="492"/>
      <c r="NU34" s="492"/>
      <c r="NV34" s="492"/>
      <c r="NW34" s="492"/>
      <c r="NX34" s="492"/>
      <c r="NY34" s="492"/>
      <c r="NZ34" s="492"/>
      <c r="OA34" s="492"/>
      <c r="OB34" s="492"/>
      <c r="OC34" s="492"/>
      <c r="OD34" s="492"/>
      <c r="OE34" s="492"/>
      <c r="OF34" s="492"/>
      <c r="OG34" s="492"/>
      <c r="OH34" s="492"/>
      <c r="OI34" s="492"/>
      <c r="OJ34" s="492"/>
      <c r="OK34" s="492"/>
      <c r="OL34" s="492"/>
      <c r="OM34" s="492"/>
      <c r="ON34" s="492"/>
      <c r="OO34" s="492"/>
      <c r="OP34" s="492"/>
      <c r="OQ34" s="492"/>
      <c r="OR34" s="492"/>
      <c r="OS34" s="492"/>
      <c r="OT34" s="492"/>
      <c r="OU34" s="492"/>
      <c r="OV34" s="492"/>
      <c r="OW34" s="492"/>
      <c r="OX34" s="492"/>
      <c r="OY34" s="492"/>
      <c r="OZ34" s="492"/>
      <c r="PA34" s="492"/>
      <c r="PB34" s="492"/>
      <c r="PC34" s="492"/>
      <c r="PD34" s="492"/>
      <c r="PE34" s="492"/>
      <c r="PF34" s="492"/>
      <c r="PG34" s="492"/>
      <c r="PH34" s="492"/>
      <c r="PI34" s="492"/>
      <c r="PJ34" s="492"/>
      <c r="PK34" s="492"/>
      <c r="PL34" s="492"/>
      <c r="PM34" s="492"/>
      <c r="PN34" s="492"/>
      <c r="PO34" s="492"/>
      <c r="PP34" s="492"/>
      <c r="PQ34" s="492"/>
      <c r="PR34" s="492"/>
      <c r="PS34" s="492"/>
      <c r="PT34" s="492"/>
      <c r="PU34" s="492"/>
      <c r="PV34" s="492"/>
      <c r="PW34" s="492"/>
      <c r="PX34" s="492"/>
      <c r="PY34" s="492"/>
      <c r="PZ34" s="492"/>
      <c r="QA34" s="492"/>
      <c r="QB34" s="492"/>
      <c r="QC34" s="492"/>
      <c r="QD34" s="492"/>
      <c r="QE34" s="492"/>
      <c r="QF34" s="492"/>
      <c r="QG34" s="492"/>
      <c r="QH34" s="492"/>
      <c r="QI34" s="492"/>
      <c r="QJ34" s="492"/>
      <c r="QK34" s="492"/>
      <c r="QL34" s="492"/>
      <c r="QM34" s="492"/>
      <c r="QN34" s="492"/>
      <c r="QO34" s="492"/>
      <c r="QP34" s="492"/>
      <c r="QQ34" s="492"/>
      <c r="QR34" s="492"/>
      <c r="QS34" s="492"/>
      <c r="QT34" s="492"/>
      <c r="QU34" s="492"/>
      <c r="QV34" s="492"/>
      <c r="QW34" s="492"/>
      <c r="QX34" s="492"/>
      <c r="QY34" s="492"/>
      <c r="QZ34" s="492"/>
      <c r="RA34" s="492"/>
      <c r="RB34" s="492"/>
      <c r="RC34" s="492"/>
      <c r="RD34" s="492"/>
      <c r="RE34" s="492"/>
      <c r="RF34" s="492"/>
      <c r="RG34" s="492"/>
      <c r="RH34" s="492"/>
      <c r="RI34" s="492"/>
      <c r="RJ34" s="492"/>
      <c r="RK34" s="492"/>
      <c r="RL34" s="492"/>
      <c r="RM34" s="492"/>
      <c r="RN34" s="492"/>
      <c r="RO34" s="492"/>
      <c r="RP34" s="492"/>
      <c r="RQ34" s="492"/>
      <c r="RR34" s="492"/>
      <c r="RS34" s="492"/>
      <c r="RT34" s="492"/>
      <c r="RU34" s="492"/>
      <c r="RV34" s="492"/>
      <c r="RW34" s="492"/>
      <c r="RX34" s="492"/>
      <c r="RY34" s="492"/>
      <c r="RZ34" s="492"/>
      <c r="SA34" s="492"/>
      <c r="SB34" s="492"/>
      <c r="SC34" s="492"/>
      <c r="SD34" s="492"/>
      <c r="SE34" s="492"/>
      <c r="SF34" s="492"/>
      <c r="SG34" s="492"/>
      <c r="SH34" s="492"/>
      <c r="SI34" s="492"/>
      <c r="SJ34" s="492"/>
      <c r="SK34" s="492"/>
      <c r="SL34" s="492"/>
      <c r="SM34" s="492"/>
      <c r="SN34" s="492"/>
      <c r="SO34" s="492"/>
      <c r="SP34" s="492"/>
      <c r="SQ34" s="492"/>
      <c r="SR34" s="492"/>
      <c r="SS34" s="492"/>
      <c r="ST34" s="492"/>
      <c r="SU34" s="492"/>
      <c r="SV34" s="492"/>
      <c r="SW34" s="492"/>
      <c r="SX34" s="492"/>
      <c r="SY34" s="492"/>
      <c r="SZ34" s="492"/>
      <c r="TA34" s="492"/>
      <c r="TB34" s="492"/>
      <c r="TC34" s="492"/>
      <c r="TD34" s="492"/>
      <c r="TE34" s="492"/>
      <c r="TF34" s="492"/>
      <c r="TG34" s="492"/>
      <c r="TH34" s="492"/>
      <c r="TI34" s="492"/>
      <c r="TJ34" s="492"/>
      <c r="TK34" s="492"/>
      <c r="TL34" s="492"/>
      <c r="TM34" s="492"/>
      <c r="TN34" s="492"/>
      <c r="TO34" s="492"/>
      <c r="TP34" s="492"/>
      <c r="TQ34" s="492"/>
      <c r="TR34" s="492"/>
      <c r="TS34" s="492"/>
      <c r="TT34" s="492"/>
      <c r="TU34" s="492"/>
      <c r="TV34" s="492"/>
      <c r="TW34" s="492"/>
      <c r="TX34" s="492"/>
      <c r="TY34" s="492"/>
      <c r="TZ34" s="492"/>
      <c r="UA34" s="492"/>
      <c r="UB34" s="492"/>
      <c r="UC34" s="492"/>
      <c r="UD34" s="492"/>
      <c r="UE34" s="492"/>
      <c r="UF34" s="492"/>
      <c r="UG34" s="492"/>
      <c r="UH34" s="492"/>
      <c r="UI34" s="492"/>
      <c r="UJ34" s="492"/>
      <c r="UK34" s="492"/>
      <c r="UL34" s="492"/>
      <c r="UM34" s="492"/>
      <c r="UN34" s="492"/>
      <c r="UO34" s="492"/>
      <c r="UP34" s="492"/>
      <c r="UQ34" s="492"/>
      <c r="UR34" s="492"/>
      <c r="US34" s="492"/>
      <c r="UT34" s="492"/>
      <c r="UU34" s="492"/>
      <c r="UV34" s="492"/>
      <c r="UW34" s="492"/>
      <c r="UX34" s="492"/>
      <c r="UY34" s="492"/>
      <c r="UZ34" s="492"/>
      <c r="VA34" s="492"/>
      <c r="VB34" s="492"/>
      <c r="VC34" s="492"/>
      <c r="VD34" s="492"/>
      <c r="VE34" s="492"/>
      <c r="VF34" s="492"/>
      <c r="VG34" s="492"/>
      <c r="VH34" s="492"/>
      <c r="VI34" s="492"/>
      <c r="VJ34" s="492"/>
      <c r="VK34" s="492"/>
      <c r="VL34" s="492"/>
      <c r="VM34" s="492"/>
      <c r="VN34" s="492"/>
      <c r="VO34" s="492"/>
      <c r="VP34" s="492"/>
      <c r="VQ34" s="492"/>
      <c r="VR34" s="492"/>
      <c r="VS34" s="492"/>
      <c r="VT34" s="492"/>
      <c r="VU34" s="492"/>
      <c r="VV34" s="492"/>
      <c r="VW34" s="492"/>
      <c r="VX34" s="492"/>
      <c r="VY34" s="492"/>
      <c r="VZ34" s="492"/>
      <c r="WA34" s="492"/>
      <c r="WB34" s="492"/>
      <c r="WC34" s="492"/>
      <c r="WD34" s="492"/>
      <c r="WE34" s="492"/>
      <c r="WF34" s="492"/>
      <c r="WG34" s="492"/>
      <c r="WH34" s="492"/>
      <c r="WI34" s="492"/>
      <c r="WJ34" s="492"/>
      <c r="WK34" s="492"/>
      <c r="WL34" s="492"/>
      <c r="WM34" s="492"/>
      <c r="WN34" s="492"/>
      <c r="WO34" s="492"/>
      <c r="WP34" s="492"/>
      <c r="WQ34" s="492"/>
      <c r="WR34" s="492"/>
      <c r="WS34" s="492"/>
      <c r="WT34" s="492"/>
      <c r="WU34" s="492"/>
      <c r="WV34" s="492"/>
      <c r="WW34" s="492"/>
      <c r="WX34" s="492"/>
      <c r="WY34" s="492"/>
      <c r="WZ34" s="492"/>
      <c r="XA34" s="492"/>
      <c r="XB34" s="492"/>
      <c r="XC34" s="492"/>
      <c r="XD34" s="492"/>
      <c r="XE34" s="492"/>
      <c r="XF34" s="492"/>
      <c r="XG34" s="492"/>
      <c r="XH34" s="492"/>
      <c r="XI34" s="492"/>
      <c r="XJ34" s="492"/>
      <c r="XK34" s="492"/>
      <c r="XL34" s="492"/>
      <c r="XM34" s="492"/>
      <c r="XN34" s="492"/>
      <c r="XO34" s="492"/>
      <c r="XP34" s="492"/>
      <c r="XQ34" s="492"/>
      <c r="XR34" s="492"/>
      <c r="XS34" s="492"/>
      <c r="XT34" s="492"/>
      <c r="XU34" s="492"/>
      <c r="XV34" s="492"/>
      <c r="XW34" s="492"/>
      <c r="XX34" s="492"/>
      <c r="XY34" s="492"/>
      <c r="XZ34" s="492"/>
      <c r="YA34" s="492"/>
      <c r="YB34" s="492"/>
      <c r="YC34" s="492"/>
      <c r="YD34" s="492"/>
      <c r="YE34" s="492"/>
      <c r="YF34" s="492"/>
      <c r="YG34" s="492"/>
      <c r="YH34" s="492"/>
      <c r="YI34" s="492"/>
      <c r="YJ34" s="492"/>
      <c r="YK34" s="492"/>
      <c r="YL34" s="492"/>
      <c r="YM34" s="492"/>
      <c r="YN34" s="492"/>
      <c r="YO34" s="492"/>
      <c r="YP34" s="492"/>
      <c r="YQ34" s="492"/>
      <c r="YR34" s="492"/>
      <c r="YS34" s="492"/>
      <c r="YT34" s="492"/>
      <c r="YU34" s="492"/>
      <c r="YV34" s="492"/>
      <c r="YW34" s="492"/>
      <c r="YX34" s="492"/>
      <c r="YY34" s="492"/>
      <c r="YZ34" s="492"/>
      <c r="ZA34" s="492"/>
      <c r="ZB34" s="492"/>
      <c r="ZC34" s="492"/>
      <c r="ZD34" s="492"/>
      <c r="ZE34" s="492"/>
      <c r="ZF34" s="492"/>
      <c r="ZG34" s="492"/>
      <c r="ZH34" s="492"/>
      <c r="ZI34" s="492"/>
      <c r="ZJ34" s="492"/>
      <c r="ZK34" s="492"/>
      <c r="ZL34" s="492"/>
      <c r="ZM34" s="492"/>
      <c r="ZN34" s="492"/>
      <c r="ZO34" s="492"/>
      <c r="ZP34" s="492"/>
      <c r="ZQ34" s="492"/>
      <c r="ZR34" s="492"/>
      <c r="ZS34" s="492"/>
      <c r="ZT34" s="492"/>
      <c r="ZU34" s="492"/>
      <c r="ZV34" s="492"/>
      <c r="ZW34" s="492"/>
      <c r="ZX34" s="492"/>
      <c r="ZY34" s="492"/>
      <c r="ZZ34" s="492"/>
      <c r="AAA34" s="492"/>
      <c r="AAB34" s="492"/>
      <c r="AAC34" s="492"/>
      <c r="AAD34" s="492"/>
      <c r="AAE34" s="492"/>
      <c r="AAF34" s="492"/>
      <c r="AAG34" s="492"/>
      <c r="AAH34" s="492"/>
      <c r="AAI34" s="492"/>
      <c r="AAJ34" s="492"/>
      <c r="AAK34" s="492"/>
      <c r="AAL34" s="492"/>
      <c r="AAM34" s="492"/>
      <c r="AAN34" s="492"/>
      <c r="AAO34" s="492"/>
      <c r="AAP34" s="492"/>
      <c r="AAQ34" s="492"/>
      <c r="AAR34" s="492"/>
      <c r="AAS34" s="492"/>
      <c r="AAT34" s="492"/>
      <c r="AAU34" s="492"/>
      <c r="AAV34" s="492"/>
      <c r="AAW34" s="492"/>
      <c r="AAX34" s="492"/>
      <c r="AAY34" s="492"/>
      <c r="AAZ34" s="492"/>
      <c r="ABA34" s="492"/>
      <c r="ABB34" s="492"/>
      <c r="ABC34" s="492"/>
      <c r="ABD34" s="492"/>
      <c r="ABE34" s="492"/>
      <c r="ABF34" s="492"/>
      <c r="ABG34" s="492"/>
      <c r="ABH34" s="492"/>
      <c r="ABI34" s="492"/>
      <c r="ABJ34" s="492"/>
      <c r="ABK34" s="492"/>
      <c r="ABL34" s="492"/>
      <c r="ABM34" s="492"/>
      <c r="ABN34" s="492"/>
      <c r="ABO34" s="492"/>
      <c r="ABP34" s="492"/>
      <c r="ABQ34" s="492"/>
      <c r="ABR34" s="492"/>
      <c r="ABS34" s="492"/>
      <c r="ABT34" s="492"/>
      <c r="ABU34" s="492"/>
      <c r="ABV34" s="492"/>
      <c r="ABW34" s="492"/>
      <c r="ABX34" s="492"/>
      <c r="ABY34" s="492"/>
      <c r="ABZ34" s="492"/>
      <c r="ACA34" s="492"/>
      <c r="ACB34" s="492"/>
      <c r="ACC34" s="492"/>
      <c r="ACD34" s="492"/>
      <c r="ACE34" s="492"/>
      <c r="ACF34" s="492"/>
      <c r="ACG34" s="492"/>
      <c r="ACH34" s="492"/>
      <c r="ACI34" s="492"/>
      <c r="ACJ34" s="492"/>
      <c r="ACK34" s="492"/>
      <c r="ACL34" s="492"/>
      <c r="ACM34" s="492"/>
      <c r="ACN34" s="492"/>
      <c r="ACO34" s="492"/>
      <c r="ACP34" s="492"/>
      <c r="ACQ34" s="492"/>
      <c r="ACR34" s="492"/>
      <c r="ACS34" s="492"/>
      <c r="ACT34" s="492"/>
      <c r="ACU34" s="492"/>
      <c r="ACV34" s="492"/>
      <c r="ACW34" s="492"/>
      <c r="ACX34" s="492"/>
      <c r="ACY34" s="492"/>
      <c r="ACZ34" s="492"/>
      <c r="ADA34" s="492"/>
      <c r="ADB34" s="492"/>
      <c r="ADC34" s="492"/>
      <c r="ADD34" s="492"/>
      <c r="ADE34" s="492"/>
      <c r="ADF34" s="492"/>
      <c r="ADG34" s="492"/>
      <c r="ADH34" s="492"/>
      <c r="ADI34" s="492"/>
      <c r="ADJ34" s="492"/>
      <c r="ADK34" s="492"/>
      <c r="ADL34" s="492"/>
      <c r="ADM34" s="492"/>
      <c r="ADN34" s="492"/>
      <c r="ADO34" s="492"/>
      <c r="ADP34" s="492"/>
      <c r="ADQ34" s="492"/>
      <c r="ADR34" s="492"/>
      <c r="ADS34" s="492"/>
      <c r="ADT34" s="492"/>
      <c r="ADU34" s="492"/>
      <c r="ADV34" s="492"/>
      <c r="ADW34" s="492"/>
      <c r="ADX34" s="492"/>
      <c r="ADY34" s="492"/>
      <c r="ADZ34" s="492"/>
      <c r="AEA34" s="492"/>
      <c r="AEB34" s="492"/>
      <c r="AEC34" s="492"/>
      <c r="AED34" s="492"/>
      <c r="AEE34" s="492"/>
      <c r="AEF34" s="492"/>
      <c r="AEG34" s="492"/>
      <c r="AEH34" s="492"/>
      <c r="AEI34" s="492"/>
      <c r="AEJ34" s="492"/>
      <c r="AEK34" s="492"/>
      <c r="AEL34" s="492"/>
      <c r="AEM34" s="492"/>
      <c r="AEN34" s="492"/>
      <c r="AEO34" s="492"/>
      <c r="AEP34" s="492"/>
      <c r="AEQ34" s="492"/>
      <c r="AER34" s="492"/>
      <c r="AES34" s="492"/>
      <c r="AET34" s="492"/>
      <c r="AEU34" s="492"/>
      <c r="AEV34" s="492"/>
      <c r="AEW34" s="492"/>
      <c r="AEX34" s="492"/>
      <c r="AEY34" s="492"/>
      <c r="AEZ34" s="492"/>
      <c r="AFA34" s="492"/>
      <c r="AFB34" s="492"/>
      <c r="AFC34" s="492"/>
      <c r="AFD34" s="492"/>
      <c r="AFE34" s="492"/>
      <c r="AFF34" s="492"/>
      <c r="AFG34" s="492"/>
      <c r="AFH34" s="492"/>
      <c r="AFI34" s="492"/>
      <c r="AFJ34" s="492"/>
      <c r="AFK34" s="492"/>
      <c r="AFL34" s="492"/>
      <c r="AFM34" s="492"/>
      <c r="AFN34" s="492"/>
      <c r="AFO34" s="492"/>
      <c r="AFP34" s="492"/>
      <c r="AFQ34" s="492"/>
      <c r="AFR34" s="492"/>
      <c r="AFS34" s="492"/>
      <c r="AFT34" s="492"/>
      <c r="AFU34" s="492"/>
      <c r="AFV34" s="492"/>
      <c r="AFW34" s="492"/>
      <c r="AFX34" s="492"/>
      <c r="AFY34" s="492"/>
      <c r="AFZ34" s="492"/>
      <c r="AGA34" s="492"/>
      <c r="AGB34" s="492"/>
      <c r="AGC34" s="492"/>
      <c r="AGD34" s="492"/>
      <c r="AGE34" s="492"/>
      <c r="AGF34" s="492"/>
      <c r="AGG34" s="492"/>
      <c r="AGH34" s="492"/>
      <c r="AGI34" s="492"/>
      <c r="AGJ34" s="492"/>
      <c r="AGK34" s="492"/>
      <c r="AGL34" s="492"/>
      <c r="AGM34" s="492"/>
      <c r="AGN34" s="492"/>
      <c r="AGO34" s="492"/>
      <c r="AGP34" s="492"/>
      <c r="AGQ34" s="492"/>
      <c r="AGR34" s="492"/>
      <c r="AGS34" s="492"/>
      <c r="AGT34" s="492"/>
      <c r="AGU34" s="492"/>
      <c r="AGV34" s="492"/>
      <c r="AGW34" s="492"/>
      <c r="AGX34" s="492"/>
      <c r="AGY34" s="492"/>
      <c r="AGZ34" s="492"/>
      <c r="AHA34" s="492"/>
      <c r="AHB34" s="492"/>
      <c r="AHC34" s="492"/>
      <c r="AHD34" s="492"/>
      <c r="AHE34" s="492"/>
      <c r="AHF34" s="492"/>
      <c r="AHG34" s="492"/>
      <c r="AHH34" s="492"/>
      <c r="AHI34" s="492"/>
      <c r="AHJ34" s="492"/>
      <c r="AHK34" s="492"/>
      <c r="AHL34" s="492"/>
      <c r="AHM34" s="492"/>
      <c r="AHN34" s="492"/>
      <c r="AHO34" s="492"/>
      <c r="AHP34" s="492"/>
      <c r="AHQ34" s="492"/>
      <c r="AHR34" s="492"/>
      <c r="AHS34" s="492"/>
      <c r="AHT34" s="492"/>
      <c r="AHU34" s="492"/>
      <c r="AHV34" s="492"/>
      <c r="AHW34" s="492"/>
      <c r="AHX34" s="492"/>
      <c r="AHY34" s="492"/>
      <c r="AHZ34" s="492"/>
      <c r="AIA34" s="492"/>
      <c r="AIB34" s="492"/>
      <c r="AIC34" s="492"/>
      <c r="AID34" s="492"/>
      <c r="AIE34" s="492"/>
      <c r="AIF34" s="492"/>
      <c r="AIG34" s="492"/>
      <c r="AIH34" s="492"/>
      <c r="AII34" s="492"/>
      <c r="AIJ34" s="492"/>
      <c r="AIK34" s="492"/>
      <c r="AIL34" s="492"/>
      <c r="AIM34" s="492"/>
      <c r="AIN34" s="492"/>
      <c r="AIO34" s="492"/>
      <c r="AIP34" s="492"/>
      <c r="AIQ34" s="492"/>
      <c r="AIR34" s="492"/>
      <c r="AIS34" s="492"/>
      <c r="AIT34" s="492"/>
      <c r="AIU34" s="492"/>
      <c r="AIV34" s="492"/>
      <c r="AIW34" s="492"/>
      <c r="AIX34" s="492"/>
      <c r="AIY34" s="492"/>
      <c r="AIZ34" s="492"/>
      <c r="AJA34" s="492"/>
      <c r="AJB34" s="492"/>
      <c r="AJC34" s="492"/>
      <c r="AJD34" s="492"/>
      <c r="AJE34" s="492"/>
      <c r="AJF34" s="492"/>
      <c r="AJG34" s="492"/>
      <c r="AJH34" s="492"/>
      <c r="AJI34" s="492"/>
      <c r="AJJ34" s="492"/>
      <c r="AJK34" s="492"/>
      <c r="AJL34" s="492"/>
      <c r="AJM34" s="492"/>
      <c r="AJN34" s="492"/>
      <c r="AJO34" s="492"/>
      <c r="AJP34" s="492"/>
      <c r="AJQ34" s="492"/>
      <c r="AJR34" s="492"/>
      <c r="AJS34" s="492"/>
      <c r="AJT34" s="492"/>
      <c r="AJU34" s="492"/>
      <c r="AJV34" s="492"/>
      <c r="AJW34" s="492"/>
      <c r="AJX34" s="492"/>
      <c r="AJY34" s="492"/>
      <c r="AJZ34" s="492"/>
      <c r="AKA34" s="492"/>
      <c r="AKB34" s="492"/>
      <c r="AKC34" s="492"/>
      <c r="AKD34" s="492"/>
      <c r="AKE34" s="492"/>
      <c r="AKF34" s="492"/>
      <c r="AKG34" s="492"/>
      <c r="AKH34" s="492"/>
      <c r="AKI34" s="492"/>
      <c r="AKJ34" s="492"/>
      <c r="AKK34" s="492"/>
      <c r="AKL34" s="492"/>
      <c r="AKM34" s="492"/>
      <c r="AKN34" s="492"/>
      <c r="AKO34" s="492"/>
      <c r="AKP34" s="492"/>
      <c r="AKQ34" s="492"/>
      <c r="AKR34" s="492"/>
      <c r="AKS34" s="492"/>
      <c r="AKT34" s="492"/>
      <c r="AKU34" s="492"/>
      <c r="AKV34" s="492"/>
      <c r="AKW34" s="492"/>
      <c r="AKX34" s="492"/>
      <c r="AKY34" s="492"/>
      <c r="AKZ34" s="492"/>
      <c r="ALA34" s="492"/>
      <c r="ALB34" s="492"/>
      <c r="ALC34" s="492"/>
      <c r="ALD34" s="492"/>
      <c r="ALE34" s="492"/>
      <c r="ALF34" s="492"/>
      <c r="ALG34" s="492"/>
      <c r="ALH34" s="492"/>
      <c r="ALI34" s="492"/>
      <c r="ALJ34" s="492"/>
      <c r="ALK34" s="492"/>
      <c r="ALL34" s="492"/>
      <c r="ALM34" s="492"/>
      <c r="ALN34" s="492"/>
      <c r="ALO34" s="492"/>
      <c r="ALP34" s="492"/>
      <c r="ALQ34" s="492"/>
      <c r="ALR34" s="492"/>
      <c r="ALS34" s="492"/>
      <c r="ALT34" s="492"/>
      <c r="ALU34" s="492"/>
      <c r="ALV34" s="492"/>
      <c r="ALW34" s="492"/>
      <c r="ALX34" s="492"/>
      <c r="ALY34" s="492"/>
      <c r="ALZ34" s="492"/>
      <c r="AMA34" s="492"/>
      <c r="AMB34" s="492"/>
      <c r="AMC34" s="492"/>
      <c r="AMD34" s="492"/>
      <c r="AME34" s="492"/>
      <c r="AMF34" s="492"/>
      <c r="AMG34" s="492"/>
      <c r="AMH34" s="492"/>
      <c r="AMI34" s="492"/>
      <c r="AMJ34" s="492"/>
      <c r="AMK34" s="492"/>
      <c r="AML34" s="492"/>
      <c r="AMM34" s="492"/>
      <c r="AMN34" s="492"/>
      <c r="AMO34" s="492"/>
      <c r="AMP34" s="492"/>
      <c r="AMQ34" s="492"/>
      <c r="AMR34" s="492"/>
      <c r="AMS34" s="492"/>
      <c r="AMT34" s="492"/>
      <c r="AMU34" s="492"/>
      <c r="AMV34" s="492"/>
      <c r="AMW34" s="492"/>
      <c r="AMX34" s="492"/>
      <c r="AMY34" s="492"/>
      <c r="AMZ34" s="492"/>
      <c r="ANA34" s="492"/>
      <c r="ANB34" s="492"/>
      <c r="ANC34" s="492"/>
      <c r="AND34" s="492"/>
      <c r="ANE34" s="492"/>
      <c r="ANF34" s="492"/>
      <c r="ANG34" s="492"/>
      <c r="ANH34" s="492"/>
      <c r="ANI34" s="492"/>
      <c r="ANJ34" s="492"/>
      <c r="ANK34" s="492"/>
      <c r="ANL34" s="492"/>
      <c r="ANM34" s="492"/>
      <c r="ANN34" s="492"/>
      <c r="ANO34" s="492"/>
      <c r="ANP34" s="492"/>
      <c r="ANQ34" s="492"/>
      <c r="ANR34" s="492"/>
      <c r="ANS34" s="492"/>
      <c r="ANT34" s="492"/>
      <c r="ANU34" s="492"/>
      <c r="ANV34" s="492"/>
      <c r="ANW34" s="492"/>
      <c r="ANX34" s="492"/>
      <c r="ANY34" s="492"/>
      <c r="ANZ34" s="492"/>
      <c r="AOA34" s="492"/>
      <c r="AOB34" s="492"/>
      <c r="AOC34" s="492"/>
      <c r="AOD34" s="492"/>
      <c r="AOE34" s="492"/>
      <c r="AOF34" s="492"/>
      <c r="AOG34" s="492"/>
      <c r="AOH34" s="492"/>
      <c r="AOI34" s="492"/>
      <c r="AOJ34" s="492"/>
      <c r="AOK34" s="492"/>
      <c r="AOL34" s="492"/>
      <c r="AOM34" s="492"/>
      <c r="AON34" s="492"/>
      <c r="AOO34" s="492"/>
      <c r="AOP34" s="492"/>
      <c r="AOQ34" s="492"/>
      <c r="AOR34" s="492"/>
      <c r="AOS34" s="492"/>
      <c r="AOT34" s="492"/>
      <c r="AOU34" s="492"/>
      <c r="AOV34" s="492"/>
      <c r="AOW34" s="492"/>
      <c r="AOX34" s="492"/>
      <c r="AOY34" s="492"/>
      <c r="AOZ34" s="492"/>
      <c r="APA34" s="492"/>
      <c r="APB34" s="492"/>
      <c r="APC34" s="492"/>
      <c r="APD34" s="492"/>
      <c r="APE34" s="492"/>
      <c r="APF34" s="492"/>
      <c r="APG34" s="492"/>
      <c r="APH34" s="492"/>
      <c r="API34" s="492"/>
      <c r="APJ34" s="492"/>
      <c r="APK34" s="492"/>
      <c r="APL34" s="492"/>
      <c r="APM34" s="492"/>
      <c r="APN34" s="492"/>
      <c r="APO34" s="492"/>
      <c r="APP34" s="492"/>
      <c r="APQ34" s="492"/>
      <c r="APR34" s="492"/>
      <c r="APS34" s="492"/>
      <c r="APT34" s="492"/>
      <c r="APU34" s="492"/>
      <c r="APV34" s="492"/>
      <c r="APW34" s="492"/>
      <c r="APX34" s="492"/>
      <c r="APY34" s="492"/>
      <c r="APZ34" s="492"/>
      <c r="AQA34" s="492"/>
      <c r="AQB34" s="492"/>
      <c r="AQC34" s="492"/>
      <c r="AQD34" s="492"/>
      <c r="AQE34" s="492"/>
      <c r="AQF34" s="492"/>
      <c r="AQG34" s="492"/>
      <c r="AQH34" s="492"/>
      <c r="AQI34" s="492"/>
      <c r="AQJ34" s="492"/>
      <c r="AQK34" s="492"/>
      <c r="AQL34" s="492"/>
      <c r="AQM34" s="492"/>
      <c r="AQN34" s="492"/>
      <c r="AQO34" s="492"/>
      <c r="AQP34" s="492"/>
      <c r="AQQ34" s="492"/>
      <c r="AQR34" s="492"/>
      <c r="AQS34" s="492"/>
      <c r="AQT34" s="492"/>
      <c r="AQU34" s="492"/>
      <c r="AQV34" s="492"/>
      <c r="AQW34" s="492"/>
      <c r="AQX34" s="492"/>
      <c r="AQY34" s="492"/>
      <c r="AQZ34" s="492"/>
      <c r="ARA34" s="492"/>
      <c r="ARB34" s="492"/>
      <c r="ARC34" s="492"/>
      <c r="ARD34" s="492"/>
      <c r="ARE34" s="492"/>
      <c r="ARF34" s="492"/>
      <c r="ARG34" s="492"/>
      <c r="ARH34" s="492"/>
      <c r="ARI34" s="492"/>
      <c r="ARJ34" s="492"/>
      <c r="ARK34" s="492"/>
      <c r="ARL34" s="492"/>
      <c r="ARM34" s="492"/>
      <c r="ARN34" s="492"/>
      <c r="ARO34" s="492"/>
      <c r="ARP34" s="492"/>
      <c r="ARQ34" s="492"/>
      <c r="ARR34" s="492"/>
      <c r="ARS34" s="492"/>
      <c r="ART34" s="492"/>
      <c r="ARU34" s="492"/>
      <c r="ARV34" s="492"/>
      <c r="ARW34" s="492"/>
      <c r="ARX34" s="492"/>
      <c r="ARY34" s="492"/>
      <c r="ARZ34" s="492"/>
      <c r="ASA34" s="492"/>
      <c r="ASB34" s="492"/>
      <c r="ASC34" s="492"/>
      <c r="ASD34" s="492"/>
      <c r="ASE34" s="492"/>
      <c r="ASF34" s="492"/>
      <c r="ASG34" s="492"/>
      <c r="ASH34" s="492"/>
      <c r="ASI34" s="492"/>
      <c r="ASJ34" s="492"/>
      <c r="ASK34" s="492"/>
      <c r="ASL34" s="492"/>
      <c r="ASM34" s="492"/>
      <c r="ASN34" s="492"/>
      <c r="ASO34" s="492"/>
      <c r="ASP34" s="492"/>
      <c r="ASQ34" s="492"/>
      <c r="ASR34" s="492"/>
      <c r="ASS34" s="492"/>
      <c r="AST34" s="492"/>
      <c r="ASU34" s="492"/>
      <c r="ASV34" s="492"/>
      <c r="ASW34" s="492"/>
      <c r="ASX34" s="492"/>
      <c r="ASY34" s="492"/>
      <c r="ASZ34" s="492"/>
      <c r="ATA34" s="492"/>
      <c r="ATB34" s="492"/>
      <c r="ATC34" s="492"/>
      <c r="ATD34" s="492"/>
      <c r="ATE34" s="492"/>
      <c r="ATF34" s="492"/>
      <c r="ATG34" s="492"/>
      <c r="ATH34" s="492"/>
      <c r="ATI34" s="492"/>
      <c r="ATJ34" s="492"/>
      <c r="ATK34" s="492"/>
      <c r="ATL34" s="492"/>
      <c r="ATM34" s="492"/>
      <c r="ATN34" s="492"/>
      <c r="ATO34" s="492"/>
      <c r="ATP34" s="492"/>
      <c r="ATQ34" s="492"/>
      <c r="ATR34" s="492"/>
      <c r="ATS34" s="492"/>
      <c r="ATT34" s="492"/>
      <c r="ATU34" s="492"/>
      <c r="ATV34" s="492"/>
      <c r="ATW34" s="492"/>
      <c r="ATX34" s="492"/>
      <c r="ATY34" s="492"/>
      <c r="ATZ34" s="492"/>
      <c r="AUA34" s="492"/>
      <c r="AUB34" s="492"/>
      <c r="AUC34" s="492"/>
      <c r="AUD34" s="492"/>
      <c r="AUE34" s="492"/>
      <c r="AUF34" s="492"/>
      <c r="AUG34" s="492"/>
      <c r="AUH34" s="492"/>
      <c r="AUI34" s="492"/>
      <c r="AUJ34" s="492"/>
      <c r="AUK34" s="492"/>
      <c r="AUL34" s="492"/>
      <c r="AUM34" s="492"/>
      <c r="AUN34" s="492"/>
      <c r="AUO34" s="492"/>
      <c r="AUP34" s="492"/>
      <c r="AUQ34" s="492"/>
      <c r="AUR34" s="492"/>
      <c r="AUS34" s="492"/>
      <c r="AUT34" s="492"/>
      <c r="AUU34" s="492"/>
      <c r="AUV34" s="492"/>
      <c r="AUW34" s="492"/>
      <c r="AUX34" s="492"/>
      <c r="AUY34" s="492"/>
      <c r="AUZ34" s="492"/>
      <c r="AVA34" s="492"/>
      <c r="AVB34" s="492"/>
      <c r="AVC34" s="492"/>
      <c r="AVD34" s="492"/>
      <c r="AVE34" s="492"/>
      <c r="AVF34" s="492"/>
      <c r="AVG34" s="492"/>
      <c r="AVH34" s="492"/>
      <c r="AVI34" s="492"/>
      <c r="AVJ34" s="492"/>
      <c r="AVK34" s="492"/>
      <c r="AVL34" s="492"/>
      <c r="AVM34" s="492"/>
      <c r="AVN34" s="492"/>
      <c r="AVO34" s="492"/>
      <c r="AVP34" s="492"/>
      <c r="AVQ34" s="492"/>
      <c r="AVR34" s="492"/>
      <c r="AVS34" s="492"/>
      <c r="AVT34" s="492"/>
      <c r="AVU34" s="492"/>
      <c r="AVV34" s="492"/>
      <c r="AVW34" s="492"/>
      <c r="AVX34" s="492"/>
      <c r="AVY34" s="492"/>
      <c r="AVZ34" s="492"/>
      <c r="AWA34" s="492"/>
      <c r="AWB34" s="492"/>
      <c r="AWC34" s="492"/>
      <c r="AWD34" s="492"/>
      <c r="AWE34" s="492"/>
      <c r="AWF34" s="492"/>
      <c r="AWG34" s="492"/>
      <c r="AWH34" s="492"/>
      <c r="AWI34" s="492"/>
      <c r="AWJ34" s="492"/>
      <c r="AWK34" s="492"/>
      <c r="AWL34" s="492"/>
      <c r="AWM34" s="492"/>
      <c r="AWN34" s="492"/>
      <c r="AWO34" s="492"/>
      <c r="AWP34" s="492"/>
      <c r="AWQ34" s="492"/>
      <c r="AWR34" s="492"/>
      <c r="AWS34" s="492"/>
      <c r="AWT34" s="492"/>
      <c r="AWU34" s="492"/>
      <c r="AWV34" s="492"/>
      <c r="AWW34" s="492"/>
      <c r="AWX34" s="492"/>
      <c r="AWY34" s="492"/>
      <c r="AWZ34" s="492"/>
      <c r="AXA34" s="492"/>
      <c r="AXB34" s="492"/>
      <c r="AXC34" s="492"/>
      <c r="AXD34" s="492"/>
      <c r="AXE34" s="492"/>
      <c r="AXF34" s="492"/>
      <c r="AXG34" s="492"/>
      <c r="AXH34" s="492"/>
      <c r="AXI34" s="492"/>
      <c r="AXJ34" s="492"/>
      <c r="AXK34" s="492"/>
      <c r="AXL34" s="492"/>
      <c r="AXM34" s="492"/>
      <c r="AXN34" s="492"/>
      <c r="AXO34" s="492"/>
      <c r="AXP34" s="492"/>
      <c r="AXQ34" s="492"/>
      <c r="AXR34" s="492"/>
      <c r="AXS34" s="492"/>
      <c r="AXT34" s="492"/>
      <c r="AXU34" s="492"/>
      <c r="AXV34" s="492"/>
      <c r="AXW34" s="492"/>
      <c r="AXX34" s="492"/>
      <c r="AXY34" s="492"/>
      <c r="AXZ34" s="492"/>
      <c r="AYA34" s="492"/>
      <c r="AYB34" s="492"/>
      <c r="AYC34" s="492"/>
      <c r="AYD34" s="492"/>
      <c r="AYE34" s="492"/>
      <c r="AYF34" s="492"/>
      <c r="AYG34" s="492"/>
      <c r="AYH34" s="492"/>
      <c r="AYI34" s="492"/>
      <c r="AYJ34" s="492"/>
      <c r="AYK34" s="492"/>
      <c r="AYL34" s="492"/>
      <c r="AYM34" s="492"/>
      <c r="AYN34" s="492"/>
      <c r="AYO34" s="492"/>
      <c r="AYP34" s="492"/>
      <c r="AYQ34" s="492"/>
      <c r="AYR34" s="492"/>
      <c r="AYS34" s="492"/>
      <c r="AYT34" s="492"/>
      <c r="AYU34" s="492"/>
      <c r="AYV34" s="492"/>
      <c r="AYW34" s="492"/>
      <c r="AYX34" s="492"/>
      <c r="AYY34" s="492"/>
      <c r="AYZ34" s="492"/>
      <c r="AZA34" s="492"/>
      <c r="AZB34" s="492"/>
      <c r="AZC34" s="492"/>
      <c r="AZD34" s="492"/>
      <c r="AZE34" s="492"/>
      <c r="AZF34" s="492"/>
      <c r="AZG34" s="492"/>
      <c r="AZH34" s="492"/>
      <c r="AZI34" s="492"/>
      <c r="AZJ34" s="492"/>
      <c r="AZK34" s="492"/>
      <c r="AZL34" s="492"/>
      <c r="AZM34" s="492"/>
      <c r="AZN34" s="492"/>
      <c r="AZO34" s="492"/>
      <c r="AZP34" s="492"/>
      <c r="AZQ34" s="492"/>
      <c r="AZR34" s="492"/>
      <c r="AZS34" s="492"/>
      <c r="AZT34" s="492"/>
      <c r="AZU34" s="492"/>
      <c r="AZV34" s="492"/>
      <c r="AZW34" s="492"/>
      <c r="AZX34" s="492"/>
      <c r="AZY34" s="492"/>
      <c r="AZZ34" s="492"/>
      <c r="BAA34" s="492"/>
      <c r="BAB34" s="492"/>
      <c r="BAC34" s="492"/>
      <c r="BAD34" s="492"/>
      <c r="BAE34" s="492"/>
      <c r="BAF34" s="492"/>
      <c r="BAG34" s="492"/>
      <c r="BAH34" s="492"/>
      <c r="BAI34" s="492"/>
      <c r="BAJ34" s="492"/>
      <c r="BAK34" s="492"/>
      <c r="BAL34" s="492"/>
      <c r="BAM34" s="492"/>
      <c r="BAN34" s="492"/>
      <c r="BAO34" s="492"/>
      <c r="BAP34" s="492"/>
      <c r="BAQ34" s="492"/>
      <c r="BAR34" s="492"/>
      <c r="BAS34" s="492"/>
      <c r="BAT34" s="492"/>
      <c r="BAU34" s="492"/>
      <c r="BAV34" s="492"/>
      <c r="BAW34" s="492"/>
      <c r="BAX34" s="492"/>
      <c r="BAY34" s="492"/>
      <c r="BAZ34" s="492"/>
      <c r="BBA34" s="492"/>
      <c r="BBB34" s="492"/>
      <c r="BBC34" s="492"/>
      <c r="BBD34" s="492"/>
      <c r="BBE34" s="492"/>
      <c r="BBF34" s="492"/>
      <c r="BBG34" s="492"/>
      <c r="BBH34" s="492"/>
      <c r="BBI34" s="492"/>
      <c r="BBJ34" s="492"/>
      <c r="BBK34" s="492"/>
      <c r="BBL34" s="492"/>
      <c r="BBM34" s="492"/>
      <c r="BBN34" s="492"/>
      <c r="BBO34" s="492"/>
      <c r="BBP34" s="492"/>
      <c r="BBQ34" s="492"/>
      <c r="BBR34" s="492"/>
      <c r="BBS34" s="492"/>
      <c r="BBT34" s="492"/>
      <c r="BBU34" s="492"/>
      <c r="BBV34" s="492"/>
      <c r="BBW34" s="492"/>
      <c r="BBX34" s="492"/>
      <c r="BBY34" s="492"/>
      <c r="BBZ34" s="492"/>
      <c r="BCA34" s="492"/>
      <c r="BCB34" s="492"/>
      <c r="BCC34" s="492"/>
      <c r="BCD34" s="492"/>
      <c r="BCE34" s="492"/>
      <c r="BCF34" s="492"/>
      <c r="BCG34" s="492"/>
      <c r="BCH34" s="492"/>
      <c r="BCI34" s="492"/>
      <c r="BCJ34" s="492"/>
      <c r="BCK34" s="492"/>
      <c r="BCL34" s="492"/>
      <c r="BCM34" s="492"/>
      <c r="BCN34" s="492"/>
      <c r="BCO34" s="492"/>
      <c r="BCP34" s="492"/>
      <c r="BCQ34" s="492"/>
      <c r="BCR34" s="492"/>
      <c r="BCS34" s="492"/>
      <c r="BCT34" s="492"/>
      <c r="BCU34" s="492"/>
      <c r="BCV34" s="492"/>
      <c r="BCW34" s="492"/>
      <c r="BCX34" s="492"/>
      <c r="BCY34" s="492"/>
      <c r="BCZ34" s="492"/>
      <c r="BDA34" s="492"/>
      <c r="BDB34" s="492"/>
      <c r="BDC34" s="492"/>
      <c r="BDD34" s="492"/>
      <c r="BDE34" s="492"/>
      <c r="BDF34" s="492"/>
      <c r="BDG34" s="492"/>
      <c r="BDH34" s="492"/>
      <c r="BDI34" s="492"/>
      <c r="BDJ34" s="492"/>
      <c r="BDK34" s="492"/>
      <c r="BDL34" s="492"/>
      <c r="BDM34" s="492"/>
      <c r="BDN34" s="492"/>
      <c r="BDO34" s="492"/>
      <c r="BDP34" s="492"/>
      <c r="BDQ34" s="492"/>
      <c r="BDR34" s="492"/>
      <c r="BDS34" s="492"/>
      <c r="BDT34" s="492"/>
      <c r="BDU34" s="492"/>
      <c r="BDV34" s="492"/>
      <c r="BDW34" s="492"/>
      <c r="BDX34" s="492"/>
      <c r="BDY34" s="492"/>
      <c r="BDZ34" s="492"/>
      <c r="BEA34" s="492"/>
      <c r="BEB34" s="492"/>
      <c r="BEC34" s="492"/>
      <c r="BED34" s="492"/>
      <c r="BEE34" s="492"/>
      <c r="BEF34" s="492"/>
      <c r="BEG34" s="492"/>
      <c r="BEH34" s="492"/>
      <c r="BEI34" s="492"/>
      <c r="BEJ34" s="492"/>
      <c r="BEK34" s="492"/>
      <c r="BEL34" s="492"/>
      <c r="BEM34" s="492"/>
      <c r="BEN34" s="492"/>
      <c r="BEO34" s="492"/>
      <c r="BEP34" s="492"/>
      <c r="BEQ34" s="492"/>
      <c r="BER34" s="492"/>
      <c r="BES34" s="492"/>
      <c r="BET34" s="492"/>
      <c r="BEU34" s="492"/>
      <c r="BEV34" s="492"/>
      <c r="BEW34" s="492"/>
      <c r="BEX34" s="492"/>
      <c r="BEY34" s="492"/>
      <c r="BEZ34" s="492"/>
      <c r="BFA34" s="492"/>
      <c r="BFB34" s="492"/>
      <c r="BFC34" s="492"/>
      <c r="BFD34" s="492"/>
      <c r="BFE34" s="492"/>
      <c r="BFF34" s="492"/>
      <c r="BFG34" s="492"/>
      <c r="BFH34" s="492"/>
      <c r="BFI34" s="492"/>
      <c r="BFJ34" s="492"/>
      <c r="BFK34" s="492"/>
      <c r="BFL34" s="492"/>
      <c r="BFM34" s="492"/>
      <c r="BFN34" s="492"/>
      <c r="BFO34" s="492"/>
      <c r="BFP34" s="492"/>
      <c r="BFQ34" s="492"/>
      <c r="BFR34" s="492"/>
      <c r="BFS34" s="492"/>
      <c r="BFT34" s="492"/>
      <c r="BFU34" s="492"/>
      <c r="BFV34" s="492"/>
      <c r="BFW34" s="492"/>
      <c r="BFX34" s="492"/>
      <c r="BFY34" s="492"/>
      <c r="BFZ34" s="492"/>
      <c r="BGA34" s="492"/>
      <c r="BGB34" s="492"/>
      <c r="BGC34" s="492"/>
      <c r="BGD34" s="492"/>
      <c r="BGE34" s="492"/>
      <c r="BGF34" s="492"/>
      <c r="BGG34" s="492"/>
      <c r="BGH34" s="492"/>
      <c r="BGI34" s="492"/>
      <c r="BGJ34" s="492"/>
      <c r="BGK34" s="492"/>
      <c r="BGL34" s="492"/>
      <c r="BGM34" s="492"/>
      <c r="BGN34" s="492"/>
      <c r="BGO34" s="492"/>
      <c r="BGP34" s="492"/>
      <c r="BGQ34" s="492"/>
      <c r="BGR34" s="492"/>
      <c r="BGS34" s="492"/>
      <c r="BGT34" s="492"/>
      <c r="BGU34" s="492"/>
      <c r="BGV34" s="492"/>
      <c r="BGW34" s="492"/>
      <c r="BGX34" s="492"/>
      <c r="BGY34" s="492"/>
      <c r="BGZ34" s="492"/>
      <c r="BHA34" s="492"/>
      <c r="BHB34" s="492"/>
      <c r="BHC34" s="492"/>
      <c r="BHD34" s="492"/>
      <c r="BHE34" s="492"/>
      <c r="BHF34" s="492"/>
      <c r="BHG34" s="492"/>
      <c r="BHH34" s="492"/>
      <c r="BHI34" s="492"/>
      <c r="BHJ34" s="492"/>
      <c r="BHK34" s="492"/>
      <c r="BHL34" s="492"/>
      <c r="BHM34" s="492"/>
      <c r="BHN34" s="492"/>
      <c r="BHO34" s="492"/>
      <c r="BHP34" s="492"/>
      <c r="BHQ34" s="492"/>
      <c r="BHR34" s="492"/>
      <c r="BHS34" s="492"/>
      <c r="BHT34" s="492"/>
      <c r="BHU34" s="492"/>
      <c r="BHV34" s="492"/>
      <c r="BHW34" s="492"/>
      <c r="BHX34" s="492"/>
      <c r="BHY34" s="492"/>
      <c r="BHZ34" s="492"/>
      <c r="BIA34" s="492"/>
      <c r="BIB34" s="492"/>
      <c r="BIC34" s="492"/>
      <c r="BID34" s="492"/>
      <c r="BIE34" s="492"/>
      <c r="BIF34" s="492"/>
      <c r="BIG34" s="492"/>
      <c r="BIH34" s="492"/>
      <c r="BII34" s="492"/>
      <c r="BIJ34" s="492"/>
      <c r="BIK34" s="492"/>
      <c r="BIL34" s="492"/>
      <c r="BIM34" s="492"/>
      <c r="BIN34" s="492"/>
      <c r="BIO34" s="492"/>
      <c r="BIP34" s="492"/>
      <c r="BIQ34" s="492"/>
      <c r="BIR34" s="492"/>
      <c r="BIS34" s="492"/>
      <c r="BIT34" s="492"/>
      <c r="BIU34" s="492"/>
      <c r="BIV34" s="492"/>
      <c r="BIW34" s="492"/>
      <c r="BIX34" s="492"/>
      <c r="BIY34" s="492"/>
      <c r="BIZ34" s="492"/>
      <c r="BJA34" s="492"/>
      <c r="BJB34" s="492"/>
      <c r="BJC34" s="492"/>
      <c r="BJD34" s="492"/>
      <c r="BJE34" s="492"/>
      <c r="BJF34" s="492"/>
      <c r="BJG34" s="492"/>
      <c r="BJH34" s="492"/>
      <c r="BJI34" s="492"/>
      <c r="BJJ34" s="492"/>
      <c r="BJK34" s="492"/>
      <c r="BJL34" s="492"/>
      <c r="BJM34" s="492"/>
      <c r="BJN34" s="492"/>
      <c r="BJO34" s="492"/>
      <c r="BJP34" s="492"/>
      <c r="BJQ34" s="492"/>
      <c r="BJR34" s="492"/>
      <c r="BJS34" s="492"/>
      <c r="BJT34" s="492"/>
      <c r="BJU34" s="492"/>
      <c r="BJV34" s="492"/>
      <c r="BJW34" s="492"/>
      <c r="BJX34" s="492"/>
      <c r="BJY34" s="492"/>
      <c r="BJZ34" s="492"/>
      <c r="BKA34" s="492"/>
      <c r="BKB34" s="492"/>
      <c r="BKC34" s="492"/>
      <c r="BKD34" s="492"/>
      <c r="BKE34" s="492"/>
      <c r="BKF34" s="492"/>
      <c r="BKG34" s="492"/>
      <c r="BKH34" s="492"/>
      <c r="BKI34" s="492"/>
      <c r="BKJ34" s="492"/>
      <c r="BKK34" s="492"/>
      <c r="BKL34" s="492"/>
      <c r="BKM34" s="492"/>
      <c r="BKN34" s="492"/>
      <c r="BKO34" s="492"/>
      <c r="BKP34" s="492"/>
      <c r="BKQ34" s="492"/>
      <c r="BKR34" s="492"/>
      <c r="BKS34" s="492"/>
      <c r="BKT34" s="492"/>
      <c r="BKU34" s="492"/>
      <c r="BKV34" s="492"/>
      <c r="BKW34" s="492"/>
      <c r="BKX34" s="492"/>
      <c r="BKY34" s="492"/>
      <c r="BKZ34" s="492"/>
      <c r="BLA34" s="492"/>
      <c r="BLB34" s="492"/>
      <c r="BLC34" s="492"/>
      <c r="BLD34" s="492"/>
      <c r="BLE34" s="492"/>
      <c r="BLF34" s="492"/>
      <c r="BLG34" s="492"/>
      <c r="BLH34" s="492"/>
      <c r="BLI34" s="492"/>
      <c r="BLJ34" s="492"/>
      <c r="BLK34" s="492"/>
      <c r="BLL34" s="492"/>
      <c r="BLM34" s="492"/>
      <c r="BLN34" s="492"/>
      <c r="BLO34" s="492"/>
      <c r="BLP34" s="492"/>
      <c r="BLQ34" s="492"/>
      <c r="BLR34" s="492"/>
      <c r="BLS34" s="492"/>
      <c r="BLT34" s="492"/>
      <c r="BLU34" s="492"/>
      <c r="BLV34" s="492"/>
      <c r="BLW34" s="492"/>
      <c r="BLX34" s="492"/>
      <c r="BLY34" s="492"/>
      <c r="BLZ34" s="492"/>
      <c r="BMA34" s="492"/>
      <c r="BMB34" s="492"/>
      <c r="BMC34" s="492"/>
      <c r="BMD34" s="492"/>
      <c r="BME34" s="492"/>
      <c r="BMF34" s="492"/>
      <c r="BMG34" s="492"/>
      <c r="BMH34" s="492"/>
      <c r="BMI34" s="492"/>
      <c r="BMJ34" s="492"/>
      <c r="BMK34" s="492"/>
      <c r="BML34" s="492"/>
      <c r="BMM34" s="492"/>
      <c r="BMN34" s="492"/>
      <c r="BMO34" s="492"/>
      <c r="BMP34" s="492"/>
      <c r="BMQ34" s="492"/>
      <c r="BMR34" s="492"/>
      <c r="BMS34" s="492"/>
      <c r="BMT34" s="492"/>
      <c r="BMU34" s="492"/>
      <c r="BMV34" s="492"/>
      <c r="BMW34" s="492"/>
      <c r="BMX34" s="492"/>
      <c r="BMY34" s="492"/>
      <c r="BMZ34" s="492"/>
      <c r="BNA34" s="492"/>
      <c r="BNB34" s="492"/>
      <c r="BNC34" s="492"/>
      <c r="BND34" s="492"/>
      <c r="BNE34" s="492"/>
      <c r="BNF34" s="492"/>
      <c r="BNG34" s="492"/>
      <c r="BNH34" s="492"/>
      <c r="BNI34" s="492"/>
      <c r="BNJ34" s="492"/>
      <c r="BNK34" s="492"/>
      <c r="BNL34" s="492"/>
      <c r="BNM34" s="492"/>
      <c r="BNN34" s="492"/>
      <c r="BNO34" s="492"/>
      <c r="BNP34" s="492"/>
      <c r="BNQ34" s="492"/>
      <c r="BNR34" s="492"/>
      <c r="BNS34" s="492"/>
      <c r="BNT34" s="492"/>
      <c r="BNU34" s="492"/>
      <c r="BNV34" s="492"/>
      <c r="BNW34" s="492"/>
      <c r="BNX34" s="492"/>
      <c r="BNY34" s="492"/>
      <c r="BNZ34" s="492"/>
      <c r="BOA34" s="492"/>
      <c r="BOB34" s="492"/>
      <c r="BOC34" s="492"/>
      <c r="BOD34" s="492"/>
      <c r="BOE34" s="492"/>
      <c r="BOF34" s="492"/>
      <c r="BOG34" s="492"/>
      <c r="BOH34" s="492"/>
      <c r="BOI34" s="492"/>
      <c r="BOJ34" s="492"/>
      <c r="BOK34" s="492"/>
      <c r="BOL34" s="492"/>
      <c r="BOM34" s="492"/>
      <c r="BON34" s="492"/>
      <c r="BOO34" s="492"/>
      <c r="BOP34" s="492"/>
      <c r="BOQ34" s="492"/>
      <c r="BOR34" s="492"/>
      <c r="BOS34" s="492"/>
      <c r="BOT34" s="492"/>
      <c r="BOU34" s="492"/>
      <c r="BOV34" s="492"/>
      <c r="BOW34" s="492"/>
      <c r="BOX34" s="492"/>
      <c r="BOY34" s="492"/>
      <c r="BOZ34" s="492"/>
      <c r="BPA34" s="492"/>
      <c r="BPB34" s="492"/>
      <c r="BPC34" s="492"/>
      <c r="BPD34" s="492"/>
      <c r="BPE34" s="492"/>
      <c r="BPF34" s="492"/>
      <c r="BPG34" s="492"/>
      <c r="BPH34" s="492"/>
      <c r="BPI34" s="492"/>
      <c r="BPJ34" s="492"/>
      <c r="BPK34" s="492"/>
      <c r="BPL34" s="492"/>
      <c r="BPM34" s="492"/>
      <c r="BPN34" s="492"/>
      <c r="BPO34" s="492"/>
      <c r="BPP34" s="492"/>
      <c r="BPQ34" s="492"/>
      <c r="BPR34" s="492"/>
      <c r="BPS34" s="492"/>
      <c r="BPT34" s="492"/>
      <c r="BPU34" s="492"/>
      <c r="BPV34" s="492"/>
      <c r="BPW34" s="492"/>
      <c r="BPX34" s="492"/>
      <c r="BPY34" s="492"/>
      <c r="BPZ34" s="492"/>
      <c r="BQA34" s="492"/>
      <c r="BQB34" s="492"/>
      <c r="BQC34" s="492"/>
      <c r="BQD34" s="492"/>
      <c r="BQE34" s="492"/>
      <c r="BQF34" s="492"/>
      <c r="BQG34" s="492"/>
      <c r="BQH34" s="492"/>
      <c r="BQI34" s="492"/>
      <c r="BQJ34" s="492"/>
      <c r="BQK34" s="492"/>
      <c r="BQL34" s="492"/>
      <c r="BQM34" s="492"/>
      <c r="BQN34" s="492"/>
      <c r="BQO34" s="492"/>
      <c r="BQP34" s="492"/>
      <c r="BQQ34" s="492"/>
      <c r="BQR34" s="492"/>
      <c r="BQS34" s="492"/>
      <c r="BQT34" s="492"/>
      <c r="BQU34" s="492"/>
      <c r="BQV34" s="492"/>
      <c r="BQW34" s="492"/>
      <c r="BQX34" s="492"/>
      <c r="BQY34" s="492"/>
      <c r="BQZ34" s="492"/>
      <c r="BRA34" s="492"/>
      <c r="BRB34" s="492"/>
      <c r="BRC34" s="492"/>
      <c r="BRD34" s="492"/>
      <c r="BRE34" s="492"/>
      <c r="BRF34" s="492"/>
      <c r="BRG34" s="492"/>
      <c r="BRH34" s="492"/>
      <c r="BRI34" s="492"/>
      <c r="BRJ34" s="492"/>
      <c r="BRK34" s="492"/>
      <c r="BRL34" s="492"/>
      <c r="BRM34" s="492"/>
      <c r="BRN34" s="492"/>
      <c r="BRO34" s="492"/>
      <c r="BRP34" s="492"/>
      <c r="BRQ34" s="492"/>
      <c r="BRR34" s="492"/>
      <c r="BRS34" s="492"/>
      <c r="BRT34" s="492"/>
      <c r="BRU34" s="492"/>
      <c r="BRV34" s="492"/>
      <c r="BRW34" s="492"/>
      <c r="BRX34" s="492"/>
      <c r="BRY34" s="492"/>
      <c r="BRZ34" s="492"/>
      <c r="BSA34" s="492"/>
      <c r="BSB34" s="492"/>
      <c r="BSC34" s="492"/>
      <c r="BSD34" s="492"/>
      <c r="BSE34" s="492"/>
      <c r="BSF34" s="492"/>
      <c r="BSG34" s="492"/>
      <c r="BSH34" s="492"/>
      <c r="BSI34" s="492"/>
      <c r="BSJ34" s="492"/>
      <c r="BSK34" s="492"/>
      <c r="BSL34" s="492"/>
      <c r="BSM34" s="492"/>
      <c r="BSN34" s="492"/>
      <c r="BSO34" s="492"/>
      <c r="BSP34" s="492"/>
      <c r="BSQ34" s="492"/>
      <c r="BSR34" s="492"/>
      <c r="BSS34" s="492"/>
      <c r="BST34" s="492"/>
      <c r="BSU34" s="492"/>
      <c r="BSV34" s="492"/>
      <c r="BSW34" s="492"/>
      <c r="BSX34" s="492"/>
      <c r="BSY34" s="492"/>
      <c r="BSZ34" s="492"/>
      <c r="BTA34" s="492"/>
      <c r="BTB34" s="492"/>
      <c r="BTC34" s="492"/>
      <c r="BTD34" s="492"/>
      <c r="BTE34" s="492"/>
      <c r="BTF34" s="492"/>
      <c r="BTG34" s="492"/>
      <c r="BTH34" s="492"/>
      <c r="BTI34" s="492"/>
      <c r="BTJ34" s="492"/>
      <c r="BTK34" s="492"/>
      <c r="BTL34" s="492"/>
      <c r="BTM34" s="492"/>
      <c r="BTN34" s="492"/>
      <c r="BTO34" s="492"/>
      <c r="BTP34" s="492"/>
      <c r="BTQ34" s="492"/>
      <c r="BTR34" s="492"/>
      <c r="BTS34" s="492"/>
      <c r="BTT34" s="492"/>
      <c r="BTU34" s="492"/>
      <c r="BTV34" s="492"/>
      <c r="BTW34" s="492"/>
      <c r="BTX34" s="492"/>
      <c r="BTY34" s="492"/>
      <c r="BTZ34" s="492"/>
      <c r="BUA34" s="492"/>
      <c r="BUB34" s="492"/>
      <c r="BUC34" s="492"/>
      <c r="BUD34" s="492"/>
      <c r="BUE34" s="492"/>
      <c r="BUF34" s="492"/>
      <c r="BUG34" s="492"/>
      <c r="BUH34" s="492"/>
      <c r="BUI34" s="492"/>
      <c r="BUJ34" s="492"/>
      <c r="BUK34" s="492"/>
      <c r="BUL34" s="492"/>
      <c r="BUM34" s="492"/>
      <c r="BUN34" s="492"/>
      <c r="BUO34" s="492"/>
      <c r="BUP34" s="492"/>
      <c r="BUQ34" s="492"/>
      <c r="BUR34" s="492"/>
      <c r="BUS34" s="492"/>
      <c r="BUT34" s="492"/>
      <c r="BUU34" s="492"/>
      <c r="BUV34" s="492"/>
      <c r="BUW34" s="492"/>
      <c r="BUX34" s="492"/>
      <c r="BUY34" s="492"/>
      <c r="BUZ34" s="492"/>
      <c r="BVA34" s="492"/>
      <c r="BVB34" s="492"/>
      <c r="BVC34" s="492"/>
      <c r="BVD34" s="492"/>
      <c r="BVE34" s="492"/>
      <c r="BVF34" s="492"/>
      <c r="BVG34" s="492"/>
      <c r="BVH34" s="492"/>
      <c r="BVI34" s="492"/>
      <c r="BVJ34" s="492"/>
      <c r="BVK34" s="492"/>
      <c r="BVL34" s="492"/>
      <c r="BVM34" s="492"/>
      <c r="BVN34" s="492"/>
      <c r="BVO34" s="492"/>
      <c r="BVP34" s="492"/>
      <c r="BVQ34" s="492"/>
      <c r="BVR34" s="492"/>
      <c r="BVS34" s="492"/>
      <c r="BVT34" s="492"/>
      <c r="BVU34" s="492"/>
      <c r="BVV34" s="492"/>
      <c r="BVW34" s="492"/>
      <c r="BVX34" s="492"/>
      <c r="BVY34" s="492"/>
      <c r="BVZ34" s="492"/>
      <c r="BWA34" s="492"/>
      <c r="BWB34" s="492"/>
      <c r="BWC34" s="492"/>
      <c r="BWD34" s="492"/>
      <c r="BWE34" s="492"/>
      <c r="BWF34" s="492"/>
      <c r="BWG34" s="492"/>
      <c r="BWH34" s="492"/>
      <c r="BWI34" s="492"/>
      <c r="BWJ34" s="492"/>
      <c r="BWK34" s="492"/>
      <c r="BWL34" s="492"/>
      <c r="BWM34" s="492"/>
      <c r="BWN34" s="492"/>
      <c r="BWO34" s="492"/>
      <c r="BWP34" s="492"/>
      <c r="BWQ34" s="492"/>
      <c r="BWR34" s="492"/>
      <c r="BWS34" s="492"/>
      <c r="BWT34" s="492"/>
      <c r="BWU34" s="492"/>
      <c r="BWV34" s="492"/>
      <c r="BWW34" s="492"/>
      <c r="BWX34" s="492"/>
      <c r="BWY34" s="492"/>
      <c r="BWZ34" s="492"/>
      <c r="BXA34" s="492"/>
      <c r="BXB34" s="492"/>
      <c r="BXC34" s="492"/>
      <c r="BXD34" s="492"/>
      <c r="BXE34" s="492"/>
      <c r="BXF34" s="492"/>
      <c r="BXG34" s="492"/>
      <c r="BXH34" s="492"/>
      <c r="BXI34" s="492"/>
      <c r="BXJ34" s="492"/>
      <c r="BXK34" s="492"/>
      <c r="BXL34" s="492"/>
      <c r="BXM34" s="492"/>
      <c r="BXN34" s="492"/>
      <c r="BXO34" s="492"/>
      <c r="BXP34" s="492"/>
      <c r="BXQ34" s="492"/>
      <c r="BXR34" s="492"/>
      <c r="BXS34" s="492"/>
      <c r="BXT34" s="492"/>
      <c r="BXU34" s="492"/>
      <c r="BXV34" s="492"/>
      <c r="BXW34" s="492"/>
      <c r="BXX34" s="492"/>
      <c r="BXY34" s="492"/>
      <c r="BXZ34" s="492"/>
      <c r="BYA34" s="492"/>
      <c r="BYB34" s="492"/>
      <c r="BYC34" s="492"/>
      <c r="BYD34" s="492"/>
      <c r="BYE34" s="492"/>
      <c r="BYF34" s="492"/>
      <c r="BYG34" s="492"/>
      <c r="BYH34" s="492"/>
      <c r="BYI34" s="492"/>
      <c r="BYJ34" s="492"/>
      <c r="BYK34" s="492"/>
      <c r="BYL34" s="492"/>
      <c r="BYM34" s="492"/>
      <c r="BYN34" s="492"/>
      <c r="BYO34" s="492"/>
      <c r="BYP34" s="492"/>
      <c r="BYQ34" s="492"/>
      <c r="BYR34" s="492"/>
      <c r="BYS34" s="492"/>
      <c r="BYT34" s="492"/>
      <c r="BYU34" s="492"/>
      <c r="BYV34" s="492"/>
      <c r="BYW34" s="492"/>
      <c r="BYX34" s="492"/>
      <c r="BYY34" s="492"/>
      <c r="BYZ34" s="492"/>
      <c r="BZA34" s="492"/>
      <c r="BZB34" s="492"/>
      <c r="BZC34" s="492"/>
      <c r="BZD34" s="492"/>
      <c r="BZE34" s="492"/>
      <c r="BZF34" s="492"/>
      <c r="BZG34" s="492"/>
      <c r="BZH34" s="492"/>
      <c r="BZI34" s="492"/>
      <c r="BZJ34" s="492"/>
      <c r="BZK34" s="492"/>
      <c r="BZL34" s="492"/>
      <c r="BZM34" s="492"/>
      <c r="BZN34" s="492"/>
      <c r="BZO34" s="492"/>
      <c r="BZP34" s="492"/>
      <c r="BZQ34" s="492"/>
      <c r="BZR34" s="492"/>
      <c r="BZS34" s="492"/>
      <c r="BZT34" s="492"/>
      <c r="BZU34" s="492"/>
      <c r="BZV34" s="492"/>
      <c r="BZW34" s="492"/>
      <c r="BZX34" s="492"/>
      <c r="BZY34" s="492"/>
      <c r="BZZ34" s="492"/>
      <c r="CAA34" s="492"/>
      <c r="CAB34" s="492"/>
      <c r="CAC34" s="492"/>
      <c r="CAD34" s="492"/>
      <c r="CAE34" s="492"/>
      <c r="CAF34" s="492"/>
      <c r="CAG34" s="492"/>
      <c r="CAH34" s="492"/>
      <c r="CAI34" s="492"/>
      <c r="CAJ34" s="492"/>
      <c r="CAK34" s="492"/>
      <c r="CAL34" s="492"/>
      <c r="CAM34" s="492"/>
      <c r="CAN34" s="492"/>
      <c r="CAO34" s="492"/>
      <c r="CAP34" s="492"/>
      <c r="CAQ34" s="492"/>
      <c r="CAR34" s="492"/>
      <c r="CAS34" s="492"/>
      <c r="CAT34" s="492"/>
      <c r="CAU34" s="492"/>
      <c r="CAV34" s="492"/>
      <c r="CAW34" s="492"/>
      <c r="CAX34" s="492"/>
      <c r="CAY34" s="492"/>
      <c r="CAZ34" s="492"/>
      <c r="CBA34" s="492"/>
      <c r="CBB34" s="492"/>
      <c r="CBC34" s="492"/>
      <c r="CBD34" s="492"/>
      <c r="CBE34" s="492"/>
      <c r="CBF34" s="492"/>
      <c r="CBG34" s="492"/>
      <c r="CBH34" s="492"/>
      <c r="CBI34" s="492"/>
      <c r="CBJ34" s="492"/>
      <c r="CBK34" s="492"/>
      <c r="CBL34" s="492"/>
      <c r="CBM34" s="492"/>
      <c r="CBN34" s="492"/>
      <c r="CBO34" s="492"/>
      <c r="CBP34" s="492"/>
      <c r="CBQ34" s="492"/>
      <c r="CBR34" s="492"/>
      <c r="CBS34" s="492"/>
      <c r="CBT34" s="492"/>
      <c r="CBU34" s="492"/>
      <c r="CBV34" s="492"/>
      <c r="CBW34" s="492"/>
      <c r="CBX34" s="492"/>
      <c r="CBY34" s="492"/>
      <c r="CBZ34" s="492"/>
      <c r="CCA34" s="492"/>
      <c r="CCB34" s="492"/>
      <c r="CCC34" s="492"/>
      <c r="CCD34" s="492"/>
      <c r="CCE34" s="492"/>
      <c r="CCF34" s="492"/>
      <c r="CCG34" s="492"/>
      <c r="CCH34" s="492"/>
      <c r="CCI34" s="492"/>
      <c r="CCJ34" s="492"/>
      <c r="CCK34" s="492"/>
      <c r="CCL34" s="492"/>
      <c r="CCM34" s="492"/>
      <c r="CCN34" s="492"/>
      <c r="CCO34" s="492"/>
      <c r="CCP34" s="492"/>
      <c r="CCQ34" s="492"/>
      <c r="CCR34" s="492"/>
      <c r="CCS34" s="492"/>
      <c r="CCT34" s="492"/>
      <c r="CCU34" s="492"/>
      <c r="CCV34" s="492"/>
      <c r="CCW34" s="492"/>
      <c r="CCX34" s="492"/>
      <c r="CCY34" s="492"/>
      <c r="CCZ34" s="492"/>
      <c r="CDA34" s="492"/>
      <c r="CDB34" s="492"/>
      <c r="CDC34" s="492"/>
      <c r="CDD34" s="492"/>
      <c r="CDE34" s="492"/>
      <c r="CDF34" s="492"/>
      <c r="CDG34" s="492"/>
      <c r="CDH34" s="492"/>
      <c r="CDI34" s="492"/>
      <c r="CDJ34" s="492"/>
      <c r="CDK34" s="492"/>
      <c r="CDL34" s="492"/>
      <c r="CDM34" s="492"/>
      <c r="CDN34" s="492"/>
      <c r="CDO34" s="492"/>
      <c r="CDP34" s="492"/>
      <c r="CDQ34" s="492"/>
      <c r="CDR34" s="492"/>
      <c r="CDS34" s="492"/>
      <c r="CDT34" s="492"/>
      <c r="CDU34" s="492"/>
      <c r="CDV34" s="492"/>
      <c r="CDW34" s="492"/>
      <c r="CDX34" s="492"/>
      <c r="CDY34" s="492"/>
      <c r="CDZ34" s="492"/>
      <c r="CEA34" s="492"/>
      <c r="CEB34" s="492"/>
      <c r="CEC34" s="492"/>
      <c r="CED34" s="492"/>
      <c r="CEE34" s="492"/>
      <c r="CEF34" s="492"/>
      <c r="CEG34" s="492"/>
      <c r="CEH34" s="492"/>
      <c r="CEI34" s="492"/>
      <c r="CEJ34" s="492"/>
      <c r="CEK34" s="492"/>
      <c r="CEL34" s="492"/>
      <c r="CEM34" s="492"/>
      <c r="CEN34" s="492"/>
      <c r="CEO34" s="492"/>
      <c r="CEP34" s="492"/>
      <c r="CEQ34" s="492"/>
      <c r="CER34" s="492"/>
      <c r="CES34" s="492"/>
      <c r="CET34" s="492"/>
      <c r="CEU34" s="492"/>
      <c r="CEV34" s="492"/>
      <c r="CEW34" s="492"/>
      <c r="CEX34" s="492"/>
      <c r="CEY34" s="492"/>
      <c r="CEZ34" s="492"/>
      <c r="CFA34" s="492"/>
      <c r="CFB34" s="492"/>
      <c r="CFC34" s="492"/>
      <c r="CFD34" s="492"/>
      <c r="CFE34" s="492"/>
      <c r="CFF34" s="492"/>
      <c r="CFG34" s="492"/>
      <c r="CFH34" s="492"/>
      <c r="CFI34" s="492"/>
      <c r="CFJ34" s="492"/>
      <c r="CFK34" s="492"/>
      <c r="CFL34" s="492"/>
      <c r="CFM34" s="492"/>
      <c r="CFN34" s="492"/>
      <c r="CFO34" s="492"/>
      <c r="CFP34" s="492"/>
      <c r="CFQ34" s="492"/>
      <c r="CFR34" s="492"/>
      <c r="CFS34" s="492"/>
      <c r="CFT34" s="492"/>
      <c r="CFU34" s="492"/>
      <c r="CFV34" s="492"/>
      <c r="CFW34" s="492"/>
      <c r="CFX34" s="492"/>
      <c r="CFY34" s="492"/>
      <c r="CFZ34" s="492"/>
      <c r="CGA34" s="492"/>
      <c r="CGB34" s="492"/>
      <c r="CGC34" s="492"/>
      <c r="CGD34" s="492"/>
      <c r="CGE34" s="492"/>
      <c r="CGF34" s="492"/>
      <c r="CGG34" s="492"/>
      <c r="CGH34" s="492"/>
      <c r="CGI34" s="492"/>
      <c r="CGJ34" s="492"/>
      <c r="CGK34" s="492"/>
      <c r="CGL34" s="492"/>
      <c r="CGM34" s="492"/>
      <c r="CGN34" s="492"/>
      <c r="CGO34" s="492"/>
      <c r="CGP34" s="492"/>
      <c r="CGQ34" s="492"/>
      <c r="CGR34" s="492"/>
      <c r="CGS34" s="492"/>
      <c r="CGT34" s="492"/>
      <c r="CGU34" s="492"/>
      <c r="CGV34" s="492"/>
      <c r="CGW34" s="492"/>
      <c r="CGX34" s="492"/>
      <c r="CGY34" s="492"/>
      <c r="CGZ34" s="492"/>
      <c r="CHA34" s="492"/>
      <c r="CHB34" s="492"/>
      <c r="CHC34" s="492"/>
      <c r="CHD34" s="492"/>
      <c r="CHE34" s="492"/>
      <c r="CHF34" s="492"/>
      <c r="CHG34" s="492"/>
      <c r="CHH34" s="492"/>
      <c r="CHI34" s="492"/>
      <c r="CHJ34" s="492"/>
      <c r="CHK34" s="492"/>
      <c r="CHL34" s="492"/>
      <c r="CHM34" s="492"/>
      <c r="CHN34" s="492"/>
      <c r="CHO34" s="492"/>
      <c r="CHP34" s="492"/>
      <c r="CHQ34" s="492"/>
      <c r="CHR34" s="492"/>
      <c r="CHS34" s="492"/>
      <c r="CHT34" s="492"/>
      <c r="CHU34" s="492"/>
      <c r="CHV34" s="492"/>
      <c r="CHW34" s="492"/>
      <c r="CHX34" s="492"/>
      <c r="CHY34" s="492"/>
      <c r="CHZ34" s="492"/>
      <c r="CIA34" s="492"/>
      <c r="CIB34" s="492"/>
      <c r="CIC34" s="492"/>
      <c r="CID34" s="492"/>
      <c r="CIE34" s="492"/>
      <c r="CIF34" s="492"/>
      <c r="CIG34" s="492"/>
      <c r="CIH34" s="492"/>
      <c r="CII34" s="492"/>
      <c r="CIJ34" s="492"/>
      <c r="CIK34" s="492"/>
      <c r="CIL34" s="492"/>
      <c r="CIM34" s="492"/>
      <c r="CIN34" s="492"/>
      <c r="CIO34" s="492"/>
      <c r="CIP34" s="492"/>
      <c r="CIQ34" s="492"/>
      <c r="CIR34" s="492"/>
      <c r="CIS34" s="492"/>
      <c r="CIT34" s="492"/>
      <c r="CIU34" s="492"/>
      <c r="CIV34" s="492"/>
      <c r="CIW34" s="492"/>
      <c r="CIX34" s="492"/>
      <c r="CIY34" s="492"/>
      <c r="CIZ34" s="492"/>
      <c r="CJA34" s="492"/>
      <c r="CJB34" s="492"/>
      <c r="CJC34" s="492"/>
      <c r="CJD34" s="492"/>
      <c r="CJE34" s="492"/>
      <c r="CJF34" s="492"/>
      <c r="CJG34" s="492"/>
      <c r="CJH34" s="492"/>
      <c r="CJI34" s="492"/>
      <c r="CJJ34" s="492"/>
      <c r="CJK34" s="492"/>
      <c r="CJL34" s="492"/>
      <c r="CJM34" s="492"/>
      <c r="CJN34" s="492"/>
      <c r="CJO34" s="492"/>
      <c r="CJP34" s="492"/>
      <c r="CJQ34" s="492"/>
      <c r="CJR34" s="492"/>
      <c r="CJS34" s="492"/>
      <c r="CJT34" s="492"/>
      <c r="CJU34" s="492"/>
      <c r="CJV34" s="492"/>
      <c r="CJW34" s="492"/>
      <c r="CJX34" s="492"/>
      <c r="CJY34" s="492"/>
      <c r="CJZ34" s="492"/>
      <c r="CKA34" s="492"/>
      <c r="CKB34" s="492"/>
      <c r="CKC34" s="492"/>
      <c r="CKD34" s="492"/>
      <c r="CKE34" s="492"/>
      <c r="CKF34" s="492"/>
      <c r="CKG34" s="492"/>
      <c r="CKH34" s="492"/>
      <c r="CKI34" s="492"/>
      <c r="CKJ34" s="492"/>
      <c r="CKK34" s="492"/>
      <c r="CKL34" s="492"/>
      <c r="CKM34" s="492"/>
      <c r="CKN34" s="492"/>
      <c r="CKO34" s="492"/>
      <c r="CKP34" s="492"/>
      <c r="CKQ34" s="492"/>
      <c r="CKR34" s="492"/>
      <c r="CKS34" s="492"/>
      <c r="CKT34" s="492"/>
      <c r="CKU34" s="492"/>
      <c r="CKV34" s="492"/>
      <c r="CKW34" s="492"/>
      <c r="CKX34" s="492"/>
      <c r="CKY34" s="492"/>
      <c r="CKZ34" s="492"/>
      <c r="CLA34" s="492"/>
      <c r="CLB34" s="492"/>
      <c r="CLC34" s="492"/>
      <c r="CLD34" s="492"/>
      <c r="CLE34" s="492"/>
      <c r="CLF34" s="492"/>
      <c r="CLG34" s="492"/>
      <c r="CLH34" s="492"/>
      <c r="CLI34" s="492"/>
      <c r="CLJ34" s="492"/>
      <c r="CLK34" s="492"/>
      <c r="CLL34" s="492"/>
      <c r="CLM34" s="492"/>
      <c r="CLN34" s="492"/>
      <c r="CLO34" s="492"/>
      <c r="CLP34" s="492"/>
      <c r="CLQ34" s="492"/>
      <c r="CLR34" s="492"/>
      <c r="CLS34" s="492"/>
      <c r="CLT34" s="492"/>
      <c r="CLU34" s="492"/>
      <c r="CLV34" s="492"/>
      <c r="CLW34" s="492"/>
      <c r="CLX34" s="492"/>
      <c r="CLY34" s="492"/>
      <c r="CLZ34" s="492"/>
      <c r="CMA34" s="492"/>
      <c r="CMB34" s="492"/>
      <c r="CMC34" s="492"/>
      <c r="CMD34" s="492"/>
      <c r="CME34" s="492"/>
      <c r="CMF34" s="492"/>
      <c r="CMG34" s="492"/>
      <c r="CMH34" s="492"/>
      <c r="CMI34" s="492"/>
      <c r="CMJ34" s="492"/>
      <c r="CMK34" s="492"/>
      <c r="CML34" s="492"/>
      <c r="CMM34" s="492"/>
      <c r="CMN34" s="492"/>
      <c r="CMO34" s="492"/>
      <c r="CMP34" s="492"/>
      <c r="CMQ34" s="492"/>
      <c r="CMR34" s="492"/>
      <c r="CMS34" s="492"/>
      <c r="CMT34" s="492"/>
      <c r="CMU34" s="492"/>
      <c r="CMV34" s="492"/>
      <c r="CMW34" s="492"/>
      <c r="CMX34" s="492"/>
      <c r="CMY34" s="492"/>
      <c r="CMZ34" s="492"/>
      <c r="CNA34" s="492"/>
      <c r="CNB34" s="492"/>
      <c r="CNC34" s="492"/>
      <c r="CND34" s="492"/>
      <c r="CNE34" s="492"/>
      <c r="CNF34" s="492"/>
      <c r="CNG34" s="492"/>
      <c r="CNH34" s="492"/>
      <c r="CNI34" s="492"/>
      <c r="CNJ34" s="492"/>
      <c r="CNK34" s="492"/>
      <c r="CNL34" s="492"/>
      <c r="CNM34" s="492"/>
      <c r="CNN34" s="492"/>
      <c r="CNO34" s="492"/>
      <c r="CNP34" s="492"/>
      <c r="CNQ34" s="492"/>
      <c r="CNR34" s="492"/>
      <c r="CNS34" s="492"/>
      <c r="CNT34" s="492"/>
      <c r="CNU34" s="492"/>
      <c r="CNV34" s="492"/>
      <c r="CNW34" s="492"/>
      <c r="CNX34" s="492"/>
      <c r="CNY34" s="492"/>
      <c r="CNZ34" s="492"/>
      <c r="COA34" s="492"/>
      <c r="COB34" s="492"/>
      <c r="COC34" s="492"/>
      <c r="COD34" s="492"/>
      <c r="COE34" s="492"/>
      <c r="COF34" s="492"/>
      <c r="COG34" s="492"/>
      <c r="COH34" s="492"/>
      <c r="COI34" s="492"/>
      <c r="COJ34" s="492"/>
      <c r="COK34" s="492"/>
      <c r="COL34" s="492"/>
      <c r="COM34" s="492"/>
      <c r="CON34" s="492"/>
      <c r="COO34" s="492"/>
      <c r="COP34" s="492"/>
      <c r="COQ34" s="492"/>
      <c r="COR34" s="492"/>
      <c r="COS34" s="492"/>
      <c r="COT34" s="492"/>
      <c r="COU34" s="492"/>
      <c r="COV34" s="492"/>
      <c r="COW34" s="492"/>
      <c r="COX34" s="492"/>
      <c r="COY34" s="492"/>
      <c r="COZ34" s="492"/>
      <c r="CPA34" s="492"/>
      <c r="CPB34" s="492"/>
      <c r="CPC34" s="492"/>
      <c r="CPD34" s="492"/>
      <c r="CPE34" s="492"/>
      <c r="CPF34" s="492"/>
      <c r="CPG34" s="492"/>
      <c r="CPH34" s="492"/>
      <c r="CPI34" s="492"/>
      <c r="CPJ34" s="492"/>
      <c r="CPK34" s="492"/>
      <c r="CPL34" s="492"/>
      <c r="CPM34" s="492"/>
      <c r="CPN34" s="492"/>
      <c r="CPO34" s="492"/>
      <c r="CPP34" s="492"/>
      <c r="CPQ34" s="492"/>
      <c r="CPR34" s="492"/>
      <c r="CPS34" s="492"/>
      <c r="CPT34" s="492"/>
      <c r="CPU34" s="492"/>
      <c r="CPV34" s="492"/>
      <c r="CPW34" s="492"/>
      <c r="CPX34" s="492"/>
      <c r="CPY34" s="492"/>
      <c r="CPZ34" s="492"/>
      <c r="CQA34" s="492"/>
      <c r="CQB34" s="492"/>
      <c r="CQC34" s="492"/>
      <c r="CQD34" s="492"/>
      <c r="CQE34" s="492"/>
      <c r="CQF34" s="492"/>
      <c r="CQG34" s="492"/>
      <c r="CQH34" s="492"/>
      <c r="CQI34" s="492"/>
      <c r="CQJ34" s="492"/>
      <c r="CQK34" s="492"/>
      <c r="CQL34" s="492"/>
      <c r="CQM34" s="492"/>
      <c r="CQN34" s="492"/>
      <c r="CQO34" s="492"/>
      <c r="CQP34" s="492"/>
      <c r="CQQ34" s="492"/>
      <c r="CQR34" s="492"/>
      <c r="CQS34" s="492"/>
      <c r="CQT34" s="492"/>
      <c r="CQU34" s="492"/>
      <c r="CQV34" s="492"/>
      <c r="CQW34" s="492"/>
      <c r="CQX34" s="492"/>
      <c r="CQY34" s="492"/>
      <c r="CQZ34" s="492"/>
      <c r="CRA34" s="492"/>
      <c r="CRB34" s="492"/>
      <c r="CRC34" s="492"/>
      <c r="CRD34" s="492"/>
      <c r="CRE34" s="492"/>
      <c r="CRF34" s="492"/>
      <c r="CRG34" s="492"/>
      <c r="CRH34" s="492"/>
      <c r="CRI34" s="492"/>
      <c r="CRJ34" s="492"/>
      <c r="CRK34" s="492"/>
      <c r="CRL34" s="492"/>
      <c r="CRM34" s="492"/>
      <c r="CRN34" s="492"/>
      <c r="CRO34" s="492"/>
      <c r="CRP34" s="492"/>
      <c r="CRQ34" s="492"/>
      <c r="CRR34" s="492"/>
      <c r="CRS34" s="492"/>
      <c r="CRT34" s="492"/>
      <c r="CRU34" s="492"/>
      <c r="CRV34" s="492"/>
      <c r="CRW34" s="492"/>
      <c r="CRX34" s="492"/>
      <c r="CRY34" s="492"/>
      <c r="CRZ34" s="492"/>
      <c r="CSA34" s="492"/>
      <c r="CSB34" s="492"/>
      <c r="CSC34" s="492"/>
      <c r="CSD34" s="492"/>
      <c r="CSE34" s="492"/>
      <c r="CSF34" s="492"/>
      <c r="CSG34" s="492"/>
      <c r="CSH34" s="492"/>
      <c r="CSI34" s="492"/>
      <c r="CSJ34" s="492"/>
      <c r="CSK34" s="492"/>
      <c r="CSL34" s="492"/>
      <c r="CSM34" s="492"/>
      <c r="CSN34" s="492"/>
      <c r="CSO34" s="492"/>
      <c r="CSP34" s="492"/>
      <c r="CSQ34" s="492"/>
      <c r="CSR34" s="492"/>
      <c r="CSS34" s="492"/>
      <c r="CST34" s="492"/>
      <c r="CSU34" s="492"/>
      <c r="CSV34" s="492"/>
      <c r="CSW34" s="492"/>
      <c r="CSX34" s="492"/>
      <c r="CSY34" s="492"/>
      <c r="CSZ34" s="492"/>
      <c r="CTA34" s="492"/>
      <c r="CTB34" s="492"/>
      <c r="CTC34" s="492"/>
      <c r="CTD34" s="492"/>
      <c r="CTE34" s="492"/>
      <c r="CTF34" s="492"/>
      <c r="CTG34" s="492"/>
      <c r="CTH34" s="492"/>
      <c r="CTI34" s="492"/>
      <c r="CTJ34" s="492"/>
      <c r="CTK34" s="492"/>
      <c r="CTL34" s="492"/>
      <c r="CTM34" s="492"/>
      <c r="CTN34" s="492"/>
      <c r="CTO34" s="492"/>
      <c r="CTP34" s="492"/>
      <c r="CTQ34" s="492"/>
      <c r="CTR34" s="492"/>
      <c r="CTS34" s="492"/>
      <c r="CTT34" s="492"/>
      <c r="CTU34" s="492"/>
      <c r="CTV34" s="492"/>
      <c r="CTW34" s="492"/>
      <c r="CTX34" s="492"/>
      <c r="CTY34" s="492"/>
      <c r="CTZ34" s="492"/>
      <c r="CUA34" s="492"/>
      <c r="CUB34" s="492"/>
      <c r="CUC34" s="492"/>
      <c r="CUD34" s="492"/>
      <c r="CUE34" s="492"/>
      <c r="CUF34" s="492"/>
      <c r="CUG34" s="492"/>
      <c r="CUH34" s="492"/>
      <c r="CUI34" s="492"/>
      <c r="CUJ34" s="492"/>
      <c r="CUK34" s="492"/>
      <c r="CUL34" s="492"/>
      <c r="CUM34" s="492"/>
      <c r="CUN34" s="492"/>
      <c r="CUO34" s="492"/>
      <c r="CUP34" s="492"/>
      <c r="CUQ34" s="492"/>
      <c r="CUR34" s="492"/>
      <c r="CUS34" s="492"/>
      <c r="CUT34" s="492"/>
      <c r="CUU34" s="492"/>
      <c r="CUV34" s="492"/>
      <c r="CUW34" s="492"/>
      <c r="CUX34" s="492"/>
      <c r="CUY34" s="492"/>
      <c r="CUZ34" s="492"/>
      <c r="CVA34" s="492"/>
      <c r="CVB34" s="492"/>
      <c r="CVC34" s="492"/>
      <c r="CVD34" s="492"/>
      <c r="CVE34" s="492"/>
      <c r="CVF34" s="492"/>
      <c r="CVG34" s="492"/>
      <c r="CVH34" s="492"/>
      <c r="CVI34" s="492"/>
      <c r="CVJ34" s="492"/>
      <c r="CVK34" s="492"/>
      <c r="CVL34" s="492"/>
      <c r="CVM34" s="492"/>
      <c r="CVN34" s="492"/>
      <c r="CVO34" s="492"/>
      <c r="CVP34" s="492"/>
      <c r="CVQ34" s="492"/>
      <c r="CVR34" s="492"/>
      <c r="CVS34" s="492"/>
      <c r="CVT34" s="492"/>
      <c r="CVU34" s="492"/>
      <c r="CVV34" s="492"/>
      <c r="CVW34" s="492"/>
      <c r="CVX34" s="492"/>
      <c r="CVY34" s="492"/>
      <c r="CVZ34" s="492"/>
      <c r="CWA34" s="492"/>
      <c r="CWB34" s="492"/>
      <c r="CWC34" s="492"/>
      <c r="CWD34" s="492"/>
      <c r="CWE34" s="492"/>
      <c r="CWF34" s="492"/>
      <c r="CWG34" s="492"/>
      <c r="CWH34" s="492"/>
      <c r="CWI34" s="492"/>
      <c r="CWJ34" s="492"/>
      <c r="CWK34" s="492"/>
      <c r="CWL34" s="492"/>
      <c r="CWM34" s="492"/>
      <c r="CWN34" s="492"/>
      <c r="CWO34" s="492"/>
      <c r="CWP34" s="492"/>
      <c r="CWQ34" s="492"/>
      <c r="CWR34" s="492"/>
      <c r="CWS34" s="492"/>
      <c r="CWT34" s="492"/>
      <c r="CWU34" s="492"/>
      <c r="CWV34" s="492"/>
      <c r="CWW34" s="492"/>
      <c r="CWX34" s="492"/>
      <c r="CWY34" s="492"/>
      <c r="CWZ34" s="492"/>
      <c r="CXA34" s="492"/>
      <c r="CXB34" s="492"/>
      <c r="CXC34" s="492"/>
      <c r="CXD34" s="492"/>
      <c r="CXE34" s="492"/>
      <c r="CXF34" s="492"/>
      <c r="CXG34" s="492"/>
      <c r="CXH34" s="492"/>
      <c r="CXI34" s="492"/>
      <c r="CXJ34" s="492"/>
      <c r="CXK34" s="492"/>
      <c r="CXL34" s="492"/>
      <c r="CXM34" s="492"/>
      <c r="CXN34" s="492"/>
      <c r="CXO34" s="492"/>
      <c r="CXP34" s="492"/>
      <c r="CXQ34" s="492"/>
      <c r="CXR34" s="492"/>
      <c r="CXS34" s="492"/>
      <c r="CXT34" s="492"/>
      <c r="CXU34" s="492"/>
      <c r="CXV34" s="492"/>
      <c r="CXW34" s="492"/>
      <c r="CXX34" s="492"/>
      <c r="CXY34" s="492"/>
      <c r="CXZ34" s="492"/>
      <c r="CYA34" s="492"/>
      <c r="CYB34" s="492"/>
      <c r="CYC34" s="492"/>
      <c r="CYD34" s="492"/>
      <c r="CYE34" s="492"/>
      <c r="CYF34" s="492"/>
      <c r="CYG34" s="492"/>
      <c r="CYH34" s="492"/>
      <c r="CYI34" s="492"/>
      <c r="CYJ34" s="492"/>
      <c r="CYK34" s="492"/>
      <c r="CYL34" s="492"/>
      <c r="CYM34" s="492"/>
      <c r="CYN34" s="492"/>
      <c r="CYO34" s="492"/>
      <c r="CYP34" s="492"/>
      <c r="CYQ34" s="492"/>
      <c r="CYR34" s="492"/>
      <c r="CYS34" s="492"/>
      <c r="CYT34" s="492"/>
      <c r="CYU34" s="492"/>
      <c r="CYV34" s="492"/>
      <c r="CYW34" s="492"/>
      <c r="CYX34" s="492"/>
      <c r="CYY34" s="492"/>
      <c r="CYZ34" s="492"/>
      <c r="CZA34" s="492"/>
      <c r="CZB34" s="492"/>
      <c r="CZC34" s="492"/>
      <c r="CZD34" s="492"/>
      <c r="CZE34" s="492"/>
      <c r="CZF34" s="492"/>
      <c r="CZG34" s="492"/>
      <c r="CZH34" s="492"/>
      <c r="CZI34" s="492"/>
      <c r="CZJ34" s="492"/>
      <c r="CZK34" s="492"/>
      <c r="CZL34" s="492"/>
      <c r="CZM34" s="492"/>
      <c r="CZN34" s="492"/>
      <c r="CZO34" s="492"/>
      <c r="CZP34" s="492"/>
      <c r="CZQ34" s="492"/>
      <c r="CZR34" s="492"/>
      <c r="CZS34" s="492"/>
      <c r="CZT34" s="492"/>
      <c r="CZU34" s="492"/>
      <c r="CZV34" s="492"/>
      <c r="CZW34" s="492"/>
      <c r="CZX34" s="492"/>
      <c r="CZY34" s="492"/>
      <c r="CZZ34" s="492"/>
      <c r="DAA34" s="492"/>
      <c r="DAB34" s="492"/>
      <c r="DAC34" s="492"/>
      <c r="DAD34" s="492"/>
      <c r="DAE34" s="492"/>
      <c r="DAF34" s="492"/>
      <c r="DAG34" s="492"/>
      <c r="DAH34" s="492"/>
      <c r="DAI34" s="492"/>
      <c r="DAJ34" s="492"/>
      <c r="DAK34" s="492"/>
      <c r="DAL34" s="492"/>
      <c r="DAM34" s="492"/>
      <c r="DAN34" s="492"/>
      <c r="DAO34" s="492"/>
      <c r="DAP34" s="492"/>
      <c r="DAQ34" s="492"/>
      <c r="DAR34" s="492"/>
      <c r="DAS34" s="492"/>
      <c r="DAT34" s="492"/>
      <c r="DAU34" s="492"/>
      <c r="DAV34" s="492"/>
      <c r="DAW34" s="492"/>
      <c r="DAX34" s="492"/>
      <c r="DAY34" s="492"/>
      <c r="DAZ34" s="492"/>
      <c r="DBA34" s="492"/>
      <c r="DBB34" s="492"/>
      <c r="DBC34" s="492"/>
      <c r="DBD34" s="492"/>
      <c r="DBE34" s="492"/>
      <c r="DBF34" s="492"/>
      <c r="DBG34" s="492"/>
      <c r="DBH34" s="492"/>
      <c r="DBI34" s="492"/>
      <c r="DBJ34" s="492"/>
      <c r="DBK34" s="492"/>
      <c r="DBL34" s="492"/>
      <c r="DBM34" s="492"/>
      <c r="DBN34" s="492"/>
      <c r="DBO34" s="492"/>
      <c r="DBP34" s="492"/>
      <c r="DBQ34" s="492"/>
      <c r="DBR34" s="492"/>
      <c r="DBS34" s="492"/>
      <c r="DBT34" s="492"/>
      <c r="DBU34" s="492"/>
      <c r="DBV34" s="492"/>
      <c r="DBW34" s="492"/>
      <c r="DBX34" s="492"/>
      <c r="DBY34" s="492"/>
      <c r="DBZ34" s="492"/>
      <c r="DCA34" s="492"/>
      <c r="DCB34" s="492"/>
      <c r="DCC34" s="492"/>
      <c r="DCD34" s="492"/>
      <c r="DCE34" s="492"/>
      <c r="DCF34" s="492"/>
      <c r="DCG34" s="492"/>
      <c r="DCH34" s="492"/>
      <c r="DCI34" s="492"/>
      <c r="DCJ34" s="492"/>
      <c r="DCK34" s="492"/>
      <c r="DCL34" s="492"/>
      <c r="DCM34" s="492"/>
      <c r="DCN34" s="492"/>
      <c r="DCO34" s="492"/>
      <c r="DCP34" s="492"/>
      <c r="DCQ34" s="492"/>
      <c r="DCR34" s="492"/>
      <c r="DCS34" s="492"/>
      <c r="DCT34" s="492"/>
      <c r="DCU34" s="492"/>
      <c r="DCV34" s="492"/>
      <c r="DCW34" s="492"/>
      <c r="DCX34" s="492"/>
      <c r="DCY34" s="492"/>
      <c r="DCZ34" s="492"/>
      <c r="DDA34" s="492"/>
      <c r="DDB34" s="492"/>
      <c r="DDC34" s="492"/>
      <c r="DDD34" s="492"/>
      <c r="DDE34" s="492"/>
      <c r="DDF34" s="492"/>
      <c r="DDG34" s="492"/>
      <c r="DDH34" s="492"/>
      <c r="DDI34" s="492"/>
      <c r="DDJ34" s="492"/>
      <c r="DDK34" s="492"/>
      <c r="DDL34" s="492"/>
      <c r="DDM34" s="492"/>
      <c r="DDN34" s="492"/>
      <c r="DDO34" s="492"/>
      <c r="DDP34" s="492"/>
      <c r="DDQ34" s="492"/>
      <c r="DDR34" s="492"/>
      <c r="DDS34" s="492"/>
      <c r="DDT34" s="492"/>
      <c r="DDU34" s="492"/>
      <c r="DDV34" s="492"/>
      <c r="DDW34" s="492"/>
      <c r="DDX34" s="492"/>
      <c r="DDY34" s="492"/>
      <c r="DDZ34" s="492"/>
      <c r="DEA34" s="492"/>
      <c r="DEB34" s="492"/>
      <c r="DEC34" s="492"/>
      <c r="DED34" s="492"/>
      <c r="DEE34" s="492"/>
      <c r="DEF34" s="492"/>
      <c r="DEG34" s="492"/>
      <c r="DEH34" s="492"/>
      <c r="DEI34" s="492"/>
      <c r="DEJ34" s="492"/>
      <c r="DEK34" s="492"/>
      <c r="DEL34" s="492"/>
      <c r="DEM34" s="492"/>
      <c r="DEN34" s="492"/>
      <c r="DEO34" s="492"/>
      <c r="DEP34" s="492"/>
      <c r="DEQ34" s="492"/>
      <c r="DER34" s="492"/>
      <c r="DES34" s="492"/>
      <c r="DET34" s="492"/>
      <c r="DEU34" s="492"/>
      <c r="DEV34" s="492"/>
      <c r="DEW34" s="492"/>
      <c r="DEX34" s="492"/>
      <c r="DEY34" s="492"/>
      <c r="DEZ34" s="492"/>
      <c r="DFA34" s="492"/>
      <c r="DFB34" s="492"/>
      <c r="DFC34" s="492"/>
      <c r="DFD34" s="492"/>
      <c r="DFE34" s="492"/>
      <c r="DFF34" s="492"/>
      <c r="DFG34" s="492"/>
      <c r="DFH34" s="492"/>
      <c r="DFI34" s="492"/>
      <c r="DFJ34" s="492"/>
      <c r="DFK34" s="492"/>
      <c r="DFL34" s="492"/>
      <c r="DFM34" s="492"/>
      <c r="DFN34" s="492"/>
      <c r="DFO34" s="492"/>
      <c r="DFP34" s="492"/>
      <c r="DFQ34" s="492"/>
      <c r="DFR34" s="492"/>
      <c r="DFS34" s="492"/>
      <c r="DFT34" s="492"/>
      <c r="DFU34" s="492"/>
      <c r="DFV34" s="492"/>
      <c r="DFW34" s="492"/>
      <c r="DFX34" s="492"/>
      <c r="DFY34" s="492"/>
      <c r="DFZ34" s="492"/>
      <c r="DGA34" s="492"/>
      <c r="DGB34" s="492"/>
      <c r="DGC34" s="492"/>
      <c r="DGD34" s="492"/>
      <c r="DGE34" s="492"/>
      <c r="DGF34" s="492"/>
      <c r="DGG34" s="492"/>
      <c r="DGH34" s="492"/>
      <c r="DGI34" s="492"/>
      <c r="DGJ34" s="492"/>
      <c r="DGK34" s="492"/>
      <c r="DGL34" s="492"/>
      <c r="DGM34" s="492"/>
      <c r="DGN34" s="492"/>
      <c r="DGO34" s="492"/>
      <c r="DGP34" s="492"/>
      <c r="DGQ34" s="492"/>
      <c r="DGR34" s="492"/>
      <c r="DGS34" s="492"/>
      <c r="DGT34" s="492"/>
      <c r="DGU34" s="492"/>
      <c r="DGV34" s="492"/>
      <c r="DGW34" s="492"/>
      <c r="DGX34" s="492"/>
      <c r="DGY34" s="492"/>
      <c r="DGZ34" s="492"/>
      <c r="DHA34" s="492"/>
      <c r="DHB34" s="492"/>
      <c r="DHC34" s="492"/>
      <c r="DHD34" s="492"/>
      <c r="DHE34" s="492"/>
      <c r="DHF34" s="492"/>
      <c r="DHG34" s="492"/>
      <c r="DHH34" s="492"/>
      <c r="DHI34" s="492"/>
      <c r="DHJ34" s="492"/>
      <c r="DHK34" s="492"/>
      <c r="DHL34" s="492"/>
      <c r="DHM34" s="492"/>
      <c r="DHN34" s="492"/>
      <c r="DHO34" s="492"/>
      <c r="DHP34" s="492"/>
      <c r="DHQ34" s="492"/>
      <c r="DHR34" s="492"/>
      <c r="DHS34" s="492"/>
      <c r="DHT34" s="492"/>
      <c r="DHU34" s="492"/>
      <c r="DHV34" s="492"/>
      <c r="DHW34" s="492"/>
      <c r="DHX34" s="492"/>
      <c r="DHY34" s="492"/>
      <c r="DHZ34" s="492"/>
      <c r="DIA34" s="492"/>
      <c r="DIB34" s="492"/>
      <c r="DIC34" s="492"/>
      <c r="DID34" s="492"/>
      <c r="DIE34" s="492"/>
      <c r="DIF34" s="492"/>
      <c r="DIG34" s="492"/>
      <c r="DIH34" s="492"/>
      <c r="DII34" s="492"/>
      <c r="DIJ34" s="492"/>
      <c r="DIK34" s="492"/>
      <c r="DIL34" s="492"/>
      <c r="DIM34" s="492"/>
      <c r="DIN34" s="492"/>
      <c r="DIO34" s="492"/>
      <c r="DIP34" s="492"/>
      <c r="DIQ34" s="492"/>
      <c r="DIR34" s="492"/>
      <c r="DIS34" s="492"/>
      <c r="DIT34" s="492"/>
      <c r="DIU34" s="492"/>
      <c r="DIV34" s="492"/>
      <c r="DIW34" s="492"/>
      <c r="DIX34" s="492"/>
      <c r="DIY34" s="492"/>
      <c r="DIZ34" s="492"/>
      <c r="DJA34" s="492"/>
      <c r="DJB34" s="492"/>
      <c r="DJC34" s="492"/>
      <c r="DJD34" s="492"/>
      <c r="DJE34" s="492"/>
      <c r="DJF34" s="492"/>
      <c r="DJG34" s="492"/>
      <c r="DJH34" s="492"/>
      <c r="DJI34" s="492"/>
      <c r="DJJ34" s="492"/>
      <c r="DJK34" s="492"/>
      <c r="DJL34" s="492"/>
      <c r="DJM34" s="492"/>
      <c r="DJN34" s="492"/>
      <c r="DJO34" s="492"/>
      <c r="DJP34" s="492"/>
      <c r="DJQ34" s="492"/>
      <c r="DJR34" s="492"/>
      <c r="DJS34" s="492"/>
      <c r="DJT34" s="492"/>
      <c r="DJU34" s="492"/>
      <c r="DJV34" s="492"/>
      <c r="DJW34" s="492"/>
      <c r="DJX34" s="492"/>
      <c r="DJY34" s="492"/>
      <c r="DJZ34" s="492"/>
      <c r="DKA34" s="492"/>
      <c r="DKB34" s="492"/>
      <c r="DKC34" s="492"/>
      <c r="DKD34" s="492"/>
      <c r="DKE34" s="492"/>
      <c r="DKF34" s="492"/>
      <c r="DKG34" s="492"/>
      <c r="DKH34" s="492"/>
      <c r="DKI34" s="492"/>
      <c r="DKJ34" s="492"/>
      <c r="DKK34" s="492"/>
      <c r="DKL34" s="492"/>
      <c r="DKM34" s="492"/>
      <c r="DKN34" s="492"/>
      <c r="DKO34" s="492"/>
      <c r="DKP34" s="492"/>
      <c r="DKQ34" s="492"/>
      <c r="DKR34" s="492"/>
      <c r="DKS34" s="492"/>
      <c r="DKT34" s="492"/>
      <c r="DKU34" s="492"/>
      <c r="DKV34" s="492"/>
      <c r="DKW34" s="492"/>
      <c r="DKX34" s="492"/>
      <c r="DKY34" s="492"/>
      <c r="DKZ34" s="492"/>
      <c r="DLA34" s="492"/>
      <c r="DLB34" s="492"/>
      <c r="DLC34" s="492"/>
      <c r="DLD34" s="492"/>
      <c r="DLE34" s="492"/>
      <c r="DLF34" s="492"/>
      <c r="DLG34" s="492"/>
      <c r="DLH34" s="492"/>
      <c r="DLI34" s="492"/>
      <c r="DLJ34" s="492"/>
      <c r="DLK34" s="492"/>
      <c r="DLL34" s="492"/>
      <c r="DLM34" s="492"/>
      <c r="DLN34" s="492"/>
      <c r="DLO34" s="492"/>
      <c r="DLP34" s="492"/>
      <c r="DLQ34" s="492"/>
      <c r="DLR34" s="492"/>
      <c r="DLS34" s="492"/>
      <c r="DLT34" s="492"/>
      <c r="DLU34" s="492"/>
      <c r="DLV34" s="492"/>
      <c r="DLW34" s="492"/>
      <c r="DLX34" s="492"/>
      <c r="DLY34" s="492"/>
      <c r="DLZ34" s="492"/>
      <c r="DMA34" s="492"/>
      <c r="DMB34" s="492"/>
      <c r="DMC34" s="492"/>
      <c r="DMD34" s="492"/>
      <c r="DME34" s="492"/>
      <c r="DMF34" s="492"/>
      <c r="DMG34" s="492"/>
      <c r="DMH34" s="492"/>
      <c r="DMI34" s="492"/>
      <c r="DMJ34" s="492"/>
      <c r="DMK34" s="492"/>
      <c r="DML34" s="492"/>
      <c r="DMM34" s="492"/>
      <c r="DMN34" s="492"/>
      <c r="DMO34" s="492"/>
      <c r="DMP34" s="492"/>
      <c r="DMQ34" s="492"/>
      <c r="DMR34" s="492"/>
      <c r="DMS34" s="492"/>
      <c r="DMT34" s="492"/>
      <c r="DMU34" s="492"/>
      <c r="DMV34" s="492"/>
      <c r="DMW34" s="492"/>
      <c r="DMX34" s="492"/>
      <c r="DMY34" s="492"/>
      <c r="DMZ34" s="492"/>
      <c r="DNA34" s="492"/>
      <c r="DNB34" s="492"/>
      <c r="DNC34" s="492"/>
      <c r="DND34" s="492"/>
      <c r="DNE34" s="492"/>
      <c r="DNF34" s="492"/>
      <c r="DNG34" s="492"/>
      <c r="DNH34" s="492"/>
      <c r="DNI34" s="492"/>
      <c r="DNJ34" s="492"/>
      <c r="DNK34" s="492"/>
      <c r="DNL34" s="492"/>
      <c r="DNM34" s="492"/>
      <c r="DNN34" s="492"/>
      <c r="DNO34" s="492"/>
      <c r="DNP34" s="492"/>
      <c r="DNQ34" s="492"/>
      <c r="DNR34" s="492"/>
      <c r="DNS34" s="492"/>
      <c r="DNT34" s="492"/>
      <c r="DNU34" s="492"/>
      <c r="DNV34" s="492"/>
      <c r="DNW34" s="492"/>
      <c r="DNX34" s="492"/>
      <c r="DNY34" s="492"/>
      <c r="DNZ34" s="492"/>
      <c r="DOA34" s="492"/>
      <c r="DOB34" s="492"/>
      <c r="DOC34" s="492"/>
      <c r="DOD34" s="492"/>
      <c r="DOE34" s="492"/>
      <c r="DOF34" s="492"/>
      <c r="DOG34" s="492"/>
      <c r="DOH34" s="492"/>
      <c r="DOI34" s="492"/>
      <c r="DOJ34" s="492"/>
      <c r="DOK34" s="492"/>
      <c r="DOL34" s="492"/>
      <c r="DOM34" s="492"/>
      <c r="DON34" s="492"/>
      <c r="DOO34" s="492"/>
      <c r="DOP34" s="492"/>
      <c r="DOQ34" s="492"/>
      <c r="DOR34" s="492"/>
      <c r="DOS34" s="492"/>
      <c r="DOT34" s="492"/>
      <c r="DOU34" s="492"/>
      <c r="DOV34" s="492"/>
      <c r="DOW34" s="492"/>
      <c r="DOX34" s="492"/>
      <c r="DOY34" s="492"/>
      <c r="DOZ34" s="492"/>
      <c r="DPA34" s="492"/>
      <c r="DPB34" s="492"/>
      <c r="DPC34" s="492"/>
      <c r="DPD34" s="492"/>
      <c r="DPE34" s="492"/>
      <c r="DPF34" s="492"/>
      <c r="DPG34" s="492"/>
      <c r="DPH34" s="492"/>
      <c r="DPI34" s="492"/>
      <c r="DPJ34" s="492"/>
      <c r="DPK34" s="492"/>
      <c r="DPL34" s="492"/>
      <c r="DPM34" s="492"/>
      <c r="DPN34" s="492"/>
      <c r="DPO34" s="492"/>
      <c r="DPP34" s="492"/>
      <c r="DPQ34" s="492"/>
      <c r="DPR34" s="492"/>
      <c r="DPS34" s="492"/>
      <c r="DPT34" s="492"/>
      <c r="DPU34" s="492"/>
      <c r="DPV34" s="492"/>
      <c r="DPW34" s="492"/>
      <c r="DPX34" s="492"/>
      <c r="DPY34" s="492"/>
      <c r="DPZ34" s="492"/>
      <c r="DQA34" s="492"/>
      <c r="DQB34" s="492"/>
      <c r="DQC34" s="492"/>
      <c r="DQD34" s="492"/>
      <c r="DQE34" s="492"/>
      <c r="DQF34" s="492"/>
      <c r="DQG34" s="492"/>
      <c r="DQH34" s="492"/>
      <c r="DQI34" s="492"/>
      <c r="DQJ34" s="492"/>
      <c r="DQK34" s="492"/>
      <c r="DQL34" s="492"/>
      <c r="DQM34" s="492"/>
      <c r="DQN34" s="492"/>
      <c r="DQO34" s="492"/>
      <c r="DQP34" s="492"/>
      <c r="DQQ34" s="492"/>
      <c r="DQR34" s="492"/>
      <c r="DQS34" s="492"/>
      <c r="DQT34" s="492"/>
      <c r="DQU34" s="492"/>
      <c r="DQV34" s="492"/>
      <c r="DQW34" s="492"/>
      <c r="DQX34" s="492"/>
      <c r="DQY34" s="492"/>
      <c r="DQZ34" s="492"/>
      <c r="DRA34" s="492"/>
      <c r="DRB34" s="492"/>
      <c r="DRC34" s="492"/>
      <c r="DRD34" s="492"/>
      <c r="DRE34" s="492"/>
      <c r="DRF34" s="492"/>
      <c r="DRG34" s="492"/>
      <c r="DRH34" s="492"/>
      <c r="DRI34" s="492"/>
      <c r="DRJ34" s="492"/>
      <c r="DRK34" s="492"/>
      <c r="DRL34" s="492"/>
      <c r="DRM34" s="492"/>
      <c r="DRN34" s="492"/>
      <c r="DRO34" s="492"/>
      <c r="DRP34" s="492"/>
      <c r="DRQ34" s="492"/>
      <c r="DRR34" s="492"/>
      <c r="DRS34" s="492"/>
      <c r="DRT34" s="492"/>
      <c r="DRU34" s="492"/>
      <c r="DRV34" s="492"/>
      <c r="DRW34" s="492"/>
      <c r="DRX34" s="492"/>
      <c r="DRY34" s="492"/>
      <c r="DRZ34" s="492"/>
      <c r="DSA34" s="492"/>
      <c r="DSB34" s="492"/>
      <c r="DSC34" s="492"/>
      <c r="DSD34" s="492"/>
      <c r="DSE34" s="492"/>
      <c r="DSF34" s="492"/>
      <c r="DSG34" s="492"/>
      <c r="DSH34" s="492"/>
      <c r="DSI34" s="492"/>
      <c r="DSJ34" s="492"/>
      <c r="DSK34" s="492"/>
      <c r="DSL34" s="492"/>
      <c r="DSM34" s="492"/>
      <c r="DSN34" s="492"/>
      <c r="DSO34" s="492"/>
      <c r="DSP34" s="492"/>
      <c r="DSQ34" s="492"/>
      <c r="DSR34" s="492"/>
      <c r="DSS34" s="492"/>
      <c r="DST34" s="492"/>
      <c r="DSU34" s="492"/>
      <c r="DSV34" s="492"/>
      <c r="DSW34" s="492"/>
      <c r="DSX34" s="492"/>
      <c r="DSY34" s="492"/>
      <c r="DSZ34" s="492"/>
      <c r="DTA34" s="492"/>
      <c r="DTB34" s="492"/>
      <c r="DTC34" s="492"/>
      <c r="DTD34" s="492"/>
      <c r="DTE34" s="492"/>
      <c r="DTF34" s="492"/>
      <c r="DTG34" s="492"/>
      <c r="DTH34" s="492"/>
      <c r="DTI34" s="492"/>
      <c r="DTJ34" s="492"/>
      <c r="DTK34" s="492"/>
      <c r="DTL34" s="492"/>
      <c r="DTM34" s="492"/>
      <c r="DTN34" s="492"/>
      <c r="DTO34" s="492"/>
      <c r="DTP34" s="492"/>
      <c r="DTQ34" s="492"/>
      <c r="DTR34" s="492"/>
      <c r="DTS34" s="492"/>
      <c r="DTT34" s="492"/>
      <c r="DTU34" s="492"/>
      <c r="DTV34" s="492"/>
      <c r="DTW34" s="492"/>
      <c r="DTX34" s="492"/>
      <c r="DTY34" s="492"/>
      <c r="DTZ34" s="492"/>
      <c r="DUA34" s="492"/>
      <c r="DUB34" s="492"/>
      <c r="DUC34" s="492"/>
      <c r="DUD34" s="492"/>
      <c r="DUE34" s="492"/>
      <c r="DUF34" s="492"/>
      <c r="DUG34" s="492"/>
      <c r="DUH34" s="492"/>
      <c r="DUI34" s="492"/>
      <c r="DUJ34" s="492"/>
      <c r="DUK34" s="492"/>
      <c r="DUL34" s="492"/>
      <c r="DUM34" s="492"/>
      <c r="DUN34" s="492"/>
      <c r="DUO34" s="492"/>
      <c r="DUP34" s="492"/>
      <c r="DUQ34" s="492"/>
      <c r="DUR34" s="492"/>
      <c r="DUS34" s="492"/>
      <c r="DUT34" s="492"/>
      <c r="DUU34" s="492"/>
      <c r="DUV34" s="492"/>
      <c r="DUW34" s="492"/>
      <c r="DUX34" s="492"/>
      <c r="DUY34" s="492"/>
      <c r="DUZ34" s="492"/>
      <c r="DVA34" s="492"/>
      <c r="DVB34" s="492"/>
      <c r="DVC34" s="492"/>
      <c r="DVD34" s="492"/>
      <c r="DVE34" s="492"/>
      <c r="DVF34" s="492"/>
      <c r="DVG34" s="492"/>
      <c r="DVH34" s="492"/>
      <c r="DVI34" s="492"/>
      <c r="DVJ34" s="492"/>
      <c r="DVK34" s="492"/>
      <c r="DVL34" s="492"/>
      <c r="DVM34" s="492"/>
      <c r="DVN34" s="492"/>
      <c r="DVO34" s="492"/>
      <c r="DVP34" s="492"/>
      <c r="DVQ34" s="492"/>
      <c r="DVR34" s="492"/>
      <c r="DVS34" s="492"/>
      <c r="DVT34" s="492"/>
      <c r="DVU34" s="492"/>
      <c r="DVV34" s="492"/>
      <c r="DVW34" s="492"/>
      <c r="DVX34" s="492"/>
      <c r="DVY34" s="492"/>
      <c r="DVZ34" s="492"/>
      <c r="DWA34" s="492"/>
      <c r="DWB34" s="492"/>
      <c r="DWC34" s="492"/>
      <c r="DWD34" s="492"/>
      <c r="DWE34" s="492"/>
      <c r="DWF34" s="492"/>
      <c r="DWG34" s="492"/>
      <c r="DWH34" s="492"/>
      <c r="DWI34" s="492"/>
      <c r="DWJ34" s="492"/>
      <c r="DWK34" s="492"/>
      <c r="DWL34" s="492"/>
      <c r="DWM34" s="492"/>
      <c r="DWN34" s="492"/>
      <c r="DWO34" s="492"/>
      <c r="DWP34" s="492"/>
      <c r="DWQ34" s="492"/>
      <c r="DWR34" s="492"/>
      <c r="DWS34" s="492"/>
      <c r="DWT34" s="492"/>
      <c r="DWU34" s="492"/>
      <c r="DWV34" s="492"/>
      <c r="DWW34" s="492"/>
      <c r="DWX34" s="492"/>
      <c r="DWY34" s="492"/>
      <c r="DWZ34" s="492"/>
      <c r="DXA34" s="492"/>
      <c r="DXB34" s="492"/>
      <c r="DXC34" s="492"/>
      <c r="DXD34" s="492"/>
      <c r="DXE34" s="492"/>
      <c r="DXF34" s="492"/>
      <c r="DXG34" s="492"/>
      <c r="DXH34" s="492"/>
      <c r="DXI34" s="492"/>
      <c r="DXJ34" s="492"/>
      <c r="DXK34" s="492"/>
      <c r="DXL34" s="492"/>
      <c r="DXM34" s="492"/>
      <c r="DXN34" s="492"/>
      <c r="DXO34" s="492"/>
      <c r="DXP34" s="492"/>
      <c r="DXQ34" s="492"/>
      <c r="DXR34" s="492"/>
      <c r="DXS34" s="492"/>
      <c r="DXT34" s="492"/>
      <c r="DXU34" s="492"/>
      <c r="DXV34" s="492"/>
      <c r="DXW34" s="492"/>
      <c r="DXX34" s="492"/>
      <c r="DXY34" s="492"/>
      <c r="DXZ34" s="492"/>
      <c r="DYA34" s="492"/>
      <c r="DYB34" s="492"/>
      <c r="DYC34" s="492"/>
      <c r="DYD34" s="492"/>
      <c r="DYE34" s="492"/>
      <c r="DYF34" s="492"/>
      <c r="DYG34" s="492"/>
      <c r="DYH34" s="492"/>
      <c r="DYI34" s="492"/>
      <c r="DYJ34" s="492"/>
      <c r="DYK34" s="492"/>
      <c r="DYL34" s="492"/>
      <c r="DYM34" s="492"/>
      <c r="DYN34" s="492"/>
      <c r="DYO34" s="492"/>
      <c r="DYP34" s="492"/>
      <c r="DYQ34" s="492"/>
      <c r="DYR34" s="492"/>
      <c r="DYS34" s="492"/>
      <c r="DYT34" s="492"/>
      <c r="DYU34" s="492"/>
      <c r="DYV34" s="492"/>
      <c r="DYW34" s="492"/>
      <c r="DYX34" s="492"/>
      <c r="DYY34" s="492"/>
      <c r="DYZ34" s="492"/>
      <c r="DZA34" s="492"/>
      <c r="DZB34" s="492"/>
      <c r="DZC34" s="492"/>
      <c r="DZD34" s="492"/>
      <c r="DZE34" s="492"/>
      <c r="DZF34" s="492"/>
      <c r="DZG34" s="492"/>
      <c r="DZH34" s="492"/>
      <c r="DZI34" s="492"/>
      <c r="DZJ34" s="492"/>
      <c r="DZK34" s="492"/>
      <c r="DZL34" s="492"/>
      <c r="DZM34" s="492"/>
      <c r="DZN34" s="492"/>
      <c r="DZO34" s="492"/>
      <c r="DZP34" s="492"/>
      <c r="DZQ34" s="492"/>
      <c r="DZR34" s="492"/>
      <c r="DZS34" s="492"/>
      <c r="DZT34" s="492"/>
      <c r="DZU34" s="492"/>
      <c r="DZV34" s="492"/>
      <c r="DZW34" s="492"/>
      <c r="DZX34" s="492"/>
      <c r="DZY34" s="492"/>
      <c r="DZZ34" s="492"/>
      <c r="EAA34" s="492"/>
      <c r="EAB34" s="492"/>
      <c r="EAC34" s="492"/>
      <c r="EAD34" s="492"/>
      <c r="EAE34" s="492"/>
      <c r="EAF34" s="492"/>
      <c r="EAG34" s="492"/>
      <c r="EAH34" s="492"/>
      <c r="EAI34" s="492"/>
      <c r="EAJ34" s="492"/>
      <c r="EAK34" s="492"/>
      <c r="EAL34" s="492"/>
      <c r="EAM34" s="492"/>
      <c r="EAN34" s="492"/>
      <c r="EAO34" s="492"/>
      <c r="EAP34" s="492"/>
      <c r="EAQ34" s="492"/>
      <c r="EAR34" s="492"/>
      <c r="EAS34" s="492"/>
      <c r="EAT34" s="492"/>
      <c r="EAU34" s="492"/>
      <c r="EAV34" s="492"/>
      <c r="EAW34" s="492"/>
      <c r="EAX34" s="492"/>
      <c r="EAY34" s="492"/>
      <c r="EAZ34" s="492"/>
      <c r="EBA34" s="492"/>
      <c r="EBB34" s="492"/>
      <c r="EBC34" s="492"/>
      <c r="EBD34" s="492"/>
      <c r="EBE34" s="492"/>
      <c r="EBF34" s="492"/>
      <c r="EBG34" s="492"/>
      <c r="EBH34" s="492"/>
      <c r="EBI34" s="492"/>
      <c r="EBJ34" s="492"/>
      <c r="EBK34" s="492"/>
      <c r="EBL34" s="492"/>
      <c r="EBM34" s="492"/>
      <c r="EBN34" s="492"/>
      <c r="EBO34" s="492"/>
      <c r="EBP34" s="492"/>
      <c r="EBQ34" s="492"/>
      <c r="EBR34" s="492"/>
      <c r="EBS34" s="492"/>
      <c r="EBT34" s="492"/>
      <c r="EBU34" s="492"/>
      <c r="EBV34" s="492"/>
      <c r="EBW34" s="492"/>
      <c r="EBX34" s="492"/>
      <c r="EBY34" s="492"/>
      <c r="EBZ34" s="492"/>
      <c r="ECA34" s="492"/>
      <c r="ECB34" s="492"/>
      <c r="ECC34" s="492"/>
      <c r="ECD34" s="492"/>
      <c r="ECE34" s="492"/>
      <c r="ECF34" s="492"/>
      <c r="ECG34" s="492"/>
      <c r="ECH34" s="492"/>
      <c r="ECI34" s="492"/>
      <c r="ECJ34" s="492"/>
      <c r="ECK34" s="492"/>
      <c r="ECL34" s="492"/>
      <c r="ECM34" s="492"/>
      <c r="ECN34" s="492"/>
      <c r="ECO34" s="492"/>
      <c r="ECP34" s="492"/>
      <c r="ECQ34" s="492"/>
      <c r="ECR34" s="492"/>
      <c r="ECS34" s="492"/>
      <c r="ECT34" s="492"/>
      <c r="ECU34" s="492"/>
      <c r="ECV34" s="492"/>
      <c r="ECW34" s="492"/>
      <c r="ECX34" s="492"/>
      <c r="ECY34" s="492"/>
      <c r="ECZ34" s="492"/>
      <c r="EDA34" s="492"/>
      <c r="EDB34" s="492"/>
      <c r="EDC34" s="492"/>
      <c r="EDD34" s="492"/>
      <c r="EDE34" s="492"/>
      <c r="EDF34" s="492"/>
      <c r="EDG34" s="492"/>
      <c r="EDH34" s="492"/>
      <c r="EDI34" s="492"/>
      <c r="EDJ34" s="492"/>
      <c r="EDK34" s="492"/>
      <c r="EDL34" s="492"/>
      <c r="EDM34" s="492"/>
      <c r="EDN34" s="492"/>
      <c r="EDO34" s="492"/>
      <c r="EDP34" s="492"/>
      <c r="EDQ34" s="492"/>
      <c r="EDR34" s="492"/>
      <c r="EDS34" s="492"/>
      <c r="EDT34" s="492"/>
      <c r="EDU34" s="492"/>
      <c r="EDV34" s="492"/>
      <c r="EDW34" s="492"/>
      <c r="EDX34" s="492"/>
      <c r="EDY34" s="492"/>
      <c r="EDZ34" s="492"/>
      <c r="EEA34" s="492"/>
      <c r="EEB34" s="492"/>
      <c r="EEC34" s="492"/>
      <c r="EED34" s="492"/>
      <c r="EEE34" s="492"/>
      <c r="EEF34" s="492"/>
      <c r="EEG34" s="492"/>
      <c r="EEH34" s="492"/>
      <c r="EEI34" s="492"/>
      <c r="EEJ34" s="492"/>
      <c r="EEK34" s="492"/>
      <c r="EEL34" s="492"/>
      <c r="EEM34" s="492"/>
      <c r="EEN34" s="492"/>
      <c r="EEO34" s="492"/>
      <c r="EEP34" s="492"/>
      <c r="EEQ34" s="492"/>
      <c r="EER34" s="492"/>
      <c r="EES34" s="492"/>
      <c r="EET34" s="492"/>
      <c r="EEU34" s="492"/>
      <c r="EEV34" s="492"/>
      <c r="EEW34" s="492"/>
      <c r="EEX34" s="492"/>
      <c r="EEY34" s="492"/>
      <c r="EEZ34" s="492"/>
      <c r="EFA34" s="492"/>
      <c r="EFB34" s="492"/>
      <c r="EFC34" s="492"/>
      <c r="EFD34" s="492"/>
      <c r="EFE34" s="492"/>
      <c r="EFF34" s="492"/>
      <c r="EFG34" s="492"/>
      <c r="EFH34" s="492"/>
      <c r="EFI34" s="492"/>
      <c r="EFJ34" s="492"/>
      <c r="EFK34" s="492"/>
      <c r="EFL34" s="492"/>
      <c r="EFM34" s="492"/>
      <c r="EFN34" s="492"/>
      <c r="EFO34" s="492"/>
      <c r="EFP34" s="492"/>
      <c r="EFQ34" s="492"/>
      <c r="EFR34" s="492"/>
      <c r="EFS34" s="492"/>
      <c r="EFT34" s="492"/>
      <c r="EFU34" s="492"/>
      <c r="EFV34" s="492"/>
      <c r="EFW34" s="492"/>
      <c r="EFX34" s="492"/>
      <c r="EFY34" s="492"/>
      <c r="EFZ34" s="492"/>
      <c r="EGA34" s="492"/>
      <c r="EGB34" s="492"/>
      <c r="EGC34" s="492"/>
      <c r="EGD34" s="492"/>
      <c r="EGE34" s="492"/>
      <c r="EGF34" s="492"/>
      <c r="EGG34" s="492"/>
      <c r="EGH34" s="492"/>
      <c r="EGI34" s="492"/>
      <c r="EGJ34" s="492"/>
      <c r="EGK34" s="492"/>
      <c r="EGL34" s="492"/>
      <c r="EGM34" s="492"/>
      <c r="EGN34" s="492"/>
      <c r="EGO34" s="492"/>
      <c r="EGP34" s="492"/>
      <c r="EGQ34" s="492"/>
      <c r="EGR34" s="492"/>
      <c r="EGS34" s="492"/>
      <c r="EGT34" s="492"/>
      <c r="EGU34" s="492"/>
      <c r="EGV34" s="492"/>
      <c r="EGW34" s="492"/>
      <c r="EGX34" s="492"/>
      <c r="EGY34" s="492"/>
      <c r="EGZ34" s="492"/>
      <c r="EHA34" s="492"/>
      <c r="EHB34" s="492"/>
      <c r="EHC34" s="492"/>
      <c r="EHD34" s="492"/>
      <c r="EHE34" s="492"/>
      <c r="EHF34" s="492"/>
      <c r="EHG34" s="492"/>
      <c r="EHH34" s="492"/>
      <c r="EHI34" s="492"/>
      <c r="EHJ34" s="492"/>
      <c r="EHK34" s="492"/>
      <c r="EHL34" s="492"/>
      <c r="EHM34" s="492"/>
      <c r="EHN34" s="492"/>
      <c r="EHO34" s="492"/>
      <c r="EHP34" s="492"/>
      <c r="EHQ34" s="492"/>
      <c r="EHR34" s="492"/>
      <c r="EHS34" s="492"/>
      <c r="EHT34" s="492"/>
      <c r="EHU34" s="492"/>
      <c r="EHV34" s="492"/>
      <c r="EHW34" s="492"/>
      <c r="EHX34" s="492"/>
      <c r="EHY34" s="492"/>
      <c r="EHZ34" s="492"/>
      <c r="EIA34" s="492"/>
      <c r="EIB34" s="492"/>
      <c r="EIC34" s="492"/>
      <c r="EID34" s="492"/>
      <c r="EIE34" s="492"/>
      <c r="EIF34" s="492"/>
      <c r="EIG34" s="492"/>
      <c r="EIH34" s="492"/>
      <c r="EII34" s="492"/>
      <c r="EIJ34" s="492"/>
      <c r="EIK34" s="492"/>
      <c r="EIL34" s="492"/>
      <c r="EIM34" s="492"/>
      <c r="EIN34" s="492"/>
      <c r="EIO34" s="492"/>
      <c r="EIP34" s="492"/>
      <c r="EIQ34" s="492"/>
      <c r="EIR34" s="492"/>
      <c r="EIS34" s="492"/>
      <c r="EIT34" s="492"/>
      <c r="EIU34" s="492"/>
      <c r="EIV34" s="492"/>
      <c r="EIW34" s="492"/>
      <c r="EIX34" s="492"/>
      <c r="EIY34" s="492"/>
      <c r="EIZ34" s="492"/>
      <c r="EJA34" s="492"/>
      <c r="EJB34" s="492"/>
      <c r="EJC34" s="492"/>
      <c r="EJD34" s="492"/>
      <c r="EJE34" s="492"/>
      <c r="EJF34" s="492"/>
      <c r="EJG34" s="492"/>
      <c r="EJH34" s="492"/>
      <c r="EJI34" s="492"/>
      <c r="EJJ34" s="492"/>
      <c r="EJK34" s="492"/>
      <c r="EJL34" s="492"/>
      <c r="EJM34" s="492"/>
      <c r="EJN34" s="492"/>
      <c r="EJO34" s="492"/>
      <c r="EJP34" s="492"/>
      <c r="EJQ34" s="492"/>
      <c r="EJR34" s="492"/>
      <c r="EJS34" s="492"/>
      <c r="EJT34" s="492"/>
      <c r="EJU34" s="492"/>
      <c r="EJV34" s="492"/>
      <c r="EJW34" s="492"/>
      <c r="EJX34" s="492"/>
      <c r="EJY34" s="492"/>
      <c r="EJZ34" s="492"/>
      <c r="EKA34" s="492"/>
      <c r="EKB34" s="492"/>
      <c r="EKC34" s="492"/>
      <c r="EKD34" s="492"/>
      <c r="EKE34" s="492"/>
      <c r="EKF34" s="492"/>
      <c r="EKG34" s="492"/>
      <c r="EKH34" s="492"/>
      <c r="EKI34" s="492"/>
      <c r="EKJ34" s="492"/>
      <c r="EKK34" s="492"/>
      <c r="EKL34" s="492"/>
      <c r="EKM34" s="492"/>
      <c r="EKN34" s="492"/>
      <c r="EKO34" s="492"/>
      <c r="EKP34" s="492"/>
      <c r="EKQ34" s="492"/>
      <c r="EKR34" s="492"/>
      <c r="EKS34" s="492"/>
      <c r="EKT34" s="492"/>
      <c r="EKU34" s="492"/>
      <c r="EKV34" s="492"/>
      <c r="EKW34" s="492"/>
      <c r="EKX34" s="492"/>
      <c r="EKY34" s="492"/>
      <c r="EKZ34" s="492"/>
      <c r="ELA34" s="492"/>
      <c r="ELB34" s="492"/>
      <c r="ELC34" s="492"/>
      <c r="ELD34" s="492"/>
      <c r="ELE34" s="492"/>
      <c r="ELF34" s="492"/>
      <c r="ELG34" s="492"/>
      <c r="ELH34" s="492"/>
      <c r="ELI34" s="492"/>
      <c r="ELJ34" s="492"/>
      <c r="ELK34" s="492"/>
      <c r="ELL34" s="492"/>
      <c r="ELM34" s="492"/>
      <c r="ELN34" s="492"/>
      <c r="ELO34" s="492"/>
      <c r="ELP34" s="492"/>
      <c r="ELQ34" s="492"/>
      <c r="ELR34" s="492"/>
      <c r="ELS34" s="492"/>
      <c r="ELT34" s="492"/>
      <c r="ELU34" s="492"/>
      <c r="ELV34" s="492"/>
      <c r="ELW34" s="492"/>
      <c r="ELX34" s="492"/>
      <c r="ELY34" s="492"/>
      <c r="ELZ34" s="492"/>
      <c r="EMA34" s="492"/>
      <c r="EMB34" s="492"/>
      <c r="EMC34" s="492"/>
      <c r="EMD34" s="492"/>
      <c r="EME34" s="492"/>
      <c r="EMF34" s="492"/>
      <c r="EMG34" s="492"/>
      <c r="EMH34" s="492"/>
      <c r="EMI34" s="492"/>
      <c r="EMJ34" s="492"/>
      <c r="EMK34" s="492"/>
      <c r="EML34" s="492"/>
      <c r="EMM34" s="492"/>
      <c r="EMN34" s="492"/>
      <c r="EMO34" s="492"/>
      <c r="EMP34" s="492"/>
      <c r="EMQ34" s="492"/>
      <c r="EMR34" s="492"/>
      <c r="EMS34" s="492"/>
      <c r="EMT34" s="492"/>
      <c r="EMU34" s="492"/>
      <c r="EMV34" s="492"/>
      <c r="EMW34" s="492"/>
      <c r="EMX34" s="492"/>
      <c r="EMY34" s="492"/>
      <c r="EMZ34" s="492"/>
      <c r="ENA34" s="492"/>
      <c r="ENB34" s="492"/>
      <c r="ENC34" s="492"/>
      <c r="END34" s="492"/>
      <c r="ENE34" s="492"/>
      <c r="ENF34" s="492"/>
      <c r="ENG34" s="492"/>
      <c r="ENH34" s="492"/>
      <c r="ENI34" s="492"/>
      <c r="ENJ34" s="492"/>
      <c r="ENK34" s="492"/>
      <c r="ENL34" s="492"/>
      <c r="ENM34" s="492"/>
      <c r="ENN34" s="492"/>
      <c r="ENO34" s="492"/>
      <c r="ENP34" s="492"/>
      <c r="ENQ34" s="492"/>
      <c r="ENR34" s="492"/>
      <c r="ENS34" s="492"/>
      <c r="ENT34" s="492"/>
      <c r="ENU34" s="492"/>
      <c r="ENV34" s="492"/>
      <c r="ENW34" s="492"/>
      <c r="ENX34" s="492"/>
      <c r="ENY34" s="492"/>
      <c r="ENZ34" s="492"/>
      <c r="EOA34" s="492"/>
      <c r="EOB34" s="492"/>
      <c r="EOC34" s="492"/>
      <c r="EOD34" s="492"/>
      <c r="EOE34" s="492"/>
      <c r="EOF34" s="492"/>
      <c r="EOG34" s="492"/>
      <c r="EOH34" s="492"/>
      <c r="EOI34" s="492"/>
      <c r="EOJ34" s="492"/>
      <c r="EOK34" s="492"/>
      <c r="EOL34" s="492"/>
      <c r="EOM34" s="492"/>
      <c r="EON34" s="492"/>
      <c r="EOO34" s="492"/>
      <c r="EOP34" s="492"/>
      <c r="EOQ34" s="492"/>
      <c r="EOR34" s="492"/>
      <c r="EOS34" s="492"/>
      <c r="EOT34" s="492"/>
      <c r="EOU34" s="492"/>
      <c r="EOV34" s="492"/>
      <c r="EOW34" s="492"/>
      <c r="EOX34" s="492"/>
      <c r="EOY34" s="492"/>
      <c r="EOZ34" s="492"/>
      <c r="EPA34" s="492"/>
      <c r="EPB34" s="492"/>
      <c r="EPC34" s="492"/>
      <c r="EPD34" s="492"/>
      <c r="EPE34" s="492"/>
      <c r="EPF34" s="492"/>
      <c r="EPG34" s="492"/>
      <c r="EPH34" s="492"/>
      <c r="EPI34" s="492"/>
      <c r="EPJ34" s="492"/>
      <c r="EPK34" s="492"/>
      <c r="EPL34" s="492"/>
      <c r="EPM34" s="492"/>
      <c r="EPN34" s="492"/>
      <c r="EPO34" s="492"/>
      <c r="EPP34" s="492"/>
      <c r="EPQ34" s="492"/>
      <c r="EPR34" s="492"/>
      <c r="EPS34" s="492"/>
      <c r="EPT34" s="492"/>
      <c r="EPU34" s="492"/>
      <c r="EPV34" s="492"/>
      <c r="EPW34" s="492"/>
      <c r="EPX34" s="492"/>
      <c r="EPY34" s="492"/>
      <c r="EPZ34" s="492"/>
      <c r="EQA34" s="492"/>
      <c r="EQB34" s="492"/>
      <c r="EQC34" s="492"/>
      <c r="EQD34" s="492"/>
      <c r="EQE34" s="492"/>
      <c r="EQF34" s="492"/>
      <c r="EQG34" s="492"/>
      <c r="EQH34" s="492"/>
      <c r="EQI34" s="492"/>
      <c r="EQJ34" s="492"/>
      <c r="EQK34" s="492"/>
      <c r="EQL34" s="492"/>
      <c r="EQM34" s="492"/>
      <c r="EQN34" s="492"/>
      <c r="EQO34" s="492"/>
      <c r="EQP34" s="492"/>
      <c r="EQQ34" s="492"/>
      <c r="EQR34" s="492"/>
      <c r="EQS34" s="492"/>
      <c r="EQT34" s="492"/>
      <c r="EQU34" s="492"/>
      <c r="EQV34" s="492"/>
      <c r="EQW34" s="492"/>
      <c r="EQX34" s="492"/>
      <c r="EQY34" s="492"/>
      <c r="EQZ34" s="492"/>
      <c r="ERA34" s="492"/>
      <c r="ERB34" s="492"/>
      <c r="ERC34" s="492"/>
      <c r="ERD34" s="492"/>
      <c r="ERE34" s="492"/>
      <c r="ERF34" s="492"/>
      <c r="ERG34" s="492"/>
      <c r="ERH34" s="492"/>
      <c r="ERI34" s="492"/>
      <c r="ERJ34" s="492"/>
      <c r="ERK34" s="492"/>
      <c r="ERL34" s="492"/>
      <c r="ERM34" s="492"/>
      <c r="ERN34" s="492"/>
      <c r="ERO34" s="492"/>
      <c r="ERP34" s="492"/>
      <c r="ERQ34" s="492"/>
      <c r="ERR34" s="492"/>
      <c r="ERS34" s="492"/>
      <c r="ERT34" s="492"/>
      <c r="ERU34" s="492"/>
      <c r="ERV34" s="492"/>
      <c r="ERW34" s="492"/>
      <c r="ERX34" s="492"/>
      <c r="ERY34" s="492"/>
      <c r="ERZ34" s="492"/>
      <c r="ESA34" s="492"/>
      <c r="ESB34" s="492"/>
      <c r="ESC34" s="492"/>
      <c r="ESD34" s="492"/>
      <c r="ESE34" s="492"/>
      <c r="ESF34" s="492"/>
      <c r="ESG34" s="492"/>
      <c r="ESH34" s="492"/>
      <c r="ESI34" s="492"/>
      <c r="ESJ34" s="492"/>
      <c r="ESK34" s="492"/>
      <c r="ESL34" s="492"/>
      <c r="ESM34" s="492"/>
      <c r="ESN34" s="492"/>
      <c r="ESO34" s="492"/>
      <c r="ESP34" s="492"/>
      <c r="ESQ34" s="492"/>
      <c r="ESR34" s="492"/>
      <c r="ESS34" s="492"/>
      <c r="EST34" s="492"/>
      <c r="ESU34" s="492"/>
      <c r="ESV34" s="492"/>
      <c r="ESW34" s="492"/>
      <c r="ESX34" s="492"/>
      <c r="ESY34" s="492"/>
      <c r="ESZ34" s="492"/>
      <c r="ETA34" s="492"/>
      <c r="ETB34" s="492"/>
      <c r="ETC34" s="492"/>
      <c r="ETD34" s="492"/>
      <c r="ETE34" s="492"/>
      <c r="ETF34" s="492"/>
      <c r="ETG34" s="492"/>
      <c r="ETH34" s="492"/>
      <c r="ETI34" s="492"/>
      <c r="ETJ34" s="492"/>
      <c r="ETK34" s="492"/>
      <c r="ETL34" s="492"/>
      <c r="ETM34" s="492"/>
      <c r="ETN34" s="492"/>
      <c r="ETO34" s="492"/>
      <c r="ETP34" s="492"/>
      <c r="ETQ34" s="492"/>
      <c r="ETR34" s="492"/>
      <c r="ETS34" s="492"/>
      <c r="ETT34" s="492"/>
      <c r="ETU34" s="492"/>
      <c r="ETV34" s="492"/>
      <c r="ETW34" s="492"/>
      <c r="ETX34" s="492"/>
      <c r="ETY34" s="492"/>
      <c r="ETZ34" s="492"/>
      <c r="EUA34" s="492"/>
      <c r="EUB34" s="492"/>
      <c r="EUC34" s="492"/>
      <c r="EUD34" s="492"/>
      <c r="EUE34" s="492"/>
      <c r="EUF34" s="492"/>
      <c r="EUG34" s="492"/>
      <c r="EUH34" s="492"/>
      <c r="EUI34" s="492"/>
      <c r="EUJ34" s="492"/>
      <c r="EUK34" s="492"/>
      <c r="EUL34" s="492"/>
      <c r="EUM34" s="492"/>
      <c r="EUN34" s="492"/>
      <c r="EUO34" s="492"/>
      <c r="EUP34" s="492"/>
      <c r="EUQ34" s="492"/>
      <c r="EUR34" s="492"/>
      <c r="EUS34" s="492"/>
      <c r="EUT34" s="492"/>
      <c r="EUU34" s="492"/>
      <c r="EUV34" s="492"/>
      <c r="EUW34" s="492"/>
      <c r="EUX34" s="492"/>
      <c r="EUY34" s="492"/>
      <c r="EUZ34" s="492"/>
      <c r="EVA34" s="492"/>
      <c r="EVB34" s="492"/>
      <c r="EVC34" s="492"/>
      <c r="EVD34" s="492"/>
      <c r="EVE34" s="492"/>
      <c r="EVF34" s="492"/>
      <c r="EVG34" s="492"/>
      <c r="EVH34" s="492"/>
      <c r="EVI34" s="492"/>
      <c r="EVJ34" s="492"/>
      <c r="EVK34" s="492"/>
      <c r="EVL34" s="492"/>
      <c r="EVM34" s="492"/>
      <c r="EVN34" s="492"/>
      <c r="EVO34" s="492"/>
      <c r="EVP34" s="492"/>
      <c r="EVQ34" s="492"/>
      <c r="EVR34" s="492"/>
      <c r="EVS34" s="492"/>
      <c r="EVT34" s="492"/>
      <c r="EVU34" s="492"/>
      <c r="EVV34" s="492"/>
      <c r="EVW34" s="492"/>
      <c r="EVX34" s="492"/>
      <c r="EVY34" s="492"/>
      <c r="EVZ34" s="492"/>
      <c r="EWA34" s="492"/>
      <c r="EWB34" s="492"/>
      <c r="EWC34" s="492"/>
      <c r="EWD34" s="492"/>
      <c r="EWE34" s="492"/>
      <c r="EWF34" s="492"/>
      <c r="EWG34" s="492"/>
      <c r="EWH34" s="492"/>
      <c r="EWI34" s="492"/>
      <c r="EWJ34" s="492"/>
      <c r="EWK34" s="492"/>
      <c r="EWL34" s="492"/>
      <c r="EWM34" s="492"/>
      <c r="EWN34" s="492"/>
      <c r="EWO34" s="492"/>
      <c r="EWP34" s="492"/>
      <c r="EWQ34" s="492"/>
      <c r="EWR34" s="492"/>
      <c r="EWS34" s="492"/>
      <c r="EWT34" s="492"/>
      <c r="EWU34" s="492"/>
      <c r="EWV34" s="492"/>
      <c r="EWW34" s="492"/>
      <c r="EWX34" s="492"/>
      <c r="EWY34" s="492"/>
      <c r="EWZ34" s="492"/>
      <c r="EXA34" s="492"/>
      <c r="EXB34" s="492"/>
      <c r="EXC34" s="492"/>
      <c r="EXD34" s="492"/>
      <c r="EXE34" s="492"/>
      <c r="EXF34" s="492"/>
      <c r="EXG34" s="492"/>
      <c r="EXH34" s="492"/>
      <c r="EXI34" s="492"/>
      <c r="EXJ34" s="492"/>
      <c r="EXK34" s="492"/>
      <c r="EXL34" s="492"/>
      <c r="EXM34" s="492"/>
      <c r="EXN34" s="492"/>
      <c r="EXO34" s="492"/>
      <c r="EXP34" s="492"/>
      <c r="EXQ34" s="492"/>
      <c r="EXR34" s="492"/>
      <c r="EXS34" s="492"/>
      <c r="EXT34" s="492"/>
      <c r="EXU34" s="492"/>
      <c r="EXV34" s="492"/>
      <c r="EXW34" s="492"/>
      <c r="EXX34" s="492"/>
      <c r="EXY34" s="492"/>
      <c r="EXZ34" s="492"/>
      <c r="EYA34" s="492"/>
      <c r="EYB34" s="492"/>
      <c r="EYC34" s="492"/>
      <c r="EYD34" s="492"/>
      <c r="EYE34" s="492"/>
      <c r="EYF34" s="492"/>
      <c r="EYG34" s="492"/>
      <c r="EYH34" s="492"/>
      <c r="EYI34" s="492"/>
      <c r="EYJ34" s="492"/>
      <c r="EYK34" s="492"/>
      <c r="EYL34" s="492"/>
      <c r="EYM34" s="492"/>
      <c r="EYN34" s="492"/>
      <c r="EYO34" s="492"/>
      <c r="EYP34" s="492"/>
      <c r="EYQ34" s="492"/>
      <c r="EYR34" s="492"/>
      <c r="EYS34" s="492"/>
      <c r="EYT34" s="492"/>
      <c r="EYU34" s="492"/>
      <c r="EYV34" s="492"/>
      <c r="EYW34" s="492"/>
      <c r="EYX34" s="492"/>
      <c r="EYY34" s="492"/>
      <c r="EYZ34" s="492"/>
      <c r="EZA34" s="492"/>
      <c r="EZB34" s="492"/>
      <c r="EZC34" s="492"/>
      <c r="EZD34" s="492"/>
      <c r="EZE34" s="492"/>
      <c r="EZF34" s="492"/>
      <c r="EZG34" s="492"/>
      <c r="EZH34" s="492"/>
      <c r="EZI34" s="492"/>
      <c r="EZJ34" s="492"/>
      <c r="EZK34" s="492"/>
      <c r="EZL34" s="492"/>
      <c r="EZM34" s="492"/>
      <c r="EZN34" s="492"/>
      <c r="EZO34" s="492"/>
      <c r="EZP34" s="492"/>
      <c r="EZQ34" s="492"/>
      <c r="EZR34" s="492"/>
      <c r="EZS34" s="492"/>
      <c r="EZT34" s="492"/>
      <c r="EZU34" s="492"/>
      <c r="EZV34" s="492"/>
      <c r="EZW34" s="492"/>
      <c r="EZX34" s="492"/>
      <c r="EZY34" s="492"/>
      <c r="EZZ34" s="492"/>
      <c r="FAA34" s="492"/>
      <c r="FAB34" s="492"/>
      <c r="FAC34" s="492"/>
      <c r="FAD34" s="492"/>
      <c r="FAE34" s="492"/>
      <c r="FAF34" s="492"/>
      <c r="FAG34" s="492"/>
    </row>
    <row r="35" spans="1:4089" s="504" customFormat="1" ht="36.75" customHeight="1">
      <c r="A35" s="500"/>
      <c r="B35" s="501" t="s">
        <v>150</v>
      </c>
      <c r="C35" s="502" t="s">
        <v>2064</v>
      </c>
      <c r="D35" s="503"/>
      <c r="E35" s="503"/>
      <c r="F35" s="503"/>
      <c r="G35" s="566">
        <f>SUM(G6:G34)</f>
        <v>636200</v>
      </c>
      <c r="H35" s="503"/>
      <c r="I35" s="566">
        <f>SUM(I6:I34)</f>
        <v>141300</v>
      </c>
      <c r="J35" s="566">
        <f>SUM(J6:J34)</f>
        <v>777500</v>
      </c>
      <c r="K35" s="503"/>
      <c r="L35" s="503"/>
      <c r="M35" s="503"/>
    </row>
    <row r="36" spans="1:4089">
      <c r="J36" s="567"/>
    </row>
  </sheetData>
  <mergeCells count="5">
    <mergeCell ref="A1:M1"/>
    <mergeCell ref="L7:L9"/>
    <mergeCell ref="M7:M9"/>
    <mergeCell ref="K7:K9"/>
    <mergeCell ref="L16:L20"/>
  </mergeCells>
  <printOptions horizontalCentered="1"/>
  <pageMargins left="0.74" right="0.73" top="0.98" bottom="0.74" header="0.42" footer="0.22"/>
  <pageSetup paperSize="9" scale="61" fitToHeight="0" orientation="landscape" r:id="rId1"/>
  <headerFooter alignWithMargins="0">
    <oddHeader>&amp;L&amp;G&amp;R&amp;11&amp;K03+000TENDER DOCUMENTS FOR PLUMBING WORKS&amp;"Century Gothic,Regular"&amp;10&amp;K000000
&amp;"-,Bold"&amp;14&amp;K03+000RESIDENCE OF MR. ADEEL SHAH, KARACHI</oddHeader>
    <oddFooter>&amp;L&amp;"Calibri,Bold"&amp;14&amp;K03+000S. MEHBOOB &amp;&amp; COMPANY&amp;R&amp;"Calibri,Regular"Sec-II - &amp;P of &amp;N</oddFooter>
  </headerFooter>
  <rowBreaks count="1" manualBreakCount="1">
    <brk id="21" max="12" man="1"/>
  </row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C1:N8"/>
  <sheetViews>
    <sheetView workbookViewId="0">
      <selection activeCell="J21" sqref="J21"/>
    </sheetView>
  </sheetViews>
  <sheetFormatPr defaultRowHeight="13.5"/>
  <sheetData>
    <row r="1" spans="3:14">
      <c r="C1" s="635" t="s">
        <v>90</v>
      </c>
      <c r="D1" s="636"/>
      <c r="E1" s="636"/>
      <c r="F1" s="637"/>
      <c r="G1" s="635" t="s">
        <v>93</v>
      </c>
      <c r="H1" s="636"/>
      <c r="I1" s="636"/>
      <c r="J1" s="637"/>
      <c r="K1" s="638" t="s">
        <v>91</v>
      </c>
      <c r="L1" s="639"/>
      <c r="M1" s="639"/>
      <c r="N1" s="639"/>
    </row>
    <row r="2" spans="3:14">
      <c r="C2" s="38"/>
      <c r="D2" t="s">
        <v>84</v>
      </c>
      <c r="E2" t="s">
        <v>89</v>
      </c>
      <c r="F2" s="39"/>
      <c r="G2" s="38"/>
      <c r="H2" t="s">
        <v>85</v>
      </c>
      <c r="I2" t="s">
        <v>89</v>
      </c>
      <c r="J2" s="39"/>
      <c r="L2" t="s">
        <v>84</v>
      </c>
      <c r="M2" t="s">
        <v>89</v>
      </c>
    </row>
    <row r="3" spans="3:14">
      <c r="C3" s="38" t="s">
        <v>83</v>
      </c>
      <c r="D3">
        <v>3</v>
      </c>
      <c r="E3">
        <v>4</v>
      </c>
      <c r="F3" s="39">
        <f>E3*D3</f>
        <v>12</v>
      </c>
      <c r="G3" s="38" t="s">
        <v>83</v>
      </c>
      <c r="H3">
        <v>3</v>
      </c>
      <c r="I3">
        <v>4</v>
      </c>
      <c r="J3" s="39">
        <f>H3*I3</f>
        <v>12</v>
      </c>
      <c r="K3" t="s">
        <v>83</v>
      </c>
      <c r="L3">
        <v>3</v>
      </c>
      <c r="M3">
        <v>1</v>
      </c>
      <c r="N3">
        <f>L3*M3</f>
        <v>3</v>
      </c>
    </row>
    <row r="4" spans="3:14">
      <c r="C4" s="38" t="s">
        <v>82</v>
      </c>
      <c r="D4">
        <v>1</v>
      </c>
      <c r="E4">
        <v>4</v>
      </c>
      <c r="F4" s="39">
        <f t="shared" ref="F4:F8" si="0">E4*D4</f>
        <v>4</v>
      </c>
      <c r="G4" s="38" t="s">
        <v>82</v>
      </c>
      <c r="H4">
        <v>1</v>
      </c>
      <c r="I4">
        <v>4</v>
      </c>
      <c r="J4" s="39">
        <f t="shared" ref="J4:J8" si="1">H4*I4</f>
        <v>4</v>
      </c>
      <c r="K4" t="s">
        <v>82</v>
      </c>
      <c r="L4">
        <v>1</v>
      </c>
      <c r="M4">
        <v>1</v>
      </c>
      <c r="N4">
        <f t="shared" ref="N4:N8" si="2">L4*M4</f>
        <v>1</v>
      </c>
    </row>
    <row r="5" spans="3:14">
      <c r="C5" s="38" t="s">
        <v>57</v>
      </c>
      <c r="D5">
        <v>1</v>
      </c>
      <c r="E5">
        <v>4</v>
      </c>
      <c r="F5" s="39">
        <f t="shared" si="0"/>
        <v>4</v>
      </c>
      <c r="G5" s="38" t="s">
        <v>57</v>
      </c>
      <c r="H5">
        <v>1</v>
      </c>
      <c r="I5">
        <v>4</v>
      </c>
      <c r="J5" s="39">
        <f t="shared" si="1"/>
        <v>4</v>
      </c>
      <c r="K5" t="s">
        <v>57</v>
      </c>
      <c r="L5">
        <v>1</v>
      </c>
      <c r="M5">
        <v>1</v>
      </c>
      <c r="N5">
        <f t="shared" si="2"/>
        <v>1</v>
      </c>
    </row>
    <row r="6" spans="3:14">
      <c r="C6" s="38" t="s">
        <v>86</v>
      </c>
      <c r="D6">
        <v>1</v>
      </c>
      <c r="E6">
        <v>4</v>
      </c>
      <c r="F6" s="39">
        <f t="shared" si="0"/>
        <v>4</v>
      </c>
      <c r="G6" s="38" t="s">
        <v>86</v>
      </c>
      <c r="H6">
        <v>1</v>
      </c>
      <c r="I6">
        <v>4</v>
      </c>
      <c r="J6" s="39">
        <f t="shared" si="1"/>
        <v>4</v>
      </c>
      <c r="K6" t="s">
        <v>86</v>
      </c>
      <c r="L6">
        <v>1</v>
      </c>
      <c r="M6">
        <v>1</v>
      </c>
      <c r="N6">
        <f t="shared" si="2"/>
        <v>1</v>
      </c>
    </row>
    <row r="7" spans="3:14">
      <c r="C7" s="38" t="s">
        <v>87</v>
      </c>
      <c r="D7">
        <v>2</v>
      </c>
      <c r="E7">
        <v>4</v>
      </c>
      <c r="F7" s="39">
        <f t="shared" si="0"/>
        <v>8</v>
      </c>
      <c r="G7" s="38" t="s">
        <v>87</v>
      </c>
      <c r="H7">
        <v>2</v>
      </c>
      <c r="I7">
        <v>4</v>
      </c>
      <c r="J7" s="39">
        <f t="shared" si="1"/>
        <v>8</v>
      </c>
      <c r="K7" t="s">
        <v>87</v>
      </c>
      <c r="L7">
        <v>2</v>
      </c>
      <c r="M7">
        <v>1</v>
      </c>
      <c r="N7">
        <f t="shared" si="2"/>
        <v>2</v>
      </c>
    </row>
    <row r="8" spans="3:14" ht="14.25" thickBot="1">
      <c r="C8" s="40" t="s">
        <v>88</v>
      </c>
      <c r="D8" s="41">
        <v>2</v>
      </c>
      <c r="E8" s="41">
        <v>4</v>
      </c>
      <c r="F8" s="42">
        <f t="shared" si="0"/>
        <v>8</v>
      </c>
      <c r="G8" s="40" t="s">
        <v>88</v>
      </c>
      <c r="H8" s="41">
        <v>2</v>
      </c>
      <c r="I8" s="41">
        <v>4</v>
      </c>
      <c r="J8" s="42">
        <f t="shared" si="1"/>
        <v>8</v>
      </c>
      <c r="K8" t="s">
        <v>88</v>
      </c>
      <c r="L8">
        <v>2</v>
      </c>
      <c r="M8">
        <v>1</v>
      </c>
      <c r="N8">
        <f t="shared" si="2"/>
        <v>2</v>
      </c>
    </row>
  </sheetData>
  <mergeCells count="3">
    <mergeCell ref="C1:F1"/>
    <mergeCell ref="G1:J1"/>
    <mergeCell ref="K1:N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2181"/>
  <sheetViews>
    <sheetView showGridLines="0" view="pageBreakPreview" topLeftCell="A97" zoomScale="70" zoomScaleNormal="55" zoomScaleSheetLayoutView="70" workbookViewId="0">
      <selection activeCell="J21" sqref="J21"/>
    </sheetView>
  </sheetViews>
  <sheetFormatPr defaultRowHeight="18.75"/>
  <cols>
    <col min="1" max="1" width="8.5703125" style="103" bestFit="1" customWidth="1"/>
    <col min="2" max="2" width="18.7109375" style="103" customWidth="1"/>
    <col min="3" max="3" width="53.85546875" style="62" customWidth="1"/>
    <col min="4" max="4" width="14.42578125" style="104" customWidth="1"/>
    <col min="5" max="5" width="12.7109375" style="105" customWidth="1"/>
    <col min="6" max="6" width="14.7109375" style="105" customWidth="1"/>
    <col min="7" max="8" width="14.7109375" style="106" customWidth="1"/>
    <col min="9" max="9" width="20.140625" style="61" customWidth="1"/>
    <col min="10" max="10" width="12.7109375" style="104" customWidth="1"/>
    <col min="11" max="11" width="14.7109375" style="61" customWidth="1"/>
    <col min="12" max="12" width="15" style="61" bestFit="1" customWidth="1"/>
    <col min="13" max="14" width="9.140625" style="61"/>
    <col min="15" max="15" width="12" style="62" bestFit="1" customWidth="1"/>
    <col min="16" max="18" width="9.140625" style="62"/>
    <col min="19" max="19" width="13.28515625" style="62" customWidth="1"/>
    <col min="20" max="20" width="9.140625" style="62"/>
    <col min="21" max="21" width="11.5703125" style="62" customWidth="1"/>
    <col min="22" max="243" width="9.140625" style="62"/>
    <col min="244" max="244" width="8.5703125" style="62" bestFit="1" customWidth="1"/>
    <col min="245" max="245" width="12.42578125" style="62" bestFit="1" customWidth="1"/>
    <col min="246" max="246" width="48.140625" style="62" customWidth="1"/>
    <col min="247" max="258" width="9.7109375" style="62" customWidth="1"/>
    <col min="259" max="262" width="14.7109375" style="62" customWidth="1"/>
    <col min="263" max="263" width="16.42578125" style="62" customWidth="1"/>
    <col min="264" max="264" width="11.5703125" style="62" bestFit="1" customWidth="1"/>
    <col min="265" max="265" width="34.140625" style="62" bestFit="1" customWidth="1"/>
    <col min="266" max="266" width="20.140625" style="62" customWidth="1"/>
    <col min="267" max="499" width="9.140625" style="62"/>
    <col min="500" max="500" width="8.5703125" style="62" bestFit="1" customWidth="1"/>
    <col min="501" max="501" width="12.42578125" style="62" bestFit="1" customWidth="1"/>
    <col min="502" max="502" width="48.140625" style="62" customWidth="1"/>
    <col min="503" max="514" width="9.7109375" style="62" customWidth="1"/>
    <col min="515" max="518" width="14.7109375" style="62" customWidth="1"/>
    <col min="519" max="519" width="16.42578125" style="62" customWidth="1"/>
    <col min="520" max="520" width="11.5703125" style="62" bestFit="1" customWidth="1"/>
    <col min="521" max="521" width="34.140625" style="62" bestFit="1" customWidth="1"/>
    <col min="522" max="522" width="20.140625" style="62" customWidth="1"/>
    <col min="523" max="755" width="9.140625" style="62"/>
    <col min="756" max="756" width="8.5703125" style="62" bestFit="1" customWidth="1"/>
    <col min="757" max="757" width="12.42578125" style="62" bestFit="1" customWidth="1"/>
    <col min="758" max="758" width="48.140625" style="62" customWidth="1"/>
    <col min="759" max="770" width="9.7109375" style="62" customWidth="1"/>
    <col min="771" max="774" width="14.7109375" style="62" customWidth="1"/>
    <col min="775" max="775" width="16.42578125" style="62" customWidth="1"/>
    <col min="776" max="776" width="11.5703125" style="62" bestFit="1" customWidth="1"/>
    <col min="777" max="777" width="34.140625" style="62" bestFit="1" customWidth="1"/>
    <col min="778" max="778" width="20.140625" style="62" customWidth="1"/>
    <col min="779" max="1011" width="9.140625" style="62"/>
    <col min="1012" max="1012" width="8.5703125" style="62" bestFit="1" customWidth="1"/>
    <col min="1013" max="1013" width="12.42578125" style="62" bestFit="1" customWidth="1"/>
    <col min="1014" max="1014" width="48.140625" style="62" customWidth="1"/>
    <col min="1015" max="1026" width="9.7109375" style="62" customWidth="1"/>
    <col min="1027" max="1030" width="14.7109375" style="62" customWidth="1"/>
    <col min="1031" max="1031" width="16.42578125" style="62" customWidth="1"/>
    <col min="1032" max="1032" width="11.5703125" style="62" bestFit="1" customWidth="1"/>
    <col min="1033" max="1033" width="34.140625" style="62" bestFit="1" customWidth="1"/>
    <col min="1034" max="1034" width="20.140625" style="62" customWidth="1"/>
    <col min="1035" max="1267" width="9.140625" style="62"/>
    <col min="1268" max="1268" width="8.5703125" style="62" bestFit="1" customWidth="1"/>
    <col min="1269" max="1269" width="12.42578125" style="62" bestFit="1" customWidth="1"/>
    <col min="1270" max="1270" width="48.140625" style="62" customWidth="1"/>
    <col min="1271" max="1282" width="9.7109375" style="62" customWidth="1"/>
    <col min="1283" max="1286" width="14.7109375" style="62" customWidth="1"/>
    <col min="1287" max="1287" width="16.42578125" style="62" customWidth="1"/>
    <col min="1288" max="1288" width="11.5703125" style="62" bestFit="1" customWidth="1"/>
    <col min="1289" max="1289" width="34.140625" style="62" bestFit="1" customWidth="1"/>
    <col min="1290" max="1290" width="20.140625" style="62" customWidth="1"/>
    <col min="1291" max="1523" width="9.140625" style="62"/>
    <col min="1524" max="1524" width="8.5703125" style="62" bestFit="1" customWidth="1"/>
    <col min="1525" max="1525" width="12.42578125" style="62" bestFit="1" customWidth="1"/>
    <col min="1526" max="1526" width="48.140625" style="62" customWidth="1"/>
    <col min="1527" max="1538" width="9.7109375" style="62" customWidth="1"/>
    <col min="1539" max="1542" width="14.7109375" style="62" customWidth="1"/>
    <col min="1543" max="1543" width="16.42578125" style="62" customWidth="1"/>
    <col min="1544" max="1544" width="11.5703125" style="62" bestFit="1" customWidth="1"/>
    <col min="1545" max="1545" width="34.140625" style="62" bestFit="1" customWidth="1"/>
    <col min="1546" max="1546" width="20.140625" style="62" customWidth="1"/>
    <col min="1547" max="1779" width="9.140625" style="62"/>
    <col min="1780" max="1780" width="8.5703125" style="62" bestFit="1" customWidth="1"/>
    <col min="1781" max="1781" width="12.42578125" style="62" bestFit="1" customWidth="1"/>
    <col min="1782" max="1782" width="48.140625" style="62" customWidth="1"/>
    <col min="1783" max="1794" width="9.7109375" style="62" customWidth="1"/>
    <col min="1795" max="1798" width="14.7109375" style="62" customWidth="1"/>
    <col min="1799" max="1799" width="16.42578125" style="62" customWidth="1"/>
    <col min="1800" max="1800" width="11.5703125" style="62" bestFit="1" customWidth="1"/>
    <col min="1801" max="1801" width="34.140625" style="62" bestFit="1" customWidth="1"/>
    <col min="1802" max="1802" width="20.140625" style="62" customWidth="1"/>
    <col min="1803" max="2035" width="9.140625" style="62"/>
    <col min="2036" max="2036" width="8.5703125" style="62" bestFit="1" customWidth="1"/>
    <col min="2037" max="2037" width="12.42578125" style="62" bestFit="1" customWidth="1"/>
    <col min="2038" max="2038" width="48.140625" style="62" customWidth="1"/>
    <col min="2039" max="2050" width="9.7109375" style="62" customWidth="1"/>
    <col min="2051" max="2054" width="14.7109375" style="62" customWidth="1"/>
    <col min="2055" max="2055" width="16.42578125" style="62" customWidth="1"/>
    <col min="2056" max="2056" width="11.5703125" style="62" bestFit="1" customWidth="1"/>
    <col min="2057" max="2057" width="34.140625" style="62" bestFit="1" customWidth="1"/>
    <col min="2058" max="2058" width="20.140625" style="62" customWidth="1"/>
    <col min="2059" max="2291" width="9.140625" style="62"/>
    <col min="2292" max="2292" width="8.5703125" style="62" bestFit="1" customWidth="1"/>
    <col min="2293" max="2293" width="12.42578125" style="62" bestFit="1" customWidth="1"/>
    <col min="2294" max="2294" width="48.140625" style="62" customWidth="1"/>
    <col min="2295" max="2306" width="9.7109375" style="62" customWidth="1"/>
    <col min="2307" max="2310" width="14.7109375" style="62" customWidth="1"/>
    <col min="2311" max="2311" width="16.42578125" style="62" customWidth="1"/>
    <col min="2312" max="2312" width="11.5703125" style="62" bestFit="1" customWidth="1"/>
    <col min="2313" max="2313" width="34.140625" style="62" bestFit="1" customWidth="1"/>
    <col min="2314" max="2314" width="20.140625" style="62" customWidth="1"/>
    <col min="2315" max="2547" width="9.140625" style="62"/>
    <col min="2548" max="2548" width="8.5703125" style="62" bestFit="1" customWidth="1"/>
    <col min="2549" max="2549" width="12.42578125" style="62" bestFit="1" customWidth="1"/>
    <col min="2550" max="2550" width="48.140625" style="62" customWidth="1"/>
    <col min="2551" max="2562" width="9.7109375" style="62" customWidth="1"/>
    <col min="2563" max="2566" width="14.7109375" style="62" customWidth="1"/>
    <col min="2567" max="2567" width="16.42578125" style="62" customWidth="1"/>
    <col min="2568" max="2568" width="11.5703125" style="62" bestFit="1" customWidth="1"/>
    <col min="2569" max="2569" width="34.140625" style="62" bestFit="1" customWidth="1"/>
    <col min="2570" max="2570" width="20.140625" style="62" customWidth="1"/>
    <col min="2571" max="2803" width="9.140625" style="62"/>
    <col min="2804" max="2804" width="8.5703125" style="62" bestFit="1" customWidth="1"/>
    <col min="2805" max="2805" width="12.42578125" style="62" bestFit="1" customWidth="1"/>
    <col min="2806" max="2806" width="48.140625" style="62" customWidth="1"/>
    <col min="2807" max="2818" width="9.7109375" style="62" customWidth="1"/>
    <col min="2819" max="2822" width="14.7109375" style="62" customWidth="1"/>
    <col min="2823" max="2823" width="16.42578125" style="62" customWidth="1"/>
    <col min="2824" max="2824" width="11.5703125" style="62" bestFit="1" customWidth="1"/>
    <col min="2825" max="2825" width="34.140625" style="62" bestFit="1" customWidth="1"/>
    <col min="2826" max="2826" width="20.140625" style="62" customWidth="1"/>
    <col min="2827" max="3059" width="9.140625" style="62"/>
    <col min="3060" max="3060" width="8.5703125" style="62" bestFit="1" customWidth="1"/>
    <col min="3061" max="3061" width="12.42578125" style="62" bestFit="1" customWidth="1"/>
    <col min="3062" max="3062" width="48.140625" style="62" customWidth="1"/>
    <col min="3063" max="3074" width="9.7109375" style="62" customWidth="1"/>
    <col min="3075" max="3078" width="14.7109375" style="62" customWidth="1"/>
    <col min="3079" max="3079" width="16.42578125" style="62" customWidth="1"/>
    <col min="3080" max="3080" width="11.5703125" style="62" bestFit="1" customWidth="1"/>
    <col min="3081" max="3081" width="34.140625" style="62" bestFit="1" customWidth="1"/>
    <col min="3082" max="3082" width="20.140625" style="62" customWidth="1"/>
    <col min="3083" max="3315" width="9.140625" style="62"/>
    <col min="3316" max="3316" width="8.5703125" style="62" bestFit="1" customWidth="1"/>
    <col min="3317" max="3317" width="12.42578125" style="62" bestFit="1" customWidth="1"/>
    <col min="3318" max="3318" width="48.140625" style="62" customWidth="1"/>
    <col min="3319" max="3330" width="9.7109375" style="62" customWidth="1"/>
    <col min="3331" max="3334" width="14.7109375" style="62" customWidth="1"/>
    <col min="3335" max="3335" width="16.42578125" style="62" customWidth="1"/>
    <col min="3336" max="3336" width="11.5703125" style="62" bestFit="1" customWidth="1"/>
    <col min="3337" max="3337" width="34.140625" style="62" bestFit="1" customWidth="1"/>
    <col min="3338" max="3338" width="20.140625" style="62" customWidth="1"/>
    <col min="3339" max="3571" width="9.140625" style="62"/>
    <col min="3572" max="3572" width="8.5703125" style="62" bestFit="1" customWidth="1"/>
    <col min="3573" max="3573" width="12.42578125" style="62" bestFit="1" customWidth="1"/>
    <col min="3574" max="3574" width="48.140625" style="62" customWidth="1"/>
    <col min="3575" max="3586" width="9.7109375" style="62" customWidth="1"/>
    <col min="3587" max="3590" width="14.7109375" style="62" customWidth="1"/>
    <col min="3591" max="3591" width="16.42578125" style="62" customWidth="1"/>
    <col min="3592" max="3592" width="11.5703125" style="62" bestFit="1" customWidth="1"/>
    <col min="3593" max="3593" width="34.140625" style="62" bestFit="1" customWidth="1"/>
    <col min="3594" max="3594" width="20.140625" style="62" customWidth="1"/>
    <col min="3595" max="3827" width="9.140625" style="62"/>
    <col min="3828" max="3828" width="8.5703125" style="62" bestFit="1" customWidth="1"/>
    <col min="3829" max="3829" width="12.42578125" style="62" bestFit="1" customWidth="1"/>
    <col min="3830" max="3830" width="48.140625" style="62" customWidth="1"/>
    <col min="3831" max="3842" width="9.7109375" style="62" customWidth="1"/>
    <col min="3843" max="3846" width="14.7109375" style="62" customWidth="1"/>
    <col min="3847" max="3847" width="16.42578125" style="62" customWidth="1"/>
    <col min="3848" max="3848" width="11.5703125" style="62" bestFit="1" customWidth="1"/>
    <col min="3849" max="3849" width="34.140625" style="62" bestFit="1" customWidth="1"/>
    <col min="3850" max="3850" width="20.140625" style="62" customWidth="1"/>
    <col min="3851" max="4083" width="9.140625" style="62"/>
    <col min="4084" max="4084" width="8.5703125" style="62" bestFit="1" customWidth="1"/>
    <col min="4085" max="4085" width="12.42578125" style="62" bestFit="1" customWidth="1"/>
    <col min="4086" max="4086" width="48.140625" style="62" customWidth="1"/>
    <col min="4087" max="4098" width="9.7109375" style="62" customWidth="1"/>
    <col min="4099" max="4102" width="14.7109375" style="62" customWidth="1"/>
    <col min="4103" max="4103" width="16.42578125" style="62" customWidth="1"/>
    <col min="4104" max="4104" width="11.5703125" style="62" bestFit="1" customWidth="1"/>
    <col min="4105" max="4105" width="34.140625" style="62" bestFit="1" customWidth="1"/>
    <col min="4106" max="4106" width="20.140625" style="62" customWidth="1"/>
    <col min="4107" max="4339" width="9.140625" style="62"/>
    <col min="4340" max="4340" width="8.5703125" style="62" bestFit="1" customWidth="1"/>
    <col min="4341" max="4341" width="12.42578125" style="62" bestFit="1" customWidth="1"/>
    <col min="4342" max="4342" width="48.140625" style="62" customWidth="1"/>
    <col min="4343" max="4354" width="9.7109375" style="62" customWidth="1"/>
    <col min="4355" max="4358" width="14.7109375" style="62" customWidth="1"/>
    <col min="4359" max="4359" width="16.42578125" style="62" customWidth="1"/>
    <col min="4360" max="4360" width="11.5703125" style="62" bestFit="1" customWidth="1"/>
    <col min="4361" max="4361" width="34.140625" style="62" bestFit="1" customWidth="1"/>
    <col min="4362" max="4362" width="20.140625" style="62" customWidth="1"/>
    <col min="4363" max="4595" width="9.140625" style="62"/>
    <col min="4596" max="4596" width="8.5703125" style="62" bestFit="1" customWidth="1"/>
    <col min="4597" max="4597" width="12.42578125" style="62" bestFit="1" customWidth="1"/>
    <col min="4598" max="4598" width="48.140625" style="62" customWidth="1"/>
    <col min="4599" max="4610" width="9.7109375" style="62" customWidth="1"/>
    <col min="4611" max="4614" width="14.7109375" style="62" customWidth="1"/>
    <col min="4615" max="4615" width="16.42578125" style="62" customWidth="1"/>
    <col min="4616" max="4616" width="11.5703125" style="62" bestFit="1" customWidth="1"/>
    <col min="4617" max="4617" width="34.140625" style="62" bestFit="1" customWidth="1"/>
    <col min="4618" max="4618" width="20.140625" style="62" customWidth="1"/>
    <col min="4619" max="4851" width="9.140625" style="62"/>
    <col min="4852" max="4852" width="8.5703125" style="62" bestFit="1" customWidth="1"/>
    <col min="4853" max="4853" width="12.42578125" style="62" bestFit="1" customWidth="1"/>
    <col min="4854" max="4854" width="48.140625" style="62" customWidth="1"/>
    <col min="4855" max="4866" width="9.7109375" style="62" customWidth="1"/>
    <col min="4867" max="4870" width="14.7109375" style="62" customWidth="1"/>
    <col min="4871" max="4871" width="16.42578125" style="62" customWidth="1"/>
    <col min="4872" max="4872" width="11.5703125" style="62" bestFit="1" customWidth="1"/>
    <col min="4873" max="4873" width="34.140625" style="62" bestFit="1" customWidth="1"/>
    <col min="4874" max="4874" width="20.140625" style="62" customWidth="1"/>
    <col min="4875" max="5107" width="9.140625" style="62"/>
    <col min="5108" max="5108" width="8.5703125" style="62" bestFit="1" customWidth="1"/>
    <col min="5109" max="5109" width="12.42578125" style="62" bestFit="1" customWidth="1"/>
    <col min="5110" max="5110" width="48.140625" style="62" customWidth="1"/>
    <col min="5111" max="5122" width="9.7109375" style="62" customWidth="1"/>
    <col min="5123" max="5126" width="14.7109375" style="62" customWidth="1"/>
    <col min="5127" max="5127" width="16.42578125" style="62" customWidth="1"/>
    <col min="5128" max="5128" width="11.5703125" style="62" bestFit="1" customWidth="1"/>
    <col min="5129" max="5129" width="34.140625" style="62" bestFit="1" customWidth="1"/>
    <col min="5130" max="5130" width="20.140625" style="62" customWidth="1"/>
    <col min="5131" max="5363" width="9.140625" style="62"/>
    <col min="5364" max="5364" width="8.5703125" style="62" bestFit="1" customWidth="1"/>
    <col min="5365" max="5365" width="12.42578125" style="62" bestFit="1" customWidth="1"/>
    <col min="5366" max="5366" width="48.140625" style="62" customWidth="1"/>
    <col min="5367" max="5378" width="9.7109375" style="62" customWidth="1"/>
    <col min="5379" max="5382" width="14.7109375" style="62" customWidth="1"/>
    <col min="5383" max="5383" width="16.42578125" style="62" customWidth="1"/>
    <col min="5384" max="5384" width="11.5703125" style="62" bestFit="1" customWidth="1"/>
    <col min="5385" max="5385" width="34.140625" style="62" bestFit="1" customWidth="1"/>
    <col min="5386" max="5386" width="20.140625" style="62" customWidth="1"/>
    <col min="5387" max="5619" width="9.140625" style="62"/>
    <col min="5620" max="5620" width="8.5703125" style="62" bestFit="1" customWidth="1"/>
    <col min="5621" max="5621" width="12.42578125" style="62" bestFit="1" customWidth="1"/>
    <col min="5622" max="5622" width="48.140625" style="62" customWidth="1"/>
    <col min="5623" max="5634" width="9.7109375" style="62" customWidth="1"/>
    <col min="5635" max="5638" width="14.7109375" style="62" customWidth="1"/>
    <col min="5639" max="5639" width="16.42578125" style="62" customWidth="1"/>
    <col min="5640" max="5640" width="11.5703125" style="62" bestFit="1" customWidth="1"/>
    <col min="5641" max="5641" width="34.140625" style="62" bestFit="1" customWidth="1"/>
    <col min="5642" max="5642" width="20.140625" style="62" customWidth="1"/>
    <col min="5643" max="5875" width="9.140625" style="62"/>
    <col min="5876" max="5876" width="8.5703125" style="62" bestFit="1" customWidth="1"/>
    <col min="5877" max="5877" width="12.42578125" style="62" bestFit="1" customWidth="1"/>
    <col min="5878" max="5878" width="48.140625" style="62" customWidth="1"/>
    <col min="5879" max="5890" width="9.7109375" style="62" customWidth="1"/>
    <col min="5891" max="5894" width="14.7109375" style="62" customWidth="1"/>
    <col min="5895" max="5895" width="16.42578125" style="62" customWidth="1"/>
    <col min="5896" max="5896" width="11.5703125" style="62" bestFit="1" customWidth="1"/>
    <col min="5897" max="5897" width="34.140625" style="62" bestFit="1" customWidth="1"/>
    <col min="5898" max="5898" width="20.140625" style="62" customWidth="1"/>
    <col min="5899" max="6131" width="9.140625" style="62"/>
    <col min="6132" max="6132" width="8.5703125" style="62" bestFit="1" customWidth="1"/>
    <col min="6133" max="6133" width="12.42578125" style="62" bestFit="1" customWidth="1"/>
    <col min="6134" max="6134" width="48.140625" style="62" customWidth="1"/>
    <col min="6135" max="6146" width="9.7109375" style="62" customWidth="1"/>
    <col min="6147" max="6150" width="14.7109375" style="62" customWidth="1"/>
    <col min="6151" max="6151" width="16.42578125" style="62" customWidth="1"/>
    <col min="6152" max="6152" width="11.5703125" style="62" bestFit="1" customWidth="1"/>
    <col min="6153" max="6153" width="34.140625" style="62" bestFit="1" customWidth="1"/>
    <col min="6154" max="6154" width="20.140625" style="62" customWidth="1"/>
    <col min="6155" max="6387" width="9.140625" style="62"/>
    <col min="6388" max="6388" width="8.5703125" style="62" bestFit="1" customWidth="1"/>
    <col min="6389" max="6389" width="12.42578125" style="62" bestFit="1" customWidth="1"/>
    <col min="6390" max="6390" width="48.140625" style="62" customWidth="1"/>
    <col min="6391" max="6402" width="9.7109375" style="62" customWidth="1"/>
    <col min="6403" max="6406" width="14.7109375" style="62" customWidth="1"/>
    <col min="6407" max="6407" width="16.42578125" style="62" customWidth="1"/>
    <col min="6408" max="6408" width="11.5703125" style="62" bestFit="1" customWidth="1"/>
    <col min="6409" max="6409" width="34.140625" style="62" bestFit="1" customWidth="1"/>
    <col min="6410" max="6410" width="20.140625" style="62" customWidth="1"/>
    <col min="6411" max="6643" width="9.140625" style="62"/>
    <col min="6644" max="6644" width="8.5703125" style="62" bestFit="1" customWidth="1"/>
    <col min="6645" max="6645" width="12.42578125" style="62" bestFit="1" customWidth="1"/>
    <col min="6646" max="6646" width="48.140625" style="62" customWidth="1"/>
    <col min="6647" max="6658" width="9.7109375" style="62" customWidth="1"/>
    <col min="6659" max="6662" width="14.7109375" style="62" customWidth="1"/>
    <col min="6663" max="6663" width="16.42578125" style="62" customWidth="1"/>
    <col min="6664" max="6664" width="11.5703125" style="62" bestFit="1" customWidth="1"/>
    <col min="6665" max="6665" width="34.140625" style="62" bestFit="1" customWidth="1"/>
    <col min="6666" max="6666" width="20.140625" style="62" customWidth="1"/>
    <col min="6667" max="6899" width="9.140625" style="62"/>
    <col min="6900" max="6900" width="8.5703125" style="62" bestFit="1" customWidth="1"/>
    <col min="6901" max="6901" width="12.42578125" style="62" bestFit="1" customWidth="1"/>
    <col min="6902" max="6902" width="48.140625" style="62" customWidth="1"/>
    <col min="6903" max="6914" width="9.7109375" style="62" customWidth="1"/>
    <col min="6915" max="6918" width="14.7109375" style="62" customWidth="1"/>
    <col min="6919" max="6919" width="16.42578125" style="62" customWidth="1"/>
    <col min="6920" max="6920" width="11.5703125" style="62" bestFit="1" customWidth="1"/>
    <col min="6921" max="6921" width="34.140625" style="62" bestFit="1" customWidth="1"/>
    <col min="6922" max="6922" width="20.140625" style="62" customWidth="1"/>
    <col min="6923" max="7155" width="9.140625" style="62"/>
    <col min="7156" max="7156" width="8.5703125" style="62" bestFit="1" customWidth="1"/>
    <col min="7157" max="7157" width="12.42578125" style="62" bestFit="1" customWidth="1"/>
    <col min="7158" max="7158" width="48.140625" style="62" customWidth="1"/>
    <col min="7159" max="7170" width="9.7109375" style="62" customWidth="1"/>
    <col min="7171" max="7174" width="14.7109375" style="62" customWidth="1"/>
    <col min="7175" max="7175" width="16.42578125" style="62" customWidth="1"/>
    <col min="7176" max="7176" width="11.5703125" style="62" bestFit="1" customWidth="1"/>
    <col min="7177" max="7177" width="34.140625" style="62" bestFit="1" customWidth="1"/>
    <col min="7178" max="7178" width="20.140625" style="62" customWidth="1"/>
    <col min="7179" max="7411" width="9.140625" style="62"/>
    <col min="7412" max="7412" width="8.5703125" style="62" bestFit="1" customWidth="1"/>
    <col min="7413" max="7413" width="12.42578125" style="62" bestFit="1" customWidth="1"/>
    <col min="7414" max="7414" width="48.140625" style="62" customWidth="1"/>
    <col min="7415" max="7426" width="9.7109375" style="62" customWidth="1"/>
    <col min="7427" max="7430" width="14.7109375" style="62" customWidth="1"/>
    <col min="7431" max="7431" width="16.42578125" style="62" customWidth="1"/>
    <col min="7432" max="7432" width="11.5703125" style="62" bestFit="1" customWidth="1"/>
    <col min="7433" max="7433" width="34.140625" style="62" bestFit="1" customWidth="1"/>
    <col min="7434" max="7434" width="20.140625" style="62" customWidth="1"/>
    <col min="7435" max="7667" width="9.140625" style="62"/>
    <col min="7668" max="7668" width="8.5703125" style="62" bestFit="1" customWidth="1"/>
    <col min="7669" max="7669" width="12.42578125" style="62" bestFit="1" customWidth="1"/>
    <col min="7670" max="7670" width="48.140625" style="62" customWidth="1"/>
    <col min="7671" max="7682" width="9.7109375" style="62" customWidth="1"/>
    <col min="7683" max="7686" width="14.7109375" style="62" customWidth="1"/>
    <col min="7687" max="7687" width="16.42578125" style="62" customWidth="1"/>
    <col min="7688" max="7688" width="11.5703125" style="62" bestFit="1" customWidth="1"/>
    <col min="7689" max="7689" width="34.140625" style="62" bestFit="1" customWidth="1"/>
    <col min="7690" max="7690" width="20.140625" style="62" customWidth="1"/>
    <col min="7691" max="7923" width="9.140625" style="62"/>
    <col min="7924" max="7924" width="8.5703125" style="62" bestFit="1" customWidth="1"/>
    <col min="7925" max="7925" width="12.42578125" style="62" bestFit="1" customWidth="1"/>
    <col min="7926" max="7926" width="48.140625" style="62" customWidth="1"/>
    <col min="7927" max="7938" width="9.7109375" style="62" customWidth="1"/>
    <col min="7939" max="7942" width="14.7109375" style="62" customWidth="1"/>
    <col min="7943" max="7943" width="16.42578125" style="62" customWidth="1"/>
    <col min="7944" max="7944" width="11.5703125" style="62" bestFit="1" customWidth="1"/>
    <col min="7945" max="7945" width="34.140625" style="62" bestFit="1" customWidth="1"/>
    <col min="7946" max="7946" width="20.140625" style="62" customWidth="1"/>
    <col min="7947" max="8179" width="9.140625" style="62"/>
    <col min="8180" max="8180" width="8.5703125" style="62" bestFit="1" customWidth="1"/>
    <col min="8181" max="8181" width="12.42578125" style="62" bestFit="1" customWidth="1"/>
    <col min="8182" max="8182" width="48.140625" style="62" customWidth="1"/>
    <col min="8183" max="8194" width="9.7109375" style="62" customWidth="1"/>
    <col min="8195" max="8198" width="14.7109375" style="62" customWidth="1"/>
    <col min="8199" max="8199" width="16.42578125" style="62" customWidth="1"/>
    <col min="8200" max="8200" width="11.5703125" style="62" bestFit="1" customWidth="1"/>
    <col min="8201" max="8201" width="34.140625" style="62" bestFit="1" customWidth="1"/>
    <col min="8202" max="8202" width="20.140625" style="62" customWidth="1"/>
    <col min="8203" max="8435" width="9.140625" style="62"/>
    <col min="8436" max="8436" width="8.5703125" style="62" bestFit="1" customWidth="1"/>
    <col min="8437" max="8437" width="12.42578125" style="62" bestFit="1" customWidth="1"/>
    <col min="8438" max="8438" width="48.140625" style="62" customWidth="1"/>
    <col min="8439" max="8450" width="9.7109375" style="62" customWidth="1"/>
    <col min="8451" max="8454" width="14.7109375" style="62" customWidth="1"/>
    <col min="8455" max="8455" width="16.42578125" style="62" customWidth="1"/>
    <col min="8456" max="8456" width="11.5703125" style="62" bestFit="1" customWidth="1"/>
    <col min="8457" max="8457" width="34.140625" style="62" bestFit="1" customWidth="1"/>
    <col min="8458" max="8458" width="20.140625" style="62" customWidth="1"/>
    <col min="8459" max="8691" width="9.140625" style="62"/>
    <col min="8692" max="8692" width="8.5703125" style="62" bestFit="1" customWidth="1"/>
    <col min="8693" max="8693" width="12.42578125" style="62" bestFit="1" customWidth="1"/>
    <col min="8694" max="8694" width="48.140625" style="62" customWidth="1"/>
    <col min="8695" max="8706" width="9.7109375" style="62" customWidth="1"/>
    <col min="8707" max="8710" width="14.7109375" style="62" customWidth="1"/>
    <col min="8711" max="8711" width="16.42578125" style="62" customWidth="1"/>
    <col min="8712" max="8712" width="11.5703125" style="62" bestFit="1" customWidth="1"/>
    <col min="8713" max="8713" width="34.140625" style="62" bestFit="1" customWidth="1"/>
    <col min="8714" max="8714" width="20.140625" style="62" customWidth="1"/>
    <col min="8715" max="8947" width="9.140625" style="62"/>
    <col min="8948" max="8948" width="8.5703125" style="62" bestFit="1" customWidth="1"/>
    <col min="8949" max="8949" width="12.42578125" style="62" bestFit="1" customWidth="1"/>
    <col min="8950" max="8950" width="48.140625" style="62" customWidth="1"/>
    <col min="8951" max="8962" width="9.7109375" style="62" customWidth="1"/>
    <col min="8963" max="8966" width="14.7109375" style="62" customWidth="1"/>
    <col min="8967" max="8967" width="16.42578125" style="62" customWidth="1"/>
    <col min="8968" max="8968" width="11.5703125" style="62" bestFit="1" customWidth="1"/>
    <col min="8969" max="8969" width="34.140625" style="62" bestFit="1" customWidth="1"/>
    <col min="8970" max="8970" width="20.140625" style="62" customWidth="1"/>
    <col min="8971" max="9203" width="9.140625" style="62"/>
    <col min="9204" max="9204" width="8.5703125" style="62" bestFit="1" customWidth="1"/>
    <col min="9205" max="9205" width="12.42578125" style="62" bestFit="1" customWidth="1"/>
    <col min="9206" max="9206" width="48.140625" style="62" customWidth="1"/>
    <col min="9207" max="9218" width="9.7109375" style="62" customWidth="1"/>
    <col min="9219" max="9222" width="14.7109375" style="62" customWidth="1"/>
    <col min="9223" max="9223" width="16.42578125" style="62" customWidth="1"/>
    <col min="9224" max="9224" width="11.5703125" style="62" bestFit="1" customWidth="1"/>
    <col min="9225" max="9225" width="34.140625" style="62" bestFit="1" customWidth="1"/>
    <col min="9226" max="9226" width="20.140625" style="62" customWidth="1"/>
    <col min="9227" max="9459" width="9.140625" style="62"/>
    <col min="9460" max="9460" width="8.5703125" style="62" bestFit="1" customWidth="1"/>
    <col min="9461" max="9461" width="12.42578125" style="62" bestFit="1" customWidth="1"/>
    <col min="9462" max="9462" width="48.140625" style="62" customWidth="1"/>
    <col min="9463" max="9474" width="9.7109375" style="62" customWidth="1"/>
    <col min="9475" max="9478" width="14.7109375" style="62" customWidth="1"/>
    <col min="9479" max="9479" width="16.42578125" style="62" customWidth="1"/>
    <col min="9480" max="9480" width="11.5703125" style="62" bestFit="1" customWidth="1"/>
    <col min="9481" max="9481" width="34.140625" style="62" bestFit="1" customWidth="1"/>
    <col min="9482" max="9482" width="20.140625" style="62" customWidth="1"/>
    <col min="9483" max="9715" width="9.140625" style="62"/>
    <col min="9716" max="9716" width="8.5703125" style="62" bestFit="1" customWidth="1"/>
    <col min="9717" max="9717" width="12.42578125" style="62" bestFit="1" customWidth="1"/>
    <col min="9718" max="9718" width="48.140625" style="62" customWidth="1"/>
    <col min="9719" max="9730" width="9.7109375" style="62" customWidth="1"/>
    <col min="9731" max="9734" width="14.7109375" style="62" customWidth="1"/>
    <col min="9735" max="9735" width="16.42578125" style="62" customWidth="1"/>
    <col min="9736" max="9736" width="11.5703125" style="62" bestFit="1" customWidth="1"/>
    <col min="9737" max="9737" width="34.140625" style="62" bestFit="1" customWidth="1"/>
    <col min="9738" max="9738" width="20.140625" style="62" customWidth="1"/>
    <col min="9739" max="9971" width="9.140625" style="62"/>
    <col min="9972" max="9972" width="8.5703125" style="62" bestFit="1" customWidth="1"/>
    <col min="9973" max="9973" width="12.42578125" style="62" bestFit="1" customWidth="1"/>
    <col min="9974" max="9974" width="48.140625" style="62" customWidth="1"/>
    <col min="9975" max="9986" width="9.7109375" style="62" customWidth="1"/>
    <col min="9987" max="9990" width="14.7109375" style="62" customWidth="1"/>
    <col min="9991" max="9991" width="16.42578125" style="62" customWidth="1"/>
    <col min="9992" max="9992" width="11.5703125" style="62" bestFit="1" customWidth="1"/>
    <col min="9993" max="9993" width="34.140625" style="62" bestFit="1" customWidth="1"/>
    <col min="9994" max="9994" width="20.140625" style="62" customWidth="1"/>
    <col min="9995" max="10227" width="9.140625" style="62"/>
    <col min="10228" max="10228" width="8.5703125" style="62" bestFit="1" customWidth="1"/>
    <col min="10229" max="10229" width="12.42578125" style="62" bestFit="1" customWidth="1"/>
    <col min="10230" max="10230" width="48.140625" style="62" customWidth="1"/>
    <col min="10231" max="10242" width="9.7109375" style="62" customWidth="1"/>
    <col min="10243" max="10246" width="14.7109375" style="62" customWidth="1"/>
    <col min="10247" max="10247" width="16.42578125" style="62" customWidth="1"/>
    <col min="10248" max="10248" width="11.5703125" style="62" bestFit="1" customWidth="1"/>
    <col min="10249" max="10249" width="34.140625" style="62" bestFit="1" customWidth="1"/>
    <col min="10250" max="10250" width="20.140625" style="62" customWidth="1"/>
    <col min="10251" max="10483" width="9.140625" style="62"/>
    <col min="10484" max="10484" width="8.5703125" style="62" bestFit="1" customWidth="1"/>
    <col min="10485" max="10485" width="12.42578125" style="62" bestFit="1" customWidth="1"/>
    <col min="10486" max="10486" width="48.140625" style="62" customWidth="1"/>
    <col min="10487" max="10498" width="9.7109375" style="62" customWidth="1"/>
    <col min="10499" max="10502" width="14.7109375" style="62" customWidth="1"/>
    <col min="10503" max="10503" width="16.42578125" style="62" customWidth="1"/>
    <col min="10504" max="10504" width="11.5703125" style="62" bestFit="1" customWidth="1"/>
    <col min="10505" max="10505" width="34.140625" style="62" bestFit="1" customWidth="1"/>
    <col min="10506" max="10506" width="20.140625" style="62" customWidth="1"/>
    <col min="10507" max="10739" width="9.140625" style="62"/>
    <col min="10740" max="10740" width="8.5703125" style="62" bestFit="1" customWidth="1"/>
    <col min="10741" max="10741" width="12.42578125" style="62" bestFit="1" customWidth="1"/>
    <col min="10742" max="10742" width="48.140625" style="62" customWidth="1"/>
    <col min="10743" max="10754" width="9.7109375" style="62" customWidth="1"/>
    <col min="10755" max="10758" width="14.7109375" style="62" customWidth="1"/>
    <col min="10759" max="10759" width="16.42578125" style="62" customWidth="1"/>
    <col min="10760" max="10760" width="11.5703125" style="62" bestFit="1" customWidth="1"/>
    <col min="10761" max="10761" width="34.140625" style="62" bestFit="1" customWidth="1"/>
    <col min="10762" max="10762" width="20.140625" style="62" customWidth="1"/>
    <col min="10763" max="10995" width="9.140625" style="62"/>
    <col min="10996" max="10996" width="8.5703125" style="62" bestFit="1" customWidth="1"/>
    <col min="10997" max="10997" width="12.42578125" style="62" bestFit="1" customWidth="1"/>
    <col min="10998" max="10998" width="48.140625" style="62" customWidth="1"/>
    <col min="10999" max="11010" width="9.7109375" style="62" customWidth="1"/>
    <col min="11011" max="11014" width="14.7109375" style="62" customWidth="1"/>
    <col min="11015" max="11015" width="16.42578125" style="62" customWidth="1"/>
    <col min="11016" max="11016" width="11.5703125" style="62" bestFit="1" customWidth="1"/>
    <col min="11017" max="11017" width="34.140625" style="62" bestFit="1" customWidth="1"/>
    <col min="11018" max="11018" width="20.140625" style="62" customWidth="1"/>
    <col min="11019" max="11251" width="9.140625" style="62"/>
    <col min="11252" max="11252" width="8.5703125" style="62" bestFit="1" customWidth="1"/>
    <col min="11253" max="11253" width="12.42578125" style="62" bestFit="1" customWidth="1"/>
    <col min="11254" max="11254" width="48.140625" style="62" customWidth="1"/>
    <col min="11255" max="11266" width="9.7109375" style="62" customWidth="1"/>
    <col min="11267" max="11270" width="14.7109375" style="62" customWidth="1"/>
    <col min="11271" max="11271" width="16.42578125" style="62" customWidth="1"/>
    <col min="11272" max="11272" width="11.5703125" style="62" bestFit="1" customWidth="1"/>
    <col min="11273" max="11273" width="34.140625" style="62" bestFit="1" customWidth="1"/>
    <col min="11274" max="11274" width="20.140625" style="62" customWidth="1"/>
    <col min="11275" max="11507" width="9.140625" style="62"/>
    <col min="11508" max="11508" width="8.5703125" style="62" bestFit="1" customWidth="1"/>
    <col min="11509" max="11509" width="12.42578125" style="62" bestFit="1" customWidth="1"/>
    <col min="11510" max="11510" width="48.140625" style="62" customWidth="1"/>
    <col min="11511" max="11522" width="9.7109375" style="62" customWidth="1"/>
    <col min="11523" max="11526" width="14.7109375" style="62" customWidth="1"/>
    <col min="11527" max="11527" width="16.42578125" style="62" customWidth="1"/>
    <col min="11528" max="11528" width="11.5703125" style="62" bestFit="1" customWidth="1"/>
    <col min="11529" max="11529" width="34.140625" style="62" bestFit="1" customWidth="1"/>
    <col min="11530" max="11530" width="20.140625" style="62" customWidth="1"/>
    <col min="11531" max="11763" width="9.140625" style="62"/>
    <col min="11764" max="11764" width="8.5703125" style="62" bestFit="1" customWidth="1"/>
    <col min="11765" max="11765" width="12.42578125" style="62" bestFit="1" customWidth="1"/>
    <col min="11766" max="11766" width="48.140625" style="62" customWidth="1"/>
    <col min="11767" max="11778" width="9.7109375" style="62" customWidth="1"/>
    <col min="11779" max="11782" width="14.7109375" style="62" customWidth="1"/>
    <col min="11783" max="11783" width="16.42578125" style="62" customWidth="1"/>
    <col min="11784" max="11784" width="11.5703125" style="62" bestFit="1" customWidth="1"/>
    <col min="11785" max="11785" width="34.140625" style="62" bestFit="1" customWidth="1"/>
    <col min="11786" max="11786" width="20.140625" style="62" customWidth="1"/>
    <col min="11787" max="12019" width="9.140625" style="62"/>
    <col min="12020" max="12020" width="8.5703125" style="62" bestFit="1" customWidth="1"/>
    <col min="12021" max="12021" width="12.42578125" style="62" bestFit="1" customWidth="1"/>
    <col min="12022" max="12022" width="48.140625" style="62" customWidth="1"/>
    <col min="12023" max="12034" width="9.7109375" style="62" customWidth="1"/>
    <col min="12035" max="12038" width="14.7109375" style="62" customWidth="1"/>
    <col min="12039" max="12039" width="16.42578125" style="62" customWidth="1"/>
    <col min="12040" max="12040" width="11.5703125" style="62" bestFit="1" customWidth="1"/>
    <col min="12041" max="12041" width="34.140625" style="62" bestFit="1" customWidth="1"/>
    <col min="12042" max="12042" width="20.140625" style="62" customWidth="1"/>
    <col min="12043" max="12275" width="9.140625" style="62"/>
    <col min="12276" max="12276" width="8.5703125" style="62" bestFit="1" customWidth="1"/>
    <col min="12277" max="12277" width="12.42578125" style="62" bestFit="1" customWidth="1"/>
    <col min="12278" max="12278" width="48.140625" style="62" customWidth="1"/>
    <col min="12279" max="12290" width="9.7109375" style="62" customWidth="1"/>
    <col min="12291" max="12294" width="14.7109375" style="62" customWidth="1"/>
    <col min="12295" max="12295" width="16.42578125" style="62" customWidth="1"/>
    <col min="12296" max="12296" width="11.5703125" style="62" bestFit="1" customWidth="1"/>
    <col min="12297" max="12297" width="34.140625" style="62" bestFit="1" customWidth="1"/>
    <col min="12298" max="12298" width="20.140625" style="62" customWidth="1"/>
    <col min="12299" max="12531" width="9.140625" style="62"/>
    <col min="12532" max="12532" width="8.5703125" style="62" bestFit="1" customWidth="1"/>
    <col min="12533" max="12533" width="12.42578125" style="62" bestFit="1" customWidth="1"/>
    <col min="12534" max="12534" width="48.140625" style="62" customWidth="1"/>
    <col min="12535" max="12546" width="9.7109375" style="62" customWidth="1"/>
    <col min="12547" max="12550" width="14.7109375" style="62" customWidth="1"/>
    <col min="12551" max="12551" width="16.42578125" style="62" customWidth="1"/>
    <col min="12552" max="12552" width="11.5703125" style="62" bestFit="1" customWidth="1"/>
    <col min="12553" max="12553" width="34.140625" style="62" bestFit="1" customWidth="1"/>
    <col min="12554" max="12554" width="20.140625" style="62" customWidth="1"/>
    <col min="12555" max="12787" width="9.140625" style="62"/>
    <col min="12788" max="12788" width="8.5703125" style="62" bestFit="1" customWidth="1"/>
    <col min="12789" max="12789" width="12.42578125" style="62" bestFit="1" customWidth="1"/>
    <col min="12790" max="12790" width="48.140625" style="62" customWidth="1"/>
    <col min="12791" max="12802" width="9.7109375" style="62" customWidth="1"/>
    <col min="12803" max="12806" width="14.7109375" style="62" customWidth="1"/>
    <col min="12807" max="12807" width="16.42578125" style="62" customWidth="1"/>
    <col min="12808" max="12808" width="11.5703125" style="62" bestFit="1" customWidth="1"/>
    <col min="12809" max="12809" width="34.140625" style="62" bestFit="1" customWidth="1"/>
    <col min="12810" max="12810" width="20.140625" style="62" customWidth="1"/>
    <col min="12811" max="13043" width="9.140625" style="62"/>
    <col min="13044" max="13044" width="8.5703125" style="62" bestFit="1" customWidth="1"/>
    <col min="13045" max="13045" width="12.42578125" style="62" bestFit="1" customWidth="1"/>
    <col min="13046" max="13046" width="48.140625" style="62" customWidth="1"/>
    <col min="13047" max="13058" width="9.7109375" style="62" customWidth="1"/>
    <col min="13059" max="13062" width="14.7109375" style="62" customWidth="1"/>
    <col min="13063" max="13063" width="16.42578125" style="62" customWidth="1"/>
    <col min="13064" max="13064" width="11.5703125" style="62" bestFit="1" customWidth="1"/>
    <col min="13065" max="13065" width="34.140625" style="62" bestFit="1" customWidth="1"/>
    <col min="13066" max="13066" width="20.140625" style="62" customWidth="1"/>
    <col min="13067" max="13299" width="9.140625" style="62"/>
    <col min="13300" max="13300" width="8.5703125" style="62" bestFit="1" customWidth="1"/>
    <col min="13301" max="13301" width="12.42578125" style="62" bestFit="1" customWidth="1"/>
    <col min="13302" max="13302" width="48.140625" style="62" customWidth="1"/>
    <col min="13303" max="13314" width="9.7109375" style="62" customWidth="1"/>
    <col min="13315" max="13318" width="14.7109375" style="62" customWidth="1"/>
    <col min="13319" max="13319" width="16.42578125" style="62" customWidth="1"/>
    <col min="13320" max="13320" width="11.5703125" style="62" bestFit="1" customWidth="1"/>
    <col min="13321" max="13321" width="34.140625" style="62" bestFit="1" customWidth="1"/>
    <col min="13322" max="13322" width="20.140625" style="62" customWidth="1"/>
    <col min="13323" max="13555" width="9.140625" style="62"/>
    <col min="13556" max="13556" width="8.5703125" style="62" bestFit="1" customWidth="1"/>
    <col min="13557" max="13557" width="12.42578125" style="62" bestFit="1" customWidth="1"/>
    <col min="13558" max="13558" width="48.140625" style="62" customWidth="1"/>
    <col min="13559" max="13570" width="9.7109375" style="62" customWidth="1"/>
    <col min="13571" max="13574" width="14.7109375" style="62" customWidth="1"/>
    <col min="13575" max="13575" width="16.42578125" style="62" customWidth="1"/>
    <col min="13576" max="13576" width="11.5703125" style="62" bestFit="1" customWidth="1"/>
    <col min="13577" max="13577" width="34.140625" style="62" bestFit="1" customWidth="1"/>
    <col min="13578" max="13578" width="20.140625" style="62" customWidth="1"/>
    <col min="13579" max="13811" width="9.140625" style="62"/>
    <col min="13812" max="13812" width="8.5703125" style="62" bestFit="1" customWidth="1"/>
    <col min="13813" max="13813" width="12.42578125" style="62" bestFit="1" customWidth="1"/>
    <col min="13814" max="13814" width="48.140625" style="62" customWidth="1"/>
    <col min="13815" max="13826" width="9.7109375" style="62" customWidth="1"/>
    <col min="13827" max="13830" width="14.7109375" style="62" customWidth="1"/>
    <col min="13831" max="13831" width="16.42578125" style="62" customWidth="1"/>
    <col min="13832" max="13832" width="11.5703125" style="62" bestFit="1" customWidth="1"/>
    <col min="13833" max="13833" width="34.140625" style="62" bestFit="1" customWidth="1"/>
    <col min="13834" max="13834" width="20.140625" style="62" customWidth="1"/>
    <col min="13835" max="14067" width="9.140625" style="62"/>
    <col min="14068" max="14068" width="8.5703125" style="62" bestFit="1" customWidth="1"/>
    <col min="14069" max="14069" width="12.42578125" style="62" bestFit="1" customWidth="1"/>
    <col min="14070" max="14070" width="48.140625" style="62" customWidth="1"/>
    <col min="14071" max="14082" width="9.7109375" style="62" customWidth="1"/>
    <col min="14083" max="14086" width="14.7109375" style="62" customWidth="1"/>
    <col min="14087" max="14087" width="16.42578125" style="62" customWidth="1"/>
    <col min="14088" max="14088" width="11.5703125" style="62" bestFit="1" customWidth="1"/>
    <col min="14089" max="14089" width="34.140625" style="62" bestFit="1" customWidth="1"/>
    <col min="14090" max="14090" width="20.140625" style="62" customWidth="1"/>
    <col min="14091" max="14323" width="9.140625" style="62"/>
    <col min="14324" max="14324" width="8.5703125" style="62" bestFit="1" customWidth="1"/>
    <col min="14325" max="14325" width="12.42578125" style="62" bestFit="1" customWidth="1"/>
    <col min="14326" max="14326" width="48.140625" style="62" customWidth="1"/>
    <col min="14327" max="14338" width="9.7109375" style="62" customWidth="1"/>
    <col min="14339" max="14342" width="14.7109375" style="62" customWidth="1"/>
    <col min="14343" max="14343" width="16.42578125" style="62" customWidth="1"/>
    <col min="14344" max="14344" width="11.5703125" style="62" bestFit="1" customWidth="1"/>
    <col min="14345" max="14345" width="34.140625" style="62" bestFit="1" customWidth="1"/>
    <col min="14346" max="14346" width="20.140625" style="62" customWidth="1"/>
    <col min="14347" max="14579" width="9.140625" style="62"/>
    <col min="14580" max="14580" width="8.5703125" style="62" bestFit="1" customWidth="1"/>
    <col min="14581" max="14581" width="12.42578125" style="62" bestFit="1" customWidth="1"/>
    <col min="14582" max="14582" width="48.140625" style="62" customWidth="1"/>
    <col min="14583" max="14594" width="9.7109375" style="62" customWidth="1"/>
    <col min="14595" max="14598" width="14.7109375" style="62" customWidth="1"/>
    <col min="14599" max="14599" width="16.42578125" style="62" customWidth="1"/>
    <col min="14600" max="14600" width="11.5703125" style="62" bestFit="1" customWidth="1"/>
    <col min="14601" max="14601" width="34.140625" style="62" bestFit="1" customWidth="1"/>
    <col min="14602" max="14602" width="20.140625" style="62" customWidth="1"/>
    <col min="14603" max="14835" width="9.140625" style="62"/>
    <col min="14836" max="14836" width="8.5703125" style="62" bestFit="1" customWidth="1"/>
    <col min="14837" max="14837" width="12.42578125" style="62" bestFit="1" customWidth="1"/>
    <col min="14838" max="14838" width="48.140625" style="62" customWidth="1"/>
    <col min="14839" max="14850" width="9.7109375" style="62" customWidth="1"/>
    <col min="14851" max="14854" width="14.7109375" style="62" customWidth="1"/>
    <col min="14855" max="14855" width="16.42578125" style="62" customWidth="1"/>
    <col min="14856" max="14856" width="11.5703125" style="62" bestFit="1" customWidth="1"/>
    <col min="14857" max="14857" width="34.140625" style="62" bestFit="1" customWidth="1"/>
    <col min="14858" max="14858" width="20.140625" style="62" customWidth="1"/>
    <col min="14859" max="15091" width="9.140625" style="62"/>
    <col min="15092" max="15092" width="8.5703125" style="62" bestFit="1" customWidth="1"/>
    <col min="15093" max="15093" width="12.42578125" style="62" bestFit="1" customWidth="1"/>
    <col min="15094" max="15094" width="48.140625" style="62" customWidth="1"/>
    <col min="15095" max="15106" width="9.7109375" style="62" customWidth="1"/>
    <col min="15107" max="15110" width="14.7109375" style="62" customWidth="1"/>
    <col min="15111" max="15111" width="16.42578125" style="62" customWidth="1"/>
    <col min="15112" max="15112" width="11.5703125" style="62" bestFit="1" customWidth="1"/>
    <col min="15113" max="15113" width="34.140625" style="62" bestFit="1" customWidth="1"/>
    <col min="15114" max="15114" width="20.140625" style="62" customWidth="1"/>
    <col min="15115" max="15347" width="9.140625" style="62"/>
    <col min="15348" max="15348" width="8.5703125" style="62" bestFit="1" customWidth="1"/>
    <col min="15349" max="15349" width="12.42578125" style="62" bestFit="1" customWidth="1"/>
    <col min="15350" max="15350" width="48.140625" style="62" customWidth="1"/>
    <col min="15351" max="15362" width="9.7109375" style="62" customWidth="1"/>
    <col min="15363" max="15366" width="14.7109375" style="62" customWidth="1"/>
    <col min="15367" max="15367" width="16.42578125" style="62" customWidth="1"/>
    <col min="15368" max="15368" width="11.5703125" style="62" bestFit="1" customWidth="1"/>
    <col min="15369" max="15369" width="34.140625" style="62" bestFit="1" customWidth="1"/>
    <col min="15370" max="15370" width="20.140625" style="62" customWidth="1"/>
    <col min="15371" max="15603" width="9.140625" style="62"/>
    <col min="15604" max="15604" width="8.5703125" style="62" bestFit="1" customWidth="1"/>
    <col min="15605" max="15605" width="12.42578125" style="62" bestFit="1" customWidth="1"/>
    <col min="15606" max="15606" width="48.140625" style="62" customWidth="1"/>
    <col min="15607" max="15618" width="9.7109375" style="62" customWidth="1"/>
    <col min="15619" max="15622" width="14.7109375" style="62" customWidth="1"/>
    <col min="15623" max="15623" width="16.42578125" style="62" customWidth="1"/>
    <col min="15624" max="15624" width="11.5703125" style="62" bestFit="1" customWidth="1"/>
    <col min="15625" max="15625" width="34.140625" style="62" bestFit="1" customWidth="1"/>
    <col min="15626" max="15626" width="20.140625" style="62" customWidth="1"/>
    <col min="15627" max="15859" width="9.140625" style="62"/>
    <col min="15860" max="15860" width="8.5703125" style="62" bestFit="1" customWidth="1"/>
    <col min="15861" max="15861" width="12.42578125" style="62" bestFit="1" customWidth="1"/>
    <col min="15862" max="15862" width="48.140625" style="62" customWidth="1"/>
    <col min="15863" max="15874" width="9.7109375" style="62" customWidth="1"/>
    <col min="15875" max="15878" width="14.7109375" style="62" customWidth="1"/>
    <col min="15879" max="15879" width="16.42578125" style="62" customWidth="1"/>
    <col min="15880" max="15880" width="11.5703125" style="62" bestFit="1" customWidth="1"/>
    <col min="15881" max="15881" width="34.140625" style="62" bestFit="1" customWidth="1"/>
    <col min="15882" max="15882" width="20.140625" style="62" customWidth="1"/>
    <col min="15883" max="16115" width="9.140625" style="62"/>
    <col min="16116" max="16116" width="8.5703125" style="62" bestFit="1" customWidth="1"/>
    <col min="16117" max="16117" width="12.42578125" style="62" bestFit="1" customWidth="1"/>
    <col min="16118" max="16118" width="48.140625" style="62" customWidth="1"/>
    <col min="16119" max="16130" width="9.7109375" style="62" customWidth="1"/>
    <col min="16131" max="16134" width="14.7109375" style="62" customWidth="1"/>
    <col min="16135" max="16135" width="16.42578125" style="62" customWidth="1"/>
    <col min="16136" max="16136" width="11.5703125" style="62" bestFit="1" customWidth="1"/>
    <col min="16137" max="16137" width="34.140625" style="62" bestFit="1" customWidth="1"/>
    <col min="16138" max="16138" width="20.140625" style="62" customWidth="1"/>
    <col min="16139" max="16384" width="9.140625" style="62"/>
  </cols>
  <sheetData>
    <row r="1" spans="1:14" s="1" customFormat="1" ht="45" customHeight="1">
      <c r="A1" s="57" t="s">
        <v>153</v>
      </c>
      <c r="B1" s="58"/>
      <c r="C1" s="58"/>
      <c r="D1" s="58"/>
      <c r="E1" s="58"/>
      <c r="F1" s="58"/>
      <c r="G1" s="640"/>
      <c r="H1" s="640"/>
      <c r="I1" s="56"/>
      <c r="J1" s="58"/>
      <c r="K1" s="56"/>
      <c r="L1" s="56"/>
      <c r="M1" s="56"/>
      <c r="N1" s="56"/>
    </row>
    <row r="2" spans="1:14" ht="15" customHeight="1">
      <c r="A2" s="641"/>
      <c r="B2" s="641"/>
      <c r="C2" s="641"/>
      <c r="D2" s="641" t="s">
        <v>134</v>
      </c>
      <c r="E2" s="641"/>
      <c r="F2" s="641" t="s">
        <v>135</v>
      </c>
      <c r="G2" s="641"/>
      <c r="H2" s="641"/>
      <c r="J2" s="61"/>
    </row>
    <row r="3" spans="1:14" s="64" customFormat="1" ht="15" customHeight="1">
      <c r="A3" s="63">
        <v>1</v>
      </c>
      <c r="B3" s="63">
        <v>2</v>
      </c>
      <c r="C3" s="63">
        <v>3</v>
      </c>
      <c r="D3" s="63">
        <v>4</v>
      </c>
      <c r="E3" s="63">
        <v>5</v>
      </c>
      <c r="F3" s="63">
        <v>6</v>
      </c>
      <c r="G3" s="63">
        <v>7</v>
      </c>
      <c r="H3" s="63">
        <v>8</v>
      </c>
      <c r="I3" s="61"/>
      <c r="J3" s="63">
        <v>4</v>
      </c>
      <c r="K3" s="61"/>
      <c r="L3" s="61"/>
      <c r="M3" s="61"/>
      <c r="N3" s="61"/>
    </row>
    <row r="4" spans="1:14" s="64" customFormat="1" ht="42" customHeight="1">
      <c r="A4" s="63" t="s">
        <v>136</v>
      </c>
      <c r="B4" s="63" t="s">
        <v>137</v>
      </c>
      <c r="C4" s="63" t="s">
        <v>0</v>
      </c>
      <c r="D4" s="63" t="s">
        <v>13</v>
      </c>
      <c r="E4" s="65" t="s">
        <v>138</v>
      </c>
      <c r="F4" s="63" t="s">
        <v>15</v>
      </c>
      <c r="G4" s="63" t="s">
        <v>16</v>
      </c>
      <c r="H4" s="63" t="s">
        <v>152</v>
      </c>
      <c r="I4" s="61"/>
      <c r="J4" s="63" t="s">
        <v>13</v>
      </c>
      <c r="K4" s="61"/>
      <c r="L4" s="61"/>
      <c r="M4" s="61"/>
      <c r="N4" s="61"/>
    </row>
    <row r="5" spans="1:14" s="61" customFormat="1" ht="15" customHeight="1">
      <c r="A5" s="203">
        <v>1</v>
      </c>
      <c r="B5" s="203">
        <v>2</v>
      </c>
      <c r="C5" s="203">
        <v>3</v>
      </c>
      <c r="D5" s="66">
        <v>4</v>
      </c>
      <c r="E5" s="203">
        <v>5</v>
      </c>
      <c r="F5" s="203">
        <v>6</v>
      </c>
      <c r="G5" s="203">
        <v>7</v>
      </c>
      <c r="H5" s="203">
        <v>8</v>
      </c>
      <c r="J5" s="66">
        <v>4</v>
      </c>
    </row>
    <row r="6" spans="1:14" s="64" customFormat="1" ht="37.5" customHeight="1">
      <c r="A6" s="67"/>
      <c r="B6" s="68"/>
      <c r="C6" s="69" t="s">
        <v>154</v>
      </c>
      <c r="D6" s="70"/>
      <c r="E6" s="70"/>
      <c r="F6" s="71"/>
      <c r="G6" s="71"/>
      <c r="H6" s="71"/>
      <c r="J6" s="70"/>
    </row>
    <row r="7" spans="1:14" s="64" customFormat="1" ht="94.5" customHeight="1">
      <c r="A7" s="67" t="s">
        <v>1250</v>
      </c>
      <c r="B7" s="67" t="s">
        <v>104</v>
      </c>
      <c r="C7" s="72" t="s">
        <v>1776</v>
      </c>
      <c r="D7" s="73"/>
      <c r="E7" s="74"/>
      <c r="F7" s="71"/>
      <c r="G7" s="71"/>
      <c r="H7" s="71"/>
      <c r="J7" s="73"/>
      <c r="K7" s="109"/>
    </row>
    <row r="8" spans="1:14" s="64" customFormat="1" ht="20.25" customHeight="1">
      <c r="A8" s="67"/>
      <c r="B8" s="68"/>
      <c r="C8" s="75" t="s">
        <v>176</v>
      </c>
      <c r="D8" s="73">
        <v>5</v>
      </c>
      <c r="E8" s="74" t="s">
        <v>17</v>
      </c>
      <c r="F8" s="71"/>
      <c r="G8" s="76"/>
      <c r="H8" s="77"/>
      <c r="J8" s="73">
        <v>5</v>
      </c>
    </row>
    <row r="9" spans="1:14" s="64" customFormat="1" ht="141" customHeight="1">
      <c r="A9" s="67" t="s">
        <v>105</v>
      </c>
      <c r="B9" s="74" t="s">
        <v>1390</v>
      </c>
      <c r="C9" s="72" t="s">
        <v>1764</v>
      </c>
      <c r="D9" s="70"/>
      <c r="E9" s="78"/>
      <c r="F9" s="71"/>
      <c r="G9" s="76"/>
      <c r="H9" s="77"/>
      <c r="J9" s="70"/>
    </row>
    <row r="10" spans="1:14" s="64" customFormat="1" ht="20.25" customHeight="1">
      <c r="A10" s="67"/>
      <c r="B10" s="68"/>
      <c r="C10" s="75" t="s">
        <v>179</v>
      </c>
      <c r="D10" s="73">
        <v>5</v>
      </c>
      <c r="E10" s="74" t="s">
        <v>2</v>
      </c>
      <c r="F10" s="71"/>
      <c r="G10" s="76"/>
      <c r="H10" s="77"/>
      <c r="J10" s="73">
        <v>5</v>
      </c>
    </row>
    <row r="11" spans="1:14" s="64" customFormat="1" ht="20.25" customHeight="1">
      <c r="A11" s="67"/>
      <c r="B11" s="68"/>
      <c r="C11" s="75" t="s">
        <v>180</v>
      </c>
      <c r="D11" s="73">
        <v>5</v>
      </c>
      <c r="E11" s="74" t="s">
        <v>2</v>
      </c>
      <c r="F11" s="71"/>
      <c r="G11" s="76"/>
      <c r="H11" s="77"/>
      <c r="J11" s="73">
        <v>5</v>
      </c>
    </row>
    <row r="12" spans="1:14" s="64" customFormat="1" ht="20.25" customHeight="1">
      <c r="A12" s="67"/>
      <c r="B12" s="68"/>
      <c r="C12" s="75" t="s">
        <v>178</v>
      </c>
      <c r="D12" s="73">
        <v>5</v>
      </c>
      <c r="E12" s="74" t="s">
        <v>2</v>
      </c>
      <c r="F12" s="71"/>
      <c r="G12" s="76"/>
      <c r="H12" s="77"/>
      <c r="J12" s="73">
        <v>5</v>
      </c>
    </row>
    <row r="13" spans="1:14" s="64" customFormat="1" ht="56.25">
      <c r="A13" s="67" t="s">
        <v>115</v>
      </c>
      <c r="B13" s="67" t="s">
        <v>109</v>
      </c>
      <c r="C13" s="72" t="s">
        <v>250</v>
      </c>
      <c r="D13" s="70"/>
      <c r="E13" s="78"/>
      <c r="F13" s="71"/>
      <c r="G13" s="76"/>
      <c r="H13" s="77"/>
      <c r="J13" s="70"/>
      <c r="K13" s="163"/>
    </row>
    <row r="14" spans="1:14" s="64" customFormat="1" ht="19.5" customHeight="1">
      <c r="A14" s="67"/>
      <c r="B14" s="68"/>
      <c r="C14" s="75" t="s">
        <v>177</v>
      </c>
      <c r="D14" s="73">
        <v>5</v>
      </c>
      <c r="E14" s="74" t="s">
        <v>2</v>
      </c>
      <c r="F14" s="71"/>
      <c r="G14" s="76"/>
      <c r="H14" s="77"/>
      <c r="J14" s="73">
        <v>5</v>
      </c>
    </row>
    <row r="15" spans="1:14" ht="141" customHeight="1">
      <c r="A15" s="67" t="s">
        <v>397</v>
      </c>
      <c r="B15" s="74" t="s">
        <v>1391</v>
      </c>
      <c r="C15" s="72" t="s">
        <v>1765</v>
      </c>
      <c r="D15" s="72"/>
      <c r="E15" s="74"/>
      <c r="F15" s="74"/>
      <c r="G15" s="70"/>
      <c r="H15" s="70"/>
      <c r="J15" s="72"/>
    </row>
    <row r="16" spans="1:14" ht="21.75" customHeight="1">
      <c r="A16" s="68">
        <v>1</v>
      </c>
      <c r="B16" s="68"/>
      <c r="C16" s="75" t="s">
        <v>181</v>
      </c>
      <c r="D16" s="73">
        <v>1</v>
      </c>
      <c r="E16" s="74" t="s">
        <v>17</v>
      </c>
      <c r="F16" s="74"/>
      <c r="G16" s="70"/>
      <c r="H16" s="70"/>
      <c r="J16" s="73">
        <v>1</v>
      </c>
    </row>
    <row r="17" spans="1:10" ht="21.75" customHeight="1">
      <c r="A17" s="68">
        <v>2</v>
      </c>
      <c r="B17" s="68"/>
      <c r="C17" s="75" t="s">
        <v>182</v>
      </c>
      <c r="D17" s="73">
        <v>1</v>
      </c>
      <c r="E17" s="74" t="s">
        <v>17</v>
      </c>
      <c r="F17" s="74"/>
      <c r="G17" s="70"/>
      <c r="H17" s="70"/>
      <c r="J17" s="73">
        <v>1</v>
      </c>
    </row>
    <row r="18" spans="1:10" ht="21.75" customHeight="1">
      <c r="A18" s="68">
        <v>3</v>
      </c>
      <c r="B18" s="68"/>
      <c r="C18" s="75" t="s">
        <v>183</v>
      </c>
      <c r="D18" s="73">
        <v>1</v>
      </c>
      <c r="E18" s="74" t="s">
        <v>17</v>
      </c>
      <c r="F18" s="74"/>
      <c r="G18" s="70"/>
      <c r="H18" s="70"/>
      <c r="J18" s="73">
        <v>1</v>
      </c>
    </row>
    <row r="19" spans="1:10" ht="21.75" customHeight="1">
      <c r="A19" s="68">
        <v>4</v>
      </c>
      <c r="B19" s="68"/>
      <c r="C19" s="75" t="s">
        <v>184</v>
      </c>
      <c r="D19" s="73">
        <v>1</v>
      </c>
      <c r="E19" s="74" t="s">
        <v>17</v>
      </c>
      <c r="F19" s="74"/>
      <c r="G19" s="70"/>
      <c r="H19" s="70"/>
      <c r="J19" s="73">
        <v>1</v>
      </c>
    </row>
    <row r="20" spans="1:10" ht="21.75" customHeight="1">
      <c r="A20" s="68">
        <v>5</v>
      </c>
      <c r="B20" s="68"/>
      <c r="C20" s="75" t="s">
        <v>185</v>
      </c>
      <c r="D20" s="73">
        <v>1</v>
      </c>
      <c r="E20" s="74" t="s">
        <v>17</v>
      </c>
      <c r="F20" s="74"/>
      <c r="G20" s="70"/>
      <c r="H20" s="70"/>
      <c r="J20" s="73">
        <v>1</v>
      </c>
    </row>
    <row r="21" spans="1:10" ht="21.75" customHeight="1">
      <c r="A21" s="68">
        <v>6</v>
      </c>
      <c r="B21" s="68"/>
      <c r="C21" s="75" t="s">
        <v>186</v>
      </c>
      <c r="D21" s="73">
        <v>1</v>
      </c>
      <c r="E21" s="74" t="s">
        <v>17</v>
      </c>
      <c r="F21" s="74"/>
      <c r="G21" s="70"/>
      <c r="H21" s="70"/>
      <c r="J21" s="73">
        <v>1</v>
      </c>
    </row>
    <row r="22" spans="1:10" ht="21.75" customHeight="1">
      <c r="A22" s="68">
        <v>7</v>
      </c>
      <c r="B22" s="68"/>
      <c r="C22" s="75" t="s">
        <v>187</v>
      </c>
      <c r="D22" s="73">
        <v>1</v>
      </c>
      <c r="E22" s="74" t="s">
        <v>17</v>
      </c>
      <c r="F22" s="74"/>
      <c r="G22" s="70"/>
      <c r="H22" s="70"/>
      <c r="J22" s="73">
        <v>1</v>
      </c>
    </row>
    <row r="23" spans="1:10" ht="21.75" customHeight="1">
      <c r="A23" s="68">
        <v>8</v>
      </c>
      <c r="B23" s="68"/>
      <c r="C23" s="75" t="s">
        <v>188</v>
      </c>
      <c r="D23" s="73">
        <v>1</v>
      </c>
      <c r="E23" s="74" t="s">
        <v>17</v>
      </c>
      <c r="F23" s="74"/>
      <c r="G23" s="70"/>
      <c r="H23" s="70"/>
      <c r="J23" s="73">
        <v>1</v>
      </c>
    </row>
    <row r="24" spans="1:10" ht="21.75" customHeight="1">
      <c r="A24" s="68">
        <v>9</v>
      </c>
      <c r="B24" s="68"/>
      <c r="C24" s="75" t="s">
        <v>189</v>
      </c>
      <c r="D24" s="73">
        <v>1</v>
      </c>
      <c r="E24" s="74" t="s">
        <v>17</v>
      </c>
      <c r="F24" s="79"/>
      <c r="G24" s="80"/>
      <c r="H24" s="81"/>
      <c r="J24" s="73">
        <v>1</v>
      </c>
    </row>
    <row r="25" spans="1:10" ht="21.75" customHeight="1">
      <c r="A25" s="68">
        <v>10</v>
      </c>
      <c r="B25" s="68"/>
      <c r="C25" s="75" t="s">
        <v>190</v>
      </c>
      <c r="D25" s="73">
        <v>1</v>
      </c>
      <c r="E25" s="74" t="s">
        <v>17</v>
      </c>
      <c r="F25" s="79"/>
      <c r="G25" s="80"/>
      <c r="H25" s="81"/>
      <c r="J25" s="73">
        <v>1</v>
      </c>
    </row>
    <row r="26" spans="1:10" ht="21.75" customHeight="1">
      <c r="A26" s="68">
        <v>11</v>
      </c>
      <c r="B26" s="68"/>
      <c r="C26" s="75" t="s">
        <v>191</v>
      </c>
      <c r="D26" s="73">
        <v>1</v>
      </c>
      <c r="E26" s="74" t="s">
        <v>17</v>
      </c>
      <c r="F26" s="79"/>
      <c r="G26" s="80"/>
      <c r="H26" s="81"/>
      <c r="J26" s="73">
        <v>1</v>
      </c>
    </row>
    <row r="27" spans="1:10" ht="21.75" customHeight="1">
      <c r="A27" s="68">
        <v>12</v>
      </c>
      <c r="B27" s="68"/>
      <c r="C27" s="75" t="s">
        <v>393</v>
      </c>
      <c r="D27" s="73">
        <v>3</v>
      </c>
      <c r="E27" s="74" t="s">
        <v>2</v>
      </c>
      <c r="F27" s="79"/>
      <c r="G27" s="80"/>
      <c r="H27" s="81"/>
      <c r="J27" s="73">
        <v>3</v>
      </c>
    </row>
    <row r="28" spans="1:10" ht="21.75" customHeight="1">
      <c r="A28" s="68">
        <v>13</v>
      </c>
      <c r="B28" s="68"/>
      <c r="C28" s="75" t="s">
        <v>192</v>
      </c>
      <c r="D28" s="73">
        <v>1</v>
      </c>
      <c r="E28" s="74" t="s">
        <v>17</v>
      </c>
      <c r="F28" s="79"/>
      <c r="G28" s="80"/>
      <c r="H28" s="81"/>
      <c r="J28" s="73">
        <v>1</v>
      </c>
    </row>
    <row r="29" spans="1:10" ht="21.75" customHeight="1">
      <c r="A29" s="68">
        <v>14</v>
      </c>
      <c r="B29" s="68"/>
      <c r="C29" s="75" t="s">
        <v>193</v>
      </c>
      <c r="D29" s="73">
        <v>1</v>
      </c>
      <c r="E29" s="74" t="s">
        <v>17</v>
      </c>
      <c r="F29" s="79"/>
      <c r="G29" s="80"/>
      <c r="H29" s="81"/>
      <c r="J29" s="73">
        <v>1</v>
      </c>
    </row>
    <row r="30" spans="1:10" ht="21.75" customHeight="1">
      <c r="A30" s="68">
        <v>15</v>
      </c>
      <c r="B30" s="68"/>
      <c r="C30" s="75" t="s">
        <v>194</v>
      </c>
      <c r="D30" s="73">
        <v>1</v>
      </c>
      <c r="E30" s="74" t="s">
        <v>17</v>
      </c>
      <c r="F30" s="79"/>
      <c r="G30" s="80"/>
      <c r="H30" s="81"/>
      <c r="J30" s="73">
        <v>1</v>
      </c>
    </row>
    <row r="31" spans="1:10" ht="21.75" customHeight="1">
      <c r="A31" s="68">
        <v>16</v>
      </c>
      <c r="B31" s="68"/>
      <c r="C31" s="75" t="s">
        <v>195</v>
      </c>
      <c r="D31" s="73">
        <v>1</v>
      </c>
      <c r="E31" s="74" t="s">
        <v>17</v>
      </c>
      <c r="F31" s="79"/>
      <c r="G31" s="80"/>
      <c r="H31" s="81"/>
      <c r="J31" s="73">
        <v>1</v>
      </c>
    </row>
    <row r="32" spans="1:10" ht="21.75" customHeight="1">
      <c r="A32" s="68">
        <v>17</v>
      </c>
      <c r="B32" s="68"/>
      <c r="C32" s="75" t="s">
        <v>196</v>
      </c>
      <c r="D32" s="73">
        <v>1</v>
      </c>
      <c r="E32" s="74" t="s">
        <v>17</v>
      </c>
      <c r="F32" s="79"/>
      <c r="G32" s="80"/>
      <c r="H32" s="81"/>
      <c r="J32" s="73">
        <v>1</v>
      </c>
    </row>
    <row r="33" spans="1:10" ht="21.75" customHeight="1">
      <c r="A33" s="68">
        <v>18</v>
      </c>
      <c r="B33" s="68"/>
      <c r="C33" s="75" t="s">
        <v>197</v>
      </c>
      <c r="D33" s="73">
        <v>1</v>
      </c>
      <c r="E33" s="74" t="s">
        <v>17</v>
      </c>
      <c r="F33" s="79"/>
      <c r="G33" s="80"/>
      <c r="H33" s="81"/>
      <c r="J33" s="73">
        <v>1</v>
      </c>
    </row>
    <row r="34" spans="1:10" ht="21.75" customHeight="1">
      <c r="A34" s="68">
        <v>19</v>
      </c>
      <c r="B34" s="68"/>
      <c r="C34" s="75" t="s">
        <v>198</v>
      </c>
      <c r="D34" s="73">
        <v>1</v>
      </c>
      <c r="E34" s="74" t="s">
        <v>17</v>
      </c>
      <c r="F34" s="79"/>
      <c r="G34" s="80"/>
      <c r="H34" s="81"/>
      <c r="J34" s="73">
        <v>1</v>
      </c>
    </row>
    <row r="35" spans="1:10" ht="21.75" customHeight="1">
      <c r="A35" s="68">
        <v>20</v>
      </c>
      <c r="B35" s="68"/>
      <c r="C35" s="75" t="s">
        <v>199</v>
      </c>
      <c r="D35" s="73">
        <v>1</v>
      </c>
      <c r="E35" s="74" t="s">
        <v>17</v>
      </c>
      <c r="F35" s="79"/>
      <c r="G35" s="80"/>
      <c r="H35" s="81"/>
      <c r="J35" s="73">
        <v>1</v>
      </c>
    </row>
    <row r="36" spans="1:10" ht="21.75" customHeight="1">
      <c r="A36" s="68">
        <v>21</v>
      </c>
      <c r="B36" s="68"/>
      <c r="C36" s="75" t="s">
        <v>200</v>
      </c>
      <c r="D36" s="73">
        <v>1</v>
      </c>
      <c r="E36" s="74" t="s">
        <v>17</v>
      </c>
      <c r="F36" s="79"/>
      <c r="G36" s="80"/>
      <c r="H36" s="81"/>
      <c r="J36" s="73">
        <v>1</v>
      </c>
    </row>
    <row r="37" spans="1:10" ht="21.75" customHeight="1">
      <c r="A37" s="68">
        <v>22</v>
      </c>
      <c r="B37" s="68"/>
      <c r="C37" s="75" t="s">
        <v>201</v>
      </c>
      <c r="D37" s="73">
        <v>1</v>
      </c>
      <c r="E37" s="74" t="s">
        <v>17</v>
      </c>
      <c r="F37" s="79"/>
      <c r="G37" s="80"/>
      <c r="H37" s="81"/>
      <c r="J37" s="73">
        <v>1</v>
      </c>
    </row>
    <row r="38" spans="1:10" ht="21.75" customHeight="1">
      <c r="A38" s="68">
        <v>23</v>
      </c>
      <c r="B38" s="68"/>
      <c r="C38" s="75" t="s">
        <v>202</v>
      </c>
      <c r="D38" s="73">
        <v>1</v>
      </c>
      <c r="E38" s="74" t="s">
        <v>17</v>
      </c>
      <c r="F38" s="79"/>
      <c r="G38" s="80"/>
      <c r="H38" s="81"/>
      <c r="J38" s="73">
        <v>1</v>
      </c>
    </row>
    <row r="39" spans="1:10" ht="21.75" customHeight="1">
      <c r="A39" s="68">
        <v>24</v>
      </c>
      <c r="B39" s="68"/>
      <c r="C39" s="75" t="s">
        <v>203</v>
      </c>
      <c r="D39" s="73">
        <v>1</v>
      </c>
      <c r="E39" s="74" t="s">
        <v>17</v>
      </c>
      <c r="F39" s="79"/>
      <c r="G39" s="80"/>
      <c r="H39" s="81"/>
      <c r="J39" s="73">
        <v>1</v>
      </c>
    </row>
    <row r="40" spans="1:10" ht="21.75" customHeight="1">
      <c r="A40" s="68">
        <v>25</v>
      </c>
      <c r="B40" s="68"/>
      <c r="C40" s="75" t="s">
        <v>204</v>
      </c>
      <c r="D40" s="73">
        <v>1</v>
      </c>
      <c r="E40" s="74" t="s">
        <v>17</v>
      </c>
      <c r="F40" s="79"/>
      <c r="G40" s="80"/>
      <c r="H40" s="81"/>
      <c r="J40" s="73">
        <v>1</v>
      </c>
    </row>
    <row r="41" spans="1:10" ht="21.75" customHeight="1">
      <c r="A41" s="68">
        <v>26</v>
      </c>
      <c r="B41" s="68"/>
      <c r="C41" s="75" t="s">
        <v>205</v>
      </c>
      <c r="D41" s="73">
        <v>1</v>
      </c>
      <c r="E41" s="74" t="s">
        <v>17</v>
      </c>
      <c r="F41" s="79"/>
      <c r="G41" s="80"/>
      <c r="H41" s="81"/>
      <c r="J41" s="73">
        <v>1</v>
      </c>
    </row>
    <row r="42" spans="1:10" ht="21.75" customHeight="1">
      <c r="A42" s="68">
        <v>27</v>
      </c>
      <c r="B42" s="68"/>
      <c r="C42" s="75" t="s">
        <v>206</v>
      </c>
      <c r="D42" s="73">
        <v>1</v>
      </c>
      <c r="E42" s="74" t="s">
        <v>17</v>
      </c>
      <c r="F42" s="79"/>
      <c r="G42" s="80"/>
      <c r="H42" s="81"/>
      <c r="J42" s="73">
        <v>1</v>
      </c>
    </row>
    <row r="43" spans="1:10" ht="21.75" customHeight="1">
      <c r="A43" s="68">
        <v>28</v>
      </c>
      <c r="B43" s="68"/>
      <c r="C43" s="75" t="s">
        <v>207</v>
      </c>
      <c r="D43" s="73">
        <v>1</v>
      </c>
      <c r="E43" s="74" t="s">
        <v>17</v>
      </c>
      <c r="F43" s="79"/>
      <c r="G43" s="80"/>
      <c r="H43" s="81"/>
      <c r="J43" s="73">
        <v>1</v>
      </c>
    </row>
    <row r="44" spans="1:10" ht="21.75" customHeight="1">
      <c r="A44" s="68">
        <v>29</v>
      </c>
      <c r="B44" s="68"/>
      <c r="C44" s="75" t="s">
        <v>208</v>
      </c>
      <c r="D44" s="73">
        <v>1</v>
      </c>
      <c r="E44" s="74" t="s">
        <v>17</v>
      </c>
      <c r="F44" s="79"/>
      <c r="G44" s="80"/>
      <c r="H44" s="81"/>
      <c r="J44" s="73">
        <v>1</v>
      </c>
    </row>
    <row r="45" spans="1:10" ht="21.75" customHeight="1">
      <c r="A45" s="68">
        <v>30</v>
      </c>
      <c r="B45" s="68"/>
      <c r="C45" s="75" t="s">
        <v>209</v>
      </c>
      <c r="D45" s="73">
        <v>1</v>
      </c>
      <c r="E45" s="74" t="s">
        <v>17</v>
      </c>
      <c r="F45" s="79"/>
      <c r="G45" s="80"/>
      <c r="H45" s="81"/>
      <c r="J45" s="73">
        <v>1</v>
      </c>
    </row>
    <row r="46" spans="1:10" ht="21.75" customHeight="1">
      <c r="A46" s="68">
        <v>31</v>
      </c>
      <c r="B46" s="68"/>
      <c r="C46" s="75" t="s">
        <v>210</v>
      </c>
      <c r="D46" s="73">
        <v>1</v>
      </c>
      <c r="E46" s="74" t="s">
        <v>17</v>
      </c>
      <c r="F46" s="79"/>
      <c r="G46" s="80"/>
      <c r="H46" s="81"/>
      <c r="J46" s="73">
        <v>1</v>
      </c>
    </row>
    <row r="47" spans="1:10" ht="21.75" customHeight="1">
      <c r="A47" s="68">
        <v>32</v>
      </c>
      <c r="B47" s="68"/>
      <c r="C47" s="75" t="s">
        <v>211</v>
      </c>
      <c r="D47" s="73">
        <v>1</v>
      </c>
      <c r="E47" s="74" t="s">
        <v>17</v>
      </c>
      <c r="F47" s="79"/>
      <c r="G47" s="80"/>
      <c r="H47" s="81"/>
      <c r="J47" s="73">
        <v>1</v>
      </c>
    </row>
    <row r="48" spans="1:10" ht="21.75" customHeight="1">
      <c r="A48" s="68">
        <v>33</v>
      </c>
      <c r="B48" s="68"/>
      <c r="C48" s="75" t="s">
        <v>212</v>
      </c>
      <c r="D48" s="73">
        <v>1</v>
      </c>
      <c r="E48" s="74" t="s">
        <v>17</v>
      </c>
      <c r="F48" s="79"/>
      <c r="G48" s="80"/>
      <c r="H48" s="81"/>
      <c r="J48" s="73">
        <v>1</v>
      </c>
    </row>
    <row r="49" spans="1:10" ht="21.75" customHeight="1">
      <c r="A49" s="68">
        <v>34</v>
      </c>
      <c r="B49" s="68"/>
      <c r="C49" s="75" t="s">
        <v>213</v>
      </c>
      <c r="D49" s="73">
        <v>1</v>
      </c>
      <c r="E49" s="74" t="s">
        <v>17</v>
      </c>
      <c r="F49" s="74"/>
      <c r="G49" s="70"/>
      <c r="H49" s="70"/>
      <c r="J49" s="73">
        <v>1</v>
      </c>
    </row>
    <row r="50" spans="1:10" ht="21.75" customHeight="1">
      <c r="A50" s="68">
        <v>35</v>
      </c>
      <c r="B50" s="68"/>
      <c r="C50" s="75" t="s">
        <v>214</v>
      </c>
      <c r="D50" s="73">
        <v>1</v>
      </c>
      <c r="E50" s="74" t="s">
        <v>17</v>
      </c>
      <c r="F50" s="74"/>
      <c r="G50" s="70"/>
      <c r="H50" s="70"/>
      <c r="J50" s="73">
        <v>1</v>
      </c>
    </row>
    <row r="51" spans="1:10" ht="21.75" customHeight="1">
      <c r="A51" s="68">
        <v>36</v>
      </c>
      <c r="B51" s="68"/>
      <c r="C51" s="75" t="s">
        <v>215</v>
      </c>
      <c r="D51" s="73">
        <v>1</v>
      </c>
      <c r="E51" s="74" t="s">
        <v>17</v>
      </c>
      <c r="F51" s="74"/>
      <c r="G51" s="70"/>
      <c r="H51" s="70"/>
      <c r="J51" s="73">
        <v>1</v>
      </c>
    </row>
    <row r="52" spans="1:10" ht="21.75" customHeight="1">
      <c r="A52" s="68">
        <v>37</v>
      </c>
      <c r="B52" s="68"/>
      <c r="C52" s="75" t="s">
        <v>216</v>
      </c>
      <c r="D52" s="73">
        <v>1</v>
      </c>
      <c r="E52" s="74" t="s">
        <v>17</v>
      </c>
      <c r="F52" s="74"/>
      <c r="G52" s="70"/>
      <c r="H52" s="70"/>
      <c r="J52" s="73">
        <v>1</v>
      </c>
    </row>
    <row r="53" spans="1:10" ht="21.75" customHeight="1">
      <c r="A53" s="68">
        <v>38</v>
      </c>
      <c r="B53" s="68"/>
      <c r="C53" s="75" t="s">
        <v>217</v>
      </c>
      <c r="D53" s="73">
        <v>1</v>
      </c>
      <c r="E53" s="74" t="s">
        <v>17</v>
      </c>
      <c r="F53" s="74"/>
      <c r="G53" s="70"/>
      <c r="H53" s="70"/>
      <c r="J53" s="73">
        <v>1</v>
      </c>
    </row>
    <row r="54" spans="1:10" ht="21.75" customHeight="1">
      <c r="A54" s="68">
        <v>39</v>
      </c>
      <c r="B54" s="68"/>
      <c r="C54" s="75" t="s">
        <v>218</v>
      </c>
      <c r="D54" s="73">
        <v>1</v>
      </c>
      <c r="E54" s="74" t="s">
        <v>17</v>
      </c>
      <c r="F54" s="74"/>
      <c r="G54" s="70"/>
      <c r="H54" s="70"/>
      <c r="J54" s="73">
        <v>1</v>
      </c>
    </row>
    <row r="55" spans="1:10" ht="21.75" customHeight="1">
      <c r="A55" s="68">
        <v>40</v>
      </c>
      <c r="B55" s="68"/>
      <c r="C55" s="75" t="s">
        <v>219</v>
      </c>
      <c r="D55" s="73">
        <v>1</v>
      </c>
      <c r="E55" s="74" t="s">
        <v>17</v>
      </c>
      <c r="F55" s="74"/>
      <c r="G55" s="70"/>
      <c r="H55" s="70"/>
      <c r="J55" s="73">
        <v>1</v>
      </c>
    </row>
    <row r="56" spans="1:10" ht="21.75" customHeight="1">
      <c r="A56" s="68">
        <v>41</v>
      </c>
      <c r="B56" s="68"/>
      <c r="C56" s="75" t="s">
        <v>220</v>
      </c>
      <c r="D56" s="73">
        <v>1</v>
      </c>
      <c r="E56" s="74" t="s">
        <v>17</v>
      </c>
      <c r="F56" s="74"/>
      <c r="G56" s="70"/>
      <c r="H56" s="70"/>
      <c r="J56" s="73">
        <v>1</v>
      </c>
    </row>
    <row r="57" spans="1:10" ht="21.75" customHeight="1">
      <c r="A57" s="68">
        <v>42</v>
      </c>
      <c r="B57" s="68"/>
      <c r="C57" s="75" t="s">
        <v>221</v>
      </c>
      <c r="D57" s="73">
        <v>1</v>
      </c>
      <c r="E57" s="74" t="s">
        <v>17</v>
      </c>
      <c r="F57" s="79"/>
      <c r="G57" s="80"/>
      <c r="H57" s="81"/>
      <c r="J57" s="73">
        <v>1</v>
      </c>
    </row>
    <row r="58" spans="1:10" ht="21.75" customHeight="1">
      <c r="A58" s="68">
        <v>43</v>
      </c>
      <c r="B58" s="68"/>
      <c r="C58" s="75" t="s">
        <v>224</v>
      </c>
      <c r="D58" s="73">
        <v>1</v>
      </c>
      <c r="E58" s="74" t="s">
        <v>17</v>
      </c>
      <c r="F58" s="79"/>
      <c r="G58" s="80"/>
      <c r="H58" s="81"/>
      <c r="J58" s="73">
        <v>1</v>
      </c>
    </row>
    <row r="59" spans="1:10" ht="21.75" customHeight="1">
      <c r="A59" s="68">
        <v>44</v>
      </c>
      <c r="B59" s="68"/>
      <c r="C59" s="75" t="s">
        <v>225</v>
      </c>
      <c r="D59" s="73">
        <v>1</v>
      </c>
      <c r="E59" s="74" t="s">
        <v>17</v>
      </c>
      <c r="F59" s="79"/>
      <c r="G59" s="80"/>
      <c r="H59" s="81"/>
      <c r="J59" s="73">
        <v>1</v>
      </c>
    </row>
    <row r="60" spans="1:10" ht="21.75" customHeight="1">
      <c r="A60" s="68">
        <v>45</v>
      </c>
      <c r="B60" s="68"/>
      <c r="C60" s="75" t="s">
        <v>226</v>
      </c>
      <c r="D60" s="73">
        <v>1</v>
      </c>
      <c r="E60" s="74" t="s">
        <v>17</v>
      </c>
      <c r="F60" s="79"/>
      <c r="G60" s="80"/>
      <c r="H60" s="81"/>
      <c r="J60" s="73">
        <v>1</v>
      </c>
    </row>
    <row r="61" spans="1:10" ht="21.75" customHeight="1">
      <c r="A61" s="68">
        <v>46</v>
      </c>
      <c r="B61" s="68"/>
      <c r="C61" s="75" t="s">
        <v>227</v>
      </c>
      <c r="D61" s="73">
        <v>1</v>
      </c>
      <c r="E61" s="74" t="s">
        <v>17</v>
      </c>
      <c r="F61" s="79"/>
      <c r="G61" s="80"/>
      <c r="H61" s="81"/>
      <c r="J61" s="73">
        <v>1</v>
      </c>
    </row>
    <row r="62" spans="1:10" ht="21.75" customHeight="1">
      <c r="A62" s="68">
        <v>47</v>
      </c>
      <c r="B62" s="68"/>
      <c r="C62" s="75" t="s">
        <v>228</v>
      </c>
      <c r="D62" s="73">
        <v>1</v>
      </c>
      <c r="E62" s="74" t="s">
        <v>17</v>
      </c>
      <c r="F62" s="79"/>
      <c r="G62" s="80"/>
      <c r="H62" s="81"/>
      <c r="J62" s="73">
        <v>1</v>
      </c>
    </row>
    <row r="63" spans="1:10" ht="21.75" customHeight="1">
      <c r="A63" s="68">
        <v>48</v>
      </c>
      <c r="B63" s="68"/>
      <c r="C63" s="75" t="s">
        <v>229</v>
      </c>
      <c r="D63" s="73">
        <v>1</v>
      </c>
      <c r="E63" s="74" t="s">
        <v>17</v>
      </c>
      <c r="F63" s="79"/>
      <c r="G63" s="80"/>
      <c r="H63" s="81"/>
      <c r="J63" s="73">
        <v>1</v>
      </c>
    </row>
    <row r="64" spans="1:10" ht="21.75" customHeight="1">
      <c r="A64" s="68">
        <v>49</v>
      </c>
      <c r="B64" s="68"/>
      <c r="C64" s="75" t="s">
        <v>230</v>
      </c>
      <c r="D64" s="73">
        <v>1</v>
      </c>
      <c r="E64" s="74" t="s">
        <v>17</v>
      </c>
      <c r="F64" s="79"/>
      <c r="G64" s="80"/>
      <c r="H64" s="81"/>
      <c r="J64" s="73">
        <v>1</v>
      </c>
    </row>
    <row r="65" spans="1:10" ht="21.75" customHeight="1">
      <c r="A65" s="68">
        <v>50</v>
      </c>
      <c r="B65" s="68"/>
      <c r="C65" s="75" t="s">
        <v>231</v>
      </c>
      <c r="D65" s="73">
        <v>1</v>
      </c>
      <c r="E65" s="74" t="s">
        <v>17</v>
      </c>
      <c r="F65" s="79"/>
      <c r="G65" s="80"/>
      <c r="H65" s="81"/>
      <c r="J65" s="73">
        <v>1</v>
      </c>
    </row>
    <row r="66" spans="1:10" ht="21.75" customHeight="1">
      <c r="A66" s="68">
        <v>51</v>
      </c>
      <c r="B66" s="68"/>
      <c r="C66" s="75" t="s">
        <v>232</v>
      </c>
      <c r="D66" s="73">
        <v>1</v>
      </c>
      <c r="E66" s="74" t="s">
        <v>17</v>
      </c>
      <c r="F66" s="79"/>
      <c r="G66" s="80"/>
      <c r="H66" s="81"/>
      <c r="J66" s="73">
        <v>1</v>
      </c>
    </row>
    <row r="67" spans="1:10" ht="21.75" customHeight="1">
      <c r="A67" s="68">
        <v>52</v>
      </c>
      <c r="B67" s="68"/>
      <c r="C67" s="75" t="s">
        <v>233</v>
      </c>
      <c r="D67" s="73">
        <v>1</v>
      </c>
      <c r="E67" s="74" t="s">
        <v>17</v>
      </c>
      <c r="F67" s="79"/>
      <c r="G67" s="80"/>
      <c r="H67" s="81"/>
      <c r="J67" s="73">
        <v>1</v>
      </c>
    </row>
    <row r="68" spans="1:10" ht="21.75" customHeight="1">
      <c r="A68" s="68">
        <v>53</v>
      </c>
      <c r="B68" s="68"/>
      <c r="C68" s="75" t="s">
        <v>234</v>
      </c>
      <c r="D68" s="73">
        <v>1</v>
      </c>
      <c r="E68" s="74" t="s">
        <v>17</v>
      </c>
      <c r="F68" s="79"/>
      <c r="G68" s="80"/>
      <c r="H68" s="81"/>
      <c r="J68" s="73">
        <v>1</v>
      </c>
    </row>
    <row r="69" spans="1:10" ht="21.75" customHeight="1">
      <c r="A69" s="68">
        <v>54</v>
      </c>
      <c r="B69" s="68"/>
      <c r="C69" s="75" t="s">
        <v>235</v>
      </c>
      <c r="D69" s="73">
        <v>1</v>
      </c>
      <c r="E69" s="74" t="s">
        <v>17</v>
      </c>
      <c r="F69" s="79"/>
      <c r="G69" s="80"/>
      <c r="H69" s="81"/>
      <c r="J69" s="73">
        <v>1</v>
      </c>
    </row>
    <row r="70" spans="1:10" ht="21.75" customHeight="1">
      <c r="A70" s="68">
        <v>55</v>
      </c>
      <c r="B70" s="68"/>
      <c r="C70" s="75" t="s">
        <v>222</v>
      </c>
      <c r="D70" s="73">
        <v>1</v>
      </c>
      <c r="E70" s="74" t="s">
        <v>17</v>
      </c>
      <c r="F70" s="79"/>
      <c r="G70" s="80"/>
      <c r="H70" s="81"/>
      <c r="J70" s="73">
        <v>1</v>
      </c>
    </row>
    <row r="71" spans="1:10" ht="21.75" customHeight="1">
      <c r="A71" s="68">
        <v>56</v>
      </c>
      <c r="B71" s="68"/>
      <c r="C71" s="75" t="s">
        <v>223</v>
      </c>
      <c r="D71" s="73">
        <v>1</v>
      </c>
      <c r="E71" s="74" t="s">
        <v>17</v>
      </c>
      <c r="F71" s="79"/>
      <c r="G71" s="80"/>
      <c r="H71" s="81"/>
      <c r="J71" s="73">
        <v>1</v>
      </c>
    </row>
    <row r="72" spans="1:10" ht="21.75" customHeight="1">
      <c r="A72" s="68">
        <v>57</v>
      </c>
      <c r="B72" s="68"/>
      <c r="C72" s="75" t="s">
        <v>236</v>
      </c>
      <c r="D72" s="73">
        <v>1</v>
      </c>
      <c r="E72" s="74" t="s">
        <v>17</v>
      </c>
      <c r="F72" s="79"/>
      <c r="G72" s="80"/>
      <c r="H72" s="81"/>
      <c r="J72" s="73">
        <v>1</v>
      </c>
    </row>
    <row r="73" spans="1:10" ht="21.75" customHeight="1">
      <c r="A73" s="68">
        <v>58</v>
      </c>
      <c r="B73" s="68"/>
      <c r="C73" s="75" t="s">
        <v>237</v>
      </c>
      <c r="D73" s="73">
        <v>1</v>
      </c>
      <c r="E73" s="74" t="s">
        <v>17</v>
      </c>
      <c r="F73" s="79"/>
      <c r="G73" s="80"/>
      <c r="H73" s="81"/>
      <c r="J73" s="73">
        <v>1</v>
      </c>
    </row>
    <row r="74" spans="1:10" ht="21.75" customHeight="1">
      <c r="A74" s="68">
        <v>59</v>
      </c>
      <c r="B74" s="68"/>
      <c r="C74" s="75" t="s">
        <v>238</v>
      </c>
      <c r="D74" s="73">
        <v>1</v>
      </c>
      <c r="E74" s="74" t="s">
        <v>17</v>
      </c>
      <c r="F74" s="79"/>
      <c r="G74" s="80"/>
      <c r="H74" s="81"/>
      <c r="J74" s="73">
        <v>1</v>
      </c>
    </row>
    <row r="75" spans="1:10" ht="21.75" customHeight="1">
      <c r="A75" s="68">
        <v>60</v>
      </c>
      <c r="B75" s="68"/>
      <c r="C75" s="75" t="s">
        <v>239</v>
      </c>
      <c r="D75" s="73">
        <v>1</v>
      </c>
      <c r="E75" s="74" t="s">
        <v>17</v>
      </c>
      <c r="F75" s="79"/>
      <c r="G75" s="80"/>
      <c r="H75" s="81"/>
      <c r="J75" s="73">
        <v>1</v>
      </c>
    </row>
    <row r="76" spans="1:10" ht="21.75" customHeight="1">
      <c r="A76" s="68">
        <v>61</v>
      </c>
      <c r="B76" s="68"/>
      <c r="C76" s="75" t="s">
        <v>240</v>
      </c>
      <c r="D76" s="73">
        <v>1</v>
      </c>
      <c r="E76" s="74" t="s">
        <v>17</v>
      </c>
      <c r="F76" s="79"/>
      <c r="G76" s="80"/>
      <c r="H76" s="81"/>
      <c r="J76" s="73">
        <v>1</v>
      </c>
    </row>
    <row r="77" spans="1:10" ht="21.75" customHeight="1">
      <c r="A77" s="68">
        <v>62</v>
      </c>
      <c r="B77" s="68"/>
      <c r="C77" s="75" t="s">
        <v>241</v>
      </c>
      <c r="D77" s="73">
        <v>1</v>
      </c>
      <c r="E77" s="74" t="s">
        <v>17</v>
      </c>
      <c r="F77" s="79"/>
      <c r="G77" s="80"/>
      <c r="H77" s="81"/>
      <c r="J77" s="73">
        <v>1</v>
      </c>
    </row>
    <row r="78" spans="1:10" ht="21.75" customHeight="1">
      <c r="A78" s="68">
        <v>63</v>
      </c>
      <c r="B78" s="68"/>
      <c r="C78" s="75" t="s">
        <v>242</v>
      </c>
      <c r="D78" s="73">
        <v>1</v>
      </c>
      <c r="E78" s="74" t="s">
        <v>17</v>
      </c>
      <c r="F78" s="79"/>
      <c r="G78" s="80"/>
      <c r="H78" s="81"/>
      <c r="J78" s="73">
        <v>1</v>
      </c>
    </row>
    <row r="79" spans="1:10" ht="21.75" customHeight="1">
      <c r="A79" s="68">
        <v>64</v>
      </c>
      <c r="B79" s="68"/>
      <c r="C79" s="75" t="s">
        <v>243</v>
      </c>
      <c r="D79" s="73">
        <v>1</v>
      </c>
      <c r="E79" s="74" t="s">
        <v>17</v>
      </c>
      <c r="F79" s="79"/>
      <c r="G79" s="80"/>
      <c r="H79" s="81"/>
      <c r="J79" s="73">
        <v>1</v>
      </c>
    </row>
    <row r="80" spans="1:10" ht="21.75" customHeight="1">
      <c r="A80" s="68">
        <v>65</v>
      </c>
      <c r="B80" s="68"/>
      <c r="C80" s="75" t="s">
        <v>244</v>
      </c>
      <c r="D80" s="73">
        <v>1</v>
      </c>
      <c r="E80" s="74" t="s">
        <v>17</v>
      </c>
      <c r="F80" s="79"/>
      <c r="G80" s="80"/>
      <c r="H80" s="81"/>
      <c r="J80" s="73">
        <v>1</v>
      </c>
    </row>
    <row r="81" spans="1:10" ht="21.75" customHeight="1">
      <c r="A81" s="68">
        <v>66</v>
      </c>
      <c r="B81" s="68"/>
      <c r="C81" s="75" t="s">
        <v>245</v>
      </c>
      <c r="D81" s="73">
        <v>1</v>
      </c>
      <c r="E81" s="74" t="s">
        <v>17</v>
      </c>
      <c r="F81" s="79"/>
      <c r="G81" s="80"/>
      <c r="H81" s="81"/>
      <c r="J81" s="73">
        <v>1</v>
      </c>
    </row>
    <row r="82" spans="1:10" ht="21.75" customHeight="1">
      <c r="A82" s="68">
        <v>67</v>
      </c>
      <c r="B82" s="68"/>
      <c r="C82" s="75" t="s">
        <v>246</v>
      </c>
      <c r="D82" s="73">
        <v>1</v>
      </c>
      <c r="E82" s="74" t="s">
        <v>17</v>
      </c>
      <c r="F82" s="79"/>
      <c r="G82" s="80"/>
      <c r="H82" s="81"/>
      <c r="J82" s="73">
        <v>1</v>
      </c>
    </row>
    <row r="83" spans="1:10" ht="21.75" customHeight="1">
      <c r="A83" s="68">
        <v>68</v>
      </c>
      <c r="B83" s="68"/>
      <c r="C83" s="75" t="s">
        <v>247</v>
      </c>
      <c r="D83" s="73">
        <v>1</v>
      </c>
      <c r="E83" s="74" t="s">
        <v>17</v>
      </c>
      <c r="F83" s="79"/>
      <c r="G83" s="80"/>
      <c r="H83" s="81"/>
      <c r="J83" s="73">
        <v>1</v>
      </c>
    </row>
    <row r="84" spans="1:10" ht="21.75" customHeight="1">
      <c r="A84" s="68">
        <v>69</v>
      </c>
      <c r="B84" s="68"/>
      <c r="C84" s="75" t="s">
        <v>248</v>
      </c>
      <c r="D84" s="73">
        <v>1</v>
      </c>
      <c r="E84" s="74" t="s">
        <v>17</v>
      </c>
      <c r="F84" s="79"/>
      <c r="G84" s="80"/>
      <c r="H84" s="81"/>
      <c r="J84" s="73">
        <v>1</v>
      </c>
    </row>
    <row r="85" spans="1:10" ht="21.75" customHeight="1">
      <c r="A85" s="68">
        <v>70</v>
      </c>
      <c r="B85" s="68"/>
      <c r="C85" s="75" t="s">
        <v>249</v>
      </c>
      <c r="D85" s="73">
        <v>1</v>
      </c>
      <c r="E85" s="74" t="s">
        <v>17</v>
      </c>
      <c r="F85" s="79"/>
      <c r="G85" s="80"/>
      <c r="H85" s="81"/>
      <c r="J85" s="73">
        <v>1</v>
      </c>
    </row>
    <row r="86" spans="1:10" ht="21.75" customHeight="1">
      <c r="A86" s="68">
        <v>71</v>
      </c>
      <c r="B86" s="68"/>
      <c r="C86" s="75" t="s">
        <v>262</v>
      </c>
      <c r="D86" s="73">
        <v>2</v>
      </c>
      <c r="E86" s="74" t="s">
        <v>17</v>
      </c>
      <c r="F86" s="79"/>
      <c r="G86" s="80"/>
      <c r="H86" s="81"/>
      <c r="J86" s="73">
        <v>2</v>
      </c>
    </row>
    <row r="87" spans="1:10" s="64" customFormat="1" ht="80.25" customHeight="1">
      <c r="A87" s="67" t="s">
        <v>398</v>
      </c>
      <c r="B87" s="74" t="s">
        <v>139</v>
      </c>
      <c r="C87" s="72" t="s">
        <v>1766</v>
      </c>
      <c r="D87" s="82"/>
      <c r="E87" s="82"/>
      <c r="F87" s="71"/>
      <c r="G87" s="76"/>
      <c r="H87" s="71"/>
      <c r="J87" s="82"/>
    </row>
    <row r="88" spans="1:10" s="64" customFormat="1" ht="20.25" customHeight="1">
      <c r="A88" s="67">
        <v>1</v>
      </c>
      <c r="B88" s="68"/>
      <c r="C88" s="75" t="s">
        <v>263</v>
      </c>
      <c r="D88" s="112">
        <v>1</v>
      </c>
      <c r="E88" s="74" t="s">
        <v>2</v>
      </c>
      <c r="F88" s="71"/>
      <c r="G88" s="76"/>
      <c r="H88" s="77"/>
      <c r="J88" s="112">
        <v>1</v>
      </c>
    </row>
    <row r="89" spans="1:10" s="64" customFormat="1" ht="20.25" customHeight="1">
      <c r="A89" s="67">
        <v>2</v>
      </c>
      <c r="B89" s="68"/>
      <c r="C89" s="75" t="s">
        <v>264</v>
      </c>
      <c r="D89" s="112">
        <v>1</v>
      </c>
      <c r="E89" s="74" t="s">
        <v>2</v>
      </c>
      <c r="F89" s="71"/>
      <c r="G89" s="76"/>
      <c r="H89" s="77"/>
      <c r="J89" s="112">
        <v>1</v>
      </c>
    </row>
    <row r="90" spans="1:10" s="64" customFormat="1" ht="20.25" customHeight="1">
      <c r="A90" s="67">
        <v>3</v>
      </c>
      <c r="B90" s="68"/>
      <c r="C90" s="75" t="s">
        <v>265</v>
      </c>
      <c r="D90" s="112">
        <v>2</v>
      </c>
      <c r="E90" s="74" t="s">
        <v>2</v>
      </c>
      <c r="F90" s="71"/>
      <c r="G90" s="76"/>
      <c r="H90" s="77"/>
      <c r="J90" s="112">
        <v>2</v>
      </c>
    </row>
    <row r="91" spans="1:10" s="64" customFormat="1" ht="20.25" customHeight="1">
      <c r="A91" s="67">
        <v>4</v>
      </c>
      <c r="B91" s="68"/>
      <c r="C91" s="75" t="s">
        <v>266</v>
      </c>
      <c r="D91" s="112">
        <v>1</v>
      </c>
      <c r="E91" s="74" t="s">
        <v>2</v>
      </c>
      <c r="F91" s="71"/>
      <c r="G91" s="76"/>
      <c r="H91" s="77"/>
      <c r="J91" s="112">
        <v>1</v>
      </c>
    </row>
    <row r="92" spans="1:10" s="64" customFormat="1" ht="20.25" customHeight="1">
      <c r="A92" s="67">
        <v>5</v>
      </c>
      <c r="B92" s="68"/>
      <c r="C92" s="75" t="s">
        <v>267</v>
      </c>
      <c r="D92" s="112">
        <v>1</v>
      </c>
      <c r="E92" s="74" t="s">
        <v>2</v>
      </c>
      <c r="F92" s="71"/>
      <c r="G92" s="76"/>
      <c r="H92" s="77"/>
      <c r="J92" s="112">
        <v>1</v>
      </c>
    </row>
    <row r="93" spans="1:10" s="64" customFormat="1" ht="20.25" customHeight="1">
      <c r="A93" s="67">
        <v>6</v>
      </c>
      <c r="B93" s="68"/>
      <c r="C93" s="75" t="s">
        <v>268</v>
      </c>
      <c r="D93" s="112">
        <v>3</v>
      </c>
      <c r="E93" s="74" t="s">
        <v>2</v>
      </c>
      <c r="F93" s="71"/>
      <c r="G93" s="76"/>
      <c r="H93" s="77"/>
      <c r="J93" s="112">
        <v>3</v>
      </c>
    </row>
    <row r="94" spans="1:10" s="64" customFormat="1" ht="20.25" customHeight="1">
      <c r="A94" s="67">
        <v>7</v>
      </c>
      <c r="B94" s="68"/>
      <c r="C94" s="75" t="s">
        <v>269</v>
      </c>
      <c r="D94" s="112">
        <v>4</v>
      </c>
      <c r="E94" s="74" t="s">
        <v>2</v>
      </c>
      <c r="F94" s="71"/>
      <c r="G94" s="76"/>
      <c r="H94" s="77"/>
      <c r="J94" s="112">
        <v>4</v>
      </c>
    </row>
    <row r="95" spans="1:10" s="64" customFormat="1" ht="20.25" customHeight="1">
      <c r="A95" s="67">
        <v>8</v>
      </c>
      <c r="B95" s="68"/>
      <c r="C95" s="75" t="s">
        <v>270</v>
      </c>
      <c r="D95" s="112">
        <v>1</v>
      </c>
      <c r="E95" s="74" t="s">
        <v>2</v>
      </c>
      <c r="F95" s="71"/>
      <c r="G95" s="76"/>
      <c r="H95" s="77"/>
      <c r="J95" s="112">
        <v>1</v>
      </c>
    </row>
    <row r="96" spans="1:10" s="64" customFormat="1" ht="20.25" customHeight="1">
      <c r="A96" s="67">
        <v>9</v>
      </c>
      <c r="B96" s="68"/>
      <c r="C96" s="75" t="s">
        <v>271</v>
      </c>
      <c r="D96" s="112">
        <v>1</v>
      </c>
      <c r="E96" s="74" t="s">
        <v>2</v>
      </c>
      <c r="F96" s="71"/>
      <c r="G96" s="76"/>
      <c r="H96" s="77"/>
      <c r="J96" s="112">
        <v>1</v>
      </c>
    </row>
    <row r="97" spans="1:10" s="64" customFormat="1" ht="20.25" customHeight="1">
      <c r="A97" s="67">
        <v>10</v>
      </c>
      <c r="B97" s="68"/>
      <c r="C97" s="75" t="s">
        <v>272</v>
      </c>
      <c r="D97" s="112">
        <v>1</v>
      </c>
      <c r="E97" s="74" t="s">
        <v>2</v>
      </c>
      <c r="F97" s="71"/>
      <c r="G97" s="76"/>
      <c r="H97" s="77"/>
      <c r="J97" s="112">
        <v>1</v>
      </c>
    </row>
    <row r="98" spans="1:10" s="64" customFormat="1" ht="20.25" customHeight="1">
      <c r="A98" s="67">
        <v>11</v>
      </c>
      <c r="B98" s="68"/>
      <c r="C98" s="75" t="s">
        <v>273</v>
      </c>
      <c r="D98" s="112">
        <v>1</v>
      </c>
      <c r="E98" s="74" t="s">
        <v>2</v>
      </c>
      <c r="F98" s="71"/>
      <c r="G98" s="76"/>
      <c r="H98" s="77"/>
      <c r="J98" s="112">
        <v>1</v>
      </c>
    </row>
    <row r="99" spans="1:10" s="64" customFormat="1" ht="20.25" customHeight="1">
      <c r="A99" s="67">
        <v>12</v>
      </c>
      <c r="B99" s="68"/>
      <c r="C99" s="75" t="s">
        <v>274</v>
      </c>
      <c r="D99" s="112">
        <v>1</v>
      </c>
      <c r="E99" s="74" t="s">
        <v>2</v>
      </c>
      <c r="F99" s="71"/>
      <c r="G99" s="76"/>
      <c r="H99" s="77"/>
      <c r="J99" s="112">
        <v>1</v>
      </c>
    </row>
    <row r="100" spans="1:10" s="64" customFormat="1" ht="20.25" customHeight="1">
      <c r="A100" s="67">
        <v>13</v>
      </c>
      <c r="B100" s="68"/>
      <c r="C100" s="75" t="s">
        <v>275</v>
      </c>
      <c r="D100" s="112">
        <v>2</v>
      </c>
      <c r="E100" s="74" t="s">
        <v>2</v>
      </c>
      <c r="F100" s="71"/>
      <c r="G100" s="76"/>
      <c r="H100" s="77"/>
      <c r="J100" s="112">
        <v>2</v>
      </c>
    </row>
    <row r="101" spans="1:10" s="64" customFormat="1" ht="20.25" customHeight="1">
      <c r="A101" s="67">
        <v>14</v>
      </c>
      <c r="B101" s="68"/>
      <c r="C101" s="75" t="s">
        <v>276</v>
      </c>
      <c r="D101" s="112">
        <v>2</v>
      </c>
      <c r="E101" s="74" t="s">
        <v>2</v>
      </c>
      <c r="F101" s="71"/>
      <c r="G101" s="76"/>
      <c r="H101" s="77"/>
      <c r="J101" s="112">
        <v>2</v>
      </c>
    </row>
    <row r="102" spans="1:10" s="64" customFormat="1" ht="20.25" customHeight="1">
      <c r="A102" s="67">
        <v>15</v>
      </c>
      <c r="B102" s="68"/>
      <c r="C102" s="75" t="s">
        <v>277</v>
      </c>
      <c r="D102" s="112">
        <v>2</v>
      </c>
      <c r="E102" s="74" t="s">
        <v>2</v>
      </c>
      <c r="F102" s="71"/>
      <c r="G102" s="76"/>
      <c r="H102" s="77"/>
      <c r="J102" s="112">
        <v>2</v>
      </c>
    </row>
    <row r="103" spans="1:10" s="64" customFormat="1" ht="20.25" customHeight="1">
      <c r="A103" s="67">
        <v>16</v>
      </c>
      <c r="B103" s="68"/>
      <c r="C103" s="75" t="s">
        <v>278</v>
      </c>
      <c r="D103" s="112">
        <v>1</v>
      </c>
      <c r="E103" s="74" t="s">
        <v>2</v>
      </c>
      <c r="F103" s="71"/>
      <c r="G103" s="76"/>
      <c r="H103" s="77"/>
      <c r="J103" s="112">
        <v>1</v>
      </c>
    </row>
    <row r="104" spans="1:10" s="64" customFormat="1" ht="20.25" customHeight="1">
      <c r="A104" s="67">
        <v>17</v>
      </c>
      <c r="B104" s="68"/>
      <c r="C104" s="75" t="s">
        <v>279</v>
      </c>
      <c r="D104" s="112">
        <v>1</v>
      </c>
      <c r="E104" s="74" t="s">
        <v>2</v>
      </c>
      <c r="F104" s="71"/>
      <c r="G104" s="76"/>
      <c r="H104" s="77"/>
      <c r="J104" s="112">
        <v>1</v>
      </c>
    </row>
    <row r="105" spans="1:10" s="64" customFormat="1" ht="20.25" customHeight="1">
      <c r="A105" s="67">
        <v>18</v>
      </c>
      <c r="B105" s="68"/>
      <c r="C105" s="75" t="s">
        <v>280</v>
      </c>
      <c r="D105" s="112">
        <v>1</v>
      </c>
      <c r="E105" s="74" t="s">
        <v>2</v>
      </c>
      <c r="F105" s="71"/>
      <c r="G105" s="76"/>
      <c r="H105" s="77"/>
      <c r="J105" s="112">
        <v>1</v>
      </c>
    </row>
    <row r="106" spans="1:10" s="64" customFormat="1" ht="20.25" customHeight="1">
      <c r="A106" s="67">
        <v>19</v>
      </c>
      <c r="B106" s="68"/>
      <c r="C106" s="75" t="s">
        <v>281</v>
      </c>
      <c r="D106" s="112">
        <v>2</v>
      </c>
      <c r="E106" s="74" t="s">
        <v>2</v>
      </c>
      <c r="F106" s="71"/>
      <c r="G106" s="76"/>
      <c r="H106" s="77"/>
      <c r="J106" s="112">
        <v>2</v>
      </c>
    </row>
    <row r="107" spans="1:10" s="64" customFormat="1" ht="20.25" customHeight="1">
      <c r="A107" s="67">
        <v>20</v>
      </c>
      <c r="B107" s="68"/>
      <c r="C107" s="75" t="s">
        <v>282</v>
      </c>
      <c r="D107" s="112">
        <v>1</v>
      </c>
      <c r="E107" s="74" t="s">
        <v>2</v>
      </c>
      <c r="F107" s="71"/>
      <c r="G107" s="76"/>
      <c r="H107" s="77"/>
      <c r="J107" s="112">
        <v>1</v>
      </c>
    </row>
    <row r="108" spans="1:10" s="64" customFormat="1" ht="20.25" customHeight="1">
      <c r="A108" s="67">
        <v>21</v>
      </c>
      <c r="B108" s="68"/>
      <c r="C108" s="75" t="s">
        <v>283</v>
      </c>
      <c r="D108" s="112">
        <v>4</v>
      </c>
      <c r="E108" s="74" t="s">
        <v>2</v>
      </c>
      <c r="F108" s="71"/>
      <c r="G108" s="76"/>
      <c r="H108" s="77"/>
      <c r="J108" s="112">
        <v>4</v>
      </c>
    </row>
    <row r="109" spans="1:10" s="64" customFormat="1" ht="20.25" customHeight="1">
      <c r="A109" s="67">
        <v>22</v>
      </c>
      <c r="B109" s="68"/>
      <c r="C109" s="75" t="s">
        <v>284</v>
      </c>
      <c r="D109" s="112">
        <v>2</v>
      </c>
      <c r="E109" s="74" t="s">
        <v>2</v>
      </c>
      <c r="F109" s="71"/>
      <c r="G109" s="76"/>
      <c r="H109" s="77"/>
      <c r="J109" s="112">
        <v>2</v>
      </c>
    </row>
    <row r="110" spans="1:10" s="64" customFormat="1" ht="20.25" customHeight="1">
      <c r="A110" s="67">
        <v>23</v>
      </c>
      <c r="B110" s="68"/>
      <c r="C110" s="75" t="s">
        <v>285</v>
      </c>
      <c r="D110" s="112">
        <v>1</v>
      </c>
      <c r="E110" s="74" t="s">
        <v>2</v>
      </c>
      <c r="F110" s="71"/>
      <c r="G110" s="76"/>
      <c r="H110" s="77"/>
      <c r="J110" s="112">
        <v>1</v>
      </c>
    </row>
    <row r="111" spans="1:10" s="64" customFormat="1" ht="20.25" customHeight="1">
      <c r="A111" s="67">
        <v>24</v>
      </c>
      <c r="B111" s="68"/>
      <c r="C111" s="75" t="s">
        <v>286</v>
      </c>
      <c r="D111" s="112">
        <v>1</v>
      </c>
      <c r="E111" s="74" t="s">
        <v>2</v>
      </c>
      <c r="F111" s="71"/>
      <c r="G111" s="76"/>
      <c r="H111" s="77"/>
      <c r="J111" s="112">
        <v>1</v>
      </c>
    </row>
    <row r="112" spans="1:10" s="64" customFormat="1" ht="20.25" customHeight="1">
      <c r="A112" s="67">
        <v>25</v>
      </c>
      <c r="B112" s="68"/>
      <c r="C112" s="75" t="s">
        <v>287</v>
      </c>
      <c r="D112" s="112">
        <v>1</v>
      </c>
      <c r="E112" s="74" t="s">
        <v>2</v>
      </c>
      <c r="F112" s="71"/>
      <c r="G112" s="76"/>
      <c r="H112" s="77"/>
      <c r="J112" s="112">
        <v>1</v>
      </c>
    </row>
    <row r="113" spans="1:10" s="64" customFormat="1" ht="20.25" customHeight="1">
      <c r="A113" s="67">
        <v>26</v>
      </c>
      <c r="B113" s="68"/>
      <c r="C113" s="75" t="s">
        <v>288</v>
      </c>
      <c r="D113" s="112">
        <v>1</v>
      </c>
      <c r="E113" s="74" t="s">
        <v>2</v>
      </c>
      <c r="F113" s="71"/>
      <c r="G113" s="76"/>
      <c r="H113" s="77"/>
      <c r="J113" s="112">
        <v>1</v>
      </c>
    </row>
    <row r="114" spans="1:10" s="64" customFormat="1" ht="20.25" customHeight="1">
      <c r="A114" s="67">
        <v>27</v>
      </c>
      <c r="B114" s="68"/>
      <c r="C114" s="75" t="s">
        <v>289</v>
      </c>
      <c r="D114" s="112">
        <v>1</v>
      </c>
      <c r="E114" s="74" t="s">
        <v>2</v>
      </c>
      <c r="F114" s="71"/>
      <c r="G114" s="76"/>
      <c r="H114" s="77"/>
      <c r="J114" s="112">
        <v>1</v>
      </c>
    </row>
    <row r="115" spans="1:10" s="64" customFormat="1" ht="20.25" customHeight="1">
      <c r="A115" s="67">
        <v>28</v>
      </c>
      <c r="B115" s="68"/>
      <c r="C115" s="75" t="s">
        <v>290</v>
      </c>
      <c r="D115" s="112">
        <v>1</v>
      </c>
      <c r="E115" s="74" t="s">
        <v>2</v>
      </c>
      <c r="F115" s="71"/>
      <c r="G115" s="76"/>
      <c r="H115" s="77"/>
      <c r="J115" s="112">
        <v>1</v>
      </c>
    </row>
    <row r="116" spans="1:10" s="64" customFormat="1" ht="20.25" customHeight="1">
      <c r="A116" s="67">
        <v>29</v>
      </c>
      <c r="B116" s="68"/>
      <c r="C116" s="75" t="s">
        <v>291</v>
      </c>
      <c r="D116" s="112">
        <v>1</v>
      </c>
      <c r="E116" s="74" t="s">
        <v>2</v>
      </c>
      <c r="F116" s="71"/>
      <c r="G116" s="76"/>
      <c r="H116" s="77"/>
      <c r="J116" s="112">
        <v>1</v>
      </c>
    </row>
    <row r="117" spans="1:10" s="64" customFormat="1" ht="20.25" customHeight="1">
      <c r="A117" s="67">
        <v>30</v>
      </c>
      <c r="B117" s="68"/>
      <c r="C117" s="75" t="s">
        <v>292</v>
      </c>
      <c r="D117" s="112">
        <v>1</v>
      </c>
      <c r="E117" s="74" t="s">
        <v>2</v>
      </c>
      <c r="F117" s="71"/>
      <c r="G117" s="76"/>
      <c r="H117" s="77"/>
      <c r="J117" s="112">
        <v>1</v>
      </c>
    </row>
    <row r="118" spans="1:10" s="64" customFormat="1" ht="20.25" customHeight="1">
      <c r="A118" s="67">
        <v>31</v>
      </c>
      <c r="B118" s="68"/>
      <c r="C118" s="75" t="s">
        <v>293</v>
      </c>
      <c r="D118" s="112">
        <v>1</v>
      </c>
      <c r="E118" s="74" t="s">
        <v>2</v>
      </c>
      <c r="F118" s="71"/>
      <c r="G118" s="76"/>
      <c r="H118" s="77"/>
      <c r="J118" s="112">
        <v>1</v>
      </c>
    </row>
    <row r="119" spans="1:10" s="64" customFormat="1" ht="20.25" customHeight="1">
      <c r="A119" s="67">
        <v>32</v>
      </c>
      <c r="B119" s="68"/>
      <c r="C119" s="75" t="s">
        <v>294</v>
      </c>
      <c r="D119" s="112">
        <v>1</v>
      </c>
      <c r="E119" s="74" t="s">
        <v>2</v>
      </c>
      <c r="F119" s="71"/>
      <c r="G119" s="76"/>
      <c r="H119" s="77"/>
      <c r="J119" s="112">
        <v>1</v>
      </c>
    </row>
    <row r="120" spans="1:10" s="64" customFormat="1" ht="20.25" customHeight="1">
      <c r="A120" s="67">
        <v>33</v>
      </c>
      <c r="B120" s="68"/>
      <c r="C120" s="75" t="s">
        <v>295</v>
      </c>
      <c r="D120" s="112">
        <v>1</v>
      </c>
      <c r="E120" s="74" t="s">
        <v>2</v>
      </c>
      <c r="F120" s="71"/>
      <c r="G120" s="76"/>
      <c r="H120" s="77"/>
      <c r="J120" s="112">
        <v>1</v>
      </c>
    </row>
    <row r="121" spans="1:10" s="64" customFormat="1" ht="20.25" customHeight="1">
      <c r="A121" s="67">
        <v>34</v>
      </c>
      <c r="B121" s="68"/>
      <c r="C121" s="75" t="s">
        <v>296</v>
      </c>
      <c r="D121" s="112">
        <v>1</v>
      </c>
      <c r="E121" s="74" t="s">
        <v>2</v>
      </c>
      <c r="F121" s="71"/>
      <c r="G121" s="76"/>
      <c r="H121" s="77"/>
      <c r="J121" s="112">
        <v>1</v>
      </c>
    </row>
    <row r="122" spans="1:10" s="64" customFormat="1" ht="20.25" customHeight="1">
      <c r="A122" s="67">
        <v>35</v>
      </c>
      <c r="B122" s="68"/>
      <c r="C122" s="75" t="s">
        <v>297</v>
      </c>
      <c r="D122" s="112">
        <v>1</v>
      </c>
      <c r="E122" s="74" t="s">
        <v>2</v>
      </c>
      <c r="F122" s="71"/>
      <c r="G122" s="76"/>
      <c r="H122" s="77"/>
      <c r="J122" s="112">
        <v>1</v>
      </c>
    </row>
    <row r="123" spans="1:10" s="64" customFormat="1" ht="20.25" customHeight="1">
      <c r="A123" s="67">
        <v>36</v>
      </c>
      <c r="B123" s="68"/>
      <c r="C123" s="75" t="s">
        <v>298</v>
      </c>
      <c r="D123" s="112">
        <v>1</v>
      </c>
      <c r="E123" s="74" t="s">
        <v>2</v>
      </c>
      <c r="F123" s="71"/>
      <c r="G123" s="76"/>
      <c r="H123" s="77"/>
      <c r="J123" s="112">
        <v>1</v>
      </c>
    </row>
    <row r="124" spans="1:10" s="64" customFormat="1" ht="20.25" customHeight="1">
      <c r="A124" s="67">
        <v>37</v>
      </c>
      <c r="B124" s="68"/>
      <c r="C124" s="75" t="s">
        <v>299</v>
      </c>
      <c r="D124" s="112">
        <v>1</v>
      </c>
      <c r="E124" s="74" t="s">
        <v>2</v>
      </c>
      <c r="F124" s="71"/>
      <c r="G124" s="76"/>
      <c r="H124" s="77"/>
      <c r="J124" s="112">
        <v>1</v>
      </c>
    </row>
    <row r="125" spans="1:10" s="64" customFormat="1" ht="20.25" customHeight="1">
      <c r="A125" s="67">
        <v>38</v>
      </c>
      <c r="B125" s="68"/>
      <c r="C125" s="75" t="s">
        <v>300</v>
      </c>
      <c r="D125" s="112">
        <v>1</v>
      </c>
      <c r="E125" s="74" t="s">
        <v>2</v>
      </c>
      <c r="F125" s="71"/>
      <c r="G125" s="76"/>
      <c r="H125" s="77"/>
      <c r="J125" s="112">
        <v>1</v>
      </c>
    </row>
    <row r="126" spans="1:10" s="64" customFormat="1" ht="20.25" customHeight="1">
      <c r="A126" s="67">
        <v>39</v>
      </c>
      <c r="B126" s="68"/>
      <c r="C126" s="75" t="s">
        <v>301</v>
      </c>
      <c r="D126" s="112">
        <v>1</v>
      </c>
      <c r="E126" s="74" t="s">
        <v>2</v>
      </c>
      <c r="F126" s="71"/>
      <c r="G126" s="76"/>
      <c r="H126" s="77"/>
      <c r="J126" s="112">
        <v>1</v>
      </c>
    </row>
    <row r="127" spans="1:10" s="64" customFormat="1" ht="20.25" customHeight="1">
      <c r="A127" s="67">
        <v>40</v>
      </c>
      <c r="B127" s="68"/>
      <c r="C127" s="75" t="s">
        <v>302</v>
      </c>
      <c r="D127" s="112">
        <v>1</v>
      </c>
      <c r="E127" s="74" t="s">
        <v>2</v>
      </c>
      <c r="F127" s="71"/>
      <c r="G127" s="76"/>
      <c r="H127" s="77"/>
      <c r="J127" s="112">
        <v>1</v>
      </c>
    </row>
    <row r="128" spans="1:10" s="64" customFormat="1" ht="20.25" customHeight="1">
      <c r="A128" s="67">
        <v>41</v>
      </c>
      <c r="B128" s="68"/>
      <c r="C128" s="75" t="s">
        <v>303</v>
      </c>
      <c r="D128" s="112">
        <v>1</v>
      </c>
      <c r="E128" s="74" t="s">
        <v>2</v>
      </c>
      <c r="F128" s="71"/>
      <c r="G128" s="76"/>
      <c r="H128" s="77"/>
      <c r="J128" s="112">
        <v>1</v>
      </c>
    </row>
    <row r="129" spans="1:12" s="64" customFormat="1" ht="20.25" customHeight="1">
      <c r="A129" s="67">
        <v>42</v>
      </c>
      <c r="B129" s="68"/>
      <c r="C129" s="75" t="s">
        <v>304</v>
      </c>
      <c r="D129" s="112">
        <v>1</v>
      </c>
      <c r="E129" s="74" t="s">
        <v>2</v>
      </c>
      <c r="F129" s="71"/>
      <c r="G129" s="76"/>
      <c r="H129" s="77"/>
      <c r="J129" s="112">
        <v>1</v>
      </c>
    </row>
    <row r="130" spans="1:12" s="64" customFormat="1" ht="20.25" customHeight="1">
      <c r="A130" s="67">
        <v>43</v>
      </c>
      <c r="B130" s="68"/>
      <c r="C130" s="75" t="s">
        <v>305</v>
      </c>
      <c r="D130" s="112">
        <v>1</v>
      </c>
      <c r="E130" s="74" t="s">
        <v>2</v>
      </c>
      <c r="F130" s="71"/>
      <c r="G130" s="76"/>
      <c r="H130" s="77"/>
      <c r="J130" s="112">
        <v>1</v>
      </c>
    </row>
    <row r="131" spans="1:12" s="64" customFormat="1" ht="20.25" customHeight="1">
      <c r="A131" s="67">
        <v>44</v>
      </c>
      <c r="B131" s="68"/>
      <c r="C131" s="75" t="s">
        <v>306</v>
      </c>
      <c r="D131" s="112">
        <v>1</v>
      </c>
      <c r="E131" s="74" t="s">
        <v>2</v>
      </c>
      <c r="F131" s="71"/>
      <c r="G131" s="76"/>
      <c r="H131" s="77"/>
      <c r="J131" s="112">
        <v>1</v>
      </c>
    </row>
    <row r="132" spans="1:12" s="64" customFormat="1" ht="20.25" customHeight="1">
      <c r="A132" s="67">
        <v>45</v>
      </c>
      <c r="B132" s="68"/>
      <c r="C132" s="75" t="s">
        <v>307</v>
      </c>
      <c r="D132" s="112">
        <v>1</v>
      </c>
      <c r="E132" s="74" t="s">
        <v>2</v>
      </c>
      <c r="F132" s="71"/>
      <c r="G132" s="76"/>
      <c r="H132" s="77"/>
      <c r="J132" s="112">
        <v>1</v>
      </c>
    </row>
    <row r="133" spans="1:12" s="64" customFormat="1" ht="20.25" customHeight="1">
      <c r="A133" s="67">
        <v>46</v>
      </c>
      <c r="B133" s="68"/>
      <c r="C133" s="75" t="s">
        <v>308</v>
      </c>
      <c r="D133" s="112">
        <v>1</v>
      </c>
      <c r="E133" s="74" t="s">
        <v>2</v>
      </c>
      <c r="F133" s="71"/>
      <c r="G133" s="76"/>
      <c r="H133" s="77"/>
      <c r="J133" s="112">
        <v>1</v>
      </c>
    </row>
    <row r="134" spans="1:12" s="64" customFormat="1" ht="20.25" customHeight="1">
      <c r="A134" s="67">
        <v>47</v>
      </c>
      <c r="B134" s="68"/>
      <c r="C134" s="75" t="s">
        <v>309</v>
      </c>
      <c r="D134" s="112">
        <v>1</v>
      </c>
      <c r="E134" s="74" t="s">
        <v>2</v>
      </c>
      <c r="F134" s="71"/>
      <c r="G134" s="76"/>
      <c r="H134" s="77"/>
      <c r="J134" s="112">
        <v>1</v>
      </c>
    </row>
    <row r="135" spans="1:12" s="50" customFormat="1" ht="58.5" customHeight="1">
      <c r="A135" s="67" t="s">
        <v>1251</v>
      </c>
      <c r="B135" s="74" t="s">
        <v>251</v>
      </c>
      <c r="C135" s="72" t="s">
        <v>1767</v>
      </c>
      <c r="D135" s="82"/>
      <c r="E135" s="82"/>
      <c r="F135" s="71"/>
      <c r="G135" s="76"/>
      <c r="H135" s="110"/>
      <c r="I135" s="107"/>
      <c r="J135" s="82"/>
      <c r="K135" s="108"/>
      <c r="L135" s="49"/>
    </row>
    <row r="136" spans="1:12" s="50" customFormat="1" ht="20.100000000000001" customHeight="1">
      <c r="A136" s="43"/>
      <c r="B136" s="43"/>
      <c r="C136" s="72" t="s">
        <v>56</v>
      </c>
      <c r="D136" s="46"/>
      <c r="E136" s="44"/>
      <c r="F136" s="48"/>
      <c r="G136" s="48"/>
      <c r="H136" s="111"/>
      <c r="I136" s="107"/>
      <c r="J136" s="46"/>
      <c r="K136" s="108"/>
      <c r="L136" s="49"/>
    </row>
    <row r="137" spans="1:12" s="50" customFormat="1" ht="20.100000000000001" customHeight="1">
      <c r="A137" s="75"/>
      <c r="B137" s="43"/>
      <c r="C137" s="97" t="s">
        <v>259</v>
      </c>
      <c r="D137" s="73">
        <v>5</v>
      </c>
      <c r="E137" s="74" t="s">
        <v>2</v>
      </c>
      <c r="F137" s="48"/>
      <c r="G137" s="48"/>
      <c r="H137" s="59"/>
      <c r="I137" s="60"/>
      <c r="J137" s="73">
        <v>5</v>
      </c>
      <c r="K137" s="60"/>
      <c r="L137" s="49"/>
    </row>
    <row r="138" spans="1:12" s="50" customFormat="1" ht="20.100000000000001" customHeight="1">
      <c r="A138" s="75"/>
      <c r="B138" s="43"/>
      <c r="C138" s="97" t="s">
        <v>260</v>
      </c>
      <c r="D138" s="73">
        <v>15</v>
      </c>
      <c r="E138" s="74" t="s">
        <v>2</v>
      </c>
      <c r="F138" s="48"/>
      <c r="G138" s="48"/>
      <c r="H138" s="59"/>
      <c r="I138" s="60"/>
      <c r="J138" s="73">
        <v>15</v>
      </c>
      <c r="K138" s="60"/>
      <c r="L138" s="49"/>
    </row>
    <row r="139" spans="1:12" s="50" customFormat="1" ht="20.100000000000001" customHeight="1">
      <c r="A139" s="75"/>
      <c r="B139" s="43"/>
      <c r="C139" s="72" t="s">
        <v>253</v>
      </c>
      <c r="D139" s="46"/>
      <c r="E139" s="44"/>
      <c r="F139" s="48"/>
      <c r="G139" s="48"/>
      <c r="H139" s="111"/>
      <c r="I139" s="107"/>
      <c r="J139" s="46"/>
      <c r="K139" s="108"/>
      <c r="L139" s="49"/>
    </row>
    <row r="140" spans="1:12" s="50" customFormat="1" ht="20.100000000000001" customHeight="1">
      <c r="A140" s="75"/>
      <c r="B140" s="43"/>
      <c r="C140" s="97" t="s">
        <v>259</v>
      </c>
      <c r="D140" s="73">
        <v>5</v>
      </c>
      <c r="E140" s="74" t="s">
        <v>2</v>
      </c>
      <c r="F140" s="48"/>
      <c r="G140" s="48"/>
      <c r="H140" s="111"/>
      <c r="I140" s="107"/>
      <c r="J140" s="73">
        <v>5</v>
      </c>
      <c r="K140" s="108"/>
      <c r="L140" s="49"/>
    </row>
    <row r="141" spans="1:12" s="50" customFormat="1" ht="20.100000000000001" customHeight="1">
      <c r="A141" s="75"/>
      <c r="B141" s="43"/>
      <c r="C141" s="97" t="s">
        <v>260</v>
      </c>
      <c r="D141" s="73">
        <v>5</v>
      </c>
      <c r="E141" s="74" t="s">
        <v>2</v>
      </c>
      <c r="F141" s="52"/>
      <c r="G141" s="48"/>
      <c r="H141" s="59"/>
      <c r="I141" s="60"/>
      <c r="J141" s="73">
        <v>5</v>
      </c>
      <c r="K141" s="60"/>
      <c r="L141" s="49"/>
    </row>
    <row r="142" spans="1:12" s="50" customFormat="1" ht="20.100000000000001" customHeight="1">
      <c r="A142" s="75"/>
      <c r="B142" s="43"/>
      <c r="C142" s="72" t="s">
        <v>254</v>
      </c>
      <c r="D142" s="46"/>
      <c r="E142" s="44"/>
      <c r="F142" s="48"/>
      <c r="G142" s="48"/>
      <c r="H142" s="111"/>
      <c r="I142" s="107"/>
      <c r="J142" s="46"/>
      <c r="K142" s="108"/>
      <c r="L142" s="49"/>
    </row>
    <row r="143" spans="1:12" s="50" customFormat="1" ht="20.100000000000001" customHeight="1">
      <c r="A143" s="75"/>
      <c r="B143" s="43"/>
      <c r="C143" s="97" t="s">
        <v>259</v>
      </c>
      <c r="D143" s="73">
        <v>5</v>
      </c>
      <c r="E143" s="74" t="s">
        <v>2</v>
      </c>
      <c r="F143" s="48"/>
      <c r="G143" s="48"/>
      <c r="H143" s="59"/>
      <c r="I143" s="60"/>
      <c r="J143" s="73">
        <v>5</v>
      </c>
      <c r="K143" s="60"/>
      <c r="L143" s="49"/>
    </row>
    <row r="144" spans="1:12" s="50" customFormat="1" ht="20.100000000000001" customHeight="1">
      <c r="A144" s="75"/>
      <c r="B144" s="43"/>
      <c r="C144" s="97" t="s">
        <v>260</v>
      </c>
      <c r="D144" s="73">
        <v>5</v>
      </c>
      <c r="E144" s="74" t="s">
        <v>2</v>
      </c>
      <c r="F144" s="48"/>
      <c r="G144" s="48"/>
      <c r="H144" s="59"/>
      <c r="I144" s="60"/>
      <c r="J144" s="73">
        <v>5</v>
      </c>
      <c r="K144" s="60"/>
      <c r="L144" s="49"/>
    </row>
    <row r="145" spans="1:12" s="50" customFormat="1" ht="20.100000000000001" customHeight="1">
      <c r="A145" s="75"/>
      <c r="B145" s="43"/>
      <c r="C145" s="72" t="s">
        <v>255</v>
      </c>
      <c r="D145" s="46"/>
      <c r="E145" s="44"/>
      <c r="F145" s="48"/>
      <c r="G145" s="48"/>
      <c r="H145" s="111"/>
      <c r="I145" s="107"/>
      <c r="J145" s="46"/>
      <c r="K145" s="108"/>
      <c r="L145" s="49"/>
    </row>
    <row r="146" spans="1:12" s="50" customFormat="1" ht="20.100000000000001" customHeight="1">
      <c r="A146" s="75"/>
      <c r="B146" s="43"/>
      <c r="C146" s="97" t="s">
        <v>259</v>
      </c>
      <c r="D146" s="73">
        <v>10</v>
      </c>
      <c r="E146" s="74" t="s">
        <v>2</v>
      </c>
      <c r="F146" s="52"/>
      <c r="G146" s="48"/>
      <c r="H146" s="59"/>
      <c r="I146" s="60"/>
      <c r="J146" s="73">
        <v>10</v>
      </c>
      <c r="K146" s="60"/>
      <c r="L146" s="49"/>
    </row>
    <row r="147" spans="1:12" s="50" customFormat="1" ht="20.100000000000001" customHeight="1">
      <c r="A147" s="75"/>
      <c r="B147" s="43"/>
      <c r="C147" s="97" t="s">
        <v>260</v>
      </c>
      <c r="D147" s="73">
        <v>10</v>
      </c>
      <c r="E147" s="74" t="s">
        <v>2</v>
      </c>
      <c r="F147" s="52"/>
      <c r="G147" s="48"/>
      <c r="H147" s="59"/>
      <c r="I147" s="60"/>
      <c r="J147" s="73">
        <v>10</v>
      </c>
      <c r="K147" s="60"/>
      <c r="L147" s="49"/>
    </row>
    <row r="148" spans="1:12" s="50" customFormat="1" ht="66" customHeight="1">
      <c r="A148" s="75"/>
      <c r="B148" s="51"/>
      <c r="C148" s="75" t="s">
        <v>1283</v>
      </c>
      <c r="D148" s="73">
        <v>10</v>
      </c>
      <c r="E148" s="74" t="s">
        <v>2</v>
      </c>
      <c r="F148" s="52"/>
      <c r="G148" s="48"/>
      <c r="H148" s="59"/>
      <c r="I148" s="60"/>
      <c r="J148" s="73">
        <v>10</v>
      </c>
      <c r="K148" s="60"/>
      <c r="L148" s="49"/>
    </row>
    <row r="149" spans="1:12" s="50" customFormat="1" ht="74.25" customHeight="1">
      <c r="A149" s="75"/>
      <c r="B149" s="51"/>
      <c r="C149" s="75" t="s">
        <v>256</v>
      </c>
      <c r="D149" s="73">
        <v>20</v>
      </c>
      <c r="E149" s="74" t="s">
        <v>2</v>
      </c>
      <c r="F149" s="52"/>
      <c r="G149" s="48"/>
      <c r="H149" s="59"/>
      <c r="I149" s="60"/>
      <c r="J149" s="73">
        <v>20</v>
      </c>
      <c r="K149" s="60"/>
      <c r="L149" s="49"/>
    </row>
    <row r="150" spans="1:12" s="50" customFormat="1" ht="69" customHeight="1">
      <c r="A150" s="75"/>
      <c r="B150" s="51"/>
      <c r="C150" s="75" t="s">
        <v>257</v>
      </c>
      <c r="D150" s="73">
        <v>20</v>
      </c>
      <c r="E150" s="74" t="s">
        <v>2</v>
      </c>
      <c r="F150" s="52"/>
      <c r="G150" s="48"/>
      <c r="H150" s="59"/>
      <c r="I150" s="60"/>
      <c r="J150" s="73">
        <v>20</v>
      </c>
      <c r="K150" s="60"/>
      <c r="L150" s="49"/>
    </row>
    <row r="151" spans="1:12" s="50" customFormat="1" ht="65.25" customHeight="1">
      <c r="A151" s="43" t="s">
        <v>1252</v>
      </c>
      <c r="B151" s="74" t="s">
        <v>251</v>
      </c>
      <c r="C151" s="72" t="s">
        <v>1768</v>
      </c>
      <c r="D151" s="46"/>
      <c r="E151" s="44"/>
      <c r="F151" s="48"/>
      <c r="G151" s="48"/>
      <c r="H151" s="111"/>
      <c r="I151" s="107"/>
      <c r="J151" s="46"/>
      <c r="K151" s="108"/>
      <c r="L151" s="49"/>
    </row>
    <row r="152" spans="1:12" s="50" customFormat="1" ht="20.100000000000001" customHeight="1">
      <c r="A152" s="43"/>
      <c r="B152" s="43"/>
      <c r="C152" s="72" t="s">
        <v>252</v>
      </c>
      <c r="D152" s="46"/>
      <c r="E152" s="44"/>
      <c r="F152" s="48"/>
      <c r="G152" s="48"/>
      <c r="H152" s="111"/>
      <c r="I152" s="107"/>
      <c r="J152" s="46"/>
      <c r="K152" s="108"/>
      <c r="L152" s="49"/>
    </row>
    <row r="153" spans="1:12" s="50" customFormat="1" ht="20.100000000000001" customHeight="1">
      <c r="A153" s="43"/>
      <c r="B153" s="43"/>
      <c r="C153" s="97" t="s">
        <v>260</v>
      </c>
      <c r="D153" s="73">
        <v>10</v>
      </c>
      <c r="E153" s="74" t="s">
        <v>2</v>
      </c>
      <c r="F153" s="48"/>
      <c r="G153" s="48"/>
      <c r="H153" s="59"/>
      <c r="I153" s="60"/>
      <c r="J153" s="73">
        <v>10</v>
      </c>
      <c r="K153" s="60"/>
      <c r="L153" s="49"/>
    </row>
    <row r="154" spans="1:12" s="50" customFormat="1" ht="20.100000000000001" customHeight="1">
      <c r="A154" s="43"/>
      <c r="B154" s="43"/>
      <c r="C154" s="72" t="s">
        <v>254</v>
      </c>
      <c r="D154" s="73"/>
      <c r="E154" s="74"/>
      <c r="F154" s="48"/>
      <c r="G154" s="48"/>
      <c r="H154" s="111"/>
      <c r="I154" s="107"/>
      <c r="J154" s="73"/>
      <c r="K154" s="108"/>
      <c r="L154" s="49"/>
    </row>
    <row r="155" spans="1:12" s="50" customFormat="1" ht="20.100000000000001" customHeight="1">
      <c r="A155" s="43"/>
      <c r="B155" s="43"/>
      <c r="C155" s="97" t="s">
        <v>260</v>
      </c>
      <c r="D155" s="73">
        <v>5</v>
      </c>
      <c r="E155" s="74" t="s">
        <v>2</v>
      </c>
      <c r="F155" s="52"/>
      <c r="G155" s="48"/>
      <c r="H155" s="59"/>
      <c r="I155" s="60"/>
      <c r="J155" s="73">
        <v>5</v>
      </c>
      <c r="K155" s="60"/>
      <c r="L155" s="49"/>
    </row>
    <row r="156" spans="1:12" s="50" customFormat="1" ht="20.100000000000001" customHeight="1">
      <c r="A156" s="43"/>
      <c r="B156" s="43"/>
      <c r="C156" s="72" t="s">
        <v>253</v>
      </c>
      <c r="D156" s="46"/>
      <c r="E156" s="44"/>
      <c r="F156" s="48"/>
      <c r="G156" s="48"/>
      <c r="H156" s="111"/>
      <c r="I156" s="107"/>
      <c r="J156" s="46"/>
      <c r="K156" s="108"/>
      <c r="L156" s="49"/>
    </row>
    <row r="157" spans="1:12" s="50" customFormat="1" ht="20.100000000000001" customHeight="1">
      <c r="A157" s="43"/>
      <c r="B157" s="43"/>
      <c r="C157" s="97" t="s">
        <v>260</v>
      </c>
      <c r="D157" s="73">
        <v>10</v>
      </c>
      <c r="E157" s="74" t="s">
        <v>2</v>
      </c>
      <c r="F157" s="48"/>
      <c r="G157" s="48"/>
      <c r="H157" s="59"/>
      <c r="I157" s="60"/>
      <c r="J157" s="73">
        <v>10</v>
      </c>
      <c r="K157" s="60"/>
      <c r="L157" s="49"/>
    </row>
    <row r="158" spans="1:12" s="50" customFormat="1" ht="20.100000000000001" customHeight="1">
      <c r="A158" s="43"/>
      <c r="B158" s="43"/>
      <c r="C158" s="72" t="s">
        <v>56</v>
      </c>
      <c r="D158" s="46"/>
      <c r="E158" s="44"/>
      <c r="F158" s="48"/>
      <c r="G158" s="48"/>
      <c r="H158" s="111"/>
      <c r="I158" s="107"/>
      <c r="J158" s="46"/>
      <c r="K158" s="108"/>
      <c r="L158" s="49"/>
    </row>
    <row r="159" spans="1:12" s="50" customFormat="1" ht="20.100000000000001" customHeight="1">
      <c r="A159" s="43"/>
      <c r="B159" s="43"/>
      <c r="C159" s="97" t="s">
        <v>394</v>
      </c>
      <c r="D159" s="73">
        <v>5</v>
      </c>
      <c r="E159" s="74" t="s">
        <v>2</v>
      </c>
      <c r="F159" s="48"/>
      <c r="G159" s="48"/>
      <c r="H159" s="59"/>
      <c r="I159" s="60"/>
      <c r="J159" s="73">
        <v>5</v>
      </c>
      <c r="K159" s="60"/>
      <c r="L159" s="49"/>
    </row>
    <row r="160" spans="1:12" s="50" customFormat="1" ht="20.100000000000001" customHeight="1">
      <c r="A160" s="43"/>
      <c r="B160" s="43"/>
      <c r="C160" s="97" t="s">
        <v>321</v>
      </c>
      <c r="D160" s="73">
        <v>10</v>
      </c>
      <c r="E160" s="74" t="s">
        <v>2</v>
      </c>
      <c r="F160" s="48"/>
      <c r="G160" s="48"/>
      <c r="H160" s="59"/>
      <c r="I160" s="60"/>
      <c r="J160" s="73">
        <v>10</v>
      </c>
      <c r="K160" s="60"/>
      <c r="L160" s="49"/>
    </row>
    <row r="161" spans="1:12" s="50" customFormat="1" ht="20.100000000000001" customHeight="1">
      <c r="A161" s="43"/>
      <c r="B161" s="43"/>
      <c r="C161" s="72" t="s">
        <v>310</v>
      </c>
      <c r="D161" s="73"/>
      <c r="E161" s="74"/>
      <c r="F161" s="48"/>
      <c r="G161" s="48"/>
      <c r="H161" s="111"/>
      <c r="I161" s="107"/>
      <c r="J161" s="73"/>
      <c r="K161" s="108"/>
      <c r="L161" s="49"/>
    </row>
    <row r="162" spans="1:12" s="50" customFormat="1" ht="20.100000000000001" customHeight="1">
      <c r="A162" s="43"/>
      <c r="B162" s="43"/>
      <c r="C162" s="97" t="s">
        <v>395</v>
      </c>
      <c r="D162" s="73">
        <v>5</v>
      </c>
      <c r="E162" s="74" t="s">
        <v>2</v>
      </c>
      <c r="F162" s="48"/>
      <c r="G162" s="48"/>
      <c r="H162" s="59"/>
      <c r="I162" s="60"/>
      <c r="J162" s="73">
        <v>5</v>
      </c>
      <c r="K162" s="60"/>
      <c r="L162" s="49"/>
    </row>
    <row r="163" spans="1:12" s="2" customFormat="1" ht="104.25" customHeight="1">
      <c r="A163" s="125"/>
      <c r="B163" s="67" t="s">
        <v>156</v>
      </c>
      <c r="C163" s="85" t="s">
        <v>1288</v>
      </c>
      <c r="D163" s="127"/>
      <c r="E163" s="128"/>
      <c r="F163" s="129"/>
      <c r="G163" s="129"/>
      <c r="H163" s="164"/>
      <c r="I163" s="166"/>
      <c r="J163" s="166"/>
      <c r="K163" s="157"/>
    </row>
    <row r="164" spans="1:12" s="2" customFormat="1" ht="24" customHeight="1">
      <c r="A164" s="125"/>
      <c r="B164" s="126"/>
      <c r="C164" s="113" t="s">
        <v>1290</v>
      </c>
      <c r="D164" s="73">
        <v>80</v>
      </c>
      <c r="E164" s="74" t="s">
        <v>11</v>
      </c>
      <c r="F164" s="127"/>
      <c r="G164" s="127"/>
      <c r="H164" s="165"/>
      <c r="I164" s="159"/>
      <c r="J164" s="159"/>
      <c r="K164" s="157"/>
    </row>
    <row r="165" spans="1:12" s="2" customFormat="1" ht="24" customHeight="1">
      <c r="A165" s="125"/>
      <c r="B165" s="126"/>
      <c r="C165" s="113" t="s">
        <v>1289</v>
      </c>
      <c r="D165" s="73">
        <v>145</v>
      </c>
      <c r="E165" s="74" t="s">
        <v>11</v>
      </c>
      <c r="F165" s="127"/>
      <c r="G165" s="127"/>
      <c r="H165" s="127"/>
      <c r="I165" s="159"/>
      <c r="J165" s="159"/>
      <c r="K165" s="157"/>
    </row>
    <row r="166" spans="1:12" s="64" customFormat="1" ht="61.5" customHeight="1">
      <c r="A166" s="67" t="s">
        <v>1253</v>
      </c>
      <c r="B166" s="74" t="s">
        <v>1433</v>
      </c>
      <c r="C166" s="72" t="s">
        <v>396</v>
      </c>
      <c r="D166" s="73"/>
      <c r="E166" s="74"/>
      <c r="F166" s="71"/>
      <c r="G166" s="76"/>
      <c r="H166" s="76"/>
      <c r="J166" s="73"/>
    </row>
    <row r="167" spans="1:12" s="64" customFormat="1" ht="20.25" customHeight="1">
      <c r="A167" s="67"/>
      <c r="B167" s="68"/>
      <c r="C167" s="69" t="s">
        <v>252</v>
      </c>
      <c r="D167" s="73"/>
      <c r="E167" s="74"/>
      <c r="F167" s="71"/>
      <c r="G167" s="76"/>
      <c r="H167" s="71"/>
      <c r="J167" s="73"/>
    </row>
    <row r="168" spans="1:12" s="64" customFormat="1" ht="20.25" customHeight="1">
      <c r="A168" s="67"/>
      <c r="B168" s="68"/>
      <c r="C168" s="113" t="s">
        <v>259</v>
      </c>
      <c r="D168" s="73">
        <v>5</v>
      </c>
      <c r="E168" s="74" t="s">
        <v>2</v>
      </c>
      <c r="F168" s="81"/>
      <c r="G168" s="76"/>
      <c r="H168" s="81"/>
      <c r="J168" s="73">
        <v>5</v>
      </c>
    </row>
    <row r="169" spans="1:12" s="64" customFormat="1" ht="20.25" customHeight="1">
      <c r="A169" s="67"/>
      <c r="B169" s="68"/>
      <c r="C169" s="113" t="s">
        <v>260</v>
      </c>
      <c r="D169" s="87">
        <v>10</v>
      </c>
      <c r="E169" s="74" t="s">
        <v>2</v>
      </c>
      <c r="F169" s="81"/>
      <c r="G169" s="76"/>
      <c r="H169" s="76"/>
      <c r="J169" s="87">
        <v>10</v>
      </c>
    </row>
    <row r="170" spans="1:12" s="64" customFormat="1" ht="20.25" customHeight="1">
      <c r="A170" s="67"/>
      <c r="B170" s="68"/>
      <c r="C170" s="69" t="s">
        <v>56</v>
      </c>
      <c r="D170" s="73"/>
      <c r="E170" s="74"/>
      <c r="F170" s="71"/>
      <c r="G170" s="76"/>
      <c r="H170" s="71"/>
      <c r="J170" s="73"/>
    </row>
    <row r="171" spans="1:12" s="64" customFormat="1" ht="20.25" customHeight="1">
      <c r="A171" s="67"/>
      <c r="B171" s="68"/>
      <c r="C171" s="113" t="s">
        <v>260</v>
      </c>
      <c r="D171" s="87">
        <v>10</v>
      </c>
      <c r="E171" s="74" t="s">
        <v>2</v>
      </c>
      <c r="F171" s="81"/>
      <c r="G171" s="76"/>
      <c r="H171" s="76"/>
      <c r="J171" s="87">
        <v>10</v>
      </c>
    </row>
    <row r="172" spans="1:12" s="64" customFormat="1" ht="20.25" customHeight="1">
      <c r="A172" s="67"/>
      <c r="B172" s="68"/>
      <c r="C172" s="113" t="s">
        <v>314</v>
      </c>
      <c r="D172" s="87">
        <v>5</v>
      </c>
      <c r="E172" s="74" t="s">
        <v>2</v>
      </c>
      <c r="F172" s="81"/>
      <c r="G172" s="76"/>
      <c r="H172" s="76"/>
      <c r="J172" s="87">
        <v>5</v>
      </c>
    </row>
    <row r="173" spans="1:12" s="64" customFormat="1" ht="20.25" customHeight="1">
      <c r="A173" s="67"/>
      <c r="B173" s="68"/>
      <c r="C173" s="69" t="s">
        <v>157</v>
      </c>
      <c r="D173" s="73"/>
      <c r="E173" s="74"/>
      <c r="F173" s="71"/>
      <c r="G173" s="76"/>
      <c r="H173" s="71"/>
      <c r="J173" s="73"/>
    </row>
    <row r="174" spans="1:12" s="64" customFormat="1" ht="20.25" customHeight="1">
      <c r="A174" s="67"/>
      <c r="B174" s="68"/>
      <c r="C174" s="113" t="s">
        <v>259</v>
      </c>
      <c r="D174" s="73">
        <v>5</v>
      </c>
      <c r="E174" s="74" t="s">
        <v>2</v>
      </c>
      <c r="F174" s="81"/>
      <c r="G174" s="76"/>
      <c r="H174" s="81"/>
      <c r="J174" s="73">
        <v>5</v>
      </c>
    </row>
    <row r="175" spans="1:12" s="64" customFormat="1" ht="20.25" customHeight="1">
      <c r="A175" s="67"/>
      <c r="B175" s="68"/>
      <c r="C175" s="113" t="s">
        <v>260</v>
      </c>
      <c r="D175" s="87">
        <v>10</v>
      </c>
      <c r="E175" s="74" t="s">
        <v>2</v>
      </c>
      <c r="F175" s="81"/>
      <c r="G175" s="76"/>
      <c r="H175" s="76"/>
      <c r="J175" s="87">
        <v>10</v>
      </c>
    </row>
    <row r="176" spans="1:12" s="64" customFormat="1" ht="20.25" customHeight="1">
      <c r="A176" s="67"/>
      <c r="B176" s="68"/>
      <c r="C176" s="69" t="s">
        <v>158</v>
      </c>
      <c r="D176" s="73"/>
      <c r="E176" s="74"/>
      <c r="F176" s="76"/>
      <c r="G176" s="76"/>
      <c r="H176" s="76"/>
      <c r="J176" s="73"/>
    </row>
    <row r="177" spans="1:12" s="64" customFormat="1" ht="20.25" customHeight="1">
      <c r="A177" s="67"/>
      <c r="B177" s="68"/>
      <c r="C177" s="113" t="s">
        <v>260</v>
      </c>
      <c r="D177" s="87">
        <v>10</v>
      </c>
      <c r="E177" s="74" t="s">
        <v>2</v>
      </c>
      <c r="F177" s="81"/>
      <c r="G177" s="76"/>
      <c r="H177" s="76"/>
      <c r="J177" s="87">
        <v>10</v>
      </c>
    </row>
    <row r="178" spans="1:12" s="64" customFormat="1" ht="20.25" customHeight="1">
      <c r="A178" s="67"/>
      <c r="B178" s="68"/>
      <c r="C178" s="113" t="s">
        <v>314</v>
      </c>
      <c r="D178" s="87">
        <v>5</v>
      </c>
      <c r="E178" s="74" t="s">
        <v>2</v>
      </c>
      <c r="F178" s="81"/>
      <c r="G178" s="76"/>
      <c r="H178" s="76"/>
      <c r="J178" s="87">
        <v>5</v>
      </c>
    </row>
    <row r="179" spans="1:12" s="64" customFormat="1" ht="20.25" customHeight="1">
      <c r="A179" s="67"/>
      <c r="B179" s="68"/>
      <c r="C179" s="72" t="s">
        <v>255</v>
      </c>
      <c r="D179" s="73"/>
      <c r="E179" s="74"/>
      <c r="F179" s="71"/>
      <c r="G179" s="76"/>
      <c r="H179" s="71"/>
      <c r="J179" s="73"/>
    </row>
    <row r="180" spans="1:12" s="64" customFormat="1" ht="20.25" customHeight="1">
      <c r="A180" s="67"/>
      <c r="B180" s="68"/>
      <c r="C180" s="113" t="s">
        <v>259</v>
      </c>
      <c r="D180" s="73">
        <v>5</v>
      </c>
      <c r="E180" s="74" t="s">
        <v>2</v>
      </c>
      <c r="F180" s="81"/>
      <c r="G180" s="76"/>
      <c r="H180" s="81"/>
      <c r="J180" s="73">
        <v>5</v>
      </c>
    </row>
    <row r="181" spans="1:12" s="64" customFormat="1" ht="20.25" customHeight="1">
      <c r="A181" s="67"/>
      <c r="B181" s="68"/>
      <c r="C181" s="113" t="s">
        <v>260</v>
      </c>
      <c r="D181" s="87">
        <v>20</v>
      </c>
      <c r="E181" s="74" t="s">
        <v>2</v>
      </c>
      <c r="F181" s="81"/>
      <c r="G181" s="76"/>
      <c r="H181" s="76"/>
      <c r="J181" s="87">
        <v>20</v>
      </c>
    </row>
    <row r="182" spans="1:12" s="64" customFormat="1" ht="20.25" customHeight="1">
      <c r="A182" s="67"/>
      <c r="B182" s="68"/>
      <c r="C182" s="113" t="s">
        <v>314</v>
      </c>
      <c r="D182" s="87">
        <v>5</v>
      </c>
      <c r="E182" s="74" t="s">
        <v>2</v>
      </c>
      <c r="F182" s="81"/>
      <c r="G182" s="76"/>
      <c r="H182" s="76"/>
      <c r="J182" s="87">
        <v>5</v>
      </c>
    </row>
    <row r="183" spans="1:12" s="64" customFormat="1" ht="57" customHeight="1">
      <c r="A183" s="67"/>
      <c r="B183" s="68"/>
      <c r="C183" s="75" t="s">
        <v>1282</v>
      </c>
      <c r="D183" s="87">
        <v>20</v>
      </c>
      <c r="E183" s="74" t="s">
        <v>2</v>
      </c>
      <c r="F183" s="81"/>
      <c r="G183" s="76"/>
      <c r="H183" s="76"/>
      <c r="J183" s="87">
        <v>20</v>
      </c>
    </row>
    <row r="184" spans="1:12" s="64" customFormat="1" ht="56.25">
      <c r="A184" s="67"/>
      <c r="B184" s="68"/>
      <c r="C184" s="75" t="s">
        <v>159</v>
      </c>
      <c r="D184" s="73">
        <v>30</v>
      </c>
      <c r="E184" s="74" t="s">
        <v>2</v>
      </c>
      <c r="F184" s="89"/>
      <c r="G184" s="76"/>
      <c r="H184" s="89"/>
      <c r="J184" s="73">
        <v>30</v>
      </c>
    </row>
    <row r="185" spans="1:12" s="64" customFormat="1" ht="56.25">
      <c r="A185" s="67"/>
      <c r="B185" s="68"/>
      <c r="C185" s="75" t="s">
        <v>257</v>
      </c>
      <c r="D185" s="73">
        <v>30</v>
      </c>
      <c r="E185" s="74" t="s">
        <v>2</v>
      </c>
      <c r="F185" s="89"/>
      <c r="G185" s="76"/>
      <c r="H185" s="160"/>
      <c r="J185" s="73">
        <v>30</v>
      </c>
    </row>
    <row r="186" spans="1:12" s="50" customFormat="1" ht="79.5" customHeight="1">
      <c r="A186" s="43" t="s">
        <v>1254</v>
      </c>
      <c r="B186" s="74" t="s">
        <v>251</v>
      </c>
      <c r="C186" s="72" t="s">
        <v>312</v>
      </c>
      <c r="D186" s="46"/>
      <c r="E186" s="44"/>
      <c r="F186" s="48"/>
      <c r="G186" s="48"/>
      <c r="H186" s="111"/>
      <c r="I186" s="107"/>
      <c r="J186" s="46"/>
      <c r="K186" s="108"/>
      <c r="L186" s="49"/>
    </row>
    <row r="187" spans="1:12" s="50" customFormat="1" ht="20.100000000000001" customHeight="1">
      <c r="A187" s="43"/>
      <c r="B187" s="43"/>
      <c r="C187" s="72" t="s">
        <v>56</v>
      </c>
      <c r="D187" s="46"/>
      <c r="E187" s="44"/>
      <c r="F187" s="48"/>
      <c r="G187" s="48"/>
      <c r="H187" s="111"/>
      <c r="I187" s="107"/>
      <c r="J187" s="46"/>
      <c r="K187" s="108"/>
      <c r="L187" s="49"/>
    </row>
    <row r="188" spans="1:12" s="50" customFormat="1" ht="20.100000000000001" customHeight="1">
      <c r="A188" s="43"/>
      <c r="B188" s="43"/>
      <c r="C188" s="113" t="s">
        <v>320</v>
      </c>
      <c r="D188" s="73">
        <v>54</v>
      </c>
      <c r="E188" s="74" t="s">
        <v>2</v>
      </c>
      <c r="F188" s="52"/>
      <c r="G188" s="48"/>
      <c r="H188" s="59"/>
      <c r="I188" s="60"/>
      <c r="J188" s="73">
        <f>18*3</f>
        <v>54</v>
      </c>
      <c r="K188" s="60"/>
      <c r="L188" s="49"/>
    </row>
    <row r="189" spans="1:12" s="50" customFormat="1" ht="20.100000000000001" customHeight="1">
      <c r="A189" s="43"/>
      <c r="B189" s="43"/>
      <c r="C189" s="113" t="s">
        <v>319</v>
      </c>
      <c r="D189" s="73">
        <v>3</v>
      </c>
      <c r="E189" s="74" t="s">
        <v>2</v>
      </c>
      <c r="F189" s="52"/>
      <c r="G189" s="48"/>
      <c r="H189" s="59"/>
      <c r="I189" s="60"/>
      <c r="J189" s="73">
        <f>1*3</f>
        <v>3</v>
      </c>
      <c r="K189" s="60"/>
      <c r="L189" s="49"/>
    </row>
    <row r="190" spans="1:12" s="50" customFormat="1" ht="20.100000000000001" customHeight="1">
      <c r="A190" s="43"/>
      <c r="B190" s="43"/>
      <c r="C190" s="113" t="s">
        <v>261</v>
      </c>
      <c r="D190" s="73">
        <v>27</v>
      </c>
      <c r="E190" s="74" t="s">
        <v>2</v>
      </c>
      <c r="F190" s="52"/>
      <c r="G190" s="48"/>
      <c r="H190" s="59"/>
      <c r="I190" s="60"/>
      <c r="J190" s="73">
        <f>9*3</f>
        <v>27</v>
      </c>
      <c r="K190" s="60"/>
      <c r="L190" s="49"/>
    </row>
    <row r="191" spans="1:12" s="50" customFormat="1" ht="20.100000000000001" customHeight="1">
      <c r="A191" s="43"/>
      <c r="B191" s="43"/>
      <c r="C191" s="113" t="s">
        <v>321</v>
      </c>
      <c r="D191" s="73">
        <v>21</v>
      </c>
      <c r="E191" s="74" t="s">
        <v>2</v>
      </c>
      <c r="F191" s="52"/>
      <c r="G191" s="48"/>
      <c r="H191" s="59"/>
      <c r="I191" s="60"/>
      <c r="J191" s="73">
        <f>7*3</f>
        <v>21</v>
      </c>
      <c r="K191" s="60"/>
      <c r="L191" s="49"/>
    </row>
    <row r="192" spans="1:12" s="50" customFormat="1" ht="20.100000000000001" customHeight="1">
      <c r="A192" s="43"/>
      <c r="B192" s="43"/>
      <c r="C192" s="113" t="s">
        <v>313</v>
      </c>
      <c r="D192" s="73">
        <v>78</v>
      </c>
      <c r="E192" s="74" t="s">
        <v>2</v>
      </c>
      <c r="F192" s="52"/>
      <c r="G192" s="48"/>
      <c r="H192" s="59"/>
      <c r="I192" s="60"/>
      <c r="J192" s="73">
        <f>26*3</f>
        <v>78</v>
      </c>
      <c r="K192" s="60"/>
      <c r="L192" s="49"/>
    </row>
    <row r="193" spans="1:12" s="50" customFormat="1" ht="20.100000000000001" customHeight="1">
      <c r="A193" s="43"/>
      <c r="B193" s="43"/>
      <c r="C193" s="113" t="s">
        <v>322</v>
      </c>
      <c r="D193" s="73">
        <v>30</v>
      </c>
      <c r="E193" s="74" t="s">
        <v>2</v>
      </c>
      <c r="F193" s="52"/>
      <c r="G193" s="48"/>
      <c r="H193" s="59"/>
      <c r="I193" s="60"/>
      <c r="J193" s="73">
        <f>10*3</f>
        <v>30</v>
      </c>
      <c r="K193" s="60"/>
      <c r="L193" s="49"/>
    </row>
    <row r="194" spans="1:12" s="50" customFormat="1" ht="20.100000000000001" customHeight="1">
      <c r="A194" s="43"/>
      <c r="B194" s="43"/>
      <c r="C194" s="113" t="s">
        <v>323</v>
      </c>
      <c r="D194" s="73">
        <v>9</v>
      </c>
      <c r="E194" s="74" t="s">
        <v>2</v>
      </c>
      <c r="F194" s="52"/>
      <c r="G194" s="48"/>
      <c r="H194" s="59"/>
      <c r="I194" s="60"/>
      <c r="J194" s="73">
        <f>3*3</f>
        <v>9</v>
      </c>
      <c r="K194" s="60"/>
      <c r="L194" s="49"/>
    </row>
    <row r="195" spans="1:12" s="50" customFormat="1" ht="20.100000000000001" customHeight="1">
      <c r="A195" s="43"/>
      <c r="B195" s="43"/>
      <c r="C195" s="69" t="s">
        <v>82</v>
      </c>
      <c r="D195" s="73"/>
      <c r="E195" s="74"/>
      <c r="F195" s="52"/>
      <c r="G195" s="48"/>
      <c r="H195" s="111"/>
      <c r="I195" s="107"/>
      <c r="J195" s="73"/>
      <c r="K195" s="108"/>
      <c r="L195" s="49"/>
    </row>
    <row r="196" spans="1:12" s="50" customFormat="1" ht="20.100000000000001" customHeight="1">
      <c r="A196" s="43"/>
      <c r="B196" s="43"/>
      <c r="C196" s="113" t="s">
        <v>320</v>
      </c>
      <c r="D196" s="73">
        <v>18</v>
      </c>
      <c r="E196" s="74" t="s">
        <v>2</v>
      </c>
      <c r="F196" s="52"/>
      <c r="G196" s="48"/>
      <c r="H196" s="59"/>
      <c r="I196" s="60"/>
      <c r="J196" s="73">
        <v>18</v>
      </c>
      <c r="K196" s="60"/>
      <c r="L196" s="49"/>
    </row>
    <row r="197" spans="1:12" s="50" customFormat="1" ht="20.100000000000001" customHeight="1">
      <c r="A197" s="43"/>
      <c r="B197" s="43"/>
      <c r="C197" s="113" t="s">
        <v>319</v>
      </c>
      <c r="D197" s="73">
        <v>1</v>
      </c>
      <c r="E197" s="74" t="s">
        <v>2</v>
      </c>
      <c r="F197" s="52"/>
      <c r="G197" s="48"/>
      <c r="H197" s="59"/>
      <c r="I197" s="60"/>
      <c r="J197" s="73">
        <v>1</v>
      </c>
      <c r="K197" s="60"/>
      <c r="L197" s="49"/>
    </row>
    <row r="198" spans="1:12" s="50" customFormat="1" ht="20.100000000000001" customHeight="1">
      <c r="A198" s="43"/>
      <c r="B198" s="43"/>
      <c r="C198" s="113" t="s">
        <v>261</v>
      </c>
      <c r="D198" s="73">
        <v>9</v>
      </c>
      <c r="E198" s="74" t="s">
        <v>2</v>
      </c>
      <c r="F198" s="52"/>
      <c r="G198" s="48"/>
      <c r="H198" s="59"/>
      <c r="I198" s="60"/>
      <c r="J198" s="73">
        <v>9</v>
      </c>
      <c r="K198" s="60"/>
      <c r="L198" s="49"/>
    </row>
    <row r="199" spans="1:12" s="50" customFormat="1" ht="20.100000000000001" customHeight="1">
      <c r="A199" s="43"/>
      <c r="B199" s="43"/>
      <c r="C199" s="113" t="s">
        <v>321</v>
      </c>
      <c r="D199" s="73">
        <v>7</v>
      </c>
      <c r="E199" s="74" t="s">
        <v>2</v>
      </c>
      <c r="F199" s="52"/>
      <c r="G199" s="48"/>
      <c r="H199" s="59"/>
      <c r="I199" s="60"/>
      <c r="J199" s="73">
        <v>7</v>
      </c>
      <c r="K199" s="60"/>
      <c r="L199" s="49"/>
    </row>
    <row r="200" spans="1:12" s="50" customFormat="1" ht="20.100000000000001" customHeight="1">
      <c r="A200" s="43"/>
      <c r="B200" s="43"/>
      <c r="C200" s="113" t="s">
        <v>313</v>
      </c>
      <c r="D200" s="73">
        <v>26</v>
      </c>
      <c r="E200" s="74" t="s">
        <v>2</v>
      </c>
      <c r="F200" s="52"/>
      <c r="G200" s="48"/>
      <c r="H200" s="59"/>
      <c r="I200" s="60"/>
      <c r="J200" s="73">
        <v>26</v>
      </c>
      <c r="K200" s="60"/>
      <c r="L200" s="49"/>
    </row>
    <row r="201" spans="1:12" s="50" customFormat="1" ht="20.100000000000001" customHeight="1">
      <c r="A201" s="43"/>
      <c r="B201" s="43"/>
      <c r="C201" s="113" t="s">
        <v>322</v>
      </c>
      <c r="D201" s="73">
        <v>10</v>
      </c>
      <c r="E201" s="74" t="s">
        <v>2</v>
      </c>
      <c r="F201" s="52"/>
      <c r="G201" s="48"/>
      <c r="H201" s="59"/>
      <c r="I201" s="60"/>
      <c r="J201" s="73">
        <v>10</v>
      </c>
      <c r="K201" s="60"/>
      <c r="L201" s="49"/>
    </row>
    <row r="202" spans="1:12" s="50" customFormat="1" ht="20.100000000000001" customHeight="1">
      <c r="A202" s="43"/>
      <c r="B202" s="43"/>
      <c r="C202" s="113" t="s">
        <v>323</v>
      </c>
      <c r="D202" s="73">
        <v>3</v>
      </c>
      <c r="E202" s="74" t="s">
        <v>2</v>
      </c>
      <c r="F202" s="52"/>
      <c r="G202" s="48"/>
      <c r="H202" s="59"/>
      <c r="I202" s="60"/>
      <c r="J202" s="73">
        <v>3</v>
      </c>
      <c r="K202" s="60"/>
      <c r="L202" s="49"/>
    </row>
    <row r="203" spans="1:12" s="50" customFormat="1" ht="20.100000000000001" customHeight="1">
      <c r="A203" s="43"/>
      <c r="B203" s="43"/>
      <c r="C203" s="72" t="s">
        <v>311</v>
      </c>
      <c r="D203" s="73"/>
      <c r="E203" s="74"/>
      <c r="F203" s="52"/>
      <c r="G203" s="48"/>
      <c r="H203" s="111"/>
      <c r="I203" s="107"/>
      <c r="J203" s="73"/>
      <c r="K203" s="108"/>
      <c r="L203" s="49"/>
    </row>
    <row r="204" spans="1:12" s="50" customFormat="1" ht="20.100000000000001" customHeight="1">
      <c r="A204" s="43"/>
      <c r="B204" s="43"/>
      <c r="C204" s="113" t="s">
        <v>320</v>
      </c>
      <c r="D204" s="73">
        <v>18</v>
      </c>
      <c r="E204" s="74" t="s">
        <v>2</v>
      </c>
      <c r="F204" s="52"/>
      <c r="G204" s="48"/>
      <c r="H204" s="59"/>
      <c r="I204" s="60"/>
      <c r="J204" s="73">
        <v>18</v>
      </c>
      <c r="K204" s="60"/>
      <c r="L204" s="49"/>
    </row>
    <row r="205" spans="1:12" s="50" customFormat="1" ht="20.100000000000001" customHeight="1">
      <c r="A205" s="43"/>
      <c r="B205" s="43"/>
      <c r="C205" s="113" t="s">
        <v>319</v>
      </c>
      <c r="D205" s="73">
        <v>1</v>
      </c>
      <c r="E205" s="74" t="s">
        <v>2</v>
      </c>
      <c r="F205" s="52"/>
      <c r="G205" s="48"/>
      <c r="H205" s="59"/>
      <c r="I205" s="60"/>
      <c r="J205" s="73">
        <v>1</v>
      </c>
      <c r="K205" s="60"/>
      <c r="L205" s="49"/>
    </row>
    <row r="206" spans="1:12" s="50" customFormat="1" ht="20.100000000000001" customHeight="1">
      <c r="A206" s="43"/>
      <c r="B206" s="43"/>
      <c r="C206" s="113" t="s">
        <v>261</v>
      </c>
      <c r="D206" s="73">
        <v>9</v>
      </c>
      <c r="E206" s="74" t="s">
        <v>2</v>
      </c>
      <c r="F206" s="52"/>
      <c r="G206" s="48"/>
      <c r="H206" s="59"/>
      <c r="I206" s="60"/>
      <c r="J206" s="73">
        <v>9</v>
      </c>
      <c r="K206" s="60"/>
      <c r="L206" s="49"/>
    </row>
    <row r="207" spans="1:12" s="50" customFormat="1" ht="20.100000000000001" customHeight="1">
      <c r="A207" s="43"/>
      <c r="B207" s="43"/>
      <c r="C207" s="113" t="s">
        <v>321</v>
      </c>
      <c r="D207" s="73">
        <v>7</v>
      </c>
      <c r="E207" s="74" t="s">
        <v>2</v>
      </c>
      <c r="F207" s="52"/>
      <c r="G207" s="48"/>
      <c r="H207" s="59"/>
      <c r="I207" s="60"/>
      <c r="J207" s="73">
        <v>7</v>
      </c>
      <c r="K207" s="60"/>
      <c r="L207" s="49"/>
    </row>
    <row r="208" spans="1:12" s="50" customFormat="1" ht="20.100000000000001" customHeight="1">
      <c r="A208" s="43"/>
      <c r="B208" s="43"/>
      <c r="C208" s="113" t="s">
        <v>313</v>
      </c>
      <c r="D208" s="73">
        <v>26</v>
      </c>
      <c r="E208" s="74" t="s">
        <v>2</v>
      </c>
      <c r="F208" s="52"/>
      <c r="G208" s="48"/>
      <c r="H208" s="59"/>
      <c r="I208" s="60"/>
      <c r="J208" s="73">
        <v>26</v>
      </c>
      <c r="K208" s="60"/>
      <c r="L208" s="49"/>
    </row>
    <row r="209" spans="1:12" s="50" customFormat="1" ht="20.100000000000001" customHeight="1">
      <c r="A209" s="43"/>
      <c r="B209" s="43"/>
      <c r="C209" s="113" t="s">
        <v>322</v>
      </c>
      <c r="D209" s="73">
        <v>10</v>
      </c>
      <c r="E209" s="74" t="s">
        <v>2</v>
      </c>
      <c r="F209" s="52"/>
      <c r="G209" s="48"/>
      <c r="H209" s="59"/>
      <c r="I209" s="60"/>
      <c r="J209" s="73">
        <v>10</v>
      </c>
      <c r="K209" s="60"/>
      <c r="L209" s="49"/>
    </row>
    <row r="210" spans="1:12" s="50" customFormat="1" ht="20.100000000000001" customHeight="1">
      <c r="A210" s="43"/>
      <c r="B210" s="43"/>
      <c r="C210" s="113" t="s">
        <v>323</v>
      </c>
      <c r="D210" s="73">
        <v>3</v>
      </c>
      <c r="E210" s="74" t="s">
        <v>2</v>
      </c>
      <c r="F210" s="52"/>
      <c r="G210" s="48"/>
      <c r="H210" s="59"/>
      <c r="I210" s="60"/>
      <c r="J210" s="73">
        <v>3</v>
      </c>
      <c r="K210" s="60"/>
      <c r="L210" s="49"/>
    </row>
    <row r="211" spans="1:12" s="50" customFormat="1" ht="20.100000000000001" customHeight="1">
      <c r="A211" s="43"/>
      <c r="B211" s="43"/>
      <c r="C211" s="72" t="s">
        <v>255</v>
      </c>
      <c r="D211" s="73"/>
      <c r="E211" s="74"/>
      <c r="F211" s="48"/>
      <c r="G211" s="48"/>
      <c r="H211" s="111"/>
      <c r="I211" s="107"/>
      <c r="J211" s="73"/>
      <c r="K211" s="108"/>
      <c r="L211" s="49"/>
    </row>
    <row r="212" spans="1:12" s="50" customFormat="1" ht="20.100000000000001" customHeight="1">
      <c r="A212" s="43"/>
      <c r="B212" s="43"/>
      <c r="C212" s="113" t="s">
        <v>320</v>
      </c>
      <c r="D212" s="73">
        <v>36</v>
      </c>
      <c r="E212" s="74" t="s">
        <v>2</v>
      </c>
      <c r="F212" s="52"/>
      <c r="G212" s="48"/>
      <c r="H212" s="59"/>
      <c r="I212" s="60"/>
      <c r="J212" s="73">
        <f>18*2</f>
        <v>36</v>
      </c>
      <c r="K212" s="60"/>
      <c r="L212" s="49"/>
    </row>
    <row r="213" spans="1:12" s="50" customFormat="1" ht="20.100000000000001" customHeight="1">
      <c r="A213" s="43"/>
      <c r="B213" s="43"/>
      <c r="C213" s="113" t="s">
        <v>319</v>
      </c>
      <c r="D213" s="73">
        <v>2</v>
      </c>
      <c r="E213" s="74" t="s">
        <v>2</v>
      </c>
      <c r="F213" s="52"/>
      <c r="G213" s="48"/>
      <c r="H213" s="59"/>
      <c r="I213" s="60"/>
      <c r="J213" s="73">
        <f>1*2</f>
        <v>2</v>
      </c>
      <c r="K213" s="60"/>
      <c r="L213" s="49"/>
    </row>
    <row r="214" spans="1:12" s="50" customFormat="1" ht="20.100000000000001" customHeight="1">
      <c r="A214" s="43"/>
      <c r="B214" s="43"/>
      <c r="C214" s="113" t="s">
        <v>261</v>
      </c>
      <c r="D214" s="73">
        <v>18</v>
      </c>
      <c r="E214" s="74" t="s">
        <v>2</v>
      </c>
      <c r="F214" s="52"/>
      <c r="G214" s="48"/>
      <c r="H214" s="59"/>
      <c r="I214" s="60"/>
      <c r="J214" s="73">
        <f>9*2</f>
        <v>18</v>
      </c>
      <c r="K214" s="60"/>
      <c r="L214" s="49"/>
    </row>
    <row r="215" spans="1:12" s="50" customFormat="1" ht="20.100000000000001" customHeight="1">
      <c r="A215" s="43"/>
      <c r="B215" s="43"/>
      <c r="C215" s="113" t="s">
        <v>321</v>
      </c>
      <c r="D215" s="73">
        <v>14</v>
      </c>
      <c r="E215" s="74" t="s">
        <v>2</v>
      </c>
      <c r="F215" s="52"/>
      <c r="G215" s="48"/>
      <c r="H215" s="59"/>
      <c r="I215" s="60"/>
      <c r="J215" s="73">
        <f>7*2</f>
        <v>14</v>
      </c>
      <c r="K215" s="60"/>
      <c r="L215" s="49"/>
    </row>
    <row r="216" spans="1:12" s="50" customFormat="1" ht="20.100000000000001" customHeight="1">
      <c r="A216" s="43"/>
      <c r="B216" s="43"/>
      <c r="C216" s="113" t="s">
        <v>313</v>
      </c>
      <c r="D216" s="73">
        <v>52</v>
      </c>
      <c r="E216" s="74" t="s">
        <v>2</v>
      </c>
      <c r="F216" s="52"/>
      <c r="G216" s="48"/>
      <c r="H216" s="59"/>
      <c r="I216" s="60"/>
      <c r="J216" s="73">
        <f>26*2</f>
        <v>52</v>
      </c>
      <c r="K216" s="60"/>
      <c r="L216" s="49"/>
    </row>
    <row r="217" spans="1:12" s="50" customFormat="1" ht="20.100000000000001" customHeight="1">
      <c r="A217" s="43"/>
      <c r="B217" s="43"/>
      <c r="C217" s="113" t="s">
        <v>322</v>
      </c>
      <c r="D217" s="73">
        <v>20</v>
      </c>
      <c r="E217" s="74" t="s">
        <v>2</v>
      </c>
      <c r="F217" s="52"/>
      <c r="G217" s="48"/>
      <c r="H217" s="59"/>
      <c r="I217" s="60"/>
      <c r="J217" s="73">
        <f>10*2</f>
        <v>20</v>
      </c>
      <c r="K217" s="60"/>
      <c r="L217" s="49"/>
    </row>
    <row r="218" spans="1:12" s="50" customFormat="1" ht="20.100000000000001" customHeight="1">
      <c r="A218" s="43"/>
      <c r="B218" s="43"/>
      <c r="C218" s="113" t="s">
        <v>323</v>
      </c>
      <c r="D218" s="73">
        <v>6</v>
      </c>
      <c r="E218" s="74" t="s">
        <v>2</v>
      </c>
      <c r="F218" s="52"/>
      <c r="G218" s="48"/>
      <c r="H218" s="59"/>
      <c r="I218" s="60"/>
      <c r="J218" s="73">
        <f>3*2</f>
        <v>6</v>
      </c>
      <c r="K218" s="60"/>
      <c r="L218" s="49"/>
    </row>
    <row r="219" spans="1:12" s="64" customFormat="1" ht="56.25">
      <c r="A219" s="67" t="s">
        <v>1255</v>
      </c>
      <c r="B219" s="68"/>
      <c r="C219" s="72" t="s">
        <v>162</v>
      </c>
      <c r="D219" s="73">
        <v>144</v>
      </c>
      <c r="E219" s="74" t="s">
        <v>2</v>
      </c>
      <c r="F219" s="71"/>
      <c r="G219" s="76"/>
      <c r="H219" s="71"/>
      <c r="J219" s="73">
        <v>144</v>
      </c>
    </row>
    <row r="220" spans="1:12" s="64" customFormat="1" ht="60.75" customHeight="1">
      <c r="A220" s="67"/>
      <c r="B220" s="68"/>
      <c r="C220" s="75" t="s">
        <v>1284</v>
      </c>
      <c r="D220" s="73">
        <v>72</v>
      </c>
      <c r="E220" s="74" t="s">
        <v>2</v>
      </c>
      <c r="F220" s="71"/>
      <c r="G220" s="76"/>
      <c r="H220" s="71"/>
      <c r="J220" s="73">
        <v>72</v>
      </c>
    </row>
    <row r="221" spans="1:12" s="64" customFormat="1" ht="56.25">
      <c r="A221" s="67"/>
      <c r="B221" s="68"/>
      <c r="C221" s="75" t="s">
        <v>159</v>
      </c>
      <c r="D221" s="73">
        <v>144</v>
      </c>
      <c r="E221" s="74" t="s">
        <v>2</v>
      </c>
      <c r="F221" s="89"/>
      <c r="G221" s="76"/>
      <c r="H221" s="89"/>
      <c r="J221" s="73">
        <v>144</v>
      </c>
    </row>
    <row r="222" spans="1:12" s="64" customFormat="1" ht="56.25">
      <c r="A222" s="67"/>
      <c r="B222" s="68"/>
      <c r="C222" s="75" t="s">
        <v>160</v>
      </c>
      <c r="D222" s="73">
        <v>144</v>
      </c>
      <c r="E222" s="74" t="s">
        <v>2</v>
      </c>
      <c r="F222" s="90"/>
      <c r="G222" s="76"/>
      <c r="H222" s="90"/>
      <c r="J222" s="73">
        <v>144</v>
      </c>
    </row>
    <row r="223" spans="1:12" s="64" customFormat="1" ht="56.25">
      <c r="A223" s="67"/>
      <c r="B223" s="68"/>
      <c r="C223" s="75" t="s">
        <v>161</v>
      </c>
      <c r="D223" s="73">
        <v>144</v>
      </c>
      <c r="E223" s="74" t="s">
        <v>2</v>
      </c>
      <c r="F223" s="71"/>
      <c r="G223" s="76"/>
      <c r="H223" s="71"/>
      <c r="J223" s="73">
        <v>144</v>
      </c>
    </row>
    <row r="224" spans="1:12" s="64" customFormat="1" ht="56.25">
      <c r="A224" s="67"/>
      <c r="B224" s="68"/>
      <c r="C224" s="75" t="s">
        <v>1808</v>
      </c>
      <c r="D224" s="73">
        <v>144</v>
      </c>
      <c r="E224" s="74" t="s">
        <v>2</v>
      </c>
      <c r="F224" s="71"/>
      <c r="G224" s="76"/>
      <c r="H224" s="71"/>
      <c r="J224" s="73">
        <v>144</v>
      </c>
    </row>
    <row r="225" spans="1:12" s="122" customFormat="1" ht="56.25">
      <c r="A225" s="118" t="s">
        <v>1256</v>
      </c>
      <c r="B225" s="74" t="s">
        <v>251</v>
      </c>
      <c r="C225" s="72" t="s">
        <v>1769</v>
      </c>
      <c r="D225" s="119"/>
      <c r="E225" s="120"/>
      <c r="F225" s="121"/>
      <c r="G225" s="121"/>
      <c r="H225" s="123"/>
      <c r="I225" s="124"/>
      <c r="J225" s="119"/>
      <c r="K225" s="124"/>
    </row>
    <row r="226" spans="1:12" s="122" customFormat="1">
      <c r="A226" s="118"/>
      <c r="B226" s="120"/>
      <c r="C226" s="72" t="s">
        <v>56</v>
      </c>
      <c r="D226" s="119"/>
      <c r="E226" s="74"/>
      <c r="F226" s="121"/>
      <c r="G226" s="121"/>
      <c r="H226" s="123"/>
      <c r="I226" s="124"/>
      <c r="J226" s="119"/>
      <c r="K226" s="124"/>
    </row>
    <row r="227" spans="1:12" s="122" customFormat="1">
      <c r="A227" s="118"/>
      <c r="B227" s="120"/>
      <c r="C227" s="113" t="s">
        <v>1424</v>
      </c>
      <c r="D227" s="73">
        <v>81</v>
      </c>
      <c r="E227" s="74" t="s">
        <v>2</v>
      </c>
      <c r="F227" s="121"/>
      <c r="G227" s="121"/>
      <c r="H227" s="123"/>
      <c r="I227" s="124"/>
      <c r="J227" s="73">
        <f>27*3</f>
        <v>81</v>
      </c>
      <c r="K227" s="124"/>
    </row>
    <row r="228" spans="1:12" s="122" customFormat="1">
      <c r="A228" s="118"/>
      <c r="B228" s="118"/>
      <c r="C228" s="113" t="s">
        <v>1425</v>
      </c>
      <c r="D228" s="73">
        <v>33</v>
      </c>
      <c r="E228" s="74" t="s">
        <v>2</v>
      </c>
      <c r="F228" s="121"/>
      <c r="G228" s="121"/>
      <c r="H228" s="123"/>
      <c r="I228" s="124"/>
      <c r="J228" s="73">
        <f>11*3</f>
        <v>33</v>
      </c>
      <c r="K228" s="161" t="s">
        <v>1258</v>
      </c>
      <c r="L228" s="122">
        <v>27</v>
      </c>
    </row>
    <row r="229" spans="1:12" s="122" customFormat="1">
      <c r="A229" s="118"/>
      <c r="B229" s="118"/>
      <c r="C229" s="113" t="s">
        <v>1426</v>
      </c>
      <c r="D229" s="73">
        <v>21</v>
      </c>
      <c r="E229" s="74" t="s">
        <v>2</v>
      </c>
      <c r="F229" s="121"/>
      <c r="G229" s="121"/>
      <c r="H229" s="123"/>
      <c r="I229" s="124"/>
      <c r="J229" s="73">
        <f>7*3</f>
        <v>21</v>
      </c>
      <c r="K229" s="162" t="s">
        <v>1259</v>
      </c>
      <c r="L229" s="122">
        <v>11</v>
      </c>
    </row>
    <row r="230" spans="1:12" s="122" customFormat="1">
      <c r="A230" s="118"/>
      <c r="B230" s="118"/>
      <c r="C230" s="113" t="s">
        <v>1428</v>
      </c>
      <c r="D230" s="73">
        <v>39</v>
      </c>
      <c r="E230" s="74" t="s">
        <v>2</v>
      </c>
      <c r="F230" s="121"/>
      <c r="G230" s="121"/>
      <c r="H230" s="123"/>
      <c r="I230" s="124"/>
      <c r="J230" s="73">
        <f>13*3</f>
        <v>39</v>
      </c>
      <c r="K230" s="162" t="s">
        <v>1260</v>
      </c>
      <c r="L230" s="122">
        <v>7</v>
      </c>
    </row>
    <row r="231" spans="1:12" s="122" customFormat="1">
      <c r="A231" s="118"/>
      <c r="B231" s="118"/>
      <c r="C231" s="69" t="s">
        <v>82</v>
      </c>
      <c r="D231" s="119"/>
      <c r="E231" s="120"/>
      <c r="F231" s="121"/>
      <c r="G231" s="121"/>
      <c r="H231" s="123"/>
      <c r="I231" s="124"/>
      <c r="J231" s="119"/>
      <c r="K231" s="162" t="s">
        <v>91</v>
      </c>
      <c r="L231" s="122">
        <v>13</v>
      </c>
    </row>
    <row r="232" spans="1:12" s="122" customFormat="1">
      <c r="A232" s="118"/>
      <c r="B232" s="118"/>
      <c r="C232" s="113" t="s">
        <v>1427</v>
      </c>
      <c r="D232" s="73">
        <v>27</v>
      </c>
      <c r="E232" s="74" t="s">
        <v>2</v>
      </c>
      <c r="F232" s="121"/>
      <c r="G232" s="121"/>
      <c r="H232" s="123"/>
      <c r="I232" s="124"/>
      <c r="J232" s="73">
        <v>27</v>
      </c>
      <c r="K232" s="124"/>
    </row>
    <row r="233" spans="1:12" s="122" customFormat="1">
      <c r="A233" s="118"/>
      <c r="B233" s="118"/>
      <c r="C233" s="113" t="s">
        <v>1425</v>
      </c>
      <c r="D233" s="73">
        <v>11</v>
      </c>
      <c r="E233" s="74" t="s">
        <v>2</v>
      </c>
      <c r="F233" s="121"/>
      <c r="G233" s="121"/>
      <c r="H233" s="123"/>
      <c r="I233" s="124"/>
      <c r="J233" s="73">
        <v>11</v>
      </c>
      <c r="K233" s="124"/>
    </row>
    <row r="234" spans="1:12" s="122" customFormat="1">
      <c r="A234" s="118"/>
      <c r="B234" s="118"/>
      <c r="C234" s="113" t="s">
        <v>1426</v>
      </c>
      <c r="D234" s="73">
        <v>7</v>
      </c>
      <c r="E234" s="74" t="s">
        <v>2</v>
      </c>
      <c r="F234" s="121"/>
      <c r="G234" s="121"/>
      <c r="H234" s="123"/>
      <c r="I234" s="124"/>
      <c r="J234" s="73">
        <v>7</v>
      </c>
      <c r="K234" s="124"/>
    </row>
    <row r="235" spans="1:12" s="122" customFormat="1">
      <c r="A235" s="118"/>
      <c r="B235" s="118"/>
      <c r="C235" s="113" t="s">
        <v>1428</v>
      </c>
      <c r="D235" s="73">
        <v>13</v>
      </c>
      <c r="E235" s="74" t="s">
        <v>2</v>
      </c>
      <c r="F235" s="121"/>
      <c r="G235" s="121"/>
      <c r="H235" s="123"/>
      <c r="I235" s="124"/>
      <c r="J235" s="73">
        <v>13</v>
      </c>
      <c r="K235" s="124"/>
    </row>
    <row r="236" spans="1:12" s="122" customFormat="1">
      <c r="A236" s="118"/>
      <c r="B236" s="118"/>
      <c r="C236" s="72" t="s">
        <v>311</v>
      </c>
      <c r="D236" s="87"/>
      <c r="E236" s="120"/>
      <c r="F236" s="121"/>
      <c r="G236" s="121"/>
      <c r="H236" s="123"/>
      <c r="I236" s="124"/>
      <c r="J236" s="87"/>
      <c r="K236" s="124"/>
    </row>
    <row r="237" spans="1:12" s="122" customFormat="1">
      <c r="A237" s="118"/>
      <c r="B237" s="118"/>
      <c r="C237" s="113" t="s">
        <v>1427</v>
      </c>
      <c r="D237" s="73">
        <v>27</v>
      </c>
      <c r="E237" s="74" t="s">
        <v>2</v>
      </c>
      <c r="F237" s="121"/>
      <c r="G237" s="121"/>
      <c r="H237" s="123"/>
      <c r="I237" s="124"/>
      <c r="J237" s="73">
        <v>27</v>
      </c>
      <c r="K237" s="124"/>
    </row>
    <row r="238" spans="1:12" s="122" customFormat="1">
      <c r="A238" s="118"/>
      <c r="B238" s="118"/>
      <c r="C238" s="113" t="s">
        <v>1425</v>
      </c>
      <c r="D238" s="73">
        <v>11</v>
      </c>
      <c r="E238" s="74" t="s">
        <v>2</v>
      </c>
      <c r="F238" s="121"/>
      <c r="G238" s="121"/>
      <c r="H238" s="123"/>
      <c r="I238" s="124"/>
      <c r="J238" s="73">
        <v>11</v>
      </c>
      <c r="K238" s="124"/>
    </row>
    <row r="239" spans="1:12" s="122" customFormat="1">
      <c r="A239" s="118"/>
      <c r="B239" s="118"/>
      <c r="C239" s="113" t="s">
        <v>1426</v>
      </c>
      <c r="D239" s="73">
        <v>7</v>
      </c>
      <c r="E239" s="74" t="s">
        <v>2</v>
      </c>
      <c r="F239" s="121"/>
      <c r="G239" s="121"/>
      <c r="H239" s="123"/>
      <c r="I239" s="124"/>
      <c r="J239" s="73">
        <v>7</v>
      </c>
      <c r="K239" s="124"/>
    </row>
    <row r="240" spans="1:12" s="122" customFormat="1">
      <c r="A240" s="118"/>
      <c r="B240" s="118"/>
      <c r="C240" s="113" t="s">
        <v>1428</v>
      </c>
      <c r="D240" s="73">
        <v>13</v>
      </c>
      <c r="E240" s="74" t="s">
        <v>2</v>
      </c>
      <c r="F240" s="121"/>
      <c r="G240" s="121"/>
      <c r="H240" s="123"/>
      <c r="I240" s="124"/>
      <c r="J240" s="73">
        <v>13</v>
      </c>
      <c r="K240" s="124"/>
    </row>
    <row r="241" spans="1:12" s="122" customFormat="1">
      <c r="A241" s="118"/>
      <c r="B241" s="118"/>
      <c r="C241" s="72" t="s">
        <v>1261</v>
      </c>
      <c r="D241" s="119"/>
      <c r="E241" s="120"/>
      <c r="F241" s="121"/>
      <c r="G241" s="121"/>
      <c r="H241" s="123"/>
      <c r="I241" s="124"/>
      <c r="J241" s="119"/>
      <c r="K241" s="124"/>
    </row>
    <row r="242" spans="1:12" s="122" customFormat="1">
      <c r="A242" s="118"/>
      <c r="B242" s="118"/>
      <c r="C242" s="113" t="s">
        <v>1427</v>
      </c>
      <c r="D242" s="73">
        <v>54</v>
      </c>
      <c r="E242" s="74" t="s">
        <v>2</v>
      </c>
      <c r="F242" s="121"/>
      <c r="G242" s="121"/>
      <c r="H242" s="123"/>
      <c r="I242" s="124"/>
      <c r="J242" s="73">
        <f>27*2</f>
        <v>54</v>
      </c>
      <c r="K242" s="124"/>
    </row>
    <row r="243" spans="1:12" s="122" customFormat="1">
      <c r="A243" s="118"/>
      <c r="B243" s="118"/>
      <c r="C243" s="113" t="s">
        <v>1425</v>
      </c>
      <c r="D243" s="73">
        <v>22</v>
      </c>
      <c r="E243" s="74" t="s">
        <v>2</v>
      </c>
      <c r="F243" s="121"/>
      <c r="G243" s="121"/>
      <c r="H243" s="123"/>
      <c r="I243" s="124"/>
      <c r="J243" s="73">
        <f>11*2</f>
        <v>22</v>
      </c>
      <c r="K243" s="124"/>
    </row>
    <row r="244" spans="1:12" s="122" customFormat="1">
      <c r="A244" s="118"/>
      <c r="B244" s="118"/>
      <c r="C244" s="113" t="s">
        <v>1426</v>
      </c>
      <c r="D244" s="73">
        <v>14</v>
      </c>
      <c r="E244" s="74" t="s">
        <v>2</v>
      </c>
      <c r="F244" s="121"/>
      <c r="G244" s="121"/>
      <c r="H244" s="123"/>
      <c r="I244" s="124"/>
      <c r="J244" s="73">
        <f>7*2</f>
        <v>14</v>
      </c>
      <c r="K244" s="124"/>
    </row>
    <row r="245" spans="1:12" s="122" customFormat="1">
      <c r="A245" s="118"/>
      <c r="B245" s="120"/>
      <c r="C245" s="113" t="s">
        <v>1428</v>
      </c>
      <c r="D245" s="73">
        <v>26</v>
      </c>
      <c r="E245" s="74" t="s">
        <v>2</v>
      </c>
      <c r="F245" s="121"/>
      <c r="G245" s="121"/>
      <c r="H245" s="123"/>
      <c r="I245" s="124"/>
      <c r="J245" s="73">
        <f>13*2</f>
        <v>26</v>
      </c>
      <c r="K245" s="124"/>
    </row>
    <row r="246" spans="1:12" s="64" customFormat="1">
      <c r="A246" s="67"/>
      <c r="B246" s="68"/>
      <c r="C246" s="72" t="s">
        <v>1262</v>
      </c>
      <c r="D246" s="73"/>
      <c r="E246" s="74"/>
      <c r="F246" s="71"/>
      <c r="G246" s="76"/>
      <c r="H246" s="71"/>
      <c r="J246" s="73"/>
    </row>
    <row r="247" spans="1:12" s="122" customFormat="1">
      <c r="A247" s="118"/>
      <c r="B247" s="118"/>
      <c r="C247" s="113" t="s">
        <v>1427</v>
      </c>
      <c r="D247" s="73">
        <v>54</v>
      </c>
      <c r="E247" s="74" t="s">
        <v>2</v>
      </c>
      <c r="F247" s="121"/>
      <c r="G247" s="121"/>
      <c r="H247" s="123"/>
      <c r="I247" s="124"/>
      <c r="J247" s="73">
        <f>27*2</f>
        <v>54</v>
      </c>
      <c r="K247" s="124"/>
    </row>
    <row r="248" spans="1:12" s="122" customFormat="1">
      <c r="A248" s="118"/>
      <c r="B248" s="118"/>
      <c r="C248" s="113" t="s">
        <v>1425</v>
      </c>
      <c r="D248" s="73">
        <v>22</v>
      </c>
      <c r="E248" s="74" t="s">
        <v>2</v>
      </c>
      <c r="F248" s="121"/>
      <c r="G248" s="121"/>
      <c r="H248" s="123"/>
      <c r="I248" s="124"/>
      <c r="J248" s="73">
        <f>11*2</f>
        <v>22</v>
      </c>
      <c r="K248" s="124"/>
    </row>
    <row r="249" spans="1:12" s="122" customFormat="1">
      <c r="A249" s="118"/>
      <c r="B249" s="118"/>
      <c r="C249" s="113" t="s">
        <v>1426</v>
      </c>
      <c r="D249" s="73">
        <v>14</v>
      </c>
      <c r="E249" s="74" t="s">
        <v>2</v>
      </c>
      <c r="F249" s="121"/>
      <c r="G249" s="121"/>
      <c r="H249" s="123"/>
      <c r="I249" s="124"/>
      <c r="J249" s="73">
        <f>7*2</f>
        <v>14</v>
      </c>
      <c r="K249" s="124"/>
    </row>
    <row r="250" spans="1:12" s="122" customFormat="1">
      <c r="A250" s="118"/>
      <c r="B250" s="120"/>
      <c r="C250" s="113" t="s">
        <v>1428</v>
      </c>
      <c r="D250" s="73">
        <v>26</v>
      </c>
      <c r="E250" s="74" t="s">
        <v>2</v>
      </c>
      <c r="F250" s="121"/>
      <c r="G250" s="121"/>
      <c r="H250" s="123"/>
      <c r="I250" s="124"/>
      <c r="J250" s="73">
        <f>13*2</f>
        <v>26</v>
      </c>
      <c r="K250" s="124"/>
    </row>
    <row r="251" spans="1:12" s="2" customFormat="1" ht="62.25" customHeight="1">
      <c r="A251" s="67"/>
      <c r="B251" s="67" t="s">
        <v>53</v>
      </c>
      <c r="C251" s="72" t="s">
        <v>1280</v>
      </c>
      <c r="D251" s="127"/>
      <c r="E251" s="128"/>
      <c r="F251" s="127"/>
      <c r="G251" s="127"/>
      <c r="H251" s="77"/>
      <c r="I251" s="159"/>
      <c r="J251" s="127"/>
      <c r="K251" s="159"/>
      <c r="L251" s="157"/>
    </row>
    <row r="252" spans="1:12" s="122" customFormat="1">
      <c r="A252" s="118"/>
      <c r="B252" s="118"/>
      <c r="C252" s="69" t="s">
        <v>1281</v>
      </c>
      <c r="D252" s="73"/>
      <c r="E252" s="74"/>
      <c r="F252" s="121"/>
      <c r="G252" s="121"/>
      <c r="H252" s="77"/>
      <c r="I252" s="124"/>
      <c r="J252" s="73"/>
      <c r="K252" s="124"/>
    </row>
    <row r="253" spans="1:12" s="122" customFormat="1">
      <c r="A253" s="118"/>
      <c r="B253" s="118"/>
      <c r="C253" s="113" t="s">
        <v>321</v>
      </c>
      <c r="D253" s="73">
        <v>2</v>
      </c>
      <c r="E253" s="74" t="s">
        <v>2</v>
      </c>
      <c r="F253" s="121"/>
      <c r="G253" s="121"/>
      <c r="H253" s="77"/>
      <c r="I253" s="124"/>
      <c r="J253" s="73">
        <v>2</v>
      </c>
      <c r="K253" s="124"/>
    </row>
    <row r="254" spans="1:12" s="122" customFormat="1">
      <c r="A254" s="118"/>
      <c r="B254" s="118"/>
      <c r="C254" s="113" t="s">
        <v>258</v>
      </c>
      <c r="D254" s="73">
        <v>16</v>
      </c>
      <c r="E254" s="74" t="s">
        <v>2</v>
      </c>
      <c r="F254" s="121"/>
      <c r="G254" s="121"/>
      <c r="H254" s="77"/>
      <c r="I254" s="124"/>
      <c r="J254" s="73">
        <v>16</v>
      </c>
      <c r="K254" s="124"/>
    </row>
    <row r="255" spans="1:12" s="122" customFormat="1">
      <c r="A255" s="118"/>
      <c r="B255" s="118"/>
      <c r="C255" s="113" t="s">
        <v>259</v>
      </c>
      <c r="D255" s="73">
        <v>4</v>
      </c>
      <c r="E255" s="74" t="s">
        <v>2</v>
      </c>
      <c r="F255" s="121"/>
      <c r="G255" s="121"/>
      <c r="H255" s="77"/>
      <c r="I255" s="124"/>
      <c r="J255" s="73">
        <v>4</v>
      </c>
      <c r="K255" s="124"/>
    </row>
    <row r="256" spans="1:12" s="122" customFormat="1">
      <c r="A256" s="118"/>
      <c r="B256" s="118"/>
      <c r="C256" s="113" t="s">
        <v>260</v>
      </c>
      <c r="D256" s="73">
        <v>2</v>
      </c>
      <c r="E256" s="74" t="s">
        <v>2</v>
      </c>
      <c r="F256" s="121"/>
      <c r="G256" s="121"/>
      <c r="H256" s="190"/>
      <c r="I256" s="124"/>
      <c r="J256" s="73">
        <v>2</v>
      </c>
      <c r="K256" s="124"/>
    </row>
    <row r="257" spans="1:10" s="64" customFormat="1" ht="66" customHeight="1">
      <c r="A257" s="67" t="s">
        <v>1257</v>
      </c>
      <c r="B257" s="193" t="s">
        <v>1434</v>
      </c>
      <c r="C257" s="72" t="s">
        <v>1392</v>
      </c>
      <c r="D257" s="73"/>
      <c r="E257" s="74"/>
      <c r="F257" s="71"/>
      <c r="G257" s="76"/>
      <c r="H257" s="110"/>
      <c r="J257" s="73"/>
    </row>
    <row r="258" spans="1:10" s="64" customFormat="1" ht="20.25" customHeight="1">
      <c r="A258" s="67"/>
      <c r="B258" s="68"/>
      <c r="C258" s="69" t="s">
        <v>140</v>
      </c>
      <c r="D258" s="73"/>
      <c r="E258" s="74"/>
      <c r="F258" s="71"/>
      <c r="G258" s="76"/>
      <c r="H258" s="110"/>
      <c r="J258" s="73"/>
    </row>
    <row r="259" spans="1:10" s="64" customFormat="1" ht="20.25" customHeight="1">
      <c r="A259" s="67">
        <v>1</v>
      </c>
      <c r="B259" s="68"/>
      <c r="C259" s="115" t="s">
        <v>327</v>
      </c>
      <c r="D259" s="76">
        <v>1</v>
      </c>
      <c r="E259" s="74" t="s">
        <v>17</v>
      </c>
      <c r="F259" s="71"/>
      <c r="G259" s="76"/>
      <c r="H259" s="76"/>
      <c r="J259" s="76">
        <v>1</v>
      </c>
    </row>
    <row r="260" spans="1:10" s="64" customFormat="1" ht="20.25" customHeight="1">
      <c r="A260" s="67">
        <v>2</v>
      </c>
      <c r="B260" s="68"/>
      <c r="C260" s="115" t="s">
        <v>328</v>
      </c>
      <c r="D260" s="76">
        <v>1</v>
      </c>
      <c r="E260" s="74" t="s">
        <v>17</v>
      </c>
      <c r="F260" s="71"/>
      <c r="G260" s="76"/>
      <c r="H260" s="76"/>
      <c r="J260" s="76">
        <v>1</v>
      </c>
    </row>
    <row r="261" spans="1:10" s="64" customFormat="1" ht="20.25" customHeight="1">
      <c r="A261" s="67">
        <v>3</v>
      </c>
      <c r="B261" s="68"/>
      <c r="C261" s="115" t="s">
        <v>329</v>
      </c>
      <c r="D261" s="76">
        <v>1</v>
      </c>
      <c r="E261" s="74" t="s">
        <v>17</v>
      </c>
      <c r="F261" s="71"/>
      <c r="G261" s="76"/>
      <c r="H261" s="76"/>
      <c r="J261" s="76">
        <v>1</v>
      </c>
    </row>
    <row r="262" spans="1:10" s="64" customFormat="1" ht="20.25" customHeight="1">
      <c r="A262" s="67">
        <v>4</v>
      </c>
      <c r="B262" s="68"/>
      <c r="C262" s="115" t="s">
        <v>330</v>
      </c>
      <c r="D262" s="76">
        <v>1</v>
      </c>
      <c r="E262" s="74" t="s">
        <v>17</v>
      </c>
      <c r="F262" s="71"/>
      <c r="G262" s="76"/>
      <c r="H262" s="76"/>
      <c r="J262" s="76">
        <v>1</v>
      </c>
    </row>
    <row r="263" spans="1:10" s="64" customFormat="1" ht="20.25" customHeight="1">
      <c r="A263" s="67">
        <v>5</v>
      </c>
      <c r="B263" s="68"/>
      <c r="C263" s="115" t="s">
        <v>331</v>
      </c>
      <c r="D263" s="76">
        <v>1</v>
      </c>
      <c r="E263" s="74" t="s">
        <v>17</v>
      </c>
      <c r="F263" s="71"/>
      <c r="G263" s="76"/>
      <c r="H263" s="76"/>
      <c r="J263" s="76">
        <v>1</v>
      </c>
    </row>
    <row r="264" spans="1:10" s="64" customFormat="1" ht="20.25" customHeight="1">
      <c r="A264" s="67">
        <v>6</v>
      </c>
      <c r="B264" s="68"/>
      <c r="C264" s="115" t="s">
        <v>332</v>
      </c>
      <c r="D264" s="76">
        <v>2</v>
      </c>
      <c r="E264" s="74" t="s">
        <v>2</v>
      </c>
      <c r="F264" s="71"/>
      <c r="G264" s="76"/>
      <c r="H264" s="76"/>
      <c r="J264" s="76">
        <v>2</v>
      </c>
    </row>
    <row r="265" spans="1:10" s="64" customFormat="1" ht="20.25" customHeight="1">
      <c r="A265" s="67">
        <v>7</v>
      </c>
      <c r="B265" s="68"/>
      <c r="C265" s="115" t="s">
        <v>333</v>
      </c>
      <c r="D265" s="76">
        <v>2</v>
      </c>
      <c r="E265" s="74" t="s">
        <v>2</v>
      </c>
      <c r="F265" s="71"/>
      <c r="G265" s="76"/>
      <c r="H265" s="76"/>
      <c r="J265" s="76">
        <v>2</v>
      </c>
    </row>
    <row r="266" spans="1:10" s="64" customFormat="1" ht="20.25" customHeight="1">
      <c r="A266" s="67">
        <v>8</v>
      </c>
      <c r="B266" s="68"/>
      <c r="C266" s="115" t="s">
        <v>334</v>
      </c>
      <c r="D266" s="76">
        <v>1</v>
      </c>
      <c r="E266" s="74" t="s">
        <v>17</v>
      </c>
      <c r="F266" s="71"/>
      <c r="G266" s="76"/>
      <c r="H266" s="76"/>
      <c r="J266" s="76">
        <v>1</v>
      </c>
    </row>
    <row r="267" spans="1:10" s="64" customFormat="1" ht="20.25" customHeight="1">
      <c r="A267" s="67">
        <v>9</v>
      </c>
      <c r="B267" s="68"/>
      <c r="C267" s="115" t="s">
        <v>335</v>
      </c>
      <c r="D267" s="76">
        <v>1</v>
      </c>
      <c r="E267" s="74" t="s">
        <v>17</v>
      </c>
      <c r="F267" s="71"/>
      <c r="G267" s="76"/>
      <c r="H267" s="76"/>
      <c r="J267" s="76">
        <v>1</v>
      </c>
    </row>
    <row r="268" spans="1:10" s="64" customFormat="1" ht="20.25" customHeight="1">
      <c r="A268" s="67">
        <v>10</v>
      </c>
      <c r="B268" s="68"/>
      <c r="C268" s="115" t="s">
        <v>336</v>
      </c>
      <c r="D268" s="76">
        <v>1</v>
      </c>
      <c r="E268" s="74" t="s">
        <v>17</v>
      </c>
      <c r="F268" s="71"/>
      <c r="G268" s="76"/>
      <c r="H268" s="76"/>
      <c r="J268" s="76">
        <v>1</v>
      </c>
    </row>
    <row r="269" spans="1:10" s="64" customFormat="1" ht="20.25" customHeight="1">
      <c r="A269" s="67">
        <v>11</v>
      </c>
      <c r="B269" s="68"/>
      <c r="C269" s="115" t="s">
        <v>337</v>
      </c>
      <c r="D269" s="76">
        <v>2</v>
      </c>
      <c r="E269" s="74" t="s">
        <v>2</v>
      </c>
      <c r="F269" s="71"/>
      <c r="G269" s="76"/>
      <c r="H269" s="76"/>
      <c r="J269" s="76">
        <v>2</v>
      </c>
    </row>
    <row r="270" spans="1:10" s="64" customFormat="1" ht="20.25" customHeight="1">
      <c r="A270" s="67">
        <v>12</v>
      </c>
      <c r="B270" s="68"/>
      <c r="C270" s="115" t="s">
        <v>338</v>
      </c>
      <c r="D270" s="76">
        <v>1</v>
      </c>
      <c r="E270" s="74" t="s">
        <v>17</v>
      </c>
      <c r="F270" s="71"/>
      <c r="G270" s="76"/>
      <c r="H270" s="76"/>
      <c r="J270" s="76">
        <v>1</v>
      </c>
    </row>
    <row r="271" spans="1:10" s="64" customFormat="1" ht="20.25" customHeight="1">
      <c r="A271" s="67">
        <v>13</v>
      </c>
      <c r="B271" s="68"/>
      <c r="C271" s="115" t="s">
        <v>339</v>
      </c>
      <c r="D271" s="76">
        <v>1</v>
      </c>
      <c r="E271" s="74" t="s">
        <v>17</v>
      </c>
      <c r="F271" s="71"/>
      <c r="G271" s="76"/>
      <c r="H271" s="76"/>
      <c r="J271" s="76">
        <v>1</v>
      </c>
    </row>
    <row r="272" spans="1:10" s="64" customFormat="1" ht="20.25" customHeight="1">
      <c r="A272" s="67">
        <v>14</v>
      </c>
      <c r="B272" s="68"/>
      <c r="C272" s="115" t="s">
        <v>340</v>
      </c>
      <c r="D272" s="76">
        <v>1</v>
      </c>
      <c r="E272" s="74" t="s">
        <v>17</v>
      </c>
      <c r="F272" s="71"/>
      <c r="G272" s="76"/>
      <c r="H272" s="76"/>
      <c r="J272" s="76">
        <v>1</v>
      </c>
    </row>
    <row r="273" spans="1:10" s="64" customFormat="1" ht="20.25" customHeight="1">
      <c r="A273" s="67">
        <v>15</v>
      </c>
      <c r="B273" s="68"/>
      <c r="C273" s="115" t="s">
        <v>341</v>
      </c>
      <c r="D273" s="76">
        <v>1</v>
      </c>
      <c r="E273" s="74" t="s">
        <v>17</v>
      </c>
      <c r="F273" s="71"/>
      <c r="G273" s="76"/>
      <c r="H273" s="76"/>
      <c r="J273" s="76">
        <v>1</v>
      </c>
    </row>
    <row r="274" spans="1:10" s="64" customFormat="1" ht="20.25" customHeight="1">
      <c r="A274" s="67">
        <v>16</v>
      </c>
      <c r="B274" s="68"/>
      <c r="C274" s="115" t="s">
        <v>342</v>
      </c>
      <c r="D274" s="76">
        <v>1</v>
      </c>
      <c r="E274" s="74" t="s">
        <v>17</v>
      </c>
      <c r="F274" s="71"/>
      <c r="G274" s="76"/>
      <c r="H274" s="76"/>
      <c r="J274" s="76">
        <v>1</v>
      </c>
    </row>
    <row r="275" spans="1:10" s="64" customFormat="1" ht="20.25" customHeight="1">
      <c r="A275" s="67">
        <v>17</v>
      </c>
      <c r="B275" s="68"/>
      <c r="C275" s="115" t="s">
        <v>343</v>
      </c>
      <c r="D275" s="76">
        <v>1</v>
      </c>
      <c r="E275" s="74" t="s">
        <v>17</v>
      </c>
      <c r="F275" s="71"/>
      <c r="G275" s="76"/>
      <c r="H275" s="76"/>
      <c r="J275" s="76">
        <v>1</v>
      </c>
    </row>
    <row r="276" spans="1:10" s="64" customFormat="1" ht="20.25" customHeight="1">
      <c r="A276" s="67">
        <v>18</v>
      </c>
      <c r="B276" s="68"/>
      <c r="C276" s="115" t="s">
        <v>344</v>
      </c>
      <c r="D276" s="76">
        <v>1</v>
      </c>
      <c r="E276" s="74" t="s">
        <v>17</v>
      </c>
      <c r="F276" s="71"/>
      <c r="G276" s="76"/>
      <c r="H276" s="76"/>
      <c r="J276" s="76">
        <v>1</v>
      </c>
    </row>
    <row r="277" spans="1:10" s="64" customFormat="1" ht="20.25" customHeight="1">
      <c r="A277" s="67">
        <v>19</v>
      </c>
      <c r="B277" s="68"/>
      <c r="C277" s="115" t="s">
        <v>345</v>
      </c>
      <c r="D277" s="76">
        <v>1</v>
      </c>
      <c r="E277" s="74" t="s">
        <v>17</v>
      </c>
      <c r="F277" s="71"/>
      <c r="G277" s="76"/>
      <c r="H277" s="76"/>
      <c r="J277" s="76">
        <v>1</v>
      </c>
    </row>
    <row r="278" spans="1:10" s="64" customFormat="1" ht="20.25" customHeight="1">
      <c r="A278" s="67">
        <v>20</v>
      </c>
      <c r="B278" s="68"/>
      <c r="C278" s="115" t="s">
        <v>346</v>
      </c>
      <c r="D278" s="76">
        <v>1</v>
      </c>
      <c r="E278" s="74" t="s">
        <v>17</v>
      </c>
      <c r="F278" s="71"/>
      <c r="G278" s="76"/>
      <c r="H278" s="76"/>
      <c r="J278" s="76">
        <v>1</v>
      </c>
    </row>
    <row r="279" spans="1:10" s="64" customFormat="1" ht="20.25" customHeight="1">
      <c r="A279" s="67">
        <v>21</v>
      </c>
      <c r="B279" s="68"/>
      <c r="C279" s="115" t="s">
        <v>347</v>
      </c>
      <c r="D279" s="76">
        <v>1</v>
      </c>
      <c r="E279" s="74" t="s">
        <v>17</v>
      </c>
      <c r="F279" s="71"/>
      <c r="G279" s="76"/>
      <c r="H279" s="76"/>
      <c r="J279" s="76">
        <v>1</v>
      </c>
    </row>
    <row r="280" spans="1:10" s="64" customFormat="1" ht="20.25" customHeight="1">
      <c r="A280" s="67">
        <v>22</v>
      </c>
      <c r="B280" s="68"/>
      <c r="C280" s="115" t="s">
        <v>348</v>
      </c>
      <c r="D280" s="76">
        <v>1</v>
      </c>
      <c r="E280" s="74" t="s">
        <v>17</v>
      </c>
      <c r="F280" s="71"/>
      <c r="G280" s="76"/>
      <c r="H280" s="76"/>
      <c r="J280" s="76">
        <v>1</v>
      </c>
    </row>
    <row r="281" spans="1:10" s="64" customFormat="1" ht="20.25" customHeight="1">
      <c r="A281" s="67">
        <v>23</v>
      </c>
      <c r="B281" s="68"/>
      <c r="C281" s="115" t="s">
        <v>349</v>
      </c>
      <c r="D281" s="76">
        <v>1</v>
      </c>
      <c r="E281" s="74" t="s">
        <v>17</v>
      </c>
      <c r="F281" s="71"/>
      <c r="G281" s="76"/>
      <c r="H281" s="76"/>
      <c r="J281" s="76">
        <v>1</v>
      </c>
    </row>
    <row r="282" spans="1:10" s="64" customFormat="1" ht="20.25" customHeight="1">
      <c r="A282" s="67">
        <v>24</v>
      </c>
      <c r="B282" s="68"/>
      <c r="C282" s="117" t="s">
        <v>350</v>
      </c>
      <c r="D282" s="76">
        <v>1</v>
      </c>
      <c r="E282" s="74" t="s">
        <v>17</v>
      </c>
      <c r="F282" s="71"/>
      <c r="G282" s="76"/>
      <c r="H282" s="76"/>
      <c r="J282" s="76">
        <v>1</v>
      </c>
    </row>
    <row r="283" spans="1:10" s="64" customFormat="1" ht="20.25" customHeight="1">
      <c r="A283" s="67">
        <v>25</v>
      </c>
      <c r="B283" s="68"/>
      <c r="C283" s="117" t="s">
        <v>351</v>
      </c>
      <c r="D283" s="76">
        <v>1</v>
      </c>
      <c r="E283" s="74" t="s">
        <v>17</v>
      </c>
      <c r="F283" s="71"/>
      <c r="G283" s="76"/>
      <c r="H283" s="76"/>
      <c r="J283" s="76">
        <v>1</v>
      </c>
    </row>
    <row r="284" spans="1:10" s="64" customFormat="1" ht="20.25" customHeight="1">
      <c r="A284" s="67">
        <v>26</v>
      </c>
      <c r="B284" s="68"/>
      <c r="C284" s="117" t="s">
        <v>353</v>
      </c>
      <c r="D284" s="76">
        <v>1</v>
      </c>
      <c r="E284" s="74" t="s">
        <v>17</v>
      </c>
      <c r="F284" s="71"/>
      <c r="G284" s="76"/>
      <c r="H284" s="76"/>
      <c r="J284" s="76">
        <v>1</v>
      </c>
    </row>
    <row r="285" spans="1:10" s="64" customFormat="1" ht="20.25" customHeight="1">
      <c r="A285" s="67">
        <v>27</v>
      </c>
      <c r="B285" s="68"/>
      <c r="C285" s="117" t="s">
        <v>354</v>
      </c>
      <c r="D285" s="76">
        <v>1</v>
      </c>
      <c r="E285" s="74" t="s">
        <v>17</v>
      </c>
      <c r="F285" s="71"/>
      <c r="G285" s="76"/>
      <c r="H285" s="76"/>
      <c r="J285" s="76">
        <v>1</v>
      </c>
    </row>
    <row r="286" spans="1:10" s="64" customFormat="1" ht="20.25" customHeight="1">
      <c r="A286" s="67">
        <v>28</v>
      </c>
      <c r="B286" s="68"/>
      <c r="C286" s="117" t="s">
        <v>355</v>
      </c>
      <c r="D286" s="76">
        <v>1</v>
      </c>
      <c r="E286" s="74" t="s">
        <v>17</v>
      </c>
      <c r="F286" s="71"/>
      <c r="G286" s="76"/>
      <c r="H286" s="76"/>
      <c r="J286" s="76">
        <v>1</v>
      </c>
    </row>
    <row r="287" spans="1:10" s="64" customFormat="1" ht="20.25" customHeight="1">
      <c r="A287" s="67">
        <v>29</v>
      </c>
      <c r="B287" s="68"/>
      <c r="C287" s="117" t="s">
        <v>356</v>
      </c>
      <c r="D287" s="76">
        <v>1</v>
      </c>
      <c r="E287" s="74" t="s">
        <v>17</v>
      </c>
      <c r="F287" s="71"/>
      <c r="G287" s="76"/>
      <c r="H287" s="76"/>
      <c r="J287" s="76">
        <v>1</v>
      </c>
    </row>
    <row r="288" spans="1:10" s="64" customFormat="1" ht="20.25" customHeight="1">
      <c r="A288" s="67">
        <v>30</v>
      </c>
      <c r="B288" s="68"/>
      <c r="C288" s="117" t="s">
        <v>357</v>
      </c>
      <c r="D288" s="76">
        <v>1</v>
      </c>
      <c r="E288" s="74" t="s">
        <v>17</v>
      </c>
      <c r="F288" s="71"/>
      <c r="G288" s="76"/>
      <c r="H288" s="76"/>
      <c r="J288" s="76">
        <v>1</v>
      </c>
    </row>
    <row r="289" spans="1:10" s="64" customFormat="1" ht="20.25" customHeight="1">
      <c r="A289" s="67">
        <v>31</v>
      </c>
      <c r="B289" s="68"/>
      <c r="C289" s="117" t="s">
        <v>358</v>
      </c>
      <c r="D289" s="76">
        <v>1</v>
      </c>
      <c r="E289" s="74" t="s">
        <v>17</v>
      </c>
      <c r="F289" s="71"/>
      <c r="G289" s="76"/>
      <c r="H289" s="76"/>
      <c r="J289" s="76">
        <v>1</v>
      </c>
    </row>
    <row r="290" spans="1:10" s="64" customFormat="1" ht="20.25" customHeight="1">
      <c r="A290" s="67">
        <v>32</v>
      </c>
      <c r="B290" s="68"/>
      <c r="C290" s="117" t="s">
        <v>359</v>
      </c>
      <c r="D290" s="76">
        <v>1</v>
      </c>
      <c r="E290" s="74" t="s">
        <v>17</v>
      </c>
      <c r="F290" s="71"/>
      <c r="G290" s="76"/>
      <c r="H290" s="76"/>
      <c r="J290" s="76">
        <v>1</v>
      </c>
    </row>
    <row r="291" spans="1:10" s="64" customFormat="1" ht="20.25" customHeight="1">
      <c r="A291" s="67">
        <v>33</v>
      </c>
      <c r="B291" s="68"/>
      <c r="C291" s="116" t="s">
        <v>360</v>
      </c>
      <c r="D291" s="76">
        <v>1</v>
      </c>
      <c r="E291" s="74" t="s">
        <v>17</v>
      </c>
      <c r="F291" s="71"/>
      <c r="G291" s="76"/>
      <c r="H291" s="76"/>
      <c r="J291" s="76">
        <v>1</v>
      </c>
    </row>
    <row r="292" spans="1:10" s="64" customFormat="1" ht="20.25" customHeight="1">
      <c r="A292" s="67">
        <v>34</v>
      </c>
      <c r="B292" s="68"/>
      <c r="C292" s="116" t="s">
        <v>361</v>
      </c>
      <c r="D292" s="76">
        <v>1</v>
      </c>
      <c r="E292" s="74" t="s">
        <v>17</v>
      </c>
      <c r="F292" s="71"/>
      <c r="G292" s="76"/>
      <c r="H292" s="76"/>
      <c r="J292" s="76">
        <v>1</v>
      </c>
    </row>
    <row r="293" spans="1:10" s="64" customFormat="1" ht="20.25" customHeight="1">
      <c r="A293" s="67">
        <v>35</v>
      </c>
      <c r="B293" s="68"/>
      <c r="C293" s="116" t="s">
        <v>362</v>
      </c>
      <c r="D293" s="76">
        <v>1</v>
      </c>
      <c r="E293" s="74" t="s">
        <v>17</v>
      </c>
      <c r="F293" s="71"/>
      <c r="G293" s="76"/>
      <c r="H293" s="76"/>
      <c r="J293" s="76">
        <v>1</v>
      </c>
    </row>
    <row r="294" spans="1:10" s="64" customFormat="1" ht="20.25" customHeight="1">
      <c r="A294" s="67">
        <v>36</v>
      </c>
      <c r="B294" s="68"/>
      <c r="C294" s="116" t="s">
        <v>363</v>
      </c>
      <c r="D294" s="76">
        <v>1</v>
      </c>
      <c r="E294" s="74" t="s">
        <v>17</v>
      </c>
      <c r="F294" s="71"/>
      <c r="G294" s="76"/>
      <c r="H294" s="76"/>
      <c r="J294" s="76">
        <v>1</v>
      </c>
    </row>
    <row r="295" spans="1:10" s="64" customFormat="1" ht="20.25" customHeight="1">
      <c r="A295" s="67">
        <v>37</v>
      </c>
      <c r="B295" s="68"/>
      <c r="C295" s="116" t="s">
        <v>364</v>
      </c>
      <c r="D295" s="76">
        <v>1</v>
      </c>
      <c r="E295" s="74" t="s">
        <v>17</v>
      </c>
      <c r="F295" s="71"/>
      <c r="G295" s="76"/>
      <c r="H295" s="76"/>
      <c r="J295" s="76">
        <v>1</v>
      </c>
    </row>
    <row r="296" spans="1:10" s="64" customFormat="1" ht="20.25" customHeight="1">
      <c r="A296" s="67">
        <v>38</v>
      </c>
      <c r="B296" s="68"/>
      <c r="C296" s="116" t="s">
        <v>365</v>
      </c>
      <c r="D296" s="76">
        <v>1</v>
      </c>
      <c r="E296" s="74" t="s">
        <v>17</v>
      </c>
      <c r="F296" s="71"/>
      <c r="G296" s="76"/>
      <c r="H296" s="76"/>
      <c r="J296" s="76">
        <v>1</v>
      </c>
    </row>
    <row r="297" spans="1:10" s="64" customFormat="1" ht="20.25" customHeight="1">
      <c r="A297" s="67">
        <v>39</v>
      </c>
      <c r="B297" s="68"/>
      <c r="C297" s="116" t="s">
        <v>366</v>
      </c>
      <c r="D297" s="76">
        <v>1</v>
      </c>
      <c r="E297" s="74" t="s">
        <v>17</v>
      </c>
      <c r="F297" s="71"/>
      <c r="G297" s="76"/>
      <c r="H297" s="76"/>
      <c r="J297" s="76">
        <v>1</v>
      </c>
    </row>
    <row r="298" spans="1:10" s="64" customFormat="1" ht="20.25" customHeight="1">
      <c r="A298" s="67">
        <v>40</v>
      </c>
      <c r="B298" s="68"/>
      <c r="C298" s="116" t="s">
        <v>367</v>
      </c>
      <c r="D298" s="76">
        <v>1</v>
      </c>
      <c r="E298" s="74" t="s">
        <v>17</v>
      </c>
      <c r="F298" s="71"/>
      <c r="G298" s="76"/>
      <c r="H298" s="76"/>
      <c r="J298" s="76">
        <v>1</v>
      </c>
    </row>
    <row r="299" spans="1:10" s="64" customFormat="1" ht="20.25" customHeight="1">
      <c r="A299" s="67">
        <v>41</v>
      </c>
      <c r="B299" s="68"/>
      <c r="C299" s="116" t="s">
        <v>368</v>
      </c>
      <c r="D299" s="76">
        <v>1</v>
      </c>
      <c r="E299" s="74" t="s">
        <v>17</v>
      </c>
      <c r="F299" s="71"/>
      <c r="G299" s="76"/>
      <c r="H299" s="76"/>
      <c r="J299" s="76">
        <v>1</v>
      </c>
    </row>
    <row r="300" spans="1:10" s="64" customFormat="1" ht="20.25" customHeight="1">
      <c r="A300" s="67">
        <v>42</v>
      </c>
      <c r="B300" s="68"/>
      <c r="C300" s="116" t="s">
        <v>369</v>
      </c>
      <c r="D300" s="76">
        <v>1</v>
      </c>
      <c r="E300" s="74" t="s">
        <v>17</v>
      </c>
      <c r="F300" s="71"/>
      <c r="G300" s="76"/>
      <c r="H300" s="76"/>
      <c r="J300" s="76">
        <v>1</v>
      </c>
    </row>
    <row r="301" spans="1:10" s="64" customFormat="1" ht="20.25" customHeight="1">
      <c r="A301" s="67">
        <v>43</v>
      </c>
      <c r="B301" s="68"/>
      <c r="C301" s="116" t="s">
        <v>370</v>
      </c>
      <c r="D301" s="76">
        <v>1</v>
      </c>
      <c r="E301" s="74" t="s">
        <v>17</v>
      </c>
      <c r="F301" s="71"/>
      <c r="G301" s="76"/>
      <c r="H301" s="76"/>
      <c r="J301" s="76">
        <v>1</v>
      </c>
    </row>
    <row r="302" spans="1:10" s="64" customFormat="1" ht="20.25" customHeight="1">
      <c r="A302" s="67">
        <v>44</v>
      </c>
      <c r="B302" s="68"/>
      <c r="C302" s="116" t="s">
        <v>371</v>
      </c>
      <c r="D302" s="76">
        <v>1</v>
      </c>
      <c r="E302" s="74" t="s">
        <v>17</v>
      </c>
      <c r="F302" s="71"/>
      <c r="G302" s="76"/>
      <c r="H302" s="76"/>
      <c r="J302" s="76">
        <v>1</v>
      </c>
    </row>
    <row r="303" spans="1:10" s="64" customFormat="1" ht="20.25" customHeight="1">
      <c r="A303" s="67">
        <v>45</v>
      </c>
      <c r="B303" s="68"/>
      <c r="C303" s="116" t="s">
        <v>372</v>
      </c>
      <c r="D303" s="76">
        <v>1</v>
      </c>
      <c r="E303" s="74" t="s">
        <v>17</v>
      </c>
      <c r="F303" s="71"/>
      <c r="G303" s="76"/>
      <c r="H303" s="76"/>
      <c r="J303" s="76">
        <v>1</v>
      </c>
    </row>
    <row r="304" spans="1:10" s="64" customFormat="1" ht="20.25" customHeight="1">
      <c r="A304" s="67">
        <v>46</v>
      </c>
      <c r="B304" s="68"/>
      <c r="C304" s="116" t="s">
        <v>373</v>
      </c>
      <c r="D304" s="76">
        <v>1</v>
      </c>
      <c r="E304" s="74" t="s">
        <v>17</v>
      </c>
      <c r="F304" s="71"/>
      <c r="G304" s="76"/>
      <c r="H304" s="76"/>
      <c r="J304" s="76">
        <v>1</v>
      </c>
    </row>
    <row r="305" spans="1:10" s="64" customFormat="1" ht="20.25" customHeight="1">
      <c r="A305" s="67">
        <v>47</v>
      </c>
      <c r="B305" s="68"/>
      <c r="C305" s="116" t="s">
        <v>374</v>
      </c>
      <c r="D305" s="76">
        <v>1</v>
      </c>
      <c r="E305" s="74" t="s">
        <v>17</v>
      </c>
      <c r="F305" s="71"/>
      <c r="G305" s="76"/>
      <c r="H305" s="76"/>
      <c r="J305" s="76">
        <v>1</v>
      </c>
    </row>
    <row r="306" spans="1:10" s="64" customFormat="1" ht="20.25" customHeight="1">
      <c r="A306" s="67">
        <v>48</v>
      </c>
      <c r="B306" s="68"/>
      <c r="C306" s="116" t="s">
        <v>375</v>
      </c>
      <c r="D306" s="76">
        <v>1</v>
      </c>
      <c r="E306" s="74" t="s">
        <v>17</v>
      </c>
      <c r="F306" s="71"/>
      <c r="G306" s="76"/>
      <c r="H306" s="76"/>
      <c r="J306" s="76">
        <v>1</v>
      </c>
    </row>
    <row r="307" spans="1:10" s="64" customFormat="1" ht="20.25" customHeight="1">
      <c r="A307" s="67">
        <v>49</v>
      </c>
      <c r="B307" s="68"/>
      <c r="C307" s="116" t="s">
        <v>376</v>
      </c>
      <c r="D307" s="76">
        <v>1</v>
      </c>
      <c r="E307" s="74" t="s">
        <v>17</v>
      </c>
      <c r="F307" s="71"/>
      <c r="G307" s="76"/>
      <c r="H307" s="76"/>
      <c r="J307" s="76">
        <v>1</v>
      </c>
    </row>
    <row r="308" spans="1:10" s="64" customFormat="1" ht="20.25" customHeight="1">
      <c r="A308" s="67">
        <v>50</v>
      </c>
      <c r="B308" s="68"/>
      <c r="C308" s="116" t="s">
        <v>377</v>
      </c>
      <c r="D308" s="76">
        <v>1</v>
      </c>
      <c r="E308" s="74" t="s">
        <v>17</v>
      </c>
      <c r="F308" s="71"/>
      <c r="G308" s="76"/>
      <c r="H308" s="76"/>
      <c r="J308" s="76">
        <v>1</v>
      </c>
    </row>
    <row r="309" spans="1:10" s="64" customFormat="1" ht="20.25" customHeight="1">
      <c r="A309" s="67">
        <v>51</v>
      </c>
      <c r="B309" s="68"/>
      <c r="C309" s="116" t="s">
        <v>378</v>
      </c>
      <c r="D309" s="76">
        <v>1</v>
      </c>
      <c r="E309" s="74" t="s">
        <v>17</v>
      </c>
      <c r="F309" s="71"/>
      <c r="G309" s="76"/>
      <c r="H309" s="76"/>
      <c r="J309" s="76">
        <v>1</v>
      </c>
    </row>
    <row r="310" spans="1:10" s="64" customFormat="1" ht="20.25" customHeight="1">
      <c r="A310" s="67">
        <v>52</v>
      </c>
      <c r="B310" s="68"/>
      <c r="C310" s="116" t="s">
        <v>379</v>
      </c>
      <c r="D310" s="76">
        <v>1</v>
      </c>
      <c r="E310" s="74" t="s">
        <v>17</v>
      </c>
      <c r="F310" s="76"/>
      <c r="G310" s="76"/>
      <c r="H310" s="76"/>
      <c r="J310" s="76">
        <v>1</v>
      </c>
    </row>
    <row r="311" spans="1:10" s="64" customFormat="1" ht="20.25" customHeight="1">
      <c r="A311" s="67">
        <v>53</v>
      </c>
      <c r="B311" s="68"/>
      <c r="C311" s="116" t="s">
        <v>380</v>
      </c>
      <c r="D311" s="76">
        <v>1</v>
      </c>
      <c r="E311" s="74" t="s">
        <v>17</v>
      </c>
      <c r="F311" s="71"/>
      <c r="G311" s="76"/>
      <c r="H311" s="76"/>
      <c r="J311" s="76">
        <v>1</v>
      </c>
    </row>
    <row r="312" spans="1:10" s="64" customFormat="1" ht="20.25" customHeight="1">
      <c r="A312" s="67">
        <v>54</v>
      </c>
      <c r="B312" s="68"/>
      <c r="C312" s="116" t="s">
        <v>381</v>
      </c>
      <c r="D312" s="76">
        <v>1</v>
      </c>
      <c r="E312" s="74" t="s">
        <v>17</v>
      </c>
      <c r="F312" s="71"/>
      <c r="G312" s="76"/>
      <c r="H312" s="76"/>
      <c r="J312" s="76">
        <v>1</v>
      </c>
    </row>
    <row r="313" spans="1:10" s="64" customFormat="1" ht="20.25" customHeight="1">
      <c r="A313" s="67">
        <v>55</v>
      </c>
      <c r="B313" s="68"/>
      <c r="C313" s="116" t="s">
        <v>388</v>
      </c>
      <c r="D313" s="76">
        <v>2</v>
      </c>
      <c r="E313" s="74" t="s">
        <v>2</v>
      </c>
      <c r="F313" s="71"/>
      <c r="G313" s="76"/>
      <c r="H313" s="76"/>
      <c r="J313" s="76">
        <v>2</v>
      </c>
    </row>
    <row r="314" spans="1:10" s="64" customFormat="1" ht="20.25" customHeight="1">
      <c r="A314" s="67">
        <v>56</v>
      </c>
      <c r="B314" s="68"/>
      <c r="C314" s="116" t="s">
        <v>389</v>
      </c>
      <c r="D314" s="76">
        <v>1</v>
      </c>
      <c r="E314" s="74" t="s">
        <v>17</v>
      </c>
      <c r="F314" s="71"/>
      <c r="G314" s="76"/>
      <c r="H314" s="76"/>
      <c r="J314" s="76">
        <v>1</v>
      </c>
    </row>
    <row r="315" spans="1:10" s="64" customFormat="1" ht="20.25" customHeight="1">
      <c r="A315" s="67">
        <v>57</v>
      </c>
      <c r="B315" s="68"/>
      <c r="C315" s="116" t="s">
        <v>374</v>
      </c>
      <c r="D315" s="76">
        <v>2</v>
      </c>
      <c r="E315" s="74" t="s">
        <v>2</v>
      </c>
      <c r="F315" s="71"/>
      <c r="G315" s="76"/>
      <c r="H315" s="76"/>
      <c r="J315" s="76">
        <v>2</v>
      </c>
    </row>
    <row r="316" spans="1:10" s="64" customFormat="1" ht="20.25" customHeight="1">
      <c r="A316" s="67">
        <v>58</v>
      </c>
      <c r="B316" s="68"/>
      <c r="C316" s="116" t="s">
        <v>390</v>
      </c>
      <c r="D316" s="76">
        <v>1</v>
      </c>
      <c r="E316" s="74" t="s">
        <v>17</v>
      </c>
      <c r="F316" s="71"/>
      <c r="G316" s="76"/>
      <c r="H316" s="76"/>
      <c r="J316" s="76">
        <v>1</v>
      </c>
    </row>
    <row r="317" spans="1:10" s="64" customFormat="1" ht="20.25" customHeight="1">
      <c r="A317" s="67">
        <v>59</v>
      </c>
      <c r="B317" s="68"/>
      <c r="C317" s="116" t="s">
        <v>391</v>
      </c>
      <c r="D317" s="76">
        <v>1</v>
      </c>
      <c r="E317" s="74" t="s">
        <v>17</v>
      </c>
      <c r="F317" s="71"/>
      <c r="G317" s="76"/>
      <c r="H317" s="76"/>
      <c r="J317" s="76">
        <v>1</v>
      </c>
    </row>
    <row r="318" spans="1:10" s="64" customFormat="1" ht="20.25" customHeight="1">
      <c r="A318" s="67">
        <v>60</v>
      </c>
      <c r="B318" s="68"/>
      <c r="C318" s="116" t="s">
        <v>392</v>
      </c>
      <c r="D318" s="76">
        <v>1</v>
      </c>
      <c r="E318" s="74" t="s">
        <v>17</v>
      </c>
      <c r="F318" s="76"/>
      <c r="G318" s="76"/>
      <c r="H318" s="76"/>
      <c r="J318" s="76">
        <v>1</v>
      </c>
    </row>
    <row r="319" spans="1:10" s="64" customFormat="1" ht="20.25" customHeight="1">
      <c r="A319" s="67"/>
      <c r="B319" s="68"/>
      <c r="C319" s="152" t="s">
        <v>1264</v>
      </c>
      <c r="D319" s="76"/>
      <c r="E319" s="74"/>
      <c r="F319" s="71"/>
      <c r="G319" s="76"/>
      <c r="H319" s="76"/>
      <c r="J319" s="76"/>
    </row>
    <row r="320" spans="1:10" s="64" customFormat="1" ht="20.25" customHeight="1">
      <c r="A320" s="67">
        <v>61</v>
      </c>
      <c r="B320" s="68"/>
      <c r="C320" s="116" t="s">
        <v>382</v>
      </c>
      <c r="D320" s="76">
        <v>2</v>
      </c>
      <c r="E320" s="74" t="s">
        <v>2</v>
      </c>
      <c r="F320" s="71"/>
      <c r="G320" s="76"/>
      <c r="H320" s="76"/>
      <c r="J320" s="76">
        <v>2</v>
      </c>
    </row>
    <row r="321" spans="1:11" s="64" customFormat="1" ht="20.25" customHeight="1">
      <c r="A321" s="67">
        <v>62</v>
      </c>
      <c r="B321" s="68"/>
      <c r="C321" s="116" t="s">
        <v>383</v>
      </c>
      <c r="D321" s="76">
        <v>2</v>
      </c>
      <c r="E321" s="74" t="s">
        <v>2</v>
      </c>
      <c r="F321" s="71"/>
      <c r="G321" s="76"/>
      <c r="H321" s="76"/>
      <c r="J321" s="76">
        <v>2</v>
      </c>
    </row>
    <row r="322" spans="1:11" s="64" customFormat="1" ht="20.25" customHeight="1">
      <c r="A322" s="67">
        <v>63</v>
      </c>
      <c r="B322" s="68"/>
      <c r="C322" s="117" t="s">
        <v>352</v>
      </c>
      <c r="D322" s="76">
        <v>1</v>
      </c>
      <c r="E322" s="74" t="s">
        <v>17</v>
      </c>
      <c r="F322" s="71"/>
      <c r="G322" s="76"/>
      <c r="H322" s="76"/>
      <c r="J322" s="76">
        <v>1</v>
      </c>
    </row>
    <row r="323" spans="1:11" s="64" customFormat="1" ht="20.25" customHeight="1">
      <c r="A323" s="67"/>
      <c r="B323" s="68"/>
      <c r="C323" s="152" t="s">
        <v>1263</v>
      </c>
      <c r="D323" s="76"/>
      <c r="E323" s="74"/>
      <c r="F323" s="71"/>
      <c r="G323" s="76"/>
      <c r="H323" s="76"/>
      <c r="J323" s="76"/>
    </row>
    <row r="324" spans="1:11" s="64" customFormat="1" ht="20.25" customHeight="1">
      <c r="A324" s="67">
        <v>64</v>
      </c>
      <c r="B324" s="68"/>
      <c r="C324" s="116" t="s">
        <v>384</v>
      </c>
      <c r="D324" s="76">
        <v>3</v>
      </c>
      <c r="E324" s="74" t="s">
        <v>2</v>
      </c>
      <c r="F324" s="71"/>
      <c r="G324" s="76"/>
      <c r="H324" s="76"/>
      <c r="J324" s="76">
        <v>3</v>
      </c>
    </row>
    <row r="325" spans="1:11" s="64" customFormat="1" ht="20.25" customHeight="1">
      <c r="A325" s="67">
        <v>65</v>
      </c>
      <c r="B325" s="68"/>
      <c r="C325" s="116" t="s">
        <v>385</v>
      </c>
      <c r="D325" s="76">
        <v>1</v>
      </c>
      <c r="E325" s="74" t="s">
        <v>17</v>
      </c>
      <c r="F325" s="71"/>
      <c r="G325" s="76"/>
      <c r="H325" s="76"/>
      <c r="J325" s="76">
        <v>1</v>
      </c>
    </row>
    <row r="326" spans="1:11" s="64" customFormat="1" ht="20.25" customHeight="1">
      <c r="A326" s="67">
        <v>66</v>
      </c>
      <c r="B326" s="68"/>
      <c r="C326" s="116" t="s">
        <v>386</v>
      </c>
      <c r="D326" s="76">
        <v>1</v>
      </c>
      <c r="E326" s="74" t="s">
        <v>17</v>
      </c>
      <c r="F326" s="71"/>
      <c r="G326" s="76"/>
      <c r="H326" s="76"/>
      <c r="J326" s="76">
        <v>1</v>
      </c>
    </row>
    <row r="327" spans="1:11" s="64" customFormat="1" ht="20.25" customHeight="1">
      <c r="A327" s="67">
        <v>67</v>
      </c>
      <c r="B327" s="68"/>
      <c r="C327" s="116" t="s">
        <v>387</v>
      </c>
      <c r="D327" s="76">
        <v>1</v>
      </c>
      <c r="E327" s="74" t="s">
        <v>17</v>
      </c>
      <c r="F327" s="71"/>
      <c r="G327" s="76"/>
      <c r="H327" s="76"/>
      <c r="J327" s="76">
        <v>1</v>
      </c>
    </row>
    <row r="328" spans="1:11" s="64" customFormat="1" ht="62.25" customHeight="1">
      <c r="A328" s="67"/>
      <c r="B328" s="68" t="s">
        <v>1388</v>
      </c>
      <c r="C328" s="72" t="s">
        <v>1773</v>
      </c>
      <c r="D328" s="76"/>
      <c r="E328" s="74"/>
      <c r="F328" s="71"/>
      <c r="G328" s="76"/>
      <c r="H328" s="76"/>
      <c r="J328" s="76"/>
    </row>
    <row r="329" spans="1:11" s="64" customFormat="1" ht="20.25" customHeight="1">
      <c r="A329" s="67" t="s">
        <v>1250</v>
      </c>
      <c r="B329" s="68"/>
      <c r="C329" s="116" t="s">
        <v>1292</v>
      </c>
      <c r="D329" s="76">
        <v>3</v>
      </c>
      <c r="E329" s="74" t="s">
        <v>17</v>
      </c>
      <c r="F329" s="71"/>
      <c r="G329" s="76"/>
      <c r="H329" s="76"/>
      <c r="J329" s="76">
        <v>3</v>
      </c>
    </row>
    <row r="330" spans="1:11" s="64" customFormat="1" ht="20.25" customHeight="1">
      <c r="A330" s="67" t="s">
        <v>105</v>
      </c>
      <c r="B330" s="68"/>
      <c r="C330" s="116" t="s">
        <v>1293</v>
      </c>
      <c r="D330" s="76">
        <v>9</v>
      </c>
      <c r="E330" s="74" t="s">
        <v>17</v>
      </c>
      <c r="F330" s="71"/>
      <c r="G330" s="76"/>
      <c r="H330" s="76"/>
      <c r="J330" s="76">
        <v>9</v>
      </c>
    </row>
    <row r="331" spans="1:11" s="64" customFormat="1" ht="138.75" customHeight="1">
      <c r="A331" s="67">
        <v>8</v>
      </c>
      <c r="B331" s="67" t="s">
        <v>106</v>
      </c>
      <c r="C331" s="72" t="s">
        <v>1771</v>
      </c>
      <c r="D331" s="73"/>
      <c r="E331" s="74"/>
      <c r="F331" s="71"/>
      <c r="G331" s="76"/>
      <c r="H331" s="71"/>
      <c r="J331" s="73"/>
      <c r="K331" s="109"/>
    </row>
    <row r="332" spans="1:11" s="64" customFormat="1" ht="20.25" customHeight="1">
      <c r="A332" s="67"/>
      <c r="B332" s="67"/>
      <c r="C332" s="75" t="s">
        <v>108</v>
      </c>
      <c r="D332" s="73">
        <v>1</v>
      </c>
      <c r="E332" s="74" t="s">
        <v>17</v>
      </c>
      <c r="F332" s="71"/>
      <c r="G332" s="76"/>
      <c r="H332" s="83"/>
      <c r="J332" s="73">
        <v>1</v>
      </c>
    </row>
    <row r="333" spans="1:11" s="64" customFormat="1" ht="60.75" customHeight="1">
      <c r="A333" s="67"/>
      <c r="B333" s="67" t="s">
        <v>1435</v>
      </c>
      <c r="C333" s="72" t="s">
        <v>1772</v>
      </c>
      <c r="D333" s="73"/>
      <c r="E333" s="74"/>
      <c r="F333" s="71"/>
      <c r="G333" s="76"/>
      <c r="H333" s="71"/>
      <c r="J333" s="73"/>
      <c r="K333" s="109"/>
    </row>
    <row r="334" spans="1:11" s="64" customFormat="1" ht="20.25" customHeight="1">
      <c r="A334" s="67"/>
      <c r="B334" s="67"/>
      <c r="C334" s="75" t="s">
        <v>1291</v>
      </c>
      <c r="D334" s="73">
        <v>1</v>
      </c>
      <c r="E334" s="74" t="s">
        <v>17</v>
      </c>
      <c r="F334" s="71"/>
      <c r="G334" s="76"/>
      <c r="H334" s="83"/>
      <c r="J334" s="73">
        <v>1</v>
      </c>
    </row>
    <row r="335" spans="1:11" s="64" customFormat="1" ht="172.5" customHeight="1">
      <c r="A335" s="67">
        <v>10</v>
      </c>
      <c r="B335" s="67" t="s">
        <v>42</v>
      </c>
      <c r="C335" s="84" t="s">
        <v>1770</v>
      </c>
      <c r="D335" s="73"/>
      <c r="E335" s="74"/>
      <c r="F335" s="71"/>
      <c r="G335" s="76"/>
      <c r="H335" s="71"/>
      <c r="J335" s="73"/>
    </row>
    <row r="336" spans="1:11" s="64" customFormat="1" ht="20.25" customHeight="1">
      <c r="A336" s="67"/>
      <c r="B336" s="68"/>
      <c r="C336" s="113" t="s">
        <v>317</v>
      </c>
      <c r="D336" s="76">
        <v>1015</v>
      </c>
      <c r="E336" s="74" t="s">
        <v>316</v>
      </c>
      <c r="F336" s="76"/>
      <c r="G336" s="76"/>
      <c r="H336" s="76"/>
      <c r="J336" s="76">
        <v>1015</v>
      </c>
    </row>
    <row r="337" spans="1:27" s="64" customFormat="1" ht="20.25" customHeight="1">
      <c r="A337" s="67"/>
      <c r="B337" s="68"/>
      <c r="C337" s="113" t="s">
        <v>318</v>
      </c>
      <c r="D337" s="76">
        <v>691</v>
      </c>
      <c r="E337" s="74" t="s">
        <v>316</v>
      </c>
      <c r="F337" s="76"/>
      <c r="G337" s="76"/>
      <c r="H337" s="76"/>
      <c r="I337" s="153"/>
      <c r="J337" s="76">
        <v>691</v>
      </c>
      <c r="K337" s="153"/>
      <c r="L337" s="153"/>
      <c r="M337" s="153"/>
      <c r="N337" s="153"/>
      <c r="P337" s="153"/>
      <c r="Q337" s="153"/>
    </row>
    <row r="338" spans="1:27" s="64" customFormat="1" ht="20.25" customHeight="1">
      <c r="A338" s="67"/>
      <c r="B338" s="68"/>
      <c r="C338" s="113" t="s">
        <v>315</v>
      </c>
      <c r="D338" s="76">
        <v>424</v>
      </c>
      <c r="E338" s="74" t="s">
        <v>316</v>
      </c>
      <c r="F338" s="76"/>
      <c r="G338" s="76"/>
      <c r="H338" s="76"/>
      <c r="J338" s="76">
        <v>424</v>
      </c>
      <c r="K338" s="114"/>
      <c r="L338" s="114"/>
      <c r="M338" s="114"/>
      <c r="N338" s="114"/>
      <c r="O338" s="114"/>
      <c r="P338" s="114"/>
      <c r="Q338" s="114"/>
      <c r="R338" s="114"/>
      <c r="S338" s="114"/>
      <c r="T338" s="114"/>
      <c r="U338" s="114"/>
      <c r="V338" s="114"/>
      <c r="W338" s="114"/>
      <c r="X338" s="114"/>
      <c r="Y338" s="114"/>
      <c r="Z338" s="114"/>
      <c r="AA338" s="114"/>
    </row>
    <row r="339" spans="1:27" s="64" customFormat="1" ht="20.25" customHeight="1">
      <c r="A339" s="67"/>
      <c r="B339" s="68"/>
      <c r="C339" s="113" t="s">
        <v>320</v>
      </c>
      <c r="D339" s="76">
        <v>961</v>
      </c>
      <c r="E339" s="74" t="s">
        <v>316</v>
      </c>
      <c r="F339" s="76"/>
      <c r="G339" s="76"/>
      <c r="H339" s="76"/>
      <c r="J339" s="76">
        <v>961</v>
      </c>
    </row>
    <row r="340" spans="1:27" s="64" customFormat="1" ht="20.25" customHeight="1">
      <c r="A340" s="67"/>
      <c r="B340" s="68"/>
      <c r="C340" s="113" t="s">
        <v>319</v>
      </c>
      <c r="D340" s="76">
        <v>127</v>
      </c>
      <c r="E340" s="74" t="s">
        <v>316</v>
      </c>
      <c r="F340" s="76"/>
      <c r="G340" s="76"/>
      <c r="H340" s="76"/>
      <c r="J340" s="76">
        <v>127</v>
      </c>
    </row>
    <row r="341" spans="1:27" s="64" customFormat="1" ht="20.25" customHeight="1">
      <c r="A341" s="67"/>
      <c r="B341" s="68"/>
      <c r="C341" s="113" t="s">
        <v>261</v>
      </c>
      <c r="D341" s="76">
        <v>1384</v>
      </c>
      <c r="E341" s="74" t="s">
        <v>316</v>
      </c>
      <c r="F341" s="76"/>
      <c r="G341" s="76"/>
      <c r="H341" s="76"/>
      <c r="J341" s="76">
        <v>1384</v>
      </c>
    </row>
    <row r="342" spans="1:27" s="64" customFormat="1" ht="20.25" customHeight="1">
      <c r="A342" s="67"/>
      <c r="B342" s="68"/>
      <c r="C342" s="113" t="s">
        <v>321</v>
      </c>
      <c r="D342" s="76">
        <v>974</v>
      </c>
      <c r="E342" s="74" t="s">
        <v>316</v>
      </c>
      <c r="F342" s="76"/>
      <c r="G342" s="76"/>
      <c r="H342" s="76"/>
      <c r="J342" s="76">
        <v>974</v>
      </c>
    </row>
    <row r="343" spans="1:27" s="64" customFormat="1" ht="20.25" customHeight="1">
      <c r="A343" s="67"/>
      <c r="B343" s="68"/>
      <c r="C343" s="113" t="s">
        <v>313</v>
      </c>
      <c r="D343" s="76">
        <v>2911</v>
      </c>
      <c r="E343" s="74" t="s">
        <v>316</v>
      </c>
      <c r="F343" s="76"/>
      <c r="G343" s="76"/>
      <c r="H343" s="76"/>
      <c r="J343" s="76">
        <v>2911</v>
      </c>
    </row>
    <row r="344" spans="1:27" s="64" customFormat="1" ht="20.25" customHeight="1">
      <c r="A344" s="67"/>
      <c r="B344" s="68"/>
      <c r="C344" s="113" t="s">
        <v>322</v>
      </c>
      <c r="D344" s="76">
        <v>3724.9254166666669</v>
      </c>
      <c r="E344" s="74" t="s">
        <v>316</v>
      </c>
      <c r="F344" s="76"/>
      <c r="G344" s="76"/>
      <c r="H344" s="76"/>
      <c r="I344" s="153"/>
      <c r="J344" s="76">
        <v>3724.9254166666669</v>
      </c>
      <c r="K344" s="153"/>
      <c r="L344" s="153"/>
      <c r="M344" s="153"/>
      <c r="N344" s="153"/>
      <c r="O344" s="153"/>
      <c r="P344" s="153"/>
      <c r="Q344" s="153"/>
      <c r="R344" s="153"/>
      <c r="S344" s="153"/>
      <c r="T344" s="153"/>
    </row>
    <row r="345" spans="1:27" s="64" customFormat="1" ht="20.25" customHeight="1">
      <c r="A345" s="67"/>
      <c r="B345" s="68"/>
      <c r="C345" s="113" t="s">
        <v>323</v>
      </c>
      <c r="D345" s="76">
        <v>26.400000000000002</v>
      </c>
      <c r="E345" s="74" t="s">
        <v>316</v>
      </c>
      <c r="F345" s="76"/>
      <c r="G345" s="76"/>
      <c r="H345" s="76"/>
      <c r="J345" s="76">
        <v>26.400000000000002</v>
      </c>
    </row>
    <row r="346" spans="1:27" s="64" customFormat="1" ht="20.25" customHeight="1">
      <c r="A346" s="67"/>
      <c r="B346" s="68"/>
      <c r="C346" s="113" t="s">
        <v>258</v>
      </c>
      <c r="D346" s="76">
        <v>2745.4643333333333</v>
      </c>
      <c r="E346" s="74" t="s">
        <v>316</v>
      </c>
      <c r="F346" s="76"/>
      <c r="G346" s="76"/>
      <c r="H346" s="76"/>
      <c r="J346" s="76">
        <v>2745.4643333333333</v>
      </c>
    </row>
    <row r="347" spans="1:27" s="64" customFormat="1" ht="20.25" customHeight="1">
      <c r="A347" s="67"/>
      <c r="B347" s="68"/>
      <c r="C347" s="113" t="s">
        <v>259</v>
      </c>
      <c r="D347" s="76">
        <v>544.37166666666667</v>
      </c>
      <c r="E347" s="74" t="s">
        <v>316</v>
      </c>
      <c r="F347" s="76"/>
      <c r="G347" s="76"/>
      <c r="H347" s="76"/>
      <c r="J347" s="76">
        <v>544.37166666666667</v>
      </c>
    </row>
    <row r="348" spans="1:27" s="64" customFormat="1" ht="20.25" customHeight="1">
      <c r="A348" s="67"/>
      <c r="B348" s="68"/>
      <c r="C348" s="113" t="s">
        <v>260</v>
      </c>
      <c r="D348" s="76">
        <v>395.31708333333336</v>
      </c>
      <c r="E348" s="74" t="s">
        <v>316</v>
      </c>
      <c r="F348" s="76"/>
      <c r="G348" s="76"/>
      <c r="H348" s="76"/>
      <c r="J348" s="76">
        <v>395.31708333333336</v>
      </c>
    </row>
    <row r="349" spans="1:27" s="64" customFormat="1" ht="20.25" customHeight="1">
      <c r="A349" s="67"/>
      <c r="B349" s="68"/>
      <c r="C349" s="113" t="s">
        <v>324</v>
      </c>
      <c r="D349" s="76">
        <v>36.520000000000003</v>
      </c>
      <c r="E349" s="74" t="s">
        <v>316</v>
      </c>
      <c r="F349" s="76"/>
      <c r="G349" s="76"/>
      <c r="H349" s="76"/>
      <c r="J349" s="76">
        <v>36.520000000000003</v>
      </c>
    </row>
    <row r="350" spans="1:27" s="64" customFormat="1" ht="20.25" customHeight="1">
      <c r="A350" s="67"/>
      <c r="B350" s="68"/>
      <c r="C350" s="113" t="s">
        <v>314</v>
      </c>
      <c r="D350" s="76">
        <v>78.320000000000007</v>
      </c>
      <c r="E350" s="74" t="s">
        <v>316</v>
      </c>
      <c r="F350" s="76"/>
      <c r="G350" s="76"/>
      <c r="H350" s="76"/>
      <c r="J350" s="76">
        <v>78.320000000000007</v>
      </c>
    </row>
    <row r="351" spans="1:27" s="64" customFormat="1" ht="20.25" customHeight="1">
      <c r="A351" s="67"/>
      <c r="B351" s="68"/>
      <c r="C351" s="113" t="s">
        <v>325</v>
      </c>
      <c r="D351" s="76">
        <v>231.45833333333334</v>
      </c>
      <c r="E351" s="74" t="s">
        <v>316</v>
      </c>
      <c r="F351" s="76"/>
      <c r="G351" s="76"/>
      <c r="H351" s="76"/>
      <c r="J351" s="76">
        <v>231.45833333333334</v>
      </c>
    </row>
    <row r="352" spans="1:27" s="64" customFormat="1" ht="20.25" customHeight="1">
      <c r="A352" s="67"/>
      <c r="B352" s="68"/>
      <c r="C352" s="113" t="s">
        <v>326</v>
      </c>
      <c r="D352" s="76">
        <v>792.07333333333327</v>
      </c>
      <c r="E352" s="74" t="s">
        <v>316</v>
      </c>
      <c r="F352" s="76"/>
      <c r="G352" s="76"/>
      <c r="H352" s="76"/>
      <c r="J352" s="76">
        <v>792.07333333333327</v>
      </c>
    </row>
    <row r="353" spans="1:10" ht="86.25" customHeight="1">
      <c r="A353" s="68"/>
      <c r="B353" s="67">
        <v>15341</v>
      </c>
      <c r="C353" s="72" t="s">
        <v>1799</v>
      </c>
      <c r="D353" s="73"/>
      <c r="E353" s="74"/>
      <c r="F353" s="79"/>
      <c r="G353" s="80"/>
      <c r="H353" s="81"/>
      <c r="J353" s="73"/>
    </row>
    <row r="354" spans="1:10" ht="21.75" customHeight="1">
      <c r="A354" s="68"/>
      <c r="B354" s="68"/>
      <c r="C354" s="197" t="s">
        <v>1774</v>
      </c>
      <c r="D354" s="76"/>
      <c r="E354" s="74"/>
      <c r="F354" s="79"/>
      <c r="G354" s="81"/>
      <c r="H354" s="81"/>
      <c r="J354" s="76"/>
    </row>
    <row r="355" spans="1:10" ht="21.75" customHeight="1">
      <c r="A355" s="68"/>
      <c r="B355" s="68"/>
      <c r="C355" s="113" t="s">
        <v>317</v>
      </c>
      <c r="D355" s="76">
        <v>1015</v>
      </c>
      <c r="E355" s="74" t="s">
        <v>316</v>
      </c>
      <c r="F355" s="79"/>
      <c r="G355" s="81"/>
      <c r="H355" s="81"/>
      <c r="J355" s="76">
        <v>1015</v>
      </c>
    </row>
    <row r="356" spans="1:10" ht="21.75" customHeight="1">
      <c r="A356" s="68"/>
      <c r="B356" s="68"/>
      <c r="C356" s="113" t="s">
        <v>318</v>
      </c>
      <c r="D356" s="76">
        <v>691</v>
      </c>
      <c r="E356" s="74" t="s">
        <v>316</v>
      </c>
      <c r="F356" s="79"/>
      <c r="G356" s="81"/>
      <c r="H356" s="81"/>
      <c r="J356" s="76">
        <v>691</v>
      </c>
    </row>
    <row r="357" spans="1:10" ht="21.75" customHeight="1">
      <c r="A357" s="68"/>
      <c r="B357" s="68"/>
      <c r="C357" s="113" t="s">
        <v>315</v>
      </c>
      <c r="D357" s="76">
        <v>424</v>
      </c>
      <c r="E357" s="74" t="s">
        <v>316</v>
      </c>
      <c r="F357" s="79"/>
      <c r="G357" s="81"/>
      <c r="H357" s="81"/>
      <c r="J357" s="76">
        <v>424</v>
      </c>
    </row>
    <row r="358" spans="1:10" ht="21.75" customHeight="1">
      <c r="A358" s="68"/>
      <c r="B358" s="68"/>
      <c r="C358" s="113" t="s">
        <v>320</v>
      </c>
      <c r="D358" s="76">
        <v>961</v>
      </c>
      <c r="E358" s="74" t="s">
        <v>316</v>
      </c>
      <c r="F358" s="79"/>
      <c r="G358" s="81"/>
      <c r="H358" s="81"/>
      <c r="J358" s="76">
        <v>961</v>
      </c>
    </row>
    <row r="359" spans="1:10" s="64" customFormat="1" ht="20.25" customHeight="1">
      <c r="A359" s="67"/>
      <c r="B359" s="68"/>
      <c r="C359" s="113" t="s">
        <v>319</v>
      </c>
      <c r="D359" s="76">
        <v>127</v>
      </c>
      <c r="E359" s="74" t="s">
        <v>316</v>
      </c>
      <c r="F359" s="76"/>
      <c r="G359" s="76"/>
      <c r="H359" s="76"/>
      <c r="J359" s="76">
        <v>127</v>
      </c>
    </row>
    <row r="360" spans="1:10" s="64" customFormat="1" ht="20.25" customHeight="1">
      <c r="A360" s="67"/>
      <c r="B360" s="68"/>
      <c r="C360" s="113" t="s">
        <v>261</v>
      </c>
      <c r="D360" s="76">
        <v>1384</v>
      </c>
      <c r="E360" s="74" t="s">
        <v>316</v>
      </c>
      <c r="F360" s="76"/>
      <c r="G360" s="76"/>
      <c r="H360" s="76"/>
      <c r="J360" s="76">
        <v>1384</v>
      </c>
    </row>
    <row r="361" spans="1:10" ht="21.75" customHeight="1">
      <c r="A361" s="68"/>
      <c r="B361" s="68"/>
      <c r="C361" s="197" t="s">
        <v>1775</v>
      </c>
      <c r="D361" s="76"/>
      <c r="E361" s="74"/>
      <c r="F361" s="79"/>
      <c r="G361" s="81"/>
      <c r="H361" s="81"/>
      <c r="J361" s="76"/>
    </row>
    <row r="362" spans="1:10" s="64" customFormat="1" ht="20.25" customHeight="1">
      <c r="A362" s="67"/>
      <c r="B362" s="68"/>
      <c r="C362" s="113" t="s">
        <v>321</v>
      </c>
      <c r="D362" s="76">
        <v>974</v>
      </c>
      <c r="E362" s="74" t="s">
        <v>316</v>
      </c>
      <c r="F362" s="76"/>
      <c r="G362" s="76"/>
      <c r="H362" s="76"/>
      <c r="J362" s="76">
        <v>974</v>
      </c>
    </row>
    <row r="363" spans="1:10" s="64" customFormat="1" ht="20.25" customHeight="1">
      <c r="A363" s="67"/>
      <c r="B363" s="68"/>
      <c r="C363" s="113" t="s">
        <v>313</v>
      </c>
      <c r="D363" s="76">
        <v>2911</v>
      </c>
      <c r="E363" s="74" t="s">
        <v>316</v>
      </c>
      <c r="F363" s="76"/>
      <c r="G363" s="76"/>
      <c r="H363" s="76"/>
      <c r="J363" s="76">
        <v>2911</v>
      </c>
    </row>
    <row r="364" spans="1:10" s="64" customFormat="1" ht="20.25" customHeight="1">
      <c r="A364" s="67"/>
      <c r="B364" s="68"/>
      <c r="C364" s="113" t="s">
        <v>322</v>
      </c>
      <c r="D364" s="76">
        <v>3724.9254166666669</v>
      </c>
      <c r="E364" s="74" t="s">
        <v>316</v>
      </c>
      <c r="F364" s="76"/>
      <c r="G364" s="76"/>
      <c r="H364" s="76"/>
      <c r="J364" s="76">
        <v>3724.9254166666669</v>
      </c>
    </row>
    <row r="365" spans="1:10" s="64" customFormat="1" ht="20.25" customHeight="1">
      <c r="A365" s="67"/>
      <c r="B365" s="68"/>
      <c r="C365" s="113" t="s">
        <v>323</v>
      </c>
      <c r="D365" s="76">
        <v>26.400000000000002</v>
      </c>
      <c r="E365" s="74" t="s">
        <v>316</v>
      </c>
      <c r="F365" s="76"/>
      <c r="G365" s="76"/>
      <c r="H365" s="76"/>
      <c r="J365" s="76">
        <v>26.400000000000002</v>
      </c>
    </row>
    <row r="366" spans="1:10" s="64" customFormat="1" ht="20.25" customHeight="1">
      <c r="A366" s="67"/>
      <c r="B366" s="68"/>
      <c r="C366" s="113" t="s">
        <v>258</v>
      </c>
      <c r="D366" s="76">
        <v>2745.4643333333333</v>
      </c>
      <c r="E366" s="74" t="s">
        <v>316</v>
      </c>
      <c r="F366" s="76"/>
      <c r="G366" s="76"/>
      <c r="H366" s="76"/>
      <c r="J366" s="76">
        <v>2745.4643333333333</v>
      </c>
    </row>
    <row r="367" spans="1:10" s="64" customFormat="1" ht="20.25" customHeight="1">
      <c r="A367" s="67"/>
      <c r="B367" s="68"/>
      <c r="C367" s="113" t="s">
        <v>259</v>
      </c>
      <c r="D367" s="76">
        <v>544.37166666666667</v>
      </c>
      <c r="E367" s="74" t="s">
        <v>316</v>
      </c>
      <c r="F367" s="76"/>
      <c r="G367" s="76"/>
      <c r="H367" s="76"/>
      <c r="J367" s="76">
        <v>544.37166666666667</v>
      </c>
    </row>
    <row r="368" spans="1:10" s="64" customFormat="1" ht="20.25" customHeight="1">
      <c r="A368" s="67"/>
      <c r="B368" s="68"/>
      <c r="C368" s="113" t="s">
        <v>260</v>
      </c>
      <c r="D368" s="76">
        <v>395.31708333333336</v>
      </c>
      <c r="E368" s="74" t="s">
        <v>316</v>
      </c>
      <c r="F368" s="76"/>
      <c r="G368" s="76"/>
      <c r="H368" s="76"/>
      <c r="J368" s="76">
        <v>395.31708333333336</v>
      </c>
    </row>
    <row r="369" spans="1:27" s="64" customFormat="1" ht="20.25" customHeight="1">
      <c r="A369" s="67"/>
      <c r="B369" s="68"/>
      <c r="C369" s="113" t="s">
        <v>324</v>
      </c>
      <c r="D369" s="76">
        <v>36.520000000000003</v>
      </c>
      <c r="E369" s="74" t="s">
        <v>316</v>
      </c>
      <c r="F369" s="76"/>
      <c r="G369" s="76"/>
      <c r="H369" s="76"/>
      <c r="J369" s="76">
        <v>36.520000000000003</v>
      </c>
    </row>
    <row r="370" spans="1:27" s="64" customFormat="1" ht="20.25" customHeight="1">
      <c r="A370" s="67"/>
      <c r="B370" s="68"/>
      <c r="C370" s="113" t="s">
        <v>314</v>
      </c>
      <c r="D370" s="76">
        <v>78.320000000000007</v>
      </c>
      <c r="E370" s="74" t="s">
        <v>316</v>
      </c>
      <c r="F370" s="76"/>
      <c r="G370" s="76"/>
      <c r="H370" s="76"/>
      <c r="J370" s="76">
        <v>78.320000000000007</v>
      </c>
    </row>
    <row r="371" spans="1:27" s="64" customFormat="1" ht="20.25" customHeight="1">
      <c r="A371" s="67"/>
      <c r="B371" s="68"/>
      <c r="C371" s="113" t="s">
        <v>325</v>
      </c>
      <c r="D371" s="76">
        <v>231.45833333333334</v>
      </c>
      <c r="E371" s="74" t="s">
        <v>316</v>
      </c>
      <c r="F371" s="76"/>
      <c r="G371" s="76"/>
      <c r="H371" s="76"/>
      <c r="J371" s="76">
        <v>231.45833333333334</v>
      </c>
    </row>
    <row r="372" spans="1:27" s="64" customFormat="1" ht="20.25" customHeight="1">
      <c r="A372" s="67"/>
      <c r="B372" s="68"/>
      <c r="C372" s="113" t="s">
        <v>326</v>
      </c>
      <c r="D372" s="76">
        <v>792.07333333333327</v>
      </c>
      <c r="E372" s="74" t="s">
        <v>316</v>
      </c>
      <c r="F372" s="76"/>
      <c r="G372" s="76"/>
      <c r="H372" s="76"/>
      <c r="J372" s="76">
        <v>792.07333333333327</v>
      </c>
    </row>
    <row r="373" spans="1:27" s="64" customFormat="1" ht="55.5" customHeight="1">
      <c r="A373" s="67">
        <v>12</v>
      </c>
      <c r="B373" s="67" t="s">
        <v>52</v>
      </c>
      <c r="C373" s="85" t="s">
        <v>155</v>
      </c>
      <c r="D373" s="73"/>
      <c r="E373" s="74"/>
      <c r="F373" s="71"/>
      <c r="G373" s="76"/>
      <c r="H373" s="71"/>
      <c r="J373" s="73"/>
    </row>
    <row r="374" spans="1:27" s="64" customFormat="1" ht="20.25" customHeight="1">
      <c r="A374" s="67"/>
      <c r="B374" s="68"/>
      <c r="C374" s="113" t="s">
        <v>317</v>
      </c>
      <c r="D374" s="76">
        <v>1015</v>
      </c>
      <c r="E374" s="74" t="s">
        <v>316</v>
      </c>
      <c r="F374" s="76"/>
      <c r="G374" s="76"/>
      <c r="H374" s="76"/>
      <c r="J374" s="76">
        <v>1015</v>
      </c>
    </row>
    <row r="375" spans="1:27" s="64" customFormat="1" ht="20.25" customHeight="1">
      <c r="A375" s="67"/>
      <c r="B375" s="68"/>
      <c r="C375" s="113" t="s">
        <v>318</v>
      </c>
      <c r="D375" s="76">
        <v>691</v>
      </c>
      <c r="E375" s="74" t="s">
        <v>316</v>
      </c>
      <c r="F375" s="76"/>
      <c r="G375" s="76"/>
      <c r="H375" s="76"/>
      <c r="J375" s="76">
        <v>691</v>
      </c>
    </row>
    <row r="376" spans="1:27" s="64" customFormat="1" ht="20.25" customHeight="1">
      <c r="A376" s="67"/>
      <c r="B376" s="68"/>
      <c r="C376" s="113" t="s">
        <v>315</v>
      </c>
      <c r="D376" s="76">
        <v>424</v>
      </c>
      <c r="E376" s="74" t="s">
        <v>316</v>
      </c>
      <c r="F376" s="76"/>
      <c r="G376" s="76"/>
      <c r="H376" s="76"/>
      <c r="J376" s="76">
        <v>424</v>
      </c>
      <c r="K376" s="114"/>
      <c r="L376" s="114"/>
      <c r="M376" s="114"/>
      <c r="N376" s="114"/>
      <c r="O376" s="114"/>
      <c r="P376" s="114"/>
      <c r="Q376" s="114"/>
      <c r="R376" s="114"/>
      <c r="S376" s="114"/>
      <c r="T376" s="114"/>
      <c r="U376" s="114"/>
      <c r="V376" s="114"/>
      <c r="W376" s="114"/>
      <c r="X376" s="114"/>
      <c r="Y376" s="114"/>
      <c r="Z376" s="114"/>
      <c r="AA376" s="114"/>
    </row>
    <row r="377" spans="1:27" s="64" customFormat="1" ht="20.25" customHeight="1">
      <c r="A377" s="67"/>
      <c r="B377" s="68"/>
      <c r="C377" s="113" t="s">
        <v>320</v>
      </c>
      <c r="D377" s="76">
        <v>961</v>
      </c>
      <c r="E377" s="74" t="s">
        <v>316</v>
      </c>
      <c r="F377" s="76"/>
      <c r="G377" s="76"/>
      <c r="H377" s="76"/>
      <c r="J377" s="76">
        <v>961</v>
      </c>
    </row>
    <row r="378" spans="1:27" s="64" customFormat="1" ht="20.25" customHeight="1">
      <c r="A378" s="67"/>
      <c r="B378" s="68"/>
      <c r="C378" s="113" t="s">
        <v>319</v>
      </c>
      <c r="D378" s="76">
        <v>127</v>
      </c>
      <c r="E378" s="74" t="s">
        <v>316</v>
      </c>
      <c r="F378" s="76"/>
      <c r="G378" s="76"/>
      <c r="H378" s="76"/>
      <c r="J378" s="76">
        <v>127</v>
      </c>
    </row>
    <row r="379" spans="1:27" s="64" customFormat="1" ht="20.25" customHeight="1">
      <c r="A379" s="67"/>
      <c r="B379" s="68"/>
      <c r="C379" s="113" t="s">
        <v>261</v>
      </c>
      <c r="D379" s="76">
        <v>1384</v>
      </c>
      <c r="E379" s="74" t="s">
        <v>316</v>
      </c>
      <c r="F379" s="76"/>
      <c r="G379" s="76"/>
      <c r="H379" s="76"/>
      <c r="J379" s="76">
        <v>1384</v>
      </c>
    </row>
    <row r="380" spans="1:27" s="64" customFormat="1" ht="20.25" customHeight="1">
      <c r="A380" s="67"/>
      <c r="B380" s="68"/>
      <c r="C380" s="113" t="s">
        <v>321</v>
      </c>
      <c r="D380" s="76">
        <v>974</v>
      </c>
      <c r="E380" s="74" t="s">
        <v>316</v>
      </c>
      <c r="F380" s="76"/>
      <c r="G380" s="76"/>
      <c r="H380" s="76"/>
      <c r="J380" s="76">
        <v>974</v>
      </c>
    </row>
    <row r="381" spans="1:27" s="64" customFormat="1" ht="20.25" customHeight="1">
      <c r="A381" s="67"/>
      <c r="B381" s="68"/>
      <c r="C381" s="113" t="s">
        <v>313</v>
      </c>
      <c r="D381" s="76">
        <v>2911</v>
      </c>
      <c r="E381" s="74" t="s">
        <v>316</v>
      </c>
      <c r="F381" s="76"/>
      <c r="G381" s="76"/>
      <c r="H381" s="76"/>
      <c r="J381" s="76">
        <v>2911</v>
      </c>
    </row>
    <row r="382" spans="1:27" s="64" customFormat="1" ht="20.25" customHeight="1">
      <c r="A382" s="67"/>
      <c r="B382" s="68"/>
      <c r="C382" s="113" t="s">
        <v>322</v>
      </c>
      <c r="D382" s="76">
        <v>3724.9254166666669</v>
      </c>
      <c r="E382" s="74" t="s">
        <v>316</v>
      </c>
      <c r="F382" s="76"/>
      <c r="G382" s="76"/>
      <c r="H382" s="76"/>
      <c r="J382" s="76">
        <v>3724.9254166666669</v>
      </c>
    </row>
    <row r="383" spans="1:27" s="64" customFormat="1" ht="20.25" customHeight="1">
      <c r="A383" s="67"/>
      <c r="B383" s="68"/>
      <c r="C383" s="113" t="s">
        <v>323</v>
      </c>
      <c r="D383" s="76">
        <v>26.400000000000002</v>
      </c>
      <c r="E383" s="74" t="s">
        <v>316</v>
      </c>
      <c r="F383" s="76"/>
      <c r="G383" s="76"/>
      <c r="H383" s="76"/>
      <c r="J383" s="76">
        <v>26.400000000000002</v>
      </c>
    </row>
    <row r="384" spans="1:27" s="64" customFormat="1" ht="20.25" customHeight="1">
      <c r="A384" s="67"/>
      <c r="B384" s="68"/>
      <c r="C384" s="113" t="s">
        <v>258</v>
      </c>
      <c r="D384" s="76">
        <v>2745.4643333333333</v>
      </c>
      <c r="E384" s="74" t="s">
        <v>316</v>
      </c>
      <c r="F384" s="76"/>
      <c r="G384" s="76"/>
      <c r="H384" s="76"/>
      <c r="J384" s="76">
        <v>2745.4643333333333</v>
      </c>
    </row>
    <row r="385" spans="1:12" s="64" customFormat="1" ht="20.25" customHeight="1">
      <c r="A385" s="67"/>
      <c r="B385" s="68"/>
      <c r="C385" s="113" t="s">
        <v>259</v>
      </c>
      <c r="D385" s="76">
        <v>544.37166666666667</v>
      </c>
      <c r="E385" s="74" t="s">
        <v>316</v>
      </c>
      <c r="F385" s="76"/>
      <c r="G385" s="76"/>
      <c r="H385" s="76"/>
      <c r="J385" s="76">
        <v>544.37166666666667</v>
      </c>
    </row>
    <row r="386" spans="1:12" s="64" customFormat="1" ht="20.25" customHeight="1">
      <c r="A386" s="67"/>
      <c r="B386" s="68"/>
      <c r="C386" s="113" t="s">
        <v>260</v>
      </c>
      <c r="D386" s="76">
        <v>395.31708333333336</v>
      </c>
      <c r="E386" s="74" t="s">
        <v>316</v>
      </c>
      <c r="F386" s="76"/>
      <c r="G386" s="76"/>
      <c r="H386" s="76"/>
      <c r="J386" s="76">
        <v>395.31708333333336</v>
      </c>
    </row>
    <row r="387" spans="1:12" s="64" customFormat="1" ht="20.25" customHeight="1">
      <c r="A387" s="67"/>
      <c r="B387" s="68"/>
      <c r="C387" s="113" t="s">
        <v>324</v>
      </c>
      <c r="D387" s="76">
        <v>36.520000000000003</v>
      </c>
      <c r="E387" s="74" t="s">
        <v>316</v>
      </c>
      <c r="F387" s="76"/>
      <c r="G387" s="76"/>
      <c r="H387" s="76"/>
      <c r="J387" s="76">
        <v>36.520000000000003</v>
      </c>
    </row>
    <row r="388" spans="1:12" s="64" customFormat="1" ht="20.25" customHeight="1">
      <c r="A388" s="67"/>
      <c r="B388" s="68"/>
      <c r="C388" s="113" t="s">
        <v>314</v>
      </c>
      <c r="D388" s="76">
        <v>78.320000000000007</v>
      </c>
      <c r="E388" s="74" t="s">
        <v>316</v>
      </c>
      <c r="F388" s="76"/>
      <c r="G388" s="76"/>
      <c r="H388" s="76"/>
      <c r="J388" s="76">
        <v>78.320000000000007</v>
      </c>
    </row>
    <row r="389" spans="1:12" s="64" customFormat="1" ht="20.25" customHeight="1">
      <c r="A389" s="67"/>
      <c r="B389" s="68"/>
      <c r="C389" s="113" t="s">
        <v>325</v>
      </c>
      <c r="D389" s="76">
        <v>231.45833333333334</v>
      </c>
      <c r="E389" s="74" t="s">
        <v>316</v>
      </c>
      <c r="F389" s="76"/>
      <c r="G389" s="76"/>
      <c r="H389" s="76"/>
      <c r="J389" s="76">
        <v>231.45833333333334</v>
      </c>
    </row>
    <row r="390" spans="1:12" s="64" customFormat="1" ht="20.25" customHeight="1">
      <c r="A390" s="67"/>
      <c r="B390" s="68"/>
      <c r="C390" s="113" t="s">
        <v>326</v>
      </c>
      <c r="D390" s="76">
        <v>792.07333333333327</v>
      </c>
      <c r="E390" s="74" t="s">
        <v>316</v>
      </c>
      <c r="F390" s="76"/>
      <c r="G390" s="76"/>
      <c r="H390" s="76"/>
      <c r="J390" s="76">
        <v>792.07333333333327</v>
      </c>
    </row>
    <row r="391" spans="1:12" s="64" customFormat="1" ht="100.5" customHeight="1">
      <c r="A391" s="67">
        <v>13</v>
      </c>
      <c r="B391" s="67" t="s">
        <v>156</v>
      </c>
      <c r="C391" s="86" t="s">
        <v>1431</v>
      </c>
      <c r="D391" s="73"/>
      <c r="E391" s="74"/>
      <c r="F391" s="71"/>
      <c r="G391" s="76"/>
      <c r="H391" s="71"/>
      <c r="J391" s="73">
        <v>1</v>
      </c>
    </row>
    <row r="392" spans="1:12" s="64" customFormat="1" ht="20.25" customHeight="1">
      <c r="A392" s="67"/>
      <c r="B392" s="68"/>
      <c r="C392" s="113" t="s">
        <v>318</v>
      </c>
      <c r="D392" s="76">
        <v>3105</v>
      </c>
      <c r="E392" s="74" t="s">
        <v>1800</v>
      </c>
      <c r="F392" s="76"/>
      <c r="G392" s="76"/>
      <c r="H392" s="76"/>
      <c r="J392" s="76"/>
    </row>
    <row r="393" spans="1:12" s="64" customFormat="1" ht="20.25" customHeight="1">
      <c r="A393" s="67"/>
      <c r="B393" s="68"/>
      <c r="C393" s="113" t="s">
        <v>315</v>
      </c>
      <c r="D393" s="76">
        <v>580</v>
      </c>
      <c r="E393" s="74" t="s">
        <v>1800</v>
      </c>
      <c r="F393" s="76"/>
      <c r="G393" s="76"/>
      <c r="H393" s="76"/>
      <c r="J393" s="76">
        <v>792.07333333333327</v>
      </c>
    </row>
    <row r="394" spans="1:12" s="64" customFormat="1" ht="20.25" customHeight="1">
      <c r="A394" s="67"/>
      <c r="B394" s="68"/>
      <c r="C394" s="113" t="s">
        <v>320</v>
      </c>
      <c r="D394" s="76">
        <v>190</v>
      </c>
      <c r="E394" s="74" t="s">
        <v>1800</v>
      </c>
      <c r="F394" s="76"/>
      <c r="G394" s="76"/>
      <c r="H394" s="76"/>
      <c r="J394" s="76"/>
    </row>
    <row r="395" spans="1:12" s="64" customFormat="1" ht="20.25" customHeight="1">
      <c r="A395" s="67"/>
      <c r="B395" s="68"/>
      <c r="C395" s="113" t="s">
        <v>319</v>
      </c>
      <c r="D395" s="76">
        <v>20</v>
      </c>
      <c r="E395" s="74" t="s">
        <v>1800</v>
      </c>
      <c r="F395" s="76"/>
      <c r="G395" s="76"/>
      <c r="H395" s="76"/>
      <c r="J395" s="76"/>
    </row>
    <row r="396" spans="1:12" s="64" customFormat="1" ht="97.5" customHeight="1">
      <c r="A396" s="67">
        <v>17</v>
      </c>
      <c r="B396" s="67" t="s">
        <v>20</v>
      </c>
      <c r="C396" s="72" t="s">
        <v>163</v>
      </c>
      <c r="D396" s="73"/>
      <c r="E396" s="74"/>
      <c r="F396" s="71"/>
      <c r="G396" s="76"/>
      <c r="H396" s="71"/>
      <c r="J396" s="73"/>
    </row>
    <row r="397" spans="1:12" s="64" customFormat="1" ht="20.25" customHeight="1">
      <c r="A397" s="67"/>
      <c r="B397" s="68"/>
      <c r="C397" s="75" t="s">
        <v>145</v>
      </c>
      <c r="D397" s="92">
        <v>68299</v>
      </c>
      <c r="E397" s="74" t="s">
        <v>1271</v>
      </c>
      <c r="F397" s="71"/>
      <c r="G397" s="76"/>
      <c r="H397" s="71"/>
      <c r="J397" s="92">
        <f>59506+8793</f>
        <v>68299</v>
      </c>
      <c r="K397" s="170"/>
      <c r="L397" s="170"/>
    </row>
    <row r="398" spans="1:12" s="64" customFormat="1" ht="20.25" customHeight="1">
      <c r="A398" s="67"/>
      <c r="B398" s="68"/>
      <c r="C398" s="75" t="s">
        <v>144</v>
      </c>
      <c r="D398" s="92">
        <v>356967</v>
      </c>
      <c r="E398" s="74" t="s">
        <v>1271</v>
      </c>
      <c r="F398" s="76"/>
      <c r="G398" s="76"/>
      <c r="H398" s="76"/>
      <c r="J398" s="92">
        <f>314251+42716</f>
        <v>356967</v>
      </c>
      <c r="K398" s="191"/>
      <c r="L398" s="170"/>
    </row>
    <row r="399" spans="1:12" s="64" customFormat="1" ht="20.25" customHeight="1">
      <c r="A399" s="67"/>
      <c r="B399" s="68"/>
      <c r="C399" s="75" t="s">
        <v>9</v>
      </c>
      <c r="D399" s="92">
        <v>592089</v>
      </c>
      <c r="E399" s="74" t="s">
        <v>1271</v>
      </c>
      <c r="F399" s="76"/>
      <c r="G399" s="76"/>
      <c r="H399" s="76"/>
      <c r="J399" s="92">
        <f>521564+70525</f>
        <v>592089</v>
      </c>
      <c r="K399" s="191"/>
      <c r="L399" s="170"/>
    </row>
    <row r="400" spans="1:12" s="64" customFormat="1" ht="20.25" customHeight="1">
      <c r="A400" s="67"/>
      <c r="B400" s="68"/>
      <c r="C400" s="75" t="s">
        <v>1274</v>
      </c>
      <c r="D400" s="92">
        <v>42</v>
      </c>
      <c r="E400" s="74" t="s">
        <v>1271</v>
      </c>
      <c r="F400" s="76"/>
      <c r="G400" s="76"/>
      <c r="H400" s="76"/>
      <c r="J400" s="92">
        <v>42</v>
      </c>
      <c r="K400" s="191"/>
      <c r="L400" s="170"/>
    </row>
    <row r="401" spans="1:12" ht="21.75" customHeight="1">
      <c r="A401" s="68"/>
      <c r="B401" s="68"/>
      <c r="C401" s="69" t="s">
        <v>143</v>
      </c>
      <c r="D401" s="73"/>
      <c r="E401" s="74"/>
      <c r="F401" s="91"/>
      <c r="G401" s="80"/>
      <c r="H401" s="81"/>
      <c r="J401" s="73"/>
    </row>
    <row r="402" spans="1:12" ht="21.75" customHeight="1">
      <c r="A402" s="68"/>
      <c r="B402" s="68"/>
      <c r="C402" s="95" t="s">
        <v>145</v>
      </c>
      <c r="D402" s="73"/>
      <c r="E402" s="74"/>
      <c r="F402" s="91"/>
      <c r="G402" s="80"/>
      <c r="H402" s="81"/>
      <c r="J402" s="73"/>
    </row>
    <row r="403" spans="1:12" ht="21.75" customHeight="1">
      <c r="A403" s="68"/>
      <c r="B403" s="67"/>
      <c r="C403" s="75" t="s">
        <v>1322</v>
      </c>
      <c r="D403" s="73">
        <v>30</v>
      </c>
      <c r="E403" s="74" t="s">
        <v>1285</v>
      </c>
      <c r="F403" s="91"/>
      <c r="G403" s="80"/>
      <c r="H403" s="81"/>
      <c r="J403" s="73">
        <v>30</v>
      </c>
    </row>
    <row r="404" spans="1:12" ht="21.75" customHeight="1">
      <c r="A404" s="68"/>
      <c r="B404" s="67"/>
      <c r="C404" s="75" t="s">
        <v>1315</v>
      </c>
      <c r="D404" s="73">
        <v>187</v>
      </c>
      <c r="E404" s="74" t="s">
        <v>1285</v>
      </c>
      <c r="F404" s="91"/>
      <c r="G404" s="80"/>
      <c r="H404" s="81"/>
      <c r="J404" s="73">
        <v>187</v>
      </c>
      <c r="K404" s="170"/>
      <c r="L404" s="170"/>
    </row>
    <row r="405" spans="1:12" ht="21.75" customHeight="1">
      <c r="A405" s="68"/>
      <c r="B405" s="67"/>
      <c r="C405" s="75" t="s">
        <v>1316</v>
      </c>
      <c r="D405" s="73">
        <v>57</v>
      </c>
      <c r="E405" s="74" t="s">
        <v>1285</v>
      </c>
      <c r="F405" s="91"/>
      <c r="G405" s="80"/>
      <c r="H405" s="81"/>
      <c r="J405" s="73">
        <v>57</v>
      </c>
      <c r="K405" s="170"/>
      <c r="L405" s="170"/>
    </row>
    <row r="406" spans="1:12" ht="21.75" customHeight="1">
      <c r="A406" s="68"/>
      <c r="B406" s="67"/>
      <c r="C406" s="75" t="s">
        <v>1297</v>
      </c>
      <c r="D406" s="73">
        <v>69</v>
      </c>
      <c r="E406" s="74" t="s">
        <v>1285</v>
      </c>
      <c r="F406" s="91"/>
      <c r="G406" s="80"/>
      <c r="H406" s="81"/>
      <c r="J406" s="73">
        <v>69</v>
      </c>
    </row>
    <row r="407" spans="1:12" ht="21.75" customHeight="1">
      <c r="A407" s="68"/>
      <c r="B407" s="67"/>
      <c r="C407" s="75" t="s">
        <v>1298</v>
      </c>
      <c r="D407" s="73">
        <v>198</v>
      </c>
      <c r="E407" s="74" t="s">
        <v>1285</v>
      </c>
      <c r="F407" s="91"/>
      <c r="G407" s="80"/>
      <c r="H407" s="81"/>
      <c r="J407" s="73">
        <f>174+24</f>
        <v>198</v>
      </c>
    </row>
    <row r="408" spans="1:12" ht="21.75" customHeight="1">
      <c r="A408" s="68"/>
      <c r="B408" s="67"/>
      <c r="C408" s="75" t="s">
        <v>1299</v>
      </c>
      <c r="D408" s="73">
        <v>178</v>
      </c>
      <c r="E408" s="74" t="s">
        <v>1285</v>
      </c>
      <c r="F408" s="91"/>
      <c r="G408" s="80"/>
      <c r="H408" s="81"/>
      <c r="J408" s="73">
        <f>79+99</f>
        <v>178</v>
      </c>
    </row>
    <row r="409" spans="1:12" ht="21.75" customHeight="1">
      <c r="A409" s="68"/>
      <c r="B409" s="67"/>
      <c r="C409" s="75" t="s">
        <v>1300</v>
      </c>
      <c r="D409" s="73">
        <v>1341</v>
      </c>
      <c r="E409" s="74" t="s">
        <v>1285</v>
      </c>
      <c r="F409" s="91"/>
      <c r="G409" s="80"/>
      <c r="H409" s="81"/>
      <c r="J409" s="73">
        <f>1307+34</f>
        <v>1341</v>
      </c>
    </row>
    <row r="410" spans="1:12" ht="21.75" customHeight="1">
      <c r="A410" s="68"/>
      <c r="B410" s="67"/>
      <c r="C410" s="75" t="s">
        <v>1301</v>
      </c>
      <c r="D410" s="73">
        <v>414</v>
      </c>
      <c r="E410" s="74" t="s">
        <v>1285</v>
      </c>
      <c r="F410" s="91"/>
      <c r="G410" s="80"/>
      <c r="H410" s="81"/>
      <c r="J410" s="73">
        <f>216+198</f>
        <v>414</v>
      </c>
    </row>
    <row r="411" spans="1:12" ht="21.75" customHeight="1">
      <c r="A411" s="68"/>
      <c r="B411" s="67"/>
      <c r="C411" s="95" t="s">
        <v>144</v>
      </c>
      <c r="D411" s="73"/>
      <c r="E411" s="74"/>
      <c r="F411" s="91"/>
      <c r="G411" s="80"/>
      <c r="H411" s="81"/>
      <c r="J411" s="73"/>
    </row>
    <row r="412" spans="1:12" ht="21.75" customHeight="1">
      <c r="A412" s="68"/>
      <c r="B412" s="67"/>
      <c r="C412" s="75" t="s">
        <v>1302</v>
      </c>
      <c r="D412" s="73">
        <v>1285</v>
      </c>
      <c r="E412" s="74" t="s">
        <v>1285</v>
      </c>
      <c r="F412" s="91"/>
      <c r="G412" s="80"/>
      <c r="H412" s="81"/>
      <c r="J412" s="73">
        <f>778+507</f>
        <v>1285</v>
      </c>
    </row>
    <row r="413" spans="1:12" ht="21.75" customHeight="1">
      <c r="A413" s="68"/>
      <c r="B413" s="67"/>
      <c r="C413" s="75" t="s">
        <v>1303</v>
      </c>
      <c r="D413" s="73">
        <v>17</v>
      </c>
      <c r="E413" s="74" t="s">
        <v>1285</v>
      </c>
      <c r="F413" s="91"/>
      <c r="G413" s="80"/>
      <c r="H413" s="81"/>
      <c r="J413" s="73">
        <v>17</v>
      </c>
    </row>
    <row r="414" spans="1:12" ht="21.75" customHeight="1">
      <c r="A414" s="68"/>
      <c r="B414" s="67"/>
      <c r="C414" s="75" t="s">
        <v>1304</v>
      </c>
      <c r="D414" s="73">
        <v>392</v>
      </c>
      <c r="E414" s="74" t="s">
        <v>1285</v>
      </c>
      <c r="F414" s="91"/>
      <c r="G414" s="80"/>
      <c r="H414" s="81"/>
      <c r="J414" s="73">
        <f>354+38</f>
        <v>392</v>
      </c>
    </row>
    <row r="415" spans="1:12" ht="21.75" customHeight="1">
      <c r="A415" s="68"/>
      <c r="B415" s="67"/>
      <c r="C415" s="75" t="s">
        <v>1305</v>
      </c>
      <c r="D415" s="73">
        <v>229</v>
      </c>
      <c r="E415" s="74" t="s">
        <v>1285</v>
      </c>
      <c r="F415" s="91"/>
      <c r="G415" s="80"/>
      <c r="H415" s="81"/>
      <c r="J415" s="73">
        <f>205+24</f>
        <v>229</v>
      </c>
    </row>
    <row r="416" spans="1:12" ht="21.75" customHeight="1">
      <c r="A416" s="68"/>
      <c r="B416" s="67"/>
      <c r="C416" s="75" t="s">
        <v>1306</v>
      </c>
      <c r="D416" s="73">
        <v>285</v>
      </c>
      <c r="E416" s="74" t="s">
        <v>1285</v>
      </c>
      <c r="F416" s="91"/>
      <c r="G416" s="80"/>
      <c r="H416" s="81"/>
      <c r="J416" s="73">
        <v>285</v>
      </c>
    </row>
    <row r="417" spans="1:15" ht="21.75" customHeight="1">
      <c r="A417" s="68"/>
      <c r="B417" s="67"/>
      <c r="C417" s="95" t="s">
        <v>9</v>
      </c>
      <c r="D417" s="73"/>
      <c r="E417" s="74"/>
      <c r="F417" s="91"/>
      <c r="G417" s="80"/>
      <c r="H417" s="81"/>
      <c r="J417" s="73"/>
    </row>
    <row r="418" spans="1:15" ht="21.75" customHeight="1">
      <c r="A418" s="68"/>
      <c r="B418" s="67"/>
      <c r="C418" s="75" t="s">
        <v>1307</v>
      </c>
      <c r="D418" s="73">
        <v>496</v>
      </c>
      <c r="E418" s="74" t="s">
        <v>1285</v>
      </c>
      <c r="F418" s="91"/>
      <c r="G418" s="80"/>
      <c r="H418" s="81"/>
      <c r="J418" s="73">
        <f>365+131</f>
        <v>496</v>
      </c>
    </row>
    <row r="419" spans="1:15" ht="21.75" customHeight="1">
      <c r="A419" s="68"/>
      <c r="B419" s="67"/>
      <c r="C419" s="75" t="s">
        <v>1317</v>
      </c>
      <c r="D419" s="73">
        <v>1513</v>
      </c>
      <c r="E419" s="74" t="s">
        <v>1285</v>
      </c>
      <c r="F419" s="91"/>
      <c r="G419" s="80"/>
      <c r="H419" s="81"/>
      <c r="J419" s="73">
        <f>1494+19</f>
        <v>1513</v>
      </c>
    </row>
    <row r="420" spans="1:15" ht="21.75" customHeight="1">
      <c r="A420" s="68"/>
      <c r="B420" s="67"/>
      <c r="C420" s="75" t="s">
        <v>1318</v>
      </c>
      <c r="D420" s="73">
        <v>378</v>
      </c>
      <c r="E420" s="74" t="s">
        <v>1285</v>
      </c>
      <c r="F420" s="91"/>
      <c r="G420" s="80"/>
      <c r="H420" s="81"/>
      <c r="J420" s="73">
        <f>195+183</f>
        <v>378</v>
      </c>
    </row>
    <row r="421" spans="1:15" ht="21.75" customHeight="1">
      <c r="A421" s="68"/>
      <c r="B421" s="67"/>
      <c r="C421" s="75" t="s">
        <v>1319</v>
      </c>
      <c r="D421" s="73">
        <v>2171</v>
      </c>
      <c r="E421" s="74" t="s">
        <v>1285</v>
      </c>
      <c r="F421" s="91"/>
      <c r="G421" s="80"/>
      <c r="H421" s="81"/>
      <c r="J421" s="73">
        <f>2030+141</f>
        <v>2171</v>
      </c>
    </row>
    <row r="422" spans="1:15" ht="21.75" customHeight="1">
      <c r="A422" s="68"/>
      <c r="B422" s="67"/>
      <c r="C422" s="75" t="s">
        <v>1321</v>
      </c>
      <c r="D422" s="73">
        <v>1005</v>
      </c>
      <c r="E422" s="74" t="s">
        <v>1285</v>
      </c>
      <c r="F422" s="91"/>
      <c r="G422" s="80"/>
      <c r="H422" s="81"/>
      <c r="J422" s="73">
        <f>584+421</f>
        <v>1005</v>
      </c>
    </row>
    <row r="423" spans="1:15" ht="21.75" customHeight="1">
      <c r="A423" s="68"/>
      <c r="B423" s="67"/>
      <c r="C423" s="75" t="s">
        <v>1308</v>
      </c>
      <c r="D423" s="73">
        <v>613</v>
      </c>
      <c r="E423" s="74" t="s">
        <v>1285</v>
      </c>
      <c r="F423" s="91"/>
      <c r="G423" s="80"/>
      <c r="H423" s="81"/>
      <c r="J423" s="73">
        <f>41+572</f>
        <v>613</v>
      </c>
    </row>
    <row r="424" spans="1:15" ht="21.75" customHeight="1">
      <c r="A424" s="68"/>
      <c r="B424" s="67"/>
      <c r="C424" s="75" t="s">
        <v>1320</v>
      </c>
      <c r="D424" s="73">
        <v>1634</v>
      </c>
      <c r="E424" s="74" t="s">
        <v>1285</v>
      </c>
      <c r="F424" s="91"/>
      <c r="G424" s="80"/>
      <c r="H424" s="81"/>
      <c r="J424" s="73">
        <f>995+639</f>
        <v>1634</v>
      </c>
    </row>
    <row r="425" spans="1:15" ht="21.75" customHeight="1">
      <c r="A425" s="68"/>
      <c r="B425" s="67"/>
      <c r="C425" s="75" t="s">
        <v>1309</v>
      </c>
      <c r="D425" s="73">
        <v>200</v>
      </c>
      <c r="E425" s="74" t="s">
        <v>1285</v>
      </c>
      <c r="F425" s="91"/>
      <c r="G425" s="80"/>
      <c r="H425" s="81"/>
      <c r="J425" s="73">
        <v>200</v>
      </c>
    </row>
    <row r="426" spans="1:15" ht="21.75" customHeight="1">
      <c r="A426" s="68"/>
      <c r="B426" s="67"/>
      <c r="C426" s="75" t="s">
        <v>1310</v>
      </c>
      <c r="D426" s="73">
        <v>3075</v>
      </c>
      <c r="E426" s="74" t="s">
        <v>1285</v>
      </c>
      <c r="F426" s="91"/>
      <c r="G426" s="80"/>
      <c r="H426" s="81"/>
      <c r="J426" s="73">
        <f>2834+241</f>
        <v>3075</v>
      </c>
    </row>
    <row r="427" spans="1:15" ht="21.75" customHeight="1">
      <c r="A427" s="68"/>
      <c r="B427" s="67"/>
      <c r="C427" s="95" t="s">
        <v>1274</v>
      </c>
      <c r="D427" s="73"/>
      <c r="E427" s="74"/>
      <c r="F427" s="91"/>
      <c r="G427" s="80"/>
      <c r="H427" s="81"/>
      <c r="J427" s="73"/>
      <c r="K427" s="170"/>
      <c r="L427" s="170"/>
    </row>
    <row r="428" spans="1:15" ht="21.75" customHeight="1">
      <c r="A428" s="68"/>
      <c r="B428" s="67"/>
      <c r="C428" s="75" t="s">
        <v>1311</v>
      </c>
      <c r="D428" s="73">
        <v>916</v>
      </c>
      <c r="E428" s="74" t="s">
        <v>1285</v>
      </c>
      <c r="F428" s="91"/>
      <c r="G428" s="80"/>
      <c r="H428" s="81"/>
      <c r="J428" s="73">
        <v>916</v>
      </c>
      <c r="K428" s="170"/>
      <c r="L428" s="170"/>
      <c r="M428" s="170"/>
      <c r="N428" s="170"/>
      <c r="O428" s="171"/>
    </row>
    <row r="429" spans="1:15" ht="21.75" customHeight="1">
      <c r="A429" s="68"/>
      <c r="B429" s="67"/>
      <c r="C429" s="75" t="s">
        <v>1312</v>
      </c>
      <c r="D429" s="73">
        <v>738</v>
      </c>
      <c r="E429" s="74" t="s">
        <v>1285</v>
      </c>
      <c r="F429" s="91"/>
      <c r="G429" s="80"/>
      <c r="H429" s="81"/>
      <c r="J429" s="73">
        <v>738</v>
      </c>
      <c r="K429" s="170"/>
      <c r="L429" s="170"/>
    </row>
    <row r="430" spans="1:15" ht="21.75" customHeight="1">
      <c r="A430" s="68"/>
      <c r="B430" s="67"/>
      <c r="C430" s="75" t="s">
        <v>1313</v>
      </c>
      <c r="D430" s="73">
        <v>5446</v>
      </c>
      <c r="E430" s="74" t="s">
        <v>1285</v>
      </c>
      <c r="F430" s="91"/>
      <c r="G430" s="80"/>
      <c r="H430" s="81"/>
      <c r="J430" s="73">
        <f>5146+300</f>
        <v>5446</v>
      </c>
      <c r="K430" s="170"/>
      <c r="L430" s="170"/>
    </row>
    <row r="431" spans="1:15" ht="21.75" customHeight="1">
      <c r="A431" s="68"/>
      <c r="B431" s="67"/>
      <c r="C431" s="75" t="s">
        <v>1314</v>
      </c>
      <c r="D431" s="73">
        <v>13562</v>
      </c>
      <c r="E431" s="74" t="s">
        <v>1285</v>
      </c>
      <c r="F431" s="79"/>
      <c r="G431" s="80"/>
      <c r="H431" s="81"/>
      <c r="J431" s="73">
        <f>11184+2378</f>
        <v>13562</v>
      </c>
      <c r="K431" s="170"/>
      <c r="L431" s="170"/>
    </row>
    <row r="432" spans="1:15" s="2" customFormat="1" ht="85.5" customHeight="1">
      <c r="A432" s="125"/>
      <c r="B432" s="67" t="s">
        <v>40</v>
      </c>
      <c r="C432" s="93" t="s">
        <v>1801</v>
      </c>
      <c r="D432" s="192">
        <f>895363+30236</f>
        <v>925599</v>
      </c>
      <c r="E432" s="74" t="s">
        <v>1430</v>
      </c>
      <c r="F432" s="154"/>
      <c r="G432" s="154"/>
      <c r="H432" s="168"/>
      <c r="I432" s="156"/>
      <c r="J432" s="94"/>
      <c r="K432" s="156"/>
      <c r="L432" s="157"/>
    </row>
    <row r="433" spans="1:15" s="2" customFormat="1" ht="85.5" customHeight="1">
      <c r="A433" s="125"/>
      <c r="B433" s="67" t="s">
        <v>40</v>
      </c>
      <c r="C433" s="93" t="s">
        <v>1432</v>
      </c>
      <c r="D433" s="94">
        <v>92559.900000000009</v>
      </c>
      <c r="E433" s="74" t="s">
        <v>1430</v>
      </c>
      <c r="F433" s="154"/>
      <c r="G433" s="154"/>
      <c r="H433" s="168"/>
      <c r="I433" s="156"/>
      <c r="J433" s="94"/>
      <c r="K433" s="156"/>
      <c r="L433" s="157"/>
    </row>
    <row r="434" spans="1:15" s="2" customFormat="1" ht="60" customHeight="1">
      <c r="A434" s="125"/>
      <c r="B434" s="67" t="s">
        <v>40</v>
      </c>
      <c r="C434" s="93" t="s">
        <v>1804</v>
      </c>
      <c r="D434" s="94">
        <v>1</v>
      </c>
      <c r="E434" s="74" t="s">
        <v>1</v>
      </c>
      <c r="F434" s="154"/>
      <c r="G434" s="154"/>
      <c r="H434" s="168"/>
      <c r="I434" s="156"/>
      <c r="J434" s="94">
        <v>1</v>
      </c>
      <c r="K434" s="156"/>
      <c r="L434" s="157"/>
    </row>
    <row r="435" spans="1:15" s="2" customFormat="1" ht="62.25" customHeight="1">
      <c r="A435" s="125"/>
      <c r="B435" s="67" t="s">
        <v>1294</v>
      </c>
      <c r="C435" s="93" t="s">
        <v>1777</v>
      </c>
      <c r="D435" s="127"/>
      <c r="E435" s="128"/>
      <c r="F435" s="129"/>
      <c r="G435" s="129"/>
      <c r="H435" s="164"/>
      <c r="I435" s="166"/>
      <c r="J435" s="127"/>
      <c r="K435" s="153"/>
      <c r="L435" s="153"/>
      <c r="M435" s="153"/>
    </row>
    <row r="436" spans="1:15" s="167" customFormat="1" ht="24" customHeight="1">
      <c r="A436" s="125"/>
      <c r="B436" s="126"/>
      <c r="C436" s="93" t="s">
        <v>1295</v>
      </c>
      <c r="D436" s="94">
        <f>39+408+115+170+981</f>
        <v>1713</v>
      </c>
      <c r="E436" s="74" t="s">
        <v>11</v>
      </c>
      <c r="F436" s="154"/>
      <c r="G436" s="154"/>
      <c r="H436" s="168"/>
      <c r="I436" s="156"/>
      <c r="J436" s="94">
        <v>680</v>
      </c>
      <c r="K436" s="156"/>
      <c r="L436" s="172"/>
      <c r="O436" s="173"/>
    </row>
    <row r="437" spans="1:15" s="167" customFormat="1" ht="24" customHeight="1">
      <c r="A437" s="125"/>
      <c r="B437" s="126"/>
      <c r="C437" s="93" t="s">
        <v>1296</v>
      </c>
      <c r="D437" s="94">
        <f>4+75+30</f>
        <v>109</v>
      </c>
      <c r="E437" s="74" t="s">
        <v>11</v>
      </c>
      <c r="F437" s="154"/>
      <c r="G437" s="154"/>
      <c r="H437" s="168"/>
      <c r="I437" s="156"/>
      <c r="J437" s="94">
        <v>105</v>
      </c>
      <c r="K437" s="156"/>
      <c r="L437" s="169"/>
    </row>
    <row r="438" spans="1:15" s="64" customFormat="1" ht="78" customHeight="1">
      <c r="A438" s="67"/>
      <c r="B438" s="68"/>
      <c r="C438" s="75" t="s">
        <v>171</v>
      </c>
      <c r="D438" s="74"/>
      <c r="E438" s="74"/>
      <c r="F438" s="71"/>
      <c r="G438" s="76"/>
      <c r="H438" s="71"/>
      <c r="J438" s="74"/>
    </row>
    <row r="439" spans="1:15" s="64" customFormat="1" ht="18.75" customHeight="1">
      <c r="A439" s="67"/>
      <c r="B439" s="68"/>
      <c r="C439" s="75" t="s">
        <v>1805</v>
      </c>
      <c r="D439" s="67">
        <v>530</v>
      </c>
      <c r="E439" s="74" t="s">
        <v>1285</v>
      </c>
      <c r="F439" s="76"/>
      <c r="G439" s="76"/>
      <c r="H439" s="76"/>
      <c r="J439" s="67">
        <v>530</v>
      </c>
    </row>
    <row r="440" spans="1:15" s="64" customFormat="1" ht="61.5" customHeight="1">
      <c r="A440" s="67">
        <v>19</v>
      </c>
      <c r="B440" s="67" t="s">
        <v>19</v>
      </c>
      <c r="C440" s="72" t="s">
        <v>164</v>
      </c>
      <c r="D440" s="73"/>
      <c r="E440" s="74"/>
      <c r="F440" s="71"/>
      <c r="G440" s="76"/>
      <c r="H440" s="71"/>
      <c r="J440" s="73"/>
    </row>
    <row r="441" spans="1:15" s="64" customFormat="1" ht="20.25" customHeight="1">
      <c r="A441" s="67"/>
      <c r="B441" s="68"/>
      <c r="C441" s="69" t="s">
        <v>1266</v>
      </c>
      <c r="D441" s="73"/>
      <c r="E441" s="74"/>
      <c r="F441" s="71"/>
      <c r="G441" s="76"/>
      <c r="H441" s="71"/>
      <c r="J441" s="73"/>
    </row>
    <row r="442" spans="1:15" s="64" customFormat="1" ht="20.25" customHeight="1">
      <c r="A442" s="67"/>
      <c r="B442" s="68"/>
      <c r="C442" s="75" t="s">
        <v>1323</v>
      </c>
      <c r="D442" s="73">
        <v>12</v>
      </c>
      <c r="E442" s="74" t="s">
        <v>2</v>
      </c>
      <c r="F442" s="76"/>
      <c r="G442" s="76"/>
      <c r="H442" s="76"/>
      <c r="J442" s="73">
        <f>12</f>
        <v>12</v>
      </c>
    </row>
    <row r="443" spans="1:15" s="64" customFormat="1" ht="20.25" customHeight="1">
      <c r="A443" s="67"/>
      <c r="B443" s="68"/>
      <c r="C443" s="75" t="s">
        <v>1324</v>
      </c>
      <c r="D443" s="73">
        <v>71</v>
      </c>
      <c r="E443" s="74" t="s">
        <v>2</v>
      </c>
      <c r="F443" s="76"/>
      <c r="G443" s="76"/>
      <c r="H443" s="76"/>
      <c r="J443" s="73">
        <f>53+12+4+2</f>
        <v>71</v>
      </c>
    </row>
    <row r="444" spans="1:15" s="64" customFormat="1" ht="20.25" customHeight="1">
      <c r="A444" s="67"/>
      <c r="B444" s="68"/>
      <c r="C444" s="75" t="s">
        <v>1325</v>
      </c>
      <c r="D444" s="73">
        <v>35</v>
      </c>
      <c r="E444" s="74" t="s">
        <v>2</v>
      </c>
      <c r="F444" s="71"/>
      <c r="G444" s="76"/>
      <c r="H444" s="71"/>
      <c r="J444" s="73">
        <f>16+3+2+8+6</f>
        <v>35</v>
      </c>
    </row>
    <row r="445" spans="1:15" s="64" customFormat="1" ht="20.25" customHeight="1">
      <c r="A445" s="67"/>
      <c r="B445" s="68"/>
      <c r="C445" s="75" t="s">
        <v>1326</v>
      </c>
      <c r="D445" s="73">
        <v>54</v>
      </c>
      <c r="E445" s="74" t="s">
        <v>2</v>
      </c>
      <c r="F445" s="76"/>
      <c r="G445" s="76"/>
      <c r="H445" s="76"/>
      <c r="J445" s="73">
        <f>25+13+5+8+3</f>
        <v>54</v>
      </c>
    </row>
    <row r="446" spans="1:15" s="64" customFormat="1" ht="20.25" customHeight="1">
      <c r="A446" s="67"/>
      <c r="B446" s="68"/>
      <c r="C446" s="75" t="s">
        <v>1327</v>
      </c>
      <c r="D446" s="73">
        <v>838</v>
      </c>
      <c r="E446" s="74" t="s">
        <v>2</v>
      </c>
      <c r="F446" s="71"/>
      <c r="G446" s="76"/>
      <c r="H446" s="71"/>
      <c r="J446" s="73">
        <f>23+79+208+52+88+316+72</f>
        <v>838</v>
      </c>
    </row>
    <row r="447" spans="1:15" s="64" customFormat="1" ht="20.25" customHeight="1">
      <c r="A447" s="67"/>
      <c r="B447" s="68"/>
      <c r="C447" s="75" t="s">
        <v>1269</v>
      </c>
      <c r="D447" s="73">
        <v>1151</v>
      </c>
      <c r="E447" s="74" t="s">
        <v>2</v>
      </c>
      <c r="F447" s="76"/>
      <c r="G447" s="76"/>
      <c r="H447" s="76"/>
      <c r="J447" s="73">
        <f>3+11+358+436+226+12+105</f>
        <v>1151</v>
      </c>
    </row>
    <row r="448" spans="1:15" s="64" customFormat="1" ht="20.25" customHeight="1">
      <c r="A448" s="67"/>
      <c r="B448" s="68"/>
      <c r="C448" s="75" t="s">
        <v>1270</v>
      </c>
      <c r="D448" s="73">
        <v>497</v>
      </c>
      <c r="E448" s="74" t="s">
        <v>2</v>
      </c>
      <c r="F448" s="76"/>
      <c r="G448" s="76"/>
      <c r="H448" s="76"/>
      <c r="J448" s="73">
        <f>151+85+88+140+24+9</f>
        <v>497</v>
      </c>
    </row>
    <row r="449" spans="1:10" s="64" customFormat="1" ht="20.25" customHeight="1">
      <c r="A449" s="67"/>
      <c r="B449" s="68"/>
      <c r="C449" s="69" t="s">
        <v>1267</v>
      </c>
      <c r="D449" s="73"/>
      <c r="E449" s="74"/>
      <c r="F449" s="71"/>
      <c r="G449" s="76"/>
      <c r="H449" s="71"/>
      <c r="J449" s="73"/>
    </row>
    <row r="450" spans="1:10" s="64" customFormat="1" ht="20.25" customHeight="1">
      <c r="A450" s="67"/>
      <c r="B450" s="68"/>
      <c r="C450" s="75" t="s">
        <v>1323</v>
      </c>
      <c r="D450" s="73">
        <v>7</v>
      </c>
      <c r="E450" s="74" t="s">
        <v>2</v>
      </c>
      <c r="F450" s="76"/>
      <c r="G450" s="76"/>
      <c r="H450" s="76"/>
      <c r="J450" s="73">
        <v>7</v>
      </c>
    </row>
    <row r="451" spans="1:10" s="64" customFormat="1" ht="20.25" customHeight="1">
      <c r="A451" s="67"/>
      <c r="B451" s="68"/>
      <c r="C451" s="75" t="s">
        <v>1324</v>
      </c>
      <c r="D451" s="73">
        <v>39</v>
      </c>
      <c r="E451" s="74" t="s">
        <v>2</v>
      </c>
      <c r="F451" s="76"/>
      <c r="G451" s="76"/>
      <c r="H451" s="76"/>
      <c r="J451" s="73">
        <f>25+12+2</f>
        <v>39</v>
      </c>
    </row>
    <row r="452" spans="1:10" s="64" customFormat="1" ht="20.25" customHeight="1">
      <c r="A452" s="67"/>
      <c r="B452" s="68"/>
      <c r="C452" s="75" t="s">
        <v>1325</v>
      </c>
      <c r="D452" s="73">
        <v>14</v>
      </c>
      <c r="E452" s="74" t="s">
        <v>2</v>
      </c>
      <c r="F452" s="71"/>
      <c r="G452" s="76"/>
      <c r="H452" s="71"/>
      <c r="J452" s="73">
        <f>5+3+6</f>
        <v>14</v>
      </c>
    </row>
    <row r="453" spans="1:10" s="64" customFormat="1" ht="20.25" customHeight="1">
      <c r="A453" s="67"/>
      <c r="B453" s="68"/>
      <c r="C453" s="75" t="s">
        <v>1326</v>
      </c>
      <c r="D453" s="73">
        <v>29</v>
      </c>
      <c r="E453" s="74" t="s">
        <v>2</v>
      </c>
      <c r="F453" s="76"/>
      <c r="G453" s="76"/>
      <c r="H453" s="76"/>
      <c r="J453" s="73">
        <f>22+4+3</f>
        <v>29</v>
      </c>
    </row>
    <row r="454" spans="1:10" s="64" customFormat="1" ht="20.25" customHeight="1">
      <c r="A454" s="67"/>
      <c r="B454" s="68"/>
      <c r="C454" s="75" t="s">
        <v>1327</v>
      </c>
      <c r="D454" s="73">
        <v>597</v>
      </c>
      <c r="E454" s="74" t="s">
        <v>2</v>
      </c>
      <c r="F454" s="71"/>
      <c r="G454" s="76"/>
      <c r="H454" s="71"/>
      <c r="J454" s="73">
        <f>72+127+42+78+204+74</f>
        <v>597</v>
      </c>
    </row>
    <row r="455" spans="1:10" s="64" customFormat="1" ht="20.25" customHeight="1">
      <c r="A455" s="67"/>
      <c r="B455" s="68"/>
      <c r="C455" s="75" t="s">
        <v>1269</v>
      </c>
      <c r="D455" s="73">
        <v>1007</v>
      </c>
      <c r="E455" s="74" t="s">
        <v>2</v>
      </c>
      <c r="F455" s="76"/>
      <c r="G455" s="76"/>
      <c r="H455" s="76"/>
      <c r="J455" s="73">
        <f>3+94+318+304+189+99</f>
        <v>1007</v>
      </c>
    </row>
    <row r="456" spans="1:10" s="64" customFormat="1" ht="20.25" customHeight="1">
      <c r="A456" s="67"/>
      <c r="B456" s="68"/>
      <c r="C456" s="75" t="s">
        <v>1270</v>
      </c>
      <c r="D456" s="73">
        <v>409</v>
      </c>
      <c r="E456" s="74" t="s">
        <v>2</v>
      </c>
      <c r="F456" s="76"/>
      <c r="G456" s="76"/>
      <c r="H456" s="76"/>
      <c r="J456" s="73">
        <f>145+80+32+120+24+8</f>
        <v>409</v>
      </c>
    </row>
    <row r="457" spans="1:10" s="64" customFormat="1" ht="20.25" customHeight="1">
      <c r="A457" s="67"/>
      <c r="B457" s="68"/>
      <c r="C457" s="69" t="s">
        <v>1268</v>
      </c>
      <c r="D457" s="73"/>
      <c r="E457" s="74"/>
      <c r="F457" s="71"/>
      <c r="G457" s="76"/>
      <c r="H457" s="71"/>
      <c r="J457" s="73"/>
    </row>
    <row r="458" spans="1:10" s="64" customFormat="1" ht="20.25" customHeight="1">
      <c r="A458" s="67"/>
      <c r="B458" s="68"/>
      <c r="C458" s="75" t="s">
        <v>1323</v>
      </c>
      <c r="D458" s="73">
        <v>9</v>
      </c>
      <c r="E458" s="74" t="s">
        <v>2</v>
      </c>
      <c r="F458" s="76"/>
      <c r="G458" s="76"/>
      <c r="H458" s="76"/>
      <c r="J458" s="73">
        <v>9</v>
      </c>
    </row>
    <row r="459" spans="1:10" s="64" customFormat="1" ht="20.25" customHeight="1">
      <c r="A459" s="67"/>
      <c r="B459" s="68"/>
      <c r="C459" s="75" t="s">
        <v>1324</v>
      </c>
      <c r="D459" s="73">
        <v>149</v>
      </c>
      <c r="E459" s="74" t="s">
        <v>2</v>
      </c>
      <c r="F459" s="76"/>
      <c r="G459" s="76"/>
      <c r="H459" s="76"/>
      <c r="J459" s="73">
        <f>63+18+29+4+24+11</f>
        <v>149</v>
      </c>
    </row>
    <row r="460" spans="1:10" s="64" customFormat="1" ht="20.25" customHeight="1">
      <c r="A460" s="67"/>
      <c r="B460" s="68"/>
      <c r="C460" s="75" t="s">
        <v>1325</v>
      </c>
      <c r="D460" s="73">
        <v>8</v>
      </c>
      <c r="E460" s="74" t="s">
        <v>2</v>
      </c>
      <c r="F460" s="71"/>
      <c r="G460" s="76"/>
      <c r="H460" s="71"/>
      <c r="J460" s="73">
        <v>8</v>
      </c>
    </row>
    <row r="461" spans="1:10" s="64" customFormat="1" ht="20.25" customHeight="1">
      <c r="A461" s="67"/>
      <c r="B461" s="68"/>
      <c r="C461" s="75" t="s">
        <v>1326</v>
      </c>
      <c r="D461" s="73">
        <v>18</v>
      </c>
      <c r="E461" s="74" t="s">
        <v>2</v>
      </c>
      <c r="F461" s="76"/>
      <c r="G461" s="76"/>
      <c r="H461" s="76"/>
      <c r="J461" s="73">
        <f>1+9+8</f>
        <v>18</v>
      </c>
    </row>
    <row r="462" spans="1:10" s="64" customFormat="1" ht="20.25" customHeight="1">
      <c r="A462" s="67"/>
      <c r="B462" s="68"/>
      <c r="C462" s="75" t="s">
        <v>1327</v>
      </c>
      <c r="D462" s="73">
        <v>36</v>
      </c>
      <c r="E462" s="74" t="s">
        <v>2</v>
      </c>
      <c r="F462" s="71"/>
      <c r="G462" s="76"/>
      <c r="H462" s="71"/>
      <c r="J462" s="73">
        <f>10+1+18+7</f>
        <v>36</v>
      </c>
    </row>
    <row r="463" spans="1:10" s="64" customFormat="1" ht="20.25" customHeight="1">
      <c r="A463" s="67"/>
      <c r="B463" s="68"/>
      <c r="C463" s="75" t="s">
        <v>1269</v>
      </c>
      <c r="D463" s="73">
        <v>196</v>
      </c>
      <c r="E463" s="74" t="s">
        <v>2</v>
      </c>
      <c r="F463" s="76"/>
      <c r="G463" s="76"/>
      <c r="H463" s="76"/>
      <c r="J463" s="73">
        <f>33+108+31+24</f>
        <v>196</v>
      </c>
    </row>
    <row r="464" spans="1:10" s="64" customFormat="1" ht="20.25" customHeight="1">
      <c r="A464" s="67"/>
      <c r="B464" s="68"/>
      <c r="C464" s="75" t="s">
        <v>1270</v>
      </c>
      <c r="D464" s="73">
        <v>592</v>
      </c>
      <c r="E464" s="74" t="s">
        <v>2</v>
      </c>
      <c r="F464" s="76"/>
      <c r="G464" s="76"/>
      <c r="H464" s="76"/>
      <c r="J464" s="73">
        <f>76+100+85+91+208+32</f>
        <v>592</v>
      </c>
    </row>
    <row r="465" spans="1:10" s="64" customFormat="1" ht="20.25" customHeight="1">
      <c r="A465" s="67"/>
      <c r="B465" s="68"/>
      <c r="C465" s="69" t="s">
        <v>1329</v>
      </c>
      <c r="D465" s="73"/>
      <c r="E465" s="74"/>
      <c r="F465" s="71"/>
      <c r="G465" s="76"/>
      <c r="H465" s="71"/>
      <c r="J465" s="73"/>
    </row>
    <row r="466" spans="1:10" s="64" customFormat="1" ht="20.25" customHeight="1">
      <c r="A466" s="67"/>
      <c r="B466" s="68"/>
      <c r="C466" s="75" t="s">
        <v>1369</v>
      </c>
      <c r="D466" s="73">
        <v>16</v>
      </c>
      <c r="E466" s="74" t="s">
        <v>2</v>
      </c>
      <c r="F466" s="71"/>
      <c r="G466" s="76"/>
      <c r="H466" s="71"/>
      <c r="J466" s="73">
        <v>16</v>
      </c>
    </row>
    <row r="467" spans="1:10" s="64" customFormat="1" ht="20.25" customHeight="1">
      <c r="A467" s="67"/>
      <c r="B467" s="68"/>
      <c r="C467" s="75" t="s">
        <v>1330</v>
      </c>
      <c r="D467" s="73">
        <v>19</v>
      </c>
      <c r="E467" s="74" t="s">
        <v>2</v>
      </c>
      <c r="F467" s="76"/>
      <c r="G467" s="76"/>
      <c r="H467" s="76"/>
      <c r="J467" s="73">
        <f>4+15</f>
        <v>19</v>
      </c>
    </row>
    <row r="468" spans="1:10" s="64" customFormat="1" ht="20.25" customHeight="1">
      <c r="A468" s="67"/>
      <c r="B468" s="68"/>
      <c r="C468" s="69" t="s">
        <v>141</v>
      </c>
      <c r="D468" s="73"/>
      <c r="E468" s="74"/>
      <c r="F468" s="71"/>
      <c r="G468" s="76"/>
      <c r="H468" s="71"/>
      <c r="J468" s="73"/>
    </row>
    <row r="469" spans="1:10" s="64" customFormat="1" ht="20.25" customHeight="1">
      <c r="A469" s="67"/>
      <c r="B469" s="68"/>
      <c r="C469" s="75" t="s">
        <v>1328</v>
      </c>
      <c r="D469" s="73">
        <v>18</v>
      </c>
      <c r="E469" s="74" t="s">
        <v>2</v>
      </c>
      <c r="F469" s="76"/>
      <c r="G469" s="76"/>
      <c r="H469" s="76"/>
      <c r="J469" s="73">
        <v>18</v>
      </c>
    </row>
    <row r="470" spans="1:10" s="64" customFormat="1" ht="20.25" customHeight="1">
      <c r="A470" s="67"/>
      <c r="B470" s="68"/>
      <c r="C470" s="75" t="s">
        <v>1323</v>
      </c>
      <c r="D470" s="73">
        <v>34</v>
      </c>
      <c r="E470" s="74" t="s">
        <v>2</v>
      </c>
      <c r="F470" s="76"/>
      <c r="G470" s="76"/>
      <c r="H470" s="76"/>
      <c r="J470" s="73">
        <v>34</v>
      </c>
    </row>
    <row r="471" spans="1:10" s="64" customFormat="1" ht="20.25" customHeight="1">
      <c r="A471" s="67"/>
      <c r="B471" s="68"/>
      <c r="C471" s="75" t="s">
        <v>1324</v>
      </c>
      <c r="D471" s="73">
        <v>60</v>
      </c>
      <c r="E471" s="74" t="s">
        <v>2</v>
      </c>
      <c r="F471" s="76"/>
      <c r="G471" s="76"/>
      <c r="H471" s="76"/>
      <c r="J471" s="73">
        <v>60</v>
      </c>
    </row>
    <row r="472" spans="1:10" s="64" customFormat="1" ht="20.25" customHeight="1">
      <c r="A472" s="67"/>
      <c r="B472" s="68"/>
      <c r="C472" s="75" t="s">
        <v>1325</v>
      </c>
      <c r="D472" s="73">
        <v>24</v>
      </c>
      <c r="E472" s="74" t="s">
        <v>2</v>
      </c>
      <c r="F472" s="76"/>
      <c r="G472" s="76"/>
      <c r="H472" s="76"/>
      <c r="J472" s="73">
        <v>24</v>
      </c>
    </row>
    <row r="473" spans="1:10" s="64" customFormat="1" ht="20.25" customHeight="1">
      <c r="A473" s="67"/>
      <c r="B473" s="68"/>
      <c r="C473" s="75" t="s">
        <v>1327</v>
      </c>
      <c r="D473" s="73">
        <v>1</v>
      </c>
      <c r="E473" s="74" t="s">
        <v>2</v>
      </c>
      <c r="F473" s="76"/>
      <c r="G473" s="76"/>
      <c r="H473" s="76"/>
      <c r="J473" s="73">
        <v>1</v>
      </c>
    </row>
    <row r="474" spans="1:10" s="64" customFormat="1" ht="20.25" customHeight="1">
      <c r="A474" s="67"/>
      <c r="B474" s="68"/>
      <c r="C474" s="75" t="s">
        <v>1346</v>
      </c>
      <c r="D474" s="73">
        <v>1</v>
      </c>
      <c r="E474" s="74" t="s">
        <v>2</v>
      </c>
      <c r="F474" s="76"/>
      <c r="G474" s="76"/>
      <c r="H474" s="76"/>
      <c r="J474" s="73">
        <v>1</v>
      </c>
    </row>
    <row r="475" spans="1:10" s="182" customFormat="1">
      <c r="A475" s="183"/>
      <c r="B475" s="183"/>
      <c r="C475" s="183" t="s">
        <v>1337</v>
      </c>
      <c r="D475" s="68">
        <v>24</v>
      </c>
      <c r="E475" s="74" t="s">
        <v>2</v>
      </c>
      <c r="F475" s="183"/>
      <c r="G475" s="183"/>
      <c r="H475" s="183"/>
      <c r="J475" s="68">
        <f>12+12</f>
        <v>24</v>
      </c>
    </row>
    <row r="476" spans="1:10" s="64" customFormat="1" ht="20.25" customHeight="1">
      <c r="A476" s="67"/>
      <c r="B476" s="68"/>
      <c r="C476" s="69" t="s">
        <v>142</v>
      </c>
      <c r="D476" s="73"/>
      <c r="E476" s="74"/>
      <c r="F476" s="71"/>
      <c r="G476" s="76"/>
      <c r="H476" s="71"/>
      <c r="J476" s="73"/>
    </row>
    <row r="477" spans="1:10" s="64" customFormat="1" ht="20.25" customHeight="1">
      <c r="A477" s="67"/>
      <c r="B477" s="68"/>
      <c r="C477" s="75" t="s">
        <v>1350</v>
      </c>
      <c r="D477" s="73">
        <v>40</v>
      </c>
      <c r="E477" s="74" t="s">
        <v>2</v>
      </c>
      <c r="F477" s="76"/>
      <c r="G477" s="76"/>
      <c r="H477" s="76"/>
      <c r="J477" s="73">
        <f>4+16+16+4</f>
        <v>40</v>
      </c>
    </row>
    <row r="478" spans="1:10" s="64" customFormat="1" ht="20.25" customHeight="1">
      <c r="A478" s="67"/>
      <c r="B478" s="68"/>
      <c r="C478" s="69" t="s">
        <v>165</v>
      </c>
      <c r="D478" s="73"/>
      <c r="E478" s="74"/>
      <c r="F478" s="71"/>
      <c r="G478" s="76"/>
      <c r="H478" s="71"/>
      <c r="J478" s="73"/>
    </row>
    <row r="479" spans="1:10" s="64" customFormat="1" ht="20.25" customHeight="1">
      <c r="A479" s="67"/>
      <c r="B479" s="68"/>
      <c r="C479" s="75" t="s">
        <v>1331</v>
      </c>
      <c r="D479" s="73">
        <v>2</v>
      </c>
      <c r="E479" s="74" t="s">
        <v>2</v>
      </c>
      <c r="F479" s="76"/>
      <c r="G479" s="76"/>
      <c r="H479" s="76"/>
      <c r="J479" s="73">
        <v>2</v>
      </c>
    </row>
    <row r="480" spans="1:10" s="64" customFormat="1" ht="20.25" customHeight="1">
      <c r="A480" s="67"/>
      <c r="B480" s="68"/>
      <c r="C480" s="75" t="s">
        <v>1332</v>
      </c>
      <c r="D480" s="73">
        <v>2</v>
      </c>
      <c r="E480" s="74" t="s">
        <v>2</v>
      </c>
      <c r="F480" s="76"/>
      <c r="G480" s="76"/>
      <c r="H480" s="76"/>
      <c r="J480" s="73">
        <f>1+1</f>
        <v>2</v>
      </c>
    </row>
    <row r="481" spans="1:10" s="64" customFormat="1" ht="20.25" customHeight="1">
      <c r="A481" s="67"/>
      <c r="B481" s="68"/>
      <c r="C481" s="75" t="s">
        <v>1333</v>
      </c>
      <c r="D481" s="73">
        <v>2</v>
      </c>
      <c r="E481" s="74" t="s">
        <v>2</v>
      </c>
      <c r="F481" s="71"/>
      <c r="G481" s="76"/>
      <c r="H481" s="71"/>
      <c r="J481" s="73">
        <v>2</v>
      </c>
    </row>
    <row r="482" spans="1:10" s="64" customFormat="1" ht="20.25" customHeight="1">
      <c r="A482" s="67"/>
      <c r="B482" s="68"/>
      <c r="C482" s="75" t="s">
        <v>1334</v>
      </c>
      <c r="D482" s="73">
        <v>1</v>
      </c>
      <c r="E482" s="74" t="s">
        <v>2</v>
      </c>
      <c r="F482" s="76"/>
      <c r="G482" s="76"/>
      <c r="H482" s="76"/>
      <c r="J482" s="73">
        <v>1</v>
      </c>
    </row>
    <row r="483" spans="1:10" s="64" customFormat="1" ht="20.25" customHeight="1">
      <c r="A483" s="67"/>
      <c r="B483" s="68"/>
      <c r="C483" s="75" t="s">
        <v>1335</v>
      </c>
      <c r="D483" s="73">
        <v>2</v>
      </c>
      <c r="E483" s="74" t="s">
        <v>2</v>
      </c>
      <c r="F483" s="71"/>
      <c r="G483" s="76"/>
      <c r="H483" s="71"/>
      <c r="J483" s="73">
        <f>1+1</f>
        <v>2</v>
      </c>
    </row>
    <row r="484" spans="1:10" s="64" customFormat="1" ht="20.25" customHeight="1">
      <c r="A484" s="67"/>
      <c r="B484" s="68"/>
      <c r="C484" s="75" t="s">
        <v>1336</v>
      </c>
      <c r="D484" s="73">
        <v>1</v>
      </c>
      <c r="E484" s="74" t="s">
        <v>2</v>
      </c>
      <c r="F484" s="76"/>
      <c r="G484" s="76"/>
      <c r="H484" s="76"/>
      <c r="J484" s="73">
        <v>1</v>
      </c>
    </row>
    <row r="485" spans="1:10" s="64" customFormat="1" ht="20.25" customHeight="1">
      <c r="A485" s="67"/>
      <c r="B485" s="68"/>
      <c r="C485" s="75" t="s">
        <v>1337</v>
      </c>
      <c r="D485" s="73">
        <v>1</v>
      </c>
      <c r="E485" s="74" t="s">
        <v>2</v>
      </c>
      <c r="F485" s="76"/>
      <c r="G485" s="76"/>
      <c r="H485" s="76"/>
      <c r="J485" s="73">
        <v>1</v>
      </c>
    </row>
    <row r="486" spans="1:10" s="64" customFormat="1" ht="20.25" customHeight="1">
      <c r="A486" s="67"/>
      <c r="B486" s="68"/>
      <c r="C486" s="75" t="s">
        <v>1339</v>
      </c>
      <c r="D486" s="73">
        <v>2</v>
      </c>
      <c r="E486" s="74" t="s">
        <v>2</v>
      </c>
      <c r="F486" s="76"/>
      <c r="G486" s="76"/>
      <c r="H486" s="76"/>
      <c r="J486" s="73">
        <v>2</v>
      </c>
    </row>
    <row r="487" spans="1:10" s="64" customFormat="1" ht="20.25" customHeight="1">
      <c r="A487" s="67"/>
      <c r="B487" s="68"/>
      <c r="C487" s="75" t="s">
        <v>1338</v>
      </c>
      <c r="D487" s="73">
        <v>1</v>
      </c>
      <c r="E487" s="74" t="s">
        <v>2</v>
      </c>
      <c r="F487" s="76"/>
      <c r="G487" s="76"/>
      <c r="H487" s="76"/>
      <c r="J487" s="73">
        <v>1</v>
      </c>
    </row>
    <row r="488" spans="1:10" s="64" customFormat="1" ht="20.25" customHeight="1">
      <c r="A488" s="67"/>
      <c r="B488" s="68"/>
      <c r="C488" s="75" t="s">
        <v>1363</v>
      </c>
      <c r="D488" s="73">
        <v>1</v>
      </c>
      <c r="E488" s="74" t="s">
        <v>2</v>
      </c>
      <c r="F488" s="76"/>
      <c r="G488" s="76"/>
      <c r="H488" s="76"/>
      <c r="J488" s="73">
        <v>1</v>
      </c>
    </row>
    <row r="489" spans="1:10" s="64" customFormat="1" ht="20.25" customHeight="1">
      <c r="A489" s="67"/>
      <c r="B489" s="68"/>
      <c r="C489" s="75" t="s">
        <v>1364</v>
      </c>
      <c r="D489" s="73">
        <v>2</v>
      </c>
      <c r="E489" s="74" t="s">
        <v>2</v>
      </c>
      <c r="F489" s="76"/>
      <c r="G489" s="76"/>
      <c r="H489" s="76"/>
      <c r="J489" s="73">
        <v>2</v>
      </c>
    </row>
    <row r="490" spans="1:10" s="64" customFormat="1" ht="20.25" customHeight="1">
      <c r="A490" s="67"/>
      <c r="B490" s="68"/>
      <c r="C490" s="75" t="s">
        <v>1372</v>
      </c>
      <c r="D490" s="73">
        <v>2</v>
      </c>
      <c r="E490" s="74" t="s">
        <v>2</v>
      </c>
      <c r="F490" s="76"/>
      <c r="G490" s="76"/>
      <c r="H490" s="76"/>
      <c r="J490" s="73">
        <f>1+1</f>
        <v>2</v>
      </c>
    </row>
    <row r="491" spans="1:10" s="64" customFormat="1" ht="20.25" customHeight="1">
      <c r="A491" s="67"/>
      <c r="B491" s="68"/>
      <c r="C491" s="75" t="s">
        <v>1373</v>
      </c>
      <c r="D491" s="73">
        <v>6</v>
      </c>
      <c r="E491" s="74" t="s">
        <v>2</v>
      </c>
      <c r="F491" s="76"/>
      <c r="G491" s="76"/>
      <c r="H491" s="76"/>
      <c r="J491" s="73">
        <f>2+4</f>
        <v>6</v>
      </c>
    </row>
    <row r="492" spans="1:10" s="64" customFormat="1" ht="20.25" customHeight="1">
      <c r="A492" s="67"/>
      <c r="B492" s="68"/>
      <c r="C492" s="75" t="s">
        <v>1374</v>
      </c>
      <c r="D492" s="73">
        <v>3</v>
      </c>
      <c r="E492" s="74" t="s">
        <v>2</v>
      </c>
      <c r="F492" s="76"/>
      <c r="G492" s="76"/>
      <c r="H492" s="76"/>
      <c r="J492" s="73">
        <f>1+2</f>
        <v>3</v>
      </c>
    </row>
    <row r="493" spans="1:10" s="64" customFormat="1" ht="20.25" customHeight="1">
      <c r="A493" s="67"/>
      <c r="B493" s="68"/>
      <c r="C493" s="75" t="s">
        <v>1339</v>
      </c>
      <c r="D493" s="73">
        <v>1</v>
      </c>
      <c r="E493" s="74" t="s">
        <v>2</v>
      </c>
      <c r="F493" s="76"/>
      <c r="G493" s="76"/>
      <c r="H493" s="76"/>
      <c r="J493" s="73">
        <v>1</v>
      </c>
    </row>
    <row r="494" spans="1:10" s="64" customFormat="1" ht="20.25" customHeight="1">
      <c r="A494" s="67"/>
      <c r="B494" s="68"/>
      <c r="C494" s="75" t="s">
        <v>1375</v>
      </c>
      <c r="D494" s="73">
        <v>3</v>
      </c>
      <c r="E494" s="74" t="s">
        <v>2</v>
      </c>
      <c r="F494" s="76"/>
      <c r="G494" s="76"/>
      <c r="H494" s="76"/>
      <c r="J494" s="73">
        <f>2+1</f>
        <v>3</v>
      </c>
    </row>
    <row r="495" spans="1:10" s="177" customFormat="1">
      <c r="A495" s="68"/>
      <c r="B495" s="68"/>
      <c r="C495" s="75" t="s">
        <v>1377</v>
      </c>
      <c r="D495" s="73">
        <v>2</v>
      </c>
      <c r="E495" s="74" t="s">
        <v>2</v>
      </c>
      <c r="F495" s="76"/>
      <c r="G495" s="76"/>
      <c r="H495" s="76"/>
      <c r="J495" s="73">
        <v>2</v>
      </c>
    </row>
    <row r="496" spans="1:10" s="177" customFormat="1">
      <c r="A496" s="68"/>
      <c r="B496" s="68"/>
      <c r="C496" s="75" t="s">
        <v>1378</v>
      </c>
      <c r="D496" s="73">
        <v>1</v>
      </c>
      <c r="E496" s="74" t="s">
        <v>2</v>
      </c>
      <c r="F496" s="76"/>
      <c r="G496" s="76"/>
      <c r="H496" s="76"/>
      <c r="J496" s="73">
        <v>1</v>
      </c>
    </row>
    <row r="497" spans="1:10" s="177" customFormat="1">
      <c r="A497" s="68"/>
      <c r="B497" s="68"/>
      <c r="C497" s="75" t="s">
        <v>1379</v>
      </c>
      <c r="D497" s="73">
        <v>5</v>
      </c>
      <c r="E497" s="74" t="s">
        <v>2</v>
      </c>
      <c r="F497" s="76"/>
      <c r="G497" s="76"/>
      <c r="H497" s="76"/>
      <c r="J497" s="73">
        <f>1+4</f>
        <v>5</v>
      </c>
    </row>
    <row r="498" spans="1:10" s="178" customFormat="1">
      <c r="A498" s="76"/>
      <c r="B498" s="76"/>
      <c r="C498" s="75" t="s">
        <v>1381</v>
      </c>
      <c r="D498" s="73">
        <v>1</v>
      </c>
      <c r="E498" s="74" t="s">
        <v>2</v>
      </c>
      <c r="F498" s="76"/>
      <c r="G498" s="76"/>
      <c r="H498" s="76"/>
      <c r="J498" s="73">
        <v>1</v>
      </c>
    </row>
    <row r="499" spans="1:10" s="178" customFormat="1">
      <c r="A499" s="76"/>
      <c r="B499" s="76"/>
      <c r="C499" s="75" t="s">
        <v>1382</v>
      </c>
      <c r="D499" s="73">
        <v>1</v>
      </c>
      <c r="E499" s="74" t="s">
        <v>2</v>
      </c>
      <c r="F499" s="76"/>
      <c r="G499" s="76"/>
      <c r="H499" s="76"/>
      <c r="J499" s="73">
        <v>1</v>
      </c>
    </row>
    <row r="500" spans="1:10" s="178" customFormat="1">
      <c r="A500" s="76"/>
      <c r="B500" s="76"/>
      <c r="C500" s="75" t="s">
        <v>1383</v>
      </c>
      <c r="D500" s="73">
        <v>2</v>
      </c>
      <c r="E500" s="74" t="s">
        <v>2</v>
      </c>
      <c r="F500" s="76"/>
      <c r="G500" s="76"/>
      <c r="H500" s="76"/>
      <c r="J500" s="73">
        <f>1+1</f>
        <v>2</v>
      </c>
    </row>
    <row r="501" spans="1:10" s="177" customFormat="1">
      <c r="A501" s="68"/>
      <c r="B501" s="68"/>
      <c r="C501" s="75" t="s">
        <v>1331</v>
      </c>
      <c r="D501" s="73">
        <v>4</v>
      </c>
      <c r="E501" s="74" t="s">
        <v>2</v>
      </c>
      <c r="F501" s="76"/>
      <c r="G501" s="76"/>
      <c r="H501" s="76"/>
      <c r="J501" s="73">
        <v>4</v>
      </c>
    </row>
    <row r="502" spans="1:10" s="177" customFormat="1">
      <c r="A502" s="68"/>
      <c r="B502" s="68"/>
      <c r="C502" s="75" t="s">
        <v>1384</v>
      </c>
      <c r="D502" s="73">
        <v>4</v>
      </c>
      <c r="E502" s="74" t="s">
        <v>2</v>
      </c>
      <c r="F502" s="76"/>
      <c r="G502" s="76"/>
      <c r="H502" s="76"/>
      <c r="J502" s="73">
        <v>4</v>
      </c>
    </row>
    <row r="503" spans="1:10" s="177" customFormat="1">
      <c r="A503" s="68"/>
      <c r="B503" s="68"/>
      <c r="C503" s="75" t="s">
        <v>1385</v>
      </c>
      <c r="D503" s="73">
        <v>8</v>
      </c>
      <c r="E503" s="74" t="s">
        <v>2</v>
      </c>
      <c r="F503" s="76"/>
      <c r="G503" s="76"/>
      <c r="H503" s="76"/>
      <c r="J503" s="73">
        <v>8</v>
      </c>
    </row>
    <row r="504" spans="1:10" s="185" customFormat="1">
      <c r="A504" s="68"/>
      <c r="B504" s="68"/>
      <c r="C504" s="75" t="s">
        <v>1386</v>
      </c>
      <c r="D504" s="73">
        <v>1</v>
      </c>
      <c r="E504" s="74" t="s">
        <v>2</v>
      </c>
      <c r="F504" s="76"/>
      <c r="G504" s="76"/>
      <c r="H504" s="76"/>
      <c r="J504" s="73">
        <v>1</v>
      </c>
    </row>
    <row r="505" spans="1:10" s="185" customFormat="1">
      <c r="A505" s="68"/>
      <c r="B505" s="68"/>
      <c r="C505" s="75" t="s">
        <v>1387</v>
      </c>
      <c r="D505" s="73">
        <v>1</v>
      </c>
      <c r="E505" s="74" t="s">
        <v>2</v>
      </c>
      <c r="F505" s="76"/>
      <c r="G505" s="76"/>
      <c r="H505" s="76"/>
      <c r="J505" s="73">
        <v>1</v>
      </c>
    </row>
    <row r="506" spans="1:10" s="64" customFormat="1" ht="20.25" customHeight="1">
      <c r="A506" s="67"/>
      <c r="B506" s="68"/>
      <c r="C506" s="69" t="s">
        <v>166</v>
      </c>
      <c r="D506" s="73"/>
      <c r="E506" s="74"/>
      <c r="F506" s="71"/>
      <c r="G506" s="76"/>
      <c r="H506" s="71"/>
      <c r="J506" s="73"/>
    </row>
    <row r="507" spans="1:10" s="64" customFormat="1" ht="20.25" customHeight="1">
      <c r="A507" s="67"/>
      <c r="B507" s="68"/>
      <c r="C507" s="75" t="s">
        <v>1331</v>
      </c>
      <c r="D507" s="73">
        <v>2</v>
      </c>
      <c r="E507" s="74" t="s">
        <v>2</v>
      </c>
      <c r="F507" s="76"/>
      <c r="G507" s="76"/>
      <c r="H507" s="76"/>
      <c r="J507" s="73">
        <v>2</v>
      </c>
    </row>
    <row r="508" spans="1:10" s="64" customFormat="1" ht="20.25" customHeight="1">
      <c r="A508" s="67"/>
      <c r="B508" s="68"/>
      <c r="C508" s="75" t="s">
        <v>1332</v>
      </c>
      <c r="D508" s="73">
        <v>2</v>
      </c>
      <c r="E508" s="74" t="s">
        <v>2</v>
      </c>
      <c r="F508" s="76"/>
      <c r="G508" s="76"/>
      <c r="H508" s="76"/>
      <c r="J508" s="73">
        <f>1+1</f>
        <v>2</v>
      </c>
    </row>
    <row r="509" spans="1:10" s="64" customFormat="1" ht="20.25" customHeight="1">
      <c r="A509" s="67"/>
      <c r="B509" s="68"/>
      <c r="C509" s="75" t="s">
        <v>1333</v>
      </c>
      <c r="D509" s="73">
        <v>2</v>
      </c>
      <c r="E509" s="74" t="s">
        <v>2</v>
      </c>
      <c r="F509" s="71"/>
      <c r="G509" s="76"/>
      <c r="H509" s="71"/>
      <c r="J509" s="73">
        <v>2</v>
      </c>
    </row>
    <row r="510" spans="1:10" s="64" customFormat="1" ht="20.25" customHeight="1">
      <c r="A510" s="67"/>
      <c r="B510" s="68"/>
      <c r="C510" s="75" t="s">
        <v>1334</v>
      </c>
      <c r="D510" s="73">
        <v>1</v>
      </c>
      <c r="E510" s="74" t="s">
        <v>2</v>
      </c>
      <c r="F510" s="76"/>
      <c r="G510" s="76"/>
      <c r="H510" s="76"/>
      <c r="J510" s="73">
        <v>1</v>
      </c>
    </row>
    <row r="511" spans="1:10" s="64" customFormat="1" ht="20.25" customHeight="1">
      <c r="A511" s="67"/>
      <c r="B511" s="68"/>
      <c r="C511" s="75" t="s">
        <v>1335</v>
      </c>
      <c r="D511" s="73">
        <v>2</v>
      </c>
      <c r="E511" s="74" t="s">
        <v>2</v>
      </c>
      <c r="F511" s="71"/>
      <c r="G511" s="76"/>
      <c r="H511" s="71"/>
      <c r="J511" s="73">
        <f>1+1</f>
        <v>2</v>
      </c>
    </row>
    <row r="512" spans="1:10" s="64" customFormat="1" ht="20.25" customHeight="1">
      <c r="A512" s="67"/>
      <c r="B512" s="68"/>
      <c r="C512" s="75" t="s">
        <v>1336</v>
      </c>
      <c r="D512" s="73">
        <v>1</v>
      </c>
      <c r="E512" s="74" t="s">
        <v>2</v>
      </c>
      <c r="F512" s="76"/>
      <c r="G512" s="76"/>
      <c r="H512" s="76"/>
      <c r="J512" s="73">
        <v>1</v>
      </c>
    </row>
    <row r="513" spans="1:10" s="64" customFormat="1" ht="20.25" customHeight="1">
      <c r="A513" s="67"/>
      <c r="B513" s="68"/>
      <c r="C513" s="75" t="s">
        <v>1337</v>
      </c>
      <c r="D513" s="73">
        <v>1</v>
      </c>
      <c r="E513" s="74" t="s">
        <v>2</v>
      </c>
      <c r="F513" s="76"/>
      <c r="G513" s="76"/>
      <c r="H513" s="76"/>
      <c r="J513" s="73">
        <v>1</v>
      </c>
    </row>
    <row r="514" spans="1:10" s="64" customFormat="1" ht="20.25" customHeight="1">
      <c r="A514" s="67"/>
      <c r="B514" s="68"/>
      <c r="C514" s="75" t="s">
        <v>1339</v>
      </c>
      <c r="D514" s="73">
        <v>2</v>
      </c>
      <c r="E514" s="74" t="s">
        <v>2</v>
      </c>
      <c r="F514" s="76"/>
      <c r="G514" s="76"/>
      <c r="H514" s="76"/>
      <c r="J514" s="73">
        <v>2</v>
      </c>
    </row>
    <row r="515" spans="1:10" s="64" customFormat="1" ht="20.25" customHeight="1">
      <c r="A515" s="67"/>
      <c r="B515" s="68"/>
      <c r="C515" s="75" t="s">
        <v>1338</v>
      </c>
      <c r="D515" s="73">
        <v>1</v>
      </c>
      <c r="E515" s="74" t="s">
        <v>2</v>
      </c>
      <c r="F515" s="76"/>
      <c r="G515" s="76"/>
      <c r="H515" s="76"/>
      <c r="J515" s="73">
        <v>1</v>
      </c>
    </row>
    <row r="516" spans="1:10" s="64" customFormat="1" ht="20.25" customHeight="1">
      <c r="A516" s="67"/>
      <c r="B516" s="68"/>
      <c r="C516" s="75" t="s">
        <v>1363</v>
      </c>
      <c r="D516" s="73">
        <v>1</v>
      </c>
      <c r="E516" s="74" t="s">
        <v>2</v>
      </c>
      <c r="F516" s="76"/>
      <c r="G516" s="76"/>
      <c r="H516" s="76"/>
      <c r="J516" s="73">
        <v>1</v>
      </c>
    </row>
    <row r="517" spans="1:10" s="64" customFormat="1" ht="20.25" customHeight="1">
      <c r="A517" s="67"/>
      <c r="B517" s="68"/>
      <c r="C517" s="75" t="s">
        <v>1364</v>
      </c>
      <c r="D517" s="73">
        <v>2</v>
      </c>
      <c r="E517" s="74" t="s">
        <v>2</v>
      </c>
      <c r="F517" s="76"/>
      <c r="G517" s="76"/>
      <c r="H517" s="76"/>
      <c r="J517" s="73">
        <v>2</v>
      </c>
    </row>
    <row r="518" spans="1:10" s="64" customFormat="1" ht="20.25" customHeight="1">
      <c r="A518" s="67"/>
      <c r="B518" s="68"/>
      <c r="C518" s="75" t="s">
        <v>1372</v>
      </c>
      <c r="D518" s="73">
        <v>2</v>
      </c>
      <c r="E518" s="74" t="s">
        <v>2</v>
      </c>
      <c r="F518" s="76"/>
      <c r="G518" s="76"/>
      <c r="H518" s="76"/>
      <c r="J518" s="73">
        <f>1+1</f>
        <v>2</v>
      </c>
    </row>
    <row r="519" spans="1:10" s="64" customFormat="1" ht="20.25" customHeight="1">
      <c r="A519" s="67"/>
      <c r="B519" s="68"/>
      <c r="C519" s="75" t="s">
        <v>1373</v>
      </c>
      <c r="D519" s="73">
        <v>6</v>
      </c>
      <c r="E519" s="74" t="s">
        <v>2</v>
      </c>
      <c r="F519" s="76"/>
      <c r="G519" s="76"/>
      <c r="H519" s="76"/>
      <c r="J519" s="73">
        <f>2+4</f>
        <v>6</v>
      </c>
    </row>
    <row r="520" spans="1:10" s="64" customFormat="1" ht="20.25" customHeight="1">
      <c r="A520" s="67"/>
      <c r="B520" s="68"/>
      <c r="C520" s="75" t="s">
        <v>1374</v>
      </c>
      <c r="D520" s="73">
        <v>1</v>
      </c>
      <c r="E520" s="74" t="s">
        <v>2</v>
      </c>
      <c r="F520" s="76"/>
      <c r="G520" s="76"/>
      <c r="H520" s="76"/>
      <c r="J520" s="73">
        <v>1</v>
      </c>
    </row>
    <row r="521" spans="1:10" s="64" customFormat="1" ht="20.25" customHeight="1">
      <c r="A521" s="67"/>
      <c r="B521" s="68"/>
      <c r="C521" s="75" t="s">
        <v>1339</v>
      </c>
      <c r="D521" s="73">
        <v>1</v>
      </c>
      <c r="E521" s="74" t="s">
        <v>2</v>
      </c>
      <c r="F521" s="76"/>
      <c r="G521" s="76"/>
      <c r="H521" s="76"/>
      <c r="J521" s="73">
        <v>1</v>
      </c>
    </row>
    <row r="522" spans="1:10" s="64" customFormat="1" ht="20.25" customHeight="1">
      <c r="A522" s="67"/>
      <c r="B522" s="68"/>
      <c r="C522" s="75" t="s">
        <v>1375</v>
      </c>
      <c r="D522" s="73">
        <v>3</v>
      </c>
      <c r="E522" s="74" t="s">
        <v>2</v>
      </c>
      <c r="F522" s="76"/>
      <c r="G522" s="76"/>
      <c r="H522" s="76"/>
      <c r="J522" s="73">
        <f>2+1</f>
        <v>3</v>
      </c>
    </row>
    <row r="523" spans="1:10" s="176" customFormat="1">
      <c r="A523" s="76"/>
      <c r="B523" s="76"/>
      <c r="C523" s="75" t="s">
        <v>1376</v>
      </c>
      <c r="D523" s="73">
        <v>8</v>
      </c>
      <c r="E523" s="74" t="s">
        <v>2</v>
      </c>
      <c r="F523" s="76"/>
      <c r="G523" s="76"/>
      <c r="H523" s="76"/>
      <c r="J523" s="73">
        <v>8</v>
      </c>
    </row>
    <row r="524" spans="1:10" s="176" customFormat="1">
      <c r="A524" s="76"/>
      <c r="B524" s="76"/>
      <c r="C524" s="75" t="s">
        <v>1374</v>
      </c>
      <c r="D524" s="73">
        <v>2</v>
      </c>
      <c r="E524" s="74" t="s">
        <v>2</v>
      </c>
      <c r="F524" s="76"/>
      <c r="G524" s="76"/>
      <c r="H524" s="76"/>
      <c r="J524" s="73">
        <v>2</v>
      </c>
    </row>
    <row r="525" spans="1:10" s="176" customFormat="1">
      <c r="A525" s="76"/>
      <c r="B525" s="76"/>
      <c r="C525" s="75" t="s">
        <v>1377</v>
      </c>
      <c r="D525" s="73">
        <v>2</v>
      </c>
      <c r="E525" s="74" t="s">
        <v>2</v>
      </c>
      <c r="F525" s="76"/>
      <c r="G525" s="76"/>
      <c r="H525" s="76"/>
      <c r="J525" s="73">
        <v>2</v>
      </c>
    </row>
    <row r="526" spans="1:10" s="176" customFormat="1">
      <c r="A526" s="76"/>
      <c r="B526" s="76"/>
      <c r="C526" s="75" t="s">
        <v>1378</v>
      </c>
      <c r="D526" s="73">
        <v>1</v>
      </c>
      <c r="E526" s="74" t="s">
        <v>2</v>
      </c>
      <c r="F526" s="76"/>
      <c r="G526" s="76"/>
      <c r="H526" s="76"/>
      <c r="J526" s="73">
        <v>1</v>
      </c>
    </row>
    <row r="527" spans="1:10" s="176" customFormat="1">
      <c r="A527" s="76"/>
      <c r="B527" s="76"/>
      <c r="C527" s="75" t="s">
        <v>1379</v>
      </c>
      <c r="D527" s="73">
        <v>5</v>
      </c>
      <c r="E527" s="74" t="s">
        <v>2</v>
      </c>
      <c r="F527" s="76"/>
      <c r="G527" s="76"/>
      <c r="H527" s="76"/>
      <c r="J527" s="73">
        <f>1+4</f>
        <v>5</v>
      </c>
    </row>
    <row r="528" spans="1:10" s="181" customFormat="1">
      <c r="A528" s="76"/>
      <c r="B528" s="76"/>
      <c r="C528" s="75" t="s">
        <v>1380</v>
      </c>
      <c r="D528" s="73">
        <v>64</v>
      </c>
      <c r="E528" s="74" t="s">
        <v>2</v>
      </c>
      <c r="F528" s="76"/>
      <c r="G528" s="76"/>
      <c r="H528" s="76"/>
      <c r="J528" s="73">
        <v>64</v>
      </c>
    </row>
    <row r="529" spans="1:10" s="181" customFormat="1">
      <c r="A529" s="76"/>
      <c r="B529" s="76"/>
      <c r="C529" s="75" t="s">
        <v>1381</v>
      </c>
      <c r="D529" s="73">
        <v>1</v>
      </c>
      <c r="E529" s="74" t="s">
        <v>2</v>
      </c>
      <c r="F529" s="76"/>
      <c r="G529" s="76"/>
      <c r="H529" s="76"/>
      <c r="J529" s="73">
        <v>1</v>
      </c>
    </row>
    <row r="530" spans="1:10" s="181" customFormat="1">
      <c r="A530" s="76"/>
      <c r="B530" s="76"/>
      <c r="C530" s="75" t="s">
        <v>1382</v>
      </c>
      <c r="D530" s="73">
        <v>1</v>
      </c>
      <c r="E530" s="74" t="s">
        <v>2</v>
      </c>
      <c r="F530" s="76"/>
      <c r="G530" s="76"/>
      <c r="H530" s="76"/>
      <c r="J530" s="73">
        <v>1</v>
      </c>
    </row>
    <row r="531" spans="1:10" s="181" customFormat="1">
      <c r="A531" s="76"/>
      <c r="B531" s="76"/>
      <c r="C531" s="75" t="s">
        <v>1383</v>
      </c>
      <c r="D531" s="73">
        <v>2</v>
      </c>
      <c r="E531" s="74" t="s">
        <v>2</v>
      </c>
      <c r="F531" s="76"/>
      <c r="G531" s="76"/>
      <c r="H531" s="76"/>
      <c r="J531" s="73">
        <f>1+1</f>
        <v>2</v>
      </c>
    </row>
    <row r="532" spans="1:10" s="184" customFormat="1">
      <c r="A532" s="76"/>
      <c r="B532" s="76"/>
      <c r="C532" s="75" t="s">
        <v>1331</v>
      </c>
      <c r="D532" s="73">
        <v>4</v>
      </c>
      <c r="E532" s="74" t="s">
        <v>2</v>
      </c>
      <c r="F532" s="76"/>
      <c r="G532" s="76"/>
      <c r="H532" s="76"/>
      <c r="J532" s="73">
        <v>4</v>
      </c>
    </row>
    <row r="533" spans="1:10" s="184" customFormat="1">
      <c r="A533" s="76"/>
      <c r="B533" s="76"/>
      <c r="C533" s="75" t="s">
        <v>1384</v>
      </c>
      <c r="D533" s="73">
        <v>4</v>
      </c>
      <c r="E533" s="74" t="s">
        <v>2</v>
      </c>
      <c r="F533" s="76"/>
      <c r="G533" s="76"/>
      <c r="H533" s="76"/>
      <c r="J533" s="73">
        <v>4</v>
      </c>
    </row>
    <row r="534" spans="1:10" s="184" customFormat="1">
      <c r="A534" s="76"/>
      <c r="B534" s="76"/>
      <c r="C534" s="75" t="s">
        <v>1385</v>
      </c>
      <c r="D534" s="73">
        <v>8</v>
      </c>
      <c r="E534" s="74" t="s">
        <v>2</v>
      </c>
      <c r="F534" s="76"/>
      <c r="G534" s="76"/>
      <c r="H534" s="76"/>
      <c r="J534" s="73">
        <v>8</v>
      </c>
    </row>
    <row r="535" spans="1:10" s="175" customFormat="1">
      <c r="A535" s="76"/>
      <c r="B535" s="76"/>
      <c r="C535" s="75" t="s">
        <v>1386</v>
      </c>
      <c r="D535" s="73">
        <v>1</v>
      </c>
      <c r="E535" s="74" t="s">
        <v>2</v>
      </c>
      <c r="F535" s="76"/>
      <c r="G535" s="76"/>
      <c r="H535" s="76"/>
      <c r="J535" s="73">
        <v>1</v>
      </c>
    </row>
    <row r="536" spans="1:10" s="175" customFormat="1">
      <c r="A536" s="76"/>
      <c r="B536" s="76"/>
      <c r="C536" s="75" t="s">
        <v>1387</v>
      </c>
      <c r="D536" s="73">
        <v>1</v>
      </c>
      <c r="E536" s="74" t="s">
        <v>2</v>
      </c>
      <c r="F536" s="76"/>
      <c r="G536" s="76"/>
      <c r="H536" s="76"/>
      <c r="J536" s="73">
        <v>1</v>
      </c>
    </row>
    <row r="537" spans="1:10" s="64" customFormat="1" ht="42" customHeight="1">
      <c r="A537" s="67"/>
      <c r="B537" s="68"/>
      <c r="C537" s="69" t="s">
        <v>1340</v>
      </c>
      <c r="D537" s="73"/>
      <c r="E537" s="74"/>
      <c r="F537" s="71"/>
      <c r="G537" s="76"/>
      <c r="H537" s="71"/>
      <c r="J537" s="73"/>
    </row>
    <row r="538" spans="1:10" s="64" customFormat="1" ht="20.25" customHeight="1">
      <c r="A538" s="67"/>
      <c r="B538" s="68"/>
      <c r="C538" s="75" t="s">
        <v>1341</v>
      </c>
      <c r="D538" s="73">
        <v>1</v>
      </c>
      <c r="E538" s="74" t="s">
        <v>2</v>
      </c>
      <c r="F538" s="76"/>
      <c r="G538" s="76"/>
      <c r="H538" s="76"/>
      <c r="J538" s="73">
        <v>1</v>
      </c>
    </row>
    <row r="539" spans="1:10" s="64" customFormat="1" ht="20.25" customHeight="1">
      <c r="A539" s="67"/>
      <c r="B539" s="68"/>
      <c r="C539" s="75" t="s">
        <v>1342</v>
      </c>
      <c r="D539" s="73">
        <v>17</v>
      </c>
      <c r="E539" s="74" t="s">
        <v>2</v>
      </c>
      <c r="F539" s="71"/>
      <c r="G539" s="76"/>
      <c r="H539" s="71"/>
      <c r="J539" s="73">
        <v>17</v>
      </c>
    </row>
    <row r="540" spans="1:10" s="64" customFormat="1" ht="20.25" customHeight="1">
      <c r="A540" s="67"/>
      <c r="B540" s="68"/>
      <c r="C540" s="75" t="s">
        <v>1343</v>
      </c>
      <c r="D540" s="73">
        <v>48</v>
      </c>
      <c r="E540" s="74" t="s">
        <v>2</v>
      </c>
      <c r="F540" s="71"/>
      <c r="G540" s="76"/>
      <c r="H540" s="71"/>
      <c r="J540" s="73">
        <f>5+43</f>
        <v>48</v>
      </c>
    </row>
    <row r="541" spans="1:10" s="64" customFormat="1" ht="19.5" customHeight="1">
      <c r="A541" s="67"/>
      <c r="B541" s="68"/>
      <c r="C541" s="75" t="s">
        <v>1351</v>
      </c>
      <c r="D541" s="73">
        <v>1</v>
      </c>
      <c r="E541" s="74" t="s">
        <v>2</v>
      </c>
      <c r="F541" s="71"/>
      <c r="G541" s="76"/>
      <c r="H541" s="71"/>
      <c r="J541" s="73">
        <v>1</v>
      </c>
    </row>
    <row r="542" spans="1:10" s="64" customFormat="1" ht="20.25" customHeight="1">
      <c r="A542" s="67"/>
      <c r="B542" s="68"/>
      <c r="C542" s="75" t="s">
        <v>1352</v>
      </c>
      <c r="D542" s="73">
        <v>14</v>
      </c>
      <c r="E542" s="74" t="s">
        <v>2</v>
      </c>
      <c r="F542" s="71"/>
      <c r="G542" s="76"/>
      <c r="H542" s="71"/>
      <c r="J542" s="73">
        <v>14</v>
      </c>
    </row>
    <row r="543" spans="1:10" s="64" customFormat="1" ht="20.25" customHeight="1">
      <c r="A543" s="67"/>
      <c r="B543" s="68"/>
      <c r="C543" s="75" t="s">
        <v>1353</v>
      </c>
      <c r="D543" s="73">
        <v>9</v>
      </c>
      <c r="E543" s="74" t="s">
        <v>2</v>
      </c>
      <c r="F543" s="71"/>
      <c r="G543" s="76"/>
      <c r="H543" s="71"/>
      <c r="J543" s="73">
        <v>9</v>
      </c>
    </row>
    <row r="544" spans="1:10" s="64" customFormat="1" ht="20.25" customHeight="1">
      <c r="A544" s="67"/>
      <c r="B544" s="68"/>
      <c r="C544" s="75" t="s">
        <v>1354</v>
      </c>
      <c r="D544" s="73">
        <v>15</v>
      </c>
      <c r="E544" s="74" t="s">
        <v>2</v>
      </c>
      <c r="F544" s="71"/>
      <c r="G544" s="76"/>
      <c r="H544" s="71"/>
      <c r="J544" s="73">
        <v>15</v>
      </c>
    </row>
    <row r="545" spans="1:10" s="64" customFormat="1" ht="20.25" customHeight="1">
      <c r="A545" s="67"/>
      <c r="B545" s="68"/>
      <c r="C545" s="75" t="s">
        <v>1355</v>
      </c>
      <c r="D545" s="73">
        <v>8</v>
      </c>
      <c r="E545" s="74" t="s">
        <v>2</v>
      </c>
      <c r="F545" s="71"/>
      <c r="G545" s="76"/>
      <c r="H545" s="71"/>
      <c r="J545" s="73">
        <f>3+5</f>
        <v>8</v>
      </c>
    </row>
    <row r="546" spans="1:10" s="64" customFormat="1" ht="20.25" customHeight="1">
      <c r="A546" s="67"/>
      <c r="B546" s="68"/>
      <c r="C546" s="75" t="s">
        <v>1356</v>
      </c>
      <c r="D546" s="73">
        <v>126</v>
      </c>
      <c r="E546" s="74" t="s">
        <v>2</v>
      </c>
      <c r="F546" s="71"/>
      <c r="G546" s="76"/>
      <c r="H546" s="71"/>
      <c r="J546" s="73">
        <f>28+14+84</f>
        <v>126</v>
      </c>
    </row>
    <row r="547" spans="1:10" s="178" customFormat="1">
      <c r="A547" s="67"/>
      <c r="B547" s="68"/>
      <c r="C547" s="75" t="s">
        <v>1362</v>
      </c>
      <c r="D547" s="73">
        <v>2</v>
      </c>
      <c r="E547" s="74" t="s">
        <v>2</v>
      </c>
      <c r="F547" s="71"/>
      <c r="G547" s="76"/>
      <c r="H547" s="71"/>
      <c r="J547" s="73">
        <v>2</v>
      </c>
    </row>
    <row r="548" spans="1:10" s="178" customFormat="1">
      <c r="A548" s="67"/>
      <c r="B548" s="68"/>
      <c r="C548" s="75" t="s">
        <v>1360</v>
      </c>
      <c r="D548" s="73">
        <v>136</v>
      </c>
      <c r="E548" s="74" t="s">
        <v>2</v>
      </c>
      <c r="F548" s="71"/>
      <c r="G548" s="76"/>
      <c r="H548" s="71"/>
      <c r="J548" s="73">
        <f>4+132</f>
        <v>136</v>
      </c>
    </row>
    <row r="549" spans="1:10" s="178" customFormat="1">
      <c r="A549" s="67"/>
      <c r="B549" s="68"/>
      <c r="C549" s="75" t="s">
        <v>1361</v>
      </c>
      <c r="D549" s="73">
        <v>1</v>
      </c>
      <c r="E549" s="74" t="s">
        <v>2</v>
      </c>
      <c r="F549" s="71"/>
      <c r="G549" s="76"/>
      <c r="H549" s="71"/>
      <c r="J549" s="73">
        <v>1</v>
      </c>
    </row>
    <row r="550" spans="1:10" s="178" customFormat="1">
      <c r="A550" s="67"/>
      <c r="B550" s="68"/>
      <c r="C550" s="75" t="s">
        <v>1358</v>
      </c>
      <c r="D550" s="73">
        <v>1</v>
      </c>
      <c r="E550" s="74" t="s">
        <v>2</v>
      </c>
      <c r="F550" s="71"/>
      <c r="G550" s="76"/>
      <c r="H550" s="71"/>
      <c r="J550" s="73">
        <v>1</v>
      </c>
    </row>
    <row r="551" spans="1:10" s="185" customFormat="1">
      <c r="A551" s="67"/>
      <c r="B551" s="68"/>
      <c r="C551" s="75" t="s">
        <v>1365</v>
      </c>
      <c r="D551" s="73">
        <v>16</v>
      </c>
      <c r="E551" s="74" t="s">
        <v>2</v>
      </c>
      <c r="F551" s="71"/>
      <c r="G551" s="76"/>
      <c r="H551" s="71"/>
      <c r="J551" s="73">
        <v>16</v>
      </c>
    </row>
    <row r="552" spans="1:10" s="184" customFormat="1">
      <c r="A552" s="67"/>
      <c r="B552" s="68"/>
      <c r="C552" s="75" t="s">
        <v>1366</v>
      </c>
      <c r="D552" s="73">
        <v>7</v>
      </c>
      <c r="E552" s="74" t="s">
        <v>2</v>
      </c>
      <c r="F552" s="71"/>
      <c r="G552" s="76"/>
      <c r="H552" s="71"/>
      <c r="J552" s="73">
        <v>7</v>
      </c>
    </row>
    <row r="553" spans="1:10" s="184" customFormat="1">
      <c r="A553" s="67"/>
      <c r="B553" s="68"/>
      <c r="C553" s="75" t="s">
        <v>1367</v>
      </c>
      <c r="D553" s="73">
        <v>19</v>
      </c>
      <c r="E553" s="74" t="s">
        <v>2</v>
      </c>
      <c r="F553" s="71"/>
      <c r="G553" s="76"/>
      <c r="H553" s="71"/>
      <c r="J553" s="73">
        <v>19</v>
      </c>
    </row>
    <row r="554" spans="1:10" s="184" customFormat="1">
      <c r="A554" s="67"/>
      <c r="B554" s="68"/>
      <c r="C554" s="75" t="s">
        <v>1368</v>
      </c>
      <c r="D554" s="73">
        <v>12</v>
      </c>
      <c r="E554" s="74" t="s">
        <v>2</v>
      </c>
      <c r="F554" s="71"/>
      <c r="G554" s="76"/>
      <c r="H554" s="71"/>
      <c r="J554" s="73">
        <v>12</v>
      </c>
    </row>
    <row r="555" spans="1:10" s="64" customFormat="1" ht="42.75" customHeight="1">
      <c r="A555" s="67"/>
      <c r="B555" s="68"/>
      <c r="C555" s="69" t="s">
        <v>1344</v>
      </c>
      <c r="D555" s="73"/>
      <c r="E555" s="74"/>
      <c r="F555" s="71"/>
      <c r="G555" s="76"/>
      <c r="H555" s="71"/>
      <c r="J555" s="73"/>
    </row>
    <row r="556" spans="1:10" s="64" customFormat="1" ht="20.25" customHeight="1">
      <c r="A556" s="67"/>
      <c r="B556" s="68"/>
      <c r="C556" s="75" t="s">
        <v>1341</v>
      </c>
      <c r="D556" s="73">
        <v>1</v>
      </c>
      <c r="E556" s="74" t="s">
        <v>2</v>
      </c>
      <c r="F556" s="76"/>
      <c r="G556" s="76"/>
      <c r="H556" s="76"/>
      <c r="J556" s="73">
        <v>1</v>
      </c>
    </row>
    <row r="557" spans="1:10" s="64" customFormat="1" ht="20.25" customHeight="1">
      <c r="A557" s="67"/>
      <c r="B557" s="68"/>
      <c r="C557" s="75" t="s">
        <v>1342</v>
      </c>
      <c r="D557" s="73">
        <v>15</v>
      </c>
      <c r="E557" s="74" t="s">
        <v>2</v>
      </c>
      <c r="F557" s="71"/>
      <c r="G557" s="76"/>
      <c r="H557" s="71"/>
      <c r="J557" s="73">
        <v>15</v>
      </c>
    </row>
    <row r="558" spans="1:10" s="64" customFormat="1" ht="20.25" customHeight="1">
      <c r="A558" s="67"/>
      <c r="B558" s="68"/>
      <c r="C558" s="75" t="s">
        <v>1343</v>
      </c>
      <c r="D558" s="73">
        <v>5</v>
      </c>
      <c r="E558" s="74" t="s">
        <v>2</v>
      </c>
      <c r="F558" s="71"/>
      <c r="G558" s="76"/>
      <c r="H558" s="71"/>
      <c r="J558" s="73">
        <v>5</v>
      </c>
    </row>
    <row r="559" spans="1:10" s="64" customFormat="1" ht="19.5" customHeight="1">
      <c r="A559" s="67"/>
      <c r="B559" s="68"/>
      <c r="C559" s="75" t="s">
        <v>1351</v>
      </c>
      <c r="D559" s="73">
        <v>1</v>
      </c>
      <c r="E559" s="74" t="s">
        <v>2</v>
      </c>
      <c r="F559" s="71"/>
      <c r="G559" s="76"/>
      <c r="H559" s="71"/>
      <c r="J559" s="73">
        <v>1</v>
      </c>
    </row>
    <row r="560" spans="1:10" s="64" customFormat="1" ht="20.25" customHeight="1">
      <c r="A560" s="67"/>
      <c r="B560" s="68"/>
      <c r="C560" s="75" t="s">
        <v>1352</v>
      </c>
      <c r="D560" s="73">
        <v>14</v>
      </c>
      <c r="E560" s="74" t="s">
        <v>2</v>
      </c>
      <c r="F560" s="71"/>
      <c r="G560" s="76"/>
      <c r="H560" s="71"/>
      <c r="J560" s="73">
        <v>14</v>
      </c>
    </row>
    <row r="561" spans="1:10" s="64" customFormat="1" ht="20.25" customHeight="1">
      <c r="A561" s="67"/>
      <c r="B561" s="68"/>
      <c r="C561" s="75" t="s">
        <v>1353</v>
      </c>
      <c r="D561" s="73">
        <v>9</v>
      </c>
      <c r="E561" s="74" t="s">
        <v>2</v>
      </c>
      <c r="F561" s="71"/>
      <c r="G561" s="76"/>
      <c r="H561" s="71"/>
      <c r="J561" s="73">
        <v>9</v>
      </c>
    </row>
    <row r="562" spans="1:10" s="64" customFormat="1" ht="20.25" customHeight="1">
      <c r="A562" s="67"/>
      <c r="B562" s="68"/>
      <c r="C562" s="75" t="s">
        <v>1354</v>
      </c>
      <c r="D562" s="73">
        <v>15</v>
      </c>
      <c r="E562" s="74" t="s">
        <v>2</v>
      </c>
      <c r="F562" s="71"/>
      <c r="G562" s="76"/>
      <c r="H562" s="71"/>
      <c r="J562" s="73">
        <v>15</v>
      </c>
    </row>
    <row r="563" spans="1:10" s="64" customFormat="1" ht="20.25" customHeight="1">
      <c r="A563" s="67"/>
      <c r="B563" s="68"/>
      <c r="C563" s="75" t="s">
        <v>1355</v>
      </c>
      <c r="D563" s="73">
        <v>6</v>
      </c>
      <c r="E563" s="74" t="s">
        <v>2</v>
      </c>
      <c r="F563" s="71"/>
      <c r="G563" s="76"/>
      <c r="H563" s="71"/>
      <c r="J563" s="73">
        <f>3+3</f>
        <v>6</v>
      </c>
    </row>
    <row r="564" spans="1:10" s="64" customFormat="1" ht="20.25" customHeight="1">
      <c r="A564" s="67"/>
      <c r="B564" s="68"/>
      <c r="C564" s="75" t="s">
        <v>1356</v>
      </c>
      <c r="D564" s="73">
        <v>124</v>
      </c>
      <c r="E564" s="74" t="s">
        <v>2</v>
      </c>
      <c r="F564" s="71"/>
      <c r="G564" s="76"/>
      <c r="H564" s="71"/>
      <c r="J564" s="73">
        <f>25+15+84</f>
        <v>124</v>
      </c>
    </row>
    <row r="565" spans="1:10" s="179" customFormat="1">
      <c r="A565" s="67"/>
      <c r="B565" s="68"/>
      <c r="C565" s="75" t="s">
        <v>1359</v>
      </c>
      <c r="D565" s="73">
        <v>2</v>
      </c>
      <c r="E565" s="74" t="s">
        <v>2</v>
      </c>
      <c r="F565" s="71"/>
      <c r="G565" s="76"/>
      <c r="H565" s="71"/>
      <c r="J565" s="73">
        <v>2</v>
      </c>
    </row>
    <row r="566" spans="1:10" s="179" customFormat="1">
      <c r="A566" s="67"/>
      <c r="B566" s="68"/>
      <c r="C566" s="75" t="s">
        <v>1360</v>
      </c>
      <c r="D566" s="73">
        <v>136</v>
      </c>
      <c r="E566" s="74" t="s">
        <v>2</v>
      </c>
      <c r="F566" s="71"/>
      <c r="G566" s="76"/>
      <c r="H566" s="71"/>
      <c r="J566" s="73">
        <f>4+132</f>
        <v>136</v>
      </c>
    </row>
    <row r="567" spans="1:10" s="179" customFormat="1">
      <c r="A567" s="67"/>
      <c r="B567" s="68"/>
      <c r="C567" s="75" t="s">
        <v>1361</v>
      </c>
      <c r="D567" s="73">
        <v>1</v>
      </c>
      <c r="E567" s="74" t="s">
        <v>2</v>
      </c>
      <c r="F567" s="71"/>
      <c r="G567" s="76"/>
      <c r="H567" s="71"/>
      <c r="J567" s="73">
        <v>1</v>
      </c>
    </row>
    <row r="568" spans="1:10" s="186" customFormat="1">
      <c r="A568" s="67"/>
      <c r="B568" s="68"/>
      <c r="C568" s="75" t="s">
        <v>1365</v>
      </c>
      <c r="D568" s="73">
        <v>16</v>
      </c>
      <c r="E568" s="74" t="s">
        <v>2</v>
      </c>
      <c r="F568" s="71"/>
      <c r="G568" s="76"/>
      <c r="H568" s="71"/>
      <c r="J568" s="73">
        <v>16</v>
      </c>
    </row>
    <row r="569" spans="1:10" s="188" customFormat="1">
      <c r="A569" s="67"/>
      <c r="B569" s="68"/>
      <c r="C569" s="75" t="s">
        <v>1366</v>
      </c>
      <c r="D569" s="73">
        <v>7</v>
      </c>
      <c r="E569" s="74" t="s">
        <v>2</v>
      </c>
      <c r="F569" s="71"/>
      <c r="G569" s="76"/>
      <c r="H569" s="71"/>
      <c r="J569" s="73">
        <v>7</v>
      </c>
    </row>
    <row r="570" spans="1:10" s="188" customFormat="1">
      <c r="A570" s="67"/>
      <c r="B570" s="68"/>
      <c r="C570" s="75" t="s">
        <v>1343</v>
      </c>
      <c r="D570" s="73">
        <v>47</v>
      </c>
      <c r="E570" s="74" t="s">
        <v>2</v>
      </c>
      <c r="F570" s="71"/>
      <c r="G570" s="76"/>
      <c r="H570" s="71"/>
      <c r="J570" s="73">
        <v>47</v>
      </c>
    </row>
    <row r="571" spans="1:10" s="188" customFormat="1">
      <c r="A571" s="67"/>
      <c r="B571" s="68"/>
      <c r="C571" s="75" t="s">
        <v>1367</v>
      </c>
      <c r="D571" s="73">
        <v>15</v>
      </c>
      <c r="E571" s="74" t="s">
        <v>2</v>
      </c>
      <c r="F571" s="71"/>
      <c r="G571" s="76"/>
      <c r="H571" s="71"/>
      <c r="J571" s="73">
        <v>15</v>
      </c>
    </row>
    <row r="572" spans="1:10" s="188" customFormat="1">
      <c r="A572" s="67"/>
      <c r="B572" s="68"/>
      <c r="C572" s="75" t="s">
        <v>1368</v>
      </c>
      <c r="D572" s="73">
        <v>12</v>
      </c>
      <c r="E572" s="74" t="s">
        <v>2</v>
      </c>
      <c r="F572" s="71"/>
      <c r="G572" s="76"/>
      <c r="H572" s="71"/>
      <c r="J572" s="73">
        <v>12</v>
      </c>
    </row>
    <row r="573" spans="1:10" s="64" customFormat="1" ht="37.5" customHeight="1">
      <c r="A573" s="67"/>
      <c r="B573" s="68"/>
      <c r="C573" s="69" t="s">
        <v>1357</v>
      </c>
      <c r="D573" s="73"/>
      <c r="E573" s="74"/>
      <c r="F573" s="71"/>
      <c r="G573" s="76"/>
      <c r="H573" s="71"/>
      <c r="J573" s="73"/>
    </row>
    <row r="574" spans="1:10" s="180" customFormat="1">
      <c r="A574" s="67"/>
      <c r="B574" s="68"/>
      <c r="C574" s="75" t="s">
        <v>1355</v>
      </c>
      <c r="D574" s="73">
        <v>3</v>
      </c>
      <c r="E574" s="74" t="s">
        <v>2</v>
      </c>
      <c r="F574" s="71"/>
      <c r="G574" s="76"/>
      <c r="H574" s="71"/>
      <c r="J574" s="73">
        <v>3</v>
      </c>
    </row>
    <row r="575" spans="1:10" s="180" customFormat="1">
      <c r="A575" s="67"/>
      <c r="B575" s="68"/>
      <c r="C575" s="75" t="s">
        <v>1358</v>
      </c>
      <c r="D575" s="73">
        <v>1</v>
      </c>
      <c r="E575" s="74" t="s">
        <v>2</v>
      </c>
      <c r="F575" s="71"/>
      <c r="G575" s="76"/>
      <c r="H575" s="71"/>
      <c r="J575" s="73">
        <v>1</v>
      </c>
    </row>
    <row r="576" spans="1:10" s="64" customFormat="1" ht="42" customHeight="1">
      <c r="A576" s="67"/>
      <c r="B576" s="68"/>
      <c r="C576" s="69" t="s">
        <v>1347</v>
      </c>
      <c r="D576" s="73"/>
      <c r="E576" s="74"/>
      <c r="F576" s="71"/>
      <c r="G576" s="76"/>
      <c r="H576" s="71"/>
      <c r="J576" s="73"/>
    </row>
    <row r="577" spans="1:10" s="64" customFormat="1" ht="20.25" customHeight="1">
      <c r="A577" s="67"/>
      <c r="B577" s="68"/>
      <c r="C577" s="75" t="s">
        <v>1371</v>
      </c>
      <c r="D577" s="73">
        <v>52</v>
      </c>
      <c r="E577" s="74" t="s">
        <v>2</v>
      </c>
      <c r="F577" s="76"/>
      <c r="G577" s="76"/>
      <c r="H577" s="76"/>
      <c r="J577" s="73">
        <v>52</v>
      </c>
    </row>
    <row r="578" spans="1:10" s="64" customFormat="1" ht="20.25" customHeight="1">
      <c r="A578" s="67"/>
      <c r="B578" s="68"/>
      <c r="C578" s="69" t="s">
        <v>1348</v>
      </c>
      <c r="D578" s="73"/>
      <c r="E578" s="74"/>
      <c r="F578" s="71"/>
      <c r="G578" s="76"/>
      <c r="H578" s="71"/>
      <c r="J578" s="73"/>
    </row>
    <row r="579" spans="1:10" s="64" customFormat="1" ht="20.25" customHeight="1">
      <c r="A579" s="67"/>
      <c r="B579" s="68"/>
      <c r="C579" s="75" t="s">
        <v>1370</v>
      </c>
      <c r="D579" s="73">
        <v>81</v>
      </c>
      <c r="E579" s="74" t="s">
        <v>2</v>
      </c>
      <c r="F579" s="76"/>
      <c r="G579" s="76"/>
      <c r="H579" s="76"/>
      <c r="J579" s="73">
        <f>6+75</f>
        <v>81</v>
      </c>
    </row>
    <row r="580" spans="1:10" s="64" customFormat="1" ht="20.25" customHeight="1">
      <c r="A580" s="67"/>
      <c r="B580" s="68"/>
      <c r="C580" s="75" t="s">
        <v>1350</v>
      </c>
      <c r="D580" s="73">
        <v>8</v>
      </c>
      <c r="E580" s="74" t="s">
        <v>2</v>
      </c>
      <c r="F580" s="76"/>
      <c r="G580" s="76"/>
      <c r="H580" s="76"/>
      <c r="J580" s="73">
        <v>8</v>
      </c>
    </row>
    <row r="581" spans="1:10" s="64" customFormat="1" ht="20.25" customHeight="1">
      <c r="A581" s="67"/>
      <c r="B581" s="68"/>
      <c r="C581" s="69" t="s">
        <v>1349</v>
      </c>
      <c r="D581" s="73"/>
      <c r="E581" s="74"/>
      <c r="F581" s="71"/>
      <c r="G581" s="76"/>
      <c r="H581" s="71"/>
      <c r="J581" s="73"/>
    </row>
    <row r="582" spans="1:10" s="64" customFormat="1" ht="20.25" customHeight="1">
      <c r="A582" s="67"/>
      <c r="B582" s="68"/>
      <c r="C582" s="75" t="s">
        <v>1370</v>
      </c>
      <c r="D582" s="73">
        <v>92</v>
      </c>
      <c r="E582" s="74" t="s">
        <v>2</v>
      </c>
      <c r="F582" s="76"/>
      <c r="G582" s="76"/>
      <c r="H582" s="76"/>
      <c r="J582" s="73">
        <f>6+86</f>
        <v>92</v>
      </c>
    </row>
    <row r="583" spans="1:10" s="64" customFormat="1" ht="20.25" customHeight="1">
      <c r="A583" s="67"/>
      <c r="B583" s="68"/>
      <c r="C583" s="75" t="s">
        <v>1350</v>
      </c>
      <c r="D583" s="73">
        <v>15</v>
      </c>
      <c r="E583" s="74" t="s">
        <v>2</v>
      </c>
      <c r="F583" s="76"/>
      <c r="G583" s="76"/>
      <c r="H583" s="76"/>
      <c r="J583" s="73">
        <f>8+7</f>
        <v>15</v>
      </c>
    </row>
    <row r="584" spans="1:10" s="64" customFormat="1" ht="99.75" customHeight="1">
      <c r="A584" s="67">
        <v>20</v>
      </c>
      <c r="B584" s="67" t="s">
        <v>19</v>
      </c>
      <c r="C584" s="72" t="s">
        <v>1778</v>
      </c>
      <c r="D584" s="73"/>
      <c r="E584" s="74"/>
      <c r="F584" s="71"/>
      <c r="G584" s="76"/>
      <c r="H584" s="71"/>
      <c r="J584" s="73"/>
    </row>
    <row r="585" spans="1:10" s="64" customFormat="1" ht="38.25" customHeight="1">
      <c r="A585" s="67"/>
      <c r="B585" s="68"/>
      <c r="C585" s="69" t="s">
        <v>1345</v>
      </c>
      <c r="D585" s="73"/>
      <c r="E585" s="74"/>
      <c r="F585" s="71"/>
      <c r="G585" s="76"/>
      <c r="H585" s="71"/>
      <c r="J585" s="73"/>
    </row>
    <row r="586" spans="1:10" s="64" customFormat="1" ht="20.25" customHeight="1">
      <c r="A586" s="67"/>
      <c r="B586" s="68"/>
      <c r="C586" s="75" t="s">
        <v>1393</v>
      </c>
      <c r="D586" s="73">
        <v>1</v>
      </c>
      <c r="E586" s="74" t="s">
        <v>17</v>
      </c>
      <c r="F586" s="71"/>
      <c r="G586" s="76"/>
      <c r="H586" s="71"/>
      <c r="J586" s="73">
        <v>1</v>
      </c>
    </row>
    <row r="587" spans="1:10" s="64" customFormat="1" ht="20.25" customHeight="1">
      <c r="A587" s="67"/>
      <c r="B587" s="68"/>
      <c r="C587" s="75" t="s">
        <v>1394</v>
      </c>
      <c r="D587" s="73">
        <v>1</v>
      </c>
      <c r="E587" s="74" t="s">
        <v>17</v>
      </c>
      <c r="F587" s="71"/>
      <c r="G587" s="76"/>
      <c r="H587" s="71"/>
      <c r="J587" s="73">
        <v>1</v>
      </c>
    </row>
    <row r="588" spans="1:10" s="64" customFormat="1" ht="20.25" customHeight="1">
      <c r="A588" s="67"/>
      <c r="B588" s="68"/>
      <c r="C588" s="75" t="s">
        <v>1395</v>
      </c>
      <c r="D588" s="73">
        <v>1</v>
      </c>
      <c r="E588" s="74" t="s">
        <v>17</v>
      </c>
      <c r="F588" s="71"/>
      <c r="G588" s="76"/>
      <c r="H588" s="71"/>
      <c r="J588" s="73">
        <v>1</v>
      </c>
    </row>
    <row r="589" spans="1:10" s="64" customFormat="1" ht="20.25" customHeight="1">
      <c r="A589" s="67"/>
      <c r="B589" s="68"/>
      <c r="C589" s="75" t="s">
        <v>1396</v>
      </c>
      <c r="D589" s="73">
        <v>1</v>
      </c>
      <c r="E589" s="74" t="s">
        <v>17</v>
      </c>
      <c r="F589" s="71"/>
      <c r="G589" s="76"/>
      <c r="H589" s="71"/>
      <c r="J589" s="73">
        <v>1</v>
      </c>
    </row>
    <row r="590" spans="1:10" s="64" customFormat="1" ht="20.25" customHeight="1">
      <c r="A590" s="67"/>
      <c r="B590" s="68"/>
      <c r="C590" s="75" t="s">
        <v>1397</v>
      </c>
      <c r="D590" s="73">
        <v>1</v>
      </c>
      <c r="E590" s="74" t="s">
        <v>17</v>
      </c>
      <c r="F590" s="71"/>
      <c r="G590" s="76"/>
      <c r="H590" s="71"/>
      <c r="J590" s="73">
        <v>1</v>
      </c>
    </row>
    <row r="591" spans="1:10" s="64" customFormat="1" ht="20.25" customHeight="1">
      <c r="A591" s="67"/>
      <c r="B591" s="68"/>
      <c r="C591" s="75" t="s">
        <v>1398</v>
      </c>
      <c r="D591" s="73">
        <v>1</v>
      </c>
      <c r="E591" s="74" t="s">
        <v>17</v>
      </c>
      <c r="F591" s="71"/>
      <c r="G591" s="76"/>
      <c r="H591" s="71"/>
      <c r="J591" s="73">
        <v>1</v>
      </c>
    </row>
    <row r="592" spans="1:10" s="64" customFormat="1" ht="20.25" customHeight="1">
      <c r="A592" s="67"/>
      <c r="B592" s="68"/>
      <c r="C592" s="75" t="s">
        <v>1399</v>
      </c>
      <c r="D592" s="73">
        <v>1</v>
      </c>
      <c r="E592" s="74" t="s">
        <v>17</v>
      </c>
      <c r="F592" s="71"/>
      <c r="G592" s="76"/>
      <c r="H592" s="71"/>
      <c r="J592" s="73">
        <v>1</v>
      </c>
    </row>
    <row r="593" spans="1:10" s="175" customFormat="1">
      <c r="A593" s="71"/>
      <c r="B593" s="71"/>
      <c r="C593" s="75" t="s">
        <v>1400</v>
      </c>
      <c r="D593" s="73">
        <v>1</v>
      </c>
      <c r="E593" s="74" t="s">
        <v>17</v>
      </c>
      <c r="F593" s="71"/>
      <c r="G593" s="71"/>
      <c r="H593" s="71"/>
      <c r="J593" s="73">
        <v>1</v>
      </c>
    </row>
    <row r="594" spans="1:10" s="175" customFormat="1">
      <c r="A594" s="68"/>
      <c r="B594" s="68"/>
      <c r="C594" s="75" t="s">
        <v>1401</v>
      </c>
      <c r="D594" s="73">
        <v>1</v>
      </c>
      <c r="E594" s="74" t="s">
        <v>17</v>
      </c>
      <c r="F594" s="71"/>
      <c r="G594" s="71"/>
      <c r="H594" s="71"/>
      <c r="J594" s="73">
        <v>1</v>
      </c>
    </row>
    <row r="595" spans="1:10" s="175" customFormat="1">
      <c r="A595" s="68"/>
      <c r="B595" s="68"/>
      <c r="C595" s="75" t="s">
        <v>1402</v>
      </c>
      <c r="D595" s="73">
        <v>1</v>
      </c>
      <c r="E595" s="74" t="s">
        <v>17</v>
      </c>
      <c r="F595" s="71"/>
      <c r="G595" s="71"/>
      <c r="H595" s="71"/>
      <c r="J595" s="73">
        <v>1</v>
      </c>
    </row>
    <row r="596" spans="1:10" s="175" customFormat="1">
      <c r="A596" s="68"/>
      <c r="B596" s="68"/>
      <c r="C596" s="75" t="s">
        <v>1403</v>
      </c>
      <c r="D596" s="73">
        <v>1</v>
      </c>
      <c r="E596" s="74" t="s">
        <v>17</v>
      </c>
      <c r="F596" s="71"/>
      <c r="G596" s="71"/>
      <c r="H596" s="71"/>
      <c r="J596" s="73">
        <v>1</v>
      </c>
    </row>
    <row r="597" spans="1:10" s="175" customFormat="1" ht="18" customHeight="1">
      <c r="A597" s="68"/>
      <c r="B597" s="68"/>
      <c r="C597" s="75" t="s">
        <v>1404</v>
      </c>
      <c r="D597" s="73">
        <v>1</v>
      </c>
      <c r="E597" s="74" t="s">
        <v>17</v>
      </c>
      <c r="F597" s="71"/>
      <c r="G597" s="71"/>
      <c r="H597" s="71"/>
      <c r="J597" s="73">
        <v>1</v>
      </c>
    </row>
    <row r="598" spans="1:10" s="175" customFormat="1" ht="22.5" customHeight="1">
      <c r="A598" s="68"/>
      <c r="B598" s="68"/>
      <c r="C598" s="75" t="s">
        <v>1402</v>
      </c>
      <c r="D598" s="73">
        <v>1</v>
      </c>
      <c r="E598" s="74" t="s">
        <v>17</v>
      </c>
      <c r="F598" s="71"/>
      <c r="G598" s="71"/>
      <c r="H598" s="71"/>
      <c r="J598" s="73">
        <v>1</v>
      </c>
    </row>
    <row r="599" spans="1:10" s="175" customFormat="1">
      <c r="A599" s="68"/>
      <c r="B599" s="68"/>
      <c r="C599" s="75" t="s">
        <v>1405</v>
      </c>
      <c r="D599" s="73">
        <v>1</v>
      </c>
      <c r="E599" s="74" t="s">
        <v>17</v>
      </c>
      <c r="F599" s="71"/>
      <c r="G599" s="71"/>
      <c r="H599" s="71"/>
      <c r="J599" s="73">
        <v>1</v>
      </c>
    </row>
    <row r="600" spans="1:10" s="175" customFormat="1">
      <c r="A600" s="68"/>
      <c r="B600" s="68"/>
      <c r="C600" s="75" t="s">
        <v>1406</v>
      </c>
      <c r="D600" s="73">
        <v>2</v>
      </c>
      <c r="E600" s="74" t="s">
        <v>17</v>
      </c>
      <c r="F600" s="71"/>
      <c r="G600" s="71"/>
      <c r="H600" s="71"/>
      <c r="J600" s="73">
        <v>2</v>
      </c>
    </row>
    <row r="601" spans="1:10" s="187" customFormat="1">
      <c r="A601" s="68"/>
      <c r="B601" s="68"/>
      <c r="C601" s="75" t="s">
        <v>1407</v>
      </c>
      <c r="D601" s="73">
        <v>4</v>
      </c>
      <c r="E601" s="74" t="s">
        <v>17</v>
      </c>
      <c r="F601" s="71"/>
      <c r="G601" s="71"/>
      <c r="H601" s="71"/>
      <c r="J601" s="73">
        <v>4</v>
      </c>
    </row>
    <row r="602" spans="1:10" s="187" customFormat="1">
      <c r="A602" s="68"/>
      <c r="B602" s="68"/>
      <c r="C602" s="75" t="s">
        <v>1408</v>
      </c>
      <c r="D602" s="73">
        <v>16</v>
      </c>
      <c r="E602" s="74" t="s">
        <v>17</v>
      </c>
      <c r="F602" s="71"/>
      <c r="G602" s="71"/>
      <c r="H602" s="71"/>
      <c r="J602" s="73">
        <v>16</v>
      </c>
    </row>
    <row r="603" spans="1:10" s="187" customFormat="1">
      <c r="A603" s="68"/>
      <c r="B603" s="68"/>
      <c r="C603" s="75" t="s">
        <v>1409</v>
      </c>
      <c r="D603" s="73">
        <v>40</v>
      </c>
      <c r="E603" s="74" t="s">
        <v>17</v>
      </c>
      <c r="F603" s="71"/>
      <c r="G603" s="71"/>
      <c r="H603" s="71"/>
      <c r="J603" s="73">
        <v>40</v>
      </c>
    </row>
    <row r="604" spans="1:10" s="187" customFormat="1">
      <c r="A604" s="68"/>
      <c r="B604" s="68"/>
      <c r="C604" s="75" t="s">
        <v>1410</v>
      </c>
      <c r="D604" s="73">
        <v>12</v>
      </c>
      <c r="E604" s="74" t="s">
        <v>17</v>
      </c>
      <c r="F604" s="71"/>
      <c r="G604" s="71"/>
      <c r="H604" s="71"/>
      <c r="J604" s="73">
        <v>12</v>
      </c>
    </row>
    <row r="605" spans="1:10" s="187" customFormat="1">
      <c r="A605" s="68"/>
      <c r="B605" s="68"/>
      <c r="C605" s="75" t="s">
        <v>1411</v>
      </c>
      <c r="D605" s="73">
        <v>12</v>
      </c>
      <c r="E605" s="74" t="s">
        <v>17</v>
      </c>
      <c r="F605" s="71"/>
      <c r="G605" s="71"/>
      <c r="H605" s="71"/>
      <c r="J605" s="73">
        <v>12</v>
      </c>
    </row>
    <row r="606" spans="1:10" s="187" customFormat="1">
      <c r="A606" s="68"/>
      <c r="B606" s="68"/>
      <c r="C606" s="75" t="s">
        <v>1412</v>
      </c>
      <c r="D606" s="73">
        <v>4</v>
      </c>
      <c r="E606" s="74" t="s">
        <v>17</v>
      </c>
      <c r="F606" s="71"/>
      <c r="G606" s="71"/>
      <c r="H606" s="71"/>
      <c r="J606" s="73">
        <v>4</v>
      </c>
    </row>
    <row r="607" spans="1:10" s="187" customFormat="1">
      <c r="A607" s="68"/>
      <c r="B607" s="68"/>
      <c r="C607" s="75" t="s">
        <v>1413</v>
      </c>
      <c r="D607" s="73">
        <v>8</v>
      </c>
      <c r="E607" s="74" t="s">
        <v>17</v>
      </c>
      <c r="F607" s="71"/>
      <c r="G607" s="71"/>
      <c r="H607" s="71"/>
      <c r="J607" s="73">
        <v>8</v>
      </c>
    </row>
    <row r="608" spans="1:10" s="187" customFormat="1">
      <c r="A608" s="68"/>
      <c r="B608" s="68"/>
      <c r="C608" s="75" t="s">
        <v>1412</v>
      </c>
      <c r="D608" s="73">
        <v>4</v>
      </c>
      <c r="E608" s="74" t="s">
        <v>17</v>
      </c>
      <c r="F608" s="71"/>
      <c r="G608" s="71"/>
      <c r="H608" s="71"/>
      <c r="J608" s="73">
        <v>4</v>
      </c>
    </row>
    <row r="609" spans="1:10" s="187" customFormat="1">
      <c r="A609" s="68"/>
      <c r="B609" s="68"/>
      <c r="C609" s="75" t="s">
        <v>1411</v>
      </c>
      <c r="D609" s="73">
        <v>16</v>
      </c>
      <c r="E609" s="74" t="s">
        <v>17</v>
      </c>
      <c r="F609" s="71"/>
      <c r="G609" s="71"/>
      <c r="H609" s="71"/>
      <c r="J609" s="73">
        <v>16</v>
      </c>
    </row>
    <row r="610" spans="1:10" s="179" customFormat="1" ht="18.75" customHeight="1">
      <c r="A610" s="68"/>
      <c r="B610" s="68"/>
      <c r="C610" s="75" t="s">
        <v>1403</v>
      </c>
      <c r="D610" s="73">
        <v>1</v>
      </c>
      <c r="E610" s="74" t="s">
        <v>17</v>
      </c>
      <c r="F610" s="71"/>
      <c r="G610" s="71"/>
      <c r="H610" s="71"/>
      <c r="J610" s="73">
        <v>1</v>
      </c>
    </row>
    <row r="611" spans="1:10" s="179" customFormat="1">
      <c r="A611" s="68"/>
      <c r="B611" s="68"/>
      <c r="C611" s="75" t="s">
        <v>1414</v>
      </c>
      <c r="D611" s="73">
        <v>1</v>
      </c>
      <c r="E611" s="74" t="s">
        <v>17</v>
      </c>
      <c r="F611" s="71"/>
      <c r="G611" s="71"/>
      <c r="H611" s="71"/>
      <c r="J611" s="73">
        <v>1</v>
      </c>
    </row>
    <row r="612" spans="1:10" s="179" customFormat="1">
      <c r="A612" s="68"/>
      <c r="B612" s="68"/>
      <c r="C612" s="75" t="s">
        <v>1415</v>
      </c>
      <c r="D612" s="73">
        <v>1</v>
      </c>
      <c r="E612" s="74" t="s">
        <v>17</v>
      </c>
      <c r="F612" s="71"/>
      <c r="G612" s="71"/>
      <c r="H612" s="71"/>
      <c r="J612" s="73">
        <v>1</v>
      </c>
    </row>
    <row r="613" spans="1:10" s="179" customFormat="1">
      <c r="A613" s="68"/>
      <c r="B613" s="68"/>
      <c r="C613" s="75" t="s">
        <v>1416</v>
      </c>
      <c r="D613" s="73">
        <v>1</v>
      </c>
      <c r="E613" s="74" t="s">
        <v>17</v>
      </c>
      <c r="F613" s="71"/>
      <c r="G613" s="71"/>
      <c r="H613" s="71"/>
      <c r="J613" s="73">
        <v>1</v>
      </c>
    </row>
    <row r="614" spans="1:10" s="182" customFormat="1" ht="15.75" customHeight="1">
      <c r="A614" s="68"/>
      <c r="B614" s="68"/>
      <c r="C614" s="75" t="s">
        <v>1417</v>
      </c>
      <c r="D614" s="73">
        <v>10</v>
      </c>
      <c r="E614" s="74" t="s">
        <v>17</v>
      </c>
      <c r="F614" s="71"/>
      <c r="G614" s="71"/>
      <c r="H614" s="71"/>
      <c r="J614" s="73">
        <v>10</v>
      </c>
    </row>
    <row r="615" spans="1:10" s="182" customFormat="1">
      <c r="A615" s="68"/>
      <c r="B615" s="68"/>
      <c r="C615" s="75" t="s">
        <v>1423</v>
      </c>
      <c r="D615" s="73">
        <v>6</v>
      </c>
      <c r="E615" s="74" t="s">
        <v>17</v>
      </c>
      <c r="F615" s="71"/>
      <c r="G615" s="71"/>
      <c r="H615" s="71"/>
      <c r="J615" s="73">
        <v>6</v>
      </c>
    </row>
    <row r="616" spans="1:10" s="182" customFormat="1">
      <c r="A616" s="68"/>
      <c r="B616" s="68"/>
      <c r="C616" s="75" t="s">
        <v>1422</v>
      </c>
      <c r="D616" s="73">
        <v>2</v>
      </c>
      <c r="E616" s="74" t="s">
        <v>17</v>
      </c>
      <c r="F616" s="71"/>
      <c r="G616" s="71"/>
      <c r="H616" s="71"/>
      <c r="J616" s="73">
        <v>2</v>
      </c>
    </row>
    <row r="617" spans="1:10" s="182" customFormat="1">
      <c r="A617" s="68"/>
      <c r="B617" s="68"/>
      <c r="C617" s="75" t="s">
        <v>1421</v>
      </c>
      <c r="D617" s="73">
        <v>2</v>
      </c>
      <c r="E617" s="74" t="s">
        <v>17</v>
      </c>
      <c r="F617" s="71"/>
      <c r="G617" s="71"/>
      <c r="H617" s="71"/>
      <c r="J617" s="73">
        <v>2</v>
      </c>
    </row>
    <row r="618" spans="1:10" s="182" customFormat="1" ht="15.75" customHeight="1">
      <c r="A618" s="68"/>
      <c r="B618" s="68"/>
      <c r="C618" s="75" t="s">
        <v>1420</v>
      </c>
      <c r="D618" s="73">
        <v>2</v>
      </c>
      <c r="E618" s="74" t="s">
        <v>17</v>
      </c>
      <c r="F618" s="71"/>
      <c r="G618" s="71"/>
      <c r="H618" s="71"/>
      <c r="J618" s="73">
        <v>2</v>
      </c>
    </row>
    <row r="619" spans="1:10" s="182" customFormat="1">
      <c r="A619" s="68"/>
      <c r="B619" s="68"/>
      <c r="C619" s="75" t="s">
        <v>1419</v>
      </c>
      <c r="D619" s="73">
        <v>2</v>
      </c>
      <c r="E619" s="74" t="s">
        <v>17</v>
      </c>
      <c r="F619" s="71"/>
      <c r="G619" s="71"/>
      <c r="H619" s="71"/>
      <c r="J619" s="73">
        <v>2</v>
      </c>
    </row>
    <row r="620" spans="1:10" s="182" customFormat="1">
      <c r="A620" s="68"/>
      <c r="B620" s="68"/>
      <c r="C620" s="75" t="s">
        <v>1418</v>
      </c>
      <c r="D620" s="73">
        <v>1</v>
      </c>
      <c r="E620" s="74" t="s">
        <v>17</v>
      </c>
      <c r="F620" s="71"/>
      <c r="G620" s="71"/>
      <c r="H620" s="71"/>
      <c r="J620" s="73">
        <v>1</v>
      </c>
    </row>
    <row r="621" spans="1:10" s="64" customFormat="1" ht="37.5">
      <c r="A621" s="67"/>
      <c r="B621" s="68"/>
      <c r="C621" s="95" t="s">
        <v>1265</v>
      </c>
      <c r="D621" s="88"/>
      <c r="E621" s="88"/>
      <c r="F621" s="71"/>
      <c r="G621" s="76"/>
      <c r="H621" s="71"/>
      <c r="J621" s="88"/>
    </row>
    <row r="622" spans="1:10" s="64" customFormat="1" ht="20.25" customHeight="1">
      <c r="A622" s="67"/>
      <c r="B622" s="68"/>
      <c r="C622" s="75" t="s">
        <v>1780</v>
      </c>
      <c r="D622" s="73">
        <v>1</v>
      </c>
      <c r="E622" s="74" t="s">
        <v>17</v>
      </c>
      <c r="F622" s="71"/>
      <c r="G622" s="76"/>
      <c r="H622" s="71"/>
      <c r="J622" s="73">
        <v>1</v>
      </c>
    </row>
    <row r="623" spans="1:10" s="64" customFormat="1" ht="20.25" customHeight="1">
      <c r="A623" s="67"/>
      <c r="B623" s="68"/>
      <c r="C623" s="75" t="s">
        <v>1781</v>
      </c>
      <c r="D623" s="73">
        <v>1</v>
      </c>
      <c r="E623" s="74" t="s">
        <v>2</v>
      </c>
      <c r="F623" s="71"/>
      <c r="G623" s="76"/>
      <c r="H623" s="71"/>
      <c r="J623" s="73">
        <v>1</v>
      </c>
    </row>
    <row r="624" spans="1:10" s="64" customFormat="1" ht="20.25" customHeight="1">
      <c r="A624" s="67"/>
      <c r="B624" s="68"/>
      <c r="C624" s="75" t="s">
        <v>1782</v>
      </c>
      <c r="D624" s="73">
        <v>1</v>
      </c>
      <c r="E624" s="74" t="s">
        <v>2</v>
      </c>
      <c r="F624" s="71"/>
      <c r="G624" s="76"/>
      <c r="H624" s="71"/>
      <c r="J624" s="73">
        <v>1</v>
      </c>
    </row>
    <row r="625" spans="1:10" s="64" customFormat="1" ht="20.25" customHeight="1">
      <c r="A625" s="67"/>
      <c r="B625" s="68"/>
      <c r="C625" s="75" t="s">
        <v>1403</v>
      </c>
      <c r="D625" s="73">
        <v>1</v>
      </c>
      <c r="E625" s="74" t="s">
        <v>2</v>
      </c>
      <c r="F625" s="71"/>
      <c r="G625" s="76"/>
      <c r="H625" s="71"/>
      <c r="J625" s="73">
        <v>1</v>
      </c>
    </row>
    <row r="626" spans="1:10" s="64" customFormat="1" ht="20.25" customHeight="1">
      <c r="A626" s="67"/>
      <c r="B626" s="68"/>
      <c r="C626" s="75" t="s">
        <v>1783</v>
      </c>
      <c r="D626" s="73">
        <v>2</v>
      </c>
      <c r="E626" s="74" t="s">
        <v>17</v>
      </c>
      <c r="F626" s="71"/>
      <c r="G626" s="76"/>
      <c r="H626" s="71"/>
      <c r="J626" s="73">
        <v>2</v>
      </c>
    </row>
    <row r="627" spans="1:10" s="64" customFormat="1" ht="20.25" customHeight="1">
      <c r="A627" s="67"/>
      <c r="B627" s="68"/>
      <c r="C627" s="75" t="s">
        <v>1784</v>
      </c>
      <c r="D627" s="73">
        <v>1</v>
      </c>
      <c r="E627" s="74" t="s">
        <v>2</v>
      </c>
      <c r="F627" s="71"/>
      <c r="G627" s="76"/>
      <c r="H627" s="71"/>
      <c r="J627" s="73">
        <v>1</v>
      </c>
    </row>
    <row r="628" spans="1:10" s="64" customFormat="1" ht="20.25" customHeight="1">
      <c r="A628" s="67"/>
      <c r="B628" s="68"/>
      <c r="C628" s="75" t="s">
        <v>1785</v>
      </c>
      <c r="D628" s="73">
        <v>1</v>
      </c>
      <c r="E628" s="74" t="s">
        <v>2</v>
      </c>
      <c r="F628" s="71"/>
      <c r="G628" s="76"/>
      <c r="H628" s="71"/>
      <c r="J628" s="73">
        <v>1</v>
      </c>
    </row>
    <row r="629" spans="1:10" s="64" customFormat="1" ht="20.25" customHeight="1">
      <c r="A629" s="67"/>
      <c r="B629" s="68"/>
      <c r="C629" s="75" t="s">
        <v>1786</v>
      </c>
      <c r="D629" s="73">
        <v>1</v>
      </c>
      <c r="E629" s="74" t="s">
        <v>2</v>
      </c>
      <c r="F629" s="71"/>
      <c r="G629" s="76"/>
      <c r="H629" s="71"/>
      <c r="J629" s="73">
        <v>1</v>
      </c>
    </row>
    <row r="630" spans="1:10" s="64" customFormat="1" ht="20.25" customHeight="1">
      <c r="A630" s="67"/>
      <c r="B630" s="68"/>
      <c r="C630" s="75" t="s">
        <v>1787</v>
      </c>
      <c r="D630" s="73">
        <v>1</v>
      </c>
      <c r="E630" s="74" t="s">
        <v>2</v>
      </c>
      <c r="F630" s="71"/>
      <c r="G630" s="76"/>
      <c r="H630" s="71"/>
      <c r="J630" s="73">
        <v>1</v>
      </c>
    </row>
    <row r="631" spans="1:10" s="174" customFormat="1">
      <c r="A631" s="67"/>
      <c r="B631" s="68"/>
      <c r="C631" s="75" t="s">
        <v>1788</v>
      </c>
      <c r="D631" s="73">
        <v>1</v>
      </c>
      <c r="E631" s="74" t="s">
        <v>2</v>
      </c>
      <c r="F631" s="71"/>
      <c r="G631" s="71"/>
      <c r="H631" s="71"/>
      <c r="J631" s="73">
        <v>1</v>
      </c>
    </row>
    <row r="632" spans="1:10" s="174" customFormat="1">
      <c r="A632" s="67"/>
      <c r="B632" s="68"/>
      <c r="C632" s="75" t="s">
        <v>1789</v>
      </c>
      <c r="D632" s="73">
        <v>1</v>
      </c>
      <c r="E632" s="74" t="s">
        <v>2</v>
      </c>
      <c r="F632" s="71"/>
      <c r="G632" s="71"/>
      <c r="H632" s="71"/>
      <c r="J632" s="73">
        <v>1</v>
      </c>
    </row>
    <row r="633" spans="1:10" s="174" customFormat="1" ht="15.75" customHeight="1">
      <c r="A633" s="67"/>
      <c r="B633" s="68"/>
      <c r="C633" s="75" t="s">
        <v>1790</v>
      </c>
      <c r="D633" s="73">
        <v>1</v>
      </c>
      <c r="E633" s="74" t="s">
        <v>2</v>
      </c>
      <c r="F633" s="71"/>
      <c r="G633" s="71"/>
      <c r="H633" s="71"/>
      <c r="J633" s="73">
        <v>1</v>
      </c>
    </row>
    <row r="634" spans="1:10" s="174" customFormat="1">
      <c r="A634" s="67"/>
      <c r="B634" s="68"/>
      <c r="C634" s="75" t="s">
        <v>1791</v>
      </c>
      <c r="D634" s="73">
        <v>1</v>
      </c>
      <c r="E634" s="74" t="s">
        <v>2</v>
      </c>
      <c r="F634" s="71"/>
      <c r="G634" s="71"/>
      <c r="H634" s="71"/>
      <c r="J634" s="73">
        <v>1</v>
      </c>
    </row>
    <row r="635" spans="1:10" s="174" customFormat="1">
      <c r="A635" s="67"/>
      <c r="B635" s="68"/>
      <c r="C635" s="75" t="s">
        <v>1792</v>
      </c>
      <c r="D635" s="73">
        <v>1</v>
      </c>
      <c r="E635" s="74" t="s">
        <v>2</v>
      </c>
      <c r="F635" s="71"/>
      <c r="G635" s="71"/>
      <c r="H635" s="71"/>
      <c r="J635" s="73">
        <v>1</v>
      </c>
    </row>
    <row r="636" spans="1:10" s="174" customFormat="1">
      <c r="A636" s="67"/>
      <c r="B636" s="68"/>
      <c r="C636" s="75" t="s">
        <v>1793</v>
      </c>
      <c r="D636" s="73">
        <v>1</v>
      </c>
      <c r="E636" s="74" t="s">
        <v>2</v>
      </c>
      <c r="F636" s="71"/>
      <c r="G636" s="71"/>
      <c r="H636" s="71"/>
      <c r="J636" s="73">
        <v>1</v>
      </c>
    </row>
    <row r="637" spans="1:10" s="180" customFormat="1">
      <c r="A637" s="67"/>
      <c r="B637" s="68"/>
      <c r="C637" s="75" t="s">
        <v>1794</v>
      </c>
      <c r="D637" s="73">
        <v>1</v>
      </c>
      <c r="E637" s="74" t="s">
        <v>2</v>
      </c>
      <c r="F637" s="71"/>
      <c r="G637" s="71"/>
      <c r="H637" s="71"/>
      <c r="J637" s="73">
        <v>1</v>
      </c>
    </row>
    <row r="638" spans="1:10" s="180" customFormat="1">
      <c r="A638" s="67"/>
      <c r="B638" s="68"/>
      <c r="C638" s="75" t="s">
        <v>1795</v>
      </c>
      <c r="D638" s="73">
        <v>1</v>
      </c>
      <c r="E638" s="74" t="s">
        <v>2</v>
      </c>
      <c r="F638" s="71"/>
      <c r="G638" s="71"/>
      <c r="H638" s="71"/>
      <c r="J638" s="73">
        <v>1</v>
      </c>
    </row>
    <row r="639" spans="1:10" s="189" customFormat="1">
      <c r="A639" s="67"/>
      <c r="B639" s="68"/>
      <c r="C639" s="75" t="s">
        <v>1796</v>
      </c>
      <c r="D639" s="73">
        <v>1</v>
      </c>
      <c r="E639" s="74" t="s">
        <v>2</v>
      </c>
      <c r="F639" s="71"/>
      <c r="G639" s="71"/>
      <c r="H639" s="71"/>
      <c r="J639" s="73">
        <v>1</v>
      </c>
    </row>
    <row r="640" spans="1:10" s="189" customFormat="1">
      <c r="A640" s="67"/>
      <c r="B640" s="68"/>
      <c r="C640" s="75" t="s">
        <v>1797</v>
      </c>
      <c r="D640" s="73">
        <v>1</v>
      </c>
      <c r="E640" s="74" t="s">
        <v>2</v>
      </c>
      <c r="F640" s="71"/>
      <c r="G640" s="71"/>
      <c r="H640" s="71"/>
      <c r="J640" s="73">
        <v>1</v>
      </c>
    </row>
    <row r="641" spans="1:10" s="189" customFormat="1">
      <c r="A641" s="67"/>
      <c r="B641" s="68"/>
      <c r="C641" s="75" t="s">
        <v>1781</v>
      </c>
      <c r="D641" s="73">
        <v>1</v>
      </c>
      <c r="E641" s="74" t="s">
        <v>2</v>
      </c>
      <c r="F641" s="71"/>
      <c r="G641" s="71"/>
      <c r="H641" s="71"/>
      <c r="J641" s="73">
        <v>1</v>
      </c>
    </row>
    <row r="642" spans="1:10" s="189" customFormat="1">
      <c r="A642" s="67"/>
      <c r="B642" s="68"/>
      <c r="C642" s="75" t="s">
        <v>1785</v>
      </c>
      <c r="D642" s="73">
        <v>1</v>
      </c>
      <c r="E642" s="74" t="s">
        <v>2</v>
      </c>
      <c r="F642" s="71"/>
      <c r="G642" s="71"/>
      <c r="H642" s="71"/>
      <c r="J642" s="73">
        <v>1</v>
      </c>
    </row>
    <row r="643" spans="1:10" s="182" customFormat="1">
      <c r="A643" s="67"/>
      <c r="B643" s="68"/>
      <c r="C643" s="75" t="s">
        <v>1781</v>
      </c>
      <c r="D643" s="73">
        <v>1</v>
      </c>
      <c r="E643" s="74" t="s">
        <v>2</v>
      </c>
      <c r="F643" s="71"/>
      <c r="G643" s="71"/>
      <c r="H643" s="71"/>
      <c r="J643" s="73">
        <v>1</v>
      </c>
    </row>
    <row r="644" spans="1:10" s="182" customFormat="1">
      <c r="A644" s="67"/>
      <c r="B644" s="68"/>
      <c r="C644" s="75" t="s">
        <v>1798</v>
      </c>
      <c r="D644" s="73">
        <v>1</v>
      </c>
      <c r="E644" s="74" t="s">
        <v>2</v>
      </c>
      <c r="F644" s="71"/>
      <c r="G644" s="71"/>
      <c r="H644" s="71"/>
      <c r="J644" s="73">
        <v>1</v>
      </c>
    </row>
    <row r="645" spans="1:10" s="64" customFormat="1" ht="75">
      <c r="A645" s="67">
        <v>21</v>
      </c>
      <c r="B645" s="67" t="s">
        <v>21</v>
      </c>
      <c r="C645" s="72" t="s">
        <v>167</v>
      </c>
      <c r="D645" s="73"/>
      <c r="E645" s="74"/>
      <c r="F645" s="71"/>
      <c r="G645" s="76"/>
      <c r="H645" s="71"/>
      <c r="J645" s="73"/>
    </row>
    <row r="646" spans="1:10" s="182" customFormat="1" ht="19.5" customHeight="1">
      <c r="A646" s="67"/>
      <c r="B646" s="68"/>
      <c r="C646" s="75" t="s">
        <v>1483</v>
      </c>
      <c r="D646" s="73">
        <v>5</v>
      </c>
      <c r="E646" s="74" t="s">
        <v>2</v>
      </c>
      <c r="F646" s="71"/>
      <c r="G646" s="71"/>
      <c r="H646" s="71"/>
    </row>
    <row r="647" spans="1:10" s="182" customFormat="1" ht="20.25" customHeight="1">
      <c r="A647" s="67"/>
      <c r="B647" s="68"/>
      <c r="C647" s="75" t="s">
        <v>1484</v>
      </c>
      <c r="D647" s="73">
        <v>61</v>
      </c>
      <c r="E647" s="74" t="s">
        <v>2</v>
      </c>
      <c r="F647" s="71"/>
      <c r="G647" s="71"/>
      <c r="H647" s="71"/>
    </row>
    <row r="648" spans="1:10" s="182" customFormat="1">
      <c r="A648" s="67"/>
      <c r="B648" s="68"/>
      <c r="C648" s="75" t="s">
        <v>1451</v>
      </c>
      <c r="D648" s="73">
        <v>109</v>
      </c>
      <c r="E648" s="74" t="s">
        <v>2</v>
      </c>
      <c r="F648" s="71"/>
      <c r="G648" s="71"/>
      <c r="H648" s="71"/>
    </row>
    <row r="649" spans="1:10" s="182" customFormat="1">
      <c r="A649" s="67"/>
      <c r="B649" s="68"/>
      <c r="C649" s="75" t="s">
        <v>1448</v>
      </c>
      <c r="D649" s="73">
        <v>8</v>
      </c>
      <c r="E649" s="74" t="s">
        <v>2</v>
      </c>
      <c r="F649" s="71"/>
      <c r="G649" s="71"/>
      <c r="H649" s="71"/>
    </row>
    <row r="650" spans="1:10" s="182" customFormat="1">
      <c r="A650" s="67"/>
      <c r="B650" s="68"/>
      <c r="C650" s="75" t="s">
        <v>1449</v>
      </c>
      <c r="D650" s="73">
        <v>22</v>
      </c>
      <c r="E650" s="74" t="s">
        <v>2</v>
      </c>
      <c r="F650" s="71"/>
      <c r="G650" s="71"/>
      <c r="H650" s="71"/>
    </row>
    <row r="651" spans="1:10" s="182" customFormat="1">
      <c r="A651" s="67"/>
      <c r="B651" s="68"/>
      <c r="C651" s="75" t="s">
        <v>1485</v>
      </c>
      <c r="D651" s="73">
        <v>8</v>
      </c>
      <c r="E651" s="74" t="s">
        <v>2</v>
      </c>
      <c r="F651" s="71"/>
      <c r="G651" s="71"/>
      <c r="H651" s="71"/>
    </row>
    <row r="652" spans="1:10" s="182" customFormat="1">
      <c r="A652" s="67"/>
      <c r="B652" s="68"/>
      <c r="C652" s="75" t="s">
        <v>1447</v>
      </c>
      <c r="D652" s="73">
        <v>3</v>
      </c>
      <c r="E652" s="74" t="s">
        <v>2</v>
      </c>
      <c r="F652" s="71"/>
      <c r="G652" s="71"/>
      <c r="H652" s="71"/>
    </row>
    <row r="653" spans="1:10" s="182" customFormat="1">
      <c r="A653" s="67"/>
      <c r="B653" s="68"/>
      <c r="C653" s="75" t="s">
        <v>1442</v>
      </c>
      <c r="D653" s="73">
        <v>28</v>
      </c>
      <c r="E653" s="74" t="s">
        <v>2</v>
      </c>
      <c r="F653" s="71"/>
      <c r="G653" s="71"/>
      <c r="H653" s="71"/>
    </row>
    <row r="654" spans="1:10" s="182" customFormat="1">
      <c r="A654" s="67"/>
      <c r="B654" s="68"/>
      <c r="C654" s="75" t="s">
        <v>1445</v>
      </c>
      <c r="D654" s="73">
        <v>4</v>
      </c>
      <c r="E654" s="74" t="s">
        <v>2</v>
      </c>
      <c r="F654" s="71"/>
      <c r="G654" s="71"/>
      <c r="H654" s="71"/>
    </row>
    <row r="655" spans="1:10" s="182" customFormat="1">
      <c r="A655" s="67"/>
      <c r="B655" s="68"/>
      <c r="C655" s="75" t="s">
        <v>1444</v>
      </c>
      <c r="D655" s="73">
        <v>20</v>
      </c>
      <c r="E655" s="74" t="s">
        <v>2</v>
      </c>
      <c r="F655" s="71"/>
      <c r="G655" s="71"/>
      <c r="H655" s="71"/>
    </row>
    <row r="656" spans="1:10" s="182" customFormat="1">
      <c r="A656" s="67"/>
      <c r="B656" s="68"/>
      <c r="C656" s="75" t="s">
        <v>1437</v>
      </c>
      <c r="D656" s="73">
        <v>4</v>
      </c>
      <c r="E656" s="74" t="s">
        <v>2</v>
      </c>
      <c r="F656" s="71"/>
      <c r="G656" s="71"/>
      <c r="H656" s="71"/>
    </row>
    <row r="657" spans="1:8" s="182" customFormat="1">
      <c r="A657" s="67"/>
      <c r="B657" s="68"/>
      <c r="C657" s="75" t="s">
        <v>1443</v>
      </c>
      <c r="D657" s="73">
        <v>7</v>
      </c>
      <c r="E657" s="74" t="s">
        <v>2</v>
      </c>
      <c r="F657" s="71"/>
      <c r="G657" s="71"/>
      <c r="H657" s="71"/>
    </row>
    <row r="658" spans="1:8" s="182" customFormat="1">
      <c r="A658" s="67"/>
      <c r="B658" s="68"/>
      <c r="C658" s="75" t="s">
        <v>1486</v>
      </c>
      <c r="D658" s="73">
        <v>3</v>
      </c>
      <c r="E658" s="74" t="s">
        <v>2</v>
      </c>
      <c r="F658" s="71"/>
      <c r="G658" s="71"/>
      <c r="H658" s="71"/>
    </row>
    <row r="659" spans="1:8" s="182" customFormat="1">
      <c r="A659" s="67"/>
      <c r="B659" s="68"/>
      <c r="C659" s="75" t="s">
        <v>1487</v>
      </c>
      <c r="D659" s="73">
        <v>2</v>
      </c>
      <c r="E659" s="74" t="s">
        <v>2</v>
      </c>
      <c r="F659" s="71"/>
      <c r="G659" s="71"/>
      <c r="H659" s="71"/>
    </row>
    <row r="660" spans="1:8" s="182" customFormat="1">
      <c r="A660" s="67"/>
      <c r="B660" s="68"/>
      <c r="C660" s="75" t="s">
        <v>1488</v>
      </c>
      <c r="D660" s="73">
        <v>5</v>
      </c>
      <c r="E660" s="74" t="s">
        <v>2</v>
      </c>
      <c r="F660" s="71"/>
      <c r="G660" s="71"/>
      <c r="H660" s="71"/>
    </row>
    <row r="661" spans="1:8" s="182" customFormat="1">
      <c r="A661" s="67"/>
      <c r="B661" s="68"/>
      <c r="C661" s="75" t="s">
        <v>1489</v>
      </c>
      <c r="D661" s="73">
        <v>7</v>
      </c>
      <c r="E661" s="74" t="s">
        <v>2</v>
      </c>
      <c r="F661" s="71"/>
      <c r="G661" s="71"/>
      <c r="H661" s="71"/>
    </row>
    <row r="662" spans="1:8" s="182" customFormat="1">
      <c r="A662" s="67"/>
      <c r="B662" s="68"/>
      <c r="C662" s="75" t="s">
        <v>1490</v>
      </c>
      <c r="D662" s="73">
        <v>7</v>
      </c>
      <c r="E662" s="74" t="s">
        <v>2</v>
      </c>
      <c r="F662" s="71"/>
      <c r="G662" s="71"/>
      <c r="H662" s="71"/>
    </row>
    <row r="663" spans="1:8" s="182" customFormat="1">
      <c r="A663" s="67"/>
      <c r="B663" s="68"/>
      <c r="C663" s="75" t="s">
        <v>1491</v>
      </c>
      <c r="D663" s="73">
        <v>5</v>
      </c>
      <c r="E663" s="74" t="s">
        <v>2</v>
      </c>
      <c r="F663" s="71"/>
      <c r="G663" s="71"/>
      <c r="H663" s="71"/>
    </row>
    <row r="664" spans="1:8" s="182" customFormat="1">
      <c r="A664" s="67"/>
      <c r="B664" s="68"/>
      <c r="C664" s="75" t="s">
        <v>1436</v>
      </c>
      <c r="D664" s="73">
        <v>5</v>
      </c>
      <c r="E664" s="74" t="s">
        <v>2</v>
      </c>
      <c r="F664" s="71"/>
      <c r="G664" s="71"/>
      <c r="H664" s="71"/>
    </row>
    <row r="665" spans="1:8" s="182" customFormat="1">
      <c r="A665" s="67"/>
      <c r="B665" s="68"/>
      <c r="C665" s="75" t="s">
        <v>1492</v>
      </c>
      <c r="D665" s="73">
        <v>26</v>
      </c>
      <c r="E665" s="74" t="s">
        <v>2</v>
      </c>
      <c r="F665" s="71"/>
      <c r="G665" s="71"/>
      <c r="H665" s="71"/>
    </row>
    <row r="666" spans="1:8" s="182" customFormat="1">
      <c r="A666" s="67"/>
      <c r="B666" s="68"/>
      <c r="C666" s="75" t="s">
        <v>1493</v>
      </c>
      <c r="D666" s="73">
        <v>17</v>
      </c>
      <c r="E666" s="74" t="s">
        <v>2</v>
      </c>
      <c r="F666" s="71"/>
      <c r="G666" s="71"/>
      <c r="H666" s="71"/>
    </row>
    <row r="667" spans="1:8" s="182" customFormat="1">
      <c r="A667" s="67"/>
      <c r="B667" s="68"/>
      <c r="C667" s="75" t="s">
        <v>1494</v>
      </c>
      <c r="D667" s="73">
        <v>1</v>
      </c>
      <c r="E667" s="74" t="s">
        <v>2</v>
      </c>
      <c r="F667" s="71"/>
      <c r="G667" s="71"/>
      <c r="H667" s="71"/>
    </row>
    <row r="668" spans="1:8" s="182" customFormat="1">
      <c r="A668" s="67"/>
      <c r="B668" s="68"/>
      <c r="C668" s="75" t="s">
        <v>1495</v>
      </c>
      <c r="D668" s="73">
        <v>10</v>
      </c>
      <c r="E668" s="74" t="s">
        <v>2</v>
      </c>
      <c r="F668" s="71"/>
      <c r="G668" s="71"/>
      <c r="H668" s="71"/>
    </row>
    <row r="669" spans="1:8" s="182" customFormat="1">
      <c r="A669" s="67"/>
      <c r="B669" s="68"/>
      <c r="C669" s="75" t="s">
        <v>1496</v>
      </c>
      <c r="D669" s="73">
        <v>9</v>
      </c>
      <c r="E669" s="74" t="s">
        <v>2</v>
      </c>
      <c r="F669" s="71"/>
      <c r="G669" s="71"/>
      <c r="H669" s="71"/>
    </row>
    <row r="670" spans="1:8" s="182" customFormat="1">
      <c r="A670" s="67"/>
      <c r="B670" s="68"/>
      <c r="C670" s="75" t="s">
        <v>1472</v>
      </c>
      <c r="D670" s="73">
        <v>5</v>
      </c>
      <c r="E670" s="74" t="s">
        <v>2</v>
      </c>
      <c r="F670" s="71"/>
      <c r="G670" s="71"/>
      <c r="H670" s="71"/>
    </row>
    <row r="671" spans="1:8" s="182" customFormat="1">
      <c r="A671" s="67"/>
      <c r="B671" s="68"/>
      <c r="C671" s="75" t="s">
        <v>1497</v>
      </c>
      <c r="D671" s="73">
        <v>6</v>
      </c>
      <c r="E671" s="74" t="s">
        <v>2</v>
      </c>
      <c r="F671" s="71"/>
      <c r="G671" s="71"/>
      <c r="H671" s="71"/>
    </row>
    <row r="672" spans="1:8" s="182" customFormat="1">
      <c r="A672" s="67"/>
      <c r="B672" s="68"/>
      <c r="C672" s="75" t="s">
        <v>1498</v>
      </c>
      <c r="D672" s="73">
        <v>4</v>
      </c>
      <c r="E672" s="74" t="s">
        <v>2</v>
      </c>
      <c r="F672" s="71"/>
      <c r="G672" s="71"/>
      <c r="H672" s="71"/>
    </row>
    <row r="673" spans="1:8" s="182" customFormat="1">
      <c r="A673" s="67"/>
      <c r="B673" s="68"/>
      <c r="C673" s="75" t="s">
        <v>1499</v>
      </c>
      <c r="D673" s="73">
        <v>10</v>
      </c>
      <c r="E673" s="74" t="s">
        <v>2</v>
      </c>
      <c r="F673" s="71"/>
      <c r="G673" s="71"/>
      <c r="H673" s="71"/>
    </row>
    <row r="674" spans="1:8" s="182" customFormat="1">
      <c r="A674" s="67"/>
      <c r="B674" s="68"/>
      <c r="C674" s="75" t="s">
        <v>1500</v>
      </c>
      <c r="D674" s="73">
        <v>5</v>
      </c>
      <c r="E674" s="74" t="s">
        <v>2</v>
      </c>
      <c r="F674" s="71"/>
      <c r="G674" s="71"/>
      <c r="H674" s="71"/>
    </row>
    <row r="675" spans="1:8" s="182" customFormat="1">
      <c r="A675" s="67"/>
      <c r="B675" s="68"/>
      <c r="C675" s="75" t="s">
        <v>1501</v>
      </c>
      <c r="D675" s="73">
        <v>5</v>
      </c>
      <c r="E675" s="74" t="s">
        <v>2</v>
      </c>
      <c r="F675" s="71"/>
      <c r="G675" s="71"/>
      <c r="H675" s="71"/>
    </row>
    <row r="676" spans="1:8" s="182" customFormat="1">
      <c r="A676" s="67"/>
      <c r="B676" s="68"/>
      <c r="C676" s="75" t="s">
        <v>1502</v>
      </c>
      <c r="D676" s="73">
        <v>2</v>
      </c>
      <c r="E676" s="74" t="s">
        <v>2</v>
      </c>
      <c r="F676" s="71"/>
      <c r="G676" s="71"/>
      <c r="H676" s="71"/>
    </row>
    <row r="677" spans="1:8" s="182" customFormat="1">
      <c r="A677" s="67"/>
      <c r="B677" s="68"/>
      <c r="C677" s="75" t="s">
        <v>1503</v>
      </c>
      <c r="D677" s="73">
        <v>2</v>
      </c>
      <c r="E677" s="74" t="s">
        <v>2</v>
      </c>
      <c r="F677" s="71"/>
      <c r="G677" s="71"/>
      <c r="H677" s="71"/>
    </row>
    <row r="678" spans="1:8" s="182" customFormat="1">
      <c r="A678" s="67"/>
      <c r="B678" s="68"/>
      <c r="C678" s="75" t="s">
        <v>1504</v>
      </c>
      <c r="D678" s="73">
        <v>21</v>
      </c>
      <c r="E678" s="74" t="s">
        <v>2</v>
      </c>
      <c r="F678" s="71"/>
      <c r="G678" s="71"/>
      <c r="H678" s="71"/>
    </row>
    <row r="679" spans="1:8" s="182" customFormat="1">
      <c r="A679" s="67"/>
      <c r="B679" s="68"/>
      <c r="C679" s="75" t="s">
        <v>1505</v>
      </c>
      <c r="D679" s="73">
        <v>1</v>
      </c>
      <c r="E679" s="74" t="s">
        <v>2</v>
      </c>
      <c r="F679" s="71"/>
      <c r="G679" s="71"/>
      <c r="H679" s="71"/>
    </row>
    <row r="680" spans="1:8" s="182" customFormat="1">
      <c r="A680" s="67"/>
      <c r="B680" s="68"/>
      <c r="C680" s="75" t="s">
        <v>1506</v>
      </c>
      <c r="D680" s="73">
        <v>1</v>
      </c>
      <c r="E680" s="74" t="s">
        <v>2</v>
      </c>
      <c r="F680" s="71"/>
      <c r="G680" s="71"/>
      <c r="H680" s="71"/>
    </row>
    <row r="681" spans="1:8" s="182" customFormat="1">
      <c r="A681" s="67"/>
      <c r="B681" s="68"/>
      <c r="C681" s="75" t="s">
        <v>1507</v>
      </c>
      <c r="D681" s="73">
        <v>1</v>
      </c>
      <c r="E681" s="74" t="s">
        <v>2</v>
      </c>
      <c r="F681" s="71"/>
      <c r="G681" s="71"/>
      <c r="H681" s="71"/>
    </row>
    <row r="682" spans="1:8" s="182" customFormat="1">
      <c r="A682" s="67"/>
      <c r="B682" s="68"/>
      <c r="C682" s="75" t="s">
        <v>1508</v>
      </c>
      <c r="D682" s="73">
        <v>1</v>
      </c>
      <c r="E682" s="74" t="s">
        <v>2</v>
      </c>
      <c r="F682" s="71"/>
      <c r="G682" s="71"/>
      <c r="H682" s="71"/>
    </row>
    <row r="683" spans="1:8" s="182" customFormat="1">
      <c r="A683" s="67"/>
      <c r="B683" s="68"/>
      <c r="C683" s="75" t="s">
        <v>1509</v>
      </c>
      <c r="D683" s="73">
        <v>2</v>
      </c>
      <c r="E683" s="74" t="s">
        <v>2</v>
      </c>
      <c r="F683" s="71"/>
      <c r="G683" s="71"/>
      <c r="H683" s="71"/>
    </row>
    <row r="684" spans="1:8" s="182" customFormat="1">
      <c r="A684" s="67"/>
      <c r="B684" s="68"/>
      <c r="C684" s="75" t="s">
        <v>1510</v>
      </c>
      <c r="D684" s="73">
        <v>1</v>
      </c>
      <c r="E684" s="74" t="s">
        <v>2</v>
      </c>
      <c r="F684" s="71"/>
      <c r="G684" s="71"/>
      <c r="H684" s="71"/>
    </row>
    <row r="685" spans="1:8" s="182" customFormat="1">
      <c r="A685" s="67"/>
      <c r="B685" s="68"/>
      <c r="C685" s="75" t="s">
        <v>1511</v>
      </c>
      <c r="D685" s="73">
        <v>2</v>
      </c>
      <c r="E685" s="74" t="s">
        <v>2</v>
      </c>
      <c r="F685" s="71"/>
      <c r="G685" s="71"/>
      <c r="H685" s="71"/>
    </row>
    <row r="686" spans="1:8" s="182" customFormat="1">
      <c r="A686" s="67"/>
      <c r="B686" s="68"/>
      <c r="C686" s="75" t="s">
        <v>1512</v>
      </c>
      <c r="D686" s="73">
        <v>2</v>
      </c>
      <c r="E686" s="74" t="s">
        <v>2</v>
      </c>
      <c r="F686" s="71"/>
      <c r="G686" s="71"/>
      <c r="H686" s="71"/>
    </row>
    <row r="687" spans="1:8" s="182" customFormat="1">
      <c r="A687" s="67"/>
      <c r="B687" s="68"/>
      <c r="C687" s="75" t="s">
        <v>1513</v>
      </c>
      <c r="D687" s="73">
        <v>2</v>
      </c>
      <c r="E687" s="74" t="s">
        <v>2</v>
      </c>
      <c r="F687" s="71"/>
      <c r="G687" s="71"/>
      <c r="H687" s="71"/>
    </row>
    <row r="688" spans="1:8" s="182" customFormat="1">
      <c r="A688" s="67"/>
      <c r="B688" s="68"/>
      <c r="C688" s="75" t="s">
        <v>1514</v>
      </c>
      <c r="D688" s="73">
        <v>4</v>
      </c>
      <c r="E688" s="74" t="s">
        <v>2</v>
      </c>
      <c r="F688" s="71"/>
      <c r="G688" s="71"/>
      <c r="H688" s="71"/>
    </row>
    <row r="689" spans="1:8" s="182" customFormat="1">
      <c r="A689" s="67"/>
      <c r="B689" s="68"/>
      <c r="C689" s="75" t="s">
        <v>1515</v>
      </c>
      <c r="D689" s="73">
        <v>1</v>
      </c>
      <c r="E689" s="74" t="s">
        <v>2</v>
      </c>
      <c r="F689" s="71"/>
      <c r="G689" s="71"/>
      <c r="H689" s="71"/>
    </row>
    <row r="690" spans="1:8" s="182" customFormat="1">
      <c r="A690" s="67"/>
      <c r="B690" s="68"/>
      <c r="C690" s="75" t="s">
        <v>1438</v>
      </c>
      <c r="D690" s="73">
        <v>1</v>
      </c>
      <c r="E690" s="74" t="s">
        <v>2</v>
      </c>
      <c r="F690" s="71"/>
      <c r="G690" s="71"/>
      <c r="H690" s="71"/>
    </row>
    <row r="691" spans="1:8" s="182" customFormat="1">
      <c r="A691" s="67"/>
      <c r="B691" s="68"/>
      <c r="C691" s="75" t="s">
        <v>1516</v>
      </c>
      <c r="D691" s="73">
        <v>1</v>
      </c>
      <c r="E691" s="74" t="s">
        <v>2</v>
      </c>
      <c r="F691" s="71"/>
      <c r="G691" s="71"/>
      <c r="H691" s="71"/>
    </row>
    <row r="692" spans="1:8" s="182" customFormat="1">
      <c r="A692" s="67"/>
      <c r="B692" s="68"/>
      <c r="C692" s="75" t="s">
        <v>1517</v>
      </c>
      <c r="D692" s="73">
        <v>1</v>
      </c>
      <c r="E692" s="74" t="s">
        <v>2</v>
      </c>
      <c r="F692" s="71"/>
      <c r="G692" s="71"/>
      <c r="H692" s="71"/>
    </row>
    <row r="693" spans="1:8" s="182" customFormat="1">
      <c r="A693" s="67"/>
      <c r="B693" s="68"/>
      <c r="C693" s="75" t="s">
        <v>1518</v>
      </c>
      <c r="D693" s="73">
        <v>1</v>
      </c>
      <c r="E693" s="74" t="s">
        <v>2</v>
      </c>
      <c r="F693" s="71"/>
      <c r="G693" s="71"/>
      <c r="H693" s="71"/>
    </row>
    <row r="694" spans="1:8" s="182" customFormat="1">
      <c r="A694" s="67"/>
      <c r="B694" s="68"/>
      <c r="C694" s="75" t="s">
        <v>1519</v>
      </c>
      <c r="D694" s="73">
        <v>1</v>
      </c>
      <c r="E694" s="74" t="s">
        <v>2</v>
      </c>
      <c r="F694" s="71"/>
      <c r="G694" s="71"/>
      <c r="H694" s="71"/>
    </row>
    <row r="695" spans="1:8" s="182" customFormat="1">
      <c r="A695" s="67"/>
      <c r="B695" s="68"/>
      <c r="C695" s="75" t="s">
        <v>1520</v>
      </c>
      <c r="D695" s="73">
        <v>1</v>
      </c>
      <c r="E695" s="74" t="s">
        <v>2</v>
      </c>
      <c r="F695" s="71"/>
      <c r="G695" s="71"/>
      <c r="H695" s="71"/>
    </row>
    <row r="696" spans="1:8" s="182" customFormat="1">
      <c r="A696" s="67"/>
      <c r="B696" s="68"/>
      <c r="C696" s="75" t="s">
        <v>1521</v>
      </c>
      <c r="D696" s="73">
        <v>1</v>
      </c>
      <c r="E696" s="74" t="s">
        <v>2</v>
      </c>
      <c r="F696" s="71"/>
      <c r="G696" s="71"/>
      <c r="H696" s="71"/>
    </row>
    <row r="697" spans="1:8" s="182" customFormat="1">
      <c r="A697" s="67"/>
      <c r="B697" s="68"/>
      <c r="C697" s="75" t="s">
        <v>1522</v>
      </c>
      <c r="D697" s="73">
        <v>1</v>
      </c>
      <c r="E697" s="74" t="s">
        <v>2</v>
      </c>
      <c r="F697" s="71"/>
      <c r="G697" s="71"/>
      <c r="H697" s="71"/>
    </row>
    <row r="698" spans="1:8" s="182" customFormat="1">
      <c r="A698" s="67"/>
      <c r="B698" s="68"/>
      <c r="C698" s="75" t="s">
        <v>1523</v>
      </c>
      <c r="D698" s="73">
        <v>1</v>
      </c>
      <c r="E698" s="74" t="s">
        <v>2</v>
      </c>
      <c r="F698" s="71"/>
      <c r="G698" s="71"/>
      <c r="H698" s="71"/>
    </row>
    <row r="699" spans="1:8" s="182" customFormat="1">
      <c r="A699" s="67"/>
      <c r="B699" s="68"/>
      <c r="C699" s="75" t="s">
        <v>1524</v>
      </c>
      <c r="D699" s="73">
        <v>1</v>
      </c>
      <c r="E699" s="74" t="s">
        <v>2</v>
      </c>
      <c r="F699" s="71"/>
      <c r="G699" s="71"/>
      <c r="H699" s="71"/>
    </row>
    <row r="700" spans="1:8" s="182" customFormat="1">
      <c r="A700" s="67"/>
      <c r="B700" s="68"/>
      <c r="C700" s="75" t="s">
        <v>1450</v>
      </c>
      <c r="D700" s="73">
        <v>60</v>
      </c>
      <c r="E700" s="74" t="s">
        <v>2</v>
      </c>
      <c r="F700" s="71"/>
      <c r="G700" s="71"/>
      <c r="H700" s="71"/>
    </row>
    <row r="701" spans="1:8" s="182" customFormat="1">
      <c r="A701" s="67"/>
      <c r="B701" s="68"/>
      <c r="C701" s="75" t="s">
        <v>1525</v>
      </c>
      <c r="D701" s="73">
        <v>15</v>
      </c>
      <c r="E701" s="74" t="s">
        <v>2</v>
      </c>
      <c r="F701" s="71"/>
      <c r="G701" s="71"/>
      <c r="H701" s="71"/>
    </row>
    <row r="702" spans="1:8" s="182" customFormat="1">
      <c r="A702" s="67"/>
      <c r="B702" s="68"/>
      <c r="C702" s="75" t="s">
        <v>1526</v>
      </c>
      <c r="D702" s="73">
        <v>10</v>
      </c>
      <c r="E702" s="74" t="s">
        <v>2</v>
      </c>
      <c r="F702" s="71"/>
      <c r="G702" s="71"/>
      <c r="H702" s="71"/>
    </row>
    <row r="703" spans="1:8" s="182" customFormat="1">
      <c r="A703" s="67"/>
      <c r="B703" s="68"/>
      <c r="C703" s="75" t="s">
        <v>1461</v>
      </c>
      <c r="D703" s="73">
        <v>17</v>
      </c>
      <c r="E703" s="74" t="s">
        <v>2</v>
      </c>
      <c r="F703" s="71"/>
      <c r="G703" s="71"/>
      <c r="H703" s="71"/>
    </row>
    <row r="704" spans="1:8" s="182" customFormat="1">
      <c r="A704" s="67"/>
      <c r="B704" s="68"/>
      <c r="C704" s="75" t="s">
        <v>1527</v>
      </c>
      <c r="D704" s="73">
        <v>2</v>
      </c>
      <c r="E704" s="74" t="s">
        <v>2</v>
      </c>
      <c r="F704" s="71"/>
      <c r="G704" s="71"/>
      <c r="H704" s="71"/>
    </row>
    <row r="705" spans="1:8" s="182" customFormat="1">
      <c r="A705" s="67"/>
      <c r="B705" s="68"/>
      <c r="C705" s="75" t="s">
        <v>1528</v>
      </c>
      <c r="D705" s="73">
        <v>4</v>
      </c>
      <c r="E705" s="74" t="s">
        <v>2</v>
      </c>
      <c r="F705" s="71"/>
      <c r="G705" s="71"/>
      <c r="H705" s="71"/>
    </row>
    <row r="706" spans="1:8" s="182" customFormat="1">
      <c r="A706" s="67"/>
      <c r="B706" s="68"/>
      <c r="C706" s="75" t="s">
        <v>1529</v>
      </c>
      <c r="D706" s="73">
        <v>1</v>
      </c>
      <c r="E706" s="74" t="s">
        <v>2</v>
      </c>
      <c r="F706" s="71"/>
      <c r="G706" s="71"/>
      <c r="H706" s="71"/>
    </row>
    <row r="707" spans="1:8" s="182" customFormat="1">
      <c r="A707" s="67"/>
      <c r="B707" s="68"/>
      <c r="C707" s="75" t="s">
        <v>1530</v>
      </c>
      <c r="D707" s="73">
        <v>1</v>
      </c>
      <c r="E707" s="74" t="s">
        <v>2</v>
      </c>
      <c r="F707" s="71"/>
      <c r="G707" s="71"/>
      <c r="H707" s="71"/>
    </row>
    <row r="708" spans="1:8" s="182" customFormat="1" ht="19.5" customHeight="1">
      <c r="A708" s="67"/>
      <c r="B708" s="68"/>
      <c r="C708" s="75" t="s">
        <v>1538</v>
      </c>
      <c r="D708" s="73">
        <v>1</v>
      </c>
      <c r="E708" s="74" t="s">
        <v>2</v>
      </c>
      <c r="F708" s="71"/>
      <c r="G708" s="71"/>
      <c r="H708" s="71"/>
    </row>
    <row r="709" spans="1:8" s="182" customFormat="1" ht="15.75" customHeight="1">
      <c r="A709" s="67"/>
      <c r="B709" s="68"/>
      <c r="C709" s="75" t="s">
        <v>1452</v>
      </c>
      <c r="D709" s="73">
        <v>9</v>
      </c>
      <c r="E709" s="74" t="s">
        <v>2</v>
      </c>
      <c r="F709" s="71"/>
      <c r="G709" s="71"/>
      <c r="H709" s="71"/>
    </row>
    <row r="710" spans="1:8" s="182" customFormat="1">
      <c r="A710" s="67"/>
      <c r="B710" s="68"/>
      <c r="C710" s="75" t="s">
        <v>1442</v>
      </c>
      <c r="D710" s="73">
        <v>2</v>
      </c>
      <c r="E710" s="74" t="s">
        <v>2</v>
      </c>
      <c r="F710" s="71"/>
      <c r="G710" s="71"/>
      <c r="H710" s="71"/>
    </row>
    <row r="711" spans="1:8" s="182" customFormat="1">
      <c r="A711" s="67"/>
      <c r="B711" s="68"/>
      <c r="C711" s="75" t="s">
        <v>1539</v>
      </c>
      <c r="D711" s="73">
        <v>1</v>
      </c>
      <c r="E711" s="74" t="s">
        <v>2</v>
      </c>
      <c r="F711" s="71"/>
      <c r="G711" s="71"/>
      <c r="H711" s="71"/>
    </row>
    <row r="712" spans="1:8" s="182" customFormat="1">
      <c r="A712" s="67"/>
      <c r="B712" s="68"/>
      <c r="C712" s="75" t="s">
        <v>1540</v>
      </c>
      <c r="D712" s="73">
        <v>19</v>
      </c>
      <c r="E712" s="74" t="s">
        <v>2</v>
      </c>
      <c r="F712" s="71"/>
      <c r="G712" s="71"/>
      <c r="H712" s="71"/>
    </row>
    <row r="713" spans="1:8" s="182" customFormat="1">
      <c r="A713" s="67"/>
      <c r="B713" s="68"/>
      <c r="C713" s="75" t="s">
        <v>1541</v>
      </c>
      <c r="D713" s="73">
        <v>48</v>
      </c>
      <c r="E713" s="74" t="s">
        <v>2</v>
      </c>
      <c r="F713" s="71"/>
      <c r="G713" s="71"/>
      <c r="H713" s="71"/>
    </row>
    <row r="714" spans="1:8" s="182" customFormat="1">
      <c r="A714" s="67"/>
      <c r="B714" s="68"/>
      <c r="C714" s="75" t="s">
        <v>1542</v>
      </c>
      <c r="D714" s="73">
        <v>66</v>
      </c>
      <c r="E714" s="74" t="s">
        <v>2</v>
      </c>
      <c r="F714" s="71"/>
      <c r="G714" s="71"/>
      <c r="H714" s="71"/>
    </row>
    <row r="715" spans="1:8" s="182" customFormat="1">
      <c r="A715" s="67"/>
      <c r="B715" s="68"/>
      <c r="C715" s="75" t="s">
        <v>1543</v>
      </c>
      <c r="D715" s="73">
        <v>1</v>
      </c>
      <c r="E715" s="74" t="s">
        <v>2</v>
      </c>
      <c r="F715" s="71"/>
      <c r="G715" s="71"/>
      <c r="H715" s="71"/>
    </row>
    <row r="716" spans="1:8" s="182" customFormat="1">
      <c r="A716" s="67"/>
      <c r="B716" s="68"/>
      <c r="C716" s="75" t="s">
        <v>1525</v>
      </c>
      <c r="D716" s="73">
        <v>9</v>
      </c>
      <c r="E716" s="74" t="s">
        <v>2</v>
      </c>
      <c r="F716" s="71"/>
      <c r="G716" s="71"/>
      <c r="H716" s="71"/>
    </row>
    <row r="717" spans="1:8" s="182" customFormat="1">
      <c r="A717" s="67"/>
      <c r="B717" s="68"/>
      <c r="C717" s="75" t="s">
        <v>1448</v>
      </c>
      <c r="D717" s="73">
        <v>2</v>
      </c>
      <c r="E717" s="74" t="s">
        <v>2</v>
      </c>
      <c r="F717" s="71"/>
      <c r="G717" s="71"/>
      <c r="H717" s="71"/>
    </row>
    <row r="718" spans="1:8" s="182" customFormat="1">
      <c r="A718" s="67"/>
      <c r="B718" s="68"/>
      <c r="C718" s="75" t="s">
        <v>1544</v>
      </c>
      <c r="D718" s="73">
        <v>1</v>
      </c>
      <c r="E718" s="74" t="s">
        <v>2</v>
      </c>
      <c r="F718" s="71"/>
      <c r="G718" s="71"/>
      <c r="H718" s="71"/>
    </row>
    <row r="719" spans="1:8" s="182" customFormat="1">
      <c r="A719" s="67"/>
      <c r="B719" s="68"/>
      <c r="C719" s="75" t="s">
        <v>1545</v>
      </c>
      <c r="D719" s="73">
        <v>9</v>
      </c>
      <c r="E719" s="74" t="s">
        <v>2</v>
      </c>
      <c r="F719" s="71"/>
      <c r="G719" s="71"/>
      <c r="H719" s="71"/>
    </row>
    <row r="720" spans="1:8" s="182" customFormat="1">
      <c r="A720" s="67"/>
      <c r="B720" s="68"/>
      <c r="C720" s="75" t="s">
        <v>1519</v>
      </c>
      <c r="D720" s="73">
        <v>1</v>
      </c>
      <c r="E720" s="74" t="s">
        <v>2</v>
      </c>
      <c r="F720" s="71"/>
      <c r="G720" s="71"/>
      <c r="H720" s="71"/>
    </row>
    <row r="721" spans="1:8" s="182" customFormat="1">
      <c r="A721" s="67"/>
      <c r="B721" s="68"/>
      <c r="C721" s="75" t="s">
        <v>1546</v>
      </c>
      <c r="D721" s="73">
        <v>3</v>
      </c>
      <c r="E721" s="74" t="s">
        <v>2</v>
      </c>
      <c r="F721" s="71"/>
      <c r="G721" s="71"/>
      <c r="H721" s="71"/>
    </row>
    <row r="722" spans="1:8" s="182" customFormat="1">
      <c r="A722" s="67"/>
      <c r="B722" s="68"/>
      <c r="C722" s="75" t="s">
        <v>1451</v>
      </c>
      <c r="D722" s="73">
        <v>27</v>
      </c>
      <c r="E722" s="74" t="s">
        <v>2</v>
      </c>
      <c r="F722" s="71"/>
      <c r="G722" s="71"/>
      <c r="H722" s="71"/>
    </row>
    <row r="723" spans="1:8" s="182" customFormat="1">
      <c r="A723" s="67"/>
      <c r="B723" s="68"/>
      <c r="C723" s="75" t="s">
        <v>1449</v>
      </c>
      <c r="D723" s="73">
        <v>19</v>
      </c>
      <c r="E723" s="74" t="s">
        <v>2</v>
      </c>
      <c r="F723" s="71"/>
      <c r="G723" s="71"/>
      <c r="H723" s="71"/>
    </row>
    <row r="724" spans="1:8" s="182" customFormat="1">
      <c r="A724" s="67"/>
      <c r="B724" s="68"/>
      <c r="C724" s="75" t="s">
        <v>1441</v>
      </c>
      <c r="D724" s="73">
        <v>1</v>
      </c>
      <c r="E724" s="74" t="s">
        <v>2</v>
      </c>
      <c r="F724" s="71"/>
      <c r="G724" s="71"/>
      <c r="H724" s="71"/>
    </row>
    <row r="725" spans="1:8" s="182" customFormat="1">
      <c r="A725" s="67"/>
      <c r="B725" s="68"/>
      <c r="C725" s="75" t="s">
        <v>1490</v>
      </c>
      <c r="D725" s="73">
        <v>1</v>
      </c>
      <c r="E725" s="74" t="s">
        <v>2</v>
      </c>
      <c r="F725" s="71"/>
      <c r="G725" s="71"/>
      <c r="H725" s="71"/>
    </row>
    <row r="726" spans="1:8" s="182" customFormat="1">
      <c r="A726" s="67"/>
      <c r="B726" s="68"/>
      <c r="C726" s="75" t="s">
        <v>1497</v>
      </c>
      <c r="D726" s="73">
        <v>2</v>
      </c>
      <c r="E726" s="74" t="s">
        <v>2</v>
      </c>
      <c r="F726" s="71"/>
      <c r="G726" s="71"/>
      <c r="H726" s="71"/>
    </row>
    <row r="727" spans="1:8" s="182" customFormat="1">
      <c r="A727" s="67"/>
      <c r="B727" s="68"/>
      <c r="C727" s="75" t="s">
        <v>1537</v>
      </c>
      <c r="D727" s="73">
        <v>1</v>
      </c>
      <c r="E727" s="74" t="s">
        <v>2</v>
      </c>
      <c r="F727" s="71"/>
      <c r="G727" s="71"/>
      <c r="H727" s="71"/>
    </row>
    <row r="728" spans="1:8" s="182" customFormat="1">
      <c r="A728" s="67"/>
      <c r="B728" s="68"/>
      <c r="C728" s="75" t="s">
        <v>1536</v>
      </c>
      <c r="D728" s="73">
        <v>1</v>
      </c>
      <c r="E728" s="74" t="s">
        <v>2</v>
      </c>
      <c r="F728" s="71"/>
      <c r="G728" s="71"/>
      <c r="H728" s="71"/>
    </row>
    <row r="729" spans="1:8" s="182" customFormat="1">
      <c r="A729" s="67"/>
      <c r="B729" s="68"/>
      <c r="C729" s="75" t="s">
        <v>1507</v>
      </c>
      <c r="D729" s="73">
        <v>1</v>
      </c>
      <c r="E729" s="74" t="s">
        <v>2</v>
      </c>
      <c r="F729" s="71"/>
      <c r="G729" s="71"/>
      <c r="H729" s="71"/>
    </row>
    <row r="730" spans="1:8" s="182" customFormat="1">
      <c r="A730" s="67"/>
      <c r="B730" s="68"/>
      <c r="C730" s="75" t="s">
        <v>1450</v>
      </c>
      <c r="D730" s="73">
        <v>42</v>
      </c>
      <c r="E730" s="74" t="s">
        <v>2</v>
      </c>
      <c r="F730" s="71"/>
      <c r="G730" s="71"/>
      <c r="H730" s="71"/>
    </row>
    <row r="731" spans="1:8" s="182" customFormat="1">
      <c r="A731" s="67"/>
      <c r="B731" s="68"/>
      <c r="C731" s="75" t="s">
        <v>1547</v>
      </c>
      <c r="D731" s="73">
        <v>1</v>
      </c>
      <c r="E731" s="74" t="s">
        <v>2</v>
      </c>
      <c r="F731" s="71"/>
      <c r="G731" s="71"/>
      <c r="H731" s="71"/>
    </row>
    <row r="732" spans="1:8" s="182" customFormat="1">
      <c r="A732" s="67"/>
      <c r="B732" s="68"/>
      <c r="C732" s="75" t="s">
        <v>1525</v>
      </c>
      <c r="D732" s="73">
        <v>7</v>
      </c>
      <c r="E732" s="74" t="s">
        <v>2</v>
      </c>
      <c r="F732" s="71"/>
      <c r="G732" s="71"/>
      <c r="H732" s="71"/>
    </row>
    <row r="733" spans="1:8" s="182" customFormat="1" ht="15.75" customHeight="1">
      <c r="A733" s="67"/>
      <c r="B733" s="68"/>
      <c r="C733" s="75" t="s">
        <v>1548</v>
      </c>
      <c r="D733" s="73">
        <v>1</v>
      </c>
      <c r="E733" s="74" t="s">
        <v>2</v>
      </c>
      <c r="F733" s="71"/>
      <c r="G733" s="71"/>
      <c r="H733" s="71"/>
    </row>
    <row r="734" spans="1:8" s="182" customFormat="1">
      <c r="A734" s="67"/>
      <c r="B734" s="68"/>
      <c r="C734" s="75" t="s">
        <v>1549</v>
      </c>
      <c r="D734" s="73">
        <v>1</v>
      </c>
      <c r="E734" s="74" t="s">
        <v>2</v>
      </c>
      <c r="F734" s="71"/>
      <c r="G734" s="71"/>
      <c r="H734" s="71"/>
    </row>
    <row r="735" spans="1:8" s="182" customFormat="1" ht="15.75" customHeight="1">
      <c r="A735" s="67"/>
      <c r="B735" s="68"/>
      <c r="C735" s="75" t="s">
        <v>1488</v>
      </c>
      <c r="D735" s="73">
        <v>2</v>
      </c>
      <c r="E735" s="74" t="s">
        <v>2</v>
      </c>
      <c r="F735" s="71"/>
      <c r="G735" s="71"/>
      <c r="H735" s="71"/>
    </row>
    <row r="736" spans="1:8" s="182" customFormat="1">
      <c r="A736" s="67"/>
      <c r="B736" s="68"/>
      <c r="C736" s="75" t="s">
        <v>1550</v>
      </c>
      <c r="D736" s="73">
        <v>2</v>
      </c>
      <c r="E736" s="74" t="s">
        <v>2</v>
      </c>
      <c r="F736" s="71"/>
      <c r="G736" s="71"/>
      <c r="H736" s="71"/>
    </row>
    <row r="737" spans="1:8" s="182" customFormat="1">
      <c r="A737" s="67"/>
      <c r="B737" s="68"/>
      <c r="C737" s="75" t="s">
        <v>1494</v>
      </c>
      <c r="D737" s="73">
        <v>14</v>
      </c>
      <c r="E737" s="74" t="s">
        <v>2</v>
      </c>
      <c r="F737" s="71"/>
      <c r="G737" s="71"/>
      <c r="H737" s="71"/>
    </row>
    <row r="738" spans="1:8" s="182" customFormat="1">
      <c r="A738" s="67"/>
      <c r="B738" s="68"/>
      <c r="C738" s="75" t="s">
        <v>1551</v>
      </c>
      <c r="D738" s="73">
        <v>1</v>
      </c>
      <c r="E738" s="74" t="s">
        <v>2</v>
      </c>
      <c r="F738" s="71"/>
      <c r="G738" s="71"/>
      <c r="H738" s="71"/>
    </row>
    <row r="739" spans="1:8" s="182" customFormat="1">
      <c r="A739" s="67"/>
      <c r="B739" s="68"/>
      <c r="C739" s="75" t="s">
        <v>1552</v>
      </c>
      <c r="D739" s="73">
        <v>1</v>
      </c>
      <c r="E739" s="74" t="s">
        <v>2</v>
      </c>
      <c r="F739" s="71"/>
      <c r="G739" s="71"/>
      <c r="H739" s="71"/>
    </row>
    <row r="740" spans="1:8" s="182" customFormat="1">
      <c r="A740" s="67"/>
      <c r="B740" s="68"/>
      <c r="C740" s="75" t="s">
        <v>1469</v>
      </c>
      <c r="D740" s="73">
        <v>1</v>
      </c>
      <c r="E740" s="74" t="s">
        <v>2</v>
      </c>
      <c r="F740" s="71"/>
      <c r="G740" s="71"/>
      <c r="H740" s="71"/>
    </row>
    <row r="741" spans="1:8" s="182" customFormat="1">
      <c r="A741" s="67"/>
      <c r="B741" s="68"/>
      <c r="C741" s="75" t="s">
        <v>1494</v>
      </c>
      <c r="D741" s="73">
        <v>4</v>
      </c>
      <c r="E741" s="74" t="s">
        <v>2</v>
      </c>
      <c r="F741" s="71"/>
      <c r="G741" s="71"/>
      <c r="H741" s="71"/>
    </row>
    <row r="742" spans="1:8" s="182" customFormat="1">
      <c r="A742" s="67"/>
      <c r="B742" s="68"/>
      <c r="C742" s="75" t="s">
        <v>1505</v>
      </c>
      <c r="D742" s="73">
        <v>5</v>
      </c>
      <c r="E742" s="74" t="s">
        <v>2</v>
      </c>
      <c r="F742" s="71"/>
      <c r="G742" s="71"/>
      <c r="H742" s="71"/>
    </row>
    <row r="743" spans="1:8" s="182" customFormat="1">
      <c r="A743" s="67"/>
      <c r="B743" s="68"/>
      <c r="C743" s="75" t="s">
        <v>1442</v>
      </c>
      <c r="D743" s="73">
        <v>2</v>
      </c>
      <c r="E743" s="74" t="s">
        <v>2</v>
      </c>
      <c r="F743" s="71"/>
      <c r="G743" s="71"/>
      <c r="H743" s="71"/>
    </row>
    <row r="744" spans="1:8" s="182" customFormat="1">
      <c r="A744" s="67"/>
      <c r="B744" s="68"/>
      <c r="C744" s="75" t="s">
        <v>1553</v>
      </c>
      <c r="D744" s="73">
        <v>1</v>
      </c>
      <c r="E744" s="74" t="s">
        <v>2</v>
      </c>
      <c r="F744" s="71"/>
      <c r="G744" s="71"/>
      <c r="H744" s="71"/>
    </row>
    <row r="745" spans="1:8" s="182" customFormat="1">
      <c r="A745" s="67"/>
      <c r="B745" s="68"/>
      <c r="C745" s="75" t="s">
        <v>1546</v>
      </c>
      <c r="D745" s="73">
        <v>10</v>
      </c>
      <c r="E745" s="74" t="s">
        <v>2</v>
      </c>
      <c r="F745" s="71"/>
      <c r="G745" s="71"/>
      <c r="H745" s="71"/>
    </row>
    <row r="746" spans="1:8" s="182" customFormat="1">
      <c r="A746" s="67"/>
      <c r="B746" s="68"/>
      <c r="C746" s="75" t="s">
        <v>1554</v>
      </c>
      <c r="D746" s="73">
        <v>4</v>
      </c>
      <c r="E746" s="74" t="s">
        <v>2</v>
      </c>
      <c r="F746" s="71"/>
      <c r="G746" s="71"/>
      <c r="H746" s="71"/>
    </row>
    <row r="747" spans="1:8" s="182" customFormat="1">
      <c r="A747" s="67"/>
      <c r="B747" s="68"/>
      <c r="C747" s="75" t="s">
        <v>1485</v>
      </c>
      <c r="D747" s="73">
        <v>1</v>
      </c>
      <c r="E747" s="74" t="s">
        <v>2</v>
      </c>
      <c r="F747" s="71"/>
      <c r="G747" s="71"/>
      <c r="H747" s="71"/>
    </row>
    <row r="748" spans="1:8" s="182" customFormat="1">
      <c r="A748" s="67"/>
      <c r="B748" s="68"/>
      <c r="C748" s="75" t="s">
        <v>1447</v>
      </c>
      <c r="D748" s="73">
        <v>12</v>
      </c>
      <c r="E748" s="74" t="s">
        <v>2</v>
      </c>
      <c r="F748" s="71"/>
      <c r="G748" s="71"/>
      <c r="H748" s="71"/>
    </row>
    <row r="749" spans="1:8" s="182" customFormat="1">
      <c r="A749" s="67"/>
      <c r="B749" s="68"/>
      <c r="C749" s="75" t="s">
        <v>1486</v>
      </c>
      <c r="D749" s="73">
        <v>1</v>
      </c>
      <c r="E749" s="74" t="s">
        <v>2</v>
      </c>
      <c r="F749" s="71"/>
      <c r="G749" s="71"/>
      <c r="H749" s="71"/>
    </row>
    <row r="750" spans="1:8" s="182" customFormat="1">
      <c r="A750" s="67"/>
      <c r="B750" s="68"/>
      <c r="C750" s="75" t="s">
        <v>1467</v>
      </c>
      <c r="D750" s="73">
        <v>1</v>
      </c>
      <c r="E750" s="74" t="s">
        <v>2</v>
      </c>
      <c r="F750" s="71"/>
      <c r="G750" s="71"/>
      <c r="H750" s="71"/>
    </row>
    <row r="751" spans="1:8" s="182" customFormat="1">
      <c r="A751" s="67"/>
      <c r="B751" s="68"/>
      <c r="C751" s="75" t="s">
        <v>1515</v>
      </c>
      <c r="D751" s="73">
        <v>2</v>
      </c>
      <c r="E751" s="74" t="s">
        <v>2</v>
      </c>
      <c r="F751" s="71"/>
      <c r="G751" s="71"/>
      <c r="H751" s="71"/>
    </row>
    <row r="752" spans="1:8" s="182" customFormat="1">
      <c r="A752" s="67"/>
      <c r="B752" s="68"/>
      <c r="C752" s="75" t="s">
        <v>1507</v>
      </c>
      <c r="D752" s="73">
        <v>1</v>
      </c>
      <c r="E752" s="74" t="s">
        <v>2</v>
      </c>
      <c r="F752" s="71"/>
      <c r="G752" s="71"/>
      <c r="H752" s="71"/>
    </row>
    <row r="753" spans="1:8" s="182" customFormat="1">
      <c r="A753" s="67"/>
      <c r="B753" s="68"/>
      <c r="C753" s="75" t="s">
        <v>1538</v>
      </c>
      <c r="D753" s="73">
        <v>1</v>
      </c>
      <c r="E753" s="74" t="s">
        <v>2</v>
      </c>
      <c r="F753" s="71"/>
      <c r="G753" s="71"/>
      <c r="H753" s="71"/>
    </row>
    <row r="754" spans="1:8" s="182" customFormat="1">
      <c r="A754" s="67"/>
      <c r="B754" s="68"/>
      <c r="C754" s="75" t="s">
        <v>1555</v>
      </c>
      <c r="D754" s="73">
        <v>1</v>
      </c>
      <c r="E754" s="74" t="s">
        <v>2</v>
      </c>
      <c r="F754" s="71"/>
      <c r="G754" s="71"/>
      <c r="H754" s="71"/>
    </row>
    <row r="755" spans="1:8" s="182" customFormat="1">
      <c r="A755" s="67"/>
      <c r="B755" s="68"/>
      <c r="C755" s="75" t="s">
        <v>1443</v>
      </c>
      <c r="D755" s="73">
        <v>1</v>
      </c>
      <c r="E755" s="74" t="s">
        <v>2</v>
      </c>
      <c r="F755" s="71"/>
      <c r="G755" s="71"/>
      <c r="H755" s="71"/>
    </row>
    <row r="756" spans="1:8" s="182" customFormat="1">
      <c r="A756" s="67"/>
      <c r="B756" s="68"/>
      <c r="C756" s="75" t="s">
        <v>1556</v>
      </c>
      <c r="D756" s="73">
        <v>1</v>
      </c>
      <c r="E756" s="74" t="s">
        <v>2</v>
      </c>
      <c r="F756" s="71"/>
      <c r="G756" s="71"/>
      <c r="H756" s="71"/>
    </row>
    <row r="757" spans="1:8" s="182" customFormat="1">
      <c r="A757" s="67"/>
      <c r="B757" s="68"/>
      <c r="C757" s="75" t="s">
        <v>1557</v>
      </c>
      <c r="D757" s="73">
        <v>1</v>
      </c>
      <c r="E757" s="74" t="s">
        <v>2</v>
      </c>
      <c r="F757" s="71"/>
      <c r="G757" s="71"/>
      <c r="H757" s="71"/>
    </row>
    <row r="758" spans="1:8" s="182" customFormat="1">
      <c r="A758" s="67"/>
      <c r="B758" s="68"/>
      <c r="C758" s="75" t="s">
        <v>1516</v>
      </c>
      <c r="D758" s="73">
        <v>1</v>
      </c>
      <c r="E758" s="74" t="s">
        <v>2</v>
      </c>
      <c r="F758" s="71"/>
      <c r="G758" s="71"/>
      <c r="H758" s="71"/>
    </row>
    <row r="759" spans="1:8" s="182" customFormat="1">
      <c r="A759" s="67"/>
      <c r="B759" s="68"/>
      <c r="C759" s="75" t="s">
        <v>1539</v>
      </c>
      <c r="D759" s="73">
        <v>1</v>
      </c>
      <c r="E759" s="74" t="s">
        <v>2</v>
      </c>
      <c r="F759" s="71"/>
      <c r="G759" s="71"/>
      <c r="H759" s="71"/>
    </row>
    <row r="760" spans="1:8" s="182" customFormat="1">
      <c r="A760" s="67"/>
      <c r="B760" s="68"/>
      <c r="C760" s="75" t="s">
        <v>1558</v>
      </c>
      <c r="D760" s="73">
        <v>4</v>
      </c>
      <c r="E760" s="74" t="s">
        <v>2</v>
      </c>
      <c r="F760" s="71"/>
      <c r="G760" s="71"/>
      <c r="H760" s="71"/>
    </row>
    <row r="761" spans="1:8" s="182" customFormat="1">
      <c r="A761" s="67"/>
      <c r="B761" s="68"/>
      <c r="C761" s="75" t="s">
        <v>1559</v>
      </c>
      <c r="D761" s="73">
        <v>1</v>
      </c>
      <c r="E761" s="74" t="s">
        <v>2</v>
      </c>
      <c r="F761" s="71"/>
      <c r="G761" s="71"/>
      <c r="H761" s="71"/>
    </row>
    <row r="762" spans="1:8" s="182" customFormat="1">
      <c r="A762" s="67"/>
      <c r="B762" s="68"/>
      <c r="C762" s="75" t="s">
        <v>1560</v>
      </c>
      <c r="D762" s="73">
        <v>1</v>
      </c>
      <c r="E762" s="74" t="s">
        <v>2</v>
      </c>
      <c r="F762" s="71"/>
      <c r="G762" s="71"/>
      <c r="H762" s="71"/>
    </row>
    <row r="763" spans="1:8" s="182" customFormat="1">
      <c r="A763" s="67"/>
      <c r="B763" s="68"/>
      <c r="C763" s="75" t="s">
        <v>1561</v>
      </c>
      <c r="D763" s="73">
        <v>1</v>
      </c>
      <c r="E763" s="74" t="s">
        <v>2</v>
      </c>
      <c r="F763" s="71"/>
      <c r="G763" s="71"/>
      <c r="H763" s="71"/>
    </row>
    <row r="764" spans="1:8" s="182" customFormat="1">
      <c r="A764" s="67"/>
      <c r="B764" s="68"/>
      <c r="C764" s="75" t="s">
        <v>1562</v>
      </c>
      <c r="D764" s="73">
        <v>1</v>
      </c>
      <c r="E764" s="74" t="s">
        <v>2</v>
      </c>
      <c r="F764" s="71"/>
      <c r="G764" s="71"/>
      <c r="H764" s="71"/>
    </row>
    <row r="765" spans="1:8" s="182" customFormat="1">
      <c r="A765" s="67"/>
      <c r="B765" s="68"/>
      <c r="C765" s="75" t="s">
        <v>1563</v>
      </c>
      <c r="D765" s="73">
        <v>1</v>
      </c>
      <c r="E765" s="74" t="s">
        <v>2</v>
      </c>
      <c r="F765" s="71"/>
      <c r="G765" s="71"/>
      <c r="H765" s="71"/>
    </row>
    <row r="766" spans="1:8" s="182" customFormat="1">
      <c r="A766" s="67"/>
      <c r="B766" s="68"/>
      <c r="C766" s="75" t="s">
        <v>1539</v>
      </c>
      <c r="D766" s="73">
        <v>1</v>
      </c>
      <c r="E766" s="74" t="s">
        <v>2</v>
      </c>
      <c r="F766" s="71"/>
      <c r="G766" s="71"/>
      <c r="H766" s="71"/>
    </row>
    <row r="767" spans="1:8" s="182" customFormat="1">
      <c r="A767" s="67"/>
      <c r="B767" s="68"/>
      <c r="C767" s="75" t="s">
        <v>1444</v>
      </c>
      <c r="D767" s="73">
        <v>6</v>
      </c>
      <c r="E767" s="74" t="s">
        <v>2</v>
      </c>
      <c r="F767" s="71"/>
      <c r="G767" s="71"/>
      <c r="H767" s="71"/>
    </row>
    <row r="768" spans="1:8" s="182" customFormat="1">
      <c r="A768" s="67"/>
      <c r="B768" s="68"/>
      <c r="C768" s="75" t="s">
        <v>1489</v>
      </c>
      <c r="D768" s="73">
        <v>2</v>
      </c>
      <c r="E768" s="74" t="s">
        <v>2</v>
      </c>
      <c r="F768" s="71"/>
      <c r="G768" s="71"/>
      <c r="H768" s="71"/>
    </row>
    <row r="769" spans="1:8" s="182" customFormat="1">
      <c r="A769" s="67"/>
      <c r="B769" s="68"/>
      <c r="C769" s="75" t="s">
        <v>1495</v>
      </c>
      <c r="D769" s="73">
        <v>2</v>
      </c>
      <c r="E769" s="74" t="s">
        <v>2</v>
      </c>
      <c r="F769" s="71"/>
      <c r="G769" s="71"/>
      <c r="H769" s="71"/>
    </row>
    <row r="770" spans="1:8" s="182" customFormat="1">
      <c r="A770" s="67"/>
      <c r="B770" s="68"/>
      <c r="C770" s="75" t="s">
        <v>1492</v>
      </c>
      <c r="D770" s="73">
        <v>1</v>
      </c>
      <c r="E770" s="74" t="s">
        <v>2</v>
      </c>
      <c r="F770" s="71"/>
      <c r="G770" s="71"/>
      <c r="H770" s="71"/>
    </row>
    <row r="771" spans="1:8" s="182" customFormat="1">
      <c r="A771" s="67"/>
      <c r="B771" s="68"/>
      <c r="C771" s="75" t="s">
        <v>1564</v>
      </c>
      <c r="D771" s="73">
        <v>18</v>
      </c>
      <c r="E771" s="74" t="s">
        <v>2</v>
      </c>
      <c r="F771" s="71"/>
      <c r="G771" s="71"/>
      <c r="H771" s="71"/>
    </row>
    <row r="772" spans="1:8" s="182" customFormat="1">
      <c r="A772" s="67"/>
      <c r="B772" s="68"/>
      <c r="C772" s="75" t="s">
        <v>1565</v>
      </c>
      <c r="D772" s="73">
        <v>1</v>
      </c>
      <c r="E772" s="74" t="s">
        <v>2</v>
      </c>
      <c r="F772" s="71"/>
      <c r="G772" s="71"/>
      <c r="H772" s="71"/>
    </row>
    <row r="773" spans="1:8" s="182" customFormat="1">
      <c r="A773" s="67"/>
      <c r="B773" s="68"/>
      <c r="C773" s="75" t="s">
        <v>1456</v>
      </c>
      <c r="D773" s="73">
        <v>1</v>
      </c>
      <c r="E773" s="74" t="s">
        <v>2</v>
      </c>
      <c r="F773" s="71"/>
      <c r="G773" s="71"/>
      <c r="H773" s="71"/>
    </row>
    <row r="774" spans="1:8" s="182" customFormat="1">
      <c r="A774" s="67"/>
      <c r="B774" s="68"/>
      <c r="C774" s="75" t="s">
        <v>1495</v>
      </c>
      <c r="D774" s="73">
        <v>1</v>
      </c>
      <c r="E774" s="74" t="s">
        <v>2</v>
      </c>
      <c r="F774" s="71"/>
      <c r="G774" s="71"/>
      <c r="H774" s="71"/>
    </row>
    <row r="775" spans="1:8" s="182" customFormat="1">
      <c r="A775" s="67"/>
      <c r="B775" s="68"/>
      <c r="C775" s="75" t="s">
        <v>1566</v>
      </c>
      <c r="D775" s="73">
        <v>2</v>
      </c>
      <c r="E775" s="74" t="s">
        <v>2</v>
      </c>
      <c r="F775" s="71"/>
      <c r="G775" s="71"/>
      <c r="H775" s="71"/>
    </row>
    <row r="776" spans="1:8" s="182" customFormat="1">
      <c r="A776" s="67"/>
      <c r="B776" s="68"/>
      <c r="C776" s="75" t="s">
        <v>1567</v>
      </c>
      <c r="D776" s="73">
        <v>2</v>
      </c>
      <c r="E776" s="74" t="s">
        <v>2</v>
      </c>
      <c r="F776" s="71"/>
      <c r="G776" s="71"/>
      <c r="H776" s="71"/>
    </row>
    <row r="777" spans="1:8" s="182" customFormat="1">
      <c r="A777" s="67"/>
      <c r="B777" s="68"/>
      <c r="C777" s="75" t="s">
        <v>1550</v>
      </c>
      <c r="D777" s="73">
        <v>1</v>
      </c>
      <c r="E777" s="74" t="s">
        <v>2</v>
      </c>
      <c r="F777" s="71"/>
      <c r="G777" s="71"/>
      <c r="H777" s="71"/>
    </row>
    <row r="778" spans="1:8" s="182" customFormat="1">
      <c r="A778" s="67"/>
      <c r="B778" s="68"/>
      <c r="C778" s="75" t="s">
        <v>1495</v>
      </c>
      <c r="D778" s="73">
        <v>1</v>
      </c>
      <c r="E778" s="74" t="s">
        <v>2</v>
      </c>
      <c r="F778" s="71"/>
      <c r="G778" s="71"/>
      <c r="H778" s="71"/>
    </row>
    <row r="779" spans="1:8" s="182" customFormat="1">
      <c r="A779" s="67"/>
      <c r="B779" s="68"/>
      <c r="C779" s="75" t="s">
        <v>1568</v>
      </c>
      <c r="D779" s="73">
        <v>3</v>
      </c>
      <c r="E779" s="74" t="s">
        <v>2</v>
      </c>
      <c r="F779" s="71"/>
      <c r="G779" s="71"/>
      <c r="H779" s="71"/>
    </row>
    <row r="780" spans="1:8" s="182" customFormat="1">
      <c r="A780" s="67"/>
      <c r="B780" s="68"/>
      <c r="C780" s="75" t="s">
        <v>1569</v>
      </c>
      <c r="D780" s="73">
        <v>3</v>
      </c>
      <c r="E780" s="74" t="s">
        <v>2</v>
      </c>
      <c r="F780" s="71"/>
      <c r="G780" s="71"/>
      <c r="H780" s="71"/>
    </row>
    <row r="781" spans="1:8" s="182" customFormat="1">
      <c r="A781" s="67"/>
      <c r="B781" s="68"/>
      <c r="C781" s="75" t="s">
        <v>1570</v>
      </c>
      <c r="D781" s="73">
        <v>4</v>
      </c>
      <c r="E781" s="74" t="s">
        <v>2</v>
      </c>
      <c r="F781" s="71"/>
      <c r="G781" s="71"/>
      <c r="H781" s="71"/>
    </row>
    <row r="782" spans="1:8" s="182" customFormat="1">
      <c r="A782" s="67"/>
      <c r="B782" s="68"/>
      <c r="C782" s="75" t="s">
        <v>1571</v>
      </c>
      <c r="D782" s="73">
        <v>7</v>
      </c>
      <c r="E782" s="74" t="s">
        <v>2</v>
      </c>
      <c r="F782" s="71"/>
      <c r="G782" s="71"/>
      <c r="H782" s="71"/>
    </row>
    <row r="783" spans="1:8" s="182" customFormat="1" ht="19.5" customHeight="1">
      <c r="A783" s="67"/>
      <c r="B783" s="68"/>
      <c r="C783" s="75" t="s">
        <v>1597</v>
      </c>
      <c r="D783" s="73">
        <v>1</v>
      </c>
      <c r="E783" s="74" t="s">
        <v>2</v>
      </c>
      <c r="F783" s="71"/>
      <c r="G783" s="71"/>
      <c r="H783" s="71"/>
    </row>
    <row r="784" spans="1:8" s="182" customFormat="1" ht="15.75" customHeight="1">
      <c r="A784" s="67"/>
      <c r="B784" s="68"/>
      <c r="C784" s="75" t="s">
        <v>1596</v>
      </c>
      <c r="D784" s="73">
        <v>2</v>
      </c>
      <c r="E784" s="74" t="s">
        <v>2</v>
      </c>
      <c r="F784" s="71"/>
      <c r="G784" s="71"/>
      <c r="H784" s="71"/>
    </row>
    <row r="785" spans="1:8" s="182" customFormat="1">
      <c r="A785" s="67"/>
      <c r="B785" s="68"/>
      <c r="C785" s="75" t="s">
        <v>1598</v>
      </c>
      <c r="D785" s="73">
        <v>1</v>
      </c>
      <c r="E785" s="74" t="s">
        <v>2</v>
      </c>
      <c r="F785" s="71"/>
      <c r="G785" s="71"/>
      <c r="H785" s="71"/>
    </row>
    <row r="786" spans="1:8" s="182" customFormat="1">
      <c r="A786" s="67"/>
      <c r="B786" s="68"/>
      <c r="C786" s="75" t="s">
        <v>1599</v>
      </c>
      <c r="D786" s="73">
        <v>1</v>
      </c>
      <c r="E786" s="74" t="s">
        <v>2</v>
      </c>
      <c r="F786" s="71"/>
      <c r="G786" s="71"/>
      <c r="H786" s="71"/>
    </row>
    <row r="787" spans="1:8" s="182" customFormat="1" ht="19.5" customHeight="1">
      <c r="A787" s="67"/>
      <c r="B787" s="68"/>
      <c r="C787" s="75" t="s">
        <v>1542</v>
      </c>
      <c r="D787" s="73">
        <v>38</v>
      </c>
      <c r="E787" s="74" t="s">
        <v>2</v>
      </c>
      <c r="F787" s="71"/>
      <c r="G787" s="71"/>
      <c r="H787" s="71"/>
    </row>
    <row r="788" spans="1:8" s="182" customFormat="1" ht="15.75" customHeight="1">
      <c r="A788" s="67"/>
      <c r="B788" s="68"/>
      <c r="C788" s="75" t="s">
        <v>1604</v>
      </c>
      <c r="D788" s="73">
        <v>11</v>
      </c>
      <c r="E788" s="74" t="s">
        <v>2</v>
      </c>
      <c r="F788" s="71"/>
      <c r="G788" s="71"/>
      <c r="H788" s="71"/>
    </row>
    <row r="789" spans="1:8" s="182" customFormat="1">
      <c r="A789" s="67"/>
      <c r="B789" s="68"/>
      <c r="C789" s="75" t="s">
        <v>1613</v>
      </c>
      <c r="D789" s="73">
        <v>67</v>
      </c>
      <c r="E789" s="74" t="s">
        <v>2</v>
      </c>
      <c r="F789" s="71"/>
      <c r="G789" s="71"/>
      <c r="H789" s="71"/>
    </row>
    <row r="790" spans="1:8" s="182" customFormat="1">
      <c r="A790" s="67"/>
      <c r="B790" s="68"/>
      <c r="C790" s="75" t="s">
        <v>1614</v>
      </c>
      <c r="D790" s="73">
        <v>1</v>
      </c>
      <c r="E790" s="74" t="s">
        <v>2</v>
      </c>
      <c r="F790" s="71"/>
      <c r="G790" s="71"/>
      <c r="H790" s="71"/>
    </row>
    <row r="791" spans="1:8" s="182" customFormat="1">
      <c r="A791" s="67"/>
      <c r="B791" s="68"/>
      <c r="C791" s="75" t="s">
        <v>1615</v>
      </c>
      <c r="D791" s="73">
        <v>1</v>
      </c>
      <c r="E791" s="74" t="s">
        <v>2</v>
      </c>
      <c r="F791" s="71"/>
      <c r="G791" s="71"/>
      <c r="H791" s="71"/>
    </row>
    <row r="792" spans="1:8" s="182" customFormat="1">
      <c r="A792" s="67"/>
      <c r="B792" s="68"/>
      <c r="C792" s="75" t="s">
        <v>1616</v>
      </c>
      <c r="D792" s="73">
        <v>5</v>
      </c>
      <c r="E792" s="74" t="s">
        <v>2</v>
      </c>
      <c r="F792" s="71"/>
      <c r="G792" s="71"/>
      <c r="H792" s="71"/>
    </row>
    <row r="793" spans="1:8" s="182" customFormat="1">
      <c r="A793" s="67"/>
      <c r="B793" s="68"/>
      <c r="C793" s="75" t="s">
        <v>1617</v>
      </c>
      <c r="D793" s="73">
        <v>2</v>
      </c>
      <c r="E793" s="74" t="s">
        <v>2</v>
      </c>
      <c r="F793" s="71"/>
      <c r="G793" s="71"/>
      <c r="H793" s="71"/>
    </row>
    <row r="794" spans="1:8" s="182" customFormat="1">
      <c r="A794" s="67"/>
      <c r="B794" s="68"/>
      <c r="C794" s="75" t="s">
        <v>1618</v>
      </c>
      <c r="D794" s="73">
        <v>1</v>
      </c>
      <c r="E794" s="74" t="s">
        <v>2</v>
      </c>
      <c r="F794" s="71"/>
      <c r="G794" s="71"/>
      <c r="H794" s="71"/>
    </row>
    <row r="795" spans="1:8" s="182" customFormat="1">
      <c r="A795" s="67"/>
      <c r="B795" s="68"/>
      <c r="C795" s="75" t="s">
        <v>1619</v>
      </c>
      <c r="D795" s="73">
        <v>1</v>
      </c>
      <c r="E795" s="74" t="s">
        <v>2</v>
      </c>
      <c r="F795" s="71"/>
      <c r="G795" s="71"/>
      <c r="H795" s="71"/>
    </row>
    <row r="796" spans="1:8" s="182" customFormat="1">
      <c r="A796" s="67"/>
      <c r="B796" s="68"/>
      <c r="C796" s="75" t="s">
        <v>1620</v>
      </c>
      <c r="D796" s="73">
        <v>4</v>
      </c>
      <c r="E796" s="74" t="s">
        <v>2</v>
      </c>
      <c r="F796" s="71"/>
      <c r="G796" s="71"/>
      <c r="H796" s="71"/>
    </row>
    <row r="797" spans="1:8" s="182" customFormat="1">
      <c r="A797" s="67"/>
      <c r="B797" s="68"/>
      <c r="C797" s="75" t="s">
        <v>1600</v>
      </c>
      <c r="D797" s="73">
        <v>2</v>
      </c>
      <c r="E797" s="74" t="s">
        <v>2</v>
      </c>
      <c r="F797" s="71"/>
      <c r="G797" s="71"/>
      <c r="H797" s="71"/>
    </row>
    <row r="798" spans="1:8" s="182" customFormat="1">
      <c r="A798" s="67"/>
      <c r="B798" s="68"/>
      <c r="C798" s="75" t="s">
        <v>1621</v>
      </c>
      <c r="D798" s="73">
        <v>1</v>
      </c>
      <c r="E798" s="74" t="s">
        <v>2</v>
      </c>
      <c r="F798" s="71"/>
      <c r="G798" s="71"/>
      <c r="H798" s="71"/>
    </row>
    <row r="799" spans="1:8" s="182" customFormat="1">
      <c r="A799" s="67"/>
      <c r="B799" s="68"/>
      <c r="C799" s="75" t="s">
        <v>1622</v>
      </c>
      <c r="D799" s="73">
        <v>2</v>
      </c>
      <c r="E799" s="74" t="s">
        <v>2</v>
      </c>
      <c r="F799" s="71"/>
      <c r="G799" s="71"/>
      <c r="H799" s="71"/>
    </row>
    <row r="800" spans="1:8" s="182" customFormat="1">
      <c r="A800" s="67"/>
      <c r="B800" s="68"/>
      <c r="C800" s="75" t="s">
        <v>1623</v>
      </c>
      <c r="D800" s="73">
        <v>5</v>
      </c>
      <c r="E800" s="74" t="s">
        <v>2</v>
      </c>
      <c r="F800" s="71"/>
      <c r="G800" s="71"/>
      <c r="H800" s="71"/>
    </row>
    <row r="801" spans="1:8" s="182" customFormat="1">
      <c r="A801" s="67"/>
      <c r="B801" s="68"/>
      <c r="C801" s="75" t="s">
        <v>1624</v>
      </c>
      <c r="D801" s="73">
        <v>1</v>
      </c>
      <c r="E801" s="74" t="s">
        <v>2</v>
      </c>
      <c r="F801" s="71"/>
      <c r="G801" s="71"/>
      <c r="H801" s="71"/>
    </row>
    <row r="802" spans="1:8" s="182" customFormat="1">
      <c r="A802" s="67"/>
      <c r="B802" s="68"/>
      <c r="C802" s="75" t="s">
        <v>1625</v>
      </c>
      <c r="D802" s="73">
        <v>1</v>
      </c>
      <c r="E802" s="74" t="s">
        <v>2</v>
      </c>
      <c r="F802" s="71"/>
      <c r="G802" s="71"/>
      <c r="H802" s="71"/>
    </row>
    <row r="803" spans="1:8" s="182" customFormat="1">
      <c r="A803" s="67"/>
      <c r="B803" s="68"/>
      <c r="C803" s="75" t="s">
        <v>1626</v>
      </c>
      <c r="D803" s="73">
        <v>2</v>
      </c>
      <c r="E803" s="74" t="s">
        <v>2</v>
      </c>
      <c r="F803" s="71"/>
      <c r="G803" s="71"/>
      <c r="H803" s="71"/>
    </row>
    <row r="804" spans="1:8" s="182" customFormat="1">
      <c r="A804" s="67"/>
      <c r="B804" s="68"/>
      <c r="C804" s="75" t="s">
        <v>1627</v>
      </c>
      <c r="D804" s="73">
        <v>9</v>
      </c>
      <c r="E804" s="74" t="s">
        <v>2</v>
      </c>
      <c r="F804" s="71"/>
      <c r="G804" s="71"/>
      <c r="H804" s="71"/>
    </row>
    <row r="805" spans="1:8" s="182" customFormat="1">
      <c r="A805" s="67"/>
      <c r="B805" s="68"/>
      <c r="C805" s="75" t="s">
        <v>1628</v>
      </c>
      <c r="D805" s="73">
        <v>1</v>
      </c>
      <c r="E805" s="74" t="s">
        <v>2</v>
      </c>
      <c r="F805" s="71"/>
      <c r="G805" s="71"/>
      <c r="H805" s="71"/>
    </row>
    <row r="806" spans="1:8" s="182" customFormat="1">
      <c r="A806" s="67"/>
      <c r="B806" s="68"/>
      <c r="C806" s="75" t="s">
        <v>1629</v>
      </c>
      <c r="D806" s="73">
        <v>1</v>
      </c>
      <c r="E806" s="74" t="s">
        <v>2</v>
      </c>
      <c r="F806" s="71"/>
      <c r="G806" s="71"/>
      <c r="H806" s="71"/>
    </row>
    <row r="807" spans="1:8" s="182" customFormat="1">
      <c r="A807" s="67"/>
      <c r="B807" s="68"/>
      <c r="C807" s="75" t="s">
        <v>1630</v>
      </c>
      <c r="D807" s="73">
        <v>4</v>
      </c>
      <c r="E807" s="74" t="s">
        <v>2</v>
      </c>
      <c r="F807" s="71"/>
      <c r="G807" s="71"/>
      <c r="H807" s="71"/>
    </row>
    <row r="808" spans="1:8" s="182" customFormat="1">
      <c r="A808" s="67"/>
      <c r="B808" s="68"/>
      <c r="C808" s="75" t="s">
        <v>1631</v>
      </c>
      <c r="D808" s="73">
        <v>1</v>
      </c>
      <c r="E808" s="74" t="s">
        <v>2</v>
      </c>
      <c r="F808" s="71"/>
      <c r="G808" s="71"/>
      <c r="H808" s="71"/>
    </row>
    <row r="809" spans="1:8" s="182" customFormat="1">
      <c r="A809" s="67"/>
      <c r="B809" s="68"/>
      <c r="C809" s="75" t="s">
        <v>1632</v>
      </c>
      <c r="D809" s="73">
        <v>4</v>
      </c>
      <c r="E809" s="74" t="s">
        <v>2</v>
      </c>
      <c r="F809" s="71"/>
      <c r="G809" s="71"/>
      <c r="H809" s="71"/>
    </row>
    <row r="810" spans="1:8" s="182" customFormat="1">
      <c r="A810" s="67"/>
      <c r="B810" s="68"/>
      <c r="C810" s="75" t="s">
        <v>1605</v>
      </c>
      <c r="D810" s="73">
        <v>88</v>
      </c>
      <c r="E810" s="74" t="s">
        <v>2</v>
      </c>
      <c r="F810" s="71"/>
      <c r="G810" s="71"/>
      <c r="H810" s="71"/>
    </row>
    <row r="811" spans="1:8" s="182" customFormat="1">
      <c r="A811" s="67"/>
      <c r="B811" s="68"/>
      <c r="C811" s="75" t="s">
        <v>1633</v>
      </c>
      <c r="D811" s="73">
        <v>1</v>
      </c>
      <c r="E811" s="74" t="s">
        <v>2</v>
      </c>
      <c r="F811" s="71"/>
      <c r="G811" s="71"/>
      <c r="H811" s="71"/>
    </row>
    <row r="812" spans="1:8" s="182" customFormat="1" ht="15.75" customHeight="1">
      <c r="A812" s="67"/>
      <c r="B812" s="68"/>
      <c r="C812" s="75" t="s">
        <v>1634</v>
      </c>
      <c r="D812" s="73">
        <v>12</v>
      </c>
      <c r="E812" s="74" t="s">
        <v>2</v>
      </c>
      <c r="F812" s="71"/>
      <c r="G812" s="71"/>
      <c r="H812" s="71"/>
    </row>
    <row r="813" spans="1:8" s="182" customFormat="1">
      <c r="A813" s="67"/>
      <c r="B813" s="68"/>
      <c r="C813" s="75" t="s">
        <v>1602</v>
      </c>
      <c r="D813" s="73">
        <v>3</v>
      </c>
      <c r="E813" s="74" t="s">
        <v>2</v>
      </c>
      <c r="F813" s="71"/>
      <c r="G813" s="71"/>
      <c r="H813" s="71"/>
    </row>
    <row r="814" spans="1:8" s="182" customFormat="1" ht="15.75" customHeight="1">
      <c r="A814" s="67"/>
      <c r="B814" s="68"/>
      <c r="C814" s="75" t="s">
        <v>1635</v>
      </c>
      <c r="D814" s="73">
        <v>3</v>
      </c>
      <c r="E814" s="74" t="s">
        <v>2</v>
      </c>
      <c r="F814" s="71"/>
      <c r="G814" s="71"/>
      <c r="H814" s="71"/>
    </row>
    <row r="815" spans="1:8" s="182" customFormat="1">
      <c r="A815" s="67"/>
      <c r="B815" s="68"/>
      <c r="C815" s="75" t="s">
        <v>1636</v>
      </c>
      <c r="D815" s="73">
        <v>1</v>
      </c>
      <c r="E815" s="74" t="s">
        <v>2</v>
      </c>
      <c r="F815" s="71"/>
      <c r="G815" s="71"/>
      <c r="H815" s="71"/>
    </row>
    <row r="816" spans="1:8" s="182" customFormat="1">
      <c r="A816" s="67"/>
      <c r="B816" s="68"/>
      <c r="C816" s="75" t="s">
        <v>1637</v>
      </c>
      <c r="D816" s="73">
        <v>1</v>
      </c>
      <c r="E816" s="74" t="s">
        <v>2</v>
      </c>
      <c r="F816" s="71"/>
      <c r="G816" s="71"/>
      <c r="H816" s="71"/>
    </row>
    <row r="817" spans="1:8" s="182" customFormat="1">
      <c r="A817" s="67"/>
      <c r="B817" s="68"/>
      <c r="C817" s="75" t="s">
        <v>1638</v>
      </c>
      <c r="D817" s="73">
        <v>51</v>
      </c>
      <c r="E817" s="74" t="s">
        <v>2</v>
      </c>
      <c r="F817" s="71"/>
      <c r="G817" s="71"/>
      <c r="H817" s="71"/>
    </row>
    <row r="818" spans="1:8" s="182" customFormat="1">
      <c r="A818" s="67"/>
      <c r="B818" s="68"/>
      <c r="C818" s="75" t="s">
        <v>1639</v>
      </c>
      <c r="D818" s="73">
        <v>5</v>
      </c>
      <c r="E818" s="74" t="s">
        <v>2</v>
      </c>
      <c r="F818" s="71"/>
      <c r="G818" s="71"/>
      <c r="H818" s="71"/>
    </row>
    <row r="819" spans="1:8" s="182" customFormat="1">
      <c r="A819" s="67"/>
      <c r="B819" s="68"/>
      <c r="C819" s="75" t="s">
        <v>1640</v>
      </c>
      <c r="D819" s="73">
        <v>1</v>
      </c>
      <c r="E819" s="74" t="s">
        <v>2</v>
      </c>
      <c r="F819" s="71"/>
      <c r="G819" s="71"/>
      <c r="H819" s="71"/>
    </row>
    <row r="820" spans="1:8" s="182" customFormat="1">
      <c r="A820" s="67"/>
      <c r="B820" s="68"/>
      <c r="C820" s="75" t="s">
        <v>1641</v>
      </c>
      <c r="D820" s="73">
        <v>2</v>
      </c>
      <c r="E820" s="74" t="s">
        <v>2</v>
      </c>
      <c r="F820" s="71"/>
      <c r="G820" s="71"/>
      <c r="H820" s="71"/>
    </row>
    <row r="821" spans="1:8" s="182" customFormat="1">
      <c r="A821" s="67"/>
      <c r="B821" s="68"/>
      <c r="C821" s="75" t="s">
        <v>1642</v>
      </c>
      <c r="D821" s="73">
        <v>3</v>
      </c>
      <c r="E821" s="74" t="s">
        <v>2</v>
      </c>
      <c r="F821" s="71"/>
      <c r="G821" s="71"/>
      <c r="H821" s="71"/>
    </row>
    <row r="822" spans="1:8" s="182" customFormat="1">
      <c r="A822" s="67"/>
      <c r="B822" s="68"/>
      <c r="C822" s="75" t="s">
        <v>1603</v>
      </c>
      <c r="D822" s="73">
        <v>7</v>
      </c>
      <c r="E822" s="74" t="s">
        <v>2</v>
      </c>
      <c r="F822" s="71"/>
      <c r="G822" s="71"/>
      <c r="H822" s="71"/>
    </row>
    <row r="823" spans="1:8" s="182" customFormat="1">
      <c r="A823" s="67"/>
      <c r="B823" s="68"/>
      <c r="C823" s="75" t="s">
        <v>1606</v>
      </c>
      <c r="D823" s="73">
        <v>6</v>
      </c>
      <c r="E823" s="74" t="s">
        <v>2</v>
      </c>
      <c r="F823" s="71"/>
      <c r="G823" s="71"/>
      <c r="H823" s="71"/>
    </row>
    <row r="824" spans="1:8" s="182" customFormat="1">
      <c r="A824" s="67"/>
      <c r="B824" s="68"/>
      <c r="C824" s="75" t="s">
        <v>1643</v>
      </c>
      <c r="D824" s="73">
        <v>3</v>
      </c>
      <c r="E824" s="74" t="s">
        <v>2</v>
      </c>
      <c r="F824" s="71"/>
      <c r="G824" s="71"/>
      <c r="H824" s="71"/>
    </row>
    <row r="825" spans="1:8" s="182" customFormat="1">
      <c r="A825" s="67"/>
      <c r="B825" s="68"/>
      <c r="C825" s="75" t="s">
        <v>1644</v>
      </c>
      <c r="D825" s="73">
        <v>1</v>
      </c>
      <c r="E825" s="74" t="s">
        <v>2</v>
      </c>
      <c r="F825" s="71"/>
      <c r="G825" s="71"/>
      <c r="H825" s="71"/>
    </row>
    <row r="826" spans="1:8" s="182" customFormat="1">
      <c r="A826" s="67"/>
      <c r="B826" s="68"/>
      <c r="C826" s="75" t="s">
        <v>1645</v>
      </c>
      <c r="D826" s="73">
        <v>6</v>
      </c>
      <c r="E826" s="74" t="s">
        <v>2</v>
      </c>
      <c r="F826" s="71"/>
      <c r="G826" s="71"/>
      <c r="H826" s="71"/>
    </row>
    <row r="827" spans="1:8" s="182" customFormat="1">
      <c r="A827" s="67"/>
      <c r="B827" s="68"/>
      <c r="C827" s="75" t="s">
        <v>1646</v>
      </c>
      <c r="D827" s="73">
        <v>2</v>
      </c>
      <c r="E827" s="74" t="s">
        <v>2</v>
      </c>
      <c r="F827" s="71"/>
      <c r="G827" s="71"/>
      <c r="H827" s="71"/>
    </row>
    <row r="828" spans="1:8" s="182" customFormat="1">
      <c r="A828" s="67"/>
      <c r="B828" s="68"/>
      <c r="C828" s="75" t="s">
        <v>1647</v>
      </c>
      <c r="D828" s="73">
        <v>5</v>
      </c>
      <c r="E828" s="74" t="s">
        <v>2</v>
      </c>
      <c r="F828" s="71"/>
      <c r="G828" s="71"/>
      <c r="H828" s="71"/>
    </row>
    <row r="829" spans="1:8" s="182" customFormat="1">
      <c r="A829" s="67"/>
      <c r="B829" s="68"/>
      <c r="C829" s="75" t="s">
        <v>1648</v>
      </c>
      <c r="D829" s="73">
        <v>2</v>
      </c>
      <c r="E829" s="74" t="s">
        <v>2</v>
      </c>
      <c r="F829" s="71"/>
      <c r="G829" s="71"/>
      <c r="H829" s="71"/>
    </row>
    <row r="830" spans="1:8" s="182" customFormat="1">
      <c r="A830" s="67"/>
      <c r="B830" s="68"/>
      <c r="C830" s="75" t="s">
        <v>1649</v>
      </c>
      <c r="D830" s="73">
        <v>2</v>
      </c>
      <c r="E830" s="74" t="s">
        <v>2</v>
      </c>
      <c r="F830" s="71"/>
      <c r="G830" s="71"/>
      <c r="H830" s="71"/>
    </row>
    <row r="831" spans="1:8" s="182" customFormat="1">
      <c r="A831" s="67"/>
      <c r="B831" s="68"/>
      <c r="C831" s="75" t="s">
        <v>1650</v>
      </c>
      <c r="D831" s="73">
        <v>1</v>
      </c>
      <c r="E831" s="74" t="s">
        <v>2</v>
      </c>
      <c r="F831" s="71"/>
      <c r="G831" s="71"/>
      <c r="H831" s="71"/>
    </row>
    <row r="832" spans="1:8" s="182" customFormat="1">
      <c r="A832" s="67"/>
      <c r="B832" s="68"/>
      <c r="C832" s="75" t="s">
        <v>1651</v>
      </c>
      <c r="D832" s="73">
        <v>1</v>
      </c>
      <c r="E832" s="74" t="s">
        <v>2</v>
      </c>
      <c r="F832" s="71"/>
      <c r="G832" s="71"/>
      <c r="H832" s="71"/>
    </row>
    <row r="833" spans="1:8" s="182" customFormat="1">
      <c r="A833" s="67"/>
      <c r="B833" s="68"/>
      <c r="C833" s="75" t="s">
        <v>1652</v>
      </c>
      <c r="D833" s="73">
        <v>1</v>
      </c>
      <c r="E833" s="74" t="s">
        <v>2</v>
      </c>
      <c r="F833" s="71"/>
      <c r="G833" s="71"/>
      <c r="H833" s="71"/>
    </row>
    <row r="834" spans="1:8" s="182" customFormat="1">
      <c r="A834" s="67"/>
      <c r="B834" s="68"/>
      <c r="C834" s="75" t="s">
        <v>1653</v>
      </c>
      <c r="D834" s="73">
        <v>1</v>
      </c>
      <c r="E834" s="74" t="s">
        <v>2</v>
      </c>
      <c r="F834" s="71"/>
      <c r="G834" s="71"/>
      <c r="H834" s="71"/>
    </row>
    <row r="835" spans="1:8" s="182" customFormat="1">
      <c r="A835" s="67"/>
      <c r="B835" s="68"/>
      <c r="C835" s="75" t="s">
        <v>1654</v>
      </c>
      <c r="D835" s="73">
        <v>7</v>
      </c>
      <c r="E835" s="74" t="s">
        <v>2</v>
      </c>
      <c r="F835" s="71"/>
      <c r="G835" s="71"/>
      <c r="H835" s="71"/>
    </row>
    <row r="836" spans="1:8" s="182" customFormat="1">
      <c r="A836" s="67"/>
      <c r="B836" s="68"/>
      <c r="C836" s="75" t="s">
        <v>1655</v>
      </c>
      <c r="D836" s="73">
        <v>1</v>
      </c>
      <c r="E836" s="74" t="s">
        <v>2</v>
      </c>
      <c r="F836" s="71"/>
      <c r="G836" s="71"/>
      <c r="H836" s="71"/>
    </row>
    <row r="837" spans="1:8" s="182" customFormat="1" ht="19.5" customHeight="1">
      <c r="A837" s="67"/>
      <c r="B837" s="68"/>
      <c r="C837" s="75" t="s">
        <v>1542</v>
      </c>
      <c r="D837" s="73">
        <v>48</v>
      </c>
      <c r="E837" s="74" t="s">
        <v>2</v>
      </c>
      <c r="F837" s="71"/>
      <c r="G837" s="71"/>
      <c r="H837" s="71"/>
    </row>
    <row r="838" spans="1:8" s="182" customFormat="1" ht="15.75" customHeight="1">
      <c r="A838" s="67"/>
      <c r="B838" s="68"/>
      <c r="C838" s="75" t="s">
        <v>1485</v>
      </c>
      <c r="D838" s="73">
        <v>25</v>
      </c>
      <c r="E838" s="74" t="s">
        <v>2</v>
      </c>
      <c r="F838" s="71"/>
      <c r="G838" s="71"/>
      <c r="H838" s="71"/>
    </row>
    <row r="839" spans="1:8" s="182" customFormat="1">
      <c r="A839" s="67"/>
      <c r="B839" s="68"/>
      <c r="C839" s="75" t="s">
        <v>1452</v>
      </c>
      <c r="D839" s="73">
        <v>15</v>
      </c>
      <c r="E839" s="74" t="s">
        <v>2</v>
      </c>
      <c r="F839" s="71"/>
      <c r="G839" s="71"/>
      <c r="H839" s="71"/>
    </row>
    <row r="840" spans="1:8" s="182" customFormat="1">
      <c r="A840" s="67"/>
      <c r="B840" s="68"/>
      <c r="C840" s="75" t="s">
        <v>1448</v>
      </c>
      <c r="D840" s="73">
        <v>7</v>
      </c>
      <c r="E840" s="74" t="s">
        <v>2</v>
      </c>
      <c r="F840" s="71"/>
      <c r="G840" s="71"/>
      <c r="H840" s="71"/>
    </row>
    <row r="841" spans="1:8" s="182" customFormat="1">
      <c r="A841" s="67"/>
      <c r="B841" s="68"/>
      <c r="C841" s="75" t="s">
        <v>1491</v>
      </c>
      <c r="D841" s="73">
        <v>2</v>
      </c>
      <c r="E841" s="74" t="s">
        <v>2</v>
      </c>
      <c r="F841" s="71"/>
      <c r="G841" s="71"/>
      <c r="H841" s="71"/>
    </row>
    <row r="842" spans="1:8" s="182" customFormat="1">
      <c r="A842" s="67"/>
      <c r="B842" s="68"/>
      <c r="C842" s="75" t="s">
        <v>1472</v>
      </c>
      <c r="D842" s="73">
        <v>2</v>
      </c>
      <c r="E842" s="74" t="s">
        <v>2</v>
      </c>
      <c r="F842" s="71"/>
      <c r="G842" s="71"/>
      <c r="H842" s="71"/>
    </row>
    <row r="843" spans="1:8" s="182" customFormat="1">
      <c r="A843" s="67"/>
      <c r="B843" s="68"/>
      <c r="C843" s="75" t="s">
        <v>1437</v>
      </c>
      <c r="D843" s="73">
        <v>4</v>
      </c>
      <c r="E843" s="74" t="s">
        <v>2</v>
      </c>
      <c r="F843" s="71"/>
      <c r="G843" s="71"/>
      <c r="H843" s="71"/>
    </row>
    <row r="844" spans="1:8" s="182" customFormat="1">
      <c r="A844" s="67"/>
      <c r="B844" s="68"/>
      <c r="C844" s="75" t="s">
        <v>1525</v>
      </c>
      <c r="D844" s="73">
        <v>7</v>
      </c>
      <c r="E844" s="74" t="s">
        <v>2</v>
      </c>
      <c r="F844" s="71"/>
      <c r="G844" s="71"/>
      <c r="H844" s="71"/>
    </row>
    <row r="845" spans="1:8" s="182" customFormat="1">
      <c r="A845" s="67"/>
      <c r="B845" s="68"/>
      <c r="C845" s="75" t="s">
        <v>1469</v>
      </c>
      <c r="D845" s="73">
        <v>2</v>
      </c>
      <c r="E845" s="74" t="s">
        <v>2</v>
      </c>
      <c r="F845" s="71"/>
      <c r="G845" s="71"/>
      <c r="H845" s="71"/>
    </row>
    <row r="846" spans="1:8" s="182" customFormat="1">
      <c r="A846" s="67"/>
      <c r="B846" s="68"/>
      <c r="C846" s="75" t="s">
        <v>1490</v>
      </c>
      <c r="D846" s="73">
        <v>2</v>
      </c>
      <c r="E846" s="74" t="s">
        <v>2</v>
      </c>
      <c r="F846" s="71"/>
      <c r="G846" s="71"/>
      <c r="H846" s="71"/>
    </row>
    <row r="847" spans="1:8" s="182" customFormat="1">
      <c r="A847" s="67"/>
      <c r="B847" s="68"/>
      <c r="C847" s="75" t="s">
        <v>1450</v>
      </c>
      <c r="D847" s="73">
        <v>11</v>
      </c>
      <c r="E847" s="74" t="s">
        <v>2</v>
      </c>
      <c r="F847" s="71"/>
      <c r="G847" s="71"/>
      <c r="H847" s="71"/>
    </row>
    <row r="848" spans="1:8" s="182" customFormat="1">
      <c r="A848" s="67"/>
      <c r="B848" s="68"/>
      <c r="C848" s="75" t="s">
        <v>1436</v>
      </c>
      <c r="D848" s="73">
        <v>3</v>
      </c>
      <c r="E848" s="74" t="s">
        <v>2</v>
      </c>
      <c r="F848" s="71"/>
      <c r="G848" s="71"/>
      <c r="H848" s="71"/>
    </row>
    <row r="849" spans="1:8" s="182" customFormat="1">
      <c r="A849" s="67"/>
      <c r="B849" s="68"/>
      <c r="C849" s="75" t="s">
        <v>1457</v>
      </c>
      <c r="D849" s="73">
        <v>1</v>
      </c>
      <c r="E849" s="74" t="s">
        <v>2</v>
      </c>
      <c r="F849" s="71"/>
      <c r="G849" s="71"/>
      <c r="H849" s="71"/>
    </row>
    <row r="850" spans="1:8" s="182" customFormat="1">
      <c r="A850" s="67"/>
      <c r="B850" s="68"/>
      <c r="C850" s="75" t="s">
        <v>1539</v>
      </c>
      <c r="D850" s="73">
        <v>2</v>
      </c>
      <c r="E850" s="74" t="s">
        <v>2</v>
      </c>
      <c r="F850" s="71"/>
      <c r="G850" s="71"/>
      <c r="H850" s="71"/>
    </row>
    <row r="851" spans="1:8" s="182" customFormat="1">
      <c r="A851" s="67"/>
      <c r="B851" s="68"/>
      <c r="C851" s="75" t="s">
        <v>1447</v>
      </c>
      <c r="D851" s="73">
        <v>3</v>
      </c>
      <c r="E851" s="74" t="s">
        <v>2</v>
      </c>
      <c r="F851" s="71"/>
      <c r="G851" s="71"/>
      <c r="H851" s="71"/>
    </row>
    <row r="852" spans="1:8" s="182" customFormat="1">
      <c r="A852" s="67"/>
      <c r="B852" s="68"/>
      <c r="C852" s="75" t="s">
        <v>1451</v>
      </c>
      <c r="D852" s="73">
        <v>6</v>
      </c>
      <c r="E852" s="74" t="s">
        <v>2</v>
      </c>
      <c r="F852" s="71"/>
      <c r="G852" s="71"/>
      <c r="H852" s="71"/>
    </row>
    <row r="853" spans="1:8" s="182" customFormat="1">
      <c r="A853" s="67"/>
      <c r="B853" s="68"/>
      <c r="C853" s="75" t="s">
        <v>1449</v>
      </c>
      <c r="D853" s="73">
        <v>6</v>
      </c>
      <c r="E853" s="74" t="s">
        <v>2</v>
      </c>
      <c r="F853" s="71"/>
      <c r="G853" s="71"/>
      <c r="H853" s="71"/>
    </row>
    <row r="854" spans="1:8" s="182" customFormat="1">
      <c r="A854" s="67"/>
      <c r="B854" s="68"/>
      <c r="C854" s="75" t="s">
        <v>1658</v>
      </c>
      <c r="D854" s="73">
        <v>1</v>
      </c>
      <c r="E854" s="74" t="s">
        <v>2</v>
      </c>
      <c r="F854" s="71"/>
      <c r="G854" s="71"/>
      <c r="H854" s="71"/>
    </row>
    <row r="855" spans="1:8" s="182" customFormat="1">
      <c r="A855" s="67"/>
      <c r="B855" s="68"/>
      <c r="C855" s="75" t="s">
        <v>1444</v>
      </c>
      <c r="D855" s="73">
        <v>1</v>
      </c>
      <c r="E855" s="74" t="s">
        <v>2</v>
      </c>
      <c r="F855" s="71"/>
      <c r="G855" s="71"/>
      <c r="H855" s="71"/>
    </row>
    <row r="856" spans="1:8" s="182" customFormat="1">
      <c r="A856" s="67"/>
      <c r="B856" s="68"/>
      <c r="C856" s="75" t="s">
        <v>1668</v>
      </c>
      <c r="D856" s="73">
        <v>2</v>
      </c>
      <c r="E856" s="74" t="s">
        <v>2</v>
      </c>
      <c r="F856" s="71"/>
      <c r="G856" s="71"/>
      <c r="H856" s="71"/>
    </row>
    <row r="857" spans="1:8" s="182" customFormat="1">
      <c r="A857" s="67"/>
      <c r="B857" s="68"/>
      <c r="C857" s="75" t="s">
        <v>1492</v>
      </c>
      <c r="D857" s="73">
        <v>3</v>
      </c>
      <c r="E857" s="74" t="s">
        <v>2</v>
      </c>
      <c r="F857" s="71"/>
      <c r="G857" s="71"/>
      <c r="H857" s="71"/>
    </row>
    <row r="858" spans="1:8" s="182" customFormat="1">
      <c r="A858" s="67"/>
      <c r="B858" s="68"/>
      <c r="C858" s="75" t="s">
        <v>1489</v>
      </c>
      <c r="D858" s="73">
        <v>3</v>
      </c>
      <c r="E858" s="74" t="s">
        <v>2</v>
      </c>
      <c r="F858" s="71"/>
      <c r="G858" s="71"/>
      <c r="H858" s="71"/>
    </row>
    <row r="859" spans="1:8" s="182" customFormat="1">
      <c r="A859" s="67"/>
      <c r="B859" s="68"/>
      <c r="C859" s="75" t="s">
        <v>1669</v>
      </c>
      <c r="D859" s="73">
        <v>1</v>
      </c>
      <c r="E859" s="74" t="s">
        <v>2</v>
      </c>
      <c r="F859" s="71"/>
      <c r="G859" s="71"/>
      <c r="H859" s="71"/>
    </row>
    <row r="860" spans="1:8" s="182" customFormat="1">
      <c r="A860" s="67"/>
      <c r="B860" s="68"/>
      <c r="C860" s="75" t="s">
        <v>1441</v>
      </c>
      <c r="D860" s="73">
        <v>1</v>
      </c>
      <c r="E860" s="74" t="s">
        <v>2</v>
      </c>
      <c r="F860" s="71"/>
      <c r="G860" s="71"/>
      <c r="H860" s="71"/>
    </row>
    <row r="861" spans="1:8" s="182" customFormat="1">
      <c r="A861" s="67"/>
      <c r="B861" s="68"/>
      <c r="C861" s="75" t="s">
        <v>1546</v>
      </c>
      <c r="D861" s="73">
        <v>2</v>
      </c>
      <c r="E861" s="74" t="s">
        <v>2</v>
      </c>
      <c r="F861" s="71"/>
      <c r="G861" s="71"/>
      <c r="H861" s="71"/>
    </row>
    <row r="862" spans="1:8" s="182" customFormat="1" ht="15.75" customHeight="1">
      <c r="A862" s="67"/>
      <c r="B862" s="68"/>
      <c r="C862" s="75" t="s">
        <v>1442</v>
      </c>
      <c r="D862" s="73">
        <v>1</v>
      </c>
      <c r="E862" s="74" t="s">
        <v>2</v>
      </c>
      <c r="F862" s="71"/>
      <c r="G862" s="71"/>
      <c r="H862" s="71"/>
    </row>
    <row r="863" spans="1:8" s="182" customFormat="1">
      <c r="A863" s="67"/>
      <c r="B863" s="68"/>
      <c r="C863" s="75" t="s">
        <v>1670</v>
      </c>
      <c r="D863" s="73">
        <v>1</v>
      </c>
      <c r="E863" s="74" t="s">
        <v>2</v>
      </c>
      <c r="F863" s="71"/>
      <c r="G863" s="71"/>
      <c r="H863" s="71"/>
    </row>
    <row r="864" spans="1:8" s="182" customFormat="1" ht="15.75" customHeight="1">
      <c r="A864" s="67"/>
      <c r="B864" s="68"/>
      <c r="C864" s="75" t="s">
        <v>1509</v>
      </c>
      <c r="D864" s="73">
        <v>2</v>
      </c>
      <c r="E864" s="74" t="s">
        <v>2</v>
      </c>
      <c r="F864" s="71"/>
      <c r="G864" s="71"/>
      <c r="H864" s="71"/>
    </row>
    <row r="865" spans="1:8" s="182" customFormat="1">
      <c r="A865" s="67"/>
      <c r="B865" s="68"/>
      <c r="C865" s="75" t="s">
        <v>1497</v>
      </c>
      <c r="D865" s="73">
        <v>1</v>
      </c>
      <c r="E865" s="74" t="s">
        <v>2</v>
      </c>
      <c r="F865" s="71"/>
      <c r="G865" s="71"/>
      <c r="H865" s="71"/>
    </row>
    <row r="866" spans="1:8" s="182" customFormat="1">
      <c r="A866" s="67"/>
      <c r="B866" s="68"/>
      <c r="C866" s="75" t="s">
        <v>1501</v>
      </c>
      <c r="D866" s="73">
        <v>1</v>
      </c>
      <c r="E866" s="74" t="s">
        <v>2</v>
      </c>
      <c r="F866" s="71"/>
      <c r="G866" s="71"/>
      <c r="H866" s="71"/>
    </row>
    <row r="867" spans="1:8" s="182" customFormat="1">
      <c r="A867" s="67"/>
      <c r="B867" s="68"/>
      <c r="C867" s="75" t="s">
        <v>1671</v>
      </c>
      <c r="D867" s="73">
        <v>3</v>
      </c>
      <c r="E867" s="74" t="s">
        <v>2</v>
      </c>
      <c r="F867" s="71"/>
      <c r="G867" s="71"/>
      <c r="H867" s="71"/>
    </row>
    <row r="868" spans="1:8" s="182" customFormat="1">
      <c r="A868" s="67"/>
      <c r="B868" s="68"/>
      <c r="C868" s="75" t="s">
        <v>1672</v>
      </c>
      <c r="D868" s="73">
        <v>1</v>
      </c>
      <c r="E868" s="74" t="s">
        <v>2</v>
      </c>
      <c r="F868" s="71"/>
      <c r="G868" s="71"/>
      <c r="H868" s="71"/>
    </row>
    <row r="869" spans="1:8" s="182" customFormat="1">
      <c r="A869" s="67"/>
      <c r="B869" s="68"/>
      <c r="C869" s="75" t="s">
        <v>1493</v>
      </c>
      <c r="D869" s="73">
        <v>1</v>
      </c>
      <c r="E869" s="74" t="s">
        <v>2</v>
      </c>
      <c r="F869" s="71"/>
      <c r="G869" s="71"/>
      <c r="H869" s="71"/>
    </row>
    <row r="870" spans="1:8" s="182" customFormat="1">
      <c r="A870" s="67"/>
      <c r="B870" s="68"/>
      <c r="C870" s="75" t="s">
        <v>1673</v>
      </c>
      <c r="D870" s="73">
        <v>1</v>
      </c>
      <c r="E870" s="74" t="s">
        <v>2</v>
      </c>
      <c r="F870" s="71"/>
      <c r="G870" s="71"/>
      <c r="H870" s="71"/>
    </row>
    <row r="871" spans="1:8" s="182" customFormat="1">
      <c r="A871" s="67"/>
      <c r="B871" s="68"/>
      <c r="C871" s="75" t="s">
        <v>1540</v>
      </c>
      <c r="D871" s="73">
        <v>6</v>
      </c>
      <c r="E871" s="74" t="s">
        <v>2</v>
      </c>
      <c r="F871" s="71"/>
      <c r="G871" s="71"/>
      <c r="H871" s="71"/>
    </row>
    <row r="872" spans="1:8" s="182" customFormat="1">
      <c r="A872" s="67"/>
      <c r="B872" s="68"/>
      <c r="C872" s="75" t="s">
        <v>1488</v>
      </c>
      <c r="D872" s="73">
        <v>1</v>
      </c>
      <c r="E872" s="74" t="s">
        <v>2</v>
      </c>
      <c r="F872" s="71"/>
      <c r="G872" s="71"/>
      <c r="H872" s="71"/>
    </row>
    <row r="873" spans="1:8" s="182" customFormat="1">
      <c r="A873" s="67"/>
      <c r="B873" s="68"/>
      <c r="C873" s="75" t="s">
        <v>1519</v>
      </c>
      <c r="D873" s="73">
        <v>1</v>
      </c>
      <c r="E873" s="74" t="s">
        <v>2</v>
      </c>
      <c r="F873" s="71"/>
      <c r="G873" s="71"/>
      <c r="H873" s="71"/>
    </row>
    <row r="874" spans="1:8" s="182" customFormat="1">
      <c r="A874" s="67"/>
      <c r="B874" s="68"/>
      <c r="C874" s="75" t="s">
        <v>1674</v>
      </c>
      <c r="D874" s="73">
        <v>1</v>
      </c>
      <c r="E874" s="74" t="s">
        <v>2</v>
      </c>
      <c r="F874" s="71"/>
      <c r="G874" s="71"/>
      <c r="H874" s="71"/>
    </row>
    <row r="875" spans="1:8" s="182" customFormat="1" ht="19.5" customHeight="1">
      <c r="A875" s="67"/>
      <c r="B875" s="68"/>
      <c r="C875" s="75" t="s">
        <v>1696</v>
      </c>
      <c r="D875" s="73">
        <v>1</v>
      </c>
      <c r="E875" s="74" t="s">
        <v>2</v>
      </c>
      <c r="F875" s="71"/>
      <c r="G875" s="71"/>
      <c r="H875" s="71"/>
    </row>
    <row r="876" spans="1:8" s="182" customFormat="1" ht="15" customHeight="1">
      <c r="A876" s="67"/>
      <c r="B876" s="68"/>
      <c r="C876" s="75" t="s">
        <v>1624</v>
      </c>
      <c r="D876" s="73">
        <v>2</v>
      </c>
      <c r="E876" s="74" t="s">
        <v>2</v>
      </c>
      <c r="F876" s="71"/>
      <c r="G876" s="71"/>
      <c r="H876" s="71"/>
    </row>
    <row r="877" spans="1:8" s="182" customFormat="1" ht="15" customHeight="1">
      <c r="A877" s="67"/>
      <c r="B877" s="68"/>
      <c r="C877" s="75" t="s">
        <v>1697</v>
      </c>
      <c r="D877" s="73">
        <v>1</v>
      </c>
      <c r="E877" s="74" t="s">
        <v>2</v>
      </c>
      <c r="F877" s="71"/>
      <c r="G877" s="71"/>
      <c r="H877" s="71"/>
    </row>
    <row r="878" spans="1:8" s="182" customFormat="1" ht="15" customHeight="1">
      <c r="A878" s="67"/>
      <c r="B878" s="68"/>
      <c r="C878" s="75" t="s">
        <v>1698</v>
      </c>
      <c r="D878" s="73">
        <v>1</v>
      </c>
      <c r="E878" s="74" t="s">
        <v>2</v>
      </c>
      <c r="F878" s="71"/>
      <c r="G878" s="71"/>
      <c r="H878" s="71"/>
    </row>
    <row r="879" spans="1:8" s="182" customFormat="1" ht="18" customHeight="1">
      <c r="A879" s="67"/>
      <c r="B879" s="68"/>
      <c r="C879" s="75" t="s">
        <v>1618</v>
      </c>
      <c r="D879" s="73">
        <v>1</v>
      </c>
      <c r="E879" s="74" t="s">
        <v>2</v>
      </c>
      <c r="F879" s="71"/>
      <c r="G879" s="71"/>
      <c r="H879" s="71"/>
    </row>
    <row r="880" spans="1:8" s="182" customFormat="1" ht="16.5" customHeight="1">
      <c r="A880" s="67"/>
      <c r="B880" s="68"/>
      <c r="C880" s="75" t="s">
        <v>1699</v>
      </c>
      <c r="D880" s="73">
        <v>1</v>
      </c>
      <c r="E880" s="74" t="s">
        <v>2</v>
      </c>
      <c r="F880" s="71"/>
      <c r="G880" s="71"/>
      <c r="H880" s="71"/>
    </row>
    <row r="881" spans="1:8" s="182" customFormat="1" ht="17.25" customHeight="1">
      <c r="A881" s="67"/>
      <c r="B881" s="68"/>
      <c r="C881" s="75" t="s">
        <v>1700</v>
      </c>
      <c r="D881" s="73">
        <v>1</v>
      </c>
      <c r="E881" s="74" t="s">
        <v>2</v>
      </c>
      <c r="F881" s="71"/>
      <c r="G881" s="71"/>
      <c r="H881" s="71"/>
    </row>
    <row r="882" spans="1:8" s="182" customFormat="1" ht="15.75" customHeight="1">
      <c r="A882" s="67"/>
      <c r="B882" s="68"/>
      <c r="C882" s="75" t="s">
        <v>1701</v>
      </c>
      <c r="D882" s="73">
        <v>1</v>
      </c>
      <c r="E882" s="74" t="s">
        <v>2</v>
      </c>
      <c r="F882" s="71"/>
      <c r="G882" s="71"/>
      <c r="H882" s="71"/>
    </row>
    <row r="883" spans="1:8" s="182" customFormat="1">
      <c r="A883" s="67"/>
      <c r="B883" s="68"/>
      <c r="C883" s="75" t="s">
        <v>1649</v>
      </c>
      <c r="D883" s="73">
        <v>2</v>
      </c>
      <c r="E883" s="74" t="s">
        <v>2</v>
      </c>
      <c r="F883" s="71"/>
      <c r="G883" s="71"/>
      <c r="H883" s="71"/>
    </row>
    <row r="884" spans="1:8" s="182" customFormat="1">
      <c r="A884" s="67"/>
      <c r="B884" s="68"/>
      <c r="C884" s="75" t="s">
        <v>1702</v>
      </c>
      <c r="D884" s="73">
        <v>3</v>
      </c>
      <c r="E884" s="74" t="s">
        <v>2</v>
      </c>
      <c r="F884" s="71"/>
      <c r="G884" s="71"/>
      <c r="H884" s="71"/>
    </row>
    <row r="885" spans="1:8" s="182" customFormat="1">
      <c r="A885" s="67"/>
      <c r="B885" s="68"/>
      <c r="C885" s="75" t="s">
        <v>1703</v>
      </c>
      <c r="D885" s="73">
        <v>1</v>
      </c>
      <c r="E885" s="74" t="s">
        <v>2</v>
      </c>
      <c r="F885" s="71"/>
      <c r="G885" s="71"/>
      <c r="H885" s="71"/>
    </row>
    <row r="886" spans="1:8" s="182" customFormat="1">
      <c r="A886" s="67"/>
      <c r="B886" s="68"/>
      <c r="C886" s="75" t="s">
        <v>1704</v>
      </c>
      <c r="D886" s="73">
        <v>1</v>
      </c>
      <c r="E886" s="74" t="s">
        <v>2</v>
      </c>
      <c r="F886" s="71"/>
      <c r="G886" s="71"/>
      <c r="H886" s="71"/>
    </row>
    <row r="887" spans="1:8" s="182" customFormat="1">
      <c r="A887" s="67"/>
      <c r="B887" s="68"/>
      <c r="C887" s="75" t="s">
        <v>1617</v>
      </c>
      <c r="D887" s="73">
        <v>4</v>
      </c>
      <c r="E887" s="74" t="s">
        <v>2</v>
      </c>
      <c r="F887" s="71"/>
      <c r="G887" s="71"/>
      <c r="H887" s="71"/>
    </row>
    <row r="888" spans="1:8" s="182" customFormat="1">
      <c r="A888" s="67"/>
      <c r="B888" s="68"/>
      <c r="C888" s="75" t="s">
        <v>1601</v>
      </c>
      <c r="D888" s="73">
        <v>3</v>
      </c>
      <c r="E888" s="74" t="s">
        <v>2</v>
      </c>
      <c r="F888" s="71"/>
      <c r="G888" s="71"/>
      <c r="H888" s="71"/>
    </row>
    <row r="889" spans="1:8" s="182" customFormat="1">
      <c r="A889" s="67"/>
      <c r="B889" s="68"/>
      <c r="C889" s="75" t="s">
        <v>1705</v>
      </c>
      <c r="D889" s="73">
        <v>2</v>
      </c>
      <c r="E889" s="74" t="s">
        <v>2</v>
      </c>
      <c r="F889" s="71"/>
      <c r="G889" s="71"/>
      <c r="H889" s="71"/>
    </row>
    <row r="890" spans="1:8" s="182" customFormat="1">
      <c r="A890" s="67"/>
      <c r="B890" s="68"/>
      <c r="C890" s="75" t="s">
        <v>1600</v>
      </c>
      <c r="D890" s="73">
        <v>1</v>
      </c>
      <c r="E890" s="74" t="s">
        <v>2</v>
      </c>
      <c r="F890" s="71"/>
      <c r="G890" s="71"/>
      <c r="H890" s="71"/>
    </row>
    <row r="891" spans="1:8" s="182" customFormat="1">
      <c r="A891" s="67"/>
      <c r="B891" s="68"/>
      <c r="C891" s="75" t="s">
        <v>1640</v>
      </c>
      <c r="D891" s="73">
        <v>4</v>
      </c>
      <c r="E891" s="74" t="s">
        <v>2</v>
      </c>
      <c r="F891" s="71"/>
      <c r="G891" s="71"/>
      <c r="H891" s="71"/>
    </row>
    <row r="892" spans="1:8" s="182" customFormat="1">
      <c r="A892" s="67"/>
      <c r="B892" s="68"/>
      <c r="C892" s="75" t="s">
        <v>1653</v>
      </c>
      <c r="D892" s="73">
        <v>2</v>
      </c>
      <c r="E892" s="74" t="s">
        <v>2</v>
      </c>
      <c r="F892" s="71"/>
      <c r="G892" s="71"/>
      <c r="H892" s="71"/>
    </row>
    <row r="893" spans="1:8" s="182" customFormat="1">
      <c r="A893" s="67"/>
      <c r="B893" s="68"/>
      <c r="C893" s="75" t="s">
        <v>1641</v>
      </c>
      <c r="D893" s="73">
        <v>2</v>
      </c>
      <c r="E893" s="74" t="s">
        <v>2</v>
      </c>
      <c r="F893" s="71"/>
      <c r="G893" s="71"/>
      <c r="H893" s="71"/>
    </row>
    <row r="894" spans="1:8" s="182" customFormat="1">
      <c r="A894" s="67"/>
      <c r="B894" s="68"/>
      <c r="C894" s="75" t="s">
        <v>1616</v>
      </c>
      <c r="D894" s="73">
        <v>2</v>
      </c>
      <c r="E894" s="74" t="s">
        <v>2</v>
      </c>
      <c r="F894" s="71"/>
      <c r="G894" s="71"/>
      <c r="H894" s="71"/>
    </row>
    <row r="895" spans="1:8" s="182" customFormat="1">
      <c r="A895" s="67"/>
      <c r="B895" s="68"/>
      <c r="C895" s="75" t="s">
        <v>1644</v>
      </c>
      <c r="D895" s="73">
        <v>2</v>
      </c>
      <c r="E895" s="74" t="s">
        <v>2</v>
      </c>
      <c r="F895" s="71"/>
      <c r="G895" s="71"/>
      <c r="H895" s="71"/>
    </row>
    <row r="896" spans="1:8" s="182" customFormat="1">
      <c r="A896" s="67"/>
      <c r="B896" s="68"/>
      <c r="C896" s="75" t="s">
        <v>1627</v>
      </c>
      <c r="D896" s="73">
        <v>7</v>
      </c>
      <c r="E896" s="74" t="s">
        <v>2</v>
      </c>
      <c r="F896" s="71"/>
      <c r="G896" s="71"/>
      <c r="H896" s="71"/>
    </row>
    <row r="897" spans="1:8" s="182" customFormat="1">
      <c r="A897" s="67"/>
      <c r="B897" s="68"/>
      <c r="C897" s="75" t="s">
        <v>1629</v>
      </c>
      <c r="D897" s="73">
        <v>1</v>
      </c>
      <c r="E897" s="74" t="s">
        <v>2</v>
      </c>
      <c r="F897" s="71"/>
      <c r="G897" s="71"/>
      <c r="H897" s="71"/>
    </row>
    <row r="898" spans="1:8" s="182" customFormat="1">
      <c r="A898" s="67"/>
      <c r="B898" s="68"/>
      <c r="C898" s="75" t="s">
        <v>1635</v>
      </c>
      <c r="D898" s="73">
        <v>8</v>
      </c>
      <c r="E898" s="74" t="s">
        <v>2</v>
      </c>
      <c r="F898" s="71"/>
      <c r="G898" s="71"/>
      <c r="H898" s="71"/>
    </row>
    <row r="899" spans="1:8" s="182" customFormat="1">
      <c r="A899" s="67"/>
      <c r="B899" s="68"/>
      <c r="C899" s="75" t="s">
        <v>1706</v>
      </c>
      <c r="D899" s="73">
        <v>1</v>
      </c>
      <c r="E899" s="74" t="s">
        <v>2</v>
      </c>
      <c r="F899" s="71"/>
      <c r="G899" s="71"/>
      <c r="H899" s="71"/>
    </row>
    <row r="900" spans="1:8" s="182" customFormat="1">
      <c r="A900" s="67"/>
      <c r="B900" s="68"/>
      <c r="C900" s="75" t="s">
        <v>1602</v>
      </c>
      <c r="D900" s="73">
        <v>3</v>
      </c>
      <c r="E900" s="74" t="s">
        <v>2</v>
      </c>
      <c r="F900" s="71"/>
      <c r="G900" s="71"/>
      <c r="H900" s="71"/>
    </row>
    <row r="901" spans="1:8" s="182" customFormat="1">
      <c r="A901" s="67"/>
      <c r="B901" s="68"/>
      <c r="C901" s="75" t="s">
        <v>1648</v>
      </c>
      <c r="D901" s="73">
        <v>7</v>
      </c>
      <c r="E901" s="74" t="s">
        <v>2</v>
      </c>
      <c r="F901" s="71"/>
      <c r="G901" s="71"/>
      <c r="H901" s="71"/>
    </row>
    <row r="902" spans="1:8" s="182" customFormat="1">
      <c r="A902" s="67"/>
      <c r="B902" s="68"/>
      <c r="C902" s="75" t="s">
        <v>1707</v>
      </c>
      <c r="D902" s="73">
        <v>1</v>
      </c>
      <c r="E902" s="74" t="s">
        <v>2</v>
      </c>
      <c r="F902" s="71"/>
      <c r="G902" s="71"/>
      <c r="H902" s="71"/>
    </row>
    <row r="903" spans="1:8" s="182" customFormat="1">
      <c r="A903" s="67"/>
      <c r="B903" s="68"/>
      <c r="C903" s="75" t="s">
        <v>1708</v>
      </c>
      <c r="D903" s="73">
        <v>3</v>
      </c>
      <c r="E903" s="74" t="s">
        <v>2</v>
      </c>
      <c r="F903" s="71"/>
      <c r="G903" s="71"/>
      <c r="H903" s="71"/>
    </row>
    <row r="904" spans="1:8" s="182" customFormat="1">
      <c r="A904" s="67"/>
      <c r="B904" s="68"/>
      <c r="C904" s="75" t="s">
        <v>1709</v>
      </c>
      <c r="D904" s="73">
        <v>1</v>
      </c>
      <c r="E904" s="74" t="s">
        <v>2</v>
      </c>
      <c r="F904" s="71"/>
      <c r="G904" s="71"/>
      <c r="H904" s="71"/>
    </row>
    <row r="905" spans="1:8" s="182" customFormat="1">
      <c r="A905" s="67"/>
      <c r="B905" s="68"/>
      <c r="C905" s="75" t="s">
        <v>1626</v>
      </c>
      <c r="D905" s="73">
        <v>5</v>
      </c>
      <c r="E905" s="74" t="s">
        <v>2</v>
      </c>
      <c r="F905" s="71"/>
      <c r="G905" s="71"/>
      <c r="H905" s="71"/>
    </row>
    <row r="906" spans="1:8" s="182" customFormat="1">
      <c r="A906" s="67"/>
      <c r="B906" s="68"/>
      <c r="C906" s="75" t="s">
        <v>1628</v>
      </c>
      <c r="D906" s="73">
        <v>7</v>
      </c>
      <c r="E906" s="74" t="s">
        <v>2</v>
      </c>
      <c r="F906" s="71"/>
      <c r="G906" s="71"/>
      <c r="H906" s="71"/>
    </row>
    <row r="907" spans="1:8" s="182" customFormat="1">
      <c r="A907" s="67"/>
      <c r="B907" s="68"/>
      <c r="C907" s="75" t="s">
        <v>1634</v>
      </c>
      <c r="D907" s="73">
        <v>4</v>
      </c>
      <c r="E907" s="74" t="s">
        <v>2</v>
      </c>
      <c r="F907" s="71"/>
      <c r="G907" s="71"/>
      <c r="H907" s="71"/>
    </row>
    <row r="908" spans="1:8" s="182" customFormat="1">
      <c r="A908" s="67"/>
      <c r="B908" s="68"/>
      <c r="C908" s="75" t="s">
        <v>1710</v>
      </c>
      <c r="D908" s="73">
        <v>33</v>
      </c>
      <c r="E908" s="74" t="s">
        <v>2</v>
      </c>
      <c r="F908" s="71"/>
      <c r="G908" s="71"/>
      <c r="H908" s="71"/>
    </row>
    <row r="909" spans="1:8" s="182" customFormat="1">
      <c r="A909" s="67"/>
      <c r="B909" s="68"/>
      <c r="C909" s="75" t="s">
        <v>1603</v>
      </c>
      <c r="D909" s="73">
        <v>26</v>
      </c>
      <c r="E909" s="74" t="s">
        <v>2</v>
      </c>
      <c r="F909" s="71"/>
      <c r="G909" s="71"/>
      <c r="H909" s="71"/>
    </row>
    <row r="910" spans="1:8" s="182" customFormat="1">
      <c r="A910" s="67"/>
      <c r="B910" s="68"/>
      <c r="C910" s="75" t="s">
        <v>1604</v>
      </c>
      <c r="D910" s="73">
        <v>11</v>
      </c>
      <c r="E910" s="74" t="s">
        <v>2</v>
      </c>
      <c r="F910" s="71"/>
      <c r="G910" s="71"/>
      <c r="H910" s="71"/>
    </row>
    <row r="911" spans="1:8" s="182" customFormat="1">
      <c r="A911" s="67"/>
      <c r="B911" s="68"/>
      <c r="C911" s="75" t="s">
        <v>1711</v>
      </c>
      <c r="D911" s="73">
        <v>4</v>
      </c>
      <c r="E911" s="74" t="s">
        <v>2</v>
      </c>
      <c r="F911" s="71"/>
      <c r="G911" s="71"/>
      <c r="H911" s="71"/>
    </row>
    <row r="912" spans="1:8" s="182" customFormat="1">
      <c r="A912" s="67"/>
      <c r="B912" s="68"/>
      <c r="C912" s="75" t="s">
        <v>1712</v>
      </c>
      <c r="D912" s="73">
        <v>1</v>
      </c>
      <c r="E912" s="74" t="s">
        <v>2</v>
      </c>
      <c r="F912" s="71"/>
      <c r="G912" s="71"/>
      <c r="H912" s="71"/>
    </row>
    <row r="913" spans="1:8" s="182" customFormat="1">
      <c r="A913" s="67"/>
      <c r="B913" s="68"/>
      <c r="C913" s="75" t="s">
        <v>1620</v>
      </c>
      <c r="D913" s="73">
        <v>5</v>
      </c>
      <c r="E913" s="74" t="s">
        <v>2</v>
      </c>
      <c r="F913" s="71"/>
      <c r="G913" s="71"/>
      <c r="H913" s="71"/>
    </row>
    <row r="914" spans="1:8" s="182" customFormat="1">
      <c r="A914" s="67"/>
      <c r="B914" s="68"/>
      <c r="C914" s="75" t="s">
        <v>1606</v>
      </c>
      <c r="D914" s="73">
        <v>47</v>
      </c>
      <c r="E914" s="74" t="s">
        <v>2</v>
      </c>
      <c r="F914" s="71"/>
      <c r="G914" s="71"/>
      <c r="H914" s="71"/>
    </row>
    <row r="915" spans="1:8" s="182" customFormat="1">
      <c r="A915" s="67"/>
      <c r="B915" s="68"/>
      <c r="C915" s="75" t="s">
        <v>1645</v>
      </c>
      <c r="D915" s="73">
        <v>7</v>
      </c>
      <c r="E915" s="74" t="s">
        <v>2</v>
      </c>
      <c r="F915" s="71"/>
      <c r="G915" s="71"/>
      <c r="H915" s="71"/>
    </row>
    <row r="916" spans="1:8" s="182" customFormat="1" ht="15.75" customHeight="1">
      <c r="A916" s="67"/>
      <c r="B916" s="68"/>
      <c r="C916" s="75" t="s">
        <v>1613</v>
      </c>
      <c r="D916" s="73">
        <v>78</v>
      </c>
      <c r="E916" s="74" t="s">
        <v>2</v>
      </c>
      <c r="F916" s="71"/>
      <c r="G916" s="71"/>
      <c r="H916" s="71"/>
    </row>
    <row r="917" spans="1:8" s="182" customFormat="1">
      <c r="A917" s="67"/>
      <c r="B917" s="68"/>
      <c r="C917" s="75" t="s">
        <v>1638</v>
      </c>
      <c r="D917" s="73">
        <v>67</v>
      </c>
      <c r="E917" s="74" t="s">
        <v>2</v>
      </c>
      <c r="F917" s="71"/>
      <c r="G917" s="71"/>
      <c r="H917" s="71"/>
    </row>
    <row r="918" spans="1:8" s="182" customFormat="1" ht="15.75" customHeight="1">
      <c r="A918" s="67"/>
      <c r="B918" s="68"/>
      <c r="C918" s="75" t="s">
        <v>1647</v>
      </c>
      <c r="D918" s="73">
        <v>38</v>
      </c>
      <c r="E918" s="74" t="s">
        <v>2</v>
      </c>
      <c r="F918" s="71"/>
      <c r="G918" s="71"/>
      <c r="H918" s="71"/>
    </row>
    <row r="919" spans="1:8" s="182" customFormat="1">
      <c r="A919" s="67"/>
      <c r="B919" s="68"/>
      <c r="C919" s="75" t="s">
        <v>1605</v>
      </c>
      <c r="D919" s="73">
        <v>276</v>
      </c>
      <c r="E919" s="74" t="s">
        <v>2</v>
      </c>
      <c r="F919" s="71"/>
      <c r="G919" s="71"/>
      <c r="H919" s="71"/>
    </row>
    <row r="920" spans="1:8" s="182" customFormat="1">
      <c r="A920" s="67"/>
      <c r="B920" s="68"/>
      <c r="C920" s="75" t="s">
        <v>1630</v>
      </c>
      <c r="D920" s="73">
        <v>33</v>
      </c>
      <c r="E920" s="74" t="s">
        <v>2</v>
      </c>
      <c r="F920" s="71"/>
      <c r="G920" s="71"/>
      <c r="H920" s="71"/>
    </row>
    <row r="921" spans="1:8" s="182" customFormat="1">
      <c r="A921" s="67"/>
      <c r="B921" s="68"/>
      <c r="C921" s="75" t="s">
        <v>1713</v>
      </c>
      <c r="D921" s="73">
        <v>8</v>
      </c>
      <c r="E921" s="74" t="s">
        <v>2</v>
      </c>
      <c r="F921" s="71"/>
      <c r="G921" s="71"/>
      <c r="H921" s="71"/>
    </row>
    <row r="922" spans="1:8" s="182" customFormat="1">
      <c r="A922" s="67"/>
      <c r="B922" s="68"/>
      <c r="C922" s="75" t="s">
        <v>1596</v>
      </c>
      <c r="D922" s="73">
        <v>1</v>
      </c>
      <c r="E922" s="74" t="s">
        <v>2</v>
      </c>
      <c r="F922" s="71"/>
      <c r="G922" s="71"/>
      <c r="H922" s="71"/>
    </row>
    <row r="923" spans="1:8" s="182" customFormat="1">
      <c r="A923" s="67"/>
      <c r="B923" s="68"/>
      <c r="C923" s="75" t="s">
        <v>1693</v>
      </c>
      <c r="D923" s="73">
        <v>277</v>
      </c>
      <c r="E923" s="74" t="s">
        <v>2</v>
      </c>
      <c r="F923" s="71"/>
      <c r="G923" s="71"/>
      <c r="H923" s="71"/>
    </row>
    <row r="924" spans="1:8" s="182" customFormat="1" ht="19.5" customHeight="1">
      <c r="A924" s="67"/>
      <c r="B924" s="68"/>
      <c r="C924" s="75" t="s">
        <v>1622</v>
      </c>
      <c r="D924" s="73">
        <v>1</v>
      </c>
      <c r="E924" s="74" t="s">
        <v>2</v>
      </c>
      <c r="F924" s="71"/>
      <c r="G924" s="71"/>
      <c r="H924" s="71"/>
    </row>
    <row r="925" spans="1:8" s="182" customFormat="1" ht="15.75" customHeight="1">
      <c r="A925" s="67"/>
      <c r="B925" s="68"/>
      <c r="C925" s="75" t="s">
        <v>1714</v>
      </c>
      <c r="D925" s="73">
        <v>1</v>
      </c>
      <c r="E925" s="74" t="s">
        <v>2</v>
      </c>
      <c r="F925" s="71"/>
      <c r="G925" s="71"/>
      <c r="H925" s="71"/>
    </row>
    <row r="926" spans="1:8" s="182" customFormat="1">
      <c r="A926" s="67"/>
      <c r="B926" s="68"/>
      <c r="C926" s="75" t="s">
        <v>1728</v>
      </c>
      <c r="D926" s="73">
        <v>1</v>
      </c>
      <c r="E926" s="74" t="s">
        <v>2</v>
      </c>
      <c r="F926" s="71"/>
      <c r="G926" s="71"/>
      <c r="H926" s="71"/>
    </row>
    <row r="927" spans="1:8" s="182" customFormat="1">
      <c r="A927" s="67"/>
      <c r="B927" s="68"/>
      <c r="C927" s="75" t="s">
        <v>1729</v>
      </c>
      <c r="D927" s="73">
        <v>1</v>
      </c>
      <c r="E927" s="74" t="s">
        <v>2</v>
      </c>
      <c r="F927" s="71"/>
      <c r="G927" s="71"/>
      <c r="H927" s="71"/>
    </row>
    <row r="928" spans="1:8" s="182" customFormat="1">
      <c r="A928" s="67"/>
      <c r="B928" s="68"/>
      <c r="C928" s="75" t="s">
        <v>1730</v>
      </c>
      <c r="D928" s="73">
        <v>1</v>
      </c>
      <c r="E928" s="74" t="s">
        <v>2</v>
      </c>
      <c r="F928" s="71"/>
      <c r="G928" s="71"/>
      <c r="H928" s="71"/>
    </row>
    <row r="929" spans="1:8" s="182" customFormat="1">
      <c r="A929" s="67"/>
      <c r="B929" s="68"/>
      <c r="C929" s="75" t="s">
        <v>1731</v>
      </c>
      <c r="D929" s="73">
        <v>1</v>
      </c>
      <c r="E929" s="74" t="s">
        <v>2</v>
      </c>
      <c r="F929" s="71"/>
      <c r="G929" s="71"/>
      <c r="H929" s="71"/>
    </row>
    <row r="930" spans="1:8" s="182" customFormat="1">
      <c r="A930" s="67"/>
      <c r="B930" s="68"/>
      <c r="C930" s="75" t="s">
        <v>1732</v>
      </c>
      <c r="D930" s="73">
        <v>2</v>
      </c>
      <c r="E930" s="74" t="s">
        <v>2</v>
      </c>
      <c r="F930" s="71"/>
      <c r="G930" s="71"/>
      <c r="H930" s="71"/>
    </row>
    <row r="931" spans="1:8" s="182" customFormat="1">
      <c r="A931" s="67"/>
      <c r="B931" s="68"/>
      <c r="C931" s="75" t="s">
        <v>1703</v>
      </c>
      <c r="D931" s="73">
        <v>1</v>
      </c>
      <c r="E931" s="74" t="s">
        <v>2</v>
      </c>
      <c r="F931" s="71"/>
      <c r="G931" s="71"/>
      <c r="H931" s="71"/>
    </row>
    <row r="932" spans="1:8" s="182" customFormat="1">
      <c r="A932" s="67"/>
      <c r="B932" s="68"/>
      <c r="C932" s="75" t="s">
        <v>1584</v>
      </c>
      <c r="D932" s="73">
        <v>5</v>
      </c>
      <c r="E932" s="74" t="s">
        <v>2</v>
      </c>
      <c r="F932" s="71"/>
      <c r="G932" s="71"/>
      <c r="H932" s="71"/>
    </row>
    <row r="933" spans="1:8" s="182" customFormat="1">
      <c r="A933" s="67"/>
      <c r="B933" s="68"/>
      <c r="C933" s="75" t="s">
        <v>1717</v>
      </c>
      <c r="D933" s="73">
        <v>3</v>
      </c>
      <c r="E933" s="74" t="s">
        <v>2</v>
      </c>
      <c r="F933" s="71"/>
      <c r="G933" s="71"/>
      <c r="H933" s="71"/>
    </row>
    <row r="934" spans="1:8" s="182" customFormat="1">
      <c r="A934" s="67"/>
      <c r="B934" s="68"/>
      <c r="C934" s="75" t="s">
        <v>1718</v>
      </c>
      <c r="D934" s="73">
        <v>1</v>
      </c>
      <c r="E934" s="74" t="s">
        <v>2</v>
      </c>
      <c r="F934" s="71"/>
      <c r="G934" s="71"/>
      <c r="H934" s="71"/>
    </row>
    <row r="935" spans="1:8" s="182" customFormat="1">
      <c r="A935" s="67"/>
      <c r="B935" s="68"/>
      <c r="C935" s="75" t="s">
        <v>1733</v>
      </c>
      <c r="D935" s="73">
        <v>1</v>
      </c>
      <c r="E935" s="74" t="s">
        <v>2</v>
      </c>
      <c r="F935" s="71"/>
      <c r="G935" s="71"/>
      <c r="H935" s="71"/>
    </row>
    <row r="936" spans="1:8" s="182" customFormat="1">
      <c r="A936" s="67"/>
      <c r="B936" s="68"/>
      <c r="C936" s="75" t="s">
        <v>1734</v>
      </c>
      <c r="D936" s="73">
        <v>1</v>
      </c>
      <c r="E936" s="74" t="s">
        <v>2</v>
      </c>
      <c r="F936" s="71"/>
      <c r="G936" s="71"/>
      <c r="H936" s="71"/>
    </row>
    <row r="937" spans="1:8" s="182" customFormat="1">
      <c r="A937" s="67"/>
      <c r="B937" s="68"/>
      <c r="C937" s="75" t="s">
        <v>1722</v>
      </c>
      <c r="D937" s="73">
        <v>5</v>
      </c>
      <c r="E937" s="74" t="s">
        <v>2</v>
      </c>
      <c r="F937" s="71"/>
      <c r="G937" s="71"/>
      <c r="H937" s="71"/>
    </row>
    <row r="938" spans="1:8" s="182" customFormat="1">
      <c r="A938" s="67"/>
      <c r="B938" s="68"/>
      <c r="C938" s="75" t="s">
        <v>1735</v>
      </c>
      <c r="D938" s="73">
        <v>1</v>
      </c>
      <c r="E938" s="74" t="s">
        <v>2</v>
      </c>
      <c r="F938" s="71"/>
      <c r="G938" s="71"/>
      <c r="H938" s="71"/>
    </row>
    <row r="939" spans="1:8" s="182" customFormat="1">
      <c r="A939" s="67"/>
      <c r="B939" s="68"/>
      <c r="C939" s="75" t="s">
        <v>1736</v>
      </c>
      <c r="D939" s="73">
        <v>2</v>
      </c>
      <c r="E939" s="74" t="s">
        <v>2</v>
      </c>
      <c r="F939" s="71"/>
      <c r="G939" s="71"/>
      <c r="H939" s="71"/>
    </row>
    <row r="940" spans="1:8" s="182" customFormat="1">
      <c r="A940" s="67"/>
      <c r="B940" s="68"/>
      <c r="C940" s="75" t="s">
        <v>1737</v>
      </c>
      <c r="D940" s="73">
        <v>3</v>
      </c>
      <c r="E940" s="74" t="s">
        <v>2</v>
      </c>
      <c r="F940" s="71"/>
      <c r="G940" s="71"/>
      <c r="H940" s="71"/>
    </row>
    <row r="941" spans="1:8" s="182" customFormat="1">
      <c r="A941" s="67"/>
      <c r="B941" s="68"/>
      <c r="C941" s="75" t="s">
        <v>1652</v>
      </c>
      <c r="D941" s="73">
        <v>2</v>
      </c>
      <c r="E941" s="74" t="s">
        <v>2</v>
      </c>
      <c r="F941" s="71"/>
      <c r="G941" s="71"/>
      <c r="H941" s="71"/>
    </row>
    <row r="942" spans="1:8" s="182" customFormat="1">
      <c r="A942" s="67"/>
      <c r="B942" s="68"/>
      <c r="C942" s="75" t="s">
        <v>1738</v>
      </c>
      <c r="D942" s="73">
        <v>1</v>
      </c>
      <c r="E942" s="74" t="s">
        <v>2</v>
      </c>
      <c r="F942" s="71"/>
      <c r="G942" s="71"/>
      <c r="H942" s="71"/>
    </row>
    <row r="943" spans="1:8" s="182" customFormat="1">
      <c r="A943" s="67"/>
      <c r="B943" s="68"/>
      <c r="C943" s="75" t="s">
        <v>1726</v>
      </c>
      <c r="D943" s="73">
        <v>1</v>
      </c>
      <c r="E943" s="74" t="s">
        <v>2</v>
      </c>
      <c r="F943" s="71"/>
      <c r="G943" s="71"/>
      <c r="H943" s="71"/>
    </row>
    <row r="944" spans="1:8" s="182" customFormat="1">
      <c r="A944" s="67"/>
      <c r="B944" s="68"/>
      <c r="C944" s="75" t="s">
        <v>1739</v>
      </c>
      <c r="D944" s="73">
        <v>1</v>
      </c>
      <c r="E944" s="74" t="s">
        <v>2</v>
      </c>
      <c r="F944" s="71"/>
      <c r="G944" s="71"/>
      <c r="H944" s="71"/>
    </row>
    <row r="945" spans="1:8" s="182" customFormat="1">
      <c r="A945" s="67"/>
      <c r="B945" s="68"/>
      <c r="C945" s="75" t="s">
        <v>1633</v>
      </c>
      <c r="D945" s="73">
        <v>3</v>
      </c>
      <c r="E945" s="74" t="s">
        <v>2</v>
      </c>
      <c r="F945" s="71"/>
      <c r="G945" s="71"/>
      <c r="H945" s="71"/>
    </row>
    <row r="946" spans="1:8" s="182" customFormat="1">
      <c r="A946" s="67"/>
      <c r="B946" s="68"/>
      <c r="C946" s="75" t="s">
        <v>1644</v>
      </c>
      <c r="D946" s="73">
        <v>1</v>
      </c>
      <c r="E946" s="74" t="s">
        <v>2</v>
      </c>
      <c r="F946" s="71"/>
      <c r="G946" s="71"/>
      <c r="H946" s="71"/>
    </row>
    <row r="947" spans="1:8" s="182" customFormat="1">
      <c r="A947" s="67"/>
      <c r="B947" s="68"/>
      <c r="C947" s="75" t="s">
        <v>1692</v>
      </c>
      <c r="D947" s="73">
        <v>3</v>
      </c>
      <c r="E947" s="74" t="s">
        <v>2</v>
      </c>
      <c r="F947" s="71"/>
      <c r="G947" s="71"/>
      <c r="H947" s="71"/>
    </row>
    <row r="948" spans="1:8" s="182" customFormat="1">
      <c r="A948" s="67"/>
      <c r="B948" s="68"/>
      <c r="C948" s="75" t="s">
        <v>1740</v>
      </c>
      <c r="D948" s="73">
        <v>5</v>
      </c>
      <c r="E948" s="74" t="s">
        <v>2</v>
      </c>
      <c r="F948" s="71"/>
      <c r="G948" s="71"/>
      <c r="H948" s="71"/>
    </row>
    <row r="949" spans="1:8" s="182" customFormat="1" ht="15.75" customHeight="1">
      <c r="A949" s="67"/>
      <c r="B949" s="68"/>
      <c r="C949" s="75" t="s">
        <v>1629</v>
      </c>
      <c r="D949" s="73">
        <v>5</v>
      </c>
      <c r="E949" s="74" t="s">
        <v>2</v>
      </c>
      <c r="F949" s="71"/>
      <c r="G949" s="71"/>
      <c r="H949" s="71"/>
    </row>
    <row r="950" spans="1:8" s="182" customFormat="1">
      <c r="A950" s="67"/>
      <c r="B950" s="68"/>
      <c r="C950" s="75" t="s">
        <v>1635</v>
      </c>
      <c r="D950" s="73">
        <v>1</v>
      </c>
      <c r="E950" s="74" t="s">
        <v>2</v>
      </c>
      <c r="F950" s="71"/>
      <c r="G950" s="71"/>
      <c r="H950" s="71"/>
    </row>
    <row r="951" spans="1:8" s="182" customFormat="1" ht="15.75" customHeight="1">
      <c r="A951" s="67"/>
      <c r="B951" s="68"/>
      <c r="C951" s="75" t="s">
        <v>1741</v>
      </c>
      <c r="D951" s="73">
        <v>1</v>
      </c>
      <c r="E951" s="74" t="s">
        <v>2</v>
      </c>
      <c r="F951" s="71"/>
      <c r="G951" s="71"/>
      <c r="H951" s="71"/>
    </row>
    <row r="952" spans="1:8" s="182" customFormat="1">
      <c r="A952" s="67"/>
      <c r="B952" s="68"/>
      <c r="C952" s="75" t="s">
        <v>1742</v>
      </c>
      <c r="D952" s="73">
        <v>1</v>
      </c>
      <c r="E952" s="74" t="s">
        <v>2</v>
      </c>
      <c r="F952" s="71"/>
      <c r="G952" s="71"/>
      <c r="H952" s="71"/>
    </row>
    <row r="953" spans="1:8" s="182" customFormat="1">
      <c r="A953" s="67"/>
      <c r="B953" s="68"/>
      <c r="C953" s="75" t="s">
        <v>1743</v>
      </c>
      <c r="D953" s="73">
        <v>5</v>
      </c>
      <c r="E953" s="74" t="s">
        <v>2</v>
      </c>
      <c r="F953" s="71"/>
      <c r="G953" s="71"/>
      <c r="H953" s="71"/>
    </row>
    <row r="954" spans="1:8" s="182" customFormat="1">
      <c r="A954" s="67"/>
      <c r="B954" s="68"/>
      <c r="C954" s="75" t="s">
        <v>1727</v>
      </c>
      <c r="D954" s="73">
        <v>9</v>
      </c>
      <c r="E954" s="74" t="s">
        <v>2</v>
      </c>
      <c r="F954" s="71"/>
      <c r="G954" s="71"/>
      <c r="H954" s="71"/>
    </row>
    <row r="955" spans="1:8" s="182" customFormat="1">
      <c r="A955" s="67"/>
      <c r="B955" s="68"/>
      <c r="C955" s="75" t="s">
        <v>1724</v>
      </c>
      <c r="D955" s="73">
        <v>8</v>
      </c>
      <c r="E955" s="74" t="s">
        <v>2</v>
      </c>
      <c r="F955" s="71"/>
      <c r="G955" s="71"/>
      <c r="H955" s="71"/>
    </row>
    <row r="956" spans="1:8" s="182" customFormat="1">
      <c r="A956" s="67"/>
      <c r="B956" s="68"/>
      <c r="C956" s="75" t="s">
        <v>1706</v>
      </c>
      <c r="D956" s="73">
        <v>3</v>
      </c>
      <c r="E956" s="74" t="s">
        <v>2</v>
      </c>
      <c r="F956" s="71"/>
      <c r="G956" s="71"/>
      <c r="H956" s="71"/>
    </row>
    <row r="957" spans="1:8" s="182" customFormat="1">
      <c r="A957" s="67"/>
      <c r="B957" s="68"/>
      <c r="C957" s="75" t="s">
        <v>1602</v>
      </c>
      <c r="D957" s="73">
        <v>4</v>
      </c>
      <c r="E957" s="74" t="s">
        <v>2</v>
      </c>
      <c r="F957" s="71"/>
      <c r="G957" s="71"/>
      <c r="H957" s="71"/>
    </row>
    <row r="958" spans="1:8" s="182" customFormat="1">
      <c r="A958" s="67"/>
      <c r="B958" s="68"/>
      <c r="C958" s="75" t="s">
        <v>1648</v>
      </c>
      <c r="D958" s="73">
        <v>1</v>
      </c>
      <c r="E958" s="74" t="s">
        <v>2</v>
      </c>
      <c r="F958" s="71"/>
      <c r="G958" s="71"/>
      <c r="H958" s="71"/>
    </row>
    <row r="959" spans="1:8" s="182" customFormat="1">
      <c r="A959" s="67"/>
      <c r="B959" s="68"/>
      <c r="C959" s="75" t="s">
        <v>1707</v>
      </c>
      <c r="D959" s="73">
        <v>3</v>
      </c>
      <c r="E959" s="74" t="s">
        <v>2</v>
      </c>
      <c r="F959" s="71"/>
      <c r="G959" s="71"/>
      <c r="H959" s="71"/>
    </row>
    <row r="960" spans="1:8" s="182" customFormat="1">
      <c r="A960" s="67"/>
      <c r="B960" s="68"/>
      <c r="C960" s="75" t="s">
        <v>1744</v>
      </c>
      <c r="D960" s="73">
        <v>5</v>
      </c>
      <c r="E960" s="74" t="s">
        <v>2</v>
      </c>
      <c r="F960" s="71"/>
      <c r="G960" s="71"/>
      <c r="H960" s="71"/>
    </row>
    <row r="961" spans="1:8" s="182" customFormat="1">
      <c r="A961" s="67"/>
      <c r="B961" s="68"/>
      <c r="C961" s="75" t="s">
        <v>1709</v>
      </c>
      <c r="D961" s="73">
        <v>10</v>
      </c>
      <c r="E961" s="74" t="s">
        <v>2</v>
      </c>
      <c r="F961" s="71"/>
      <c r="G961" s="71"/>
      <c r="H961" s="71"/>
    </row>
    <row r="962" spans="1:8" s="182" customFormat="1">
      <c r="A962" s="67"/>
      <c r="B962" s="68"/>
      <c r="C962" s="75" t="s">
        <v>1626</v>
      </c>
      <c r="D962" s="73">
        <v>6</v>
      </c>
      <c r="E962" s="74" t="s">
        <v>2</v>
      </c>
      <c r="F962" s="71"/>
      <c r="G962" s="71"/>
      <c r="H962" s="71"/>
    </row>
    <row r="963" spans="1:8" s="182" customFormat="1">
      <c r="A963" s="67"/>
      <c r="B963" s="68"/>
      <c r="C963" s="75" t="s">
        <v>1628</v>
      </c>
      <c r="D963" s="73">
        <v>10</v>
      </c>
      <c r="E963" s="74" t="s">
        <v>2</v>
      </c>
      <c r="F963" s="71"/>
      <c r="G963" s="71"/>
      <c r="H963" s="71"/>
    </row>
    <row r="964" spans="1:8" s="182" customFormat="1">
      <c r="A964" s="67"/>
      <c r="B964" s="68"/>
      <c r="C964" s="75" t="s">
        <v>1634</v>
      </c>
      <c r="D964" s="73">
        <v>7</v>
      </c>
      <c r="E964" s="74" t="s">
        <v>2</v>
      </c>
      <c r="F964" s="71"/>
      <c r="G964" s="71"/>
      <c r="H964" s="71"/>
    </row>
    <row r="965" spans="1:8" s="182" customFormat="1">
      <c r="A965" s="67"/>
      <c r="B965" s="68"/>
      <c r="C965" s="75" t="s">
        <v>1639</v>
      </c>
      <c r="D965" s="73">
        <v>6</v>
      </c>
      <c r="E965" s="74" t="s">
        <v>2</v>
      </c>
      <c r="F965" s="71"/>
      <c r="G965" s="71"/>
      <c r="H965" s="71"/>
    </row>
    <row r="966" spans="1:8" s="182" customFormat="1">
      <c r="A966" s="67"/>
      <c r="B966" s="68"/>
      <c r="C966" s="75" t="s">
        <v>1745</v>
      </c>
      <c r="D966" s="73">
        <v>1</v>
      </c>
      <c r="E966" s="74" t="s">
        <v>2</v>
      </c>
      <c r="F966" s="71"/>
      <c r="G966" s="71"/>
      <c r="H966" s="71"/>
    </row>
    <row r="967" spans="1:8" s="182" customFormat="1">
      <c r="A967" s="67"/>
      <c r="B967" s="68"/>
      <c r="C967" s="75" t="s">
        <v>1710</v>
      </c>
      <c r="D967" s="73">
        <v>10</v>
      </c>
      <c r="E967" s="74" t="s">
        <v>2</v>
      </c>
      <c r="F967" s="71"/>
      <c r="G967" s="71"/>
      <c r="H967" s="71"/>
    </row>
    <row r="968" spans="1:8" s="182" customFormat="1">
      <c r="A968" s="67"/>
      <c r="B968" s="68"/>
      <c r="C968" s="75" t="s">
        <v>1603</v>
      </c>
      <c r="D968" s="73">
        <v>22</v>
      </c>
      <c r="E968" s="74" t="s">
        <v>2</v>
      </c>
      <c r="F968" s="71"/>
      <c r="G968" s="71"/>
      <c r="H968" s="71"/>
    </row>
    <row r="969" spans="1:8" s="182" customFormat="1">
      <c r="A969" s="67"/>
      <c r="B969" s="68"/>
      <c r="C969" s="75" t="s">
        <v>1604</v>
      </c>
      <c r="D969" s="73">
        <v>23</v>
      </c>
      <c r="E969" s="74" t="s">
        <v>2</v>
      </c>
      <c r="F969" s="71"/>
      <c r="G969" s="71"/>
      <c r="H969" s="71"/>
    </row>
    <row r="970" spans="1:8" s="182" customFormat="1">
      <c r="A970" s="67"/>
      <c r="B970" s="68"/>
      <c r="C970" s="75" t="s">
        <v>1711</v>
      </c>
      <c r="D970" s="73">
        <v>11</v>
      </c>
      <c r="E970" s="74" t="s">
        <v>2</v>
      </c>
      <c r="F970" s="71"/>
      <c r="G970" s="71"/>
      <c r="H970" s="71"/>
    </row>
    <row r="971" spans="1:8" s="182" customFormat="1">
      <c r="A971" s="67"/>
      <c r="B971" s="68"/>
      <c r="C971" s="75" t="s">
        <v>1746</v>
      </c>
      <c r="D971" s="73">
        <v>5</v>
      </c>
      <c r="E971" s="74" t="s">
        <v>2</v>
      </c>
      <c r="F971" s="71"/>
      <c r="G971" s="71"/>
      <c r="H971" s="71"/>
    </row>
    <row r="972" spans="1:8" s="182" customFormat="1">
      <c r="A972" s="67"/>
      <c r="B972" s="68"/>
      <c r="C972" s="75" t="s">
        <v>1712</v>
      </c>
      <c r="D972" s="73">
        <v>1</v>
      </c>
      <c r="E972" s="74" t="s">
        <v>2</v>
      </c>
      <c r="F972" s="71"/>
      <c r="G972" s="71"/>
      <c r="H972" s="71"/>
    </row>
    <row r="973" spans="1:8" s="182" customFormat="1">
      <c r="A973" s="67"/>
      <c r="B973" s="68"/>
      <c r="C973" s="75" t="s">
        <v>1620</v>
      </c>
      <c r="D973" s="73">
        <v>24</v>
      </c>
      <c r="E973" s="74" t="s">
        <v>2</v>
      </c>
      <c r="F973" s="71"/>
      <c r="G973" s="71"/>
      <c r="H973" s="71"/>
    </row>
    <row r="974" spans="1:8" s="182" customFormat="1">
      <c r="A974" s="67"/>
      <c r="B974" s="68"/>
      <c r="C974" s="75" t="s">
        <v>1606</v>
      </c>
      <c r="D974" s="73">
        <v>29</v>
      </c>
      <c r="E974" s="74" t="s">
        <v>2</v>
      </c>
      <c r="F974" s="71"/>
      <c r="G974" s="71"/>
      <c r="H974" s="71"/>
    </row>
    <row r="975" spans="1:8" s="182" customFormat="1">
      <c r="A975" s="67"/>
      <c r="B975" s="68"/>
      <c r="C975" s="75" t="s">
        <v>1645</v>
      </c>
      <c r="D975" s="73">
        <v>4</v>
      </c>
      <c r="E975" s="74" t="s">
        <v>2</v>
      </c>
      <c r="F975" s="71"/>
      <c r="G975" s="71"/>
      <c r="H975" s="71"/>
    </row>
    <row r="976" spans="1:8" s="182" customFormat="1">
      <c r="A976" s="67"/>
      <c r="B976" s="68"/>
      <c r="C976" s="75" t="s">
        <v>1747</v>
      </c>
      <c r="D976" s="73">
        <v>25</v>
      </c>
      <c r="E976" s="74" t="s">
        <v>2</v>
      </c>
      <c r="F976" s="71"/>
      <c r="G976" s="71"/>
      <c r="H976" s="71"/>
    </row>
    <row r="977" spans="1:8" s="182" customFormat="1">
      <c r="A977" s="67"/>
      <c r="B977" s="68"/>
      <c r="C977" s="75" t="s">
        <v>1748</v>
      </c>
      <c r="D977" s="73">
        <v>1</v>
      </c>
      <c r="E977" s="74" t="s">
        <v>2</v>
      </c>
      <c r="F977" s="71"/>
      <c r="G977" s="71"/>
      <c r="H977" s="71"/>
    </row>
    <row r="978" spans="1:8" s="182" customFormat="1">
      <c r="A978" s="67"/>
      <c r="B978" s="68"/>
      <c r="C978" s="75" t="s">
        <v>1613</v>
      </c>
      <c r="D978" s="73">
        <v>54</v>
      </c>
      <c r="E978" s="74" t="s">
        <v>2</v>
      </c>
      <c r="F978" s="71"/>
      <c r="G978" s="71"/>
      <c r="H978" s="71"/>
    </row>
    <row r="979" spans="1:8" s="182" customFormat="1">
      <c r="A979" s="67"/>
      <c r="B979" s="68"/>
      <c r="C979" s="75" t="s">
        <v>1638</v>
      </c>
      <c r="D979" s="73">
        <v>19</v>
      </c>
      <c r="E979" s="74" t="s">
        <v>2</v>
      </c>
      <c r="F979" s="71"/>
      <c r="G979" s="71"/>
      <c r="H979" s="71"/>
    </row>
    <row r="980" spans="1:8" s="182" customFormat="1">
      <c r="A980" s="67"/>
      <c r="B980" s="68"/>
      <c r="C980" s="75" t="s">
        <v>1749</v>
      </c>
      <c r="D980" s="73">
        <v>4</v>
      </c>
      <c r="E980" s="74" t="s">
        <v>2</v>
      </c>
      <c r="F980" s="71"/>
      <c r="G980" s="71"/>
      <c r="H980" s="71"/>
    </row>
    <row r="981" spans="1:8" s="182" customFormat="1">
      <c r="A981" s="67"/>
      <c r="B981" s="68"/>
      <c r="C981" s="75" t="s">
        <v>1647</v>
      </c>
      <c r="D981" s="73">
        <v>19</v>
      </c>
      <c r="E981" s="74" t="s">
        <v>2</v>
      </c>
      <c r="F981" s="71"/>
      <c r="G981" s="71"/>
      <c r="H981" s="71"/>
    </row>
    <row r="982" spans="1:8" s="182" customFormat="1">
      <c r="A982" s="67"/>
      <c r="B982" s="68"/>
      <c r="C982" s="75" t="s">
        <v>1605</v>
      </c>
      <c r="D982" s="73">
        <v>29</v>
      </c>
      <c r="E982" s="74" t="s">
        <v>2</v>
      </c>
      <c r="F982" s="71"/>
      <c r="G982" s="71"/>
      <c r="H982" s="71"/>
    </row>
    <row r="983" spans="1:8" s="182" customFormat="1">
      <c r="A983" s="67"/>
      <c r="B983" s="68"/>
      <c r="C983" s="75" t="s">
        <v>1654</v>
      </c>
      <c r="D983" s="73">
        <v>2</v>
      </c>
      <c r="E983" s="74" t="s">
        <v>2</v>
      </c>
      <c r="F983" s="71"/>
      <c r="G983" s="71"/>
      <c r="H983" s="71"/>
    </row>
    <row r="984" spans="1:8" s="182" customFormat="1">
      <c r="A984" s="67"/>
      <c r="B984" s="68"/>
      <c r="C984" s="75" t="s">
        <v>1750</v>
      </c>
      <c r="D984" s="73">
        <v>4</v>
      </c>
      <c r="E984" s="74" t="s">
        <v>2</v>
      </c>
      <c r="F984" s="71"/>
      <c r="G984" s="71"/>
      <c r="H984" s="71"/>
    </row>
    <row r="985" spans="1:8" s="182" customFormat="1">
      <c r="A985" s="67"/>
      <c r="B985" s="68"/>
      <c r="C985" s="75" t="s">
        <v>1751</v>
      </c>
      <c r="D985" s="73">
        <v>24</v>
      </c>
      <c r="E985" s="74" t="s">
        <v>2</v>
      </c>
      <c r="F985" s="71"/>
      <c r="G985" s="71"/>
      <c r="H985" s="71"/>
    </row>
    <row r="986" spans="1:8" s="182" customFormat="1">
      <c r="A986" s="67"/>
      <c r="B986" s="68"/>
      <c r="C986" s="75" t="s">
        <v>1630</v>
      </c>
      <c r="D986" s="73">
        <v>5</v>
      </c>
      <c r="E986" s="74" t="s">
        <v>2</v>
      </c>
      <c r="F986" s="71"/>
      <c r="G986" s="71"/>
      <c r="H986" s="71"/>
    </row>
    <row r="987" spans="1:8" s="182" customFormat="1">
      <c r="A987" s="67"/>
      <c r="B987" s="68"/>
      <c r="C987" s="75" t="s">
        <v>1752</v>
      </c>
      <c r="D987" s="73">
        <v>1</v>
      </c>
      <c r="E987" s="74" t="s">
        <v>2</v>
      </c>
      <c r="F987" s="71"/>
      <c r="G987" s="71"/>
      <c r="H987" s="71"/>
    </row>
    <row r="988" spans="1:8" s="182" customFormat="1">
      <c r="A988" s="67"/>
      <c r="B988" s="68"/>
      <c r="C988" s="75" t="s">
        <v>1713</v>
      </c>
      <c r="D988" s="73">
        <v>7</v>
      </c>
      <c r="E988" s="74" t="s">
        <v>2</v>
      </c>
      <c r="F988" s="71"/>
      <c r="G988" s="71"/>
      <c r="H988" s="71"/>
    </row>
    <row r="989" spans="1:8" s="182" customFormat="1">
      <c r="A989" s="67"/>
      <c r="B989" s="68"/>
      <c r="C989" s="75" t="s">
        <v>1592</v>
      </c>
      <c r="D989" s="73">
        <v>2</v>
      </c>
      <c r="E989" s="74" t="s">
        <v>2</v>
      </c>
      <c r="F989" s="71"/>
      <c r="G989" s="71"/>
      <c r="H989" s="71"/>
    </row>
    <row r="990" spans="1:8" s="182" customFormat="1">
      <c r="A990" s="67"/>
      <c r="B990" s="68"/>
      <c r="C990" s="75" t="s">
        <v>1598</v>
      </c>
      <c r="D990" s="73">
        <v>12</v>
      </c>
      <c r="E990" s="74" t="s">
        <v>2</v>
      </c>
      <c r="F990" s="71"/>
      <c r="G990" s="71"/>
      <c r="H990" s="71"/>
    </row>
    <row r="991" spans="1:8" s="182" customFormat="1">
      <c r="A991" s="67"/>
      <c r="B991" s="68"/>
      <c r="C991" s="75" t="s">
        <v>1599</v>
      </c>
      <c r="D991" s="73">
        <v>6</v>
      </c>
      <c r="E991" s="74" t="s">
        <v>2</v>
      </c>
      <c r="F991" s="71"/>
      <c r="G991" s="71"/>
      <c r="H991" s="71"/>
    </row>
    <row r="992" spans="1:8" s="182" customFormat="1">
      <c r="A992" s="67"/>
      <c r="B992" s="68"/>
      <c r="C992" s="75" t="s">
        <v>1753</v>
      </c>
      <c r="D992" s="73">
        <v>98</v>
      </c>
      <c r="E992" s="74" t="s">
        <v>2</v>
      </c>
      <c r="F992" s="71"/>
      <c r="G992" s="71"/>
      <c r="H992" s="71"/>
    </row>
    <row r="993" spans="1:10" s="182" customFormat="1">
      <c r="A993" s="67"/>
      <c r="B993" s="68"/>
      <c r="C993" s="75" t="s">
        <v>1693</v>
      </c>
      <c r="D993" s="73">
        <v>140</v>
      </c>
      <c r="E993" s="74" t="s">
        <v>2</v>
      </c>
      <c r="F993" s="71"/>
      <c r="G993" s="71"/>
      <c r="H993" s="71"/>
    </row>
    <row r="994" spans="1:10" s="64" customFormat="1" ht="75">
      <c r="A994" s="67">
        <v>21</v>
      </c>
      <c r="B994" s="67" t="s">
        <v>21</v>
      </c>
      <c r="C994" s="72" t="s">
        <v>1454</v>
      </c>
      <c r="D994" s="73"/>
      <c r="E994" s="74"/>
      <c r="F994" s="71"/>
      <c r="G994" s="76"/>
      <c r="H994" s="71"/>
      <c r="J994" s="73"/>
    </row>
    <row r="995" spans="1:10" s="64" customFormat="1">
      <c r="A995" s="67"/>
      <c r="B995" s="67"/>
      <c r="C995" s="75" t="s">
        <v>1439</v>
      </c>
      <c r="D995" s="73">
        <v>1</v>
      </c>
      <c r="E995" s="74" t="s">
        <v>2</v>
      </c>
      <c r="F995" s="71"/>
      <c r="G995" s="76"/>
      <c r="H995" s="71"/>
      <c r="J995" s="73"/>
    </row>
    <row r="996" spans="1:10" s="64" customFormat="1" ht="20.25" customHeight="1">
      <c r="A996" s="67"/>
      <c r="B996" s="68"/>
      <c r="C996" s="75" t="s">
        <v>1455</v>
      </c>
      <c r="D996" s="73">
        <v>1</v>
      </c>
      <c r="E996" s="74" t="s">
        <v>2</v>
      </c>
      <c r="F996" s="76"/>
      <c r="G996" s="76"/>
      <c r="H996" s="76"/>
      <c r="J996" s="73">
        <v>6</v>
      </c>
    </row>
    <row r="997" spans="1:10" s="64" customFormat="1" ht="20.25" customHeight="1">
      <c r="A997" s="67"/>
      <c r="B997" s="68"/>
      <c r="C997" s="75" t="s">
        <v>1446</v>
      </c>
      <c r="D997" s="73">
        <v>1</v>
      </c>
      <c r="E997" s="74" t="s">
        <v>2</v>
      </c>
      <c r="F997" s="76"/>
      <c r="G997" s="76"/>
      <c r="H997" s="76"/>
      <c r="J997" s="73">
        <v>6</v>
      </c>
    </row>
    <row r="998" spans="1:10" s="64" customFormat="1">
      <c r="A998" s="67"/>
      <c r="B998" s="67"/>
      <c r="C998" s="75" t="s">
        <v>1459</v>
      </c>
      <c r="D998" s="73">
        <v>1</v>
      </c>
      <c r="E998" s="74" t="s">
        <v>2</v>
      </c>
      <c r="F998" s="71"/>
      <c r="G998" s="76"/>
      <c r="H998" s="71"/>
      <c r="J998" s="73"/>
    </row>
    <row r="999" spans="1:10" s="64" customFormat="1" ht="20.25" customHeight="1">
      <c r="A999" s="67"/>
      <c r="B999" s="68"/>
      <c r="C999" s="75" t="s">
        <v>1456</v>
      </c>
      <c r="D999" s="73">
        <v>1</v>
      </c>
      <c r="E999" s="74" t="s">
        <v>2</v>
      </c>
      <c r="F999" s="76"/>
      <c r="G999" s="76"/>
      <c r="H999" s="76"/>
      <c r="J999" s="73">
        <v>6</v>
      </c>
    </row>
    <row r="1000" spans="1:10" s="64" customFormat="1" ht="20.25" customHeight="1">
      <c r="A1000" s="67"/>
      <c r="B1000" s="68"/>
      <c r="C1000" s="75" t="s">
        <v>1457</v>
      </c>
      <c r="D1000" s="73">
        <v>1</v>
      </c>
      <c r="E1000" s="74" t="s">
        <v>2</v>
      </c>
      <c r="F1000" s="76"/>
      <c r="G1000" s="76"/>
      <c r="H1000" s="76"/>
      <c r="J1000" s="73">
        <v>6</v>
      </c>
    </row>
    <row r="1001" spans="1:10" s="64" customFormat="1">
      <c r="A1001" s="67"/>
      <c r="B1001" s="67"/>
      <c r="C1001" s="75" t="s">
        <v>1436</v>
      </c>
      <c r="D1001" s="73">
        <v>1</v>
      </c>
      <c r="E1001" s="74" t="s">
        <v>2</v>
      </c>
      <c r="F1001" s="71"/>
      <c r="G1001" s="76"/>
      <c r="H1001" s="71"/>
      <c r="J1001" s="73"/>
    </row>
    <row r="1002" spans="1:10" s="64" customFormat="1" ht="20.25" customHeight="1">
      <c r="A1002" s="67"/>
      <c r="B1002" s="68"/>
      <c r="C1002" s="75" t="s">
        <v>1458</v>
      </c>
      <c r="D1002" s="73">
        <v>1</v>
      </c>
      <c r="E1002" s="74" t="s">
        <v>2</v>
      </c>
      <c r="F1002" s="76"/>
      <c r="G1002" s="76"/>
      <c r="H1002" s="76"/>
      <c r="J1002" s="73">
        <v>6</v>
      </c>
    </row>
    <row r="1003" spans="1:10" s="64" customFormat="1" ht="20.25" customHeight="1">
      <c r="A1003" s="67"/>
      <c r="B1003" s="68"/>
      <c r="C1003" s="75" t="s">
        <v>1437</v>
      </c>
      <c r="D1003" s="73">
        <v>1</v>
      </c>
      <c r="E1003" s="74" t="s">
        <v>2</v>
      </c>
      <c r="F1003" s="76"/>
      <c r="G1003" s="76"/>
      <c r="H1003" s="76"/>
      <c r="J1003" s="73"/>
    </row>
    <row r="1004" spans="1:10" s="64" customFormat="1" ht="20.25" customHeight="1">
      <c r="A1004" s="67"/>
      <c r="B1004" s="68"/>
      <c r="C1004" s="75" t="s">
        <v>1532</v>
      </c>
      <c r="D1004" s="73">
        <v>1</v>
      </c>
      <c r="E1004" s="74" t="s">
        <v>2</v>
      </c>
      <c r="F1004" s="76"/>
      <c r="G1004" s="76"/>
      <c r="H1004" s="76"/>
      <c r="J1004" s="73"/>
    </row>
    <row r="1005" spans="1:10" s="64" customFormat="1" ht="20.25" customHeight="1">
      <c r="A1005" s="67"/>
      <c r="B1005" s="68"/>
      <c r="C1005" s="75" t="s">
        <v>1490</v>
      </c>
      <c r="D1005" s="73">
        <v>1</v>
      </c>
      <c r="E1005" s="74" t="s">
        <v>2</v>
      </c>
      <c r="F1005" s="76"/>
      <c r="G1005" s="76"/>
      <c r="H1005" s="76"/>
      <c r="J1005" s="73"/>
    </row>
    <row r="1006" spans="1:10" s="64" customFormat="1" ht="20.25" customHeight="1">
      <c r="A1006" s="67"/>
      <c r="B1006" s="68"/>
      <c r="C1006" s="75" t="s">
        <v>1447</v>
      </c>
      <c r="D1006" s="73">
        <v>1</v>
      </c>
      <c r="E1006" s="74" t="s">
        <v>2</v>
      </c>
      <c r="F1006" s="76"/>
      <c r="G1006" s="76"/>
      <c r="H1006" s="76"/>
      <c r="J1006" s="73"/>
    </row>
    <row r="1007" spans="1:10" s="64" customFormat="1" ht="20.25" customHeight="1">
      <c r="A1007" s="67"/>
      <c r="B1007" s="68"/>
      <c r="C1007" s="75" t="s">
        <v>1455</v>
      </c>
      <c r="D1007" s="73">
        <v>4</v>
      </c>
      <c r="E1007" s="74" t="s">
        <v>2</v>
      </c>
      <c r="F1007" s="76"/>
      <c r="G1007" s="76"/>
      <c r="H1007" s="76"/>
      <c r="J1007" s="73"/>
    </row>
    <row r="1008" spans="1:10" s="64" customFormat="1" ht="20.25" customHeight="1">
      <c r="A1008" s="67"/>
      <c r="B1008" s="68"/>
      <c r="C1008" s="75" t="s">
        <v>1531</v>
      </c>
      <c r="D1008" s="73">
        <v>1</v>
      </c>
      <c r="E1008" s="74" t="s">
        <v>2</v>
      </c>
      <c r="F1008" s="76"/>
      <c r="G1008" s="76"/>
      <c r="H1008" s="76"/>
      <c r="J1008" s="73"/>
    </row>
    <row r="1009" spans="1:10" s="64" customFormat="1" ht="20.25" customHeight="1">
      <c r="A1009" s="67"/>
      <c r="B1009" s="68"/>
      <c r="C1009" s="75" t="s">
        <v>1533</v>
      </c>
      <c r="D1009" s="73">
        <v>1</v>
      </c>
      <c r="E1009" s="74" t="s">
        <v>2</v>
      </c>
      <c r="F1009" s="76"/>
      <c r="G1009" s="76"/>
      <c r="H1009" s="76"/>
      <c r="J1009" s="73"/>
    </row>
    <row r="1010" spans="1:10" s="182" customFormat="1" ht="19.5" customHeight="1">
      <c r="A1010" s="67"/>
      <c r="B1010" s="68"/>
      <c r="C1010" s="75" t="s">
        <v>1609</v>
      </c>
      <c r="D1010" s="73">
        <v>1</v>
      </c>
      <c r="E1010" s="74" t="s">
        <v>2</v>
      </c>
      <c r="F1010" s="76"/>
      <c r="G1010" s="76"/>
      <c r="H1010" s="76"/>
    </row>
    <row r="1011" spans="1:10" s="182" customFormat="1" ht="18.75" customHeight="1">
      <c r="A1011" s="67"/>
      <c r="B1011" s="68"/>
      <c r="C1011" s="75" t="s">
        <v>1610</v>
      </c>
      <c r="D1011" s="73">
        <v>1</v>
      </c>
      <c r="E1011" s="74" t="s">
        <v>2</v>
      </c>
      <c r="F1011" s="76"/>
      <c r="G1011" s="76"/>
      <c r="H1011" s="76"/>
    </row>
    <row r="1012" spans="1:10" s="182" customFormat="1">
      <c r="A1012" s="67"/>
      <c r="B1012" s="68"/>
      <c r="C1012" s="75" t="s">
        <v>1611</v>
      </c>
      <c r="D1012" s="73">
        <v>1</v>
      </c>
      <c r="E1012" s="74" t="s">
        <v>2</v>
      </c>
      <c r="F1012" s="76"/>
      <c r="G1012" s="76"/>
      <c r="H1012" s="76"/>
    </row>
    <row r="1013" spans="1:10" s="182" customFormat="1" ht="19.5" customHeight="1">
      <c r="A1013" s="67"/>
      <c r="B1013" s="68"/>
      <c r="C1013" s="75" t="s">
        <v>1612</v>
      </c>
      <c r="D1013" s="73">
        <v>1</v>
      </c>
      <c r="E1013" s="74" t="s">
        <v>2</v>
      </c>
      <c r="F1013" s="76"/>
      <c r="G1013" s="76"/>
      <c r="H1013" s="76"/>
    </row>
    <row r="1014" spans="1:10" s="182" customFormat="1" ht="19.5" customHeight="1">
      <c r="A1014" s="67"/>
      <c r="B1014" s="68"/>
      <c r="C1014" s="75" t="s">
        <v>1469</v>
      </c>
      <c r="D1014" s="73">
        <v>4</v>
      </c>
      <c r="E1014" s="74" t="s">
        <v>2</v>
      </c>
      <c r="F1014" s="76"/>
      <c r="G1014" s="76"/>
      <c r="H1014" s="76"/>
    </row>
    <row r="1015" spans="1:10" s="182" customFormat="1" ht="15.75" customHeight="1">
      <c r="A1015" s="67"/>
      <c r="B1015" s="68"/>
      <c r="C1015" s="75" t="s">
        <v>1664</v>
      </c>
      <c r="D1015" s="73">
        <v>1</v>
      </c>
      <c r="E1015" s="74" t="s">
        <v>2</v>
      </c>
      <c r="F1015" s="76"/>
      <c r="G1015" s="76"/>
      <c r="H1015" s="76"/>
    </row>
    <row r="1016" spans="1:10" s="182" customFormat="1">
      <c r="A1016" s="67"/>
      <c r="B1016" s="68"/>
      <c r="C1016" s="75" t="s">
        <v>1450</v>
      </c>
      <c r="D1016" s="73">
        <v>14</v>
      </c>
      <c r="E1016" s="74" t="s">
        <v>2</v>
      </c>
      <c r="F1016" s="76"/>
      <c r="G1016" s="76"/>
      <c r="H1016" s="76"/>
    </row>
    <row r="1017" spans="1:10" s="182" customFormat="1" ht="19.5" customHeight="1">
      <c r="A1017" s="67"/>
      <c r="B1017" s="68"/>
      <c r="C1017" s="75" t="s">
        <v>1490</v>
      </c>
      <c r="D1017" s="73">
        <v>1</v>
      </c>
      <c r="E1017" s="74" t="s">
        <v>2</v>
      </c>
      <c r="F1017" s="76"/>
      <c r="G1017" s="76"/>
      <c r="H1017" s="76"/>
    </row>
    <row r="1018" spans="1:10" s="182" customFormat="1" ht="19.5" customHeight="1">
      <c r="A1018" s="67"/>
      <c r="B1018" s="68"/>
      <c r="C1018" s="75" t="s">
        <v>1512</v>
      </c>
      <c r="D1018" s="73">
        <v>2</v>
      </c>
      <c r="E1018" s="74" t="s">
        <v>2</v>
      </c>
      <c r="F1018" s="76"/>
      <c r="G1018" s="76"/>
      <c r="H1018" s="76"/>
    </row>
    <row r="1019" spans="1:10" s="182" customFormat="1" ht="19.5" customHeight="1">
      <c r="A1019" s="67"/>
      <c r="B1019" s="68"/>
      <c r="C1019" s="75" t="s">
        <v>1472</v>
      </c>
      <c r="D1019" s="73">
        <v>1</v>
      </c>
      <c r="E1019" s="74" t="s">
        <v>2</v>
      </c>
      <c r="F1019" s="76"/>
      <c r="G1019" s="76"/>
      <c r="H1019" s="76"/>
    </row>
    <row r="1020" spans="1:10" s="182" customFormat="1" ht="19.5" customHeight="1">
      <c r="A1020" s="67"/>
      <c r="B1020" s="68"/>
      <c r="C1020" s="75" t="s">
        <v>1665</v>
      </c>
      <c r="D1020" s="73">
        <v>1</v>
      </c>
      <c r="E1020" s="74" t="s">
        <v>2</v>
      </c>
      <c r="F1020" s="76"/>
      <c r="G1020" s="76"/>
      <c r="H1020" s="76"/>
    </row>
    <row r="1021" spans="1:10" s="182" customFormat="1" ht="19.5" customHeight="1">
      <c r="A1021" s="67"/>
      <c r="B1021" s="68"/>
      <c r="C1021" s="75" t="s">
        <v>1443</v>
      </c>
      <c r="D1021" s="73">
        <v>1</v>
      </c>
      <c r="E1021" s="74" t="s">
        <v>2</v>
      </c>
      <c r="F1021" s="76"/>
      <c r="G1021" s="76"/>
      <c r="H1021" s="76"/>
    </row>
    <row r="1022" spans="1:10" s="182" customFormat="1" ht="19.5" customHeight="1">
      <c r="A1022" s="67"/>
      <c r="B1022" s="68"/>
      <c r="C1022" s="75" t="s">
        <v>1521</v>
      </c>
      <c r="D1022" s="73">
        <v>1</v>
      </c>
      <c r="E1022" s="74" t="s">
        <v>2</v>
      </c>
      <c r="F1022" s="76"/>
      <c r="G1022" s="76"/>
      <c r="H1022" s="76"/>
    </row>
    <row r="1023" spans="1:10" s="182" customFormat="1" ht="19.5" customHeight="1">
      <c r="A1023" s="67"/>
      <c r="B1023" s="68"/>
      <c r="C1023" s="75" t="s">
        <v>1666</v>
      </c>
      <c r="D1023" s="73">
        <v>1</v>
      </c>
      <c r="E1023" s="74" t="s">
        <v>2</v>
      </c>
      <c r="F1023" s="76"/>
      <c r="G1023" s="76"/>
      <c r="H1023" s="76"/>
    </row>
    <row r="1024" spans="1:10" s="182" customFormat="1" ht="19.5" customHeight="1">
      <c r="A1024" s="67"/>
      <c r="B1024" s="68"/>
      <c r="C1024" s="75" t="s">
        <v>1667</v>
      </c>
      <c r="D1024" s="73">
        <v>1</v>
      </c>
      <c r="E1024" s="74" t="s">
        <v>2</v>
      </c>
      <c r="F1024" s="76"/>
      <c r="G1024" s="76"/>
      <c r="H1024" s="76"/>
    </row>
    <row r="1025" spans="1:10" s="182" customFormat="1" ht="18.75" customHeight="1">
      <c r="A1025" s="67"/>
      <c r="B1025" s="68"/>
      <c r="C1025" s="75" t="s">
        <v>1499</v>
      </c>
      <c r="D1025" s="73">
        <v>1</v>
      </c>
      <c r="E1025" s="74" t="s">
        <v>2</v>
      </c>
      <c r="F1025" s="76"/>
      <c r="G1025" s="76"/>
      <c r="H1025" s="76"/>
    </row>
    <row r="1026" spans="1:10" s="182" customFormat="1" ht="19.5" customHeight="1">
      <c r="A1026" s="67"/>
      <c r="B1026" s="68"/>
      <c r="C1026" s="75" t="s">
        <v>1694</v>
      </c>
      <c r="D1026" s="73">
        <v>2</v>
      </c>
      <c r="E1026" s="74" t="s">
        <v>2</v>
      </c>
      <c r="F1026" s="76"/>
      <c r="G1026" s="76"/>
      <c r="H1026" s="76"/>
    </row>
    <row r="1027" spans="1:10" s="182" customFormat="1" ht="21.75" customHeight="1">
      <c r="A1027" s="67"/>
      <c r="B1027" s="68"/>
      <c r="C1027" s="75" t="s">
        <v>1695</v>
      </c>
      <c r="D1027" s="73">
        <v>1</v>
      </c>
      <c r="E1027" s="74" t="s">
        <v>2</v>
      </c>
      <c r="F1027" s="76"/>
      <c r="G1027" s="76"/>
      <c r="H1027" s="76"/>
    </row>
    <row r="1028" spans="1:10" s="182" customFormat="1" ht="23.25" customHeight="1">
      <c r="A1028" s="67"/>
      <c r="B1028" s="68"/>
      <c r="C1028" s="75" t="s">
        <v>1721</v>
      </c>
      <c r="D1028" s="73">
        <v>1</v>
      </c>
      <c r="E1028" s="74" t="s">
        <v>2</v>
      </c>
      <c r="F1028" s="76"/>
      <c r="G1028" s="76"/>
      <c r="H1028" s="76"/>
    </row>
    <row r="1029" spans="1:10" s="182" customFormat="1" ht="20.25" customHeight="1">
      <c r="A1029" s="67"/>
      <c r="B1029" s="68"/>
      <c r="C1029" s="75" t="s">
        <v>1725</v>
      </c>
      <c r="D1029" s="73">
        <v>1</v>
      </c>
      <c r="E1029" s="74" t="s">
        <v>2</v>
      </c>
      <c r="F1029" s="76"/>
      <c r="G1029" s="76"/>
      <c r="H1029" s="76"/>
    </row>
    <row r="1030" spans="1:10" s="182" customFormat="1" ht="18" customHeight="1">
      <c r="A1030" s="67"/>
      <c r="B1030" s="68"/>
      <c r="C1030" s="75" t="s">
        <v>1726</v>
      </c>
      <c r="D1030" s="73">
        <v>1</v>
      </c>
      <c r="E1030" s="74" t="s">
        <v>2</v>
      </c>
      <c r="F1030" s="76"/>
      <c r="G1030" s="76"/>
      <c r="H1030" s="76"/>
    </row>
    <row r="1031" spans="1:10" s="182" customFormat="1" ht="21.75" customHeight="1">
      <c r="A1031" s="67"/>
      <c r="B1031" s="68"/>
      <c r="C1031" s="75" t="s">
        <v>1727</v>
      </c>
      <c r="D1031" s="73">
        <v>1</v>
      </c>
      <c r="E1031" s="74" t="s">
        <v>2</v>
      </c>
      <c r="F1031" s="76"/>
      <c r="G1031" s="76"/>
      <c r="H1031" s="76"/>
    </row>
    <row r="1032" spans="1:10" s="182" customFormat="1" ht="27.75" customHeight="1">
      <c r="A1032" s="67"/>
      <c r="B1032" s="68"/>
      <c r="C1032" s="75" t="s">
        <v>1604</v>
      </c>
      <c r="D1032" s="73">
        <v>1</v>
      </c>
      <c r="E1032" s="74" t="s">
        <v>2</v>
      </c>
      <c r="F1032" s="76"/>
      <c r="G1032" s="76"/>
      <c r="H1032" s="76"/>
    </row>
    <row r="1033" spans="1:10" s="64" customFormat="1" ht="56.25">
      <c r="A1033" s="67">
        <v>22</v>
      </c>
      <c r="B1033" s="67" t="s">
        <v>168</v>
      </c>
      <c r="C1033" s="96" t="s">
        <v>169</v>
      </c>
      <c r="D1033" s="73"/>
      <c r="E1033" s="74"/>
      <c r="F1033" s="71"/>
      <c r="G1033" s="76"/>
      <c r="H1033" s="71"/>
      <c r="J1033" s="73"/>
    </row>
    <row r="1034" spans="1:10" s="64" customFormat="1">
      <c r="A1034" s="67"/>
      <c r="B1034" s="67"/>
      <c r="C1034" s="75" t="s">
        <v>1442</v>
      </c>
      <c r="D1034" s="112">
        <v>2</v>
      </c>
      <c r="E1034" s="74" t="s">
        <v>2</v>
      </c>
      <c r="F1034" s="71"/>
      <c r="G1034" s="76"/>
      <c r="H1034" s="71"/>
      <c r="J1034" s="73"/>
    </row>
    <row r="1035" spans="1:10" s="64" customFormat="1" ht="20.25" customHeight="1">
      <c r="A1035" s="67"/>
      <c r="B1035" s="68"/>
      <c r="C1035" s="75" t="s">
        <v>1443</v>
      </c>
      <c r="D1035" s="112">
        <v>8</v>
      </c>
      <c r="E1035" s="74" t="s">
        <v>2</v>
      </c>
      <c r="F1035" s="76"/>
      <c r="G1035" s="76"/>
      <c r="H1035" s="76"/>
      <c r="J1035" s="73">
        <v>6</v>
      </c>
    </row>
    <row r="1036" spans="1:10" s="64" customFormat="1" ht="20.25" customHeight="1">
      <c r="A1036" s="67"/>
      <c r="B1036" s="68"/>
      <c r="C1036" s="75" t="s">
        <v>1444</v>
      </c>
      <c r="D1036" s="112">
        <v>4</v>
      </c>
      <c r="E1036" s="74" t="s">
        <v>2</v>
      </c>
      <c r="F1036" s="76"/>
      <c r="G1036" s="76"/>
      <c r="H1036" s="76"/>
      <c r="J1036" s="73">
        <v>6</v>
      </c>
    </row>
    <row r="1037" spans="1:10" s="64" customFormat="1">
      <c r="A1037" s="67"/>
      <c r="B1037" s="67"/>
      <c r="C1037" s="75" t="s">
        <v>1445</v>
      </c>
      <c r="D1037" s="112">
        <v>8</v>
      </c>
      <c r="E1037" s="74" t="s">
        <v>2</v>
      </c>
      <c r="F1037" s="71"/>
      <c r="G1037" s="76"/>
      <c r="H1037" s="71"/>
      <c r="J1037" s="73"/>
    </row>
    <row r="1038" spans="1:10" s="64" customFormat="1" ht="20.25" customHeight="1">
      <c r="A1038" s="67"/>
      <c r="B1038" s="68"/>
      <c r="C1038" s="75" t="s">
        <v>1446</v>
      </c>
      <c r="D1038" s="112">
        <v>8</v>
      </c>
      <c r="E1038" s="74" t="s">
        <v>2</v>
      </c>
      <c r="F1038" s="76"/>
      <c r="G1038" s="76"/>
      <c r="H1038" s="76"/>
      <c r="J1038" s="73">
        <v>6</v>
      </c>
    </row>
    <row r="1039" spans="1:10" s="64" customFormat="1" ht="20.25" customHeight="1">
      <c r="A1039" s="67"/>
      <c r="B1039" s="68"/>
      <c r="C1039" s="75" t="s">
        <v>1447</v>
      </c>
      <c r="D1039" s="112">
        <v>2</v>
      </c>
      <c r="E1039" s="74" t="s">
        <v>2</v>
      </c>
      <c r="F1039" s="76"/>
      <c r="G1039" s="76"/>
      <c r="H1039" s="76"/>
      <c r="J1039" s="73">
        <v>6</v>
      </c>
    </row>
    <row r="1040" spans="1:10" s="64" customFormat="1">
      <c r="A1040" s="67"/>
      <c r="B1040" s="67"/>
      <c r="C1040" s="75" t="s">
        <v>1448</v>
      </c>
      <c r="D1040" s="112">
        <v>2</v>
      </c>
      <c r="E1040" s="74" t="s">
        <v>2</v>
      </c>
      <c r="F1040" s="71"/>
      <c r="G1040" s="76"/>
      <c r="H1040" s="71"/>
      <c r="J1040" s="73"/>
    </row>
    <row r="1041" spans="1:10" s="64" customFormat="1" ht="20.25" customHeight="1">
      <c r="A1041" s="67"/>
      <c r="B1041" s="68"/>
      <c r="C1041" s="75" t="s">
        <v>1449</v>
      </c>
      <c r="D1041" s="112">
        <v>2</v>
      </c>
      <c r="E1041" s="74" t="s">
        <v>2</v>
      </c>
      <c r="F1041" s="76"/>
      <c r="G1041" s="76"/>
      <c r="H1041" s="76"/>
      <c r="J1041" s="73">
        <v>6</v>
      </c>
    </row>
    <row r="1042" spans="1:10" s="64" customFormat="1" ht="20.25" customHeight="1">
      <c r="A1042" s="67"/>
      <c r="B1042" s="68"/>
      <c r="C1042" s="75" t="s">
        <v>1450</v>
      </c>
      <c r="D1042" s="112">
        <v>6</v>
      </c>
      <c r="E1042" s="74" t="s">
        <v>2</v>
      </c>
      <c r="F1042" s="76"/>
      <c r="G1042" s="76"/>
      <c r="H1042" s="76"/>
      <c r="J1042" s="73">
        <v>6</v>
      </c>
    </row>
    <row r="1043" spans="1:10" s="64" customFormat="1">
      <c r="A1043" s="67"/>
      <c r="B1043" s="67"/>
      <c r="C1043" s="75" t="s">
        <v>1451</v>
      </c>
      <c r="D1043" s="112">
        <v>4</v>
      </c>
      <c r="E1043" s="74" t="s">
        <v>2</v>
      </c>
      <c r="F1043" s="71"/>
      <c r="G1043" s="76"/>
      <c r="H1043" s="71"/>
      <c r="J1043" s="73"/>
    </row>
    <row r="1044" spans="1:10" s="64" customFormat="1" ht="20.25" customHeight="1">
      <c r="A1044" s="67"/>
      <c r="B1044" s="68"/>
      <c r="C1044" s="75" t="s">
        <v>1452</v>
      </c>
      <c r="D1044" s="112">
        <v>2</v>
      </c>
      <c r="E1044" s="74" t="s">
        <v>2</v>
      </c>
      <c r="F1044" s="76"/>
      <c r="G1044" s="76"/>
      <c r="H1044" s="76"/>
      <c r="J1044" s="73">
        <v>6</v>
      </c>
    </row>
    <row r="1045" spans="1:10" s="64" customFormat="1" ht="20.25" customHeight="1">
      <c r="A1045" s="67"/>
      <c r="B1045" s="68"/>
      <c r="C1045" s="75" t="s">
        <v>1453</v>
      </c>
      <c r="D1045" s="112">
        <v>1</v>
      </c>
      <c r="E1045" s="74" t="s">
        <v>2</v>
      </c>
      <c r="F1045" s="76"/>
      <c r="G1045" s="76"/>
      <c r="H1045" s="76"/>
      <c r="J1045" s="73">
        <v>6</v>
      </c>
    </row>
    <row r="1046" spans="1:10" s="64" customFormat="1" ht="20.25" customHeight="1">
      <c r="A1046" s="67"/>
      <c r="B1046" s="68"/>
      <c r="C1046" s="75" t="s">
        <v>1535</v>
      </c>
      <c r="D1046" s="112">
        <v>4</v>
      </c>
      <c r="E1046" s="74" t="s">
        <v>2</v>
      </c>
      <c r="F1046" s="76"/>
      <c r="G1046" s="76"/>
      <c r="H1046" s="76"/>
      <c r="J1046" s="73"/>
    </row>
    <row r="1047" spans="1:10" s="64" customFormat="1" ht="20.25" customHeight="1">
      <c r="A1047" s="67"/>
      <c r="B1047" s="68"/>
      <c r="C1047" s="75" t="s">
        <v>1447</v>
      </c>
      <c r="D1047" s="112">
        <v>2</v>
      </c>
      <c r="E1047" s="74" t="s">
        <v>2</v>
      </c>
      <c r="F1047" s="76"/>
      <c r="G1047" s="76"/>
      <c r="H1047" s="76"/>
      <c r="J1047" s="73"/>
    </row>
    <row r="1048" spans="1:10" s="64" customFormat="1" ht="20.25" customHeight="1">
      <c r="A1048" s="67"/>
      <c r="B1048" s="68"/>
      <c r="C1048" s="75" t="s">
        <v>1448</v>
      </c>
      <c r="D1048" s="112">
        <v>2</v>
      </c>
      <c r="E1048" s="74" t="s">
        <v>2</v>
      </c>
      <c r="F1048" s="76"/>
      <c r="G1048" s="76"/>
      <c r="H1048" s="76"/>
      <c r="J1048" s="73"/>
    </row>
    <row r="1049" spans="1:10" s="64" customFormat="1" ht="20.25" customHeight="1">
      <c r="A1049" s="67"/>
      <c r="B1049" s="68"/>
      <c r="C1049" s="75" t="s">
        <v>1489</v>
      </c>
      <c r="D1049" s="112">
        <v>2</v>
      </c>
      <c r="E1049" s="74" t="s">
        <v>2</v>
      </c>
      <c r="F1049" s="76"/>
      <c r="G1049" s="76"/>
      <c r="H1049" s="76"/>
      <c r="J1049" s="73"/>
    </row>
    <row r="1050" spans="1:10" s="64" customFormat="1" ht="20.25" customHeight="1">
      <c r="A1050" s="67"/>
      <c r="B1050" s="68"/>
      <c r="C1050" s="75" t="s">
        <v>1536</v>
      </c>
      <c r="D1050" s="112">
        <v>1</v>
      </c>
      <c r="E1050" s="74" t="s">
        <v>2</v>
      </c>
      <c r="F1050" s="76"/>
      <c r="G1050" s="76"/>
      <c r="H1050" s="76"/>
      <c r="J1050" s="73"/>
    </row>
    <row r="1051" spans="1:10" s="64" customFormat="1" ht="20.25" customHeight="1">
      <c r="A1051" s="67"/>
      <c r="B1051" s="68"/>
      <c r="C1051" s="75" t="s">
        <v>1537</v>
      </c>
      <c r="D1051" s="112">
        <v>1</v>
      </c>
      <c r="E1051" s="74" t="s">
        <v>2</v>
      </c>
      <c r="F1051" s="76"/>
      <c r="G1051" s="76"/>
      <c r="H1051" s="76"/>
      <c r="J1051" s="73"/>
    </row>
    <row r="1052" spans="1:10" s="182" customFormat="1">
      <c r="A1052" s="67"/>
      <c r="B1052" s="68"/>
      <c r="C1052" s="75" t="s">
        <v>1605</v>
      </c>
      <c r="D1052" s="112">
        <v>4</v>
      </c>
      <c r="E1052" s="74" t="s">
        <v>2</v>
      </c>
      <c r="F1052" s="76"/>
      <c r="G1052" s="76"/>
      <c r="H1052" s="76"/>
    </row>
    <row r="1053" spans="1:10" s="182" customFormat="1">
      <c r="A1053" s="67"/>
      <c r="B1053" s="68"/>
      <c r="C1053" s="75" t="s">
        <v>1606</v>
      </c>
      <c r="D1053" s="112">
        <v>2</v>
      </c>
      <c r="E1053" s="74" t="s">
        <v>2</v>
      </c>
      <c r="F1053" s="76"/>
      <c r="G1053" s="76"/>
      <c r="H1053" s="76"/>
    </row>
    <row r="1054" spans="1:10" s="182" customFormat="1">
      <c r="A1054" s="67"/>
      <c r="B1054" s="68"/>
      <c r="C1054" s="75" t="s">
        <v>1607</v>
      </c>
      <c r="D1054" s="112">
        <v>1</v>
      </c>
      <c r="E1054" s="74" t="s">
        <v>2</v>
      </c>
      <c r="F1054" s="76"/>
      <c r="G1054" s="76"/>
      <c r="H1054" s="76"/>
    </row>
    <row r="1055" spans="1:10" s="182" customFormat="1">
      <c r="A1055" s="67"/>
      <c r="B1055" s="68"/>
      <c r="C1055" s="75" t="s">
        <v>1608</v>
      </c>
      <c r="D1055" s="112">
        <v>1</v>
      </c>
      <c r="E1055" s="74" t="s">
        <v>2</v>
      </c>
      <c r="F1055" s="76"/>
      <c r="G1055" s="76"/>
      <c r="H1055" s="76"/>
    </row>
    <row r="1056" spans="1:10" s="182" customFormat="1">
      <c r="A1056" s="67"/>
      <c r="B1056" s="68"/>
      <c r="C1056" s="75" t="s">
        <v>1447</v>
      </c>
      <c r="D1056" s="112">
        <v>4</v>
      </c>
      <c r="E1056" s="74" t="s">
        <v>2</v>
      </c>
      <c r="F1056" s="76"/>
      <c r="G1056" s="76"/>
      <c r="H1056" s="76"/>
    </row>
    <row r="1057" spans="1:8" s="182" customFormat="1">
      <c r="A1057" s="67"/>
      <c r="B1057" s="68"/>
      <c r="C1057" s="75" t="s">
        <v>1663</v>
      </c>
      <c r="D1057" s="112">
        <v>2</v>
      </c>
      <c r="E1057" s="74" t="s">
        <v>2</v>
      </c>
      <c r="F1057" s="76"/>
      <c r="G1057" s="76"/>
      <c r="H1057" s="76"/>
    </row>
    <row r="1058" spans="1:8" s="182" customFormat="1">
      <c r="A1058" s="67"/>
      <c r="B1058" s="68"/>
      <c r="C1058" s="75" t="s">
        <v>1489</v>
      </c>
      <c r="D1058" s="112">
        <v>2</v>
      </c>
      <c r="E1058" s="74" t="s">
        <v>2</v>
      </c>
      <c r="F1058" s="76"/>
      <c r="G1058" s="76"/>
      <c r="H1058" s="76"/>
    </row>
    <row r="1059" spans="1:8" s="182" customFormat="1">
      <c r="A1059" s="67"/>
      <c r="B1059" s="68"/>
      <c r="C1059" s="75" t="s">
        <v>1537</v>
      </c>
      <c r="D1059" s="112">
        <v>1</v>
      </c>
      <c r="E1059" s="74" t="s">
        <v>2</v>
      </c>
      <c r="F1059" s="76"/>
      <c r="G1059" s="76"/>
      <c r="H1059" s="76"/>
    </row>
    <row r="1060" spans="1:8" s="182" customFormat="1">
      <c r="A1060" s="67"/>
      <c r="B1060" s="68"/>
      <c r="C1060" s="75" t="s">
        <v>1608</v>
      </c>
      <c r="D1060" s="112">
        <v>1</v>
      </c>
      <c r="E1060" s="74" t="s">
        <v>2</v>
      </c>
      <c r="F1060" s="76"/>
      <c r="G1060" s="76"/>
      <c r="H1060" s="76"/>
    </row>
    <row r="1061" spans="1:8" s="182" customFormat="1">
      <c r="A1061" s="67"/>
      <c r="B1061" s="68"/>
      <c r="C1061" s="75" t="s">
        <v>1469</v>
      </c>
      <c r="D1061" s="112">
        <v>1</v>
      </c>
      <c r="E1061" s="74" t="s">
        <v>2</v>
      </c>
      <c r="F1061" s="76"/>
      <c r="G1061" s="76"/>
      <c r="H1061" s="76"/>
    </row>
    <row r="1062" spans="1:8" s="182" customFormat="1">
      <c r="A1062" s="67"/>
      <c r="B1062" s="68"/>
      <c r="C1062" s="75" t="s">
        <v>1451</v>
      </c>
      <c r="D1062" s="112">
        <v>2</v>
      </c>
      <c r="E1062" s="74" t="s">
        <v>2</v>
      </c>
      <c r="F1062" s="76"/>
      <c r="G1062" s="76"/>
      <c r="H1062" s="76"/>
    </row>
    <row r="1063" spans="1:8" s="182" customFormat="1">
      <c r="A1063" s="67"/>
      <c r="B1063" s="68"/>
      <c r="C1063" s="75" t="s">
        <v>1494</v>
      </c>
      <c r="D1063" s="112">
        <v>2</v>
      </c>
      <c r="E1063" s="74" t="s">
        <v>2</v>
      </c>
      <c r="F1063" s="76"/>
      <c r="G1063" s="76"/>
      <c r="H1063" s="76"/>
    </row>
    <row r="1064" spans="1:8" s="182" customFormat="1" ht="15.75" customHeight="1">
      <c r="A1064" s="67"/>
      <c r="B1064" s="68"/>
      <c r="C1064" s="75" t="s">
        <v>1688</v>
      </c>
      <c r="D1064" s="112">
        <v>2</v>
      </c>
      <c r="E1064" s="74" t="s">
        <v>2</v>
      </c>
      <c r="F1064" s="76"/>
      <c r="G1064" s="76"/>
      <c r="H1064" s="76"/>
    </row>
    <row r="1065" spans="1:8" s="182" customFormat="1" ht="15.75" customHeight="1">
      <c r="A1065" s="67"/>
      <c r="B1065" s="68"/>
      <c r="C1065" s="75" t="s">
        <v>1689</v>
      </c>
      <c r="D1065" s="112">
        <v>1</v>
      </c>
      <c r="E1065" s="74" t="s">
        <v>2</v>
      </c>
      <c r="F1065" s="76"/>
      <c r="G1065" s="76"/>
      <c r="H1065" s="76"/>
    </row>
    <row r="1066" spans="1:8" s="182" customFormat="1" ht="15.75" customHeight="1">
      <c r="A1066" s="67"/>
      <c r="B1066" s="68"/>
      <c r="C1066" s="75" t="s">
        <v>1690</v>
      </c>
      <c r="D1066" s="112">
        <v>2</v>
      </c>
      <c r="E1066" s="74" t="s">
        <v>2</v>
      </c>
      <c r="F1066" s="76"/>
      <c r="G1066" s="76"/>
      <c r="H1066" s="76"/>
    </row>
    <row r="1067" spans="1:8" s="182" customFormat="1" ht="15.75" customHeight="1">
      <c r="A1067" s="67"/>
      <c r="B1067" s="68"/>
      <c r="C1067" s="75" t="s">
        <v>1691</v>
      </c>
      <c r="D1067" s="112">
        <v>2</v>
      </c>
      <c r="E1067" s="74" t="s">
        <v>2</v>
      </c>
      <c r="F1067" s="76"/>
      <c r="G1067" s="76"/>
      <c r="H1067" s="76"/>
    </row>
    <row r="1068" spans="1:8" s="182" customFormat="1">
      <c r="A1068" s="67"/>
      <c r="B1068" s="68"/>
      <c r="C1068" s="75" t="s">
        <v>1692</v>
      </c>
      <c r="D1068" s="112">
        <v>1</v>
      </c>
      <c r="E1068" s="74" t="s">
        <v>2</v>
      </c>
      <c r="F1068" s="76"/>
      <c r="G1068" s="76"/>
      <c r="H1068" s="76"/>
    </row>
    <row r="1069" spans="1:8" s="182" customFormat="1">
      <c r="A1069" s="67"/>
      <c r="B1069" s="68"/>
      <c r="C1069" s="75" t="s">
        <v>1602</v>
      </c>
      <c r="D1069" s="112">
        <v>1</v>
      </c>
      <c r="E1069" s="74" t="s">
        <v>2</v>
      </c>
      <c r="F1069" s="76"/>
      <c r="G1069" s="76"/>
      <c r="H1069" s="76"/>
    </row>
    <row r="1070" spans="1:8" s="182" customFormat="1">
      <c r="A1070" s="67"/>
      <c r="B1070" s="68"/>
      <c r="C1070" s="75" t="s">
        <v>1628</v>
      </c>
      <c r="D1070" s="112">
        <v>2</v>
      </c>
      <c r="E1070" s="74" t="s">
        <v>2</v>
      </c>
      <c r="F1070" s="76"/>
      <c r="G1070" s="76"/>
      <c r="H1070" s="76"/>
    </row>
    <row r="1071" spans="1:8" s="182" customFormat="1">
      <c r="A1071" s="67"/>
      <c r="B1071" s="68"/>
      <c r="C1071" s="75" t="s">
        <v>1645</v>
      </c>
      <c r="D1071" s="112">
        <v>3</v>
      </c>
      <c r="E1071" s="74" t="s">
        <v>2</v>
      </c>
      <c r="F1071" s="76"/>
      <c r="G1071" s="76"/>
      <c r="H1071" s="76"/>
    </row>
    <row r="1072" spans="1:8" s="182" customFormat="1">
      <c r="A1072" s="67"/>
      <c r="B1072" s="68"/>
      <c r="C1072" s="75" t="s">
        <v>1638</v>
      </c>
      <c r="D1072" s="112">
        <v>2</v>
      </c>
      <c r="E1072" s="74" t="s">
        <v>2</v>
      </c>
      <c r="F1072" s="76"/>
      <c r="G1072" s="76"/>
      <c r="H1072" s="76"/>
    </row>
    <row r="1073" spans="1:10" s="182" customFormat="1">
      <c r="A1073" s="67"/>
      <c r="B1073" s="68"/>
      <c r="C1073" s="75" t="s">
        <v>1586</v>
      </c>
      <c r="D1073" s="112">
        <v>1</v>
      </c>
      <c r="E1073" s="74" t="s">
        <v>2</v>
      </c>
      <c r="F1073" s="76"/>
      <c r="G1073" s="76"/>
      <c r="H1073" s="76"/>
    </row>
    <row r="1074" spans="1:10" s="182" customFormat="1">
      <c r="A1074" s="67"/>
      <c r="B1074" s="68"/>
      <c r="C1074" s="75" t="s">
        <v>1592</v>
      </c>
      <c r="D1074" s="112">
        <v>1</v>
      </c>
      <c r="E1074" s="74" t="s">
        <v>2</v>
      </c>
      <c r="F1074" s="76"/>
      <c r="G1074" s="76"/>
      <c r="H1074" s="76"/>
    </row>
    <row r="1075" spans="1:10" s="182" customFormat="1">
      <c r="A1075" s="67"/>
      <c r="B1075" s="68"/>
      <c r="C1075" s="75" t="s">
        <v>1693</v>
      </c>
      <c r="D1075" s="112">
        <v>2</v>
      </c>
      <c r="E1075" s="74" t="s">
        <v>2</v>
      </c>
      <c r="F1075" s="76"/>
      <c r="G1075" s="76"/>
      <c r="H1075" s="76"/>
    </row>
    <row r="1076" spans="1:10" s="182" customFormat="1">
      <c r="A1076" s="67"/>
      <c r="B1076" s="68"/>
      <c r="C1076" s="75" t="s">
        <v>1604</v>
      </c>
      <c r="D1076" s="112">
        <v>2</v>
      </c>
      <c r="E1076" s="74" t="s">
        <v>2</v>
      </c>
      <c r="F1076" s="76"/>
      <c r="G1076" s="76"/>
      <c r="H1076" s="76"/>
    </row>
    <row r="1077" spans="1:10" s="182" customFormat="1">
      <c r="A1077" s="67"/>
      <c r="B1077" s="68"/>
      <c r="C1077" s="75" t="s">
        <v>1711</v>
      </c>
      <c r="D1077" s="112">
        <v>4</v>
      </c>
      <c r="E1077" s="74" t="s">
        <v>2</v>
      </c>
      <c r="F1077" s="76"/>
      <c r="G1077" s="76"/>
      <c r="H1077" s="76"/>
    </row>
    <row r="1078" spans="1:10" s="182" customFormat="1">
      <c r="A1078" s="67"/>
      <c r="B1078" s="68"/>
      <c r="C1078" s="75" t="s">
        <v>1645</v>
      </c>
      <c r="D1078" s="112">
        <v>4</v>
      </c>
      <c r="E1078" s="74" t="s">
        <v>2</v>
      </c>
      <c r="F1078" s="76"/>
      <c r="G1078" s="76"/>
      <c r="H1078" s="76"/>
    </row>
    <row r="1079" spans="1:10" s="182" customFormat="1">
      <c r="A1079" s="67"/>
      <c r="B1079" s="68"/>
      <c r="C1079" s="75" t="s">
        <v>1638</v>
      </c>
      <c r="D1079" s="112">
        <v>2</v>
      </c>
      <c r="E1079" s="74" t="s">
        <v>2</v>
      </c>
      <c r="F1079" s="76"/>
      <c r="G1079" s="76"/>
      <c r="H1079" s="76"/>
    </row>
    <row r="1080" spans="1:10" s="182" customFormat="1">
      <c r="A1080" s="67"/>
      <c r="B1080" s="68"/>
      <c r="C1080" s="75" t="s">
        <v>1605</v>
      </c>
      <c r="D1080" s="112">
        <v>4</v>
      </c>
      <c r="E1080" s="74" t="s">
        <v>2</v>
      </c>
      <c r="F1080" s="76"/>
      <c r="G1080" s="76"/>
      <c r="H1080" s="76"/>
    </row>
    <row r="1081" spans="1:10" s="64" customFormat="1" ht="47.25" customHeight="1">
      <c r="A1081" s="67">
        <v>23</v>
      </c>
      <c r="B1081" s="68"/>
      <c r="C1081" s="72" t="s">
        <v>172</v>
      </c>
      <c r="D1081" s="74"/>
      <c r="E1081" s="74"/>
      <c r="F1081" s="71"/>
      <c r="G1081" s="76"/>
      <c r="H1081" s="71"/>
      <c r="J1081" s="74"/>
    </row>
    <row r="1082" spans="1:10" s="64" customFormat="1" ht="20.25" customHeight="1">
      <c r="A1082" s="67"/>
      <c r="B1082" s="68"/>
      <c r="C1082" s="75" t="s">
        <v>1436</v>
      </c>
      <c r="D1082" s="73">
        <v>1</v>
      </c>
      <c r="E1082" s="74" t="s">
        <v>2</v>
      </c>
      <c r="F1082" s="71"/>
      <c r="G1082" s="76"/>
      <c r="H1082" s="71"/>
      <c r="J1082" s="74">
        <v>8</v>
      </c>
    </row>
    <row r="1083" spans="1:10" s="64" customFormat="1" ht="20.25" customHeight="1">
      <c r="A1083" s="67"/>
      <c r="B1083" s="68"/>
      <c r="C1083" s="75" t="s">
        <v>1437</v>
      </c>
      <c r="D1083" s="73">
        <v>1</v>
      </c>
      <c r="E1083" s="74" t="s">
        <v>2</v>
      </c>
      <c r="F1083" s="71"/>
      <c r="G1083" s="76"/>
      <c r="H1083" s="71"/>
      <c r="J1083" s="74">
        <v>2</v>
      </c>
    </row>
    <row r="1084" spans="1:10" s="64" customFormat="1" ht="20.25" customHeight="1">
      <c r="A1084" s="67"/>
      <c r="B1084" s="68"/>
      <c r="C1084" s="75" t="s">
        <v>1438</v>
      </c>
      <c r="D1084" s="73">
        <v>1</v>
      </c>
      <c r="E1084" s="74" t="s">
        <v>2</v>
      </c>
      <c r="F1084" s="71"/>
      <c r="G1084" s="76"/>
      <c r="H1084" s="71"/>
      <c r="J1084" s="74">
        <v>2</v>
      </c>
    </row>
    <row r="1085" spans="1:10" s="64" customFormat="1" ht="20.25" customHeight="1">
      <c r="A1085" s="67"/>
      <c r="B1085" s="68"/>
      <c r="C1085" s="75" t="s">
        <v>1439</v>
      </c>
      <c r="D1085" s="73">
        <v>1</v>
      </c>
      <c r="E1085" s="74" t="s">
        <v>2</v>
      </c>
      <c r="F1085" s="71"/>
      <c r="G1085" s="76"/>
      <c r="H1085" s="71"/>
      <c r="J1085" s="74"/>
    </row>
    <row r="1086" spans="1:10" s="64" customFormat="1" ht="20.25" customHeight="1">
      <c r="A1086" s="67"/>
      <c r="B1086" s="68"/>
      <c r="C1086" s="75" t="s">
        <v>1440</v>
      </c>
      <c r="D1086" s="73">
        <v>1</v>
      </c>
      <c r="E1086" s="74" t="s">
        <v>2</v>
      </c>
      <c r="F1086" s="71"/>
      <c r="G1086" s="76"/>
      <c r="H1086" s="71"/>
      <c r="J1086" s="74"/>
    </row>
    <row r="1087" spans="1:10" s="64" customFormat="1" ht="20.25" customHeight="1">
      <c r="A1087" s="67"/>
      <c r="B1087" s="68"/>
      <c r="C1087" s="75" t="s">
        <v>1441</v>
      </c>
      <c r="D1087" s="73">
        <v>1</v>
      </c>
      <c r="E1087" s="74" t="s">
        <v>2</v>
      </c>
      <c r="F1087" s="71"/>
      <c r="G1087" s="76"/>
      <c r="H1087" s="71"/>
      <c r="J1087" s="74"/>
    </row>
    <row r="1088" spans="1:10" s="182" customFormat="1" ht="19.5" customHeight="1">
      <c r="A1088" s="67"/>
      <c r="B1088" s="68"/>
      <c r="C1088" s="75" t="s">
        <v>1490</v>
      </c>
      <c r="D1088" s="73">
        <v>2</v>
      </c>
      <c r="E1088" s="74" t="s">
        <v>2</v>
      </c>
      <c r="F1088" s="71"/>
      <c r="G1088" s="76"/>
      <c r="H1088" s="71"/>
    </row>
    <row r="1089" spans="1:8" s="182" customFormat="1" ht="18.75" customHeight="1">
      <c r="A1089" s="67"/>
      <c r="B1089" s="68"/>
      <c r="C1089" s="75" t="s">
        <v>1449</v>
      </c>
      <c r="D1089" s="73">
        <v>1</v>
      </c>
      <c r="E1089" s="74" t="s">
        <v>2</v>
      </c>
      <c r="F1089" s="71"/>
      <c r="G1089" s="76"/>
      <c r="H1089" s="71"/>
    </row>
    <row r="1090" spans="1:8" s="182" customFormat="1">
      <c r="A1090" s="67"/>
      <c r="B1090" s="68"/>
      <c r="C1090" s="75" t="s">
        <v>1534</v>
      </c>
      <c r="D1090" s="73">
        <v>1</v>
      </c>
      <c r="E1090" s="74" t="s">
        <v>2</v>
      </c>
      <c r="F1090" s="71"/>
      <c r="G1090" s="76"/>
      <c r="H1090" s="71"/>
    </row>
    <row r="1091" spans="1:8" s="182" customFormat="1">
      <c r="A1091" s="67"/>
      <c r="B1091" s="68"/>
      <c r="C1091" s="75" t="s">
        <v>1489</v>
      </c>
      <c r="D1091" s="73">
        <v>1</v>
      </c>
      <c r="E1091" s="74" t="s">
        <v>2</v>
      </c>
      <c r="F1091" s="71"/>
      <c r="G1091" s="76"/>
      <c r="H1091" s="71"/>
    </row>
    <row r="1092" spans="1:8" s="182" customFormat="1">
      <c r="A1092" s="67"/>
      <c r="B1092" s="68"/>
      <c r="C1092" s="75" t="s">
        <v>1436</v>
      </c>
      <c r="D1092" s="73">
        <v>2</v>
      </c>
      <c r="E1092" s="74" t="s">
        <v>2</v>
      </c>
      <c r="F1092" s="71"/>
      <c r="G1092" s="76"/>
      <c r="H1092" s="71"/>
    </row>
    <row r="1093" spans="1:8" s="182" customFormat="1" ht="19.5" customHeight="1">
      <c r="A1093" s="67"/>
      <c r="B1093" s="68"/>
      <c r="C1093" s="75" t="s">
        <v>1600</v>
      </c>
      <c r="D1093" s="73">
        <v>1</v>
      </c>
      <c r="E1093" s="74" t="s">
        <v>2</v>
      </c>
      <c r="F1093" s="71"/>
      <c r="G1093" s="76"/>
      <c r="H1093" s="71"/>
    </row>
    <row r="1094" spans="1:8" s="182" customFormat="1" ht="15.75" customHeight="1">
      <c r="A1094" s="67"/>
      <c r="B1094" s="68"/>
      <c r="C1094" s="75" t="s">
        <v>1601</v>
      </c>
      <c r="D1094" s="73">
        <v>1</v>
      </c>
      <c r="E1094" s="74" t="s">
        <v>2</v>
      </c>
      <c r="F1094" s="71"/>
      <c r="G1094" s="76"/>
      <c r="H1094" s="71"/>
    </row>
    <row r="1095" spans="1:8" s="182" customFormat="1">
      <c r="A1095" s="67"/>
      <c r="B1095" s="68"/>
      <c r="C1095" s="75" t="s">
        <v>1602</v>
      </c>
      <c r="D1095" s="73">
        <v>1</v>
      </c>
      <c r="E1095" s="74" t="s">
        <v>2</v>
      </c>
      <c r="F1095" s="71"/>
      <c r="G1095" s="76"/>
      <c r="H1095" s="71"/>
    </row>
    <row r="1096" spans="1:8" s="182" customFormat="1">
      <c r="A1096" s="67"/>
      <c r="B1096" s="68"/>
      <c r="C1096" s="75" t="s">
        <v>1603</v>
      </c>
      <c r="D1096" s="73">
        <v>2</v>
      </c>
      <c r="E1096" s="74" t="s">
        <v>2</v>
      </c>
      <c r="F1096" s="71"/>
      <c r="G1096" s="76"/>
      <c r="H1096" s="71"/>
    </row>
    <row r="1097" spans="1:8" s="182" customFormat="1">
      <c r="A1097" s="67"/>
      <c r="B1097" s="68"/>
      <c r="C1097" s="75" t="s">
        <v>1604</v>
      </c>
      <c r="D1097" s="73">
        <v>1</v>
      </c>
      <c r="E1097" s="74" t="s">
        <v>2</v>
      </c>
      <c r="F1097" s="71"/>
      <c r="G1097" s="76"/>
      <c r="H1097" s="71"/>
    </row>
    <row r="1098" spans="1:8" s="182" customFormat="1" ht="19.5" customHeight="1">
      <c r="A1098" s="67"/>
      <c r="B1098" s="68"/>
      <c r="C1098" s="75" t="s">
        <v>1437</v>
      </c>
      <c r="D1098" s="73">
        <v>1</v>
      </c>
      <c r="E1098" s="74" t="s">
        <v>2</v>
      </c>
      <c r="F1098" s="71"/>
      <c r="G1098" s="76"/>
      <c r="H1098" s="71"/>
    </row>
    <row r="1099" spans="1:8" s="182" customFormat="1" ht="18" customHeight="1">
      <c r="A1099" s="67"/>
      <c r="B1099" s="68"/>
      <c r="C1099" s="75" t="s">
        <v>1662</v>
      </c>
      <c r="D1099" s="73">
        <v>1</v>
      </c>
      <c r="E1099" s="74" t="s">
        <v>2</v>
      </c>
      <c r="F1099" s="71"/>
      <c r="G1099" s="76"/>
      <c r="H1099" s="71"/>
    </row>
    <row r="1100" spans="1:8" s="182" customFormat="1" ht="20.25" customHeight="1">
      <c r="A1100" s="67"/>
      <c r="B1100" s="68"/>
      <c r="C1100" s="75" t="s">
        <v>1687</v>
      </c>
      <c r="D1100" s="73">
        <v>1</v>
      </c>
      <c r="E1100" s="74" t="s">
        <v>2</v>
      </c>
      <c r="F1100" s="71"/>
      <c r="G1100" s="76"/>
      <c r="H1100" s="71"/>
    </row>
    <row r="1101" spans="1:8" s="182" customFormat="1" ht="23.25" customHeight="1">
      <c r="A1101" s="67"/>
      <c r="B1101" s="68"/>
      <c r="C1101" s="75" t="s">
        <v>1640</v>
      </c>
      <c r="D1101" s="73">
        <v>1</v>
      </c>
      <c r="E1101" s="74" t="s">
        <v>2</v>
      </c>
      <c r="F1101" s="71"/>
      <c r="G1101" s="76"/>
      <c r="H1101" s="71"/>
    </row>
    <row r="1102" spans="1:8" s="182" customFormat="1" ht="19.5" customHeight="1">
      <c r="A1102" s="67"/>
      <c r="B1102" s="68"/>
      <c r="C1102" s="75" t="s">
        <v>1720</v>
      </c>
      <c r="D1102" s="73">
        <v>1</v>
      </c>
      <c r="E1102" s="74" t="s">
        <v>2</v>
      </c>
      <c r="F1102" s="71"/>
      <c r="G1102" s="76"/>
      <c r="H1102" s="71"/>
    </row>
    <row r="1103" spans="1:8" s="182" customFormat="1" ht="15.75" customHeight="1">
      <c r="A1103" s="67"/>
      <c r="B1103" s="68"/>
      <c r="C1103" s="75" t="s">
        <v>1721</v>
      </c>
      <c r="D1103" s="73">
        <v>1</v>
      </c>
      <c r="E1103" s="74" t="s">
        <v>2</v>
      </c>
      <c r="F1103" s="71"/>
      <c r="G1103" s="76"/>
      <c r="H1103" s="71"/>
    </row>
    <row r="1104" spans="1:8" s="182" customFormat="1">
      <c r="A1104" s="67"/>
      <c r="B1104" s="68"/>
      <c r="C1104" s="75" t="s">
        <v>1714</v>
      </c>
      <c r="D1104" s="73">
        <v>1</v>
      </c>
      <c r="E1104" s="74" t="s">
        <v>2</v>
      </c>
      <c r="F1104" s="71"/>
      <c r="G1104" s="76"/>
      <c r="H1104" s="71"/>
    </row>
    <row r="1105" spans="1:10" s="182" customFormat="1">
      <c r="A1105" s="67"/>
      <c r="B1105" s="68"/>
      <c r="C1105" s="75" t="s">
        <v>1649</v>
      </c>
      <c r="D1105" s="73">
        <v>1</v>
      </c>
      <c r="E1105" s="74" t="s">
        <v>2</v>
      </c>
      <c r="F1105" s="71"/>
      <c r="G1105" s="76"/>
      <c r="H1105" s="71"/>
    </row>
    <row r="1106" spans="1:10" s="182" customFormat="1">
      <c r="A1106" s="67"/>
      <c r="B1106" s="68"/>
      <c r="C1106" s="75" t="s">
        <v>1703</v>
      </c>
      <c r="D1106" s="73">
        <v>1</v>
      </c>
      <c r="E1106" s="74" t="s">
        <v>2</v>
      </c>
      <c r="F1106" s="71"/>
      <c r="G1106" s="76"/>
      <c r="H1106" s="71"/>
    </row>
    <row r="1107" spans="1:10" s="182" customFormat="1">
      <c r="A1107" s="67"/>
      <c r="B1107" s="68"/>
      <c r="C1107" s="75" t="s">
        <v>1722</v>
      </c>
      <c r="D1107" s="73">
        <v>1</v>
      </c>
      <c r="E1107" s="74" t="s">
        <v>2</v>
      </c>
      <c r="F1107" s="71"/>
      <c r="G1107" s="76"/>
      <c r="H1107" s="71"/>
    </row>
    <row r="1108" spans="1:10" s="182" customFormat="1">
      <c r="A1108" s="67"/>
      <c r="B1108" s="68"/>
      <c r="C1108" s="75" t="s">
        <v>1723</v>
      </c>
      <c r="D1108" s="73">
        <v>1</v>
      </c>
      <c r="E1108" s="74" t="s">
        <v>2</v>
      </c>
      <c r="F1108" s="71"/>
      <c r="G1108" s="76"/>
      <c r="H1108" s="71"/>
    </row>
    <row r="1109" spans="1:10" s="182" customFormat="1">
      <c r="A1109" s="67"/>
      <c r="B1109" s="68"/>
      <c r="C1109" s="75" t="s">
        <v>1724</v>
      </c>
      <c r="D1109" s="73">
        <v>1</v>
      </c>
      <c r="E1109" s="74" t="s">
        <v>2</v>
      </c>
      <c r="F1109" s="71"/>
      <c r="G1109" s="76"/>
      <c r="H1109" s="71"/>
    </row>
    <row r="1110" spans="1:10" s="182" customFormat="1">
      <c r="A1110" s="67"/>
      <c r="B1110" s="68"/>
      <c r="C1110" s="75" t="s">
        <v>1602</v>
      </c>
      <c r="D1110" s="73">
        <v>1</v>
      </c>
      <c r="E1110" s="74" t="s">
        <v>2</v>
      </c>
      <c r="F1110" s="71"/>
      <c r="G1110" s="76"/>
      <c r="H1110" s="71"/>
    </row>
    <row r="1111" spans="1:10" s="182" customFormat="1">
      <c r="A1111" s="67"/>
      <c r="B1111" s="68"/>
      <c r="C1111" s="75" t="s">
        <v>1648</v>
      </c>
      <c r="D1111" s="73">
        <v>1</v>
      </c>
      <c r="E1111" s="74" t="s">
        <v>2</v>
      </c>
      <c r="F1111" s="71"/>
      <c r="G1111" s="76"/>
      <c r="H1111" s="71"/>
    </row>
    <row r="1112" spans="1:10" s="182" customFormat="1">
      <c r="A1112" s="67"/>
      <c r="B1112" s="68"/>
      <c r="C1112" s="75" t="s">
        <v>1628</v>
      </c>
      <c r="D1112" s="73">
        <v>1</v>
      </c>
      <c r="E1112" s="74" t="s">
        <v>2</v>
      </c>
      <c r="F1112" s="71"/>
      <c r="G1112" s="76"/>
      <c r="H1112" s="71"/>
    </row>
    <row r="1113" spans="1:10" s="182" customFormat="1">
      <c r="A1113" s="67"/>
      <c r="B1113" s="68"/>
      <c r="C1113" s="75" t="s">
        <v>1603</v>
      </c>
      <c r="D1113" s="73">
        <v>1</v>
      </c>
      <c r="E1113" s="74" t="s">
        <v>2</v>
      </c>
      <c r="F1113" s="71"/>
      <c r="G1113" s="76"/>
      <c r="H1113" s="71"/>
    </row>
    <row r="1114" spans="1:10" s="182" customFormat="1">
      <c r="A1114" s="67"/>
      <c r="B1114" s="68"/>
      <c r="C1114" s="75" t="s">
        <v>1606</v>
      </c>
      <c r="D1114" s="73">
        <v>1</v>
      </c>
      <c r="E1114" s="74" t="s">
        <v>2</v>
      </c>
      <c r="F1114" s="71"/>
      <c r="G1114" s="76"/>
      <c r="H1114" s="71"/>
    </row>
    <row r="1115" spans="1:10" s="64" customFormat="1" ht="56.25">
      <c r="A1115" s="67">
        <v>24</v>
      </c>
      <c r="B1115" s="67" t="s">
        <v>168</v>
      </c>
      <c r="C1115" s="72" t="s">
        <v>170</v>
      </c>
      <c r="D1115" s="73"/>
      <c r="E1115" s="74"/>
      <c r="F1115" s="71"/>
      <c r="G1115" s="76"/>
      <c r="H1115" s="76"/>
      <c r="J1115" s="195"/>
    </row>
    <row r="1116" spans="1:10" s="202" customFormat="1" ht="18" customHeight="1">
      <c r="A1116" s="198"/>
      <c r="B1116" s="198"/>
      <c r="C1116" s="199" t="s">
        <v>1460</v>
      </c>
      <c r="D1116" s="200">
        <f>1+1</f>
        <v>2</v>
      </c>
      <c r="E1116" s="201" t="s">
        <v>2</v>
      </c>
      <c r="F1116" s="198"/>
      <c r="G1116" s="198"/>
      <c r="H1116" s="198"/>
    </row>
    <row r="1117" spans="1:10" s="202" customFormat="1">
      <c r="A1117" s="198"/>
      <c r="B1117" s="198"/>
      <c r="C1117" s="199" t="s">
        <v>1462</v>
      </c>
      <c r="D1117" s="200">
        <v>1</v>
      </c>
      <c r="E1117" s="201" t="s">
        <v>2</v>
      </c>
      <c r="F1117" s="198"/>
      <c r="G1117" s="198"/>
      <c r="H1117" s="198"/>
    </row>
    <row r="1118" spans="1:10" s="202" customFormat="1">
      <c r="A1118" s="198"/>
      <c r="B1118" s="198"/>
      <c r="C1118" s="199" t="s">
        <v>1474</v>
      </c>
      <c r="D1118" s="200">
        <v>2</v>
      </c>
      <c r="E1118" s="201" t="s">
        <v>2</v>
      </c>
      <c r="F1118" s="198"/>
      <c r="G1118" s="198"/>
      <c r="H1118" s="198"/>
    </row>
    <row r="1119" spans="1:10" s="202" customFormat="1" ht="15.75" customHeight="1">
      <c r="A1119" s="198"/>
      <c r="B1119" s="198"/>
      <c r="C1119" s="199" t="s">
        <v>1461</v>
      </c>
      <c r="D1119" s="200">
        <f>2+1+1</f>
        <v>4</v>
      </c>
      <c r="E1119" s="201" t="s">
        <v>2</v>
      </c>
      <c r="F1119" s="198"/>
      <c r="G1119" s="198"/>
      <c r="H1119" s="198"/>
    </row>
    <row r="1120" spans="1:10" s="202" customFormat="1">
      <c r="A1120" s="198"/>
      <c r="B1120" s="198"/>
      <c r="C1120" s="199" t="s">
        <v>1463</v>
      </c>
      <c r="D1120" s="200">
        <f>1+1</f>
        <v>2</v>
      </c>
      <c r="E1120" s="201" t="s">
        <v>2</v>
      </c>
      <c r="F1120" s="198"/>
      <c r="G1120" s="198"/>
      <c r="H1120" s="198" t="s">
        <v>1464</v>
      </c>
    </row>
    <row r="1121" spans="1:8" s="202" customFormat="1">
      <c r="A1121" s="198"/>
      <c r="B1121" s="198"/>
      <c r="C1121" s="199" t="s">
        <v>1455</v>
      </c>
      <c r="D1121" s="200">
        <v>1</v>
      </c>
      <c r="E1121" s="201" t="s">
        <v>2</v>
      </c>
      <c r="F1121" s="198"/>
      <c r="G1121" s="198"/>
      <c r="H1121" s="198"/>
    </row>
    <row r="1122" spans="1:8" s="202" customFormat="1">
      <c r="A1122" s="198"/>
      <c r="B1122" s="198"/>
      <c r="C1122" s="199" t="s">
        <v>1440</v>
      </c>
      <c r="D1122" s="200">
        <f>3+3</f>
        <v>6</v>
      </c>
      <c r="E1122" s="201" t="s">
        <v>2</v>
      </c>
      <c r="F1122" s="198"/>
      <c r="G1122" s="198"/>
      <c r="H1122" s="198"/>
    </row>
    <row r="1123" spans="1:8" s="202" customFormat="1" ht="19.5" customHeight="1">
      <c r="A1123" s="198"/>
      <c r="B1123" s="198"/>
      <c r="C1123" s="199" t="s">
        <v>1465</v>
      </c>
      <c r="D1123" s="200">
        <v>1</v>
      </c>
      <c r="E1123" s="201" t="s">
        <v>2</v>
      </c>
      <c r="F1123" s="198"/>
      <c r="G1123" s="198"/>
      <c r="H1123" s="198"/>
    </row>
    <row r="1124" spans="1:8" s="202" customFormat="1">
      <c r="A1124" s="198"/>
      <c r="B1124" s="198"/>
      <c r="C1124" s="199" t="s">
        <v>1466</v>
      </c>
      <c r="D1124" s="200">
        <v>1</v>
      </c>
      <c r="E1124" s="201" t="s">
        <v>2</v>
      </c>
      <c r="F1124" s="198"/>
      <c r="G1124" s="198"/>
      <c r="H1124" s="198"/>
    </row>
    <row r="1125" spans="1:8" s="202" customFormat="1">
      <c r="A1125" s="198"/>
      <c r="B1125" s="198"/>
      <c r="C1125" s="199" t="s">
        <v>1467</v>
      </c>
      <c r="D1125" s="200">
        <v>1</v>
      </c>
      <c r="E1125" s="201" t="s">
        <v>2</v>
      </c>
      <c r="F1125" s="198"/>
      <c r="G1125" s="198"/>
      <c r="H1125" s="198"/>
    </row>
    <row r="1126" spans="1:8" s="202" customFormat="1">
      <c r="A1126" s="198"/>
      <c r="B1126" s="198"/>
      <c r="C1126" s="199" t="s">
        <v>1438</v>
      </c>
      <c r="D1126" s="200">
        <v>1</v>
      </c>
      <c r="E1126" s="201" t="s">
        <v>2</v>
      </c>
      <c r="F1126" s="198"/>
      <c r="G1126" s="198"/>
      <c r="H1126" s="198"/>
    </row>
    <row r="1127" spans="1:8" s="202" customFormat="1">
      <c r="A1127" s="198"/>
      <c r="B1127" s="198"/>
      <c r="C1127" s="199" t="s">
        <v>1468</v>
      </c>
      <c r="D1127" s="200">
        <f>1+1+1</f>
        <v>3</v>
      </c>
      <c r="E1127" s="201" t="s">
        <v>2</v>
      </c>
      <c r="F1127" s="198"/>
      <c r="G1127" s="198"/>
      <c r="H1127" s="198"/>
    </row>
    <row r="1128" spans="1:8" s="202" customFormat="1">
      <c r="A1128" s="198"/>
      <c r="B1128" s="198"/>
      <c r="C1128" s="199" t="s">
        <v>1439</v>
      </c>
      <c r="D1128" s="200">
        <v>1</v>
      </c>
      <c r="E1128" s="201" t="s">
        <v>2</v>
      </c>
      <c r="F1128" s="198"/>
      <c r="G1128" s="198"/>
      <c r="H1128" s="198"/>
    </row>
    <row r="1129" spans="1:8" s="202" customFormat="1">
      <c r="A1129" s="198"/>
      <c r="B1129" s="198"/>
      <c r="C1129" s="199" t="s">
        <v>1469</v>
      </c>
      <c r="D1129" s="200">
        <f>1+1+1</f>
        <v>3</v>
      </c>
      <c r="E1129" s="201" t="s">
        <v>2</v>
      </c>
      <c r="F1129" s="198"/>
      <c r="G1129" s="198"/>
      <c r="H1129" s="198"/>
    </row>
    <row r="1130" spans="1:8" s="202" customFormat="1">
      <c r="A1130" s="198"/>
      <c r="B1130" s="198"/>
      <c r="C1130" s="199" t="s">
        <v>1470</v>
      </c>
      <c r="D1130" s="200">
        <f>1+1</f>
        <v>2</v>
      </c>
      <c r="E1130" s="201" t="s">
        <v>2</v>
      </c>
      <c r="F1130" s="198"/>
      <c r="G1130" s="198"/>
      <c r="H1130" s="198"/>
    </row>
    <row r="1131" spans="1:8" s="202" customFormat="1">
      <c r="A1131" s="198"/>
      <c r="B1131" s="198"/>
      <c r="C1131" s="199" t="s">
        <v>1436</v>
      </c>
      <c r="D1131" s="200">
        <f>2+1+1+1</f>
        <v>5</v>
      </c>
      <c r="E1131" s="201" t="s">
        <v>2</v>
      </c>
      <c r="F1131" s="198"/>
      <c r="G1131" s="198"/>
      <c r="H1131" s="198"/>
    </row>
    <row r="1132" spans="1:8" s="202" customFormat="1">
      <c r="A1132" s="198"/>
      <c r="B1132" s="198"/>
      <c r="C1132" s="199" t="s">
        <v>1471</v>
      </c>
      <c r="D1132" s="200">
        <f>1+1</f>
        <v>2</v>
      </c>
      <c r="E1132" s="201" t="s">
        <v>2</v>
      </c>
      <c r="F1132" s="198"/>
      <c r="G1132" s="198"/>
      <c r="H1132" s="198"/>
    </row>
    <row r="1133" spans="1:8" s="202" customFormat="1">
      <c r="A1133" s="198"/>
      <c r="B1133" s="198"/>
      <c r="C1133" s="199" t="s">
        <v>1472</v>
      </c>
      <c r="D1133" s="200">
        <v>1</v>
      </c>
      <c r="E1133" s="201" t="s">
        <v>2</v>
      </c>
      <c r="F1133" s="198"/>
      <c r="G1133" s="198"/>
      <c r="H1133" s="198"/>
    </row>
    <row r="1134" spans="1:8" s="202" customFormat="1">
      <c r="A1134" s="198"/>
      <c r="B1134" s="198"/>
      <c r="C1134" s="199" t="s">
        <v>1473</v>
      </c>
      <c r="D1134" s="200">
        <f>1+1</f>
        <v>2</v>
      </c>
      <c r="E1134" s="201" t="s">
        <v>2</v>
      </c>
      <c r="F1134" s="198"/>
      <c r="G1134" s="198"/>
      <c r="H1134" s="198"/>
    </row>
    <row r="1135" spans="1:8" s="202" customFormat="1">
      <c r="A1135" s="198"/>
      <c r="B1135" s="198"/>
      <c r="C1135" s="199" t="s">
        <v>1475</v>
      </c>
      <c r="D1135" s="200">
        <f>1+1</f>
        <v>2</v>
      </c>
      <c r="E1135" s="201" t="s">
        <v>2</v>
      </c>
      <c r="F1135" s="198"/>
      <c r="G1135" s="198"/>
      <c r="H1135" s="198"/>
    </row>
    <row r="1136" spans="1:8" s="202" customFormat="1">
      <c r="A1136" s="198"/>
      <c r="B1136" s="198"/>
      <c r="C1136" s="199" t="s">
        <v>1476</v>
      </c>
      <c r="D1136" s="200">
        <v>1</v>
      </c>
      <c r="E1136" s="201" t="s">
        <v>2</v>
      </c>
      <c r="F1136" s="198"/>
      <c r="G1136" s="198"/>
      <c r="H1136" s="198"/>
    </row>
    <row r="1137" spans="1:8" s="202" customFormat="1">
      <c r="A1137" s="198"/>
      <c r="B1137" s="198"/>
      <c r="C1137" s="199" t="s">
        <v>1477</v>
      </c>
      <c r="D1137" s="200">
        <v>1</v>
      </c>
      <c r="E1137" s="201" t="s">
        <v>2</v>
      </c>
      <c r="F1137" s="198"/>
      <c r="G1137" s="198"/>
      <c r="H1137" s="198"/>
    </row>
    <row r="1138" spans="1:8" s="202" customFormat="1">
      <c r="A1138" s="198"/>
      <c r="B1138" s="198"/>
      <c r="C1138" s="199" t="s">
        <v>1478</v>
      </c>
      <c r="D1138" s="200">
        <f>1+1</f>
        <v>2</v>
      </c>
      <c r="E1138" s="201" t="s">
        <v>2</v>
      </c>
      <c r="F1138" s="198"/>
      <c r="G1138" s="198"/>
      <c r="H1138" s="198"/>
    </row>
    <row r="1139" spans="1:8" s="194" customFormat="1">
      <c r="A1139" s="71"/>
      <c r="B1139" s="71"/>
      <c r="C1139" s="115" t="s">
        <v>1479</v>
      </c>
      <c r="D1139" s="76">
        <v>1</v>
      </c>
      <c r="E1139" s="74" t="s">
        <v>2</v>
      </c>
      <c r="F1139" s="71"/>
      <c r="G1139" s="71"/>
      <c r="H1139" s="71"/>
    </row>
    <row r="1140" spans="1:8" s="194" customFormat="1">
      <c r="A1140" s="71"/>
      <c r="B1140" s="71"/>
      <c r="C1140" s="115" t="s">
        <v>1480</v>
      </c>
      <c r="D1140" s="76">
        <v>1</v>
      </c>
      <c r="E1140" s="74" t="s">
        <v>2</v>
      </c>
      <c r="F1140" s="71"/>
      <c r="G1140" s="71"/>
      <c r="H1140" s="71"/>
    </row>
    <row r="1141" spans="1:8" s="194" customFormat="1" ht="15.75" customHeight="1">
      <c r="A1141" s="71"/>
      <c r="B1141" s="71"/>
      <c r="C1141" s="115" t="s">
        <v>1481</v>
      </c>
      <c r="D1141" s="76">
        <v>1</v>
      </c>
      <c r="E1141" s="74" t="s">
        <v>2</v>
      </c>
      <c r="F1141" s="71"/>
      <c r="G1141" s="71"/>
      <c r="H1141" s="71"/>
    </row>
    <row r="1142" spans="1:8" s="194" customFormat="1" ht="15.75" customHeight="1">
      <c r="A1142" s="71"/>
      <c r="B1142" s="71"/>
      <c r="C1142" s="115" t="s">
        <v>1482</v>
      </c>
      <c r="D1142" s="76">
        <v>2</v>
      </c>
      <c r="E1142" s="74" t="s">
        <v>2</v>
      </c>
      <c r="F1142" s="71"/>
      <c r="G1142" s="71"/>
      <c r="H1142" s="71"/>
    </row>
    <row r="1143" spans="1:8" s="182" customFormat="1" ht="19.5" customHeight="1">
      <c r="A1143" s="71"/>
      <c r="B1143" s="71"/>
      <c r="C1143" s="115" t="s">
        <v>1449</v>
      </c>
      <c r="D1143" s="76">
        <v>1</v>
      </c>
      <c r="E1143" s="74" t="s">
        <v>2</v>
      </c>
      <c r="F1143" s="71"/>
      <c r="G1143" s="71"/>
      <c r="H1143" s="71"/>
    </row>
    <row r="1144" spans="1:8" s="182" customFormat="1" ht="15.75" customHeight="1">
      <c r="A1144" s="71"/>
      <c r="B1144" s="71"/>
      <c r="C1144" s="115" t="s">
        <v>1534</v>
      </c>
      <c r="D1144" s="76">
        <v>1</v>
      </c>
      <c r="E1144" s="74" t="s">
        <v>2</v>
      </c>
      <c r="F1144" s="71"/>
      <c r="G1144" s="71"/>
      <c r="H1144" s="71"/>
    </row>
    <row r="1145" spans="1:8" s="182" customFormat="1">
      <c r="A1145" s="71"/>
      <c r="B1145" s="71"/>
      <c r="C1145" s="115" t="s">
        <v>1550</v>
      </c>
      <c r="D1145" s="76">
        <v>2</v>
      </c>
      <c r="E1145" s="74" t="s">
        <v>2</v>
      </c>
      <c r="F1145" s="71"/>
      <c r="G1145" s="71"/>
      <c r="H1145" s="71"/>
    </row>
    <row r="1146" spans="1:8" s="182" customFormat="1">
      <c r="A1146" s="71"/>
      <c r="B1146" s="71"/>
      <c r="C1146" s="115" t="s">
        <v>1572</v>
      </c>
      <c r="D1146" s="76">
        <v>2</v>
      </c>
      <c r="E1146" s="74" t="s">
        <v>2</v>
      </c>
      <c r="F1146" s="71"/>
      <c r="G1146" s="71"/>
      <c r="H1146" s="71"/>
    </row>
    <row r="1147" spans="1:8" s="182" customFormat="1">
      <c r="A1147" s="71"/>
      <c r="B1147" s="71"/>
      <c r="C1147" s="115" t="s">
        <v>1573</v>
      </c>
      <c r="D1147" s="76">
        <v>2</v>
      </c>
      <c r="E1147" s="74" t="s">
        <v>2</v>
      </c>
      <c r="F1147" s="71"/>
      <c r="G1147" s="71"/>
      <c r="H1147" s="71"/>
    </row>
    <row r="1148" spans="1:8" s="182" customFormat="1">
      <c r="A1148" s="71"/>
      <c r="B1148" s="71"/>
      <c r="C1148" s="115" t="s">
        <v>1571</v>
      </c>
      <c r="D1148" s="76">
        <v>2</v>
      </c>
      <c r="E1148" s="74" t="s">
        <v>2</v>
      </c>
      <c r="F1148" s="71"/>
      <c r="G1148" s="71"/>
      <c r="H1148" s="71"/>
    </row>
    <row r="1149" spans="1:8" s="182" customFormat="1">
      <c r="A1149" s="71"/>
      <c r="B1149" s="71"/>
      <c r="C1149" s="115" t="s">
        <v>1492</v>
      </c>
      <c r="D1149" s="76">
        <v>1</v>
      </c>
      <c r="E1149" s="74" t="s">
        <v>2</v>
      </c>
      <c r="F1149" s="71"/>
      <c r="G1149" s="71"/>
      <c r="H1149" s="71"/>
    </row>
    <row r="1150" spans="1:8" s="182" customFormat="1">
      <c r="A1150" s="71"/>
      <c r="B1150" s="71"/>
      <c r="C1150" s="115" t="s">
        <v>1574</v>
      </c>
      <c r="D1150" s="76">
        <v>1</v>
      </c>
      <c r="E1150" s="74" t="s">
        <v>2</v>
      </c>
      <c r="F1150" s="71"/>
      <c r="G1150" s="71"/>
      <c r="H1150" s="71"/>
    </row>
    <row r="1151" spans="1:8" s="182" customFormat="1">
      <c r="A1151" s="71"/>
      <c r="B1151" s="71"/>
      <c r="C1151" s="115" t="s">
        <v>1536</v>
      </c>
      <c r="D1151" s="76">
        <v>1</v>
      </c>
      <c r="E1151" s="74" t="s">
        <v>2</v>
      </c>
      <c r="F1151" s="71"/>
      <c r="G1151" s="71"/>
      <c r="H1151" s="71"/>
    </row>
    <row r="1152" spans="1:8" s="182" customFormat="1">
      <c r="A1152" s="71"/>
      <c r="B1152" s="71"/>
      <c r="C1152" s="115" t="s">
        <v>1542</v>
      </c>
      <c r="D1152" s="76">
        <v>7</v>
      </c>
      <c r="E1152" s="74" t="s">
        <v>2</v>
      </c>
      <c r="F1152" s="71"/>
      <c r="G1152" s="71"/>
      <c r="H1152" s="71"/>
    </row>
    <row r="1153" spans="1:8" s="182" customFormat="1">
      <c r="A1153" s="71"/>
      <c r="B1153" s="71"/>
      <c r="C1153" s="115" t="s">
        <v>1575</v>
      </c>
      <c r="D1153" s="76">
        <v>2</v>
      </c>
      <c r="E1153" s="74" t="s">
        <v>2</v>
      </c>
      <c r="F1153" s="71"/>
      <c r="G1153" s="71"/>
      <c r="H1153" s="71"/>
    </row>
    <row r="1154" spans="1:8" s="182" customFormat="1">
      <c r="A1154" s="71"/>
      <c r="B1154" s="71"/>
      <c r="C1154" s="115" t="s">
        <v>1576</v>
      </c>
      <c r="D1154" s="76">
        <v>1</v>
      </c>
      <c r="E1154" s="74" t="s">
        <v>2</v>
      </c>
      <c r="F1154" s="71"/>
      <c r="G1154" s="71"/>
      <c r="H1154" s="71"/>
    </row>
    <row r="1155" spans="1:8" s="182" customFormat="1">
      <c r="A1155" s="71"/>
      <c r="B1155" s="71"/>
      <c r="C1155" s="115" t="s">
        <v>1537</v>
      </c>
      <c r="D1155" s="76">
        <v>1</v>
      </c>
      <c r="E1155" s="74" t="s">
        <v>2</v>
      </c>
      <c r="F1155" s="71"/>
      <c r="G1155" s="71"/>
      <c r="H1155" s="71"/>
    </row>
    <row r="1156" spans="1:8" s="182" customFormat="1">
      <c r="A1156" s="71"/>
      <c r="B1156" s="71"/>
      <c r="C1156" s="115" t="s">
        <v>1537</v>
      </c>
      <c r="D1156" s="76">
        <v>1</v>
      </c>
      <c r="E1156" s="74" t="s">
        <v>2</v>
      </c>
      <c r="F1156" s="71"/>
      <c r="G1156" s="71"/>
      <c r="H1156" s="71"/>
    </row>
    <row r="1157" spans="1:8" s="182" customFormat="1">
      <c r="A1157" s="71"/>
      <c r="B1157" s="71"/>
      <c r="C1157" s="115" t="s">
        <v>1577</v>
      </c>
      <c r="D1157" s="76">
        <v>1</v>
      </c>
      <c r="E1157" s="74" t="s">
        <v>2</v>
      </c>
      <c r="F1157" s="71"/>
      <c r="G1157" s="71"/>
      <c r="H1157" s="71"/>
    </row>
    <row r="1158" spans="1:8" s="182" customFormat="1" ht="16.5" customHeight="1">
      <c r="A1158" s="71"/>
      <c r="B1158" s="71"/>
      <c r="C1158" s="115" t="s">
        <v>1578</v>
      </c>
      <c r="D1158" s="76">
        <v>1</v>
      </c>
      <c r="E1158" s="74" t="s">
        <v>2</v>
      </c>
      <c r="F1158" s="71"/>
      <c r="G1158" s="71"/>
      <c r="H1158" s="71"/>
    </row>
    <row r="1159" spans="1:8" s="182" customFormat="1">
      <c r="A1159" s="71"/>
      <c r="B1159" s="71"/>
      <c r="C1159" s="115" t="s">
        <v>1559</v>
      </c>
      <c r="D1159" s="76">
        <v>1</v>
      </c>
      <c r="E1159" s="74" t="s">
        <v>2</v>
      </c>
      <c r="F1159" s="71"/>
      <c r="G1159" s="71"/>
      <c r="H1159" s="71"/>
    </row>
    <row r="1160" spans="1:8" s="182" customFormat="1">
      <c r="A1160" s="71"/>
      <c r="B1160" s="71"/>
      <c r="C1160" s="115" t="s">
        <v>1579</v>
      </c>
      <c r="D1160" s="76">
        <v>1</v>
      </c>
      <c r="E1160" s="74" t="s">
        <v>2</v>
      </c>
      <c r="F1160" s="71"/>
      <c r="G1160" s="71"/>
      <c r="H1160" s="71"/>
    </row>
    <row r="1161" spans="1:8" s="182" customFormat="1">
      <c r="A1161" s="71"/>
      <c r="B1161" s="71"/>
      <c r="C1161" s="115" t="s">
        <v>1494</v>
      </c>
      <c r="D1161" s="76">
        <v>2</v>
      </c>
      <c r="E1161" s="74" t="s">
        <v>2</v>
      </c>
      <c r="F1161" s="71"/>
      <c r="G1161" s="71"/>
      <c r="H1161" s="71"/>
    </row>
    <row r="1162" spans="1:8" s="182" customFormat="1">
      <c r="A1162" s="71"/>
      <c r="B1162" s="71"/>
      <c r="C1162" s="115" t="s">
        <v>1507</v>
      </c>
      <c r="D1162" s="76">
        <v>1</v>
      </c>
      <c r="E1162" s="74" t="s">
        <v>2</v>
      </c>
      <c r="F1162" s="71"/>
      <c r="G1162" s="71"/>
      <c r="H1162" s="71"/>
    </row>
    <row r="1163" spans="1:8" s="182" customFormat="1">
      <c r="A1163" s="71"/>
      <c r="B1163" s="71"/>
      <c r="C1163" s="115" t="s">
        <v>1552</v>
      </c>
      <c r="D1163" s="76">
        <v>1</v>
      </c>
      <c r="E1163" s="74" t="s">
        <v>2</v>
      </c>
      <c r="F1163" s="71"/>
      <c r="G1163" s="71"/>
      <c r="H1163" s="71"/>
    </row>
    <row r="1164" spans="1:8" s="182" customFormat="1">
      <c r="A1164" s="71"/>
      <c r="B1164" s="71"/>
      <c r="C1164" s="115" t="s">
        <v>1445</v>
      </c>
      <c r="D1164" s="76">
        <v>1</v>
      </c>
      <c r="E1164" s="74" t="s">
        <v>2</v>
      </c>
      <c r="F1164" s="71"/>
      <c r="G1164" s="71"/>
      <c r="H1164" s="71"/>
    </row>
    <row r="1165" spans="1:8" s="182" customFormat="1">
      <c r="A1165" s="71"/>
      <c r="B1165" s="71"/>
      <c r="C1165" s="115" t="s">
        <v>1580</v>
      </c>
      <c r="D1165" s="76">
        <v>1</v>
      </c>
      <c r="E1165" s="74" t="s">
        <v>2</v>
      </c>
      <c r="F1165" s="71"/>
      <c r="G1165" s="71"/>
      <c r="H1165" s="71"/>
    </row>
    <row r="1166" spans="1:8" s="182" customFormat="1">
      <c r="A1166" s="71"/>
      <c r="B1166" s="71"/>
      <c r="C1166" s="115" t="s">
        <v>1532</v>
      </c>
      <c r="D1166" s="76">
        <v>1</v>
      </c>
      <c r="E1166" s="74" t="s">
        <v>2</v>
      </c>
      <c r="F1166" s="71"/>
      <c r="G1166" s="71"/>
      <c r="H1166" s="71"/>
    </row>
    <row r="1167" spans="1:8" s="182" customFormat="1">
      <c r="A1167" s="71"/>
      <c r="B1167" s="71"/>
      <c r="C1167" s="115" t="s">
        <v>1547</v>
      </c>
      <c r="D1167" s="76">
        <v>1</v>
      </c>
      <c r="E1167" s="74" t="s">
        <v>2</v>
      </c>
      <c r="F1167" s="71"/>
      <c r="G1167" s="71"/>
      <c r="H1167" s="71"/>
    </row>
    <row r="1168" spans="1:8" s="182" customFormat="1">
      <c r="A1168" s="71"/>
      <c r="B1168" s="71"/>
      <c r="C1168" s="115" t="s">
        <v>1552</v>
      </c>
      <c r="D1168" s="76">
        <v>1</v>
      </c>
      <c r="E1168" s="74" t="s">
        <v>2</v>
      </c>
      <c r="F1168" s="71"/>
      <c r="G1168" s="71"/>
      <c r="H1168" s="71"/>
    </row>
    <row r="1169" spans="1:8" s="182" customFormat="1">
      <c r="A1169" s="71"/>
      <c r="B1169" s="71"/>
      <c r="C1169" s="115" t="s">
        <v>1581</v>
      </c>
      <c r="D1169" s="76">
        <v>1</v>
      </c>
      <c r="E1169" s="74" t="s">
        <v>2</v>
      </c>
      <c r="F1169" s="71"/>
      <c r="G1169" s="71"/>
      <c r="H1169" s="71"/>
    </row>
    <row r="1170" spans="1:8" s="182" customFormat="1">
      <c r="A1170" s="71"/>
      <c r="B1170" s="71"/>
      <c r="C1170" s="115" t="s">
        <v>1582</v>
      </c>
      <c r="D1170" s="76">
        <v>1</v>
      </c>
      <c r="E1170" s="74" t="s">
        <v>2</v>
      </c>
      <c r="F1170" s="71"/>
      <c r="G1170" s="71"/>
      <c r="H1170" s="71"/>
    </row>
    <row r="1171" spans="1:8" s="182" customFormat="1">
      <c r="A1171" s="71"/>
      <c r="B1171" s="71"/>
      <c r="C1171" s="115" t="s">
        <v>1511</v>
      </c>
      <c r="D1171" s="76">
        <v>1</v>
      </c>
      <c r="E1171" s="74" t="s">
        <v>2</v>
      </c>
      <c r="F1171" s="71"/>
      <c r="G1171" s="71"/>
      <c r="H1171" s="71"/>
    </row>
    <row r="1172" spans="1:8" s="182" customFormat="1">
      <c r="A1172" s="71"/>
      <c r="B1172" s="71"/>
      <c r="C1172" s="115" t="s">
        <v>1579</v>
      </c>
      <c r="D1172" s="76">
        <v>1</v>
      </c>
      <c r="E1172" s="74" t="s">
        <v>2</v>
      </c>
      <c r="F1172" s="71"/>
      <c r="G1172" s="71"/>
      <c r="H1172" s="71"/>
    </row>
    <row r="1173" spans="1:8" s="182" customFormat="1">
      <c r="A1173" s="71"/>
      <c r="B1173" s="71"/>
      <c r="C1173" s="115" t="s">
        <v>1583</v>
      </c>
      <c r="D1173" s="76">
        <v>1</v>
      </c>
      <c r="E1173" s="74" t="s">
        <v>2</v>
      </c>
      <c r="F1173" s="71"/>
      <c r="G1173" s="71"/>
      <c r="H1173" s="71"/>
    </row>
    <row r="1174" spans="1:8" s="182" customFormat="1">
      <c r="A1174" s="71"/>
      <c r="B1174" s="71"/>
      <c r="C1174" s="115" t="s">
        <v>1585</v>
      </c>
      <c r="D1174" s="76">
        <v>1</v>
      </c>
      <c r="E1174" s="74" t="s">
        <v>2</v>
      </c>
      <c r="F1174" s="71"/>
      <c r="G1174" s="71"/>
      <c r="H1174" s="71"/>
    </row>
    <row r="1175" spans="1:8" s="182" customFormat="1">
      <c r="A1175" s="71"/>
      <c r="B1175" s="71"/>
      <c r="C1175" s="115" t="s">
        <v>1586</v>
      </c>
      <c r="D1175" s="76">
        <v>3</v>
      </c>
      <c r="E1175" s="74" t="s">
        <v>2</v>
      </c>
      <c r="F1175" s="71"/>
      <c r="G1175" s="71"/>
      <c r="H1175" s="71"/>
    </row>
    <row r="1176" spans="1:8" s="182" customFormat="1">
      <c r="A1176" s="71"/>
      <c r="B1176" s="71"/>
      <c r="C1176" s="115" t="s">
        <v>1587</v>
      </c>
      <c r="D1176" s="76">
        <v>2</v>
      </c>
      <c r="E1176" s="74" t="s">
        <v>2</v>
      </c>
      <c r="F1176" s="71"/>
      <c r="G1176" s="71"/>
      <c r="H1176" s="71"/>
    </row>
    <row r="1177" spans="1:8" s="182" customFormat="1">
      <c r="A1177" s="71"/>
      <c r="B1177" s="71"/>
      <c r="C1177" s="115" t="s">
        <v>1588</v>
      </c>
      <c r="D1177" s="76">
        <v>4</v>
      </c>
      <c r="E1177" s="74" t="s">
        <v>2</v>
      </c>
      <c r="F1177" s="71"/>
      <c r="G1177" s="71"/>
      <c r="H1177" s="71"/>
    </row>
    <row r="1178" spans="1:8" s="182" customFormat="1">
      <c r="A1178" s="71"/>
      <c r="B1178" s="71"/>
      <c r="C1178" s="115" t="s">
        <v>1589</v>
      </c>
      <c r="D1178" s="76">
        <v>1</v>
      </c>
      <c r="E1178" s="74" t="s">
        <v>2</v>
      </c>
      <c r="F1178" s="71"/>
      <c r="G1178" s="71"/>
      <c r="H1178" s="71"/>
    </row>
    <row r="1179" spans="1:8" s="182" customFormat="1">
      <c r="A1179" s="71"/>
      <c r="B1179" s="71"/>
      <c r="C1179" s="115" t="s">
        <v>1590</v>
      </c>
      <c r="D1179" s="76">
        <v>2</v>
      </c>
      <c r="E1179" s="74" t="s">
        <v>2</v>
      </c>
      <c r="F1179" s="71"/>
      <c r="G1179" s="71"/>
      <c r="H1179" s="71"/>
    </row>
    <row r="1180" spans="1:8" s="182" customFormat="1">
      <c r="A1180" s="71"/>
      <c r="B1180" s="71"/>
      <c r="C1180" s="115" t="s">
        <v>1591</v>
      </c>
      <c r="D1180" s="76">
        <v>3</v>
      </c>
      <c r="E1180" s="74" t="s">
        <v>2</v>
      </c>
      <c r="F1180" s="71"/>
      <c r="G1180" s="71"/>
      <c r="H1180" s="71"/>
    </row>
    <row r="1181" spans="1:8" s="182" customFormat="1">
      <c r="A1181" s="71"/>
      <c r="B1181" s="71"/>
      <c r="C1181" s="115" t="s">
        <v>1592</v>
      </c>
      <c r="D1181" s="76">
        <v>1</v>
      </c>
      <c r="E1181" s="74" t="s">
        <v>2</v>
      </c>
      <c r="F1181" s="71"/>
      <c r="G1181" s="71"/>
      <c r="H1181" s="71"/>
    </row>
    <row r="1182" spans="1:8" s="182" customFormat="1">
      <c r="A1182" s="71"/>
      <c r="B1182" s="71"/>
      <c r="C1182" s="115" t="s">
        <v>1593</v>
      </c>
      <c r="D1182" s="76">
        <v>4</v>
      </c>
      <c r="E1182" s="74" t="s">
        <v>2</v>
      </c>
      <c r="F1182" s="71"/>
      <c r="G1182" s="71"/>
      <c r="H1182" s="71"/>
    </row>
    <row r="1183" spans="1:8" s="182" customFormat="1">
      <c r="A1183" s="71"/>
      <c r="B1183" s="71"/>
      <c r="C1183" s="115" t="s">
        <v>1594</v>
      </c>
      <c r="D1183" s="76">
        <v>1</v>
      </c>
      <c r="E1183" s="74" t="s">
        <v>2</v>
      </c>
      <c r="F1183" s="71"/>
      <c r="G1183" s="71"/>
      <c r="H1183" s="71"/>
    </row>
    <row r="1184" spans="1:8" s="182" customFormat="1">
      <c r="A1184" s="71"/>
      <c r="B1184" s="71"/>
      <c r="C1184" s="115" t="s">
        <v>1595</v>
      </c>
      <c r="D1184" s="76">
        <v>4</v>
      </c>
      <c r="E1184" s="74" t="s">
        <v>2</v>
      </c>
      <c r="F1184" s="71"/>
      <c r="G1184" s="71"/>
      <c r="H1184" s="71"/>
    </row>
    <row r="1185" spans="1:8" s="182" customFormat="1">
      <c r="A1185" s="71"/>
      <c r="B1185" s="71"/>
      <c r="C1185" s="115" t="s">
        <v>1596</v>
      </c>
      <c r="D1185" s="76">
        <v>1</v>
      </c>
      <c r="E1185" s="74" t="s">
        <v>2</v>
      </c>
      <c r="F1185" s="71"/>
      <c r="G1185" s="71"/>
      <c r="H1185" s="71"/>
    </row>
    <row r="1186" spans="1:8" s="182" customFormat="1" ht="19.5" customHeight="1">
      <c r="A1186" s="71"/>
      <c r="B1186" s="71"/>
      <c r="C1186" s="115" t="s">
        <v>1656</v>
      </c>
      <c r="D1186" s="76">
        <v>1</v>
      </c>
      <c r="E1186" s="74" t="s">
        <v>2</v>
      </c>
      <c r="F1186" s="71"/>
      <c r="G1186" s="71"/>
      <c r="H1186" s="71"/>
    </row>
    <row r="1187" spans="1:8" s="182" customFormat="1" ht="15.75" customHeight="1">
      <c r="A1187" s="71"/>
      <c r="B1187" s="71"/>
      <c r="C1187" s="115" t="s">
        <v>1642</v>
      </c>
      <c r="D1187" s="76">
        <v>2</v>
      </c>
      <c r="E1187" s="74" t="s">
        <v>2</v>
      </c>
      <c r="F1187" s="71"/>
      <c r="G1187" s="71"/>
      <c r="H1187" s="71"/>
    </row>
    <row r="1188" spans="1:8" s="182" customFormat="1">
      <c r="A1188" s="71"/>
      <c r="B1188" s="71"/>
      <c r="C1188" s="115" t="s">
        <v>1646</v>
      </c>
      <c r="D1188" s="76">
        <v>2</v>
      </c>
      <c r="E1188" s="74" t="s">
        <v>2</v>
      </c>
      <c r="F1188" s="71"/>
      <c r="G1188" s="71"/>
      <c r="H1188" s="71"/>
    </row>
    <row r="1189" spans="1:8" s="182" customFormat="1">
      <c r="A1189" s="71"/>
      <c r="B1189" s="71"/>
      <c r="C1189" s="115" t="s">
        <v>1602</v>
      </c>
      <c r="D1189" s="76">
        <v>3</v>
      </c>
      <c r="E1189" s="74" t="s">
        <v>2</v>
      </c>
      <c r="F1189" s="71"/>
      <c r="G1189" s="71"/>
      <c r="H1189" s="71"/>
    </row>
    <row r="1190" spans="1:8" s="182" customFormat="1">
      <c r="A1190" s="71"/>
      <c r="B1190" s="71"/>
      <c r="C1190" s="115" t="s">
        <v>1644</v>
      </c>
      <c r="D1190" s="76">
        <v>1</v>
      </c>
      <c r="E1190" s="74" t="s">
        <v>2</v>
      </c>
      <c r="F1190" s="71"/>
      <c r="G1190" s="71"/>
      <c r="H1190" s="71"/>
    </row>
    <row r="1191" spans="1:8" s="182" customFormat="1">
      <c r="A1191" s="71"/>
      <c r="B1191" s="71"/>
      <c r="C1191" s="115" t="s">
        <v>1604</v>
      </c>
      <c r="D1191" s="76">
        <v>1</v>
      </c>
      <c r="E1191" s="74" t="s">
        <v>2</v>
      </c>
      <c r="F1191" s="71"/>
      <c r="G1191" s="71"/>
      <c r="H1191" s="71"/>
    </row>
    <row r="1192" spans="1:8" s="182" customFormat="1" ht="15.75" customHeight="1">
      <c r="A1192" s="71"/>
      <c r="B1192" s="71"/>
      <c r="C1192" s="115" t="s">
        <v>1657</v>
      </c>
      <c r="D1192" s="76">
        <v>1</v>
      </c>
      <c r="E1192" s="74" t="s">
        <v>2</v>
      </c>
      <c r="F1192" s="71"/>
      <c r="G1192" s="71"/>
      <c r="H1192" s="71"/>
    </row>
    <row r="1193" spans="1:8" s="182" customFormat="1">
      <c r="A1193" s="71"/>
      <c r="B1193" s="71"/>
      <c r="C1193" s="115" t="s">
        <v>1658</v>
      </c>
      <c r="D1193" s="76">
        <v>1</v>
      </c>
      <c r="E1193" s="74" t="s">
        <v>2</v>
      </c>
      <c r="F1193" s="71"/>
      <c r="G1193" s="71"/>
      <c r="H1193" s="71"/>
    </row>
    <row r="1194" spans="1:8" s="182" customFormat="1">
      <c r="A1194" s="71"/>
      <c r="B1194" s="71"/>
      <c r="C1194" s="115" t="s">
        <v>1659</v>
      </c>
      <c r="D1194" s="76">
        <v>1</v>
      </c>
      <c r="E1194" s="74" t="s">
        <v>2</v>
      </c>
      <c r="F1194" s="71"/>
      <c r="G1194" s="71"/>
      <c r="H1194" s="71" t="s">
        <v>1464</v>
      </c>
    </row>
    <row r="1195" spans="1:8" s="182" customFormat="1">
      <c r="A1195" s="71"/>
      <c r="B1195" s="71"/>
      <c r="C1195" s="115" t="s">
        <v>1532</v>
      </c>
      <c r="D1195" s="76">
        <v>1</v>
      </c>
      <c r="E1195" s="74" t="s">
        <v>2</v>
      </c>
      <c r="F1195" s="71"/>
      <c r="G1195" s="71"/>
      <c r="H1195" s="71"/>
    </row>
    <row r="1196" spans="1:8" s="182" customFormat="1">
      <c r="A1196" s="71"/>
      <c r="B1196" s="71"/>
      <c r="C1196" s="115" t="s">
        <v>1543</v>
      </c>
      <c r="D1196" s="76">
        <v>1</v>
      </c>
      <c r="E1196" s="74" t="s">
        <v>2</v>
      </c>
      <c r="F1196" s="71"/>
      <c r="G1196" s="71"/>
      <c r="H1196" s="71"/>
    </row>
    <row r="1197" spans="1:8" s="182" customFormat="1">
      <c r="A1197" s="71"/>
      <c r="B1197" s="71"/>
      <c r="C1197" s="115" t="s">
        <v>1496</v>
      </c>
      <c r="D1197" s="76">
        <v>1</v>
      </c>
      <c r="E1197" s="74" t="s">
        <v>2</v>
      </c>
      <c r="F1197" s="71"/>
      <c r="G1197" s="71"/>
      <c r="H1197" s="71"/>
    </row>
    <row r="1198" spans="1:8" s="182" customFormat="1">
      <c r="A1198" s="71"/>
      <c r="B1198" s="71"/>
      <c r="C1198" s="115" t="s">
        <v>1498</v>
      </c>
      <c r="D1198" s="76">
        <v>1</v>
      </c>
      <c r="E1198" s="74" t="s">
        <v>2</v>
      </c>
      <c r="F1198" s="71"/>
      <c r="G1198" s="71"/>
      <c r="H1198" s="71"/>
    </row>
    <row r="1199" spans="1:8" s="182" customFormat="1">
      <c r="A1199" s="71"/>
      <c r="B1199" s="71"/>
      <c r="C1199" s="115" t="s">
        <v>1660</v>
      </c>
      <c r="D1199" s="76">
        <v>2</v>
      </c>
      <c r="E1199" s="74" t="s">
        <v>2</v>
      </c>
      <c r="F1199" s="71"/>
      <c r="G1199" s="71"/>
      <c r="H1199" s="71"/>
    </row>
    <row r="1200" spans="1:8" s="182" customFormat="1">
      <c r="A1200" s="71"/>
      <c r="B1200" s="71"/>
      <c r="C1200" s="115" t="s">
        <v>1492</v>
      </c>
      <c r="D1200" s="76">
        <v>2</v>
      </c>
      <c r="E1200" s="74" t="s">
        <v>2</v>
      </c>
      <c r="F1200" s="71"/>
      <c r="G1200" s="71"/>
      <c r="H1200" s="71"/>
    </row>
    <row r="1201" spans="1:8" s="182" customFormat="1">
      <c r="A1201" s="71"/>
      <c r="B1201" s="71"/>
      <c r="C1201" s="115" t="s">
        <v>1573</v>
      </c>
      <c r="D1201" s="76">
        <v>1</v>
      </c>
      <c r="E1201" s="74" t="s">
        <v>2</v>
      </c>
      <c r="F1201" s="71"/>
      <c r="G1201" s="71"/>
      <c r="H1201" s="71"/>
    </row>
    <row r="1202" spans="1:8" s="182" customFormat="1">
      <c r="A1202" s="71"/>
      <c r="B1202" s="71"/>
      <c r="C1202" s="115" t="s">
        <v>1661</v>
      </c>
      <c r="D1202" s="76">
        <v>1</v>
      </c>
      <c r="E1202" s="74" t="s">
        <v>2</v>
      </c>
      <c r="F1202" s="71"/>
      <c r="G1202" s="71"/>
      <c r="H1202" s="71"/>
    </row>
    <row r="1203" spans="1:8" s="182" customFormat="1" ht="19.5" customHeight="1">
      <c r="A1203" s="71"/>
      <c r="B1203" s="71"/>
      <c r="C1203" s="115" t="s">
        <v>1495</v>
      </c>
      <c r="D1203" s="76">
        <v>15</v>
      </c>
      <c r="E1203" s="74" t="s">
        <v>2</v>
      </c>
      <c r="F1203" s="71"/>
      <c r="G1203" s="71"/>
      <c r="H1203" s="71"/>
    </row>
    <row r="1204" spans="1:8" s="182" customFormat="1" ht="15.75" customHeight="1">
      <c r="A1204" s="71"/>
      <c r="B1204" s="71"/>
      <c r="C1204" s="115" t="s">
        <v>1498</v>
      </c>
      <c r="D1204" s="76">
        <v>15</v>
      </c>
      <c r="E1204" s="74" t="s">
        <v>2</v>
      </c>
      <c r="F1204" s="71"/>
      <c r="G1204" s="71"/>
      <c r="H1204" s="71"/>
    </row>
    <row r="1205" spans="1:8" s="182" customFormat="1">
      <c r="A1205" s="71"/>
      <c r="B1205" s="71"/>
      <c r="C1205" s="115" t="s">
        <v>1515</v>
      </c>
      <c r="D1205" s="76">
        <v>1</v>
      </c>
      <c r="E1205" s="74" t="s">
        <v>2</v>
      </c>
      <c r="F1205" s="71"/>
      <c r="G1205" s="71"/>
      <c r="H1205" s="71"/>
    </row>
    <row r="1206" spans="1:8" s="182" customFormat="1">
      <c r="A1206" s="71"/>
      <c r="B1206" s="71"/>
      <c r="C1206" s="115" t="s">
        <v>1508</v>
      </c>
      <c r="D1206" s="76">
        <v>1</v>
      </c>
      <c r="E1206" s="74" t="s">
        <v>2</v>
      </c>
      <c r="F1206" s="71"/>
      <c r="G1206" s="71"/>
      <c r="H1206" s="71"/>
    </row>
    <row r="1207" spans="1:8" s="182" customFormat="1">
      <c r="A1207" s="71"/>
      <c r="B1207" s="71"/>
      <c r="C1207" s="115" t="s">
        <v>1551</v>
      </c>
      <c r="D1207" s="76">
        <v>1</v>
      </c>
      <c r="E1207" s="74" t="s">
        <v>2</v>
      </c>
      <c r="F1207" s="71"/>
      <c r="G1207" s="71"/>
      <c r="H1207" s="71"/>
    </row>
    <row r="1208" spans="1:8" s="182" customFormat="1">
      <c r="A1208" s="71"/>
      <c r="B1208" s="71"/>
      <c r="C1208" s="115" t="s">
        <v>1657</v>
      </c>
      <c r="D1208" s="76">
        <v>1</v>
      </c>
      <c r="E1208" s="74" t="s">
        <v>2</v>
      </c>
      <c r="F1208" s="71"/>
      <c r="G1208" s="71"/>
      <c r="H1208" s="71"/>
    </row>
    <row r="1209" spans="1:8" s="182" customFormat="1">
      <c r="A1209" s="71"/>
      <c r="B1209" s="71"/>
      <c r="C1209" s="115" t="s">
        <v>1658</v>
      </c>
      <c r="D1209" s="76">
        <v>1</v>
      </c>
      <c r="E1209" s="74" t="s">
        <v>2</v>
      </c>
      <c r="F1209" s="71"/>
      <c r="G1209" s="71"/>
      <c r="H1209" s="71" t="s">
        <v>1464</v>
      </c>
    </row>
    <row r="1210" spans="1:8" s="182" customFormat="1">
      <c r="A1210" s="71"/>
      <c r="B1210" s="71"/>
      <c r="C1210" s="115" t="s">
        <v>1659</v>
      </c>
      <c r="D1210" s="76">
        <v>1</v>
      </c>
      <c r="E1210" s="74" t="s">
        <v>2</v>
      </c>
      <c r="F1210" s="71"/>
      <c r="G1210" s="71"/>
      <c r="H1210" s="71"/>
    </row>
    <row r="1211" spans="1:8" s="182" customFormat="1">
      <c r="A1211" s="71"/>
      <c r="B1211" s="71"/>
      <c r="C1211" s="115" t="s">
        <v>1532</v>
      </c>
      <c r="D1211" s="76">
        <v>1</v>
      </c>
      <c r="E1211" s="74" t="s">
        <v>2</v>
      </c>
      <c r="F1211" s="71"/>
      <c r="G1211" s="71"/>
      <c r="H1211" s="71"/>
    </row>
    <row r="1212" spans="1:8" s="182" customFormat="1">
      <c r="A1212" s="71"/>
      <c r="B1212" s="71"/>
      <c r="C1212" s="115" t="s">
        <v>1543</v>
      </c>
      <c r="D1212" s="76">
        <v>1</v>
      </c>
      <c r="E1212" s="74" t="s">
        <v>2</v>
      </c>
      <c r="F1212" s="71"/>
      <c r="G1212" s="71"/>
      <c r="H1212" s="71"/>
    </row>
    <row r="1213" spans="1:8" s="182" customFormat="1">
      <c r="A1213" s="71"/>
      <c r="B1213" s="71"/>
      <c r="C1213" s="115" t="s">
        <v>1496</v>
      </c>
      <c r="D1213" s="76">
        <v>1</v>
      </c>
      <c r="E1213" s="74" t="s">
        <v>2</v>
      </c>
      <c r="F1213" s="71"/>
      <c r="G1213" s="71"/>
      <c r="H1213" s="71"/>
    </row>
    <row r="1214" spans="1:8" s="182" customFormat="1">
      <c r="A1214" s="71"/>
      <c r="B1214" s="71"/>
      <c r="C1214" s="115" t="s">
        <v>1449</v>
      </c>
      <c r="D1214" s="76">
        <v>1</v>
      </c>
      <c r="E1214" s="74" t="s">
        <v>2</v>
      </c>
      <c r="F1214" s="71"/>
      <c r="G1214" s="71"/>
      <c r="H1214" s="71"/>
    </row>
    <row r="1215" spans="1:8" s="182" customFormat="1">
      <c r="A1215" s="71"/>
      <c r="B1215" s="71"/>
      <c r="C1215" s="115" t="s">
        <v>1437</v>
      </c>
      <c r="D1215" s="76">
        <v>1</v>
      </c>
      <c r="E1215" s="74" t="s">
        <v>2</v>
      </c>
      <c r="F1215" s="71"/>
      <c r="G1215" s="71"/>
      <c r="H1215" s="71"/>
    </row>
    <row r="1216" spans="1:8" s="182" customFormat="1">
      <c r="A1216" s="71"/>
      <c r="B1216" s="71"/>
      <c r="C1216" s="115" t="s">
        <v>1567</v>
      </c>
      <c r="D1216" s="76">
        <v>1</v>
      </c>
      <c r="E1216" s="74" t="s">
        <v>2</v>
      </c>
      <c r="F1216" s="71"/>
      <c r="G1216" s="71"/>
      <c r="H1216" s="71"/>
    </row>
    <row r="1217" spans="1:8" s="182" customFormat="1">
      <c r="A1217" s="71"/>
      <c r="B1217" s="71"/>
      <c r="C1217" s="115" t="s">
        <v>1662</v>
      </c>
      <c r="D1217" s="76">
        <v>1</v>
      </c>
      <c r="E1217" s="74" t="s">
        <v>2</v>
      </c>
      <c r="F1217" s="71"/>
      <c r="G1217" s="71"/>
      <c r="H1217" s="71"/>
    </row>
    <row r="1218" spans="1:8" s="182" customFormat="1">
      <c r="A1218" s="71"/>
      <c r="B1218" s="71"/>
      <c r="C1218" s="115" t="s">
        <v>1560</v>
      </c>
      <c r="D1218" s="76">
        <v>3</v>
      </c>
      <c r="E1218" s="74" t="s">
        <v>2</v>
      </c>
      <c r="F1218" s="71"/>
      <c r="G1218" s="71"/>
      <c r="H1218" s="71"/>
    </row>
    <row r="1219" spans="1:8" s="182" customFormat="1">
      <c r="A1219" s="71"/>
      <c r="B1219" s="71"/>
      <c r="C1219" s="115" t="s">
        <v>1672</v>
      </c>
      <c r="D1219" s="76">
        <v>1</v>
      </c>
      <c r="E1219" s="74" t="s">
        <v>2</v>
      </c>
      <c r="F1219" s="71"/>
      <c r="G1219" s="71"/>
      <c r="H1219" s="71"/>
    </row>
    <row r="1220" spans="1:8" s="182" customFormat="1">
      <c r="A1220" s="71"/>
      <c r="B1220" s="71"/>
      <c r="C1220" s="115" t="s">
        <v>1675</v>
      </c>
      <c r="D1220" s="76">
        <v>1</v>
      </c>
      <c r="E1220" s="74" t="s">
        <v>2</v>
      </c>
      <c r="F1220" s="71"/>
      <c r="G1220" s="71"/>
      <c r="H1220" s="71"/>
    </row>
    <row r="1221" spans="1:8" s="182" customFormat="1">
      <c r="A1221" s="71"/>
      <c r="B1221" s="71"/>
      <c r="C1221" s="115" t="s">
        <v>1666</v>
      </c>
      <c r="D1221" s="76">
        <v>1</v>
      </c>
      <c r="E1221" s="74" t="s">
        <v>2</v>
      </c>
      <c r="F1221" s="71"/>
      <c r="G1221" s="71"/>
      <c r="H1221" s="71"/>
    </row>
    <row r="1222" spans="1:8" s="182" customFormat="1">
      <c r="A1222" s="71"/>
      <c r="B1222" s="71"/>
      <c r="C1222" s="115" t="s">
        <v>1676</v>
      </c>
      <c r="D1222" s="76">
        <v>1</v>
      </c>
      <c r="E1222" s="74" t="s">
        <v>2</v>
      </c>
      <c r="F1222" s="71"/>
      <c r="G1222" s="71"/>
      <c r="H1222" s="71"/>
    </row>
    <row r="1223" spans="1:8" s="182" customFormat="1">
      <c r="A1223" s="71"/>
      <c r="B1223" s="71"/>
      <c r="C1223" s="115" t="s">
        <v>1660</v>
      </c>
      <c r="D1223" s="76">
        <v>2</v>
      </c>
      <c r="E1223" s="74" t="s">
        <v>2</v>
      </c>
      <c r="F1223" s="71"/>
      <c r="G1223" s="71"/>
      <c r="H1223" s="71"/>
    </row>
    <row r="1224" spans="1:8" s="182" customFormat="1">
      <c r="A1224" s="71"/>
      <c r="B1224" s="71"/>
      <c r="C1224" s="115" t="s">
        <v>1677</v>
      </c>
      <c r="D1224" s="76">
        <v>1</v>
      </c>
      <c r="E1224" s="74" t="s">
        <v>2</v>
      </c>
      <c r="F1224" s="71"/>
      <c r="G1224" s="71"/>
      <c r="H1224" s="71"/>
    </row>
    <row r="1225" spans="1:8" s="182" customFormat="1">
      <c r="A1225" s="71"/>
      <c r="B1225" s="71"/>
      <c r="C1225" s="115" t="s">
        <v>1678</v>
      </c>
      <c r="D1225" s="76">
        <v>2</v>
      </c>
      <c r="E1225" s="74" t="s">
        <v>2</v>
      </c>
      <c r="F1225" s="71"/>
      <c r="G1225" s="71"/>
      <c r="H1225" s="71"/>
    </row>
    <row r="1226" spans="1:8" s="182" customFormat="1">
      <c r="A1226" s="71"/>
      <c r="B1226" s="71"/>
      <c r="C1226" s="115" t="s">
        <v>1679</v>
      </c>
      <c r="D1226" s="76">
        <v>1</v>
      </c>
      <c r="E1226" s="74" t="s">
        <v>2</v>
      </c>
      <c r="F1226" s="71"/>
      <c r="G1226" s="71"/>
      <c r="H1226" s="71"/>
    </row>
    <row r="1227" spans="1:8" s="182" customFormat="1">
      <c r="A1227" s="71"/>
      <c r="B1227" s="71"/>
      <c r="C1227" s="115" t="s">
        <v>1517</v>
      </c>
      <c r="D1227" s="76">
        <v>1</v>
      </c>
      <c r="E1227" s="74" t="s">
        <v>2</v>
      </c>
      <c r="F1227" s="71"/>
      <c r="G1227" s="71"/>
      <c r="H1227" s="71"/>
    </row>
    <row r="1228" spans="1:8" s="182" customFormat="1">
      <c r="A1228" s="71"/>
      <c r="B1228" s="71"/>
      <c r="C1228" s="115" t="s">
        <v>1680</v>
      </c>
      <c r="D1228" s="76">
        <v>1</v>
      </c>
      <c r="E1228" s="74" t="s">
        <v>2</v>
      </c>
      <c r="F1228" s="71"/>
      <c r="G1228" s="71"/>
      <c r="H1228" s="71"/>
    </row>
    <row r="1229" spans="1:8" s="182" customFormat="1">
      <c r="A1229" s="71"/>
      <c r="B1229" s="71"/>
      <c r="C1229" s="115" t="s">
        <v>1681</v>
      </c>
      <c r="D1229" s="76">
        <v>1</v>
      </c>
      <c r="E1229" s="74" t="s">
        <v>2</v>
      </c>
      <c r="F1229" s="71"/>
      <c r="G1229" s="71"/>
      <c r="H1229" s="71"/>
    </row>
    <row r="1230" spans="1:8" s="182" customFormat="1">
      <c r="A1230" s="71"/>
      <c r="B1230" s="71"/>
      <c r="C1230" s="115" t="s">
        <v>1682</v>
      </c>
      <c r="D1230" s="76">
        <v>2</v>
      </c>
      <c r="E1230" s="74" t="s">
        <v>2</v>
      </c>
      <c r="F1230" s="71"/>
      <c r="G1230" s="71"/>
      <c r="H1230" s="71"/>
    </row>
    <row r="1231" spans="1:8" s="182" customFormat="1">
      <c r="A1231" s="71"/>
      <c r="B1231" s="71"/>
      <c r="C1231" s="115" t="s">
        <v>1575</v>
      </c>
      <c r="D1231" s="76">
        <v>3</v>
      </c>
      <c r="E1231" s="74" t="s">
        <v>2</v>
      </c>
      <c r="F1231" s="71"/>
      <c r="G1231" s="71"/>
      <c r="H1231" s="71"/>
    </row>
    <row r="1232" spans="1:8" s="182" customFormat="1">
      <c r="A1232" s="71"/>
      <c r="B1232" s="71"/>
      <c r="C1232" s="115" t="s">
        <v>1607</v>
      </c>
      <c r="D1232" s="76">
        <v>1</v>
      </c>
      <c r="E1232" s="74" t="s">
        <v>2</v>
      </c>
      <c r="F1232" s="71"/>
      <c r="G1232" s="71"/>
      <c r="H1232" s="71"/>
    </row>
    <row r="1233" spans="1:8" s="182" customFormat="1">
      <c r="A1233" s="71"/>
      <c r="B1233" s="71"/>
      <c r="C1233" s="115" t="s">
        <v>1683</v>
      </c>
      <c r="D1233" s="76">
        <v>2</v>
      </c>
      <c r="E1233" s="74" t="s">
        <v>2</v>
      </c>
      <c r="F1233" s="71"/>
      <c r="G1233" s="71"/>
      <c r="H1233" s="71"/>
    </row>
    <row r="1234" spans="1:8" s="182" customFormat="1">
      <c r="A1234" s="71"/>
      <c r="B1234" s="71"/>
      <c r="C1234" s="115" t="s">
        <v>1559</v>
      </c>
      <c r="D1234" s="76">
        <v>2</v>
      </c>
      <c r="E1234" s="74" t="s">
        <v>2</v>
      </c>
      <c r="F1234" s="71"/>
      <c r="G1234" s="71"/>
      <c r="H1234" s="71"/>
    </row>
    <row r="1235" spans="1:8" s="182" customFormat="1">
      <c r="A1235" s="71"/>
      <c r="B1235" s="71"/>
      <c r="C1235" s="115" t="s">
        <v>1684</v>
      </c>
      <c r="D1235" s="76">
        <v>1</v>
      </c>
      <c r="E1235" s="74" t="s">
        <v>2</v>
      </c>
      <c r="F1235" s="71"/>
      <c r="G1235" s="71"/>
      <c r="H1235" s="71"/>
    </row>
    <row r="1236" spans="1:8" s="182" customFormat="1">
      <c r="A1236" s="71"/>
      <c r="B1236" s="71"/>
      <c r="C1236" s="115" t="s">
        <v>1552</v>
      </c>
      <c r="D1236" s="76">
        <v>1</v>
      </c>
      <c r="E1236" s="74" t="s">
        <v>2</v>
      </c>
      <c r="F1236" s="71"/>
      <c r="G1236" s="71"/>
      <c r="H1236" s="71"/>
    </row>
    <row r="1237" spans="1:8" s="182" customFormat="1">
      <c r="A1237" s="71"/>
      <c r="B1237" s="71"/>
      <c r="C1237" s="115" t="s">
        <v>1573</v>
      </c>
      <c r="D1237" s="76">
        <v>1</v>
      </c>
      <c r="E1237" s="74" t="s">
        <v>2</v>
      </c>
      <c r="F1237" s="71"/>
      <c r="G1237" s="71"/>
      <c r="H1237" s="71"/>
    </row>
    <row r="1238" spans="1:8" s="182" customFormat="1">
      <c r="A1238" s="71"/>
      <c r="B1238" s="71"/>
      <c r="C1238" s="115" t="s">
        <v>1480</v>
      </c>
      <c r="D1238" s="76">
        <v>1</v>
      </c>
      <c r="E1238" s="74" t="s">
        <v>2</v>
      </c>
      <c r="F1238" s="71"/>
      <c r="G1238" s="71"/>
      <c r="H1238" s="71"/>
    </row>
    <row r="1239" spans="1:8" s="182" customFormat="1">
      <c r="A1239" s="71"/>
      <c r="B1239" s="71"/>
      <c r="C1239" s="115" t="s">
        <v>1562</v>
      </c>
      <c r="D1239" s="76">
        <v>1</v>
      </c>
      <c r="E1239" s="74" t="s">
        <v>2</v>
      </c>
      <c r="F1239" s="71"/>
      <c r="G1239" s="71"/>
      <c r="H1239" s="71"/>
    </row>
    <row r="1240" spans="1:8" s="182" customFormat="1">
      <c r="A1240" s="71"/>
      <c r="B1240" s="71"/>
      <c r="C1240" s="115" t="s">
        <v>1685</v>
      </c>
      <c r="D1240" s="76">
        <v>1</v>
      </c>
      <c r="E1240" s="74" t="s">
        <v>2</v>
      </c>
      <c r="F1240" s="71"/>
      <c r="G1240" s="71"/>
      <c r="H1240" s="71"/>
    </row>
    <row r="1241" spans="1:8" s="182" customFormat="1">
      <c r="A1241" s="71"/>
      <c r="B1241" s="71"/>
      <c r="C1241" s="115" t="s">
        <v>1686</v>
      </c>
      <c r="D1241" s="76">
        <v>1</v>
      </c>
      <c r="E1241" s="74" t="s">
        <v>2</v>
      </c>
      <c r="F1241" s="71"/>
      <c r="G1241" s="71"/>
      <c r="H1241" s="71"/>
    </row>
    <row r="1242" spans="1:8" s="182" customFormat="1" ht="19.5" customHeight="1">
      <c r="A1242" s="71"/>
      <c r="B1242" s="71"/>
      <c r="C1242" s="115" t="s">
        <v>1624</v>
      </c>
      <c r="D1242" s="76">
        <v>2</v>
      </c>
      <c r="E1242" s="74" t="s">
        <v>2</v>
      </c>
      <c r="F1242" s="71"/>
      <c r="G1242" s="71"/>
      <c r="H1242" s="71"/>
    </row>
    <row r="1243" spans="1:8" s="182" customFormat="1" ht="19.5" customHeight="1">
      <c r="A1243" s="71"/>
      <c r="B1243" s="71"/>
      <c r="C1243" s="115" t="s">
        <v>1714</v>
      </c>
      <c r="D1243" s="76">
        <v>2</v>
      </c>
      <c r="E1243" s="74" t="s">
        <v>2</v>
      </c>
      <c r="F1243" s="71"/>
      <c r="G1243" s="71"/>
      <c r="H1243" s="71"/>
    </row>
    <row r="1244" spans="1:8" s="182" customFormat="1" ht="19.5" customHeight="1">
      <c r="A1244" s="71"/>
      <c r="B1244" s="71"/>
      <c r="C1244" s="115" t="s">
        <v>1715</v>
      </c>
      <c r="D1244" s="76">
        <v>1</v>
      </c>
      <c r="E1244" s="74" t="s">
        <v>2</v>
      </c>
      <c r="F1244" s="71"/>
      <c r="G1244" s="71"/>
      <c r="H1244" s="71"/>
    </row>
    <row r="1245" spans="1:8" s="182" customFormat="1" ht="15.75" customHeight="1">
      <c r="A1245" s="71"/>
      <c r="B1245" s="71"/>
      <c r="C1245" s="115" t="s">
        <v>1716</v>
      </c>
      <c r="D1245" s="76">
        <v>2</v>
      </c>
      <c r="E1245" s="74" t="s">
        <v>2</v>
      </c>
      <c r="F1245" s="71"/>
      <c r="G1245" s="71"/>
      <c r="H1245" s="71"/>
    </row>
    <row r="1246" spans="1:8" s="182" customFormat="1" ht="15.75" customHeight="1">
      <c r="A1246" s="71"/>
      <c r="B1246" s="71"/>
      <c r="C1246" s="115" t="s">
        <v>1619</v>
      </c>
      <c r="D1246" s="76">
        <v>1</v>
      </c>
      <c r="E1246" s="74" t="s">
        <v>2</v>
      </c>
      <c r="F1246" s="71"/>
      <c r="G1246" s="71"/>
      <c r="H1246" s="71"/>
    </row>
    <row r="1247" spans="1:8" s="182" customFormat="1">
      <c r="A1247" s="71"/>
      <c r="B1247" s="71"/>
      <c r="C1247" s="115" t="s">
        <v>1618</v>
      </c>
      <c r="D1247" s="76">
        <v>1</v>
      </c>
      <c r="E1247" s="74" t="s">
        <v>2</v>
      </c>
      <c r="F1247" s="71"/>
      <c r="G1247" s="71"/>
      <c r="H1247" s="71"/>
    </row>
    <row r="1248" spans="1:8" s="182" customFormat="1">
      <c r="A1248" s="71"/>
      <c r="B1248" s="71"/>
      <c r="C1248" s="115" t="s">
        <v>1699</v>
      </c>
      <c r="D1248" s="76">
        <v>1</v>
      </c>
      <c r="E1248" s="74" t="s">
        <v>2</v>
      </c>
      <c r="F1248" s="71"/>
      <c r="G1248" s="71"/>
      <c r="H1248" s="71"/>
    </row>
    <row r="1249" spans="1:8" s="182" customFormat="1">
      <c r="A1249" s="71"/>
      <c r="B1249" s="71"/>
      <c r="C1249" s="115" t="s">
        <v>1649</v>
      </c>
      <c r="D1249" s="76">
        <v>1</v>
      </c>
      <c r="E1249" s="74" t="s">
        <v>2</v>
      </c>
      <c r="F1249" s="71"/>
      <c r="G1249" s="71"/>
      <c r="H1249" s="71"/>
    </row>
    <row r="1250" spans="1:8" s="182" customFormat="1">
      <c r="A1250" s="71"/>
      <c r="B1250" s="71"/>
      <c r="C1250" s="115" t="s">
        <v>1643</v>
      </c>
      <c r="D1250" s="76">
        <v>1</v>
      </c>
      <c r="E1250" s="74" t="s">
        <v>2</v>
      </c>
      <c r="F1250" s="71"/>
      <c r="G1250" s="71"/>
      <c r="H1250" s="71"/>
    </row>
    <row r="1251" spans="1:8" s="182" customFormat="1">
      <c r="A1251" s="71"/>
      <c r="B1251" s="71"/>
      <c r="C1251" s="115" t="s">
        <v>1687</v>
      </c>
      <c r="D1251" s="76">
        <v>1</v>
      </c>
      <c r="E1251" s="74" t="s">
        <v>2</v>
      </c>
      <c r="F1251" s="71"/>
      <c r="G1251" s="71"/>
      <c r="H1251" s="71"/>
    </row>
    <row r="1252" spans="1:8" s="182" customFormat="1">
      <c r="A1252" s="71"/>
      <c r="B1252" s="71"/>
      <c r="C1252" s="115" t="s">
        <v>1704</v>
      </c>
      <c r="D1252" s="76">
        <v>1</v>
      </c>
      <c r="E1252" s="74" t="s">
        <v>2</v>
      </c>
      <c r="F1252" s="71"/>
      <c r="G1252" s="71"/>
      <c r="H1252" s="71"/>
    </row>
    <row r="1253" spans="1:8" s="182" customFormat="1">
      <c r="A1253" s="71"/>
      <c r="B1253" s="71"/>
      <c r="C1253" s="115" t="s">
        <v>1717</v>
      </c>
      <c r="D1253" s="76">
        <v>1</v>
      </c>
      <c r="E1253" s="74" t="s">
        <v>2</v>
      </c>
      <c r="F1253" s="71"/>
      <c r="G1253" s="71"/>
      <c r="H1253" s="71"/>
    </row>
    <row r="1254" spans="1:8" s="182" customFormat="1">
      <c r="A1254" s="71"/>
      <c r="B1254" s="71"/>
      <c r="C1254" s="115" t="s">
        <v>1718</v>
      </c>
      <c r="D1254" s="76">
        <v>1</v>
      </c>
      <c r="E1254" s="74" t="s">
        <v>2</v>
      </c>
      <c r="F1254" s="71"/>
      <c r="G1254" s="71"/>
      <c r="H1254" s="71"/>
    </row>
    <row r="1255" spans="1:8" s="182" customFormat="1">
      <c r="A1255" s="71"/>
      <c r="B1255" s="71"/>
      <c r="C1255" s="115" t="s">
        <v>1641</v>
      </c>
      <c r="D1255" s="76">
        <v>21</v>
      </c>
      <c r="E1255" s="74" t="s">
        <v>2</v>
      </c>
      <c r="F1255" s="71"/>
      <c r="G1255" s="71"/>
      <c r="H1255" s="71"/>
    </row>
    <row r="1256" spans="1:8" s="182" customFormat="1">
      <c r="A1256" s="71"/>
      <c r="B1256" s="71"/>
      <c r="C1256" s="115" t="s">
        <v>1616</v>
      </c>
      <c r="D1256" s="76">
        <v>1</v>
      </c>
      <c r="E1256" s="74" t="s">
        <v>2</v>
      </c>
      <c r="F1256" s="71"/>
      <c r="G1256" s="71"/>
      <c r="H1256" s="71"/>
    </row>
    <row r="1257" spans="1:8" s="182" customFormat="1">
      <c r="A1257" s="71"/>
      <c r="B1257" s="71"/>
      <c r="C1257" s="115" t="s">
        <v>1633</v>
      </c>
      <c r="D1257" s="76">
        <v>21</v>
      </c>
      <c r="E1257" s="74" t="s">
        <v>2</v>
      </c>
      <c r="F1257" s="71"/>
      <c r="G1257" s="71"/>
      <c r="H1257" s="71"/>
    </row>
    <row r="1258" spans="1:8" s="182" customFormat="1">
      <c r="A1258" s="71"/>
      <c r="B1258" s="71"/>
      <c r="C1258" s="115" t="s">
        <v>1602</v>
      </c>
      <c r="D1258" s="76">
        <v>1</v>
      </c>
      <c r="E1258" s="74" t="s">
        <v>2</v>
      </c>
      <c r="F1258" s="71"/>
      <c r="G1258" s="71"/>
      <c r="H1258" s="71"/>
    </row>
    <row r="1259" spans="1:8" s="182" customFormat="1">
      <c r="A1259" s="71"/>
      <c r="B1259" s="71"/>
      <c r="C1259" s="115" t="s">
        <v>1708</v>
      </c>
      <c r="D1259" s="76">
        <v>1</v>
      </c>
      <c r="E1259" s="74" t="s">
        <v>2</v>
      </c>
      <c r="F1259" s="71"/>
      <c r="G1259" s="71"/>
      <c r="H1259" s="71"/>
    </row>
    <row r="1260" spans="1:8" s="182" customFormat="1">
      <c r="A1260" s="71"/>
      <c r="B1260" s="71"/>
      <c r="C1260" s="115" t="s">
        <v>1606</v>
      </c>
      <c r="D1260" s="76">
        <v>1</v>
      </c>
      <c r="E1260" s="74" t="s">
        <v>2</v>
      </c>
      <c r="F1260" s="71"/>
      <c r="G1260" s="71"/>
      <c r="H1260" s="71"/>
    </row>
    <row r="1261" spans="1:8" s="182" customFormat="1">
      <c r="A1261" s="71"/>
      <c r="B1261" s="71"/>
      <c r="C1261" s="115" t="s">
        <v>1597</v>
      </c>
      <c r="D1261" s="76">
        <v>1</v>
      </c>
      <c r="E1261" s="74" t="s">
        <v>2</v>
      </c>
      <c r="F1261" s="71"/>
      <c r="G1261" s="71"/>
      <c r="H1261" s="71"/>
    </row>
    <row r="1262" spans="1:8" s="182" customFormat="1">
      <c r="A1262" s="71"/>
      <c r="B1262" s="71"/>
      <c r="C1262" s="115" t="s">
        <v>1719</v>
      </c>
      <c r="D1262" s="76">
        <v>1</v>
      </c>
      <c r="E1262" s="74" t="s">
        <v>2</v>
      </c>
      <c r="F1262" s="71"/>
      <c r="G1262" s="71"/>
      <c r="H1262" s="71"/>
    </row>
    <row r="1263" spans="1:8" s="182" customFormat="1" ht="19.5" customHeight="1">
      <c r="A1263" s="71"/>
      <c r="B1263" s="71"/>
      <c r="C1263" s="115" t="s">
        <v>1754</v>
      </c>
      <c r="D1263" s="76">
        <v>1</v>
      </c>
      <c r="E1263" s="74" t="s">
        <v>2</v>
      </c>
      <c r="F1263" s="71"/>
      <c r="G1263" s="71"/>
      <c r="H1263" s="71"/>
    </row>
    <row r="1264" spans="1:8" s="182" customFormat="1" ht="15.75" customHeight="1">
      <c r="A1264" s="71"/>
      <c r="B1264" s="71"/>
      <c r="C1264" s="115" t="s">
        <v>1755</v>
      </c>
      <c r="D1264" s="76">
        <v>1</v>
      </c>
      <c r="E1264" s="74" t="s">
        <v>2</v>
      </c>
      <c r="F1264" s="71"/>
      <c r="G1264" s="71"/>
      <c r="H1264" s="71"/>
    </row>
    <row r="1265" spans="1:8" s="182" customFormat="1">
      <c r="A1265" s="71"/>
      <c r="B1265" s="71"/>
      <c r="C1265" s="115" t="s">
        <v>1720</v>
      </c>
      <c r="D1265" s="76">
        <v>1</v>
      </c>
      <c r="E1265" s="74" t="s">
        <v>2</v>
      </c>
      <c r="F1265" s="71"/>
      <c r="G1265" s="71"/>
      <c r="H1265" s="71"/>
    </row>
    <row r="1266" spans="1:8" s="182" customFormat="1">
      <c r="A1266" s="71"/>
      <c r="B1266" s="71"/>
      <c r="C1266" s="115" t="s">
        <v>1622</v>
      </c>
      <c r="D1266" s="76">
        <v>1</v>
      </c>
      <c r="E1266" s="74" t="s">
        <v>2</v>
      </c>
      <c r="F1266" s="71"/>
      <c r="G1266" s="71"/>
      <c r="H1266" s="71"/>
    </row>
    <row r="1267" spans="1:8" s="182" customFormat="1">
      <c r="A1267" s="71"/>
      <c r="B1267" s="71"/>
      <c r="C1267" s="115" t="s">
        <v>1756</v>
      </c>
      <c r="D1267" s="76">
        <v>2</v>
      </c>
      <c r="E1267" s="74" t="s">
        <v>2</v>
      </c>
      <c r="F1267" s="71"/>
      <c r="G1267" s="71"/>
      <c r="H1267" s="71"/>
    </row>
    <row r="1268" spans="1:8" s="182" customFormat="1">
      <c r="A1268" s="71"/>
      <c r="B1268" s="71"/>
      <c r="C1268" s="115" t="s">
        <v>1725</v>
      </c>
      <c r="D1268" s="76">
        <v>1</v>
      </c>
      <c r="E1268" s="74" t="s">
        <v>2</v>
      </c>
      <c r="F1268" s="71"/>
      <c r="G1268" s="71"/>
      <c r="H1268" s="71"/>
    </row>
    <row r="1269" spans="1:8" s="182" customFormat="1">
      <c r="A1269" s="71"/>
      <c r="B1269" s="71"/>
      <c r="C1269" s="115" t="s">
        <v>1624</v>
      </c>
      <c r="D1269" s="76">
        <v>1</v>
      </c>
      <c r="E1269" s="74" t="s">
        <v>2</v>
      </c>
      <c r="F1269" s="71"/>
      <c r="G1269" s="71"/>
      <c r="H1269" s="71"/>
    </row>
    <row r="1270" spans="1:8" s="182" customFormat="1">
      <c r="A1270" s="71"/>
      <c r="B1270" s="71"/>
      <c r="C1270" s="115" t="s">
        <v>1714</v>
      </c>
      <c r="D1270" s="76">
        <v>4</v>
      </c>
      <c r="E1270" s="74" t="s">
        <v>2</v>
      </c>
      <c r="F1270" s="71"/>
      <c r="G1270" s="71"/>
      <c r="H1270" s="71"/>
    </row>
    <row r="1271" spans="1:8" s="182" customFormat="1">
      <c r="A1271" s="71"/>
      <c r="B1271" s="71"/>
      <c r="C1271" s="115" t="s">
        <v>1728</v>
      </c>
      <c r="D1271" s="76">
        <v>1</v>
      </c>
      <c r="E1271" s="74" t="s">
        <v>2</v>
      </c>
      <c r="F1271" s="71"/>
      <c r="G1271" s="71"/>
      <c r="H1271" s="71"/>
    </row>
    <row r="1272" spans="1:8" s="182" customFormat="1">
      <c r="A1272" s="71"/>
      <c r="B1272" s="71"/>
      <c r="C1272" s="115" t="s">
        <v>1637</v>
      </c>
      <c r="D1272" s="76">
        <v>1</v>
      </c>
      <c r="E1272" s="74" t="s">
        <v>2</v>
      </c>
      <c r="F1272" s="71"/>
      <c r="G1272" s="71"/>
      <c r="H1272" s="71"/>
    </row>
    <row r="1273" spans="1:8" s="182" customFormat="1">
      <c r="A1273" s="71"/>
      <c r="B1273" s="71"/>
      <c r="C1273" s="115" t="s">
        <v>1757</v>
      </c>
      <c r="D1273" s="76">
        <v>1</v>
      </c>
      <c r="E1273" s="74" t="s">
        <v>2</v>
      </c>
      <c r="F1273" s="71"/>
      <c r="G1273" s="71"/>
      <c r="H1273" s="71"/>
    </row>
    <row r="1274" spans="1:8" s="182" customFormat="1">
      <c r="A1274" s="71"/>
      <c r="B1274" s="71"/>
      <c r="C1274" s="115" t="s">
        <v>1758</v>
      </c>
      <c r="D1274" s="76">
        <v>1</v>
      </c>
      <c r="E1274" s="74" t="s">
        <v>2</v>
      </c>
      <c r="F1274" s="71"/>
      <c r="G1274" s="71"/>
      <c r="H1274" s="71"/>
    </row>
    <row r="1275" spans="1:8" s="182" customFormat="1">
      <c r="A1275" s="71"/>
      <c r="B1275" s="71"/>
      <c r="C1275" s="115" t="s">
        <v>1617</v>
      </c>
      <c r="D1275" s="76">
        <v>1</v>
      </c>
      <c r="E1275" s="74" t="s">
        <v>2</v>
      </c>
      <c r="F1275" s="71"/>
      <c r="G1275" s="71"/>
      <c r="H1275" s="71"/>
    </row>
    <row r="1276" spans="1:8" s="182" customFormat="1">
      <c r="A1276" s="71"/>
      <c r="B1276" s="71"/>
      <c r="C1276" s="115" t="s">
        <v>1601</v>
      </c>
      <c r="D1276" s="76">
        <v>1</v>
      </c>
      <c r="E1276" s="74" t="s">
        <v>2</v>
      </c>
      <c r="F1276" s="71"/>
      <c r="G1276" s="71"/>
      <c r="H1276" s="71"/>
    </row>
    <row r="1277" spans="1:8" s="182" customFormat="1">
      <c r="A1277" s="71"/>
      <c r="B1277" s="71"/>
      <c r="C1277" s="115" t="s">
        <v>1759</v>
      </c>
      <c r="D1277" s="76">
        <v>2</v>
      </c>
      <c r="E1277" s="74" t="s">
        <v>2</v>
      </c>
      <c r="F1277" s="71"/>
      <c r="G1277" s="71"/>
      <c r="H1277" s="71"/>
    </row>
    <row r="1278" spans="1:8" s="182" customFormat="1">
      <c r="A1278" s="71"/>
      <c r="B1278" s="71"/>
      <c r="C1278" s="115" t="s">
        <v>1760</v>
      </c>
      <c r="D1278" s="76">
        <v>1</v>
      </c>
      <c r="E1278" s="74" t="s">
        <v>2</v>
      </c>
      <c r="F1278" s="71"/>
      <c r="G1278" s="71"/>
      <c r="H1278" s="71"/>
    </row>
    <row r="1279" spans="1:8" s="182" customFormat="1">
      <c r="A1279" s="71"/>
      <c r="B1279" s="71"/>
      <c r="C1279" s="115" t="s">
        <v>1761</v>
      </c>
      <c r="D1279" s="76">
        <v>1</v>
      </c>
      <c r="E1279" s="74" t="s">
        <v>2</v>
      </c>
      <c r="F1279" s="71"/>
      <c r="G1279" s="71"/>
      <c r="H1279" s="71"/>
    </row>
    <row r="1280" spans="1:8" s="182" customFormat="1">
      <c r="A1280" s="71"/>
      <c r="B1280" s="71"/>
      <c r="C1280" s="115" t="s">
        <v>1739</v>
      </c>
      <c r="D1280" s="76">
        <v>1</v>
      </c>
      <c r="E1280" s="74" t="s">
        <v>2</v>
      </c>
      <c r="F1280" s="71"/>
      <c r="G1280" s="71"/>
      <c r="H1280" s="71"/>
    </row>
    <row r="1281" spans="1:15" s="182" customFormat="1">
      <c r="A1281" s="71"/>
      <c r="B1281" s="71"/>
      <c r="C1281" s="115" t="s">
        <v>1633</v>
      </c>
      <c r="D1281" s="76">
        <v>2</v>
      </c>
      <c r="E1281" s="74" t="s">
        <v>2</v>
      </c>
      <c r="F1281" s="71"/>
      <c r="G1281" s="71"/>
      <c r="H1281" s="71"/>
    </row>
    <row r="1282" spans="1:15" s="182" customFormat="1">
      <c r="A1282" s="71"/>
      <c r="B1282" s="71"/>
      <c r="C1282" s="115" t="s">
        <v>1644</v>
      </c>
      <c r="D1282" s="76">
        <v>1</v>
      </c>
      <c r="E1282" s="74" t="s">
        <v>2</v>
      </c>
      <c r="F1282" s="71"/>
      <c r="G1282" s="71"/>
      <c r="H1282" s="71"/>
    </row>
    <row r="1283" spans="1:15" s="182" customFormat="1">
      <c r="A1283" s="71"/>
      <c r="B1283" s="71"/>
      <c r="C1283" s="115" t="s">
        <v>1740</v>
      </c>
      <c r="D1283" s="76">
        <v>2</v>
      </c>
      <c r="E1283" s="74" t="s">
        <v>2</v>
      </c>
      <c r="F1283" s="71"/>
      <c r="G1283" s="71"/>
      <c r="H1283" s="71"/>
    </row>
    <row r="1284" spans="1:15" s="182" customFormat="1">
      <c r="A1284" s="71"/>
      <c r="B1284" s="71"/>
      <c r="C1284" s="115" t="s">
        <v>1723</v>
      </c>
      <c r="D1284" s="76">
        <v>1</v>
      </c>
      <c r="E1284" s="74" t="s">
        <v>2</v>
      </c>
      <c r="F1284" s="71"/>
      <c r="G1284" s="71"/>
      <c r="H1284" s="71"/>
    </row>
    <row r="1285" spans="1:15" s="182" customFormat="1">
      <c r="A1285" s="71"/>
      <c r="B1285" s="71"/>
      <c r="C1285" s="115" t="s">
        <v>1742</v>
      </c>
      <c r="D1285" s="76">
        <v>1</v>
      </c>
      <c r="E1285" s="74" t="s">
        <v>2</v>
      </c>
      <c r="F1285" s="71"/>
      <c r="G1285" s="71"/>
      <c r="H1285" s="71"/>
    </row>
    <row r="1286" spans="1:15" s="182" customFormat="1">
      <c r="A1286" s="71"/>
      <c r="B1286" s="71"/>
      <c r="C1286" s="115" t="s">
        <v>1762</v>
      </c>
      <c r="D1286" s="76">
        <v>1</v>
      </c>
      <c r="E1286" s="74" t="s">
        <v>2</v>
      </c>
      <c r="F1286" s="71"/>
      <c r="G1286" s="71"/>
      <c r="H1286" s="71"/>
    </row>
    <row r="1287" spans="1:15" s="182" customFormat="1">
      <c r="A1287" s="71"/>
      <c r="B1287" s="71"/>
      <c r="C1287" s="115" t="s">
        <v>1750</v>
      </c>
      <c r="D1287" s="76">
        <v>1</v>
      </c>
      <c r="E1287" s="74" t="s">
        <v>2</v>
      </c>
      <c r="F1287" s="71"/>
      <c r="G1287" s="71"/>
      <c r="H1287" s="71"/>
    </row>
    <row r="1288" spans="1:15" s="182" customFormat="1">
      <c r="A1288" s="71"/>
      <c r="B1288" s="71"/>
      <c r="C1288" s="115" t="s">
        <v>1586</v>
      </c>
      <c r="D1288" s="76">
        <v>1</v>
      </c>
      <c r="E1288" s="74" t="s">
        <v>2</v>
      </c>
      <c r="F1288" s="71"/>
      <c r="G1288" s="71"/>
      <c r="H1288" s="71"/>
    </row>
    <row r="1289" spans="1:15" s="182" customFormat="1">
      <c r="A1289" s="71"/>
      <c r="B1289" s="71"/>
      <c r="C1289" s="115" t="s">
        <v>1763</v>
      </c>
      <c r="D1289" s="76">
        <v>2</v>
      </c>
      <c r="E1289" s="74" t="s">
        <v>2</v>
      </c>
      <c r="F1289" s="71"/>
      <c r="G1289" s="71"/>
      <c r="H1289" s="71"/>
    </row>
    <row r="1290" spans="1:15" s="182" customFormat="1">
      <c r="A1290" s="71"/>
      <c r="B1290" s="71"/>
      <c r="C1290" s="115" t="s">
        <v>1591</v>
      </c>
      <c r="D1290" s="76">
        <v>2</v>
      </c>
      <c r="E1290" s="74" t="s">
        <v>2</v>
      </c>
      <c r="F1290" s="71"/>
      <c r="G1290" s="71"/>
      <c r="H1290" s="71"/>
    </row>
    <row r="1291" spans="1:15" s="182" customFormat="1">
      <c r="A1291" s="71"/>
      <c r="B1291" s="71"/>
      <c r="C1291" s="115" t="s">
        <v>1593</v>
      </c>
      <c r="D1291" s="76">
        <v>2</v>
      </c>
      <c r="E1291" s="74" t="s">
        <v>2</v>
      </c>
      <c r="F1291" s="71"/>
      <c r="G1291" s="71"/>
      <c r="H1291" s="71"/>
    </row>
    <row r="1292" spans="1:15" s="182" customFormat="1">
      <c r="A1292" s="71"/>
      <c r="B1292" s="71"/>
      <c r="C1292" s="115" t="s">
        <v>1595</v>
      </c>
      <c r="D1292" s="76">
        <v>1</v>
      </c>
      <c r="E1292" s="74" t="s">
        <v>2</v>
      </c>
      <c r="F1292" s="71"/>
      <c r="G1292" s="71"/>
      <c r="H1292" s="71"/>
    </row>
    <row r="1293" spans="1:15" s="64" customFormat="1" ht="93.75" customHeight="1">
      <c r="A1293" s="67"/>
      <c r="B1293" s="67" t="s">
        <v>139</v>
      </c>
      <c r="C1293" s="72" t="s">
        <v>1779</v>
      </c>
      <c r="D1293" s="127"/>
      <c r="E1293" s="128"/>
      <c r="F1293" s="81"/>
      <c r="G1293" s="76"/>
      <c r="H1293" s="81"/>
      <c r="J1293" s="127"/>
    </row>
    <row r="1294" spans="1:15" s="64" customFormat="1" ht="21.75" customHeight="1">
      <c r="A1294" s="67"/>
      <c r="B1294" s="126"/>
      <c r="C1294" s="95" t="s">
        <v>410</v>
      </c>
      <c r="D1294" s="126"/>
      <c r="E1294" s="126"/>
      <c r="F1294" s="126"/>
      <c r="G1294" s="126"/>
      <c r="H1294" s="126"/>
      <c r="J1294" s="126"/>
    </row>
    <row r="1295" spans="1:15" s="137" customFormat="1" ht="24.95" customHeight="1">
      <c r="A1295" s="67">
        <v>1</v>
      </c>
      <c r="B1295" s="68"/>
      <c r="C1295" s="141" t="s">
        <v>411</v>
      </c>
      <c r="D1295" s="74">
        <v>1</v>
      </c>
      <c r="E1295" s="74" t="s">
        <v>17</v>
      </c>
      <c r="F1295" s="126"/>
      <c r="G1295" s="126"/>
      <c r="H1295" s="126"/>
      <c r="I1295" s="143"/>
      <c r="J1295" s="74">
        <v>1</v>
      </c>
      <c r="K1295" s="144"/>
      <c r="L1295" s="143"/>
      <c r="M1295" s="143"/>
      <c r="N1295" s="143"/>
      <c r="O1295" s="143"/>
    </row>
    <row r="1296" spans="1:15" s="137" customFormat="1" ht="24.95" customHeight="1">
      <c r="A1296" s="67">
        <v>2</v>
      </c>
      <c r="B1296" s="68"/>
      <c r="C1296" s="141" t="s">
        <v>412</v>
      </c>
      <c r="D1296" s="74">
        <v>1</v>
      </c>
      <c r="E1296" s="74" t="s">
        <v>17</v>
      </c>
      <c r="F1296" s="126"/>
      <c r="G1296" s="126"/>
      <c r="H1296" s="126"/>
      <c r="I1296" s="143"/>
      <c r="J1296" s="74">
        <v>1</v>
      </c>
      <c r="K1296" s="144"/>
      <c r="L1296" s="143"/>
      <c r="M1296" s="143"/>
      <c r="N1296" s="143"/>
      <c r="O1296" s="143"/>
    </row>
    <row r="1297" spans="1:15" s="137" customFormat="1" ht="24.95" customHeight="1">
      <c r="A1297" s="67">
        <v>3</v>
      </c>
      <c r="B1297" s="68"/>
      <c r="C1297" s="141" t="s">
        <v>413</v>
      </c>
      <c r="D1297" s="74">
        <v>1</v>
      </c>
      <c r="E1297" s="74" t="s">
        <v>17</v>
      </c>
      <c r="F1297" s="126"/>
      <c r="G1297" s="126"/>
      <c r="H1297" s="126"/>
      <c r="I1297" s="143"/>
      <c r="J1297" s="74">
        <v>1</v>
      </c>
      <c r="K1297" s="144"/>
      <c r="L1297" s="143"/>
      <c r="M1297" s="143"/>
      <c r="N1297" s="143"/>
      <c r="O1297" s="143"/>
    </row>
    <row r="1298" spans="1:15" s="137" customFormat="1" ht="24.95" customHeight="1">
      <c r="A1298" s="67">
        <v>4</v>
      </c>
      <c r="B1298" s="68"/>
      <c r="C1298" s="141" t="s">
        <v>414</v>
      </c>
      <c r="D1298" s="74">
        <v>1</v>
      </c>
      <c r="E1298" s="74" t="s">
        <v>17</v>
      </c>
      <c r="F1298" s="126"/>
      <c r="G1298" s="126"/>
      <c r="H1298" s="126"/>
      <c r="I1298" s="143"/>
      <c r="J1298" s="74">
        <v>1</v>
      </c>
      <c r="K1298" s="144"/>
      <c r="L1298" s="143"/>
      <c r="M1298" s="143"/>
      <c r="N1298" s="143"/>
      <c r="O1298" s="143"/>
    </row>
    <row r="1299" spans="1:15" s="137" customFormat="1" ht="24.95" customHeight="1">
      <c r="A1299" s="67">
        <v>5</v>
      </c>
      <c r="B1299" s="68"/>
      <c r="C1299" s="141" t="s">
        <v>415</v>
      </c>
      <c r="D1299" s="74">
        <v>1</v>
      </c>
      <c r="E1299" s="74" t="s">
        <v>17</v>
      </c>
      <c r="F1299" s="126"/>
      <c r="G1299" s="126"/>
      <c r="H1299" s="126"/>
      <c r="I1299" s="143"/>
      <c r="J1299" s="74">
        <v>1</v>
      </c>
      <c r="K1299" s="144"/>
      <c r="L1299" s="143"/>
      <c r="M1299" s="143"/>
      <c r="N1299" s="143"/>
      <c r="O1299" s="143"/>
    </row>
    <row r="1300" spans="1:15" s="137" customFormat="1" ht="24.95" customHeight="1">
      <c r="A1300" s="67">
        <v>6</v>
      </c>
      <c r="B1300" s="68"/>
      <c r="C1300" s="141" t="s">
        <v>416</v>
      </c>
      <c r="D1300" s="74">
        <v>1</v>
      </c>
      <c r="E1300" s="74" t="s">
        <v>17</v>
      </c>
      <c r="F1300" s="126"/>
      <c r="G1300" s="126"/>
      <c r="H1300" s="126"/>
      <c r="I1300" s="143"/>
      <c r="J1300" s="74">
        <v>1</v>
      </c>
      <c r="K1300" s="144"/>
      <c r="L1300" s="143"/>
      <c r="M1300" s="143"/>
      <c r="N1300" s="143"/>
      <c r="O1300" s="143"/>
    </row>
    <row r="1301" spans="1:15" s="137" customFormat="1" ht="24.95" customHeight="1">
      <c r="A1301" s="67">
        <v>7</v>
      </c>
      <c r="B1301" s="68"/>
      <c r="C1301" s="141" t="s">
        <v>417</v>
      </c>
      <c r="D1301" s="74">
        <v>1</v>
      </c>
      <c r="E1301" s="74" t="s">
        <v>17</v>
      </c>
      <c r="F1301" s="126"/>
      <c r="G1301" s="126"/>
      <c r="H1301" s="126"/>
      <c r="I1301" s="143"/>
      <c r="J1301" s="74">
        <v>1</v>
      </c>
      <c r="K1301" s="144"/>
      <c r="L1301" s="143"/>
      <c r="M1301" s="143"/>
      <c r="N1301" s="143"/>
      <c r="O1301" s="143"/>
    </row>
    <row r="1302" spans="1:15" s="137" customFormat="1" ht="24.95" customHeight="1">
      <c r="A1302" s="67">
        <v>8</v>
      </c>
      <c r="B1302" s="68"/>
      <c r="C1302" s="141" t="s">
        <v>418</v>
      </c>
      <c r="D1302" s="74">
        <v>1</v>
      </c>
      <c r="E1302" s="74" t="s">
        <v>17</v>
      </c>
      <c r="F1302" s="126"/>
      <c r="G1302" s="126"/>
      <c r="H1302" s="126"/>
      <c r="I1302" s="143"/>
      <c r="J1302" s="74">
        <v>1</v>
      </c>
      <c r="K1302" s="144"/>
      <c r="L1302" s="143"/>
      <c r="M1302" s="143"/>
      <c r="N1302" s="143"/>
      <c r="O1302" s="143"/>
    </row>
    <row r="1303" spans="1:15" s="137" customFormat="1" ht="24.95" customHeight="1">
      <c r="A1303" s="67">
        <v>9</v>
      </c>
      <c r="B1303" s="68"/>
      <c r="C1303" s="141" t="s">
        <v>419</v>
      </c>
      <c r="D1303" s="74">
        <v>1</v>
      </c>
      <c r="E1303" s="74" t="s">
        <v>17</v>
      </c>
      <c r="F1303" s="126"/>
      <c r="G1303" s="126"/>
      <c r="H1303" s="126"/>
      <c r="I1303" s="143"/>
      <c r="J1303" s="74">
        <v>1</v>
      </c>
      <c r="K1303" s="144"/>
      <c r="L1303" s="143"/>
      <c r="M1303" s="143"/>
      <c r="N1303" s="143"/>
      <c r="O1303" s="143"/>
    </row>
    <row r="1304" spans="1:15" s="137" customFormat="1" ht="24.95" customHeight="1">
      <c r="A1304" s="67">
        <v>10</v>
      </c>
      <c r="B1304" s="68"/>
      <c r="C1304" s="141" t="s">
        <v>420</v>
      </c>
      <c r="D1304" s="74">
        <v>1</v>
      </c>
      <c r="E1304" s="74" t="s">
        <v>17</v>
      </c>
      <c r="F1304" s="126"/>
      <c r="G1304" s="126"/>
      <c r="H1304" s="126"/>
      <c r="I1304" s="143"/>
      <c r="J1304" s="74">
        <v>1</v>
      </c>
      <c r="K1304" s="144"/>
      <c r="L1304" s="143"/>
      <c r="M1304" s="143"/>
      <c r="N1304" s="143"/>
      <c r="O1304" s="143"/>
    </row>
    <row r="1305" spans="1:15" s="137" customFormat="1" ht="24.95" customHeight="1">
      <c r="A1305" s="67">
        <v>11</v>
      </c>
      <c r="B1305" s="68"/>
      <c r="C1305" s="141" t="s">
        <v>421</v>
      </c>
      <c r="D1305" s="74">
        <v>1</v>
      </c>
      <c r="E1305" s="74" t="s">
        <v>17</v>
      </c>
      <c r="F1305" s="126"/>
      <c r="G1305" s="126"/>
      <c r="H1305" s="126"/>
      <c r="I1305" s="143"/>
      <c r="J1305" s="74">
        <v>1</v>
      </c>
      <c r="K1305" s="144"/>
      <c r="L1305" s="143"/>
      <c r="M1305" s="143"/>
      <c r="N1305" s="143"/>
      <c r="O1305" s="143"/>
    </row>
    <row r="1306" spans="1:15" s="137" customFormat="1" ht="24.95" customHeight="1">
      <c r="A1306" s="67">
        <v>12</v>
      </c>
      <c r="B1306" s="68"/>
      <c r="C1306" s="141" t="s">
        <v>422</v>
      </c>
      <c r="D1306" s="74">
        <v>1</v>
      </c>
      <c r="E1306" s="74" t="s">
        <v>17</v>
      </c>
      <c r="F1306" s="126"/>
      <c r="G1306" s="126"/>
      <c r="H1306" s="126"/>
      <c r="I1306" s="143"/>
      <c r="J1306" s="74">
        <v>1</v>
      </c>
      <c r="K1306" s="144"/>
      <c r="L1306" s="143"/>
      <c r="M1306" s="143"/>
      <c r="N1306" s="143"/>
      <c r="O1306" s="143"/>
    </row>
    <row r="1307" spans="1:15" s="137" customFormat="1" ht="24.95" customHeight="1">
      <c r="A1307" s="67">
        <v>13</v>
      </c>
      <c r="B1307" s="68"/>
      <c r="C1307" s="141" t="s">
        <v>423</v>
      </c>
      <c r="D1307" s="74">
        <v>1</v>
      </c>
      <c r="E1307" s="74" t="s">
        <v>17</v>
      </c>
      <c r="F1307" s="126"/>
      <c r="G1307" s="126"/>
      <c r="H1307" s="126"/>
      <c r="I1307" s="143"/>
      <c r="J1307" s="74">
        <v>1</v>
      </c>
      <c r="K1307" s="144"/>
      <c r="L1307" s="143"/>
      <c r="M1307" s="143"/>
      <c r="N1307" s="143"/>
      <c r="O1307" s="143"/>
    </row>
    <row r="1308" spans="1:15" s="137" customFormat="1" ht="24.95" customHeight="1">
      <c r="A1308" s="67">
        <v>14</v>
      </c>
      <c r="B1308" s="68"/>
      <c r="C1308" s="141" t="s">
        <v>424</v>
      </c>
      <c r="D1308" s="74">
        <v>1</v>
      </c>
      <c r="E1308" s="74" t="s">
        <v>17</v>
      </c>
      <c r="F1308" s="126"/>
      <c r="G1308" s="126"/>
      <c r="H1308" s="126"/>
      <c r="I1308" s="143"/>
      <c r="J1308" s="74">
        <v>1</v>
      </c>
      <c r="K1308" s="144"/>
      <c r="L1308" s="143"/>
      <c r="M1308" s="143"/>
      <c r="N1308" s="143"/>
      <c r="O1308" s="143"/>
    </row>
    <row r="1309" spans="1:15" s="137" customFormat="1" ht="24.95" customHeight="1">
      <c r="A1309" s="67">
        <v>15</v>
      </c>
      <c r="B1309" s="68"/>
      <c r="C1309" s="141" t="s">
        <v>425</v>
      </c>
      <c r="D1309" s="74">
        <v>1</v>
      </c>
      <c r="E1309" s="74" t="s">
        <v>17</v>
      </c>
      <c r="F1309" s="126"/>
      <c r="G1309" s="126"/>
      <c r="H1309" s="126"/>
      <c r="I1309" s="143"/>
      <c r="J1309" s="74">
        <v>1</v>
      </c>
      <c r="K1309" s="144"/>
      <c r="L1309" s="143"/>
      <c r="M1309" s="143"/>
      <c r="N1309" s="143"/>
      <c r="O1309" s="143"/>
    </row>
    <row r="1310" spans="1:15" s="137" customFormat="1" ht="24.95" customHeight="1">
      <c r="A1310" s="67">
        <v>16</v>
      </c>
      <c r="B1310" s="68"/>
      <c r="C1310" s="141" t="s">
        <v>426</v>
      </c>
      <c r="D1310" s="74">
        <v>1</v>
      </c>
      <c r="E1310" s="74" t="s">
        <v>17</v>
      </c>
      <c r="F1310" s="126"/>
      <c r="G1310" s="126"/>
      <c r="H1310" s="126"/>
      <c r="I1310" s="143"/>
      <c r="J1310" s="74">
        <v>1</v>
      </c>
      <c r="K1310" s="144"/>
      <c r="L1310" s="143"/>
      <c r="M1310" s="143"/>
      <c r="N1310" s="143"/>
      <c r="O1310" s="143"/>
    </row>
    <row r="1311" spans="1:15" s="137" customFormat="1" ht="24.95" customHeight="1">
      <c r="A1311" s="67">
        <v>17</v>
      </c>
      <c r="B1311" s="68"/>
      <c r="C1311" s="141" t="s">
        <v>427</v>
      </c>
      <c r="D1311" s="74">
        <v>1</v>
      </c>
      <c r="E1311" s="74" t="s">
        <v>17</v>
      </c>
      <c r="F1311" s="126"/>
      <c r="G1311" s="126"/>
      <c r="H1311" s="126"/>
      <c r="I1311" s="143"/>
      <c r="J1311" s="74">
        <v>1</v>
      </c>
      <c r="K1311" s="144"/>
      <c r="L1311" s="143"/>
      <c r="M1311" s="143"/>
      <c r="N1311" s="143"/>
      <c r="O1311" s="143"/>
    </row>
    <row r="1312" spans="1:15" s="137" customFormat="1" ht="24.95" customHeight="1">
      <c r="A1312" s="67">
        <v>18</v>
      </c>
      <c r="B1312" s="68"/>
      <c r="C1312" s="141" t="s">
        <v>428</v>
      </c>
      <c r="D1312" s="74">
        <v>1</v>
      </c>
      <c r="E1312" s="74" t="s">
        <v>17</v>
      </c>
      <c r="F1312" s="126"/>
      <c r="G1312" s="126"/>
      <c r="H1312" s="126"/>
      <c r="I1312" s="143"/>
      <c r="J1312" s="74">
        <v>1</v>
      </c>
      <c r="K1312" s="144"/>
      <c r="L1312" s="143"/>
      <c r="M1312" s="143"/>
      <c r="N1312" s="143"/>
      <c r="O1312" s="143"/>
    </row>
    <row r="1313" spans="1:15" s="137" customFormat="1" ht="24.95" customHeight="1">
      <c r="A1313" s="67">
        <v>19</v>
      </c>
      <c r="B1313" s="68"/>
      <c r="C1313" s="141" t="s">
        <v>429</v>
      </c>
      <c r="D1313" s="74">
        <v>1</v>
      </c>
      <c r="E1313" s="74" t="s">
        <v>17</v>
      </c>
      <c r="F1313" s="126"/>
      <c r="G1313" s="126"/>
      <c r="H1313" s="126"/>
      <c r="I1313" s="143"/>
      <c r="J1313" s="74">
        <v>1</v>
      </c>
      <c r="K1313" s="144"/>
      <c r="L1313" s="143"/>
      <c r="M1313" s="143"/>
      <c r="N1313" s="143"/>
      <c r="O1313" s="143"/>
    </row>
    <row r="1314" spans="1:15" s="137" customFormat="1" ht="24.95" customHeight="1">
      <c r="A1314" s="67">
        <v>20</v>
      </c>
      <c r="B1314" s="68"/>
      <c r="C1314" s="141" t="s">
        <v>430</v>
      </c>
      <c r="D1314" s="74">
        <v>1</v>
      </c>
      <c r="E1314" s="74" t="s">
        <v>17</v>
      </c>
      <c r="F1314" s="126"/>
      <c r="G1314" s="126"/>
      <c r="H1314" s="126"/>
      <c r="I1314" s="143"/>
      <c r="J1314" s="74">
        <v>1</v>
      </c>
      <c r="K1314" s="144"/>
      <c r="L1314" s="143"/>
      <c r="M1314" s="143"/>
      <c r="N1314" s="143"/>
      <c r="O1314" s="143"/>
    </row>
    <row r="1315" spans="1:15" s="137" customFormat="1" ht="24.95" customHeight="1">
      <c r="A1315" s="67">
        <v>21</v>
      </c>
      <c r="B1315" s="68"/>
      <c r="C1315" s="141" t="s">
        <v>431</v>
      </c>
      <c r="D1315" s="74">
        <v>1</v>
      </c>
      <c r="E1315" s="74" t="s">
        <v>17</v>
      </c>
      <c r="F1315" s="126"/>
      <c r="G1315" s="126"/>
      <c r="H1315" s="126"/>
      <c r="I1315" s="143"/>
      <c r="J1315" s="74">
        <v>1</v>
      </c>
      <c r="K1315" s="144"/>
      <c r="L1315" s="143"/>
      <c r="M1315" s="143"/>
      <c r="N1315" s="143"/>
      <c r="O1315" s="143"/>
    </row>
    <row r="1316" spans="1:15" s="137" customFormat="1" ht="24.95" customHeight="1">
      <c r="A1316" s="67">
        <v>22</v>
      </c>
      <c r="B1316" s="68"/>
      <c r="C1316" s="141" t="s">
        <v>432</v>
      </c>
      <c r="D1316" s="74">
        <v>1</v>
      </c>
      <c r="E1316" s="74" t="s">
        <v>17</v>
      </c>
      <c r="F1316" s="126"/>
      <c r="G1316" s="126"/>
      <c r="H1316" s="126"/>
      <c r="I1316" s="143"/>
      <c r="J1316" s="74">
        <v>1</v>
      </c>
      <c r="K1316" s="144"/>
      <c r="L1316" s="143"/>
      <c r="M1316" s="143"/>
      <c r="N1316" s="143"/>
      <c r="O1316" s="143"/>
    </row>
    <row r="1317" spans="1:15" s="137" customFormat="1" ht="24.95" customHeight="1">
      <c r="A1317" s="67">
        <v>23</v>
      </c>
      <c r="B1317" s="68"/>
      <c r="C1317" s="141" t="s">
        <v>433</v>
      </c>
      <c r="D1317" s="74">
        <v>1</v>
      </c>
      <c r="E1317" s="74" t="s">
        <v>17</v>
      </c>
      <c r="F1317" s="126"/>
      <c r="G1317" s="126"/>
      <c r="H1317" s="126"/>
      <c r="I1317" s="143"/>
      <c r="J1317" s="74">
        <v>1</v>
      </c>
      <c r="K1317" s="144"/>
      <c r="L1317" s="143"/>
      <c r="M1317" s="143"/>
      <c r="N1317" s="143"/>
      <c r="O1317" s="143"/>
    </row>
    <row r="1318" spans="1:15" s="137" customFormat="1" ht="24.95" customHeight="1">
      <c r="A1318" s="67">
        <v>24</v>
      </c>
      <c r="B1318" s="68"/>
      <c r="C1318" s="141" t="s">
        <v>434</v>
      </c>
      <c r="D1318" s="74">
        <v>1</v>
      </c>
      <c r="E1318" s="74" t="s">
        <v>17</v>
      </c>
      <c r="F1318" s="126"/>
      <c r="G1318" s="126"/>
      <c r="H1318" s="126"/>
      <c r="I1318" s="143"/>
      <c r="J1318" s="74">
        <v>1</v>
      </c>
      <c r="K1318" s="144"/>
      <c r="L1318" s="143"/>
      <c r="M1318" s="143"/>
      <c r="N1318" s="143"/>
      <c r="O1318" s="143"/>
    </row>
    <row r="1319" spans="1:15" s="137" customFormat="1" ht="24.95" customHeight="1">
      <c r="A1319" s="67">
        <v>25</v>
      </c>
      <c r="B1319" s="68"/>
      <c r="C1319" s="141" t="s">
        <v>435</v>
      </c>
      <c r="D1319" s="74">
        <v>1</v>
      </c>
      <c r="E1319" s="74" t="s">
        <v>17</v>
      </c>
      <c r="F1319" s="126"/>
      <c r="G1319" s="126"/>
      <c r="H1319" s="126"/>
      <c r="I1319" s="143"/>
      <c r="J1319" s="74">
        <v>1</v>
      </c>
      <c r="K1319" s="144"/>
      <c r="L1319" s="143"/>
      <c r="M1319" s="143"/>
      <c r="N1319" s="143"/>
      <c r="O1319" s="143"/>
    </row>
    <row r="1320" spans="1:15" s="137" customFormat="1" ht="24.95" customHeight="1">
      <c r="A1320" s="67">
        <v>26</v>
      </c>
      <c r="B1320" s="68"/>
      <c r="C1320" s="141" t="s">
        <v>436</v>
      </c>
      <c r="D1320" s="74">
        <v>1</v>
      </c>
      <c r="E1320" s="74" t="s">
        <v>17</v>
      </c>
      <c r="F1320" s="126"/>
      <c r="G1320" s="126"/>
      <c r="H1320" s="126"/>
      <c r="I1320" s="143"/>
      <c r="J1320" s="74">
        <v>1</v>
      </c>
      <c r="K1320" s="144"/>
      <c r="L1320" s="143"/>
      <c r="M1320" s="143"/>
      <c r="N1320" s="143"/>
      <c r="O1320" s="143"/>
    </row>
    <row r="1321" spans="1:15" s="137" customFormat="1" ht="24.95" customHeight="1">
      <c r="A1321" s="67">
        <v>27</v>
      </c>
      <c r="B1321" s="68"/>
      <c r="C1321" s="141" t="s">
        <v>437</v>
      </c>
      <c r="D1321" s="74">
        <v>1</v>
      </c>
      <c r="E1321" s="74" t="s">
        <v>17</v>
      </c>
      <c r="F1321" s="126"/>
      <c r="G1321" s="126"/>
      <c r="H1321" s="126"/>
      <c r="I1321" s="143"/>
      <c r="J1321" s="74">
        <v>1</v>
      </c>
      <c r="K1321" s="144"/>
      <c r="L1321" s="143"/>
      <c r="M1321" s="143"/>
      <c r="N1321" s="143"/>
      <c r="O1321" s="143"/>
    </row>
    <row r="1322" spans="1:15" s="137" customFormat="1" ht="24.95" customHeight="1">
      <c r="A1322" s="67">
        <v>28</v>
      </c>
      <c r="B1322" s="68"/>
      <c r="C1322" s="141" t="s">
        <v>438</v>
      </c>
      <c r="D1322" s="74">
        <v>1</v>
      </c>
      <c r="E1322" s="74" t="s">
        <v>17</v>
      </c>
      <c r="F1322" s="126"/>
      <c r="G1322" s="126"/>
      <c r="H1322" s="126"/>
      <c r="I1322" s="143"/>
      <c r="J1322" s="74">
        <v>1</v>
      </c>
      <c r="K1322" s="144"/>
      <c r="L1322" s="143"/>
      <c r="M1322" s="143"/>
      <c r="N1322" s="143"/>
      <c r="O1322" s="143"/>
    </row>
    <row r="1323" spans="1:15" s="137" customFormat="1" ht="24.95" customHeight="1">
      <c r="A1323" s="67">
        <v>29</v>
      </c>
      <c r="B1323" s="68"/>
      <c r="C1323" s="141" t="s">
        <v>439</v>
      </c>
      <c r="D1323" s="74">
        <v>1</v>
      </c>
      <c r="E1323" s="74" t="s">
        <v>17</v>
      </c>
      <c r="F1323" s="126"/>
      <c r="G1323" s="126"/>
      <c r="H1323" s="126"/>
      <c r="I1323" s="143"/>
      <c r="J1323" s="74">
        <v>1</v>
      </c>
      <c r="K1323" s="144"/>
      <c r="L1323" s="143"/>
      <c r="M1323" s="143"/>
      <c r="N1323" s="143"/>
      <c r="O1323" s="143"/>
    </row>
    <row r="1324" spans="1:15" s="137" customFormat="1" ht="24.95" customHeight="1">
      <c r="A1324" s="67">
        <v>30</v>
      </c>
      <c r="B1324" s="68"/>
      <c r="C1324" s="141" t="s">
        <v>440</v>
      </c>
      <c r="D1324" s="74">
        <v>1</v>
      </c>
      <c r="E1324" s="74" t="s">
        <v>17</v>
      </c>
      <c r="F1324" s="126"/>
      <c r="G1324" s="126"/>
      <c r="H1324" s="126"/>
      <c r="I1324" s="143"/>
      <c r="J1324" s="74">
        <v>1</v>
      </c>
      <c r="K1324" s="144"/>
      <c r="L1324" s="143"/>
      <c r="M1324" s="143"/>
      <c r="N1324" s="143"/>
      <c r="O1324" s="143"/>
    </row>
    <row r="1325" spans="1:15" s="137" customFormat="1" ht="24.95" customHeight="1">
      <c r="A1325" s="67">
        <v>31</v>
      </c>
      <c r="B1325" s="68"/>
      <c r="C1325" s="141" t="s">
        <v>441</v>
      </c>
      <c r="D1325" s="74">
        <v>1</v>
      </c>
      <c r="E1325" s="74" t="s">
        <v>17</v>
      </c>
      <c r="F1325" s="126"/>
      <c r="G1325" s="126"/>
      <c r="H1325" s="126"/>
      <c r="I1325" s="143"/>
      <c r="J1325" s="74">
        <v>1</v>
      </c>
      <c r="K1325" s="144"/>
      <c r="L1325" s="143"/>
      <c r="M1325" s="143"/>
      <c r="N1325" s="143"/>
      <c r="O1325" s="143"/>
    </row>
    <row r="1326" spans="1:15" s="137" customFormat="1" ht="24.95" customHeight="1">
      <c r="A1326" s="67">
        <v>32</v>
      </c>
      <c r="B1326" s="68"/>
      <c r="C1326" s="141" t="s">
        <v>442</v>
      </c>
      <c r="D1326" s="74">
        <v>1</v>
      </c>
      <c r="E1326" s="74" t="s">
        <v>17</v>
      </c>
      <c r="F1326" s="126"/>
      <c r="G1326" s="126"/>
      <c r="H1326" s="126"/>
      <c r="I1326" s="143"/>
      <c r="J1326" s="74">
        <v>1</v>
      </c>
      <c r="K1326" s="144"/>
      <c r="L1326" s="143"/>
      <c r="M1326" s="143"/>
      <c r="N1326" s="143"/>
      <c r="O1326" s="143"/>
    </row>
    <row r="1327" spans="1:15" s="137" customFormat="1" ht="24.95" customHeight="1">
      <c r="A1327" s="67">
        <v>33</v>
      </c>
      <c r="B1327" s="68"/>
      <c r="C1327" s="141" t="s">
        <v>443</v>
      </c>
      <c r="D1327" s="74">
        <v>1</v>
      </c>
      <c r="E1327" s="74" t="s">
        <v>17</v>
      </c>
      <c r="F1327" s="126"/>
      <c r="G1327" s="126"/>
      <c r="H1327" s="126"/>
      <c r="I1327" s="143"/>
      <c r="J1327" s="74">
        <v>1</v>
      </c>
      <c r="K1327" s="144"/>
      <c r="L1327" s="143"/>
      <c r="M1327" s="143"/>
      <c r="N1327" s="143"/>
      <c r="O1327" s="143"/>
    </row>
    <row r="1328" spans="1:15" s="137" customFormat="1" ht="24.95" customHeight="1">
      <c r="A1328" s="67">
        <v>34</v>
      </c>
      <c r="B1328" s="68"/>
      <c r="C1328" s="141" t="s">
        <v>444</v>
      </c>
      <c r="D1328" s="74">
        <v>1</v>
      </c>
      <c r="E1328" s="74" t="s">
        <v>17</v>
      </c>
      <c r="F1328" s="126"/>
      <c r="G1328" s="126"/>
      <c r="H1328" s="126"/>
      <c r="I1328" s="143"/>
      <c r="J1328" s="74">
        <v>1</v>
      </c>
      <c r="K1328" s="144"/>
      <c r="L1328" s="143"/>
      <c r="M1328" s="143"/>
      <c r="N1328" s="143"/>
      <c r="O1328" s="143"/>
    </row>
    <row r="1329" spans="1:15" s="137" customFormat="1" ht="24.95" customHeight="1">
      <c r="A1329" s="67">
        <v>35</v>
      </c>
      <c r="B1329" s="68"/>
      <c r="C1329" s="141" t="s">
        <v>445</v>
      </c>
      <c r="D1329" s="74">
        <v>1</v>
      </c>
      <c r="E1329" s="74" t="s">
        <v>17</v>
      </c>
      <c r="F1329" s="126"/>
      <c r="G1329" s="126"/>
      <c r="H1329" s="126"/>
      <c r="I1329" s="143"/>
      <c r="J1329" s="74">
        <v>1</v>
      </c>
      <c r="K1329" s="143"/>
      <c r="L1329" s="143"/>
      <c r="M1329" s="143"/>
      <c r="N1329" s="143"/>
      <c r="O1329" s="143"/>
    </row>
    <row r="1330" spans="1:15" s="137" customFormat="1" ht="24.95" customHeight="1">
      <c r="A1330" s="67">
        <v>36</v>
      </c>
      <c r="B1330" s="68"/>
      <c r="C1330" s="141" t="s">
        <v>446</v>
      </c>
      <c r="D1330" s="74">
        <v>1</v>
      </c>
      <c r="E1330" s="74" t="s">
        <v>17</v>
      </c>
      <c r="F1330" s="126"/>
      <c r="G1330" s="126"/>
      <c r="H1330" s="126"/>
      <c r="I1330" s="143"/>
      <c r="J1330" s="74">
        <v>1</v>
      </c>
      <c r="K1330" s="143"/>
      <c r="L1330" s="143"/>
      <c r="M1330" s="143"/>
      <c r="N1330" s="143"/>
      <c r="O1330" s="143"/>
    </row>
    <row r="1331" spans="1:15" s="137" customFormat="1" ht="24.95" customHeight="1">
      <c r="A1331" s="67">
        <v>37</v>
      </c>
      <c r="B1331" s="68"/>
      <c r="C1331" s="141" t="s">
        <v>447</v>
      </c>
      <c r="D1331" s="74">
        <v>1</v>
      </c>
      <c r="E1331" s="74" t="s">
        <v>17</v>
      </c>
      <c r="F1331" s="126"/>
      <c r="G1331" s="126"/>
      <c r="H1331" s="126"/>
      <c r="I1331" s="143"/>
      <c r="J1331" s="74">
        <v>1</v>
      </c>
      <c r="K1331" s="143"/>
      <c r="L1331" s="143"/>
      <c r="M1331" s="143"/>
      <c r="N1331" s="143"/>
      <c r="O1331" s="143"/>
    </row>
    <row r="1332" spans="1:15" s="137" customFormat="1" ht="24.95" customHeight="1">
      <c r="A1332" s="67">
        <v>38</v>
      </c>
      <c r="B1332" s="68"/>
      <c r="C1332" s="141" t="s">
        <v>448</v>
      </c>
      <c r="D1332" s="74">
        <v>1</v>
      </c>
      <c r="E1332" s="74" t="s">
        <v>17</v>
      </c>
      <c r="F1332" s="126"/>
      <c r="G1332" s="126"/>
      <c r="H1332" s="126"/>
      <c r="I1332" s="143"/>
      <c r="J1332" s="74">
        <v>1</v>
      </c>
      <c r="K1332" s="145"/>
      <c r="L1332" s="143"/>
      <c r="M1332" s="143"/>
      <c r="N1332" s="143"/>
      <c r="O1332" s="143"/>
    </row>
    <row r="1333" spans="1:15" s="137" customFormat="1" ht="24.95" customHeight="1">
      <c r="A1333" s="67">
        <v>39</v>
      </c>
      <c r="B1333" s="68"/>
      <c r="C1333" s="141" t="s">
        <v>449</v>
      </c>
      <c r="D1333" s="74">
        <v>1</v>
      </c>
      <c r="E1333" s="74" t="s">
        <v>17</v>
      </c>
      <c r="F1333" s="126"/>
      <c r="G1333" s="126"/>
      <c r="H1333" s="126"/>
      <c r="I1333" s="143"/>
      <c r="J1333" s="74">
        <v>1</v>
      </c>
      <c r="K1333" s="145"/>
      <c r="L1333" s="143"/>
      <c r="M1333" s="143"/>
      <c r="N1333" s="143"/>
      <c r="O1333" s="143"/>
    </row>
    <row r="1334" spans="1:15" s="137" customFormat="1" ht="24.95" customHeight="1">
      <c r="A1334" s="67">
        <v>40</v>
      </c>
      <c r="B1334" s="68"/>
      <c r="C1334" s="141" t="s">
        <v>450</v>
      </c>
      <c r="D1334" s="74">
        <v>1</v>
      </c>
      <c r="E1334" s="74" t="s">
        <v>17</v>
      </c>
      <c r="F1334" s="126"/>
      <c r="G1334" s="126"/>
      <c r="H1334" s="126"/>
      <c r="I1334" s="143"/>
      <c r="J1334" s="74">
        <v>1</v>
      </c>
      <c r="K1334" s="145"/>
      <c r="L1334" s="143"/>
      <c r="M1334" s="143"/>
      <c r="N1334" s="143"/>
      <c r="O1334" s="146"/>
    </row>
    <row r="1335" spans="1:15" s="137" customFormat="1" ht="24.95" customHeight="1">
      <c r="A1335" s="67">
        <v>41</v>
      </c>
      <c r="B1335" s="68"/>
      <c r="C1335" s="141" t="s">
        <v>451</v>
      </c>
      <c r="D1335" s="74">
        <v>1</v>
      </c>
      <c r="E1335" s="74" t="s">
        <v>17</v>
      </c>
      <c r="F1335" s="126"/>
      <c r="G1335" s="126"/>
      <c r="H1335" s="126"/>
      <c r="I1335" s="143"/>
      <c r="J1335" s="74">
        <v>1</v>
      </c>
      <c r="K1335" s="145"/>
      <c r="L1335" s="143"/>
      <c r="M1335" s="143"/>
      <c r="N1335" s="143"/>
      <c r="O1335" s="143"/>
    </row>
    <row r="1336" spans="1:15" s="137" customFormat="1" ht="24.95" customHeight="1">
      <c r="A1336" s="67">
        <v>42</v>
      </c>
      <c r="B1336" s="68"/>
      <c r="C1336" s="141" t="s">
        <v>452</v>
      </c>
      <c r="D1336" s="74">
        <v>1</v>
      </c>
      <c r="E1336" s="74" t="s">
        <v>17</v>
      </c>
      <c r="F1336" s="126"/>
      <c r="G1336" s="126"/>
      <c r="H1336" s="126"/>
      <c r="I1336" s="143"/>
      <c r="J1336" s="74">
        <v>1</v>
      </c>
      <c r="K1336" s="143"/>
      <c r="L1336" s="143"/>
      <c r="M1336" s="143"/>
      <c r="N1336" s="143"/>
      <c r="O1336" s="143"/>
    </row>
    <row r="1337" spans="1:15" s="137" customFormat="1" ht="24.95" customHeight="1">
      <c r="A1337" s="67">
        <v>43</v>
      </c>
      <c r="B1337" s="68"/>
      <c r="C1337" s="141" t="s">
        <v>453</v>
      </c>
      <c r="D1337" s="74">
        <v>1</v>
      </c>
      <c r="E1337" s="74" t="s">
        <v>17</v>
      </c>
      <c r="F1337" s="126"/>
      <c r="G1337" s="126"/>
      <c r="H1337" s="126"/>
      <c r="I1337" s="143"/>
      <c r="J1337" s="74">
        <v>1</v>
      </c>
      <c r="K1337" s="143"/>
      <c r="L1337" s="143"/>
      <c r="M1337" s="143"/>
      <c r="N1337" s="143"/>
      <c r="O1337" s="143"/>
    </row>
    <row r="1338" spans="1:15" s="137" customFormat="1" ht="24.95" customHeight="1">
      <c r="A1338" s="67">
        <v>44</v>
      </c>
      <c r="B1338" s="68"/>
      <c r="C1338" s="141" t="s">
        <v>454</v>
      </c>
      <c r="D1338" s="74">
        <v>1</v>
      </c>
      <c r="E1338" s="74" t="s">
        <v>17</v>
      </c>
      <c r="F1338" s="126"/>
      <c r="G1338" s="126"/>
      <c r="H1338" s="126"/>
      <c r="I1338" s="143"/>
      <c r="J1338" s="74">
        <v>1</v>
      </c>
      <c r="K1338" s="143"/>
      <c r="L1338" s="143"/>
      <c r="M1338" s="143"/>
      <c r="N1338" s="143"/>
      <c r="O1338" s="143"/>
    </row>
    <row r="1339" spans="1:15" s="137" customFormat="1" ht="24.95" customHeight="1">
      <c r="A1339" s="67">
        <v>45</v>
      </c>
      <c r="B1339" s="68"/>
      <c r="C1339" s="141" t="s">
        <v>455</v>
      </c>
      <c r="D1339" s="74">
        <v>1</v>
      </c>
      <c r="E1339" s="74" t="s">
        <v>17</v>
      </c>
      <c r="F1339" s="126"/>
      <c r="G1339" s="126"/>
      <c r="H1339" s="126"/>
      <c r="I1339" s="143"/>
      <c r="J1339" s="74">
        <v>1</v>
      </c>
      <c r="K1339" s="143"/>
      <c r="L1339" s="143"/>
      <c r="M1339" s="143"/>
      <c r="N1339" s="143"/>
      <c r="O1339" s="147"/>
    </row>
    <row r="1340" spans="1:15" s="137" customFormat="1" ht="24.95" customHeight="1">
      <c r="A1340" s="67">
        <v>46</v>
      </c>
      <c r="B1340" s="68"/>
      <c r="C1340" s="141" t="s">
        <v>456</v>
      </c>
      <c r="D1340" s="74">
        <v>1</v>
      </c>
      <c r="E1340" s="74" t="s">
        <v>17</v>
      </c>
      <c r="F1340" s="126"/>
      <c r="G1340" s="126"/>
      <c r="H1340" s="126"/>
      <c r="I1340" s="143"/>
      <c r="J1340" s="74">
        <v>1</v>
      </c>
      <c r="K1340" s="143"/>
      <c r="L1340" s="143"/>
      <c r="M1340" s="143"/>
      <c r="N1340" s="143"/>
      <c r="O1340" s="143"/>
    </row>
    <row r="1341" spans="1:15" s="137" customFormat="1" ht="24.95" customHeight="1">
      <c r="A1341" s="67">
        <v>47</v>
      </c>
      <c r="B1341" s="68"/>
      <c r="C1341" s="141" t="s">
        <v>457</v>
      </c>
      <c r="D1341" s="74">
        <v>1</v>
      </c>
      <c r="E1341" s="74" t="s">
        <v>17</v>
      </c>
      <c r="F1341" s="126"/>
      <c r="G1341" s="126"/>
      <c r="H1341" s="126"/>
      <c r="I1341" s="143"/>
      <c r="J1341" s="74">
        <v>1</v>
      </c>
      <c r="K1341" s="143"/>
      <c r="L1341" s="143"/>
      <c r="M1341" s="143"/>
      <c r="N1341" s="143"/>
      <c r="O1341" s="143"/>
    </row>
    <row r="1342" spans="1:15" s="137" customFormat="1" ht="24.95" customHeight="1">
      <c r="A1342" s="67">
        <v>48</v>
      </c>
      <c r="B1342" s="68"/>
      <c r="C1342" s="141" t="s">
        <v>458</v>
      </c>
      <c r="D1342" s="74">
        <v>1</v>
      </c>
      <c r="E1342" s="74" t="s">
        <v>17</v>
      </c>
      <c r="F1342" s="126"/>
      <c r="G1342" s="126"/>
      <c r="H1342" s="126"/>
      <c r="I1342" s="143"/>
      <c r="J1342" s="74">
        <v>1</v>
      </c>
      <c r="K1342" s="148"/>
      <c r="L1342" s="143"/>
      <c r="M1342" s="143"/>
      <c r="N1342" s="143"/>
      <c r="O1342" s="143"/>
    </row>
    <row r="1343" spans="1:15" s="137" customFormat="1" ht="24.95" customHeight="1">
      <c r="A1343" s="67">
        <v>49</v>
      </c>
      <c r="B1343" s="68"/>
      <c r="C1343" s="141" t="s">
        <v>459</v>
      </c>
      <c r="D1343" s="74">
        <v>1</v>
      </c>
      <c r="E1343" s="74" t="s">
        <v>17</v>
      </c>
      <c r="F1343" s="126"/>
      <c r="G1343" s="126"/>
      <c r="H1343" s="126"/>
      <c r="I1343" s="143"/>
      <c r="J1343" s="74">
        <v>1</v>
      </c>
      <c r="K1343" s="148"/>
      <c r="L1343" s="143"/>
      <c r="M1343" s="143"/>
      <c r="N1343" s="143"/>
      <c r="O1343" s="143"/>
    </row>
    <row r="1344" spans="1:15" s="137" customFormat="1" ht="24.95" customHeight="1">
      <c r="A1344" s="67">
        <v>50</v>
      </c>
      <c r="B1344" s="68"/>
      <c r="C1344" s="141" t="s">
        <v>460</v>
      </c>
      <c r="D1344" s="74">
        <v>1</v>
      </c>
      <c r="E1344" s="74" t="s">
        <v>17</v>
      </c>
      <c r="F1344" s="126"/>
      <c r="G1344" s="126"/>
      <c r="H1344" s="126"/>
      <c r="I1344" s="143"/>
      <c r="J1344" s="74">
        <v>1</v>
      </c>
      <c r="K1344" s="148"/>
      <c r="L1344" s="143"/>
      <c r="M1344" s="143"/>
      <c r="N1344" s="143"/>
      <c r="O1344" s="143"/>
    </row>
    <row r="1345" spans="1:15" s="137" customFormat="1" ht="24.95" customHeight="1">
      <c r="A1345" s="67">
        <v>51</v>
      </c>
      <c r="B1345" s="68"/>
      <c r="C1345" s="141" t="s">
        <v>461</v>
      </c>
      <c r="D1345" s="74">
        <v>1</v>
      </c>
      <c r="E1345" s="74" t="s">
        <v>17</v>
      </c>
      <c r="F1345" s="126"/>
      <c r="G1345" s="126"/>
      <c r="H1345" s="126"/>
      <c r="I1345" s="143"/>
      <c r="J1345" s="74">
        <v>1</v>
      </c>
      <c r="K1345" s="148"/>
      <c r="L1345" s="143"/>
      <c r="M1345" s="143"/>
      <c r="N1345" s="143"/>
      <c r="O1345" s="143"/>
    </row>
    <row r="1346" spans="1:15" s="137" customFormat="1" ht="24.95" customHeight="1">
      <c r="A1346" s="67">
        <v>52</v>
      </c>
      <c r="B1346" s="68"/>
      <c r="C1346" s="141" t="s">
        <v>462</v>
      </c>
      <c r="D1346" s="74">
        <v>1</v>
      </c>
      <c r="E1346" s="74" t="s">
        <v>17</v>
      </c>
      <c r="F1346" s="126"/>
      <c r="G1346" s="126"/>
      <c r="H1346" s="126"/>
      <c r="I1346" s="143"/>
      <c r="J1346" s="74">
        <v>1</v>
      </c>
      <c r="K1346" s="143"/>
      <c r="L1346" s="143"/>
      <c r="M1346" s="143"/>
      <c r="N1346" s="143"/>
      <c r="O1346" s="143"/>
    </row>
    <row r="1347" spans="1:15" s="137" customFormat="1" ht="24.95" customHeight="1">
      <c r="A1347" s="67">
        <v>53</v>
      </c>
      <c r="B1347" s="68"/>
      <c r="C1347" s="141" t="s">
        <v>463</v>
      </c>
      <c r="D1347" s="74">
        <v>1</v>
      </c>
      <c r="E1347" s="74" t="s">
        <v>17</v>
      </c>
      <c r="F1347" s="126"/>
      <c r="G1347" s="126"/>
      <c r="H1347" s="126"/>
      <c r="I1347" s="143"/>
      <c r="J1347" s="74">
        <v>1</v>
      </c>
      <c r="K1347" s="143"/>
      <c r="L1347" s="143"/>
      <c r="M1347" s="143"/>
      <c r="N1347" s="143"/>
      <c r="O1347" s="146"/>
    </row>
    <row r="1348" spans="1:15" s="137" customFormat="1" ht="24.95" customHeight="1">
      <c r="A1348" s="67">
        <v>54</v>
      </c>
      <c r="B1348" s="68"/>
      <c r="C1348" s="141" t="s">
        <v>464</v>
      </c>
      <c r="D1348" s="74">
        <v>1</v>
      </c>
      <c r="E1348" s="74" t="s">
        <v>17</v>
      </c>
      <c r="F1348" s="126"/>
      <c r="G1348" s="126"/>
      <c r="H1348" s="126"/>
      <c r="I1348" s="143"/>
      <c r="J1348" s="74">
        <v>1</v>
      </c>
      <c r="K1348" s="143"/>
      <c r="L1348" s="143"/>
      <c r="M1348" s="143"/>
      <c r="N1348" s="143"/>
      <c r="O1348" s="143"/>
    </row>
    <row r="1349" spans="1:15" s="137" customFormat="1" ht="24.95" customHeight="1">
      <c r="A1349" s="67">
        <v>55</v>
      </c>
      <c r="B1349" s="68"/>
      <c r="C1349" s="141" t="s">
        <v>465</v>
      </c>
      <c r="D1349" s="74">
        <v>1</v>
      </c>
      <c r="E1349" s="74" t="s">
        <v>17</v>
      </c>
      <c r="F1349" s="126"/>
      <c r="G1349" s="126"/>
      <c r="H1349" s="126"/>
      <c r="I1349" s="143"/>
      <c r="J1349" s="74">
        <v>1</v>
      </c>
      <c r="K1349" s="143"/>
      <c r="L1349" s="143"/>
      <c r="M1349" s="143"/>
      <c r="N1349" s="143"/>
      <c r="O1349" s="143"/>
    </row>
    <row r="1350" spans="1:15" s="137" customFormat="1" ht="24.95" customHeight="1">
      <c r="A1350" s="67">
        <v>56</v>
      </c>
      <c r="B1350" s="68"/>
      <c r="C1350" s="141" t="s">
        <v>466</v>
      </c>
      <c r="D1350" s="74">
        <v>1</v>
      </c>
      <c r="E1350" s="74" t="s">
        <v>17</v>
      </c>
      <c r="F1350" s="126"/>
      <c r="G1350" s="126"/>
      <c r="H1350" s="126"/>
      <c r="I1350" s="143"/>
      <c r="J1350" s="74">
        <v>1</v>
      </c>
      <c r="K1350" s="143"/>
      <c r="L1350" s="143"/>
      <c r="M1350" s="143"/>
      <c r="N1350" s="143"/>
      <c r="O1350" s="143"/>
    </row>
    <row r="1351" spans="1:15" s="137" customFormat="1" ht="24.95" customHeight="1">
      <c r="A1351" s="67">
        <v>57</v>
      </c>
      <c r="B1351" s="68"/>
      <c r="C1351" s="141" t="s">
        <v>467</v>
      </c>
      <c r="D1351" s="74">
        <v>1</v>
      </c>
      <c r="E1351" s="74" t="s">
        <v>17</v>
      </c>
      <c r="F1351" s="126"/>
      <c r="G1351" s="126"/>
      <c r="H1351" s="126"/>
      <c r="I1351" s="143"/>
      <c r="J1351" s="74">
        <v>1</v>
      </c>
      <c r="K1351" s="143"/>
      <c r="L1351" s="143"/>
      <c r="M1351" s="143"/>
      <c r="N1351" s="143"/>
      <c r="O1351" s="143"/>
    </row>
    <row r="1352" spans="1:15" s="137" customFormat="1" ht="24.95" customHeight="1">
      <c r="A1352" s="67">
        <v>58</v>
      </c>
      <c r="B1352" s="68"/>
      <c r="C1352" s="141" t="s">
        <v>468</v>
      </c>
      <c r="D1352" s="74">
        <v>1</v>
      </c>
      <c r="E1352" s="74" t="s">
        <v>17</v>
      </c>
      <c r="F1352" s="126"/>
      <c r="G1352" s="126"/>
      <c r="H1352" s="126"/>
      <c r="I1352" s="143"/>
      <c r="J1352" s="74">
        <v>1</v>
      </c>
      <c r="K1352" s="143"/>
      <c r="L1352" s="143"/>
      <c r="M1352" s="143"/>
      <c r="N1352" s="143"/>
      <c r="O1352" s="143"/>
    </row>
    <row r="1353" spans="1:15" s="137" customFormat="1" ht="24.95" customHeight="1">
      <c r="A1353" s="67">
        <v>59</v>
      </c>
      <c r="B1353" s="68"/>
      <c r="C1353" s="141" t="s">
        <v>469</v>
      </c>
      <c r="D1353" s="74">
        <v>1</v>
      </c>
      <c r="E1353" s="74" t="s">
        <v>17</v>
      </c>
      <c r="F1353" s="126"/>
      <c r="G1353" s="126"/>
      <c r="H1353" s="126"/>
      <c r="I1353" s="143"/>
      <c r="J1353" s="74">
        <v>1</v>
      </c>
      <c r="K1353" s="143"/>
      <c r="L1353" s="143"/>
      <c r="M1353" s="143"/>
      <c r="N1353" s="143"/>
      <c r="O1353" s="146"/>
    </row>
    <row r="1354" spans="1:15" s="137" customFormat="1" ht="24.95" customHeight="1">
      <c r="A1354" s="67">
        <v>60</v>
      </c>
      <c r="B1354" s="68"/>
      <c r="C1354" s="141" t="s">
        <v>470</v>
      </c>
      <c r="D1354" s="74">
        <v>1</v>
      </c>
      <c r="E1354" s="74" t="s">
        <v>17</v>
      </c>
      <c r="F1354" s="126"/>
      <c r="G1354" s="126"/>
      <c r="H1354" s="126"/>
      <c r="I1354" s="143"/>
      <c r="J1354" s="74">
        <v>1</v>
      </c>
      <c r="K1354" s="143"/>
      <c r="L1354" s="143"/>
      <c r="M1354" s="143"/>
      <c r="N1354" s="143"/>
      <c r="O1354" s="143"/>
    </row>
    <row r="1355" spans="1:15" s="137" customFormat="1" ht="24.95" customHeight="1">
      <c r="A1355" s="67">
        <v>61</v>
      </c>
      <c r="B1355" s="68"/>
      <c r="C1355" s="141" t="s">
        <v>471</v>
      </c>
      <c r="D1355" s="74">
        <v>1</v>
      </c>
      <c r="E1355" s="74" t="s">
        <v>17</v>
      </c>
      <c r="F1355" s="126"/>
      <c r="G1355" s="126"/>
      <c r="H1355" s="126"/>
      <c r="I1355" s="143"/>
      <c r="J1355" s="74">
        <v>1</v>
      </c>
      <c r="K1355" s="143"/>
      <c r="L1355" s="143"/>
      <c r="M1355" s="143"/>
      <c r="N1355" s="143"/>
      <c r="O1355" s="143"/>
    </row>
    <row r="1356" spans="1:15" s="137" customFormat="1" ht="24.95" customHeight="1">
      <c r="A1356" s="67">
        <v>62</v>
      </c>
      <c r="B1356" s="68"/>
      <c r="C1356" s="141" t="s">
        <v>472</v>
      </c>
      <c r="D1356" s="74">
        <v>1</v>
      </c>
      <c r="E1356" s="74" t="s">
        <v>17</v>
      </c>
      <c r="F1356" s="126"/>
      <c r="G1356" s="126"/>
      <c r="H1356" s="126"/>
      <c r="I1356" s="143"/>
      <c r="J1356" s="74">
        <v>1</v>
      </c>
      <c r="K1356" s="143"/>
      <c r="L1356" s="143"/>
      <c r="M1356" s="143"/>
      <c r="N1356" s="143"/>
      <c r="O1356" s="143"/>
    </row>
    <row r="1357" spans="1:15" s="137" customFormat="1" ht="24.95" customHeight="1">
      <c r="A1357" s="67">
        <v>63</v>
      </c>
      <c r="B1357" s="68"/>
      <c r="C1357" s="141" t="s">
        <v>473</v>
      </c>
      <c r="D1357" s="74">
        <v>1</v>
      </c>
      <c r="E1357" s="74" t="s">
        <v>17</v>
      </c>
      <c r="F1357" s="126"/>
      <c r="G1357" s="126"/>
      <c r="H1357" s="126"/>
      <c r="I1357" s="143"/>
      <c r="J1357" s="74">
        <v>1</v>
      </c>
      <c r="K1357" s="143"/>
      <c r="L1357" s="143"/>
      <c r="M1357" s="143"/>
      <c r="N1357" s="143"/>
      <c r="O1357" s="143"/>
    </row>
    <row r="1358" spans="1:15" s="137" customFormat="1" ht="24.95" customHeight="1">
      <c r="A1358" s="67">
        <v>64</v>
      </c>
      <c r="B1358" s="68"/>
      <c r="C1358" s="141" t="s">
        <v>474</v>
      </c>
      <c r="D1358" s="74">
        <v>1</v>
      </c>
      <c r="E1358" s="74" t="s">
        <v>17</v>
      </c>
      <c r="F1358" s="126"/>
      <c r="G1358" s="126"/>
      <c r="H1358" s="126"/>
      <c r="I1358" s="143"/>
      <c r="J1358" s="74">
        <v>1</v>
      </c>
      <c r="K1358" s="143"/>
      <c r="L1358" s="143"/>
      <c r="M1358" s="143"/>
      <c r="N1358" s="143"/>
      <c r="O1358" s="143"/>
    </row>
    <row r="1359" spans="1:15" s="137" customFormat="1" ht="24.95" customHeight="1">
      <c r="A1359" s="67">
        <v>65</v>
      </c>
      <c r="B1359" s="68"/>
      <c r="C1359" s="141" t="s">
        <v>475</v>
      </c>
      <c r="D1359" s="74">
        <v>1</v>
      </c>
      <c r="E1359" s="74" t="s">
        <v>17</v>
      </c>
      <c r="F1359" s="126"/>
      <c r="G1359" s="126"/>
      <c r="H1359" s="126"/>
      <c r="I1359" s="143"/>
      <c r="J1359" s="74">
        <v>1</v>
      </c>
      <c r="K1359" s="143"/>
      <c r="L1359" s="143"/>
      <c r="M1359" s="143"/>
      <c r="N1359" s="143"/>
      <c r="O1359" s="143"/>
    </row>
    <row r="1360" spans="1:15" s="137" customFormat="1" ht="24.95" customHeight="1">
      <c r="A1360" s="67">
        <v>66</v>
      </c>
      <c r="B1360" s="68"/>
      <c r="C1360" s="141" t="s">
        <v>476</v>
      </c>
      <c r="D1360" s="74">
        <v>1</v>
      </c>
      <c r="E1360" s="74" t="s">
        <v>17</v>
      </c>
      <c r="F1360" s="126"/>
      <c r="G1360" s="126"/>
      <c r="H1360" s="126"/>
      <c r="I1360" s="143"/>
      <c r="J1360" s="74">
        <v>1</v>
      </c>
      <c r="K1360" s="143"/>
      <c r="L1360" s="143"/>
      <c r="M1360" s="143"/>
      <c r="N1360" s="143"/>
      <c r="O1360" s="143"/>
    </row>
    <row r="1361" spans="1:15" s="137" customFormat="1" ht="24.95" customHeight="1">
      <c r="A1361" s="67">
        <v>67</v>
      </c>
      <c r="B1361" s="68"/>
      <c r="C1361" s="141" t="s">
        <v>477</v>
      </c>
      <c r="D1361" s="74">
        <v>1</v>
      </c>
      <c r="E1361" s="74" t="s">
        <v>17</v>
      </c>
      <c r="F1361" s="126"/>
      <c r="G1361" s="126"/>
      <c r="H1361" s="126"/>
      <c r="I1361" s="143"/>
      <c r="J1361" s="74">
        <v>1</v>
      </c>
      <c r="K1361" s="143"/>
      <c r="L1361" s="143"/>
      <c r="M1361" s="143"/>
      <c r="N1361" s="143"/>
      <c r="O1361" s="143"/>
    </row>
    <row r="1362" spans="1:15" s="137" customFormat="1" ht="24.95" customHeight="1">
      <c r="A1362" s="67">
        <v>68</v>
      </c>
      <c r="B1362" s="68"/>
      <c r="C1362" s="141" t="s">
        <v>478</v>
      </c>
      <c r="D1362" s="74">
        <v>1</v>
      </c>
      <c r="E1362" s="74" t="s">
        <v>17</v>
      </c>
      <c r="F1362" s="126"/>
      <c r="G1362" s="126"/>
      <c r="H1362" s="126"/>
      <c r="I1362" s="143"/>
      <c r="J1362" s="74">
        <v>1</v>
      </c>
      <c r="K1362" s="145"/>
      <c r="L1362" s="143"/>
      <c r="M1362" s="143"/>
      <c r="N1362" s="143"/>
      <c r="O1362" s="143"/>
    </row>
    <row r="1363" spans="1:15" s="137" customFormat="1" ht="24.95" customHeight="1">
      <c r="A1363" s="67">
        <v>69</v>
      </c>
      <c r="B1363" s="68"/>
      <c r="C1363" s="141" t="s">
        <v>479</v>
      </c>
      <c r="D1363" s="74">
        <v>1</v>
      </c>
      <c r="E1363" s="74" t="s">
        <v>17</v>
      </c>
      <c r="F1363" s="126"/>
      <c r="G1363" s="126"/>
      <c r="H1363" s="126"/>
      <c r="I1363" s="143"/>
      <c r="J1363" s="74">
        <v>1</v>
      </c>
      <c r="K1363" s="145"/>
      <c r="L1363" s="143"/>
      <c r="M1363" s="143"/>
      <c r="N1363" s="143"/>
      <c r="O1363" s="143"/>
    </row>
    <row r="1364" spans="1:15" s="137" customFormat="1" ht="24.95" customHeight="1">
      <c r="A1364" s="67">
        <v>70</v>
      </c>
      <c r="B1364" s="68"/>
      <c r="C1364" s="141" t="s">
        <v>480</v>
      </c>
      <c r="D1364" s="74">
        <v>1</v>
      </c>
      <c r="E1364" s="74" t="s">
        <v>17</v>
      </c>
      <c r="F1364" s="126"/>
      <c r="G1364" s="126"/>
      <c r="H1364" s="126"/>
      <c r="I1364" s="143"/>
      <c r="J1364" s="74">
        <v>1</v>
      </c>
      <c r="K1364" s="145"/>
      <c r="L1364" s="143"/>
      <c r="M1364" s="143"/>
      <c r="N1364" s="143"/>
      <c r="O1364" s="143"/>
    </row>
    <row r="1365" spans="1:15" s="137" customFormat="1" ht="24.95" customHeight="1">
      <c r="A1365" s="67">
        <v>71</v>
      </c>
      <c r="B1365" s="68"/>
      <c r="C1365" s="141" t="s">
        <v>481</v>
      </c>
      <c r="D1365" s="74">
        <v>1</v>
      </c>
      <c r="E1365" s="74" t="s">
        <v>17</v>
      </c>
      <c r="F1365" s="126"/>
      <c r="G1365" s="126"/>
      <c r="H1365" s="126"/>
      <c r="I1365" s="143"/>
      <c r="J1365" s="74">
        <v>1</v>
      </c>
      <c r="K1365" s="145"/>
      <c r="L1365" s="143"/>
      <c r="M1365" s="143"/>
      <c r="N1365" s="143"/>
      <c r="O1365" s="143"/>
    </row>
    <row r="1366" spans="1:15" s="137" customFormat="1" ht="24.95" customHeight="1">
      <c r="A1366" s="67">
        <v>72</v>
      </c>
      <c r="B1366" s="68"/>
      <c r="C1366" s="141" t="s">
        <v>482</v>
      </c>
      <c r="D1366" s="74">
        <v>1</v>
      </c>
      <c r="E1366" s="74" t="s">
        <v>17</v>
      </c>
      <c r="F1366" s="126"/>
      <c r="G1366" s="126"/>
      <c r="H1366" s="126"/>
      <c r="I1366" s="143"/>
      <c r="J1366" s="74">
        <v>1</v>
      </c>
      <c r="K1366" s="143"/>
      <c r="L1366" s="143"/>
      <c r="M1366" s="143"/>
      <c r="N1366" s="143"/>
      <c r="O1366" s="143"/>
    </row>
    <row r="1367" spans="1:15" s="137" customFormat="1" ht="24.95" customHeight="1">
      <c r="A1367" s="67">
        <v>73</v>
      </c>
      <c r="B1367" s="68"/>
      <c r="C1367" s="141" t="s">
        <v>483</v>
      </c>
      <c r="D1367" s="74">
        <v>1</v>
      </c>
      <c r="E1367" s="74" t="s">
        <v>17</v>
      </c>
      <c r="F1367" s="126"/>
      <c r="G1367" s="126"/>
      <c r="H1367" s="126"/>
      <c r="I1367" s="143"/>
      <c r="J1367" s="74">
        <v>1</v>
      </c>
      <c r="K1367" s="143"/>
      <c r="L1367" s="143"/>
      <c r="M1367" s="143"/>
      <c r="N1367" s="143"/>
      <c r="O1367" s="143"/>
    </row>
    <row r="1368" spans="1:15" s="137" customFormat="1" ht="24.95" customHeight="1">
      <c r="A1368" s="67">
        <v>74</v>
      </c>
      <c r="B1368" s="68"/>
      <c r="C1368" s="141" t="s">
        <v>484</v>
      </c>
      <c r="D1368" s="74">
        <v>1</v>
      </c>
      <c r="E1368" s="74" t="s">
        <v>17</v>
      </c>
      <c r="F1368" s="126"/>
      <c r="G1368" s="126"/>
      <c r="H1368" s="126"/>
      <c r="I1368" s="143"/>
      <c r="J1368" s="74">
        <v>1</v>
      </c>
      <c r="K1368" s="143"/>
      <c r="L1368" s="143"/>
      <c r="M1368" s="143"/>
      <c r="N1368" s="143"/>
      <c r="O1368" s="143"/>
    </row>
    <row r="1369" spans="1:15" s="137" customFormat="1" ht="24.95" customHeight="1">
      <c r="A1369" s="67">
        <v>75</v>
      </c>
      <c r="B1369" s="68"/>
      <c r="C1369" s="141" t="s">
        <v>485</v>
      </c>
      <c r="D1369" s="74">
        <v>1</v>
      </c>
      <c r="E1369" s="74" t="s">
        <v>17</v>
      </c>
      <c r="F1369" s="126"/>
      <c r="G1369" s="126"/>
      <c r="H1369" s="126"/>
      <c r="I1369" s="143"/>
      <c r="J1369" s="74">
        <v>1</v>
      </c>
      <c r="K1369" s="145"/>
      <c r="L1369" s="143"/>
      <c r="M1369" s="143"/>
      <c r="N1369" s="143"/>
      <c r="O1369" s="143"/>
    </row>
    <row r="1370" spans="1:15" s="137" customFormat="1" ht="24.95" customHeight="1">
      <c r="A1370" s="67">
        <v>76</v>
      </c>
      <c r="B1370" s="68"/>
      <c r="C1370" s="141" t="s">
        <v>486</v>
      </c>
      <c r="D1370" s="74">
        <v>1</v>
      </c>
      <c r="E1370" s="74" t="s">
        <v>17</v>
      </c>
      <c r="F1370" s="126"/>
      <c r="G1370" s="126"/>
      <c r="H1370" s="126"/>
      <c r="I1370" s="143"/>
      <c r="J1370" s="74">
        <v>1</v>
      </c>
      <c r="K1370" s="145"/>
      <c r="L1370" s="143"/>
      <c r="M1370" s="143"/>
      <c r="N1370" s="143"/>
      <c r="O1370" s="143"/>
    </row>
    <row r="1371" spans="1:15" s="137" customFormat="1" ht="24.95" customHeight="1">
      <c r="A1371" s="67">
        <v>77</v>
      </c>
      <c r="B1371" s="68"/>
      <c r="C1371" s="141" t="s">
        <v>487</v>
      </c>
      <c r="D1371" s="74">
        <v>1</v>
      </c>
      <c r="E1371" s="74" t="s">
        <v>17</v>
      </c>
      <c r="F1371" s="126"/>
      <c r="G1371" s="126"/>
      <c r="H1371" s="126"/>
      <c r="I1371" s="143"/>
      <c r="J1371" s="74">
        <v>1</v>
      </c>
      <c r="K1371" s="143"/>
      <c r="L1371" s="143"/>
      <c r="M1371" s="143"/>
      <c r="N1371" s="143"/>
      <c r="O1371" s="143"/>
    </row>
    <row r="1372" spans="1:15" s="137" customFormat="1" ht="24.95" customHeight="1">
      <c r="A1372" s="67">
        <v>78</v>
      </c>
      <c r="B1372" s="68"/>
      <c r="C1372" s="141" t="s">
        <v>488</v>
      </c>
      <c r="D1372" s="74">
        <v>1</v>
      </c>
      <c r="E1372" s="74" t="s">
        <v>17</v>
      </c>
      <c r="F1372" s="126"/>
      <c r="G1372" s="126"/>
      <c r="H1372" s="126"/>
      <c r="I1372" s="143"/>
      <c r="J1372" s="74">
        <v>1</v>
      </c>
      <c r="K1372" s="143"/>
      <c r="L1372" s="143"/>
      <c r="M1372" s="143"/>
      <c r="N1372" s="143"/>
      <c r="O1372" s="143"/>
    </row>
    <row r="1373" spans="1:15" s="137" customFormat="1" ht="24.95" customHeight="1">
      <c r="A1373" s="67">
        <v>79</v>
      </c>
      <c r="B1373" s="68"/>
      <c r="C1373" s="141" t="s">
        <v>489</v>
      </c>
      <c r="D1373" s="74">
        <v>1</v>
      </c>
      <c r="E1373" s="74" t="s">
        <v>17</v>
      </c>
      <c r="F1373" s="126"/>
      <c r="G1373" s="126"/>
      <c r="H1373" s="126"/>
      <c r="I1373" s="143"/>
      <c r="J1373" s="74">
        <v>1</v>
      </c>
      <c r="K1373" s="143"/>
      <c r="L1373" s="143"/>
      <c r="M1373" s="143"/>
      <c r="N1373" s="143"/>
      <c r="O1373" s="143"/>
    </row>
    <row r="1374" spans="1:15" s="137" customFormat="1" ht="24.95" customHeight="1">
      <c r="A1374" s="67">
        <v>80</v>
      </c>
      <c r="B1374" s="68"/>
      <c r="C1374" s="141" t="s">
        <v>490</v>
      </c>
      <c r="D1374" s="74">
        <v>1</v>
      </c>
      <c r="E1374" s="74" t="s">
        <v>17</v>
      </c>
      <c r="F1374" s="126"/>
      <c r="G1374" s="126"/>
      <c r="H1374" s="126"/>
      <c r="I1374" s="143"/>
      <c r="J1374" s="74">
        <v>1</v>
      </c>
      <c r="K1374" s="143"/>
      <c r="L1374" s="143"/>
      <c r="M1374" s="143"/>
      <c r="N1374" s="143"/>
      <c r="O1374" s="143"/>
    </row>
    <row r="1375" spans="1:15" s="137" customFormat="1" ht="24.95" customHeight="1">
      <c r="A1375" s="67">
        <v>81</v>
      </c>
      <c r="B1375" s="68"/>
      <c r="C1375" s="141" t="s">
        <v>491</v>
      </c>
      <c r="D1375" s="74">
        <v>1</v>
      </c>
      <c r="E1375" s="74" t="s">
        <v>17</v>
      </c>
      <c r="F1375" s="126"/>
      <c r="G1375" s="126"/>
      <c r="H1375" s="126"/>
      <c r="I1375" s="143"/>
      <c r="J1375" s="74">
        <v>1</v>
      </c>
      <c r="K1375" s="143"/>
      <c r="L1375" s="143"/>
      <c r="M1375" s="143"/>
      <c r="N1375" s="143"/>
      <c r="O1375" s="143"/>
    </row>
    <row r="1376" spans="1:15" s="137" customFormat="1" ht="24.95" customHeight="1">
      <c r="A1376" s="67">
        <v>82</v>
      </c>
      <c r="B1376" s="68"/>
      <c r="C1376" s="141" t="s">
        <v>492</v>
      </c>
      <c r="D1376" s="74">
        <v>1</v>
      </c>
      <c r="E1376" s="74" t="s">
        <v>17</v>
      </c>
      <c r="F1376" s="126"/>
      <c r="G1376" s="126"/>
      <c r="H1376" s="126"/>
      <c r="I1376" s="143"/>
      <c r="J1376" s="74">
        <v>1</v>
      </c>
      <c r="K1376" s="145"/>
      <c r="L1376" s="143"/>
      <c r="M1376" s="143"/>
      <c r="N1376" s="143"/>
      <c r="O1376" s="143"/>
    </row>
    <row r="1377" spans="1:15" s="137" customFormat="1" ht="24.95" customHeight="1">
      <c r="A1377" s="67">
        <v>83</v>
      </c>
      <c r="B1377" s="68"/>
      <c r="C1377" s="141" t="s">
        <v>493</v>
      </c>
      <c r="D1377" s="74">
        <v>1</v>
      </c>
      <c r="E1377" s="74" t="s">
        <v>17</v>
      </c>
      <c r="F1377" s="126"/>
      <c r="G1377" s="126"/>
      <c r="H1377" s="126"/>
      <c r="I1377" s="143"/>
      <c r="J1377" s="74">
        <v>1</v>
      </c>
      <c r="K1377" s="145"/>
      <c r="L1377" s="143"/>
      <c r="M1377" s="143"/>
      <c r="N1377" s="143"/>
      <c r="O1377" s="143"/>
    </row>
    <row r="1378" spans="1:15" s="137" customFormat="1" ht="24.95" customHeight="1">
      <c r="A1378" s="67">
        <v>84</v>
      </c>
      <c r="B1378" s="68"/>
      <c r="C1378" s="141" t="s">
        <v>494</v>
      </c>
      <c r="D1378" s="74">
        <v>1</v>
      </c>
      <c r="E1378" s="74" t="s">
        <v>17</v>
      </c>
      <c r="F1378" s="126"/>
      <c r="G1378" s="126"/>
      <c r="H1378" s="126"/>
      <c r="I1378" s="143"/>
      <c r="J1378" s="74">
        <v>1</v>
      </c>
      <c r="K1378" s="143"/>
      <c r="L1378" s="143"/>
      <c r="M1378" s="143"/>
      <c r="N1378" s="143"/>
      <c r="O1378" s="143"/>
    </row>
    <row r="1379" spans="1:15" s="137" customFormat="1" ht="24.95" customHeight="1">
      <c r="A1379" s="67">
        <v>85</v>
      </c>
      <c r="B1379" s="68"/>
      <c r="C1379" s="141" t="s">
        <v>495</v>
      </c>
      <c r="D1379" s="74">
        <v>1</v>
      </c>
      <c r="E1379" s="74" t="s">
        <v>17</v>
      </c>
      <c r="F1379" s="126"/>
      <c r="G1379" s="126"/>
      <c r="H1379" s="126"/>
      <c r="I1379" s="143"/>
      <c r="J1379" s="74">
        <v>1</v>
      </c>
      <c r="K1379" s="143"/>
      <c r="L1379" s="143"/>
      <c r="M1379" s="143"/>
      <c r="N1379" s="143"/>
      <c r="O1379" s="143"/>
    </row>
    <row r="1380" spans="1:15" s="137" customFormat="1" ht="24.95" customHeight="1">
      <c r="A1380" s="67">
        <v>86</v>
      </c>
      <c r="B1380" s="68"/>
      <c r="C1380" s="141" t="s">
        <v>496</v>
      </c>
      <c r="D1380" s="74">
        <v>1</v>
      </c>
      <c r="E1380" s="74" t="s">
        <v>17</v>
      </c>
      <c r="F1380" s="126"/>
      <c r="G1380" s="126"/>
      <c r="H1380" s="126"/>
      <c r="I1380" s="143"/>
      <c r="J1380" s="74">
        <v>1</v>
      </c>
      <c r="K1380" s="143"/>
      <c r="L1380" s="143"/>
      <c r="M1380" s="143"/>
      <c r="N1380" s="143"/>
      <c r="O1380" s="143"/>
    </row>
    <row r="1381" spans="1:15" s="137" customFormat="1" ht="24.95" customHeight="1">
      <c r="A1381" s="67">
        <v>87</v>
      </c>
      <c r="B1381" s="68"/>
      <c r="C1381" s="141" t="s">
        <v>497</v>
      </c>
      <c r="D1381" s="74">
        <v>1</v>
      </c>
      <c r="E1381" s="74" t="s">
        <v>17</v>
      </c>
      <c r="F1381" s="126"/>
      <c r="G1381" s="126"/>
      <c r="H1381" s="126"/>
      <c r="I1381" s="143"/>
      <c r="J1381" s="74">
        <v>1</v>
      </c>
      <c r="K1381" s="144"/>
      <c r="L1381" s="143"/>
      <c r="M1381" s="143"/>
      <c r="N1381" s="143"/>
      <c r="O1381" s="143"/>
    </row>
    <row r="1382" spans="1:15" s="137" customFormat="1" ht="24.95" customHeight="1">
      <c r="A1382" s="67">
        <v>88</v>
      </c>
      <c r="B1382" s="68"/>
      <c r="C1382" s="141" t="s">
        <v>498</v>
      </c>
      <c r="D1382" s="74">
        <v>1</v>
      </c>
      <c r="E1382" s="74" t="s">
        <v>17</v>
      </c>
      <c r="F1382" s="126"/>
      <c r="G1382" s="126"/>
      <c r="H1382" s="126"/>
      <c r="I1382" s="143"/>
      <c r="J1382" s="74">
        <v>1</v>
      </c>
      <c r="K1382" s="144"/>
      <c r="L1382" s="143"/>
      <c r="M1382" s="143"/>
      <c r="N1382" s="143"/>
      <c r="O1382" s="145"/>
    </row>
    <row r="1383" spans="1:15" s="137" customFormat="1" ht="24.95" customHeight="1">
      <c r="A1383" s="67">
        <v>89</v>
      </c>
      <c r="B1383" s="68"/>
      <c r="C1383" s="141" t="s">
        <v>499</v>
      </c>
      <c r="D1383" s="74">
        <v>1</v>
      </c>
      <c r="E1383" s="74" t="s">
        <v>17</v>
      </c>
      <c r="F1383" s="126"/>
      <c r="G1383" s="126"/>
      <c r="H1383" s="126"/>
      <c r="I1383" s="143"/>
      <c r="J1383" s="74">
        <v>1</v>
      </c>
      <c r="K1383" s="144"/>
      <c r="L1383" s="143"/>
      <c r="M1383" s="143"/>
      <c r="N1383" s="143"/>
      <c r="O1383" s="143"/>
    </row>
    <row r="1384" spans="1:15" s="137" customFormat="1" ht="24.95" customHeight="1">
      <c r="A1384" s="67">
        <v>90</v>
      </c>
      <c r="B1384" s="68"/>
      <c r="C1384" s="141" t="s">
        <v>500</v>
      </c>
      <c r="D1384" s="74">
        <v>1</v>
      </c>
      <c r="E1384" s="74" t="s">
        <v>17</v>
      </c>
      <c r="F1384" s="126"/>
      <c r="G1384" s="126"/>
      <c r="H1384" s="126"/>
      <c r="I1384" s="143"/>
      <c r="J1384" s="74">
        <v>1</v>
      </c>
      <c r="K1384" s="144"/>
      <c r="L1384" s="143"/>
      <c r="M1384" s="143"/>
      <c r="N1384" s="143"/>
      <c r="O1384" s="143"/>
    </row>
    <row r="1385" spans="1:15" s="137" customFormat="1" ht="24.95" customHeight="1">
      <c r="A1385" s="67">
        <v>91</v>
      </c>
      <c r="B1385" s="68"/>
      <c r="C1385" s="141" t="s">
        <v>503</v>
      </c>
      <c r="D1385" s="74">
        <v>1</v>
      </c>
      <c r="E1385" s="74" t="s">
        <v>17</v>
      </c>
      <c r="F1385" s="126"/>
      <c r="G1385" s="126"/>
      <c r="H1385" s="126"/>
      <c r="I1385" s="143"/>
      <c r="J1385" s="74">
        <v>1</v>
      </c>
      <c r="K1385" s="148"/>
      <c r="L1385" s="143"/>
      <c r="M1385" s="143"/>
      <c r="N1385" s="143"/>
      <c r="O1385" s="143"/>
    </row>
    <row r="1386" spans="1:15" s="137" customFormat="1" ht="24.95" customHeight="1">
      <c r="A1386" s="67">
        <v>92</v>
      </c>
      <c r="B1386" s="68"/>
      <c r="C1386" s="141" t="s">
        <v>504</v>
      </c>
      <c r="D1386" s="74">
        <v>1</v>
      </c>
      <c r="E1386" s="74" t="s">
        <v>17</v>
      </c>
      <c r="F1386" s="126"/>
      <c r="G1386" s="126"/>
      <c r="H1386" s="126"/>
      <c r="I1386" s="143"/>
      <c r="J1386" s="74">
        <v>1</v>
      </c>
      <c r="K1386" s="145"/>
      <c r="L1386" s="143"/>
      <c r="M1386" s="143"/>
      <c r="N1386" s="143"/>
      <c r="O1386" s="143"/>
    </row>
    <row r="1387" spans="1:15" s="137" customFormat="1" ht="24.95" customHeight="1">
      <c r="A1387" s="67">
        <v>93</v>
      </c>
      <c r="B1387" s="68"/>
      <c r="C1387" s="141" t="s">
        <v>505</v>
      </c>
      <c r="D1387" s="74">
        <v>1</v>
      </c>
      <c r="E1387" s="74" t="s">
        <v>17</v>
      </c>
      <c r="F1387" s="126"/>
      <c r="G1387" s="126"/>
      <c r="H1387" s="126"/>
      <c r="I1387" s="143"/>
      <c r="J1387" s="74">
        <v>1</v>
      </c>
      <c r="K1387" s="145"/>
      <c r="L1387" s="143"/>
      <c r="M1387" s="143"/>
      <c r="N1387" s="143"/>
      <c r="O1387" s="143"/>
    </row>
    <row r="1388" spans="1:15" s="137" customFormat="1" ht="24.95" customHeight="1">
      <c r="A1388" s="67">
        <v>94</v>
      </c>
      <c r="B1388" s="68"/>
      <c r="C1388" s="141" t="s">
        <v>506</v>
      </c>
      <c r="D1388" s="74">
        <v>1</v>
      </c>
      <c r="E1388" s="74" t="s">
        <v>17</v>
      </c>
      <c r="F1388" s="126"/>
      <c r="G1388" s="126"/>
      <c r="H1388" s="126"/>
      <c r="I1388" s="143"/>
      <c r="J1388" s="74">
        <v>1</v>
      </c>
      <c r="K1388" s="145"/>
      <c r="L1388" s="143"/>
      <c r="M1388" s="143"/>
      <c r="N1388" s="143"/>
      <c r="O1388" s="143"/>
    </row>
    <row r="1389" spans="1:15" s="137" customFormat="1" ht="24.95" customHeight="1">
      <c r="A1389" s="67">
        <v>95</v>
      </c>
      <c r="B1389" s="68"/>
      <c r="C1389" s="141" t="s">
        <v>507</v>
      </c>
      <c r="D1389" s="74">
        <v>1</v>
      </c>
      <c r="E1389" s="74" t="s">
        <v>17</v>
      </c>
      <c r="F1389" s="126"/>
      <c r="G1389" s="126"/>
      <c r="H1389" s="126"/>
      <c r="I1389" s="143"/>
      <c r="J1389" s="74">
        <v>1</v>
      </c>
      <c r="K1389" s="145"/>
      <c r="L1389" s="143"/>
      <c r="M1389" s="143"/>
      <c r="N1389" s="143"/>
      <c r="O1389" s="143"/>
    </row>
    <row r="1390" spans="1:15" s="137" customFormat="1" ht="24.95" customHeight="1">
      <c r="A1390" s="67">
        <v>96</v>
      </c>
      <c r="B1390" s="68"/>
      <c r="C1390" s="141" t="s">
        <v>508</v>
      </c>
      <c r="D1390" s="74">
        <v>1</v>
      </c>
      <c r="E1390" s="74" t="s">
        <v>17</v>
      </c>
      <c r="F1390" s="126"/>
      <c r="G1390" s="126"/>
      <c r="H1390" s="126"/>
      <c r="I1390" s="143"/>
      <c r="J1390" s="74">
        <v>1</v>
      </c>
      <c r="K1390" s="145"/>
      <c r="L1390" s="143"/>
      <c r="M1390" s="143"/>
      <c r="N1390" s="143"/>
      <c r="O1390" s="143"/>
    </row>
    <row r="1391" spans="1:15" s="137" customFormat="1" ht="24.95" customHeight="1">
      <c r="A1391" s="67">
        <v>97</v>
      </c>
      <c r="B1391" s="68"/>
      <c r="C1391" s="141" t="s">
        <v>509</v>
      </c>
      <c r="D1391" s="74">
        <v>1</v>
      </c>
      <c r="E1391" s="74" t="s">
        <v>17</v>
      </c>
      <c r="F1391" s="126"/>
      <c r="G1391" s="126"/>
      <c r="H1391" s="126"/>
      <c r="I1391" s="143"/>
      <c r="J1391" s="74">
        <v>1</v>
      </c>
      <c r="K1391" s="145"/>
      <c r="L1391" s="143"/>
      <c r="M1391" s="143"/>
      <c r="N1391" s="143"/>
      <c r="O1391" s="143"/>
    </row>
    <row r="1392" spans="1:15" s="137" customFormat="1" ht="24.95" customHeight="1">
      <c r="A1392" s="67">
        <v>98</v>
      </c>
      <c r="B1392" s="68"/>
      <c r="C1392" s="141" t="s">
        <v>510</v>
      </c>
      <c r="D1392" s="74">
        <v>1</v>
      </c>
      <c r="E1392" s="74" t="s">
        <v>17</v>
      </c>
      <c r="F1392" s="126"/>
      <c r="G1392" s="126"/>
      <c r="H1392" s="126"/>
      <c r="I1392" s="143"/>
      <c r="J1392" s="74">
        <v>1</v>
      </c>
      <c r="K1392" s="145"/>
      <c r="L1392" s="143"/>
      <c r="M1392" s="143"/>
      <c r="N1392" s="143"/>
      <c r="O1392" s="143"/>
    </row>
    <row r="1393" spans="1:15" s="139" customFormat="1" ht="24.95" customHeight="1">
      <c r="A1393" s="67">
        <v>99</v>
      </c>
      <c r="B1393" s="68"/>
      <c r="C1393" s="141" t="s">
        <v>511</v>
      </c>
      <c r="D1393" s="74">
        <v>1</v>
      </c>
      <c r="E1393" s="74" t="s">
        <v>17</v>
      </c>
      <c r="F1393" s="126"/>
      <c r="G1393" s="126"/>
      <c r="H1393" s="126"/>
      <c r="I1393" s="143"/>
      <c r="J1393" s="74">
        <v>1</v>
      </c>
      <c r="K1393" s="145"/>
      <c r="L1393" s="143"/>
      <c r="M1393" s="143"/>
      <c r="N1393" s="143"/>
      <c r="O1393" s="143"/>
    </row>
    <row r="1394" spans="1:15" s="137" customFormat="1" ht="24.95" customHeight="1">
      <c r="A1394" s="67">
        <v>100</v>
      </c>
      <c r="B1394" s="68"/>
      <c r="C1394" s="141" t="s">
        <v>512</v>
      </c>
      <c r="D1394" s="74">
        <v>1</v>
      </c>
      <c r="E1394" s="74" t="s">
        <v>17</v>
      </c>
      <c r="F1394" s="126"/>
      <c r="G1394" s="126"/>
      <c r="H1394" s="126"/>
      <c r="I1394" s="143"/>
      <c r="J1394" s="74">
        <v>1</v>
      </c>
      <c r="K1394" s="145"/>
      <c r="L1394" s="143"/>
      <c r="M1394" s="143"/>
      <c r="N1394" s="143"/>
      <c r="O1394" s="143"/>
    </row>
    <row r="1395" spans="1:15" s="137" customFormat="1" ht="24.95" customHeight="1">
      <c r="A1395" s="67">
        <v>101</v>
      </c>
      <c r="B1395" s="68"/>
      <c r="C1395" s="141" t="s">
        <v>513</v>
      </c>
      <c r="D1395" s="74">
        <v>1</v>
      </c>
      <c r="E1395" s="74" t="s">
        <v>17</v>
      </c>
      <c r="F1395" s="126"/>
      <c r="G1395" s="126"/>
      <c r="H1395" s="126"/>
      <c r="I1395" s="143"/>
      <c r="J1395" s="74">
        <v>1</v>
      </c>
      <c r="K1395" s="145"/>
      <c r="L1395" s="143"/>
      <c r="M1395" s="143"/>
      <c r="N1395" s="143"/>
      <c r="O1395" s="143"/>
    </row>
    <row r="1396" spans="1:15" s="137" customFormat="1" ht="24.95" customHeight="1">
      <c r="A1396" s="67">
        <v>102</v>
      </c>
      <c r="B1396" s="68"/>
      <c r="C1396" s="141" t="s">
        <v>514</v>
      </c>
      <c r="D1396" s="74">
        <v>1</v>
      </c>
      <c r="E1396" s="74" t="s">
        <v>17</v>
      </c>
      <c r="F1396" s="126"/>
      <c r="G1396" s="126"/>
      <c r="H1396" s="126"/>
      <c r="I1396" s="143"/>
      <c r="J1396" s="74">
        <v>1</v>
      </c>
      <c r="K1396" s="145"/>
      <c r="L1396" s="143"/>
      <c r="M1396" s="143"/>
      <c r="N1396" s="143"/>
      <c r="O1396" s="143"/>
    </row>
    <row r="1397" spans="1:15" s="137" customFormat="1" ht="24.95" customHeight="1">
      <c r="A1397" s="67">
        <v>103</v>
      </c>
      <c r="B1397" s="68"/>
      <c r="C1397" s="141" t="s">
        <v>515</v>
      </c>
      <c r="D1397" s="74">
        <v>1</v>
      </c>
      <c r="E1397" s="74" t="s">
        <v>17</v>
      </c>
      <c r="F1397" s="126"/>
      <c r="G1397" s="126"/>
      <c r="H1397" s="126"/>
      <c r="I1397" s="143"/>
      <c r="J1397" s="74">
        <v>1</v>
      </c>
      <c r="K1397" s="145"/>
      <c r="L1397" s="143"/>
      <c r="M1397" s="143"/>
      <c r="N1397" s="143"/>
      <c r="O1397" s="143"/>
    </row>
    <row r="1398" spans="1:15" s="137" customFormat="1" ht="24.95" customHeight="1">
      <c r="A1398" s="67">
        <v>104</v>
      </c>
      <c r="B1398" s="68"/>
      <c r="C1398" s="141" t="s">
        <v>516</v>
      </c>
      <c r="D1398" s="74">
        <v>1</v>
      </c>
      <c r="E1398" s="74" t="s">
        <v>17</v>
      </c>
      <c r="F1398" s="126"/>
      <c r="G1398" s="126"/>
      <c r="H1398" s="126"/>
      <c r="I1398" s="143"/>
      <c r="J1398" s="74">
        <v>1</v>
      </c>
      <c r="K1398" s="145"/>
      <c r="L1398" s="143"/>
      <c r="M1398" s="143"/>
      <c r="N1398" s="143"/>
      <c r="O1398" s="143"/>
    </row>
    <row r="1399" spans="1:15" s="137" customFormat="1" ht="24.95" customHeight="1">
      <c r="A1399" s="67">
        <v>105</v>
      </c>
      <c r="B1399" s="68"/>
      <c r="C1399" s="141" t="s">
        <v>517</v>
      </c>
      <c r="D1399" s="74">
        <v>1</v>
      </c>
      <c r="E1399" s="74" t="s">
        <v>17</v>
      </c>
      <c r="F1399" s="126"/>
      <c r="G1399" s="126"/>
      <c r="H1399" s="126"/>
      <c r="I1399" s="143"/>
      <c r="J1399" s="74">
        <v>1</v>
      </c>
      <c r="K1399" s="145"/>
      <c r="L1399" s="143"/>
      <c r="M1399" s="143"/>
      <c r="N1399" s="143"/>
      <c r="O1399" s="143"/>
    </row>
    <row r="1400" spans="1:15" s="138" customFormat="1" ht="24.95" customHeight="1">
      <c r="A1400" s="67">
        <v>106</v>
      </c>
      <c r="B1400" s="68"/>
      <c r="C1400" s="141" t="s">
        <v>518</v>
      </c>
      <c r="D1400" s="74">
        <v>1</v>
      </c>
      <c r="E1400" s="74" t="s">
        <v>17</v>
      </c>
      <c r="F1400" s="126"/>
      <c r="G1400" s="126"/>
      <c r="H1400" s="126"/>
      <c r="I1400" s="143"/>
      <c r="J1400" s="74">
        <v>1</v>
      </c>
      <c r="K1400" s="145"/>
      <c r="L1400" s="143"/>
      <c r="M1400" s="143"/>
      <c r="N1400" s="143"/>
      <c r="O1400" s="143"/>
    </row>
    <row r="1401" spans="1:15" s="137" customFormat="1" ht="24.95" customHeight="1">
      <c r="A1401" s="67">
        <v>107</v>
      </c>
      <c r="B1401" s="68"/>
      <c r="C1401" s="141" t="s">
        <v>519</v>
      </c>
      <c r="D1401" s="74">
        <v>1</v>
      </c>
      <c r="E1401" s="74" t="s">
        <v>17</v>
      </c>
      <c r="F1401" s="126"/>
      <c r="G1401" s="126"/>
      <c r="H1401" s="126"/>
      <c r="I1401" s="143"/>
      <c r="J1401" s="74">
        <v>1</v>
      </c>
      <c r="K1401" s="145"/>
      <c r="L1401" s="143"/>
      <c r="M1401" s="143"/>
      <c r="N1401" s="143"/>
      <c r="O1401" s="143"/>
    </row>
    <row r="1402" spans="1:15" s="137" customFormat="1" ht="24.95" customHeight="1">
      <c r="A1402" s="67">
        <v>108</v>
      </c>
      <c r="B1402" s="68"/>
      <c r="C1402" s="141" t="s">
        <v>520</v>
      </c>
      <c r="D1402" s="74">
        <v>1</v>
      </c>
      <c r="E1402" s="74" t="s">
        <v>17</v>
      </c>
      <c r="F1402" s="126"/>
      <c r="G1402" s="126"/>
      <c r="H1402" s="126"/>
      <c r="I1402" s="143"/>
      <c r="J1402" s="74">
        <v>1</v>
      </c>
      <c r="K1402" s="145"/>
      <c r="L1402" s="143"/>
      <c r="M1402" s="143"/>
      <c r="N1402" s="143"/>
      <c r="O1402" s="143"/>
    </row>
    <row r="1403" spans="1:15" s="137" customFormat="1" ht="24.95" customHeight="1">
      <c r="A1403" s="67">
        <v>109</v>
      </c>
      <c r="B1403" s="68"/>
      <c r="C1403" s="141" t="s">
        <v>521</v>
      </c>
      <c r="D1403" s="74">
        <v>1</v>
      </c>
      <c r="E1403" s="74" t="s">
        <v>17</v>
      </c>
      <c r="F1403" s="126"/>
      <c r="G1403" s="126"/>
      <c r="H1403" s="126"/>
      <c r="I1403" s="143"/>
      <c r="J1403" s="74">
        <v>1</v>
      </c>
      <c r="K1403" s="145"/>
      <c r="L1403" s="143"/>
      <c r="M1403" s="143"/>
      <c r="N1403" s="143"/>
      <c r="O1403" s="143"/>
    </row>
    <row r="1404" spans="1:15" s="137" customFormat="1" ht="24.95" customHeight="1">
      <c r="A1404" s="67">
        <v>110</v>
      </c>
      <c r="B1404" s="68"/>
      <c r="C1404" s="141" t="s">
        <v>522</v>
      </c>
      <c r="D1404" s="74">
        <v>1</v>
      </c>
      <c r="E1404" s="74" t="s">
        <v>17</v>
      </c>
      <c r="F1404" s="126"/>
      <c r="G1404" s="126"/>
      <c r="H1404" s="126"/>
      <c r="I1404" s="143"/>
      <c r="J1404" s="74">
        <v>1</v>
      </c>
      <c r="K1404" s="145"/>
      <c r="L1404" s="143"/>
      <c r="M1404" s="143"/>
      <c r="N1404" s="143"/>
      <c r="O1404" s="143"/>
    </row>
    <row r="1405" spans="1:15" s="138" customFormat="1" ht="24.95" customHeight="1">
      <c r="A1405" s="67">
        <v>111</v>
      </c>
      <c r="B1405" s="68"/>
      <c r="C1405" s="141" t="s">
        <v>523</v>
      </c>
      <c r="D1405" s="74">
        <v>1</v>
      </c>
      <c r="E1405" s="74" t="s">
        <v>17</v>
      </c>
      <c r="F1405" s="126"/>
      <c r="G1405" s="126"/>
      <c r="H1405" s="126"/>
      <c r="I1405" s="143"/>
      <c r="J1405" s="74">
        <v>1</v>
      </c>
      <c r="K1405" s="145"/>
      <c r="L1405" s="143"/>
      <c r="M1405" s="143"/>
      <c r="N1405" s="143"/>
      <c r="O1405" s="143"/>
    </row>
    <row r="1406" spans="1:15" s="138" customFormat="1" ht="24.75" customHeight="1">
      <c r="A1406" s="67">
        <v>112</v>
      </c>
      <c r="B1406" s="68"/>
      <c r="C1406" s="141" t="s">
        <v>524</v>
      </c>
      <c r="D1406" s="74">
        <v>1</v>
      </c>
      <c r="E1406" s="74" t="s">
        <v>17</v>
      </c>
      <c r="F1406" s="126"/>
      <c r="G1406" s="126"/>
      <c r="H1406" s="126"/>
      <c r="I1406" s="143"/>
      <c r="J1406" s="74">
        <v>1</v>
      </c>
      <c r="K1406" s="145"/>
      <c r="L1406" s="143"/>
      <c r="M1406" s="143"/>
      <c r="N1406" s="143"/>
      <c r="O1406" s="143"/>
    </row>
    <row r="1407" spans="1:15" s="138" customFormat="1" ht="24.95" customHeight="1">
      <c r="A1407" s="67">
        <v>113</v>
      </c>
      <c r="B1407" s="68"/>
      <c r="C1407" s="141" t="s">
        <v>525</v>
      </c>
      <c r="D1407" s="74">
        <v>1</v>
      </c>
      <c r="E1407" s="74" t="s">
        <v>17</v>
      </c>
      <c r="F1407" s="126"/>
      <c r="G1407" s="126"/>
      <c r="H1407" s="126"/>
      <c r="I1407" s="143"/>
      <c r="J1407" s="74">
        <v>1</v>
      </c>
      <c r="K1407" s="145"/>
      <c r="L1407" s="143"/>
      <c r="M1407" s="143"/>
      <c r="N1407" s="143"/>
      <c r="O1407" s="143"/>
    </row>
    <row r="1408" spans="1:15" s="138" customFormat="1" ht="24.95" customHeight="1">
      <c r="A1408" s="67">
        <v>114</v>
      </c>
      <c r="B1408" s="68"/>
      <c r="C1408" s="141" t="s">
        <v>526</v>
      </c>
      <c r="D1408" s="74">
        <v>1</v>
      </c>
      <c r="E1408" s="74" t="s">
        <v>17</v>
      </c>
      <c r="F1408" s="126"/>
      <c r="G1408" s="126"/>
      <c r="H1408" s="126"/>
      <c r="I1408" s="143"/>
      <c r="J1408" s="74">
        <v>1</v>
      </c>
      <c r="K1408" s="145"/>
      <c r="L1408" s="143"/>
      <c r="M1408" s="143"/>
      <c r="N1408" s="143"/>
      <c r="O1408" s="143"/>
    </row>
    <row r="1409" spans="1:15" s="138" customFormat="1" ht="24.75" customHeight="1">
      <c r="A1409" s="67">
        <v>115</v>
      </c>
      <c r="B1409" s="68"/>
      <c r="C1409" s="141" t="s">
        <v>527</v>
      </c>
      <c r="D1409" s="74">
        <v>1</v>
      </c>
      <c r="E1409" s="74" t="s">
        <v>17</v>
      </c>
      <c r="F1409" s="126"/>
      <c r="G1409" s="126"/>
      <c r="H1409" s="126"/>
      <c r="I1409" s="143"/>
      <c r="J1409" s="74">
        <v>1</v>
      </c>
      <c r="K1409" s="145"/>
      <c r="L1409" s="143"/>
      <c r="M1409" s="143"/>
      <c r="N1409" s="143"/>
      <c r="O1409" s="143"/>
    </row>
    <row r="1410" spans="1:15" s="138" customFormat="1" ht="24.75" customHeight="1">
      <c r="A1410" s="67">
        <v>116</v>
      </c>
      <c r="B1410" s="68"/>
      <c r="C1410" s="141" t="s">
        <v>528</v>
      </c>
      <c r="D1410" s="74">
        <v>1</v>
      </c>
      <c r="E1410" s="74" t="s">
        <v>17</v>
      </c>
      <c r="F1410" s="126"/>
      <c r="G1410" s="126"/>
      <c r="H1410" s="126"/>
      <c r="I1410" s="143"/>
      <c r="J1410" s="74">
        <v>1</v>
      </c>
      <c r="K1410" s="145"/>
      <c r="L1410" s="143"/>
      <c r="M1410" s="143"/>
      <c r="N1410" s="143"/>
      <c r="O1410" s="143"/>
    </row>
    <row r="1411" spans="1:15" s="137" customFormat="1" ht="24.75" customHeight="1">
      <c r="A1411" s="67">
        <v>117</v>
      </c>
      <c r="B1411" s="68"/>
      <c r="C1411" s="141" t="s">
        <v>529</v>
      </c>
      <c r="D1411" s="74">
        <v>1</v>
      </c>
      <c r="E1411" s="74" t="s">
        <v>17</v>
      </c>
      <c r="F1411" s="126"/>
      <c r="G1411" s="126"/>
      <c r="H1411" s="126"/>
      <c r="I1411" s="143"/>
      <c r="J1411" s="74">
        <v>1</v>
      </c>
      <c r="K1411" s="145"/>
      <c r="L1411" s="143"/>
      <c r="M1411" s="143"/>
      <c r="N1411" s="143"/>
      <c r="O1411" s="143"/>
    </row>
    <row r="1412" spans="1:15" s="137" customFormat="1" ht="24.75" customHeight="1">
      <c r="A1412" s="67">
        <v>118</v>
      </c>
      <c r="B1412" s="68"/>
      <c r="C1412" s="141" t="s">
        <v>530</v>
      </c>
      <c r="D1412" s="74">
        <v>1</v>
      </c>
      <c r="E1412" s="74" t="s">
        <v>17</v>
      </c>
      <c r="F1412" s="126"/>
      <c r="G1412" s="126"/>
      <c r="H1412" s="126"/>
      <c r="I1412" s="143"/>
      <c r="J1412" s="74">
        <v>1</v>
      </c>
      <c r="K1412" s="145"/>
      <c r="L1412" s="143"/>
      <c r="M1412" s="143"/>
      <c r="N1412" s="143"/>
      <c r="O1412" s="143"/>
    </row>
    <row r="1413" spans="1:15" s="138" customFormat="1" ht="24.75" customHeight="1">
      <c r="A1413" s="67">
        <v>119</v>
      </c>
      <c r="B1413" s="68"/>
      <c r="C1413" s="141" t="s">
        <v>531</v>
      </c>
      <c r="D1413" s="74">
        <v>1</v>
      </c>
      <c r="E1413" s="74" t="s">
        <v>17</v>
      </c>
      <c r="F1413" s="126"/>
      <c r="G1413" s="126"/>
      <c r="H1413" s="126"/>
      <c r="I1413" s="143"/>
      <c r="J1413" s="74">
        <v>1</v>
      </c>
      <c r="K1413" s="145"/>
      <c r="L1413" s="143"/>
      <c r="M1413" s="143"/>
      <c r="N1413" s="143"/>
      <c r="O1413" s="143"/>
    </row>
    <row r="1414" spans="1:15" s="138" customFormat="1" ht="24.75" customHeight="1">
      <c r="A1414" s="67">
        <v>120</v>
      </c>
      <c r="B1414" s="68"/>
      <c r="C1414" s="141" t="s">
        <v>532</v>
      </c>
      <c r="D1414" s="74">
        <v>1</v>
      </c>
      <c r="E1414" s="74" t="s">
        <v>17</v>
      </c>
      <c r="F1414" s="126"/>
      <c r="G1414" s="126"/>
      <c r="H1414" s="126"/>
      <c r="I1414" s="143"/>
      <c r="J1414" s="74">
        <v>1</v>
      </c>
      <c r="K1414" s="145"/>
      <c r="L1414" s="143"/>
      <c r="M1414" s="143"/>
      <c r="N1414" s="143"/>
      <c r="O1414" s="143"/>
    </row>
    <row r="1415" spans="1:15" s="137" customFormat="1" ht="24.75" customHeight="1">
      <c r="A1415" s="67">
        <v>121</v>
      </c>
      <c r="B1415" s="68"/>
      <c r="C1415" s="141" t="s">
        <v>533</v>
      </c>
      <c r="D1415" s="74">
        <v>1</v>
      </c>
      <c r="E1415" s="74" t="s">
        <v>17</v>
      </c>
      <c r="F1415" s="126"/>
      <c r="G1415" s="126"/>
      <c r="H1415" s="126"/>
      <c r="I1415" s="143"/>
      <c r="J1415" s="74">
        <v>1</v>
      </c>
      <c r="K1415" s="145"/>
      <c r="L1415" s="143"/>
      <c r="M1415" s="143"/>
      <c r="N1415" s="143"/>
      <c r="O1415" s="143"/>
    </row>
    <row r="1416" spans="1:15" s="138" customFormat="1" ht="24.75" customHeight="1">
      <c r="A1416" s="67">
        <v>122</v>
      </c>
      <c r="B1416" s="68"/>
      <c r="C1416" s="141" t="s">
        <v>534</v>
      </c>
      <c r="D1416" s="74">
        <v>1</v>
      </c>
      <c r="E1416" s="74" t="s">
        <v>17</v>
      </c>
      <c r="F1416" s="126"/>
      <c r="G1416" s="126"/>
      <c r="H1416" s="126"/>
      <c r="I1416" s="143"/>
      <c r="J1416" s="74">
        <v>1</v>
      </c>
      <c r="K1416" s="145"/>
      <c r="L1416" s="143"/>
      <c r="M1416" s="143"/>
      <c r="N1416" s="143"/>
      <c r="O1416" s="143"/>
    </row>
    <row r="1417" spans="1:15" s="138" customFormat="1" ht="24.95" customHeight="1">
      <c r="A1417" s="67">
        <v>123</v>
      </c>
      <c r="B1417" s="68"/>
      <c r="C1417" s="141" t="s">
        <v>518</v>
      </c>
      <c r="D1417" s="74">
        <v>1</v>
      </c>
      <c r="E1417" s="74" t="s">
        <v>17</v>
      </c>
      <c r="F1417" s="126"/>
      <c r="G1417" s="126"/>
      <c r="H1417" s="126"/>
      <c r="I1417" s="143"/>
      <c r="J1417" s="74">
        <v>1</v>
      </c>
      <c r="K1417" s="145"/>
      <c r="L1417" s="143"/>
      <c r="M1417" s="143"/>
      <c r="N1417" s="143"/>
      <c r="O1417" s="143"/>
    </row>
    <row r="1418" spans="1:15" s="138" customFormat="1" ht="24.95" customHeight="1">
      <c r="A1418" s="67">
        <v>124</v>
      </c>
      <c r="B1418" s="68"/>
      <c r="C1418" s="141" t="s">
        <v>535</v>
      </c>
      <c r="D1418" s="74">
        <v>1</v>
      </c>
      <c r="E1418" s="74" t="s">
        <v>17</v>
      </c>
      <c r="F1418" s="126"/>
      <c r="G1418" s="126"/>
      <c r="H1418" s="126"/>
      <c r="I1418" s="143"/>
      <c r="J1418" s="74">
        <v>1</v>
      </c>
      <c r="K1418" s="145"/>
      <c r="L1418" s="143"/>
      <c r="M1418" s="143"/>
      <c r="N1418" s="143"/>
      <c r="O1418" s="143"/>
    </row>
    <row r="1419" spans="1:15" s="138" customFormat="1" ht="24.95" customHeight="1">
      <c r="A1419" s="67">
        <v>125</v>
      </c>
      <c r="B1419" s="68"/>
      <c r="C1419" s="141" t="s">
        <v>536</v>
      </c>
      <c r="D1419" s="74">
        <v>1</v>
      </c>
      <c r="E1419" s="74" t="s">
        <v>17</v>
      </c>
      <c r="F1419" s="126"/>
      <c r="G1419" s="126"/>
      <c r="H1419" s="126"/>
      <c r="I1419" s="143"/>
      <c r="J1419" s="74">
        <v>1</v>
      </c>
      <c r="K1419" s="145"/>
      <c r="L1419" s="143"/>
      <c r="M1419" s="143"/>
      <c r="N1419" s="143"/>
      <c r="O1419" s="143"/>
    </row>
    <row r="1420" spans="1:15" s="140" customFormat="1" ht="24.95" customHeight="1">
      <c r="A1420" s="67">
        <v>126</v>
      </c>
      <c r="B1420" s="68"/>
      <c r="C1420" s="141" t="s">
        <v>537</v>
      </c>
      <c r="D1420" s="74">
        <v>1</v>
      </c>
      <c r="E1420" s="74" t="s">
        <v>17</v>
      </c>
      <c r="F1420" s="126"/>
      <c r="G1420" s="126"/>
      <c r="H1420" s="126"/>
      <c r="I1420" s="149"/>
      <c r="J1420" s="74">
        <v>1</v>
      </c>
      <c r="K1420" s="150"/>
      <c r="L1420" s="149"/>
      <c r="M1420" s="149"/>
      <c r="N1420" s="149"/>
      <c r="O1420" s="149"/>
    </row>
    <row r="1421" spans="1:15" s="138" customFormat="1" ht="24.95" customHeight="1">
      <c r="A1421" s="67">
        <v>127</v>
      </c>
      <c r="B1421" s="68"/>
      <c r="C1421" s="141" t="s">
        <v>538</v>
      </c>
      <c r="D1421" s="74">
        <v>1</v>
      </c>
      <c r="E1421" s="74" t="s">
        <v>17</v>
      </c>
      <c r="F1421" s="126"/>
      <c r="G1421" s="126"/>
      <c r="H1421" s="126"/>
      <c r="I1421" s="143"/>
      <c r="J1421" s="74">
        <v>1</v>
      </c>
      <c r="K1421" s="145"/>
      <c r="L1421" s="143"/>
      <c r="M1421" s="143"/>
      <c r="N1421" s="143"/>
      <c r="O1421" s="143"/>
    </row>
    <row r="1422" spans="1:15" s="138" customFormat="1" ht="24.95" customHeight="1">
      <c r="A1422" s="67">
        <v>128</v>
      </c>
      <c r="B1422" s="68"/>
      <c r="C1422" s="141" t="s">
        <v>539</v>
      </c>
      <c r="D1422" s="74">
        <v>1</v>
      </c>
      <c r="E1422" s="74" t="s">
        <v>17</v>
      </c>
      <c r="F1422" s="126"/>
      <c r="G1422" s="126"/>
      <c r="H1422" s="126"/>
      <c r="I1422" s="143"/>
      <c r="J1422" s="74">
        <v>1</v>
      </c>
      <c r="K1422" s="145"/>
      <c r="L1422" s="143"/>
      <c r="M1422" s="143"/>
      <c r="N1422" s="143"/>
      <c r="O1422" s="143"/>
    </row>
    <row r="1423" spans="1:15" s="138" customFormat="1" ht="24.95" customHeight="1">
      <c r="A1423" s="67">
        <v>129</v>
      </c>
      <c r="B1423" s="68"/>
      <c r="C1423" s="141" t="s">
        <v>540</v>
      </c>
      <c r="D1423" s="74">
        <v>1</v>
      </c>
      <c r="E1423" s="74" t="s">
        <v>17</v>
      </c>
      <c r="F1423" s="126"/>
      <c r="G1423" s="126"/>
      <c r="H1423" s="126"/>
      <c r="I1423" s="143"/>
      <c r="J1423" s="74">
        <v>1</v>
      </c>
      <c r="K1423" s="145"/>
      <c r="L1423" s="143"/>
      <c r="M1423" s="143"/>
      <c r="N1423" s="143"/>
      <c r="O1423" s="143"/>
    </row>
    <row r="1424" spans="1:15" s="138" customFormat="1" ht="24.95" customHeight="1">
      <c r="A1424" s="67">
        <v>130</v>
      </c>
      <c r="B1424" s="68"/>
      <c r="C1424" s="141" t="s">
        <v>541</v>
      </c>
      <c r="D1424" s="74">
        <v>1</v>
      </c>
      <c r="E1424" s="74" t="s">
        <v>17</v>
      </c>
      <c r="F1424" s="126"/>
      <c r="G1424" s="126"/>
      <c r="H1424" s="126"/>
      <c r="I1424" s="143"/>
      <c r="J1424" s="74">
        <v>1</v>
      </c>
      <c r="K1424" s="145"/>
      <c r="L1424" s="143"/>
      <c r="M1424" s="143"/>
      <c r="N1424" s="143"/>
      <c r="O1424" s="143"/>
    </row>
    <row r="1425" spans="1:15" s="138" customFormat="1" ht="24.95" customHeight="1">
      <c r="A1425" s="67">
        <v>131</v>
      </c>
      <c r="B1425" s="68"/>
      <c r="C1425" s="141" t="s">
        <v>542</v>
      </c>
      <c r="D1425" s="74">
        <v>1</v>
      </c>
      <c r="E1425" s="74" t="s">
        <v>17</v>
      </c>
      <c r="F1425" s="126"/>
      <c r="G1425" s="126"/>
      <c r="H1425" s="126"/>
      <c r="I1425" s="143"/>
      <c r="J1425" s="74">
        <v>1</v>
      </c>
      <c r="K1425" s="145"/>
      <c r="L1425" s="143"/>
      <c r="M1425" s="143"/>
      <c r="N1425" s="143"/>
      <c r="O1425" s="143"/>
    </row>
    <row r="1426" spans="1:15" s="138" customFormat="1" ht="24.95" customHeight="1">
      <c r="A1426" s="67">
        <v>132</v>
      </c>
      <c r="B1426" s="68"/>
      <c r="C1426" s="141" t="s">
        <v>543</v>
      </c>
      <c r="D1426" s="74">
        <v>1</v>
      </c>
      <c r="E1426" s="74" t="s">
        <v>17</v>
      </c>
      <c r="F1426" s="126"/>
      <c r="G1426" s="126"/>
      <c r="H1426" s="126"/>
      <c r="I1426" s="143"/>
      <c r="J1426" s="74">
        <v>1</v>
      </c>
      <c r="K1426" s="145"/>
      <c r="L1426" s="143"/>
      <c r="M1426" s="143"/>
      <c r="N1426" s="143"/>
      <c r="O1426" s="143"/>
    </row>
    <row r="1427" spans="1:15" s="138" customFormat="1" ht="24.95" customHeight="1">
      <c r="A1427" s="67">
        <v>133</v>
      </c>
      <c r="B1427" s="68"/>
      <c r="C1427" s="141" t="s">
        <v>544</v>
      </c>
      <c r="D1427" s="74">
        <v>1</v>
      </c>
      <c r="E1427" s="74" t="s">
        <v>17</v>
      </c>
      <c r="F1427" s="126"/>
      <c r="G1427" s="126"/>
      <c r="H1427" s="126"/>
      <c r="I1427" s="143"/>
      <c r="J1427" s="74">
        <v>1</v>
      </c>
      <c r="K1427" s="145"/>
      <c r="L1427" s="143"/>
      <c r="M1427" s="143"/>
      <c r="N1427" s="143"/>
      <c r="O1427" s="143"/>
    </row>
    <row r="1428" spans="1:15" s="138" customFormat="1" ht="24.95" customHeight="1">
      <c r="A1428" s="67">
        <v>134</v>
      </c>
      <c r="B1428" s="68"/>
      <c r="C1428" s="141" t="s">
        <v>545</v>
      </c>
      <c r="D1428" s="74">
        <v>1</v>
      </c>
      <c r="E1428" s="74" t="s">
        <v>17</v>
      </c>
      <c r="F1428" s="126"/>
      <c r="G1428" s="126"/>
      <c r="H1428" s="126"/>
      <c r="I1428" s="143"/>
      <c r="J1428" s="74">
        <v>1</v>
      </c>
      <c r="K1428" s="145"/>
      <c r="L1428" s="143"/>
      <c r="M1428" s="143"/>
      <c r="N1428" s="143"/>
      <c r="O1428" s="143"/>
    </row>
    <row r="1429" spans="1:15" s="138" customFormat="1" ht="24.95" customHeight="1">
      <c r="A1429" s="67">
        <v>135</v>
      </c>
      <c r="B1429" s="68"/>
      <c r="C1429" s="141" t="s">
        <v>546</v>
      </c>
      <c r="D1429" s="74">
        <v>1</v>
      </c>
      <c r="E1429" s="74" t="s">
        <v>17</v>
      </c>
      <c r="F1429" s="126"/>
      <c r="G1429" s="126"/>
      <c r="H1429" s="126"/>
      <c r="I1429" s="143"/>
      <c r="J1429" s="74">
        <v>1</v>
      </c>
      <c r="K1429" s="145"/>
      <c r="L1429" s="143"/>
      <c r="M1429" s="143"/>
      <c r="N1429" s="143"/>
      <c r="O1429" s="143"/>
    </row>
    <row r="1430" spans="1:15" s="138" customFormat="1" ht="24.95" customHeight="1">
      <c r="A1430" s="67">
        <v>136</v>
      </c>
      <c r="B1430" s="68"/>
      <c r="C1430" s="141" t="s">
        <v>547</v>
      </c>
      <c r="D1430" s="74">
        <v>1</v>
      </c>
      <c r="E1430" s="74" t="s">
        <v>17</v>
      </c>
      <c r="F1430" s="126"/>
      <c r="G1430" s="126"/>
      <c r="H1430" s="126"/>
      <c r="I1430" s="143"/>
      <c r="J1430" s="74">
        <v>1</v>
      </c>
      <c r="K1430" s="145"/>
      <c r="L1430" s="143"/>
      <c r="M1430" s="143"/>
      <c r="N1430" s="143"/>
      <c r="O1430" s="143"/>
    </row>
    <row r="1431" spans="1:15" s="138" customFormat="1" ht="24.95" customHeight="1">
      <c r="A1431" s="67">
        <v>137</v>
      </c>
      <c r="B1431" s="68"/>
      <c r="C1431" s="141" t="s">
        <v>548</v>
      </c>
      <c r="D1431" s="74">
        <v>1</v>
      </c>
      <c r="E1431" s="74" t="s">
        <v>17</v>
      </c>
      <c r="F1431" s="126"/>
      <c r="G1431" s="126"/>
      <c r="H1431" s="126"/>
      <c r="I1431" s="143"/>
      <c r="J1431" s="74">
        <v>1</v>
      </c>
      <c r="K1431" s="145"/>
      <c r="L1431" s="143"/>
      <c r="M1431" s="143"/>
      <c r="N1431" s="143"/>
      <c r="O1431" s="143"/>
    </row>
    <row r="1432" spans="1:15" s="138" customFormat="1" ht="24.95" customHeight="1">
      <c r="A1432" s="67">
        <v>138</v>
      </c>
      <c r="B1432" s="68"/>
      <c r="C1432" s="141" t="s">
        <v>549</v>
      </c>
      <c r="D1432" s="74">
        <v>1</v>
      </c>
      <c r="E1432" s="74" t="s">
        <v>17</v>
      </c>
      <c r="F1432" s="126"/>
      <c r="G1432" s="126"/>
      <c r="H1432" s="126"/>
      <c r="I1432" s="143"/>
      <c r="J1432" s="74">
        <v>1</v>
      </c>
      <c r="K1432" s="145"/>
      <c r="L1432" s="143"/>
      <c r="M1432" s="143"/>
      <c r="N1432" s="143"/>
      <c r="O1432" s="143"/>
    </row>
    <row r="1433" spans="1:15" s="138" customFormat="1" ht="24.95" customHeight="1">
      <c r="A1433" s="67">
        <v>139</v>
      </c>
      <c r="B1433" s="68"/>
      <c r="C1433" s="141" t="s">
        <v>550</v>
      </c>
      <c r="D1433" s="74">
        <v>1</v>
      </c>
      <c r="E1433" s="74" t="s">
        <v>17</v>
      </c>
      <c r="F1433" s="126"/>
      <c r="G1433" s="126"/>
      <c r="H1433" s="126"/>
      <c r="I1433" s="143"/>
      <c r="J1433" s="74">
        <v>1</v>
      </c>
      <c r="K1433" s="145"/>
      <c r="L1433" s="143"/>
      <c r="M1433" s="143"/>
      <c r="N1433" s="143"/>
      <c r="O1433" s="143"/>
    </row>
    <row r="1434" spans="1:15" s="138" customFormat="1" ht="24.95" customHeight="1">
      <c r="A1434" s="67">
        <v>140</v>
      </c>
      <c r="B1434" s="68"/>
      <c r="C1434" s="141" t="s">
        <v>551</v>
      </c>
      <c r="D1434" s="74">
        <v>1</v>
      </c>
      <c r="E1434" s="74" t="s">
        <v>17</v>
      </c>
      <c r="F1434" s="126"/>
      <c r="G1434" s="126"/>
      <c r="H1434" s="126"/>
      <c r="I1434" s="143"/>
      <c r="J1434" s="74">
        <v>1</v>
      </c>
      <c r="K1434" s="145"/>
      <c r="L1434" s="143"/>
      <c r="M1434" s="143"/>
      <c r="N1434" s="143"/>
      <c r="O1434" s="143"/>
    </row>
    <row r="1435" spans="1:15" s="138" customFormat="1" ht="24.95" customHeight="1">
      <c r="A1435" s="67">
        <v>141</v>
      </c>
      <c r="B1435" s="68"/>
      <c r="C1435" s="141" t="s">
        <v>552</v>
      </c>
      <c r="D1435" s="74">
        <v>1</v>
      </c>
      <c r="E1435" s="74" t="s">
        <v>17</v>
      </c>
      <c r="F1435" s="126"/>
      <c r="G1435" s="126"/>
      <c r="H1435" s="126"/>
      <c r="I1435" s="143"/>
      <c r="J1435" s="74">
        <v>1</v>
      </c>
      <c r="K1435" s="145"/>
      <c r="L1435" s="143"/>
      <c r="M1435" s="143"/>
      <c r="N1435" s="143"/>
      <c r="O1435" s="143"/>
    </row>
    <row r="1436" spans="1:15" s="138" customFormat="1" ht="24.95" customHeight="1">
      <c r="A1436" s="67">
        <v>142</v>
      </c>
      <c r="B1436" s="68"/>
      <c r="C1436" s="141" t="s">
        <v>553</v>
      </c>
      <c r="D1436" s="74">
        <v>1</v>
      </c>
      <c r="E1436" s="74" t="s">
        <v>17</v>
      </c>
      <c r="F1436" s="126"/>
      <c r="G1436" s="126"/>
      <c r="H1436" s="126"/>
      <c r="I1436" s="143"/>
      <c r="J1436" s="74">
        <v>1</v>
      </c>
      <c r="K1436" s="145"/>
      <c r="L1436" s="143"/>
      <c r="M1436" s="143"/>
      <c r="N1436" s="143"/>
      <c r="O1436" s="143"/>
    </row>
    <row r="1437" spans="1:15" s="138" customFormat="1" ht="24.95" customHeight="1">
      <c r="A1437" s="67">
        <v>143</v>
      </c>
      <c r="B1437" s="68"/>
      <c r="C1437" s="141" t="s">
        <v>554</v>
      </c>
      <c r="D1437" s="74">
        <v>1</v>
      </c>
      <c r="E1437" s="74" t="s">
        <v>17</v>
      </c>
      <c r="F1437" s="126"/>
      <c r="G1437" s="126"/>
      <c r="H1437" s="126"/>
      <c r="I1437" s="143"/>
      <c r="J1437" s="74">
        <v>1</v>
      </c>
      <c r="K1437" s="145"/>
      <c r="L1437" s="143"/>
      <c r="M1437" s="143"/>
      <c r="N1437" s="143"/>
      <c r="O1437" s="143"/>
    </row>
    <row r="1438" spans="1:15" s="138" customFormat="1" ht="24.95" customHeight="1">
      <c r="A1438" s="67">
        <v>144</v>
      </c>
      <c r="B1438" s="68"/>
      <c r="C1438" s="141" t="s">
        <v>555</v>
      </c>
      <c r="D1438" s="74">
        <v>1</v>
      </c>
      <c r="E1438" s="74" t="s">
        <v>17</v>
      </c>
      <c r="F1438" s="126"/>
      <c r="G1438" s="126"/>
      <c r="H1438" s="126"/>
      <c r="I1438" s="143"/>
      <c r="J1438" s="74">
        <v>1</v>
      </c>
      <c r="K1438" s="145"/>
      <c r="L1438" s="143"/>
      <c r="M1438" s="143"/>
      <c r="N1438" s="143"/>
      <c r="O1438" s="143"/>
    </row>
    <row r="1439" spans="1:15" s="138" customFormat="1" ht="24.95" customHeight="1">
      <c r="A1439" s="67">
        <v>145</v>
      </c>
      <c r="B1439" s="68"/>
      <c r="C1439" s="141" t="s">
        <v>556</v>
      </c>
      <c r="D1439" s="74">
        <v>1</v>
      </c>
      <c r="E1439" s="74" t="s">
        <v>17</v>
      </c>
      <c r="F1439" s="126"/>
      <c r="G1439" s="126"/>
      <c r="H1439" s="126"/>
      <c r="I1439" s="143"/>
      <c r="J1439" s="74">
        <v>1</v>
      </c>
      <c r="K1439" s="145"/>
      <c r="L1439" s="143"/>
      <c r="M1439" s="143"/>
      <c r="N1439" s="143"/>
      <c r="O1439" s="143"/>
    </row>
    <row r="1440" spans="1:15" s="138" customFormat="1" ht="24.95" customHeight="1">
      <c r="A1440" s="67">
        <v>146</v>
      </c>
      <c r="B1440" s="68"/>
      <c r="C1440" s="141" t="s">
        <v>557</v>
      </c>
      <c r="D1440" s="74">
        <v>1</v>
      </c>
      <c r="E1440" s="74" t="s">
        <v>17</v>
      </c>
      <c r="F1440" s="126"/>
      <c r="G1440" s="126"/>
      <c r="H1440" s="126"/>
      <c r="I1440" s="143"/>
      <c r="J1440" s="74">
        <v>1</v>
      </c>
      <c r="K1440" s="145"/>
      <c r="L1440" s="143"/>
      <c r="M1440" s="143"/>
      <c r="N1440" s="143"/>
      <c r="O1440" s="143"/>
    </row>
    <row r="1441" spans="1:15" s="138" customFormat="1" ht="24.95" customHeight="1">
      <c r="A1441" s="67">
        <v>147</v>
      </c>
      <c r="B1441" s="68"/>
      <c r="C1441" s="141" t="s">
        <v>558</v>
      </c>
      <c r="D1441" s="74">
        <v>1</v>
      </c>
      <c r="E1441" s="74" t="s">
        <v>17</v>
      </c>
      <c r="F1441" s="126"/>
      <c r="G1441" s="126"/>
      <c r="H1441" s="126"/>
      <c r="I1441" s="143"/>
      <c r="J1441" s="74">
        <v>1</v>
      </c>
      <c r="K1441" s="145"/>
      <c r="L1441" s="143"/>
      <c r="M1441" s="143"/>
      <c r="N1441" s="143"/>
      <c r="O1441" s="143"/>
    </row>
    <row r="1442" spans="1:15" s="138" customFormat="1" ht="24.95" customHeight="1">
      <c r="A1442" s="67">
        <v>148</v>
      </c>
      <c r="B1442" s="68"/>
      <c r="C1442" s="141" t="s">
        <v>559</v>
      </c>
      <c r="D1442" s="74">
        <v>1</v>
      </c>
      <c r="E1442" s="74" t="s">
        <v>17</v>
      </c>
      <c r="F1442" s="126"/>
      <c r="G1442" s="126"/>
      <c r="H1442" s="126"/>
      <c r="I1442" s="143"/>
      <c r="J1442" s="74">
        <v>1</v>
      </c>
      <c r="K1442" s="145"/>
      <c r="L1442" s="143"/>
      <c r="M1442" s="143"/>
      <c r="N1442" s="143"/>
      <c r="O1442" s="143"/>
    </row>
    <row r="1443" spans="1:15" s="138" customFormat="1" ht="24.95" customHeight="1">
      <c r="A1443" s="67">
        <v>149</v>
      </c>
      <c r="B1443" s="68"/>
      <c r="C1443" s="141" t="s">
        <v>560</v>
      </c>
      <c r="D1443" s="74">
        <v>1</v>
      </c>
      <c r="E1443" s="74" t="s">
        <v>17</v>
      </c>
      <c r="F1443" s="126"/>
      <c r="G1443" s="126"/>
      <c r="H1443" s="126"/>
      <c r="I1443" s="143"/>
      <c r="J1443" s="74">
        <v>1</v>
      </c>
      <c r="K1443" s="145"/>
      <c r="L1443" s="143"/>
      <c r="M1443" s="143"/>
      <c r="N1443" s="143"/>
      <c r="O1443" s="143"/>
    </row>
    <row r="1444" spans="1:15" s="138" customFormat="1" ht="24.95" customHeight="1">
      <c r="A1444" s="67">
        <v>150</v>
      </c>
      <c r="B1444" s="68"/>
      <c r="C1444" s="141" t="s">
        <v>561</v>
      </c>
      <c r="D1444" s="74">
        <v>1</v>
      </c>
      <c r="E1444" s="74" t="s">
        <v>17</v>
      </c>
      <c r="F1444" s="126"/>
      <c r="G1444" s="126"/>
      <c r="H1444" s="126"/>
      <c r="I1444" s="143"/>
      <c r="J1444" s="74">
        <v>1</v>
      </c>
      <c r="K1444" s="145"/>
      <c r="L1444" s="143"/>
      <c r="M1444" s="143"/>
      <c r="N1444" s="143"/>
      <c r="O1444" s="143"/>
    </row>
    <row r="1445" spans="1:15" s="138" customFormat="1" ht="24.95" customHeight="1">
      <c r="A1445" s="67">
        <v>151</v>
      </c>
      <c r="B1445" s="68"/>
      <c r="C1445" s="141" t="s">
        <v>562</v>
      </c>
      <c r="D1445" s="74">
        <v>1</v>
      </c>
      <c r="E1445" s="74" t="s">
        <v>17</v>
      </c>
      <c r="F1445" s="126"/>
      <c r="G1445" s="126"/>
      <c r="H1445" s="126"/>
      <c r="I1445" s="143"/>
      <c r="J1445" s="74">
        <v>1</v>
      </c>
      <c r="K1445" s="145"/>
      <c r="L1445" s="143"/>
      <c r="M1445" s="143"/>
      <c r="N1445" s="143"/>
      <c r="O1445" s="143"/>
    </row>
    <row r="1446" spans="1:15" s="138" customFormat="1" ht="24.95" customHeight="1">
      <c r="A1446" s="67">
        <v>152</v>
      </c>
      <c r="B1446" s="68"/>
      <c r="C1446" s="141" t="s">
        <v>563</v>
      </c>
      <c r="D1446" s="74">
        <v>1</v>
      </c>
      <c r="E1446" s="74" t="s">
        <v>17</v>
      </c>
      <c r="F1446" s="126"/>
      <c r="G1446" s="126"/>
      <c r="H1446" s="126"/>
      <c r="I1446" s="143"/>
      <c r="J1446" s="74">
        <v>1</v>
      </c>
      <c r="K1446" s="145"/>
      <c r="L1446" s="143"/>
      <c r="M1446" s="143"/>
      <c r="N1446" s="143"/>
      <c r="O1446" s="143"/>
    </row>
    <row r="1447" spans="1:15" s="138" customFormat="1" ht="24.95" customHeight="1">
      <c r="A1447" s="67">
        <v>153</v>
      </c>
      <c r="B1447" s="68"/>
      <c r="C1447" s="141" t="s">
        <v>564</v>
      </c>
      <c r="D1447" s="74">
        <v>1</v>
      </c>
      <c r="E1447" s="74" t="s">
        <v>17</v>
      </c>
      <c r="F1447" s="126"/>
      <c r="G1447" s="126"/>
      <c r="H1447" s="126"/>
      <c r="I1447" s="143"/>
      <c r="J1447" s="74">
        <v>1</v>
      </c>
      <c r="K1447" s="145"/>
      <c r="L1447" s="143"/>
      <c r="M1447" s="143"/>
      <c r="N1447" s="143"/>
      <c r="O1447" s="143"/>
    </row>
    <row r="1448" spans="1:15" s="138" customFormat="1" ht="24.95" customHeight="1">
      <c r="A1448" s="67">
        <v>154</v>
      </c>
      <c r="B1448" s="68"/>
      <c r="C1448" s="141" t="s">
        <v>565</v>
      </c>
      <c r="D1448" s="74">
        <v>1</v>
      </c>
      <c r="E1448" s="74" t="s">
        <v>17</v>
      </c>
      <c r="F1448" s="126"/>
      <c r="G1448" s="126"/>
      <c r="H1448" s="126"/>
      <c r="I1448" s="143"/>
      <c r="J1448" s="74">
        <v>1</v>
      </c>
      <c r="K1448" s="145"/>
      <c r="L1448" s="143"/>
      <c r="M1448" s="143"/>
      <c r="N1448" s="143"/>
      <c r="O1448" s="143"/>
    </row>
    <row r="1449" spans="1:15" s="138" customFormat="1" ht="24.95" customHeight="1">
      <c r="A1449" s="67">
        <v>155</v>
      </c>
      <c r="B1449" s="68"/>
      <c r="C1449" s="141" t="s">
        <v>566</v>
      </c>
      <c r="D1449" s="74">
        <v>1</v>
      </c>
      <c r="E1449" s="74" t="s">
        <v>17</v>
      </c>
      <c r="F1449" s="126"/>
      <c r="G1449" s="126"/>
      <c r="H1449" s="126"/>
      <c r="I1449" s="143"/>
      <c r="J1449" s="74">
        <v>1</v>
      </c>
      <c r="K1449" s="145"/>
      <c r="L1449" s="143"/>
      <c r="M1449" s="143"/>
      <c r="N1449" s="143"/>
      <c r="O1449" s="143"/>
    </row>
    <row r="1450" spans="1:15" s="138" customFormat="1" ht="24.95" customHeight="1">
      <c r="A1450" s="67">
        <v>156</v>
      </c>
      <c r="B1450" s="68"/>
      <c r="C1450" s="141" t="s">
        <v>567</v>
      </c>
      <c r="D1450" s="74">
        <v>1</v>
      </c>
      <c r="E1450" s="74" t="s">
        <v>17</v>
      </c>
      <c r="F1450" s="126"/>
      <c r="G1450" s="126"/>
      <c r="H1450" s="126"/>
      <c r="I1450" s="143"/>
      <c r="J1450" s="74">
        <v>1</v>
      </c>
      <c r="K1450" s="145"/>
      <c r="L1450" s="143"/>
      <c r="M1450" s="143"/>
      <c r="N1450" s="143"/>
      <c r="O1450" s="143"/>
    </row>
    <row r="1451" spans="1:15" s="138" customFormat="1" ht="24.95" customHeight="1">
      <c r="A1451" s="67">
        <v>157</v>
      </c>
      <c r="B1451" s="68"/>
      <c r="C1451" s="141" t="s">
        <v>568</v>
      </c>
      <c r="D1451" s="74">
        <v>1</v>
      </c>
      <c r="E1451" s="74" t="s">
        <v>17</v>
      </c>
      <c r="F1451" s="126"/>
      <c r="G1451" s="126"/>
      <c r="H1451" s="126"/>
      <c r="I1451" s="143"/>
      <c r="J1451" s="74">
        <v>1</v>
      </c>
      <c r="K1451" s="145"/>
      <c r="L1451" s="143"/>
      <c r="M1451" s="143"/>
      <c r="N1451" s="143"/>
      <c r="O1451" s="143"/>
    </row>
    <row r="1452" spans="1:15" s="138" customFormat="1" ht="24.95" customHeight="1">
      <c r="A1452" s="67">
        <v>158</v>
      </c>
      <c r="B1452" s="68"/>
      <c r="C1452" s="141" t="s">
        <v>569</v>
      </c>
      <c r="D1452" s="74">
        <v>1</v>
      </c>
      <c r="E1452" s="74" t="s">
        <v>17</v>
      </c>
      <c r="F1452" s="126"/>
      <c r="G1452" s="126"/>
      <c r="H1452" s="126"/>
      <c r="I1452" s="143"/>
      <c r="J1452" s="74">
        <v>1</v>
      </c>
      <c r="K1452" s="145"/>
      <c r="L1452" s="143"/>
      <c r="M1452" s="143"/>
      <c r="N1452" s="143"/>
      <c r="O1452" s="143"/>
    </row>
    <row r="1453" spans="1:15" s="138" customFormat="1" ht="24.95" customHeight="1">
      <c r="A1453" s="67">
        <v>159</v>
      </c>
      <c r="B1453" s="68"/>
      <c r="C1453" s="141" t="s">
        <v>570</v>
      </c>
      <c r="D1453" s="74">
        <v>1</v>
      </c>
      <c r="E1453" s="74" t="s">
        <v>17</v>
      </c>
      <c r="F1453" s="126"/>
      <c r="G1453" s="126"/>
      <c r="H1453" s="126"/>
      <c r="I1453" s="143"/>
      <c r="J1453" s="74">
        <v>1</v>
      </c>
      <c r="K1453" s="145"/>
      <c r="L1453" s="143"/>
      <c r="M1453" s="143"/>
      <c r="N1453" s="143"/>
      <c r="O1453" s="143"/>
    </row>
    <row r="1454" spans="1:15" s="138" customFormat="1" ht="24.95" customHeight="1">
      <c r="A1454" s="67">
        <v>160</v>
      </c>
      <c r="B1454" s="68"/>
      <c r="C1454" s="141" t="s">
        <v>571</v>
      </c>
      <c r="D1454" s="74">
        <v>1</v>
      </c>
      <c r="E1454" s="74" t="s">
        <v>17</v>
      </c>
      <c r="F1454" s="126"/>
      <c r="G1454" s="126"/>
      <c r="H1454" s="126"/>
      <c r="I1454" s="143"/>
      <c r="J1454" s="74">
        <v>1</v>
      </c>
      <c r="K1454" s="145"/>
      <c r="L1454" s="143"/>
      <c r="M1454" s="143"/>
      <c r="N1454" s="143"/>
      <c r="O1454" s="143"/>
    </row>
    <row r="1455" spans="1:15" s="138" customFormat="1" ht="24.95" customHeight="1">
      <c r="A1455" s="67">
        <v>161</v>
      </c>
      <c r="B1455" s="68"/>
      <c r="C1455" s="141" t="s">
        <v>572</v>
      </c>
      <c r="D1455" s="74">
        <v>1</v>
      </c>
      <c r="E1455" s="74" t="s">
        <v>17</v>
      </c>
      <c r="F1455" s="126"/>
      <c r="G1455" s="126"/>
      <c r="H1455" s="126"/>
      <c r="I1455" s="143"/>
      <c r="J1455" s="74">
        <v>1</v>
      </c>
      <c r="K1455" s="145"/>
      <c r="L1455" s="143"/>
      <c r="M1455" s="143"/>
      <c r="N1455" s="143"/>
      <c r="O1455" s="143"/>
    </row>
    <row r="1456" spans="1:15" s="138" customFormat="1" ht="24.95" customHeight="1">
      <c r="A1456" s="67">
        <v>162</v>
      </c>
      <c r="B1456" s="68"/>
      <c r="C1456" s="141" t="s">
        <v>573</v>
      </c>
      <c r="D1456" s="74">
        <v>1</v>
      </c>
      <c r="E1456" s="74" t="s">
        <v>17</v>
      </c>
      <c r="F1456" s="126"/>
      <c r="G1456" s="126"/>
      <c r="H1456" s="126"/>
      <c r="I1456" s="143"/>
      <c r="J1456" s="74">
        <v>1</v>
      </c>
      <c r="K1456" s="145"/>
      <c r="L1456" s="143"/>
      <c r="M1456" s="143"/>
      <c r="N1456" s="143"/>
      <c r="O1456" s="143"/>
    </row>
    <row r="1457" spans="1:15" s="138" customFormat="1" ht="24.95" customHeight="1">
      <c r="A1457" s="67">
        <v>163</v>
      </c>
      <c r="B1457" s="68"/>
      <c r="C1457" s="141" t="s">
        <v>574</v>
      </c>
      <c r="D1457" s="74">
        <v>1</v>
      </c>
      <c r="E1457" s="74" t="s">
        <v>17</v>
      </c>
      <c r="F1457" s="126"/>
      <c r="G1457" s="126"/>
      <c r="H1457" s="126"/>
      <c r="I1457" s="143"/>
      <c r="J1457" s="74">
        <v>1</v>
      </c>
      <c r="K1457" s="145"/>
      <c r="L1457" s="143"/>
      <c r="M1457" s="143"/>
      <c r="N1457" s="143"/>
      <c r="O1457" s="143"/>
    </row>
    <row r="1458" spans="1:15" s="138" customFormat="1" ht="24.95" customHeight="1">
      <c r="A1458" s="67">
        <v>164</v>
      </c>
      <c r="B1458" s="68"/>
      <c r="C1458" s="141" t="s">
        <v>575</v>
      </c>
      <c r="D1458" s="74">
        <v>1</v>
      </c>
      <c r="E1458" s="74" t="s">
        <v>17</v>
      </c>
      <c r="F1458" s="126"/>
      <c r="G1458" s="126"/>
      <c r="H1458" s="126"/>
      <c r="I1458" s="143"/>
      <c r="J1458" s="74">
        <v>1</v>
      </c>
      <c r="K1458" s="145"/>
      <c r="L1458" s="143"/>
      <c r="M1458" s="143"/>
      <c r="N1458" s="143"/>
      <c r="O1458" s="143"/>
    </row>
    <row r="1459" spans="1:15" s="138" customFormat="1" ht="24.95" customHeight="1">
      <c r="A1459" s="67">
        <v>165</v>
      </c>
      <c r="B1459" s="68"/>
      <c r="C1459" s="141" t="s">
        <v>576</v>
      </c>
      <c r="D1459" s="74">
        <v>1</v>
      </c>
      <c r="E1459" s="74" t="s">
        <v>17</v>
      </c>
      <c r="F1459" s="126"/>
      <c r="G1459" s="126"/>
      <c r="H1459" s="126"/>
      <c r="I1459" s="143"/>
      <c r="J1459" s="74">
        <v>1</v>
      </c>
      <c r="K1459" s="145"/>
      <c r="L1459" s="143"/>
      <c r="M1459" s="143"/>
      <c r="N1459" s="143"/>
      <c r="O1459" s="143"/>
    </row>
    <row r="1460" spans="1:15" s="138" customFormat="1" ht="24.95" customHeight="1">
      <c r="A1460" s="67">
        <v>166</v>
      </c>
      <c r="B1460" s="68"/>
      <c r="C1460" s="141" t="s">
        <v>577</v>
      </c>
      <c r="D1460" s="74">
        <v>1</v>
      </c>
      <c r="E1460" s="74" t="s">
        <v>17</v>
      </c>
      <c r="F1460" s="126"/>
      <c r="G1460" s="126"/>
      <c r="H1460" s="126"/>
      <c r="I1460" s="143"/>
      <c r="J1460" s="74">
        <v>1</v>
      </c>
      <c r="K1460" s="145"/>
      <c r="L1460" s="143"/>
      <c r="M1460" s="143"/>
      <c r="N1460" s="143"/>
      <c r="O1460" s="143"/>
    </row>
    <row r="1461" spans="1:15" s="138" customFormat="1" ht="24.95" customHeight="1">
      <c r="A1461" s="67">
        <v>167</v>
      </c>
      <c r="B1461" s="68"/>
      <c r="C1461" s="141" t="s">
        <v>578</v>
      </c>
      <c r="D1461" s="74">
        <v>1</v>
      </c>
      <c r="E1461" s="74" t="s">
        <v>17</v>
      </c>
      <c r="F1461" s="126"/>
      <c r="G1461" s="126"/>
      <c r="H1461" s="126"/>
      <c r="I1461" s="143"/>
      <c r="J1461" s="74">
        <v>1</v>
      </c>
      <c r="K1461" s="145"/>
      <c r="L1461" s="143"/>
      <c r="M1461" s="143"/>
      <c r="N1461" s="143"/>
      <c r="O1461" s="143"/>
    </row>
    <row r="1462" spans="1:15" s="138" customFormat="1" ht="24.95" customHeight="1">
      <c r="A1462" s="67">
        <v>168</v>
      </c>
      <c r="B1462" s="68"/>
      <c r="C1462" s="141" t="s">
        <v>579</v>
      </c>
      <c r="D1462" s="74">
        <v>1</v>
      </c>
      <c r="E1462" s="74" t="s">
        <v>17</v>
      </c>
      <c r="F1462" s="126"/>
      <c r="G1462" s="126"/>
      <c r="H1462" s="126"/>
      <c r="I1462" s="143"/>
      <c r="J1462" s="74">
        <v>1</v>
      </c>
      <c r="K1462" s="145"/>
      <c r="L1462" s="143"/>
      <c r="M1462" s="143"/>
      <c r="N1462" s="143"/>
      <c r="O1462" s="143"/>
    </row>
    <row r="1463" spans="1:15" s="138" customFormat="1" ht="24.95" customHeight="1">
      <c r="A1463" s="67">
        <v>169</v>
      </c>
      <c r="B1463" s="68"/>
      <c r="C1463" s="141" t="s">
        <v>580</v>
      </c>
      <c r="D1463" s="74">
        <v>1</v>
      </c>
      <c r="E1463" s="74" t="s">
        <v>17</v>
      </c>
      <c r="F1463" s="126"/>
      <c r="G1463" s="126"/>
      <c r="H1463" s="126"/>
      <c r="I1463" s="143"/>
      <c r="J1463" s="74">
        <v>1</v>
      </c>
      <c r="K1463" s="145"/>
      <c r="L1463" s="143"/>
      <c r="M1463" s="143"/>
      <c r="N1463" s="143"/>
      <c r="O1463" s="143"/>
    </row>
    <row r="1464" spans="1:15" s="138" customFormat="1" ht="24.95" customHeight="1">
      <c r="A1464" s="67">
        <v>170</v>
      </c>
      <c r="B1464" s="68"/>
      <c r="C1464" s="141" t="s">
        <v>581</v>
      </c>
      <c r="D1464" s="74">
        <v>1</v>
      </c>
      <c r="E1464" s="74" t="s">
        <v>17</v>
      </c>
      <c r="F1464" s="126"/>
      <c r="G1464" s="126"/>
      <c r="H1464" s="126"/>
      <c r="I1464" s="143"/>
      <c r="J1464" s="74">
        <v>1</v>
      </c>
      <c r="K1464" s="145"/>
      <c r="L1464" s="143"/>
      <c r="M1464" s="143"/>
      <c r="N1464" s="143"/>
      <c r="O1464" s="143"/>
    </row>
    <row r="1465" spans="1:15" s="138" customFormat="1" ht="24.95" customHeight="1">
      <c r="A1465" s="67">
        <v>171</v>
      </c>
      <c r="B1465" s="68"/>
      <c r="C1465" s="141" t="s">
        <v>582</v>
      </c>
      <c r="D1465" s="74">
        <v>1</v>
      </c>
      <c r="E1465" s="74" t="s">
        <v>17</v>
      </c>
      <c r="F1465" s="126"/>
      <c r="G1465" s="126"/>
      <c r="H1465" s="126"/>
      <c r="I1465" s="143"/>
      <c r="J1465" s="74">
        <v>1</v>
      </c>
      <c r="K1465" s="145"/>
      <c r="L1465" s="143"/>
      <c r="M1465" s="143"/>
      <c r="N1465" s="143"/>
      <c r="O1465" s="143"/>
    </row>
    <row r="1466" spans="1:15" s="138" customFormat="1" ht="24.95" customHeight="1">
      <c r="A1466" s="67">
        <v>172</v>
      </c>
      <c r="B1466" s="68"/>
      <c r="C1466" s="141" t="s">
        <v>583</v>
      </c>
      <c r="D1466" s="74">
        <v>1</v>
      </c>
      <c r="E1466" s="74" t="s">
        <v>17</v>
      </c>
      <c r="F1466" s="126"/>
      <c r="G1466" s="126"/>
      <c r="H1466" s="126"/>
      <c r="I1466" s="143"/>
      <c r="J1466" s="74">
        <v>1</v>
      </c>
      <c r="K1466" s="145"/>
      <c r="L1466" s="143"/>
      <c r="M1466" s="143"/>
      <c r="N1466" s="143"/>
      <c r="O1466" s="143"/>
    </row>
    <row r="1467" spans="1:15" s="138" customFormat="1" ht="24.95" customHeight="1">
      <c r="A1467" s="67">
        <v>173</v>
      </c>
      <c r="B1467" s="68"/>
      <c r="C1467" s="141" t="s">
        <v>584</v>
      </c>
      <c r="D1467" s="74">
        <v>1</v>
      </c>
      <c r="E1467" s="74" t="s">
        <v>17</v>
      </c>
      <c r="F1467" s="126"/>
      <c r="G1467" s="126"/>
      <c r="H1467" s="126"/>
      <c r="I1467" s="143"/>
      <c r="J1467" s="74">
        <v>1</v>
      </c>
      <c r="K1467" s="145"/>
      <c r="L1467" s="143"/>
      <c r="M1467" s="143"/>
      <c r="N1467" s="143"/>
      <c r="O1467" s="143"/>
    </row>
    <row r="1468" spans="1:15" s="138" customFormat="1" ht="24.95" customHeight="1">
      <c r="A1468" s="67">
        <v>174</v>
      </c>
      <c r="B1468" s="68"/>
      <c r="C1468" s="141" t="s">
        <v>585</v>
      </c>
      <c r="D1468" s="74">
        <v>1</v>
      </c>
      <c r="E1468" s="74" t="s">
        <v>17</v>
      </c>
      <c r="F1468" s="126"/>
      <c r="G1468" s="126"/>
      <c r="H1468" s="126"/>
      <c r="I1468" s="143"/>
      <c r="J1468" s="74">
        <v>1</v>
      </c>
      <c r="K1468" s="145"/>
      <c r="L1468" s="143"/>
      <c r="M1468" s="143"/>
      <c r="N1468" s="143"/>
      <c r="O1468" s="143"/>
    </row>
    <row r="1469" spans="1:15" s="138" customFormat="1" ht="24.95" customHeight="1">
      <c r="A1469" s="67">
        <v>175</v>
      </c>
      <c r="B1469" s="68"/>
      <c r="C1469" s="141" t="s">
        <v>586</v>
      </c>
      <c r="D1469" s="74">
        <v>1</v>
      </c>
      <c r="E1469" s="74" t="s">
        <v>17</v>
      </c>
      <c r="F1469" s="126"/>
      <c r="G1469" s="126"/>
      <c r="H1469" s="126"/>
      <c r="I1469" s="143"/>
      <c r="J1469" s="74">
        <v>1</v>
      </c>
      <c r="K1469" s="145"/>
      <c r="L1469" s="143"/>
      <c r="M1469" s="143"/>
      <c r="N1469" s="143"/>
      <c r="O1469" s="143"/>
    </row>
    <row r="1470" spans="1:15" s="138" customFormat="1" ht="24.95" customHeight="1">
      <c r="A1470" s="67">
        <v>176</v>
      </c>
      <c r="B1470" s="68"/>
      <c r="C1470" s="141" t="s">
        <v>587</v>
      </c>
      <c r="D1470" s="74">
        <v>1</v>
      </c>
      <c r="E1470" s="74" t="s">
        <v>17</v>
      </c>
      <c r="F1470" s="126"/>
      <c r="G1470" s="126"/>
      <c r="H1470" s="126"/>
      <c r="I1470" s="143"/>
      <c r="J1470" s="74">
        <v>1</v>
      </c>
      <c r="K1470" s="145"/>
      <c r="L1470" s="143"/>
      <c r="M1470" s="143"/>
      <c r="N1470" s="143"/>
      <c r="O1470" s="143"/>
    </row>
    <row r="1471" spans="1:15" s="140" customFormat="1" ht="24.95" customHeight="1">
      <c r="A1471" s="67">
        <v>177</v>
      </c>
      <c r="B1471" s="68"/>
      <c r="C1471" s="141" t="s">
        <v>588</v>
      </c>
      <c r="D1471" s="74">
        <v>1</v>
      </c>
      <c r="E1471" s="74" t="s">
        <v>17</v>
      </c>
      <c r="F1471" s="126"/>
      <c r="G1471" s="126"/>
      <c r="H1471" s="126"/>
      <c r="I1471" s="149"/>
      <c r="J1471" s="74">
        <v>1</v>
      </c>
      <c r="K1471" s="150"/>
      <c r="L1471" s="149"/>
      <c r="M1471" s="149"/>
      <c r="N1471" s="149"/>
      <c r="O1471" s="149"/>
    </row>
    <row r="1472" spans="1:15" s="138" customFormat="1" ht="24.95" customHeight="1">
      <c r="A1472" s="67">
        <v>178</v>
      </c>
      <c r="B1472" s="68"/>
      <c r="C1472" s="141" t="s">
        <v>589</v>
      </c>
      <c r="D1472" s="74">
        <v>1</v>
      </c>
      <c r="E1472" s="74" t="s">
        <v>17</v>
      </c>
      <c r="F1472" s="126"/>
      <c r="G1472" s="126"/>
      <c r="H1472" s="126"/>
      <c r="I1472" s="143"/>
      <c r="J1472" s="74">
        <v>1</v>
      </c>
      <c r="K1472" s="145"/>
      <c r="L1472" s="143"/>
      <c r="M1472" s="143"/>
      <c r="N1472" s="143"/>
      <c r="O1472" s="143"/>
    </row>
    <row r="1473" spans="1:15" s="138" customFormat="1" ht="24.95" customHeight="1">
      <c r="A1473" s="67">
        <v>179</v>
      </c>
      <c r="B1473" s="68"/>
      <c r="C1473" s="141" t="s">
        <v>590</v>
      </c>
      <c r="D1473" s="74">
        <v>1</v>
      </c>
      <c r="E1473" s="74" t="s">
        <v>17</v>
      </c>
      <c r="F1473" s="126"/>
      <c r="G1473" s="126"/>
      <c r="H1473" s="126"/>
      <c r="I1473" s="143"/>
      <c r="J1473" s="74">
        <v>1</v>
      </c>
      <c r="K1473" s="145"/>
      <c r="L1473" s="143"/>
      <c r="M1473" s="143"/>
      <c r="N1473" s="143"/>
      <c r="O1473" s="143"/>
    </row>
    <row r="1474" spans="1:15" s="138" customFormat="1" ht="24.95" customHeight="1">
      <c r="A1474" s="67">
        <v>180</v>
      </c>
      <c r="B1474" s="68"/>
      <c r="C1474" s="141" t="s">
        <v>591</v>
      </c>
      <c r="D1474" s="74">
        <v>1</v>
      </c>
      <c r="E1474" s="74" t="s">
        <v>17</v>
      </c>
      <c r="F1474" s="126"/>
      <c r="G1474" s="126"/>
      <c r="H1474" s="126"/>
      <c r="I1474" s="143"/>
      <c r="J1474" s="74">
        <v>1</v>
      </c>
      <c r="K1474" s="145"/>
      <c r="L1474" s="143"/>
      <c r="M1474" s="143"/>
      <c r="N1474" s="143"/>
      <c r="O1474" s="143"/>
    </row>
    <row r="1475" spans="1:15" s="138" customFormat="1" ht="24.95" customHeight="1">
      <c r="A1475" s="67">
        <v>181</v>
      </c>
      <c r="B1475" s="68"/>
      <c r="C1475" s="141" t="s">
        <v>592</v>
      </c>
      <c r="D1475" s="74">
        <v>1</v>
      </c>
      <c r="E1475" s="74" t="s">
        <v>17</v>
      </c>
      <c r="F1475" s="126"/>
      <c r="G1475" s="126"/>
      <c r="H1475" s="126"/>
      <c r="I1475" s="143"/>
      <c r="J1475" s="74">
        <v>1</v>
      </c>
      <c r="K1475" s="145"/>
      <c r="L1475" s="143"/>
      <c r="M1475" s="143"/>
      <c r="N1475" s="143"/>
      <c r="O1475" s="143"/>
    </row>
    <row r="1476" spans="1:15" s="138" customFormat="1" ht="24.95" customHeight="1">
      <c r="A1476" s="67">
        <v>182</v>
      </c>
      <c r="B1476" s="68"/>
      <c r="C1476" s="141" t="s">
        <v>593</v>
      </c>
      <c r="D1476" s="74">
        <v>1</v>
      </c>
      <c r="E1476" s="74" t="s">
        <v>17</v>
      </c>
      <c r="F1476" s="126"/>
      <c r="G1476" s="126"/>
      <c r="H1476" s="126"/>
      <c r="I1476" s="143"/>
      <c r="J1476" s="74">
        <v>1</v>
      </c>
      <c r="K1476" s="145"/>
      <c r="L1476" s="143"/>
      <c r="M1476" s="143"/>
      <c r="N1476" s="143"/>
      <c r="O1476" s="143"/>
    </row>
    <row r="1477" spans="1:15" s="138" customFormat="1" ht="24.95" customHeight="1">
      <c r="A1477" s="67">
        <v>183</v>
      </c>
      <c r="B1477" s="68"/>
      <c r="C1477" s="141" t="s">
        <v>594</v>
      </c>
      <c r="D1477" s="74">
        <v>1</v>
      </c>
      <c r="E1477" s="74" t="s">
        <v>17</v>
      </c>
      <c r="F1477" s="126"/>
      <c r="G1477" s="126"/>
      <c r="H1477" s="126"/>
      <c r="I1477" s="143"/>
      <c r="J1477" s="74">
        <v>1</v>
      </c>
      <c r="K1477" s="145"/>
      <c r="L1477" s="143"/>
      <c r="M1477" s="143"/>
      <c r="N1477" s="143"/>
      <c r="O1477" s="143"/>
    </row>
    <row r="1478" spans="1:15" s="138" customFormat="1" ht="24.95" customHeight="1">
      <c r="A1478" s="67">
        <v>184</v>
      </c>
      <c r="B1478" s="68"/>
      <c r="C1478" s="141" t="s">
        <v>595</v>
      </c>
      <c r="D1478" s="74">
        <v>1</v>
      </c>
      <c r="E1478" s="74" t="s">
        <v>17</v>
      </c>
      <c r="F1478" s="126"/>
      <c r="G1478" s="126"/>
      <c r="H1478" s="126"/>
      <c r="I1478" s="143"/>
      <c r="J1478" s="74">
        <v>1</v>
      </c>
      <c r="K1478" s="145"/>
      <c r="L1478" s="143"/>
      <c r="M1478" s="143"/>
      <c r="N1478" s="143"/>
      <c r="O1478" s="143"/>
    </row>
    <row r="1479" spans="1:15" s="138" customFormat="1" ht="24.95" customHeight="1">
      <c r="A1479" s="67">
        <v>185</v>
      </c>
      <c r="B1479" s="68"/>
      <c r="C1479" s="141" t="s">
        <v>596</v>
      </c>
      <c r="D1479" s="74">
        <v>1</v>
      </c>
      <c r="E1479" s="74" t="s">
        <v>17</v>
      </c>
      <c r="F1479" s="126"/>
      <c r="G1479" s="126"/>
      <c r="H1479" s="126"/>
      <c r="I1479" s="143"/>
      <c r="J1479" s="74">
        <v>1</v>
      </c>
      <c r="K1479" s="145"/>
      <c r="L1479" s="143"/>
      <c r="M1479" s="143"/>
      <c r="N1479" s="143"/>
      <c r="O1479" s="143"/>
    </row>
    <row r="1480" spans="1:15" s="138" customFormat="1" ht="24.95" customHeight="1">
      <c r="A1480" s="67">
        <v>186</v>
      </c>
      <c r="B1480" s="68"/>
      <c r="C1480" s="141" t="s">
        <v>597</v>
      </c>
      <c r="D1480" s="74">
        <v>1</v>
      </c>
      <c r="E1480" s="74" t="s">
        <v>17</v>
      </c>
      <c r="F1480" s="126"/>
      <c r="G1480" s="126"/>
      <c r="H1480" s="126"/>
      <c r="I1480" s="143"/>
      <c r="J1480" s="74">
        <v>1</v>
      </c>
      <c r="K1480" s="145"/>
      <c r="L1480" s="143"/>
      <c r="M1480" s="143"/>
      <c r="N1480" s="143"/>
      <c r="O1480" s="143"/>
    </row>
    <row r="1481" spans="1:15" s="138" customFormat="1" ht="24.95" customHeight="1">
      <c r="A1481" s="67">
        <v>187</v>
      </c>
      <c r="B1481" s="68"/>
      <c r="C1481" s="141" t="s">
        <v>598</v>
      </c>
      <c r="D1481" s="74">
        <v>1</v>
      </c>
      <c r="E1481" s="74" t="s">
        <v>17</v>
      </c>
      <c r="F1481" s="126"/>
      <c r="G1481" s="126"/>
      <c r="H1481" s="126"/>
      <c r="I1481" s="143"/>
      <c r="J1481" s="74">
        <v>1</v>
      </c>
      <c r="K1481" s="145"/>
      <c r="L1481" s="143"/>
      <c r="M1481" s="143"/>
      <c r="N1481" s="143"/>
      <c r="O1481" s="143"/>
    </row>
    <row r="1482" spans="1:15" s="138" customFormat="1" ht="24.95" customHeight="1">
      <c r="A1482" s="67">
        <v>188</v>
      </c>
      <c r="B1482" s="68"/>
      <c r="C1482" s="141" t="s">
        <v>599</v>
      </c>
      <c r="D1482" s="74">
        <v>1</v>
      </c>
      <c r="E1482" s="74" t="s">
        <v>17</v>
      </c>
      <c r="F1482" s="126"/>
      <c r="G1482" s="126"/>
      <c r="H1482" s="126"/>
      <c r="I1482" s="143"/>
      <c r="J1482" s="74">
        <v>1</v>
      </c>
      <c r="K1482" s="145"/>
      <c r="L1482" s="143"/>
      <c r="M1482" s="143"/>
      <c r="N1482" s="143"/>
      <c r="O1482" s="143"/>
    </row>
    <row r="1483" spans="1:15" s="138" customFormat="1" ht="24.95" customHeight="1">
      <c r="A1483" s="67">
        <v>189</v>
      </c>
      <c r="B1483" s="68"/>
      <c r="C1483" s="141" t="s">
        <v>600</v>
      </c>
      <c r="D1483" s="74">
        <v>1</v>
      </c>
      <c r="E1483" s="74" t="s">
        <v>17</v>
      </c>
      <c r="F1483" s="126"/>
      <c r="G1483" s="126"/>
      <c r="H1483" s="126"/>
      <c r="I1483" s="143"/>
      <c r="J1483" s="74">
        <v>1</v>
      </c>
      <c r="K1483" s="145"/>
      <c r="L1483" s="143"/>
      <c r="M1483" s="143"/>
      <c r="N1483" s="143"/>
      <c r="O1483" s="143"/>
    </row>
    <row r="1484" spans="1:15" s="138" customFormat="1" ht="24.95" customHeight="1">
      <c r="A1484" s="67">
        <v>190</v>
      </c>
      <c r="B1484" s="68"/>
      <c r="C1484" s="141" t="s">
        <v>601</v>
      </c>
      <c r="D1484" s="74">
        <v>1</v>
      </c>
      <c r="E1484" s="74" t="s">
        <v>17</v>
      </c>
      <c r="F1484" s="126"/>
      <c r="G1484" s="126"/>
      <c r="H1484" s="126"/>
      <c r="I1484" s="143"/>
      <c r="J1484" s="74">
        <v>1</v>
      </c>
      <c r="K1484" s="145"/>
      <c r="L1484" s="143"/>
      <c r="M1484" s="143"/>
      <c r="N1484" s="143"/>
      <c r="O1484" s="143"/>
    </row>
    <row r="1485" spans="1:15" s="138" customFormat="1" ht="24.95" customHeight="1">
      <c r="A1485" s="67">
        <v>191</v>
      </c>
      <c r="B1485" s="68"/>
      <c r="C1485" s="141" t="s">
        <v>602</v>
      </c>
      <c r="D1485" s="74">
        <v>1</v>
      </c>
      <c r="E1485" s="74" t="s">
        <v>17</v>
      </c>
      <c r="F1485" s="126"/>
      <c r="G1485" s="126"/>
      <c r="H1485" s="126"/>
      <c r="I1485" s="143"/>
      <c r="J1485" s="74">
        <v>1</v>
      </c>
      <c r="K1485" s="145"/>
      <c r="L1485" s="143"/>
      <c r="M1485" s="143"/>
      <c r="N1485" s="143"/>
      <c r="O1485" s="143"/>
    </row>
    <row r="1486" spans="1:15" s="138" customFormat="1" ht="24.95" customHeight="1">
      <c r="A1486" s="67">
        <v>192</v>
      </c>
      <c r="B1486" s="68"/>
      <c r="C1486" s="141" t="s">
        <v>603</v>
      </c>
      <c r="D1486" s="74">
        <v>1</v>
      </c>
      <c r="E1486" s="74" t="s">
        <v>17</v>
      </c>
      <c r="F1486" s="126"/>
      <c r="G1486" s="126"/>
      <c r="H1486" s="126"/>
      <c r="I1486" s="143"/>
      <c r="J1486" s="74">
        <v>1</v>
      </c>
      <c r="K1486" s="145"/>
      <c r="L1486" s="143"/>
      <c r="M1486" s="143"/>
      <c r="N1486" s="143"/>
      <c r="O1486" s="143"/>
    </row>
    <row r="1487" spans="1:15" s="138" customFormat="1" ht="24.95" customHeight="1">
      <c r="A1487" s="67">
        <v>193</v>
      </c>
      <c r="B1487" s="68"/>
      <c r="C1487" s="141" t="s">
        <v>604</v>
      </c>
      <c r="D1487" s="74">
        <v>1</v>
      </c>
      <c r="E1487" s="74" t="s">
        <v>17</v>
      </c>
      <c r="F1487" s="126"/>
      <c r="G1487" s="126"/>
      <c r="H1487" s="126"/>
      <c r="I1487" s="143"/>
      <c r="J1487" s="74">
        <v>1</v>
      </c>
      <c r="K1487" s="145"/>
      <c r="L1487" s="143"/>
      <c r="M1487" s="143"/>
      <c r="N1487" s="143"/>
      <c r="O1487" s="143"/>
    </row>
    <row r="1488" spans="1:15" s="138" customFormat="1" ht="24.95" customHeight="1">
      <c r="A1488" s="67">
        <v>194</v>
      </c>
      <c r="B1488" s="68"/>
      <c r="C1488" s="141" t="s">
        <v>605</v>
      </c>
      <c r="D1488" s="74">
        <v>1</v>
      </c>
      <c r="E1488" s="74" t="s">
        <v>17</v>
      </c>
      <c r="F1488" s="126"/>
      <c r="G1488" s="126"/>
      <c r="H1488" s="126"/>
      <c r="I1488" s="143"/>
      <c r="J1488" s="74">
        <v>1</v>
      </c>
      <c r="K1488" s="145"/>
      <c r="L1488" s="143"/>
      <c r="M1488" s="143"/>
      <c r="N1488" s="143"/>
      <c r="O1488" s="143"/>
    </row>
    <row r="1489" spans="1:15" s="138" customFormat="1" ht="24.95" customHeight="1">
      <c r="A1489" s="67">
        <v>195</v>
      </c>
      <c r="B1489" s="68"/>
      <c r="C1489" s="141" t="s">
        <v>606</v>
      </c>
      <c r="D1489" s="74">
        <v>1</v>
      </c>
      <c r="E1489" s="74" t="s">
        <v>17</v>
      </c>
      <c r="F1489" s="126"/>
      <c r="G1489" s="126"/>
      <c r="H1489" s="126"/>
      <c r="I1489" s="143"/>
      <c r="J1489" s="74">
        <v>1</v>
      </c>
      <c r="K1489" s="145"/>
      <c r="L1489" s="143"/>
      <c r="M1489" s="143"/>
      <c r="N1489" s="143"/>
      <c r="O1489" s="143"/>
    </row>
    <row r="1490" spans="1:15" s="138" customFormat="1" ht="24.95" customHeight="1">
      <c r="A1490" s="67">
        <v>196</v>
      </c>
      <c r="B1490" s="68"/>
      <c r="C1490" s="141" t="s">
        <v>607</v>
      </c>
      <c r="D1490" s="74">
        <v>1</v>
      </c>
      <c r="E1490" s="74" t="s">
        <v>17</v>
      </c>
      <c r="F1490" s="126"/>
      <c r="G1490" s="126"/>
      <c r="H1490" s="126"/>
      <c r="I1490" s="143"/>
      <c r="J1490" s="74">
        <v>1</v>
      </c>
      <c r="K1490" s="145"/>
      <c r="L1490" s="143"/>
      <c r="M1490" s="143"/>
      <c r="N1490" s="143"/>
      <c r="O1490" s="143"/>
    </row>
    <row r="1491" spans="1:15" s="138" customFormat="1" ht="24.95" customHeight="1">
      <c r="A1491" s="67">
        <v>197</v>
      </c>
      <c r="B1491" s="68"/>
      <c r="C1491" s="141" t="s">
        <v>608</v>
      </c>
      <c r="D1491" s="74">
        <v>1</v>
      </c>
      <c r="E1491" s="74" t="s">
        <v>17</v>
      </c>
      <c r="F1491" s="126"/>
      <c r="G1491" s="126"/>
      <c r="H1491" s="126"/>
      <c r="I1491" s="143"/>
      <c r="J1491" s="74">
        <v>1</v>
      </c>
      <c r="K1491" s="145"/>
      <c r="L1491" s="143"/>
      <c r="M1491" s="143"/>
      <c r="N1491" s="143"/>
      <c r="O1491" s="143"/>
    </row>
    <row r="1492" spans="1:15" s="138" customFormat="1" ht="24.95" customHeight="1">
      <c r="A1492" s="67">
        <v>198</v>
      </c>
      <c r="B1492" s="68"/>
      <c r="C1492" s="141" t="s">
        <v>609</v>
      </c>
      <c r="D1492" s="74">
        <v>1</v>
      </c>
      <c r="E1492" s="74" t="s">
        <v>17</v>
      </c>
      <c r="F1492" s="126"/>
      <c r="G1492" s="126"/>
      <c r="H1492" s="126"/>
      <c r="I1492" s="143"/>
      <c r="J1492" s="74">
        <v>1</v>
      </c>
      <c r="K1492" s="145"/>
      <c r="L1492" s="143"/>
      <c r="M1492" s="143"/>
      <c r="N1492" s="143"/>
      <c r="O1492" s="143"/>
    </row>
    <row r="1493" spans="1:15" s="138" customFormat="1" ht="24.95" customHeight="1">
      <c r="A1493" s="67">
        <v>199</v>
      </c>
      <c r="B1493" s="68"/>
      <c r="C1493" s="141" t="s">
        <v>610</v>
      </c>
      <c r="D1493" s="74">
        <v>1</v>
      </c>
      <c r="E1493" s="74" t="s">
        <v>17</v>
      </c>
      <c r="F1493" s="126"/>
      <c r="G1493" s="126"/>
      <c r="H1493" s="126"/>
      <c r="I1493" s="143"/>
      <c r="J1493" s="74">
        <v>1</v>
      </c>
      <c r="K1493" s="145"/>
      <c r="L1493" s="143"/>
      <c r="M1493" s="143"/>
      <c r="N1493" s="143"/>
      <c r="O1493" s="143"/>
    </row>
    <row r="1494" spans="1:15" s="140" customFormat="1" ht="24.95" customHeight="1">
      <c r="A1494" s="67">
        <v>200</v>
      </c>
      <c r="B1494" s="68"/>
      <c r="C1494" s="141" t="s">
        <v>611</v>
      </c>
      <c r="D1494" s="74">
        <v>1</v>
      </c>
      <c r="E1494" s="74" t="s">
        <v>17</v>
      </c>
      <c r="F1494" s="126"/>
      <c r="G1494" s="126"/>
      <c r="H1494" s="126"/>
      <c r="I1494" s="149"/>
      <c r="J1494" s="74">
        <v>1</v>
      </c>
      <c r="K1494" s="150"/>
      <c r="L1494" s="149"/>
      <c r="M1494" s="149"/>
      <c r="N1494" s="149"/>
      <c r="O1494" s="149"/>
    </row>
    <row r="1495" spans="1:15" s="138" customFormat="1" ht="24.95" customHeight="1">
      <c r="A1495" s="67">
        <v>201</v>
      </c>
      <c r="B1495" s="68"/>
      <c r="C1495" s="141" t="s">
        <v>612</v>
      </c>
      <c r="D1495" s="74">
        <v>1</v>
      </c>
      <c r="E1495" s="74" t="s">
        <v>17</v>
      </c>
      <c r="F1495" s="126"/>
      <c r="G1495" s="126"/>
      <c r="H1495" s="126"/>
      <c r="I1495" s="143"/>
      <c r="J1495" s="74">
        <v>1</v>
      </c>
      <c r="K1495" s="145"/>
      <c r="L1495" s="143"/>
      <c r="M1495" s="143"/>
      <c r="N1495" s="143"/>
      <c r="O1495" s="143"/>
    </row>
    <row r="1496" spans="1:15" s="140" customFormat="1" ht="24.95" customHeight="1">
      <c r="A1496" s="67">
        <v>202</v>
      </c>
      <c r="B1496" s="68"/>
      <c r="C1496" s="141" t="s">
        <v>613</v>
      </c>
      <c r="D1496" s="74">
        <v>1</v>
      </c>
      <c r="E1496" s="74" t="s">
        <v>17</v>
      </c>
      <c r="F1496" s="126"/>
      <c r="G1496" s="126"/>
      <c r="H1496" s="126"/>
      <c r="I1496" s="149"/>
      <c r="J1496" s="74">
        <v>1</v>
      </c>
      <c r="K1496" s="150"/>
      <c r="L1496" s="149"/>
      <c r="M1496" s="149"/>
      <c r="N1496" s="149"/>
      <c r="O1496" s="149"/>
    </row>
    <row r="1497" spans="1:15" s="138" customFormat="1" ht="24.95" customHeight="1">
      <c r="A1497" s="67">
        <v>203</v>
      </c>
      <c r="B1497" s="68"/>
      <c r="C1497" s="141" t="s">
        <v>614</v>
      </c>
      <c r="D1497" s="74">
        <v>1</v>
      </c>
      <c r="E1497" s="74" t="s">
        <v>17</v>
      </c>
      <c r="F1497" s="126"/>
      <c r="G1497" s="126"/>
      <c r="H1497" s="126"/>
      <c r="I1497" s="143"/>
      <c r="J1497" s="74">
        <v>1</v>
      </c>
      <c r="K1497" s="145"/>
      <c r="L1497" s="143"/>
      <c r="M1497" s="143"/>
      <c r="N1497" s="143"/>
      <c r="O1497" s="143"/>
    </row>
    <row r="1498" spans="1:15" s="140" customFormat="1" ht="24.95" customHeight="1">
      <c r="A1498" s="67">
        <v>204</v>
      </c>
      <c r="B1498" s="68"/>
      <c r="C1498" s="141" t="s">
        <v>615</v>
      </c>
      <c r="D1498" s="74">
        <v>1</v>
      </c>
      <c r="E1498" s="74" t="s">
        <v>17</v>
      </c>
      <c r="F1498" s="126"/>
      <c r="G1498" s="126"/>
      <c r="H1498" s="126"/>
      <c r="I1498" s="149"/>
      <c r="J1498" s="74">
        <v>1</v>
      </c>
      <c r="K1498" s="150"/>
      <c r="L1498" s="149"/>
      <c r="M1498" s="149"/>
      <c r="N1498" s="149"/>
      <c r="O1498" s="149"/>
    </row>
    <row r="1499" spans="1:15" s="138" customFormat="1" ht="24.95" customHeight="1">
      <c r="A1499" s="67">
        <v>205</v>
      </c>
      <c r="B1499" s="68"/>
      <c r="C1499" s="141" t="s">
        <v>616</v>
      </c>
      <c r="D1499" s="74">
        <v>1</v>
      </c>
      <c r="E1499" s="74" t="s">
        <v>17</v>
      </c>
      <c r="F1499" s="126"/>
      <c r="G1499" s="126"/>
      <c r="H1499" s="126"/>
      <c r="I1499" s="143"/>
      <c r="J1499" s="74">
        <v>1</v>
      </c>
      <c r="K1499" s="145"/>
      <c r="L1499" s="143"/>
      <c r="M1499" s="143"/>
      <c r="N1499" s="143"/>
      <c r="O1499" s="143"/>
    </row>
    <row r="1500" spans="1:15" s="140" customFormat="1" ht="24.95" customHeight="1">
      <c r="A1500" s="67">
        <v>206</v>
      </c>
      <c r="B1500" s="68"/>
      <c r="C1500" s="141" t="s">
        <v>617</v>
      </c>
      <c r="D1500" s="74">
        <v>1</v>
      </c>
      <c r="E1500" s="74" t="s">
        <v>17</v>
      </c>
      <c r="F1500" s="126"/>
      <c r="G1500" s="126"/>
      <c r="H1500" s="126"/>
      <c r="I1500" s="149"/>
      <c r="J1500" s="74">
        <v>1</v>
      </c>
      <c r="K1500" s="150"/>
      <c r="L1500" s="149"/>
      <c r="M1500" s="149"/>
      <c r="N1500" s="149"/>
      <c r="O1500" s="149"/>
    </row>
    <row r="1501" spans="1:15" s="138" customFormat="1" ht="24.95" customHeight="1">
      <c r="A1501" s="67">
        <v>207</v>
      </c>
      <c r="B1501" s="68"/>
      <c r="C1501" s="141" t="s">
        <v>618</v>
      </c>
      <c r="D1501" s="74">
        <v>1</v>
      </c>
      <c r="E1501" s="74" t="s">
        <v>17</v>
      </c>
      <c r="F1501" s="126"/>
      <c r="G1501" s="126"/>
      <c r="H1501" s="126"/>
      <c r="I1501" s="143"/>
      <c r="J1501" s="74">
        <v>1</v>
      </c>
      <c r="K1501" s="145"/>
      <c r="L1501" s="143"/>
      <c r="M1501" s="143"/>
      <c r="N1501" s="143"/>
      <c r="O1501" s="143"/>
    </row>
    <row r="1502" spans="1:15" s="138" customFormat="1" ht="24.95" customHeight="1">
      <c r="A1502" s="67">
        <v>208</v>
      </c>
      <c r="B1502" s="68"/>
      <c r="C1502" s="141" t="s">
        <v>619</v>
      </c>
      <c r="D1502" s="74">
        <v>1</v>
      </c>
      <c r="E1502" s="74" t="s">
        <v>17</v>
      </c>
      <c r="F1502" s="126"/>
      <c r="G1502" s="126"/>
      <c r="H1502" s="126"/>
      <c r="I1502" s="143"/>
      <c r="J1502" s="74">
        <v>1</v>
      </c>
      <c r="K1502" s="145"/>
      <c r="L1502" s="143"/>
      <c r="M1502" s="143"/>
      <c r="N1502" s="143"/>
      <c r="O1502" s="143"/>
    </row>
    <row r="1503" spans="1:15" s="138" customFormat="1" ht="24.95" customHeight="1">
      <c r="A1503" s="67">
        <v>209</v>
      </c>
      <c r="B1503" s="68"/>
      <c r="C1503" s="141" t="s">
        <v>620</v>
      </c>
      <c r="D1503" s="74">
        <v>1</v>
      </c>
      <c r="E1503" s="74" t="s">
        <v>17</v>
      </c>
      <c r="F1503" s="126"/>
      <c r="G1503" s="126"/>
      <c r="H1503" s="126"/>
      <c r="I1503" s="143"/>
      <c r="J1503" s="74">
        <v>1</v>
      </c>
      <c r="K1503" s="145"/>
      <c r="L1503" s="143"/>
      <c r="M1503" s="143"/>
      <c r="N1503" s="143"/>
      <c r="O1503" s="143"/>
    </row>
    <row r="1504" spans="1:15" s="138" customFormat="1" ht="24.95" customHeight="1">
      <c r="A1504" s="67">
        <v>210</v>
      </c>
      <c r="B1504" s="68"/>
      <c r="C1504" s="141" t="s">
        <v>621</v>
      </c>
      <c r="D1504" s="74">
        <v>1</v>
      </c>
      <c r="E1504" s="74" t="s">
        <v>17</v>
      </c>
      <c r="F1504" s="126"/>
      <c r="G1504" s="126"/>
      <c r="H1504" s="126"/>
      <c r="I1504" s="143"/>
      <c r="J1504" s="74">
        <v>1</v>
      </c>
      <c r="K1504" s="145"/>
      <c r="L1504" s="143"/>
      <c r="M1504" s="143"/>
      <c r="N1504" s="143"/>
      <c r="O1504" s="143"/>
    </row>
    <row r="1505" spans="1:15" s="138" customFormat="1" ht="24.95" customHeight="1">
      <c r="A1505" s="67">
        <v>211</v>
      </c>
      <c r="B1505" s="68"/>
      <c r="C1505" s="141" t="s">
        <v>622</v>
      </c>
      <c r="D1505" s="74">
        <v>1</v>
      </c>
      <c r="E1505" s="74" t="s">
        <v>17</v>
      </c>
      <c r="F1505" s="126"/>
      <c r="G1505" s="126"/>
      <c r="H1505" s="126"/>
      <c r="I1505" s="143"/>
      <c r="J1505" s="74">
        <v>1</v>
      </c>
      <c r="K1505" s="145"/>
      <c r="L1505" s="143"/>
      <c r="M1505" s="143"/>
      <c r="N1505" s="143"/>
      <c r="O1505" s="143"/>
    </row>
    <row r="1506" spans="1:15" s="138" customFormat="1" ht="24.95" customHeight="1">
      <c r="A1506" s="67">
        <v>212</v>
      </c>
      <c r="B1506" s="68"/>
      <c r="C1506" s="141" t="s">
        <v>623</v>
      </c>
      <c r="D1506" s="74">
        <v>1</v>
      </c>
      <c r="E1506" s="74" t="s">
        <v>17</v>
      </c>
      <c r="F1506" s="126"/>
      <c r="G1506" s="126"/>
      <c r="H1506" s="126"/>
      <c r="I1506" s="143"/>
      <c r="J1506" s="74">
        <v>1</v>
      </c>
      <c r="K1506" s="145"/>
      <c r="L1506" s="143"/>
      <c r="M1506" s="143"/>
      <c r="N1506" s="143"/>
      <c r="O1506" s="143"/>
    </row>
    <row r="1507" spans="1:15" s="138" customFormat="1" ht="24.95" customHeight="1">
      <c r="A1507" s="67">
        <v>213</v>
      </c>
      <c r="B1507" s="68"/>
      <c r="C1507" s="141" t="s">
        <v>624</v>
      </c>
      <c r="D1507" s="74">
        <v>1</v>
      </c>
      <c r="E1507" s="74" t="s">
        <v>17</v>
      </c>
      <c r="F1507" s="126"/>
      <c r="G1507" s="126"/>
      <c r="H1507" s="126"/>
      <c r="I1507" s="143"/>
      <c r="J1507" s="74">
        <v>1</v>
      </c>
      <c r="K1507" s="145"/>
      <c r="L1507" s="143"/>
      <c r="M1507" s="143"/>
      <c r="N1507" s="143"/>
      <c r="O1507" s="143"/>
    </row>
    <row r="1508" spans="1:15" s="138" customFormat="1" ht="24.95" customHeight="1">
      <c r="A1508" s="67">
        <v>214</v>
      </c>
      <c r="B1508" s="68"/>
      <c r="C1508" s="141" t="s">
        <v>625</v>
      </c>
      <c r="D1508" s="74">
        <v>1</v>
      </c>
      <c r="E1508" s="74" t="s">
        <v>17</v>
      </c>
      <c r="F1508" s="126"/>
      <c r="G1508" s="126"/>
      <c r="H1508" s="126"/>
      <c r="I1508" s="143"/>
      <c r="J1508" s="74">
        <v>1</v>
      </c>
      <c r="K1508" s="145"/>
      <c r="L1508" s="143"/>
      <c r="M1508" s="143"/>
      <c r="N1508" s="143"/>
      <c r="O1508" s="143"/>
    </row>
    <row r="1509" spans="1:15" s="138" customFormat="1" ht="24.95" customHeight="1">
      <c r="A1509" s="67">
        <v>215</v>
      </c>
      <c r="B1509" s="68"/>
      <c r="C1509" s="141" t="s">
        <v>626</v>
      </c>
      <c r="D1509" s="74">
        <v>1</v>
      </c>
      <c r="E1509" s="74" t="s">
        <v>17</v>
      </c>
      <c r="F1509" s="126"/>
      <c r="G1509" s="126"/>
      <c r="H1509" s="126"/>
      <c r="I1509" s="143"/>
      <c r="J1509" s="74">
        <v>1</v>
      </c>
      <c r="K1509" s="145"/>
      <c r="L1509" s="143"/>
      <c r="M1509" s="143"/>
      <c r="N1509" s="143"/>
      <c r="O1509" s="143"/>
    </row>
    <row r="1510" spans="1:15" s="138" customFormat="1" ht="24.95" customHeight="1">
      <c r="A1510" s="67">
        <v>216</v>
      </c>
      <c r="B1510" s="68"/>
      <c r="C1510" s="141" t="s">
        <v>627</v>
      </c>
      <c r="D1510" s="74">
        <v>1</v>
      </c>
      <c r="E1510" s="74" t="s">
        <v>17</v>
      </c>
      <c r="F1510" s="126"/>
      <c r="G1510" s="126"/>
      <c r="H1510" s="126"/>
      <c r="I1510" s="143"/>
      <c r="J1510" s="74">
        <v>1</v>
      </c>
      <c r="K1510" s="145"/>
      <c r="L1510" s="143"/>
      <c r="M1510" s="143"/>
      <c r="N1510" s="143"/>
      <c r="O1510" s="143"/>
    </row>
    <row r="1511" spans="1:15" s="138" customFormat="1" ht="24.95" customHeight="1">
      <c r="A1511" s="67">
        <v>217</v>
      </c>
      <c r="B1511" s="68"/>
      <c r="C1511" s="141" t="s">
        <v>628</v>
      </c>
      <c r="D1511" s="74">
        <v>1</v>
      </c>
      <c r="E1511" s="74" t="s">
        <v>17</v>
      </c>
      <c r="F1511" s="126"/>
      <c r="G1511" s="126"/>
      <c r="H1511" s="126"/>
      <c r="I1511" s="143"/>
      <c r="J1511" s="74">
        <v>1</v>
      </c>
      <c r="K1511" s="145"/>
      <c r="L1511" s="143"/>
      <c r="M1511" s="143"/>
      <c r="N1511" s="143"/>
      <c r="O1511" s="143"/>
    </row>
    <row r="1512" spans="1:15" s="138" customFormat="1" ht="24.95" customHeight="1">
      <c r="A1512" s="67">
        <v>218</v>
      </c>
      <c r="B1512" s="68"/>
      <c r="C1512" s="141" t="s">
        <v>629</v>
      </c>
      <c r="D1512" s="74">
        <v>1</v>
      </c>
      <c r="E1512" s="74" t="s">
        <v>17</v>
      </c>
      <c r="F1512" s="126"/>
      <c r="G1512" s="126"/>
      <c r="H1512" s="126"/>
      <c r="I1512" s="143"/>
      <c r="J1512" s="74">
        <v>1</v>
      </c>
      <c r="K1512" s="145"/>
      <c r="L1512" s="143"/>
      <c r="M1512" s="143"/>
      <c r="N1512" s="143"/>
      <c r="O1512" s="143"/>
    </row>
    <row r="1513" spans="1:15" s="138" customFormat="1" ht="24.95" customHeight="1">
      <c r="A1513" s="67">
        <v>219</v>
      </c>
      <c r="B1513" s="68"/>
      <c r="C1513" s="141" t="s">
        <v>630</v>
      </c>
      <c r="D1513" s="74">
        <v>1</v>
      </c>
      <c r="E1513" s="74" t="s">
        <v>17</v>
      </c>
      <c r="F1513" s="126"/>
      <c r="G1513" s="126"/>
      <c r="H1513" s="126"/>
      <c r="I1513" s="143"/>
      <c r="J1513" s="74">
        <v>1</v>
      </c>
      <c r="K1513" s="145"/>
      <c r="L1513" s="143"/>
      <c r="M1513" s="143"/>
      <c r="N1513" s="143"/>
      <c r="O1513" s="143"/>
    </row>
    <row r="1514" spans="1:15" s="138" customFormat="1" ht="24.95" customHeight="1">
      <c r="A1514" s="67">
        <v>220</v>
      </c>
      <c r="B1514" s="68"/>
      <c r="C1514" s="141" t="s">
        <v>631</v>
      </c>
      <c r="D1514" s="74">
        <v>1</v>
      </c>
      <c r="E1514" s="74" t="s">
        <v>17</v>
      </c>
      <c r="F1514" s="126"/>
      <c r="G1514" s="126"/>
      <c r="H1514" s="126"/>
      <c r="I1514" s="143"/>
      <c r="J1514" s="74">
        <v>1</v>
      </c>
      <c r="K1514" s="145"/>
      <c r="L1514" s="143"/>
      <c r="M1514" s="143"/>
      <c r="N1514" s="143"/>
      <c r="O1514" s="143"/>
    </row>
    <row r="1515" spans="1:15" s="138" customFormat="1" ht="24.95" customHeight="1">
      <c r="A1515" s="67">
        <v>221</v>
      </c>
      <c r="B1515" s="68"/>
      <c r="C1515" s="141" t="s">
        <v>632</v>
      </c>
      <c r="D1515" s="74">
        <v>1</v>
      </c>
      <c r="E1515" s="74" t="s">
        <v>17</v>
      </c>
      <c r="F1515" s="126"/>
      <c r="G1515" s="126"/>
      <c r="H1515" s="126"/>
      <c r="I1515" s="143"/>
      <c r="J1515" s="74">
        <v>1</v>
      </c>
      <c r="K1515" s="145"/>
      <c r="L1515" s="143"/>
      <c r="M1515" s="143"/>
      <c r="N1515" s="143"/>
      <c r="O1515" s="143"/>
    </row>
    <row r="1516" spans="1:15" s="138" customFormat="1" ht="24.95" customHeight="1">
      <c r="A1516" s="67">
        <v>222</v>
      </c>
      <c r="B1516" s="68"/>
      <c r="C1516" s="141" t="s">
        <v>633</v>
      </c>
      <c r="D1516" s="74">
        <v>1</v>
      </c>
      <c r="E1516" s="74" t="s">
        <v>17</v>
      </c>
      <c r="F1516" s="126"/>
      <c r="G1516" s="126"/>
      <c r="H1516" s="126"/>
      <c r="I1516" s="143"/>
      <c r="J1516" s="74">
        <v>1</v>
      </c>
      <c r="K1516" s="145"/>
      <c r="L1516" s="143"/>
      <c r="M1516" s="143"/>
      <c r="N1516" s="143"/>
      <c r="O1516" s="143"/>
    </row>
    <row r="1517" spans="1:15" s="138" customFormat="1" ht="24.95" customHeight="1">
      <c r="A1517" s="67">
        <v>223</v>
      </c>
      <c r="B1517" s="68"/>
      <c r="C1517" s="141" t="s">
        <v>634</v>
      </c>
      <c r="D1517" s="74">
        <v>1</v>
      </c>
      <c r="E1517" s="74" t="s">
        <v>17</v>
      </c>
      <c r="F1517" s="126"/>
      <c r="G1517" s="126"/>
      <c r="H1517" s="126"/>
      <c r="I1517" s="143"/>
      <c r="J1517" s="74">
        <v>1</v>
      </c>
      <c r="K1517" s="145"/>
      <c r="L1517" s="143"/>
      <c r="M1517" s="143"/>
      <c r="N1517" s="143"/>
      <c r="O1517" s="143"/>
    </row>
    <row r="1518" spans="1:15" s="138" customFormat="1" ht="24.95" customHeight="1">
      <c r="A1518" s="67">
        <v>224</v>
      </c>
      <c r="B1518" s="68"/>
      <c r="C1518" s="141" t="s">
        <v>635</v>
      </c>
      <c r="D1518" s="74">
        <v>1</v>
      </c>
      <c r="E1518" s="74" t="s">
        <v>17</v>
      </c>
      <c r="F1518" s="126"/>
      <c r="G1518" s="126"/>
      <c r="H1518" s="126"/>
      <c r="I1518" s="143"/>
      <c r="J1518" s="74">
        <v>1</v>
      </c>
      <c r="K1518" s="145"/>
      <c r="L1518" s="143"/>
      <c r="M1518" s="143"/>
      <c r="N1518" s="143"/>
      <c r="O1518" s="143"/>
    </row>
    <row r="1519" spans="1:15" s="138" customFormat="1" ht="24.95" customHeight="1">
      <c r="A1519" s="67">
        <v>225</v>
      </c>
      <c r="B1519" s="68"/>
      <c r="C1519" s="141" t="s">
        <v>636</v>
      </c>
      <c r="D1519" s="74">
        <v>1</v>
      </c>
      <c r="E1519" s="74" t="s">
        <v>17</v>
      </c>
      <c r="F1519" s="126"/>
      <c r="G1519" s="126"/>
      <c r="H1519" s="126"/>
      <c r="I1519" s="143"/>
      <c r="J1519" s="74">
        <v>1</v>
      </c>
      <c r="K1519" s="145"/>
      <c r="L1519" s="143"/>
      <c r="M1519" s="143"/>
      <c r="N1519" s="143"/>
      <c r="O1519" s="143"/>
    </row>
    <row r="1520" spans="1:15" s="138" customFormat="1" ht="24.95" customHeight="1">
      <c r="A1520" s="67">
        <v>226</v>
      </c>
      <c r="B1520" s="68"/>
      <c r="C1520" s="141" t="s">
        <v>637</v>
      </c>
      <c r="D1520" s="74">
        <v>1</v>
      </c>
      <c r="E1520" s="74" t="s">
        <v>17</v>
      </c>
      <c r="F1520" s="126"/>
      <c r="G1520" s="126"/>
      <c r="H1520" s="126"/>
      <c r="I1520" s="143"/>
      <c r="J1520" s="74">
        <v>1</v>
      </c>
      <c r="K1520" s="145"/>
      <c r="L1520" s="143"/>
      <c r="M1520" s="143"/>
      <c r="N1520" s="143"/>
      <c r="O1520" s="143"/>
    </row>
    <row r="1521" spans="1:15" s="138" customFormat="1" ht="24.95" customHeight="1">
      <c r="A1521" s="67">
        <v>227</v>
      </c>
      <c r="B1521" s="68"/>
      <c r="C1521" s="141" t="s">
        <v>638</v>
      </c>
      <c r="D1521" s="74">
        <v>1</v>
      </c>
      <c r="E1521" s="74" t="s">
        <v>17</v>
      </c>
      <c r="F1521" s="126"/>
      <c r="G1521" s="126"/>
      <c r="H1521" s="126"/>
      <c r="I1521" s="143"/>
      <c r="J1521" s="74">
        <v>1</v>
      </c>
      <c r="K1521" s="145"/>
      <c r="L1521" s="143"/>
      <c r="M1521" s="143"/>
      <c r="N1521" s="143"/>
      <c r="O1521" s="143"/>
    </row>
    <row r="1522" spans="1:15" s="138" customFormat="1" ht="24.95" customHeight="1">
      <c r="A1522" s="67">
        <v>228</v>
      </c>
      <c r="B1522" s="68"/>
      <c r="C1522" s="141" t="s">
        <v>639</v>
      </c>
      <c r="D1522" s="74">
        <v>1</v>
      </c>
      <c r="E1522" s="74" t="s">
        <v>17</v>
      </c>
      <c r="F1522" s="126"/>
      <c r="G1522" s="126"/>
      <c r="H1522" s="126"/>
      <c r="I1522" s="143"/>
      <c r="J1522" s="74">
        <v>1</v>
      </c>
      <c r="K1522" s="145"/>
      <c r="L1522" s="143"/>
      <c r="M1522" s="143"/>
      <c r="N1522" s="143"/>
      <c r="O1522" s="143"/>
    </row>
    <row r="1523" spans="1:15" s="138" customFormat="1" ht="24.95" customHeight="1">
      <c r="A1523" s="67">
        <v>229</v>
      </c>
      <c r="B1523" s="68"/>
      <c r="C1523" s="141" t="s">
        <v>640</v>
      </c>
      <c r="D1523" s="74">
        <v>1</v>
      </c>
      <c r="E1523" s="74" t="s">
        <v>17</v>
      </c>
      <c r="F1523" s="126"/>
      <c r="G1523" s="126"/>
      <c r="H1523" s="126"/>
      <c r="I1523" s="143"/>
      <c r="J1523" s="74">
        <v>1</v>
      </c>
      <c r="K1523" s="145"/>
      <c r="L1523" s="143"/>
      <c r="M1523" s="143"/>
      <c r="N1523" s="143"/>
      <c r="O1523" s="143"/>
    </row>
    <row r="1524" spans="1:15" s="138" customFormat="1" ht="24.95" customHeight="1">
      <c r="A1524" s="67">
        <v>230</v>
      </c>
      <c r="B1524" s="68"/>
      <c r="C1524" s="141" t="s">
        <v>641</v>
      </c>
      <c r="D1524" s="74">
        <v>1</v>
      </c>
      <c r="E1524" s="74" t="s">
        <v>17</v>
      </c>
      <c r="F1524" s="126"/>
      <c r="G1524" s="126"/>
      <c r="H1524" s="126"/>
      <c r="I1524" s="143"/>
      <c r="J1524" s="74">
        <v>1</v>
      </c>
      <c r="K1524" s="145"/>
      <c r="L1524" s="143"/>
      <c r="M1524" s="143"/>
      <c r="N1524" s="143"/>
      <c r="O1524" s="143"/>
    </row>
    <row r="1525" spans="1:15" s="138" customFormat="1" ht="24.95" customHeight="1">
      <c r="A1525" s="67">
        <v>231</v>
      </c>
      <c r="B1525" s="68"/>
      <c r="C1525" s="141" t="s">
        <v>642</v>
      </c>
      <c r="D1525" s="74">
        <v>1</v>
      </c>
      <c r="E1525" s="74" t="s">
        <v>17</v>
      </c>
      <c r="F1525" s="126"/>
      <c r="G1525" s="126"/>
      <c r="H1525" s="126"/>
      <c r="I1525" s="143"/>
      <c r="J1525" s="74">
        <v>1</v>
      </c>
      <c r="K1525" s="145"/>
      <c r="L1525" s="143"/>
      <c r="M1525" s="143"/>
      <c r="N1525" s="143"/>
      <c r="O1525" s="143"/>
    </row>
    <row r="1526" spans="1:15" s="138" customFormat="1" ht="24.95" customHeight="1">
      <c r="A1526" s="67">
        <v>232</v>
      </c>
      <c r="B1526" s="68"/>
      <c r="C1526" s="141" t="s">
        <v>643</v>
      </c>
      <c r="D1526" s="74">
        <v>1</v>
      </c>
      <c r="E1526" s="74" t="s">
        <v>17</v>
      </c>
      <c r="F1526" s="126"/>
      <c r="G1526" s="126"/>
      <c r="H1526" s="126"/>
      <c r="I1526" s="143"/>
      <c r="J1526" s="74">
        <v>1</v>
      </c>
      <c r="K1526" s="145"/>
      <c r="L1526" s="143"/>
      <c r="M1526" s="143"/>
      <c r="N1526" s="143"/>
      <c r="O1526" s="143"/>
    </row>
    <row r="1527" spans="1:15" s="138" customFormat="1" ht="24.95" customHeight="1">
      <c r="A1527" s="67">
        <v>233</v>
      </c>
      <c r="B1527" s="68"/>
      <c r="C1527" s="141" t="s">
        <v>644</v>
      </c>
      <c r="D1527" s="74">
        <v>1</v>
      </c>
      <c r="E1527" s="74" t="s">
        <v>17</v>
      </c>
      <c r="F1527" s="126"/>
      <c r="G1527" s="126"/>
      <c r="H1527" s="126"/>
      <c r="I1527" s="143"/>
      <c r="J1527" s="74">
        <v>1</v>
      </c>
      <c r="K1527" s="145"/>
      <c r="L1527" s="143"/>
      <c r="M1527" s="143"/>
      <c r="N1527" s="143"/>
      <c r="O1527" s="143"/>
    </row>
    <row r="1528" spans="1:15" s="138" customFormat="1" ht="24.95" customHeight="1">
      <c r="A1528" s="67">
        <v>234</v>
      </c>
      <c r="B1528" s="68"/>
      <c r="C1528" s="141" t="s">
        <v>645</v>
      </c>
      <c r="D1528" s="74">
        <v>1</v>
      </c>
      <c r="E1528" s="74" t="s">
        <v>17</v>
      </c>
      <c r="F1528" s="126"/>
      <c r="G1528" s="126"/>
      <c r="H1528" s="126"/>
      <c r="I1528" s="143"/>
      <c r="J1528" s="74">
        <v>1</v>
      </c>
      <c r="K1528" s="145"/>
      <c r="L1528" s="143"/>
      <c r="M1528" s="143"/>
      <c r="N1528" s="143"/>
      <c r="O1528" s="143"/>
    </row>
    <row r="1529" spans="1:15" s="138" customFormat="1" ht="24.95" customHeight="1">
      <c r="A1529" s="67">
        <v>235</v>
      </c>
      <c r="B1529" s="68"/>
      <c r="C1529" s="141" t="s">
        <v>646</v>
      </c>
      <c r="D1529" s="74">
        <v>1</v>
      </c>
      <c r="E1529" s="74" t="s">
        <v>17</v>
      </c>
      <c r="F1529" s="126"/>
      <c r="G1529" s="126"/>
      <c r="H1529" s="126"/>
      <c r="I1529" s="143"/>
      <c r="J1529" s="74">
        <v>1</v>
      </c>
      <c r="K1529" s="145"/>
      <c r="L1529" s="143"/>
      <c r="M1529" s="143"/>
      <c r="N1529" s="143"/>
      <c r="O1529" s="143"/>
    </row>
    <row r="1530" spans="1:15" s="138" customFormat="1" ht="24.95" customHeight="1">
      <c r="A1530" s="67">
        <v>236</v>
      </c>
      <c r="B1530" s="68"/>
      <c r="C1530" s="141" t="s">
        <v>647</v>
      </c>
      <c r="D1530" s="74">
        <v>1</v>
      </c>
      <c r="E1530" s="74" t="s">
        <v>17</v>
      </c>
      <c r="F1530" s="126"/>
      <c r="G1530" s="126"/>
      <c r="H1530" s="126"/>
      <c r="I1530" s="143"/>
      <c r="J1530" s="74">
        <v>1</v>
      </c>
      <c r="K1530" s="145"/>
      <c r="L1530" s="143"/>
      <c r="M1530" s="143"/>
      <c r="N1530" s="143"/>
      <c r="O1530" s="143"/>
    </row>
    <row r="1531" spans="1:15" s="138" customFormat="1" ht="24.95" customHeight="1">
      <c r="A1531" s="67">
        <v>237</v>
      </c>
      <c r="B1531" s="68"/>
      <c r="C1531" s="141" t="s">
        <v>648</v>
      </c>
      <c r="D1531" s="74">
        <v>1</v>
      </c>
      <c r="E1531" s="74" t="s">
        <v>17</v>
      </c>
      <c r="F1531" s="126"/>
      <c r="G1531" s="126"/>
      <c r="H1531" s="126"/>
      <c r="I1531" s="143"/>
      <c r="J1531" s="74">
        <v>1</v>
      </c>
      <c r="K1531" s="145"/>
      <c r="L1531" s="143"/>
      <c r="M1531" s="143"/>
      <c r="N1531" s="143"/>
      <c r="O1531" s="143"/>
    </row>
    <row r="1532" spans="1:15" s="138" customFormat="1" ht="24.95" customHeight="1">
      <c r="A1532" s="67">
        <v>238</v>
      </c>
      <c r="B1532" s="68"/>
      <c r="C1532" s="141" t="s">
        <v>649</v>
      </c>
      <c r="D1532" s="74">
        <v>1</v>
      </c>
      <c r="E1532" s="74" t="s">
        <v>17</v>
      </c>
      <c r="F1532" s="126"/>
      <c r="G1532" s="126"/>
      <c r="H1532" s="126"/>
      <c r="I1532" s="143"/>
      <c r="J1532" s="74">
        <v>1</v>
      </c>
      <c r="K1532" s="145"/>
      <c r="L1532" s="143"/>
      <c r="M1532" s="143"/>
      <c r="N1532" s="143"/>
      <c r="O1532" s="143"/>
    </row>
    <row r="1533" spans="1:15" s="138" customFormat="1" ht="24.95" customHeight="1">
      <c r="A1533" s="67">
        <v>239</v>
      </c>
      <c r="B1533" s="68"/>
      <c r="C1533" s="141" t="s">
        <v>650</v>
      </c>
      <c r="D1533" s="74">
        <v>1</v>
      </c>
      <c r="E1533" s="74" t="s">
        <v>17</v>
      </c>
      <c r="F1533" s="126"/>
      <c r="G1533" s="126"/>
      <c r="H1533" s="126"/>
      <c r="I1533" s="143"/>
      <c r="J1533" s="74">
        <v>1</v>
      </c>
      <c r="K1533" s="145"/>
      <c r="L1533" s="143"/>
      <c r="M1533" s="143"/>
      <c r="N1533" s="143"/>
      <c r="O1533" s="143"/>
    </row>
    <row r="1534" spans="1:15" s="138" customFormat="1" ht="24.95" customHeight="1">
      <c r="A1534" s="67">
        <v>240</v>
      </c>
      <c r="B1534" s="68"/>
      <c r="C1534" s="141" t="s">
        <v>651</v>
      </c>
      <c r="D1534" s="74">
        <v>1</v>
      </c>
      <c r="E1534" s="74" t="s">
        <v>17</v>
      </c>
      <c r="F1534" s="126"/>
      <c r="G1534" s="126"/>
      <c r="H1534" s="126"/>
      <c r="I1534" s="143"/>
      <c r="J1534" s="74">
        <v>1</v>
      </c>
      <c r="K1534" s="145"/>
      <c r="L1534" s="143"/>
      <c r="M1534" s="143"/>
      <c r="N1534" s="143"/>
      <c r="O1534" s="143"/>
    </row>
    <row r="1535" spans="1:15" s="138" customFormat="1" ht="24.95" customHeight="1">
      <c r="A1535" s="67">
        <v>241</v>
      </c>
      <c r="B1535" s="68"/>
      <c r="C1535" s="141" t="s">
        <v>652</v>
      </c>
      <c r="D1535" s="74">
        <v>1</v>
      </c>
      <c r="E1535" s="74" t="s">
        <v>17</v>
      </c>
      <c r="F1535" s="126"/>
      <c r="G1535" s="126"/>
      <c r="H1535" s="126"/>
      <c r="I1535" s="143"/>
      <c r="J1535" s="74">
        <v>1</v>
      </c>
      <c r="K1535" s="145"/>
      <c r="L1535" s="143"/>
      <c r="M1535" s="143"/>
      <c r="N1535" s="143"/>
      <c r="O1535" s="143"/>
    </row>
    <row r="1536" spans="1:15" s="138" customFormat="1" ht="24.95" customHeight="1">
      <c r="A1536" s="67">
        <v>242</v>
      </c>
      <c r="B1536" s="68"/>
      <c r="C1536" s="141" t="s">
        <v>653</v>
      </c>
      <c r="D1536" s="74">
        <v>1</v>
      </c>
      <c r="E1536" s="74" t="s">
        <v>17</v>
      </c>
      <c r="F1536" s="126"/>
      <c r="G1536" s="126"/>
      <c r="H1536" s="126"/>
      <c r="I1536" s="143"/>
      <c r="J1536" s="74">
        <v>1</v>
      </c>
      <c r="K1536" s="145"/>
      <c r="L1536" s="143"/>
      <c r="M1536" s="143"/>
      <c r="N1536" s="143"/>
      <c r="O1536" s="143"/>
    </row>
    <row r="1537" spans="1:15" s="138" customFormat="1" ht="24.95" customHeight="1">
      <c r="A1537" s="67">
        <v>243</v>
      </c>
      <c r="B1537" s="68"/>
      <c r="C1537" s="141" t="s">
        <v>654</v>
      </c>
      <c r="D1537" s="74">
        <v>1</v>
      </c>
      <c r="E1537" s="74" t="s">
        <v>17</v>
      </c>
      <c r="F1537" s="126"/>
      <c r="G1537" s="126"/>
      <c r="H1537" s="126"/>
      <c r="I1537" s="143"/>
      <c r="J1537" s="74">
        <v>1</v>
      </c>
      <c r="K1537" s="145"/>
      <c r="L1537" s="143"/>
      <c r="M1537" s="143"/>
      <c r="N1537" s="143"/>
      <c r="O1537" s="143"/>
    </row>
    <row r="1538" spans="1:15" s="138" customFormat="1" ht="24.95" customHeight="1">
      <c r="A1538" s="67">
        <v>244</v>
      </c>
      <c r="B1538" s="68"/>
      <c r="C1538" s="141" t="s">
        <v>655</v>
      </c>
      <c r="D1538" s="74">
        <v>1</v>
      </c>
      <c r="E1538" s="74" t="s">
        <v>17</v>
      </c>
      <c r="F1538" s="126"/>
      <c r="G1538" s="126"/>
      <c r="H1538" s="126"/>
      <c r="I1538" s="143"/>
      <c r="J1538" s="74">
        <v>1</v>
      </c>
      <c r="K1538" s="145"/>
      <c r="L1538" s="143"/>
      <c r="M1538" s="143"/>
      <c r="N1538" s="143"/>
      <c r="O1538" s="143"/>
    </row>
    <row r="1539" spans="1:15" s="138" customFormat="1" ht="24.95" customHeight="1">
      <c r="A1539" s="67">
        <v>245</v>
      </c>
      <c r="B1539" s="68"/>
      <c r="C1539" s="141" t="s">
        <v>656</v>
      </c>
      <c r="D1539" s="74">
        <v>1</v>
      </c>
      <c r="E1539" s="74" t="s">
        <v>17</v>
      </c>
      <c r="F1539" s="126"/>
      <c r="G1539" s="126"/>
      <c r="H1539" s="126"/>
      <c r="I1539" s="143"/>
      <c r="J1539" s="74">
        <v>1</v>
      </c>
      <c r="K1539" s="145"/>
      <c r="L1539" s="143"/>
      <c r="M1539" s="143"/>
      <c r="N1539" s="143"/>
      <c r="O1539" s="143"/>
    </row>
    <row r="1540" spans="1:15" s="138" customFormat="1" ht="24.95" customHeight="1">
      <c r="A1540" s="67">
        <v>246</v>
      </c>
      <c r="B1540" s="68"/>
      <c r="C1540" s="141" t="s">
        <v>657</v>
      </c>
      <c r="D1540" s="74">
        <v>1</v>
      </c>
      <c r="E1540" s="74" t="s">
        <v>17</v>
      </c>
      <c r="F1540" s="126"/>
      <c r="G1540" s="126"/>
      <c r="H1540" s="126"/>
      <c r="I1540" s="143"/>
      <c r="J1540" s="74">
        <v>1</v>
      </c>
      <c r="K1540" s="145"/>
      <c r="L1540" s="143"/>
      <c r="M1540" s="143"/>
      <c r="N1540" s="143"/>
      <c r="O1540" s="143"/>
    </row>
    <row r="1541" spans="1:15" s="138" customFormat="1" ht="24.95" customHeight="1">
      <c r="A1541" s="67">
        <v>247</v>
      </c>
      <c r="B1541" s="68"/>
      <c r="C1541" s="141" t="s">
        <v>658</v>
      </c>
      <c r="D1541" s="74">
        <v>1</v>
      </c>
      <c r="E1541" s="74" t="s">
        <v>17</v>
      </c>
      <c r="F1541" s="126"/>
      <c r="G1541" s="126"/>
      <c r="H1541" s="126"/>
      <c r="I1541" s="143"/>
      <c r="J1541" s="74">
        <v>1</v>
      </c>
      <c r="K1541" s="145"/>
      <c r="L1541" s="143"/>
      <c r="M1541" s="143"/>
      <c r="N1541" s="143"/>
      <c r="O1541" s="143"/>
    </row>
    <row r="1542" spans="1:15" s="138" customFormat="1" ht="24.95" customHeight="1">
      <c r="A1542" s="67">
        <v>248</v>
      </c>
      <c r="B1542" s="68"/>
      <c r="C1542" s="141" t="s">
        <v>659</v>
      </c>
      <c r="D1542" s="74">
        <v>1</v>
      </c>
      <c r="E1542" s="74" t="s">
        <v>17</v>
      </c>
      <c r="F1542" s="126"/>
      <c r="G1542" s="126"/>
      <c r="H1542" s="126"/>
      <c r="I1542" s="143"/>
      <c r="J1542" s="74">
        <v>1</v>
      </c>
      <c r="K1542" s="145"/>
      <c r="L1542" s="143"/>
      <c r="M1542" s="143"/>
      <c r="N1542" s="143"/>
      <c r="O1542" s="143"/>
    </row>
    <row r="1543" spans="1:15" s="138" customFormat="1" ht="24.95" customHeight="1">
      <c r="A1543" s="67">
        <v>249</v>
      </c>
      <c r="B1543" s="68"/>
      <c r="C1543" s="141" t="s">
        <v>660</v>
      </c>
      <c r="D1543" s="74">
        <v>1</v>
      </c>
      <c r="E1543" s="74" t="s">
        <v>17</v>
      </c>
      <c r="F1543" s="126"/>
      <c r="G1543" s="126"/>
      <c r="H1543" s="126"/>
      <c r="I1543" s="143"/>
      <c r="J1543" s="74">
        <v>1</v>
      </c>
      <c r="K1543" s="145"/>
      <c r="L1543" s="143"/>
      <c r="M1543" s="143"/>
      <c r="N1543" s="143"/>
      <c r="O1543" s="143"/>
    </row>
    <row r="1544" spans="1:15" s="138" customFormat="1" ht="24.95" customHeight="1">
      <c r="A1544" s="67">
        <v>250</v>
      </c>
      <c r="B1544" s="68"/>
      <c r="C1544" s="141" t="s">
        <v>661</v>
      </c>
      <c r="D1544" s="74">
        <v>1</v>
      </c>
      <c r="E1544" s="74" t="s">
        <v>17</v>
      </c>
      <c r="F1544" s="126"/>
      <c r="G1544" s="126"/>
      <c r="H1544" s="126"/>
      <c r="I1544" s="143"/>
      <c r="J1544" s="74">
        <v>1</v>
      </c>
      <c r="K1544" s="145"/>
      <c r="L1544" s="143"/>
      <c r="M1544" s="143"/>
      <c r="N1544" s="143"/>
      <c r="O1544" s="143"/>
    </row>
    <row r="1545" spans="1:15" s="138" customFormat="1" ht="24.95" customHeight="1">
      <c r="A1545" s="67">
        <v>251</v>
      </c>
      <c r="B1545" s="68"/>
      <c r="C1545" s="141" t="s">
        <v>662</v>
      </c>
      <c r="D1545" s="74">
        <v>1</v>
      </c>
      <c r="E1545" s="74" t="s">
        <v>17</v>
      </c>
      <c r="F1545" s="126"/>
      <c r="G1545" s="126"/>
      <c r="H1545" s="126"/>
      <c r="I1545" s="143"/>
      <c r="J1545" s="74">
        <v>1</v>
      </c>
      <c r="K1545" s="145"/>
      <c r="L1545" s="143"/>
      <c r="M1545" s="143"/>
      <c r="N1545" s="143"/>
      <c r="O1545" s="143"/>
    </row>
    <row r="1546" spans="1:15" s="138" customFormat="1" ht="24.95" customHeight="1">
      <c r="A1546" s="67">
        <v>252</v>
      </c>
      <c r="B1546" s="68"/>
      <c r="C1546" s="141" t="s">
        <v>663</v>
      </c>
      <c r="D1546" s="74">
        <v>1</v>
      </c>
      <c r="E1546" s="74" t="s">
        <v>17</v>
      </c>
      <c r="F1546" s="126"/>
      <c r="G1546" s="126"/>
      <c r="H1546" s="126"/>
      <c r="I1546" s="143"/>
      <c r="J1546" s="74">
        <v>1</v>
      </c>
      <c r="K1546" s="145"/>
      <c r="L1546" s="143"/>
      <c r="M1546" s="143"/>
      <c r="N1546" s="143"/>
      <c r="O1546" s="143"/>
    </row>
    <row r="1547" spans="1:15" s="138" customFormat="1" ht="24.95" customHeight="1">
      <c r="A1547" s="67">
        <v>253</v>
      </c>
      <c r="B1547" s="68"/>
      <c r="C1547" s="141" t="s">
        <v>664</v>
      </c>
      <c r="D1547" s="74">
        <v>1</v>
      </c>
      <c r="E1547" s="74" t="s">
        <v>17</v>
      </c>
      <c r="F1547" s="126"/>
      <c r="G1547" s="126"/>
      <c r="H1547" s="126"/>
      <c r="I1547" s="143"/>
      <c r="J1547" s="74">
        <v>1</v>
      </c>
      <c r="K1547" s="145"/>
      <c r="L1547" s="143"/>
      <c r="M1547" s="143"/>
      <c r="N1547" s="143"/>
      <c r="O1547" s="143"/>
    </row>
    <row r="1548" spans="1:15" s="138" customFormat="1" ht="24.95" customHeight="1">
      <c r="A1548" s="67">
        <v>254</v>
      </c>
      <c r="B1548" s="68"/>
      <c r="C1548" s="141" t="s">
        <v>665</v>
      </c>
      <c r="D1548" s="74">
        <v>1</v>
      </c>
      <c r="E1548" s="74" t="s">
        <v>17</v>
      </c>
      <c r="F1548" s="126"/>
      <c r="G1548" s="126"/>
      <c r="H1548" s="126"/>
      <c r="I1548" s="143"/>
      <c r="J1548" s="74">
        <v>1</v>
      </c>
      <c r="K1548" s="145"/>
      <c r="L1548" s="143"/>
      <c r="M1548" s="143"/>
      <c r="N1548" s="143"/>
      <c r="O1548" s="143"/>
    </row>
    <row r="1549" spans="1:15" s="138" customFormat="1" ht="24.95" customHeight="1">
      <c r="A1549" s="67">
        <v>255</v>
      </c>
      <c r="B1549" s="68"/>
      <c r="C1549" s="141" t="s">
        <v>666</v>
      </c>
      <c r="D1549" s="74">
        <v>1</v>
      </c>
      <c r="E1549" s="74" t="s">
        <v>17</v>
      </c>
      <c r="F1549" s="126"/>
      <c r="G1549" s="126"/>
      <c r="H1549" s="126"/>
      <c r="I1549" s="143"/>
      <c r="J1549" s="74">
        <v>1</v>
      </c>
      <c r="K1549" s="145"/>
      <c r="L1549" s="143"/>
      <c r="M1549" s="143"/>
      <c r="N1549" s="143"/>
      <c r="O1549" s="143"/>
    </row>
    <row r="1550" spans="1:15" s="138" customFormat="1" ht="24.95" customHeight="1">
      <c r="A1550" s="67">
        <v>256</v>
      </c>
      <c r="B1550" s="68"/>
      <c r="C1550" s="141" t="s">
        <v>667</v>
      </c>
      <c r="D1550" s="74">
        <v>1</v>
      </c>
      <c r="E1550" s="74" t="s">
        <v>17</v>
      </c>
      <c r="F1550" s="126"/>
      <c r="G1550" s="126"/>
      <c r="H1550" s="126"/>
      <c r="I1550" s="143"/>
      <c r="J1550" s="74">
        <v>1</v>
      </c>
      <c r="K1550" s="145"/>
      <c r="L1550" s="143"/>
      <c r="M1550" s="143"/>
      <c r="N1550" s="143"/>
      <c r="O1550" s="143"/>
    </row>
    <row r="1551" spans="1:15" s="138" customFormat="1" ht="24.95" customHeight="1">
      <c r="A1551" s="67">
        <v>257</v>
      </c>
      <c r="B1551" s="68"/>
      <c r="C1551" s="141" t="s">
        <v>668</v>
      </c>
      <c r="D1551" s="74">
        <v>1</v>
      </c>
      <c r="E1551" s="74" t="s">
        <v>17</v>
      </c>
      <c r="F1551" s="126"/>
      <c r="G1551" s="126"/>
      <c r="H1551" s="126"/>
      <c r="I1551" s="143"/>
      <c r="J1551" s="74">
        <v>1</v>
      </c>
      <c r="K1551" s="145"/>
      <c r="L1551" s="143"/>
      <c r="M1551" s="143"/>
      <c r="N1551" s="143"/>
      <c r="O1551" s="143"/>
    </row>
    <row r="1552" spans="1:15" s="138" customFormat="1" ht="24.95" customHeight="1">
      <c r="A1552" s="67">
        <v>258</v>
      </c>
      <c r="B1552" s="68"/>
      <c r="C1552" s="141" t="s">
        <v>669</v>
      </c>
      <c r="D1552" s="74">
        <v>1</v>
      </c>
      <c r="E1552" s="74" t="s">
        <v>17</v>
      </c>
      <c r="F1552" s="126"/>
      <c r="G1552" s="126"/>
      <c r="H1552" s="126"/>
      <c r="I1552" s="143"/>
      <c r="J1552" s="74">
        <v>1</v>
      </c>
      <c r="K1552" s="145"/>
      <c r="L1552" s="143"/>
      <c r="M1552" s="143"/>
      <c r="N1552" s="143"/>
      <c r="O1552" s="143"/>
    </row>
    <row r="1553" spans="1:15" s="138" customFormat="1" ht="24.95" customHeight="1">
      <c r="A1553" s="67">
        <v>259</v>
      </c>
      <c r="B1553" s="68"/>
      <c r="C1553" s="141" t="s">
        <v>670</v>
      </c>
      <c r="D1553" s="74">
        <v>1</v>
      </c>
      <c r="E1553" s="74" t="s">
        <v>17</v>
      </c>
      <c r="F1553" s="126"/>
      <c r="G1553" s="126"/>
      <c r="H1553" s="126"/>
      <c r="I1553" s="143"/>
      <c r="J1553" s="74">
        <v>1</v>
      </c>
      <c r="K1553" s="145"/>
      <c r="L1553" s="143"/>
      <c r="M1553" s="143"/>
      <c r="N1553" s="143"/>
      <c r="O1553" s="143"/>
    </row>
    <row r="1554" spans="1:15" s="138" customFormat="1" ht="24.95" customHeight="1">
      <c r="A1554" s="67">
        <v>260</v>
      </c>
      <c r="B1554" s="68"/>
      <c r="C1554" s="141" t="s">
        <v>671</v>
      </c>
      <c r="D1554" s="74">
        <v>1</v>
      </c>
      <c r="E1554" s="74" t="s">
        <v>17</v>
      </c>
      <c r="F1554" s="126"/>
      <c r="G1554" s="126"/>
      <c r="H1554" s="126"/>
      <c r="I1554" s="143"/>
      <c r="J1554" s="74">
        <v>1</v>
      </c>
      <c r="K1554" s="145"/>
      <c r="L1554" s="143"/>
      <c r="M1554" s="143"/>
      <c r="N1554" s="143"/>
      <c r="O1554" s="143"/>
    </row>
    <row r="1555" spans="1:15" s="138" customFormat="1" ht="24.95" customHeight="1">
      <c r="A1555" s="67">
        <v>261</v>
      </c>
      <c r="B1555" s="68"/>
      <c r="C1555" s="141" t="s">
        <v>672</v>
      </c>
      <c r="D1555" s="74">
        <v>1</v>
      </c>
      <c r="E1555" s="74" t="s">
        <v>17</v>
      </c>
      <c r="F1555" s="126"/>
      <c r="G1555" s="126"/>
      <c r="H1555" s="126"/>
      <c r="I1555" s="143"/>
      <c r="J1555" s="74">
        <v>1</v>
      </c>
      <c r="K1555" s="145"/>
      <c r="L1555" s="143"/>
      <c r="M1555" s="143"/>
      <c r="N1555" s="143"/>
      <c r="O1555" s="143"/>
    </row>
    <row r="1556" spans="1:15" s="138" customFormat="1" ht="24.95" customHeight="1">
      <c r="A1556" s="67">
        <v>262</v>
      </c>
      <c r="B1556" s="68"/>
      <c r="C1556" s="141" t="s">
        <v>673</v>
      </c>
      <c r="D1556" s="74">
        <v>1</v>
      </c>
      <c r="E1556" s="74" t="s">
        <v>17</v>
      </c>
      <c r="F1556" s="126"/>
      <c r="G1556" s="126"/>
      <c r="H1556" s="126"/>
      <c r="I1556" s="143"/>
      <c r="J1556" s="74">
        <v>1</v>
      </c>
      <c r="K1556" s="145"/>
      <c r="L1556" s="143"/>
      <c r="M1556" s="143"/>
      <c r="N1556" s="143"/>
      <c r="O1556" s="143"/>
    </row>
    <row r="1557" spans="1:15" s="138" customFormat="1" ht="24.95" customHeight="1">
      <c r="A1557" s="67">
        <v>263</v>
      </c>
      <c r="B1557" s="68"/>
      <c r="C1557" s="141" t="s">
        <v>674</v>
      </c>
      <c r="D1557" s="74">
        <v>1</v>
      </c>
      <c r="E1557" s="74" t="s">
        <v>17</v>
      </c>
      <c r="F1557" s="126"/>
      <c r="G1557" s="126"/>
      <c r="H1557" s="126"/>
      <c r="I1557" s="143"/>
      <c r="J1557" s="74">
        <v>1</v>
      </c>
      <c r="K1557" s="145"/>
      <c r="L1557" s="143"/>
      <c r="M1557" s="143"/>
      <c r="N1557" s="143"/>
      <c r="O1557" s="143"/>
    </row>
    <row r="1558" spans="1:15" s="138" customFormat="1" ht="24.95" customHeight="1">
      <c r="A1558" s="67">
        <v>264</v>
      </c>
      <c r="B1558" s="68"/>
      <c r="C1558" s="141" t="s">
        <v>675</v>
      </c>
      <c r="D1558" s="74">
        <v>1</v>
      </c>
      <c r="E1558" s="74" t="s">
        <v>17</v>
      </c>
      <c r="F1558" s="126"/>
      <c r="G1558" s="126"/>
      <c r="H1558" s="126"/>
      <c r="I1558" s="143"/>
      <c r="J1558" s="74">
        <v>1</v>
      </c>
      <c r="K1558" s="145"/>
      <c r="L1558" s="143"/>
      <c r="M1558" s="143"/>
      <c r="N1558" s="143"/>
      <c r="O1558" s="143"/>
    </row>
    <row r="1559" spans="1:15" s="138" customFormat="1" ht="24.95" customHeight="1">
      <c r="A1559" s="67">
        <v>265</v>
      </c>
      <c r="B1559" s="68"/>
      <c r="C1559" s="141" t="s">
        <v>676</v>
      </c>
      <c r="D1559" s="74">
        <v>1</v>
      </c>
      <c r="E1559" s="74" t="s">
        <v>17</v>
      </c>
      <c r="F1559" s="126"/>
      <c r="G1559" s="126"/>
      <c r="H1559" s="126"/>
      <c r="I1559" s="143"/>
      <c r="J1559" s="74">
        <v>1</v>
      </c>
      <c r="K1559" s="145"/>
      <c r="L1559" s="143"/>
      <c r="M1559" s="143"/>
      <c r="N1559" s="143"/>
      <c r="O1559" s="143"/>
    </row>
    <row r="1560" spans="1:15" s="138" customFormat="1" ht="24.95" customHeight="1">
      <c r="A1560" s="67">
        <v>266</v>
      </c>
      <c r="B1560" s="68"/>
      <c r="C1560" s="141" t="s">
        <v>677</v>
      </c>
      <c r="D1560" s="74">
        <v>1</v>
      </c>
      <c r="E1560" s="74" t="s">
        <v>17</v>
      </c>
      <c r="F1560" s="126"/>
      <c r="G1560" s="126"/>
      <c r="H1560" s="126"/>
      <c r="I1560" s="143"/>
      <c r="J1560" s="74">
        <v>1</v>
      </c>
      <c r="K1560" s="145"/>
      <c r="L1560" s="143"/>
      <c r="M1560" s="143"/>
      <c r="N1560" s="143"/>
      <c r="O1560" s="143"/>
    </row>
    <row r="1561" spans="1:15" s="138" customFormat="1" ht="24.95" customHeight="1">
      <c r="A1561" s="67">
        <v>267</v>
      </c>
      <c r="B1561" s="68"/>
      <c r="C1561" s="141" t="s">
        <v>678</v>
      </c>
      <c r="D1561" s="74">
        <v>1</v>
      </c>
      <c r="E1561" s="74" t="s">
        <v>17</v>
      </c>
      <c r="F1561" s="126"/>
      <c r="G1561" s="126"/>
      <c r="H1561" s="126"/>
      <c r="I1561" s="143"/>
      <c r="J1561" s="74">
        <v>1</v>
      </c>
      <c r="K1561" s="145"/>
      <c r="L1561" s="143"/>
      <c r="M1561" s="143"/>
      <c r="N1561" s="143"/>
      <c r="O1561" s="143"/>
    </row>
    <row r="1562" spans="1:15" s="138" customFormat="1" ht="24.95" customHeight="1">
      <c r="A1562" s="67">
        <v>268</v>
      </c>
      <c r="B1562" s="68"/>
      <c r="C1562" s="141" t="s">
        <v>679</v>
      </c>
      <c r="D1562" s="74">
        <v>1</v>
      </c>
      <c r="E1562" s="74" t="s">
        <v>17</v>
      </c>
      <c r="F1562" s="126"/>
      <c r="G1562" s="126"/>
      <c r="H1562" s="126"/>
      <c r="I1562" s="143"/>
      <c r="J1562" s="74">
        <v>1</v>
      </c>
      <c r="K1562" s="145"/>
      <c r="L1562" s="143"/>
      <c r="M1562" s="143"/>
      <c r="N1562" s="143"/>
      <c r="O1562" s="143"/>
    </row>
    <row r="1563" spans="1:15" s="138" customFormat="1" ht="24.95" customHeight="1">
      <c r="A1563" s="67">
        <v>269</v>
      </c>
      <c r="B1563" s="68"/>
      <c r="C1563" s="141" t="s">
        <v>680</v>
      </c>
      <c r="D1563" s="74">
        <v>1</v>
      </c>
      <c r="E1563" s="74" t="s">
        <v>17</v>
      </c>
      <c r="F1563" s="126"/>
      <c r="G1563" s="126"/>
      <c r="H1563" s="126"/>
      <c r="I1563" s="143"/>
      <c r="J1563" s="74">
        <v>1</v>
      </c>
      <c r="K1563" s="145"/>
      <c r="L1563" s="143"/>
      <c r="M1563" s="143"/>
      <c r="N1563" s="143"/>
      <c r="O1563" s="143"/>
    </row>
    <row r="1564" spans="1:15" s="138" customFormat="1" ht="24.95" customHeight="1">
      <c r="A1564" s="67">
        <v>270</v>
      </c>
      <c r="B1564" s="68"/>
      <c r="C1564" s="141" t="s">
        <v>681</v>
      </c>
      <c r="D1564" s="74">
        <v>1</v>
      </c>
      <c r="E1564" s="74" t="s">
        <v>17</v>
      </c>
      <c r="F1564" s="126"/>
      <c r="G1564" s="126"/>
      <c r="H1564" s="126"/>
      <c r="I1564" s="143"/>
      <c r="J1564" s="74">
        <v>1</v>
      </c>
      <c r="K1564" s="145"/>
      <c r="L1564" s="143"/>
      <c r="M1564" s="143"/>
      <c r="N1564" s="143"/>
      <c r="O1564" s="143"/>
    </row>
    <row r="1565" spans="1:15" s="138" customFormat="1" ht="24.95" customHeight="1">
      <c r="A1565" s="67">
        <v>271</v>
      </c>
      <c r="B1565" s="68"/>
      <c r="C1565" s="141" t="s">
        <v>682</v>
      </c>
      <c r="D1565" s="74">
        <v>1</v>
      </c>
      <c r="E1565" s="74" t="s">
        <v>17</v>
      </c>
      <c r="F1565" s="126"/>
      <c r="G1565" s="126"/>
      <c r="H1565" s="126"/>
      <c r="I1565" s="143"/>
      <c r="J1565" s="74">
        <v>1</v>
      </c>
      <c r="K1565" s="145"/>
      <c r="L1565" s="143"/>
      <c r="M1565" s="143"/>
      <c r="N1565" s="143"/>
      <c r="O1565" s="143"/>
    </row>
    <row r="1566" spans="1:15" s="138" customFormat="1" ht="24.95" customHeight="1">
      <c r="A1566" s="67">
        <v>272</v>
      </c>
      <c r="B1566" s="68"/>
      <c r="C1566" s="141" t="s">
        <v>683</v>
      </c>
      <c r="D1566" s="74">
        <v>1</v>
      </c>
      <c r="E1566" s="74" t="s">
        <v>17</v>
      </c>
      <c r="F1566" s="126"/>
      <c r="G1566" s="126"/>
      <c r="H1566" s="126"/>
      <c r="I1566" s="143"/>
      <c r="J1566" s="74">
        <v>1</v>
      </c>
      <c r="K1566" s="145"/>
      <c r="L1566" s="143"/>
      <c r="M1566" s="143"/>
      <c r="N1566" s="143"/>
      <c r="O1566" s="143"/>
    </row>
    <row r="1567" spans="1:15" s="138" customFormat="1" ht="24.95" customHeight="1">
      <c r="A1567" s="67">
        <v>273</v>
      </c>
      <c r="B1567" s="68"/>
      <c r="C1567" s="141" t="s">
        <v>684</v>
      </c>
      <c r="D1567" s="74">
        <v>1</v>
      </c>
      <c r="E1567" s="74" t="s">
        <v>17</v>
      </c>
      <c r="F1567" s="126"/>
      <c r="G1567" s="126"/>
      <c r="H1567" s="126"/>
      <c r="I1567" s="143"/>
      <c r="J1567" s="74">
        <v>1</v>
      </c>
      <c r="K1567" s="145"/>
      <c r="L1567" s="143"/>
      <c r="M1567" s="143"/>
      <c r="N1567" s="143"/>
      <c r="O1567" s="143"/>
    </row>
    <row r="1568" spans="1:15" s="138" customFormat="1" ht="24.95" customHeight="1">
      <c r="A1568" s="67">
        <v>274</v>
      </c>
      <c r="B1568" s="68"/>
      <c r="C1568" s="141" t="s">
        <v>685</v>
      </c>
      <c r="D1568" s="74">
        <v>1</v>
      </c>
      <c r="E1568" s="74" t="s">
        <v>17</v>
      </c>
      <c r="F1568" s="126"/>
      <c r="G1568" s="126"/>
      <c r="H1568" s="126"/>
      <c r="I1568" s="143"/>
      <c r="J1568" s="74">
        <v>1</v>
      </c>
      <c r="K1568" s="145"/>
      <c r="L1568" s="143"/>
      <c r="M1568" s="143"/>
      <c r="N1568" s="143"/>
      <c r="O1568" s="143"/>
    </row>
    <row r="1569" spans="1:15" s="138" customFormat="1" ht="24.95" customHeight="1">
      <c r="A1569" s="67">
        <v>275</v>
      </c>
      <c r="B1569" s="68"/>
      <c r="C1569" s="141" t="s">
        <v>686</v>
      </c>
      <c r="D1569" s="74">
        <v>1</v>
      </c>
      <c r="E1569" s="74" t="s">
        <v>17</v>
      </c>
      <c r="F1569" s="126"/>
      <c r="G1569" s="126"/>
      <c r="H1569" s="126"/>
      <c r="I1569" s="143"/>
      <c r="J1569" s="74">
        <v>1</v>
      </c>
      <c r="K1569" s="145"/>
      <c r="L1569" s="143"/>
      <c r="M1569" s="143"/>
      <c r="N1569" s="143"/>
      <c r="O1569" s="143"/>
    </row>
    <row r="1570" spans="1:15" s="138" customFormat="1" ht="24.95" customHeight="1">
      <c r="A1570" s="67">
        <v>276</v>
      </c>
      <c r="B1570" s="68"/>
      <c r="C1570" s="141" t="s">
        <v>687</v>
      </c>
      <c r="D1570" s="74">
        <v>1</v>
      </c>
      <c r="E1570" s="74" t="s">
        <v>17</v>
      </c>
      <c r="F1570" s="126"/>
      <c r="G1570" s="126"/>
      <c r="H1570" s="126"/>
      <c r="I1570" s="143"/>
      <c r="J1570" s="74">
        <v>1</v>
      </c>
      <c r="K1570" s="145"/>
      <c r="L1570" s="143"/>
      <c r="M1570" s="143"/>
      <c r="N1570" s="143"/>
      <c r="O1570" s="143"/>
    </row>
    <row r="1571" spans="1:15" s="138" customFormat="1" ht="24.95" customHeight="1">
      <c r="A1571" s="67">
        <v>277</v>
      </c>
      <c r="B1571" s="68"/>
      <c r="C1571" s="141" t="s">
        <v>688</v>
      </c>
      <c r="D1571" s="74">
        <v>1</v>
      </c>
      <c r="E1571" s="74" t="s">
        <v>17</v>
      </c>
      <c r="F1571" s="126"/>
      <c r="G1571" s="126"/>
      <c r="H1571" s="126"/>
      <c r="I1571" s="143"/>
      <c r="J1571" s="74">
        <v>1</v>
      </c>
      <c r="K1571" s="145"/>
      <c r="L1571" s="143"/>
      <c r="M1571" s="143"/>
      <c r="N1571" s="143"/>
      <c r="O1571" s="143"/>
    </row>
    <row r="1572" spans="1:15" s="138" customFormat="1" ht="24.95" customHeight="1">
      <c r="A1572" s="67">
        <v>278</v>
      </c>
      <c r="B1572" s="68"/>
      <c r="C1572" s="141" t="s">
        <v>689</v>
      </c>
      <c r="D1572" s="74">
        <v>1</v>
      </c>
      <c r="E1572" s="74" t="s">
        <v>17</v>
      </c>
      <c r="F1572" s="126"/>
      <c r="G1572" s="126"/>
      <c r="H1572" s="126"/>
      <c r="I1572" s="143"/>
      <c r="J1572" s="74">
        <v>1</v>
      </c>
      <c r="K1572" s="145"/>
      <c r="L1572" s="143"/>
      <c r="M1572" s="143"/>
      <c r="N1572" s="143"/>
      <c r="O1572" s="143"/>
    </row>
    <row r="1573" spans="1:15" s="138" customFormat="1" ht="24.95" customHeight="1">
      <c r="A1573" s="67">
        <v>279</v>
      </c>
      <c r="B1573" s="68"/>
      <c r="C1573" s="141" t="s">
        <v>690</v>
      </c>
      <c r="D1573" s="74">
        <v>1</v>
      </c>
      <c r="E1573" s="74" t="s">
        <v>17</v>
      </c>
      <c r="F1573" s="126"/>
      <c r="G1573" s="126"/>
      <c r="H1573" s="126"/>
      <c r="I1573" s="143"/>
      <c r="J1573" s="74">
        <v>1</v>
      </c>
      <c r="K1573" s="145"/>
      <c r="L1573" s="143"/>
      <c r="M1573" s="143"/>
      <c r="N1573" s="143"/>
      <c r="O1573" s="143"/>
    </row>
    <row r="1574" spans="1:15" s="138" customFormat="1" ht="24.95" customHeight="1">
      <c r="A1574" s="67">
        <v>280</v>
      </c>
      <c r="B1574" s="68"/>
      <c r="C1574" s="141" t="s">
        <v>691</v>
      </c>
      <c r="D1574" s="74">
        <v>1</v>
      </c>
      <c r="E1574" s="74" t="s">
        <v>17</v>
      </c>
      <c r="F1574" s="126"/>
      <c r="G1574" s="126"/>
      <c r="H1574" s="126"/>
      <c r="I1574" s="143"/>
      <c r="J1574" s="74">
        <v>1</v>
      </c>
      <c r="K1574" s="145"/>
      <c r="L1574" s="143"/>
      <c r="M1574" s="143"/>
      <c r="N1574" s="143"/>
      <c r="O1574" s="143"/>
    </row>
    <row r="1575" spans="1:15" s="138" customFormat="1" ht="24.95" customHeight="1">
      <c r="A1575" s="67">
        <v>281</v>
      </c>
      <c r="B1575" s="68"/>
      <c r="C1575" s="141" t="s">
        <v>692</v>
      </c>
      <c r="D1575" s="74">
        <v>1</v>
      </c>
      <c r="E1575" s="74" t="s">
        <v>17</v>
      </c>
      <c r="F1575" s="126"/>
      <c r="G1575" s="126"/>
      <c r="H1575" s="126"/>
      <c r="I1575" s="143"/>
      <c r="J1575" s="74">
        <v>1</v>
      </c>
      <c r="K1575" s="145"/>
      <c r="L1575" s="143"/>
      <c r="M1575" s="143"/>
      <c r="N1575" s="143"/>
      <c r="O1575" s="143"/>
    </row>
    <row r="1576" spans="1:15" s="138" customFormat="1" ht="24.95" customHeight="1">
      <c r="A1576" s="67">
        <v>282</v>
      </c>
      <c r="B1576" s="68"/>
      <c r="C1576" s="141" t="s">
        <v>693</v>
      </c>
      <c r="D1576" s="74">
        <v>1</v>
      </c>
      <c r="E1576" s="74" t="s">
        <v>17</v>
      </c>
      <c r="F1576" s="126"/>
      <c r="G1576" s="126"/>
      <c r="H1576" s="126"/>
      <c r="I1576" s="143"/>
      <c r="J1576" s="74">
        <v>1</v>
      </c>
      <c r="K1576" s="145"/>
      <c r="L1576" s="143"/>
      <c r="M1576" s="143"/>
      <c r="N1576" s="143"/>
      <c r="O1576" s="143"/>
    </row>
    <row r="1577" spans="1:15" s="138" customFormat="1" ht="24.95" customHeight="1">
      <c r="A1577" s="67">
        <v>283</v>
      </c>
      <c r="B1577" s="68"/>
      <c r="C1577" s="141" t="s">
        <v>694</v>
      </c>
      <c r="D1577" s="74">
        <v>1</v>
      </c>
      <c r="E1577" s="74" t="s">
        <v>17</v>
      </c>
      <c r="F1577" s="126"/>
      <c r="G1577" s="126"/>
      <c r="H1577" s="126"/>
      <c r="I1577" s="143"/>
      <c r="J1577" s="74">
        <v>1</v>
      </c>
      <c r="K1577" s="145"/>
      <c r="L1577" s="143"/>
      <c r="M1577" s="143"/>
      <c r="N1577" s="143"/>
      <c r="O1577" s="143"/>
    </row>
    <row r="1578" spans="1:15" s="138" customFormat="1" ht="24.95" customHeight="1">
      <c r="A1578" s="67">
        <v>284</v>
      </c>
      <c r="B1578" s="68"/>
      <c r="C1578" s="141" t="s">
        <v>695</v>
      </c>
      <c r="D1578" s="74">
        <v>1</v>
      </c>
      <c r="E1578" s="74" t="s">
        <v>17</v>
      </c>
      <c r="F1578" s="126"/>
      <c r="G1578" s="126"/>
      <c r="H1578" s="126"/>
      <c r="I1578" s="143"/>
      <c r="J1578" s="74">
        <v>1</v>
      </c>
      <c r="K1578" s="145"/>
      <c r="L1578" s="143"/>
      <c r="M1578" s="143"/>
      <c r="N1578" s="143"/>
      <c r="O1578" s="143"/>
    </row>
    <row r="1579" spans="1:15" s="138" customFormat="1" ht="24.95" customHeight="1">
      <c r="A1579" s="67">
        <v>285</v>
      </c>
      <c r="B1579" s="68"/>
      <c r="C1579" s="141" t="s">
        <v>696</v>
      </c>
      <c r="D1579" s="74">
        <v>1</v>
      </c>
      <c r="E1579" s="74" t="s">
        <v>17</v>
      </c>
      <c r="F1579" s="126"/>
      <c r="G1579" s="126"/>
      <c r="H1579" s="126"/>
      <c r="I1579" s="143"/>
      <c r="J1579" s="74">
        <v>1</v>
      </c>
      <c r="K1579" s="145"/>
      <c r="L1579" s="143"/>
      <c r="M1579" s="143"/>
      <c r="N1579" s="143"/>
      <c r="O1579" s="143"/>
    </row>
    <row r="1580" spans="1:15" s="138" customFormat="1" ht="24.95" customHeight="1">
      <c r="A1580" s="67">
        <v>286</v>
      </c>
      <c r="B1580" s="68"/>
      <c r="C1580" s="141" t="s">
        <v>697</v>
      </c>
      <c r="D1580" s="74">
        <v>1</v>
      </c>
      <c r="E1580" s="74" t="s">
        <v>17</v>
      </c>
      <c r="F1580" s="126"/>
      <c r="G1580" s="126"/>
      <c r="H1580" s="126"/>
      <c r="I1580" s="143"/>
      <c r="J1580" s="74">
        <v>1</v>
      </c>
      <c r="K1580" s="145"/>
      <c r="L1580" s="143"/>
      <c r="M1580" s="143"/>
      <c r="N1580" s="143"/>
      <c r="O1580" s="143"/>
    </row>
    <row r="1581" spans="1:15" s="138" customFormat="1" ht="24.95" customHeight="1">
      <c r="A1581" s="67">
        <v>287</v>
      </c>
      <c r="B1581" s="68"/>
      <c r="C1581" s="141" t="s">
        <v>698</v>
      </c>
      <c r="D1581" s="74">
        <v>1</v>
      </c>
      <c r="E1581" s="74" t="s">
        <v>17</v>
      </c>
      <c r="F1581" s="126"/>
      <c r="G1581" s="126"/>
      <c r="H1581" s="126"/>
      <c r="I1581" s="143"/>
      <c r="J1581" s="74">
        <v>1</v>
      </c>
      <c r="K1581" s="145"/>
      <c r="L1581" s="143"/>
      <c r="M1581" s="143"/>
      <c r="N1581" s="143"/>
      <c r="O1581" s="143"/>
    </row>
    <row r="1582" spans="1:15" s="138" customFormat="1" ht="24.95" customHeight="1">
      <c r="A1582" s="67">
        <v>288</v>
      </c>
      <c r="B1582" s="68"/>
      <c r="C1582" s="141" t="s">
        <v>699</v>
      </c>
      <c r="D1582" s="74">
        <v>1</v>
      </c>
      <c r="E1582" s="74" t="s">
        <v>17</v>
      </c>
      <c r="F1582" s="126"/>
      <c r="G1582" s="126"/>
      <c r="H1582" s="126"/>
      <c r="I1582" s="143"/>
      <c r="J1582" s="74">
        <v>1</v>
      </c>
      <c r="K1582" s="145"/>
      <c r="L1582" s="143"/>
      <c r="M1582" s="143"/>
      <c r="N1582" s="143"/>
      <c r="O1582" s="143"/>
    </row>
    <row r="1583" spans="1:15" s="138" customFormat="1" ht="24.95" customHeight="1">
      <c r="A1583" s="67">
        <v>289</v>
      </c>
      <c r="B1583" s="68"/>
      <c r="C1583" s="141" t="s">
        <v>700</v>
      </c>
      <c r="D1583" s="74">
        <v>1</v>
      </c>
      <c r="E1583" s="74" t="s">
        <v>17</v>
      </c>
      <c r="F1583" s="126"/>
      <c r="G1583" s="126"/>
      <c r="H1583" s="126"/>
      <c r="I1583" s="143"/>
      <c r="J1583" s="74">
        <v>1</v>
      </c>
      <c r="K1583" s="145"/>
      <c r="L1583" s="143"/>
      <c r="M1583" s="143"/>
      <c r="N1583" s="143"/>
      <c r="O1583" s="143"/>
    </row>
    <row r="1584" spans="1:15" s="138" customFormat="1" ht="24.95" customHeight="1">
      <c r="A1584" s="67">
        <v>290</v>
      </c>
      <c r="B1584" s="68"/>
      <c r="C1584" s="141" t="s">
        <v>701</v>
      </c>
      <c r="D1584" s="74">
        <v>1</v>
      </c>
      <c r="E1584" s="74" t="s">
        <v>17</v>
      </c>
      <c r="F1584" s="126"/>
      <c r="G1584" s="126"/>
      <c r="H1584" s="126"/>
      <c r="I1584" s="143"/>
      <c r="J1584" s="74">
        <v>1</v>
      </c>
      <c r="K1584" s="145"/>
      <c r="L1584" s="143"/>
      <c r="M1584" s="143"/>
      <c r="N1584" s="143"/>
      <c r="O1584" s="143"/>
    </row>
    <row r="1585" spans="1:15" s="138" customFormat="1" ht="24.95" customHeight="1">
      <c r="A1585" s="67">
        <v>291</v>
      </c>
      <c r="B1585" s="68"/>
      <c r="C1585" s="141" t="s">
        <v>702</v>
      </c>
      <c r="D1585" s="74">
        <v>1</v>
      </c>
      <c r="E1585" s="74" t="s">
        <v>17</v>
      </c>
      <c r="F1585" s="126"/>
      <c r="G1585" s="126"/>
      <c r="H1585" s="126"/>
      <c r="I1585" s="143"/>
      <c r="J1585" s="74">
        <v>1</v>
      </c>
      <c r="K1585" s="145"/>
      <c r="L1585" s="143"/>
      <c r="M1585" s="143"/>
      <c r="N1585" s="143"/>
      <c r="O1585" s="143"/>
    </row>
    <row r="1586" spans="1:15" s="138" customFormat="1" ht="24.95" customHeight="1">
      <c r="A1586" s="67">
        <v>292</v>
      </c>
      <c r="B1586" s="68"/>
      <c r="C1586" s="141" t="s">
        <v>703</v>
      </c>
      <c r="D1586" s="74">
        <v>1</v>
      </c>
      <c r="E1586" s="74" t="s">
        <v>17</v>
      </c>
      <c r="F1586" s="126"/>
      <c r="G1586" s="126"/>
      <c r="H1586" s="126"/>
      <c r="I1586" s="143"/>
      <c r="J1586" s="74">
        <v>1</v>
      </c>
      <c r="K1586" s="145"/>
      <c r="L1586" s="143"/>
      <c r="M1586" s="143"/>
      <c r="N1586" s="143"/>
      <c r="O1586" s="143"/>
    </row>
    <row r="1587" spans="1:15" s="138" customFormat="1" ht="24.95" customHeight="1">
      <c r="A1587" s="67">
        <v>293</v>
      </c>
      <c r="B1587" s="68"/>
      <c r="C1587" s="141" t="s">
        <v>704</v>
      </c>
      <c r="D1587" s="74">
        <v>1</v>
      </c>
      <c r="E1587" s="74" t="s">
        <v>17</v>
      </c>
      <c r="F1587" s="126"/>
      <c r="G1587" s="126"/>
      <c r="H1587" s="126"/>
      <c r="I1587" s="143"/>
      <c r="J1587" s="74">
        <v>1</v>
      </c>
      <c r="K1587" s="145"/>
      <c r="L1587" s="143"/>
      <c r="M1587" s="143"/>
      <c r="N1587" s="143"/>
      <c r="O1587" s="143"/>
    </row>
    <row r="1588" spans="1:15" s="138" customFormat="1" ht="24.95" customHeight="1">
      <c r="A1588" s="67">
        <v>294</v>
      </c>
      <c r="B1588" s="68"/>
      <c r="C1588" s="141" t="s">
        <v>705</v>
      </c>
      <c r="D1588" s="74">
        <v>1</v>
      </c>
      <c r="E1588" s="74" t="s">
        <v>17</v>
      </c>
      <c r="F1588" s="126"/>
      <c r="G1588" s="126"/>
      <c r="H1588" s="126"/>
      <c r="I1588" s="143"/>
      <c r="J1588" s="74">
        <v>1</v>
      </c>
      <c r="K1588" s="145"/>
      <c r="L1588" s="143"/>
      <c r="M1588" s="143"/>
      <c r="N1588" s="143"/>
      <c r="O1588" s="143"/>
    </row>
    <row r="1589" spans="1:15" s="138" customFormat="1" ht="24.95" customHeight="1">
      <c r="A1589" s="67">
        <v>295</v>
      </c>
      <c r="B1589" s="68"/>
      <c r="C1589" s="141" t="s">
        <v>706</v>
      </c>
      <c r="D1589" s="74">
        <v>1</v>
      </c>
      <c r="E1589" s="74" t="s">
        <v>17</v>
      </c>
      <c r="F1589" s="126"/>
      <c r="G1589" s="126"/>
      <c r="H1589" s="126"/>
      <c r="I1589" s="143"/>
      <c r="J1589" s="74">
        <v>1</v>
      </c>
      <c r="K1589" s="145"/>
      <c r="L1589" s="143"/>
      <c r="M1589" s="143"/>
      <c r="N1589" s="143"/>
      <c r="O1589" s="143"/>
    </row>
    <row r="1590" spans="1:15" s="138" customFormat="1" ht="24.95" customHeight="1">
      <c r="A1590" s="67">
        <v>296</v>
      </c>
      <c r="B1590" s="68"/>
      <c r="C1590" s="141" t="s">
        <v>707</v>
      </c>
      <c r="D1590" s="74">
        <v>1</v>
      </c>
      <c r="E1590" s="74" t="s">
        <v>17</v>
      </c>
      <c r="F1590" s="126"/>
      <c r="G1590" s="126"/>
      <c r="H1590" s="126"/>
      <c r="I1590" s="143"/>
      <c r="J1590" s="74">
        <v>1</v>
      </c>
      <c r="K1590" s="145"/>
      <c r="L1590" s="143"/>
      <c r="M1590" s="143"/>
      <c r="N1590" s="143"/>
      <c r="O1590" s="143"/>
    </row>
    <row r="1591" spans="1:15" s="138" customFormat="1" ht="24.95" customHeight="1">
      <c r="A1591" s="67">
        <v>297</v>
      </c>
      <c r="B1591" s="68"/>
      <c r="C1591" s="141" t="s">
        <v>708</v>
      </c>
      <c r="D1591" s="74">
        <v>1</v>
      </c>
      <c r="E1591" s="74" t="s">
        <v>17</v>
      </c>
      <c r="F1591" s="126"/>
      <c r="G1591" s="126"/>
      <c r="H1591" s="126"/>
      <c r="I1591" s="143"/>
      <c r="J1591" s="74">
        <v>1</v>
      </c>
      <c r="K1591" s="145"/>
      <c r="L1591" s="143"/>
      <c r="M1591" s="143"/>
      <c r="N1591" s="143"/>
      <c r="O1591" s="143"/>
    </row>
    <row r="1592" spans="1:15" s="138" customFormat="1" ht="24.95" customHeight="1">
      <c r="A1592" s="67">
        <v>298</v>
      </c>
      <c r="B1592" s="68"/>
      <c r="C1592" s="141" t="s">
        <v>709</v>
      </c>
      <c r="D1592" s="74">
        <v>1</v>
      </c>
      <c r="E1592" s="74" t="s">
        <v>17</v>
      </c>
      <c r="F1592" s="126"/>
      <c r="G1592" s="126"/>
      <c r="H1592" s="126"/>
      <c r="I1592" s="143"/>
      <c r="J1592" s="74">
        <v>1</v>
      </c>
      <c r="K1592" s="145"/>
      <c r="L1592" s="143"/>
      <c r="M1592" s="143"/>
      <c r="N1592" s="143"/>
      <c r="O1592" s="143"/>
    </row>
    <row r="1593" spans="1:15" s="138" customFormat="1" ht="24.95" customHeight="1">
      <c r="A1593" s="67">
        <v>299</v>
      </c>
      <c r="B1593" s="68"/>
      <c r="C1593" s="141" t="s">
        <v>710</v>
      </c>
      <c r="D1593" s="74">
        <v>1</v>
      </c>
      <c r="E1593" s="74" t="s">
        <v>17</v>
      </c>
      <c r="F1593" s="126"/>
      <c r="G1593" s="126"/>
      <c r="H1593" s="126"/>
      <c r="I1593" s="143"/>
      <c r="J1593" s="74">
        <v>1</v>
      </c>
      <c r="K1593" s="145"/>
      <c r="L1593" s="143"/>
      <c r="M1593" s="143"/>
      <c r="N1593" s="143"/>
      <c r="O1593" s="143"/>
    </row>
    <row r="1594" spans="1:15" s="138" customFormat="1" ht="24.95" customHeight="1">
      <c r="A1594" s="67">
        <v>300</v>
      </c>
      <c r="B1594" s="68"/>
      <c r="C1594" s="141" t="s">
        <v>711</v>
      </c>
      <c r="D1594" s="74">
        <v>1</v>
      </c>
      <c r="E1594" s="74" t="s">
        <v>17</v>
      </c>
      <c r="F1594" s="126"/>
      <c r="G1594" s="126"/>
      <c r="H1594" s="126"/>
      <c r="I1594" s="143"/>
      <c r="J1594" s="74">
        <v>1</v>
      </c>
      <c r="K1594" s="145"/>
      <c r="L1594" s="143"/>
      <c r="M1594" s="143"/>
      <c r="N1594" s="143"/>
      <c r="O1594" s="143"/>
    </row>
    <row r="1595" spans="1:15" s="138" customFormat="1" ht="24.95" customHeight="1">
      <c r="A1595" s="67">
        <v>301</v>
      </c>
      <c r="B1595" s="68"/>
      <c r="C1595" s="141" t="s">
        <v>712</v>
      </c>
      <c r="D1595" s="74">
        <v>1</v>
      </c>
      <c r="E1595" s="74" t="s">
        <v>17</v>
      </c>
      <c r="F1595" s="126"/>
      <c r="G1595" s="126"/>
      <c r="H1595" s="126"/>
      <c r="I1595" s="143"/>
      <c r="J1595" s="74">
        <v>1</v>
      </c>
      <c r="K1595" s="145"/>
      <c r="L1595" s="143"/>
      <c r="M1595" s="143"/>
      <c r="N1595" s="143"/>
      <c r="O1595" s="143"/>
    </row>
    <row r="1596" spans="1:15" s="138" customFormat="1" ht="24.95" customHeight="1">
      <c r="A1596" s="67">
        <v>302</v>
      </c>
      <c r="B1596" s="68"/>
      <c r="C1596" s="141" t="s">
        <v>713</v>
      </c>
      <c r="D1596" s="74">
        <v>1</v>
      </c>
      <c r="E1596" s="74" t="s">
        <v>17</v>
      </c>
      <c r="F1596" s="126"/>
      <c r="G1596" s="126"/>
      <c r="H1596" s="126"/>
      <c r="I1596" s="143"/>
      <c r="J1596" s="74">
        <v>1</v>
      </c>
      <c r="K1596" s="145"/>
      <c r="L1596" s="143"/>
      <c r="M1596" s="143"/>
      <c r="N1596" s="143"/>
      <c r="O1596" s="143"/>
    </row>
    <row r="1597" spans="1:15" s="138" customFormat="1" ht="24.95" customHeight="1">
      <c r="A1597" s="67">
        <v>303</v>
      </c>
      <c r="B1597" s="68"/>
      <c r="C1597" s="141" t="s">
        <v>714</v>
      </c>
      <c r="D1597" s="74">
        <v>1</v>
      </c>
      <c r="E1597" s="74" t="s">
        <v>17</v>
      </c>
      <c r="F1597" s="126"/>
      <c r="G1597" s="126"/>
      <c r="H1597" s="126"/>
      <c r="I1597" s="143"/>
      <c r="J1597" s="74">
        <v>1</v>
      </c>
      <c r="K1597" s="145"/>
      <c r="L1597" s="143"/>
      <c r="M1597" s="143"/>
      <c r="N1597" s="143"/>
      <c r="O1597" s="143"/>
    </row>
    <row r="1598" spans="1:15" s="138" customFormat="1" ht="24.95" customHeight="1">
      <c r="A1598" s="67">
        <v>304</v>
      </c>
      <c r="B1598" s="68"/>
      <c r="C1598" s="141" t="s">
        <v>715</v>
      </c>
      <c r="D1598" s="74">
        <v>1</v>
      </c>
      <c r="E1598" s="74" t="s">
        <v>17</v>
      </c>
      <c r="F1598" s="126"/>
      <c r="G1598" s="126"/>
      <c r="H1598" s="126"/>
      <c r="I1598" s="143"/>
      <c r="J1598" s="74">
        <v>1</v>
      </c>
      <c r="K1598" s="145"/>
      <c r="L1598" s="143"/>
      <c r="M1598" s="143"/>
      <c r="N1598" s="143"/>
      <c r="O1598" s="143"/>
    </row>
    <row r="1599" spans="1:15" s="138" customFormat="1" ht="24.95" customHeight="1">
      <c r="A1599" s="67">
        <v>305</v>
      </c>
      <c r="B1599" s="68"/>
      <c r="C1599" s="141" t="s">
        <v>716</v>
      </c>
      <c r="D1599" s="74">
        <v>1</v>
      </c>
      <c r="E1599" s="74" t="s">
        <v>17</v>
      </c>
      <c r="F1599" s="126"/>
      <c r="G1599" s="126"/>
      <c r="H1599" s="126"/>
      <c r="I1599" s="143"/>
      <c r="J1599" s="74">
        <v>1</v>
      </c>
      <c r="K1599" s="145"/>
      <c r="L1599" s="143"/>
      <c r="M1599" s="143"/>
      <c r="N1599" s="143"/>
      <c r="O1599" s="143"/>
    </row>
    <row r="1600" spans="1:15" s="138" customFormat="1" ht="24.95" customHeight="1">
      <c r="A1600" s="67">
        <v>306</v>
      </c>
      <c r="B1600" s="68"/>
      <c r="C1600" s="141" t="s">
        <v>717</v>
      </c>
      <c r="D1600" s="74">
        <v>1</v>
      </c>
      <c r="E1600" s="74" t="s">
        <v>17</v>
      </c>
      <c r="F1600" s="126"/>
      <c r="G1600" s="126"/>
      <c r="H1600" s="126"/>
      <c r="I1600" s="143"/>
      <c r="J1600" s="74">
        <v>1</v>
      </c>
      <c r="K1600" s="145"/>
      <c r="L1600" s="143"/>
      <c r="M1600" s="143"/>
      <c r="N1600" s="143"/>
      <c r="O1600" s="143"/>
    </row>
    <row r="1601" spans="1:15" s="138" customFormat="1" ht="24.95" customHeight="1">
      <c r="A1601" s="67">
        <v>307</v>
      </c>
      <c r="B1601" s="68"/>
      <c r="C1601" s="141" t="s">
        <v>718</v>
      </c>
      <c r="D1601" s="74">
        <v>1</v>
      </c>
      <c r="E1601" s="74" t="s">
        <v>17</v>
      </c>
      <c r="F1601" s="126"/>
      <c r="G1601" s="126"/>
      <c r="H1601" s="126"/>
      <c r="I1601" s="143"/>
      <c r="J1601" s="74">
        <v>1</v>
      </c>
      <c r="K1601" s="145"/>
      <c r="L1601" s="143"/>
      <c r="M1601" s="143"/>
      <c r="N1601" s="143"/>
      <c r="O1601" s="143"/>
    </row>
    <row r="1602" spans="1:15" s="138" customFormat="1" ht="24.95" customHeight="1">
      <c r="A1602" s="67">
        <v>308</v>
      </c>
      <c r="B1602" s="68"/>
      <c r="C1602" s="141" t="s">
        <v>719</v>
      </c>
      <c r="D1602" s="74">
        <v>1</v>
      </c>
      <c r="E1602" s="74" t="s">
        <v>17</v>
      </c>
      <c r="F1602" s="126"/>
      <c r="G1602" s="126"/>
      <c r="H1602" s="126"/>
      <c r="I1602" s="143"/>
      <c r="J1602" s="74">
        <v>1</v>
      </c>
      <c r="K1602" s="145"/>
      <c r="L1602" s="143"/>
      <c r="M1602" s="143"/>
      <c r="N1602" s="143"/>
      <c r="O1602" s="143"/>
    </row>
    <row r="1603" spans="1:15" s="138" customFormat="1" ht="24.95" customHeight="1">
      <c r="A1603" s="67">
        <v>309</v>
      </c>
      <c r="B1603" s="68"/>
      <c r="C1603" s="141" t="s">
        <v>720</v>
      </c>
      <c r="D1603" s="74">
        <v>1</v>
      </c>
      <c r="E1603" s="74" t="s">
        <v>17</v>
      </c>
      <c r="F1603" s="126"/>
      <c r="G1603" s="126"/>
      <c r="H1603" s="126"/>
      <c r="I1603" s="143"/>
      <c r="J1603" s="74">
        <v>1</v>
      </c>
      <c r="K1603" s="145"/>
      <c r="L1603" s="143"/>
      <c r="M1603" s="143"/>
      <c r="N1603" s="143"/>
      <c r="O1603" s="143"/>
    </row>
    <row r="1604" spans="1:15" s="138" customFormat="1" ht="24.95" customHeight="1">
      <c r="A1604" s="67">
        <v>310</v>
      </c>
      <c r="B1604" s="68"/>
      <c r="C1604" s="141" t="s">
        <v>721</v>
      </c>
      <c r="D1604" s="74">
        <v>1</v>
      </c>
      <c r="E1604" s="74" t="s">
        <v>17</v>
      </c>
      <c r="F1604" s="126"/>
      <c r="G1604" s="126"/>
      <c r="H1604" s="126"/>
      <c r="I1604" s="143"/>
      <c r="J1604" s="74">
        <v>1</v>
      </c>
      <c r="K1604" s="145"/>
      <c r="L1604" s="143"/>
      <c r="M1604" s="143"/>
      <c r="N1604" s="143"/>
      <c r="O1604" s="143"/>
    </row>
    <row r="1605" spans="1:15" s="138" customFormat="1" ht="24.95" customHeight="1">
      <c r="A1605" s="67">
        <v>311</v>
      </c>
      <c r="B1605" s="68"/>
      <c r="C1605" s="141" t="s">
        <v>722</v>
      </c>
      <c r="D1605" s="74">
        <v>1</v>
      </c>
      <c r="E1605" s="74" t="s">
        <v>17</v>
      </c>
      <c r="F1605" s="126"/>
      <c r="G1605" s="126"/>
      <c r="H1605" s="126"/>
      <c r="I1605" s="143"/>
      <c r="J1605" s="74">
        <v>1</v>
      </c>
      <c r="K1605" s="145"/>
      <c r="L1605" s="143"/>
      <c r="M1605" s="143"/>
      <c r="N1605" s="143"/>
      <c r="O1605" s="143"/>
    </row>
    <row r="1606" spans="1:15" s="138" customFormat="1" ht="24.95" customHeight="1">
      <c r="A1606" s="67">
        <v>312</v>
      </c>
      <c r="B1606" s="68"/>
      <c r="C1606" s="141" t="s">
        <v>723</v>
      </c>
      <c r="D1606" s="74">
        <v>1</v>
      </c>
      <c r="E1606" s="74" t="s">
        <v>17</v>
      </c>
      <c r="F1606" s="126"/>
      <c r="G1606" s="126"/>
      <c r="H1606" s="126"/>
      <c r="I1606" s="143"/>
      <c r="J1606" s="74">
        <v>1</v>
      </c>
      <c r="K1606" s="145"/>
      <c r="L1606" s="143"/>
      <c r="M1606" s="143"/>
      <c r="N1606" s="143"/>
      <c r="O1606" s="143"/>
    </row>
    <row r="1607" spans="1:15" s="138" customFormat="1" ht="24.95" customHeight="1">
      <c r="A1607" s="67">
        <v>313</v>
      </c>
      <c r="B1607" s="68"/>
      <c r="C1607" s="141" t="s">
        <v>724</v>
      </c>
      <c r="D1607" s="74">
        <v>1</v>
      </c>
      <c r="E1607" s="74" t="s">
        <v>17</v>
      </c>
      <c r="F1607" s="126"/>
      <c r="G1607" s="126"/>
      <c r="H1607" s="126"/>
      <c r="I1607" s="143"/>
      <c r="J1607" s="74">
        <v>1</v>
      </c>
      <c r="K1607" s="145"/>
      <c r="L1607" s="143"/>
      <c r="M1607" s="143"/>
      <c r="N1607" s="143"/>
      <c r="O1607" s="143"/>
    </row>
    <row r="1608" spans="1:15" s="138" customFormat="1" ht="25.5" customHeight="1">
      <c r="A1608" s="67">
        <v>314</v>
      </c>
      <c r="B1608" s="68"/>
      <c r="C1608" s="141" t="s">
        <v>725</v>
      </c>
      <c r="D1608" s="74">
        <v>1</v>
      </c>
      <c r="E1608" s="74" t="s">
        <v>17</v>
      </c>
      <c r="F1608" s="126"/>
      <c r="G1608" s="126"/>
      <c r="H1608" s="126"/>
      <c r="I1608" s="143"/>
      <c r="J1608" s="74">
        <v>1</v>
      </c>
      <c r="K1608" s="145"/>
      <c r="L1608" s="143"/>
      <c r="M1608" s="143"/>
      <c r="N1608" s="143"/>
      <c r="O1608" s="143"/>
    </row>
    <row r="1609" spans="1:15" s="138" customFormat="1" ht="25.5" customHeight="1">
      <c r="A1609" s="67">
        <v>315</v>
      </c>
      <c r="B1609" s="68"/>
      <c r="C1609" s="141" t="s">
        <v>726</v>
      </c>
      <c r="D1609" s="74">
        <v>1</v>
      </c>
      <c r="E1609" s="74" t="s">
        <v>17</v>
      </c>
      <c r="F1609" s="126"/>
      <c r="G1609" s="126"/>
      <c r="H1609" s="126"/>
      <c r="I1609" s="143"/>
      <c r="J1609" s="74">
        <v>1</v>
      </c>
      <c r="K1609" s="145"/>
      <c r="L1609" s="143"/>
      <c r="M1609" s="143"/>
      <c r="N1609" s="143"/>
      <c r="O1609" s="143"/>
    </row>
    <row r="1610" spans="1:15" s="138" customFormat="1" ht="25.5" customHeight="1">
      <c r="A1610" s="67">
        <v>316</v>
      </c>
      <c r="B1610" s="68"/>
      <c r="C1610" s="141" t="s">
        <v>727</v>
      </c>
      <c r="D1610" s="74">
        <v>1</v>
      </c>
      <c r="E1610" s="74" t="s">
        <v>17</v>
      </c>
      <c r="F1610" s="126"/>
      <c r="G1610" s="126"/>
      <c r="H1610" s="126"/>
      <c r="I1610" s="143"/>
      <c r="J1610" s="74">
        <v>1</v>
      </c>
      <c r="K1610" s="145"/>
      <c r="L1610" s="143"/>
      <c r="M1610" s="143"/>
      <c r="N1610" s="143"/>
      <c r="O1610" s="143"/>
    </row>
    <row r="1611" spans="1:15" s="138" customFormat="1" ht="24.95" customHeight="1">
      <c r="A1611" s="67">
        <v>317</v>
      </c>
      <c r="B1611" s="68"/>
      <c r="C1611" s="141" t="s">
        <v>728</v>
      </c>
      <c r="D1611" s="74">
        <v>1</v>
      </c>
      <c r="E1611" s="74" t="s">
        <v>17</v>
      </c>
      <c r="F1611" s="126"/>
      <c r="G1611" s="126"/>
      <c r="H1611" s="126"/>
      <c r="I1611" s="143"/>
      <c r="J1611" s="74">
        <v>1</v>
      </c>
      <c r="K1611" s="145"/>
      <c r="L1611" s="143"/>
      <c r="M1611" s="143"/>
      <c r="N1611" s="143"/>
      <c r="O1611" s="143"/>
    </row>
    <row r="1612" spans="1:15" s="138" customFormat="1" ht="24.95" customHeight="1">
      <c r="A1612" s="67">
        <v>318</v>
      </c>
      <c r="B1612" s="68"/>
      <c r="C1612" s="141" t="s">
        <v>729</v>
      </c>
      <c r="D1612" s="74">
        <v>1</v>
      </c>
      <c r="E1612" s="74" t="s">
        <v>17</v>
      </c>
      <c r="F1612" s="126"/>
      <c r="G1612" s="126"/>
      <c r="H1612" s="126"/>
      <c r="I1612" s="143"/>
      <c r="J1612" s="74">
        <v>1</v>
      </c>
      <c r="K1612" s="145"/>
      <c r="L1612" s="143"/>
      <c r="M1612" s="143"/>
      <c r="N1612" s="143"/>
      <c r="O1612" s="143"/>
    </row>
    <row r="1613" spans="1:15" s="138" customFormat="1" ht="24.95" customHeight="1">
      <c r="A1613" s="67">
        <v>319</v>
      </c>
      <c r="B1613" s="68"/>
      <c r="C1613" s="141" t="s">
        <v>730</v>
      </c>
      <c r="D1613" s="74">
        <v>1</v>
      </c>
      <c r="E1613" s="74" t="s">
        <v>17</v>
      </c>
      <c r="F1613" s="126"/>
      <c r="G1613" s="126"/>
      <c r="H1613" s="126"/>
      <c r="I1613" s="143"/>
      <c r="J1613" s="74">
        <v>1</v>
      </c>
      <c r="K1613" s="145"/>
      <c r="L1613" s="143"/>
      <c r="M1613" s="143"/>
      <c r="N1613" s="143"/>
      <c r="O1613" s="143"/>
    </row>
    <row r="1614" spans="1:15" s="138" customFormat="1" ht="24.95" customHeight="1">
      <c r="A1614" s="67">
        <v>320</v>
      </c>
      <c r="B1614" s="68"/>
      <c r="C1614" s="141" t="s">
        <v>731</v>
      </c>
      <c r="D1614" s="74">
        <v>1</v>
      </c>
      <c r="E1614" s="74" t="s">
        <v>17</v>
      </c>
      <c r="F1614" s="126"/>
      <c r="G1614" s="126"/>
      <c r="H1614" s="126"/>
      <c r="I1614" s="143"/>
      <c r="J1614" s="74">
        <v>1</v>
      </c>
      <c r="K1614" s="145"/>
      <c r="L1614" s="143"/>
      <c r="M1614" s="143"/>
      <c r="N1614" s="143"/>
      <c r="O1614" s="143"/>
    </row>
    <row r="1615" spans="1:15" s="138" customFormat="1" ht="24.95" customHeight="1">
      <c r="A1615" s="67">
        <v>321</v>
      </c>
      <c r="B1615" s="68"/>
      <c r="C1615" s="141" t="s">
        <v>732</v>
      </c>
      <c r="D1615" s="74">
        <v>1</v>
      </c>
      <c r="E1615" s="74" t="s">
        <v>17</v>
      </c>
      <c r="F1615" s="126"/>
      <c r="G1615" s="126"/>
      <c r="H1615" s="126"/>
      <c r="I1615" s="143"/>
      <c r="J1615" s="74">
        <v>1</v>
      </c>
      <c r="K1615" s="145"/>
      <c r="L1615" s="143"/>
      <c r="M1615" s="143"/>
      <c r="N1615" s="143"/>
      <c r="O1615" s="143"/>
    </row>
    <row r="1616" spans="1:15" s="138" customFormat="1" ht="24.95" customHeight="1">
      <c r="A1616" s="67">
        <v>322</v>
      </c>
      <c r="B1616" s="68"/>
      <c r="C1616" s="141" t="s">
        <v>733</v>
      </c>
      <c r="D1616" s="74">
        <v>1</v>
      </c>
      <c r="E1616" s="74" t="s">
        <v>17</v>
      </c>
      <c r="F1616" s="126"/>
      <c r="G1616" s="126"/>
      <c r="H1616" s="126"/>
      <c r="I1616" s="143"/>
      <c r="J1616" s="74">
        <v>1</v>
      </c>
      <c r="K1616" s="145"/>
      <c r="L1616" s="143"/>
      <c r="M1616" s="143"/>
      <c r="N1616" s="143"/>
      <c r="O1616" s="143"/>
    </row>
    <row r="1617" spans="1:15" s="138" customFormat="1" ht="24.95" customHeight="1">
      <c r="A1617" s="67">
        <v>323</v>
      </c>
      <c r="B1617" s="68"/>
      <c r="C1617" s="141" t="s">
        <v>734</v>
      </c>
      <c r="D1617" s="74">
        <v>1</v>
      </c>
      <c r="E1617" s="74" t="s">
        <v>17</v>
      </c>
      <c r="F1617" s="126"/>
      <c r="G1617" s="126"/>
      <c r="H1617" s="126"/>
      <c r="I1617" s="143"/>
      <c r="J1617" s="74">
        <v>1</v>
      </c>
      <c r="K1617" s="145"/>
      <c r="L1617" s="143"/>
      <c r="M1617" s="143"/>
      <c r="N1617" s="143"/>
      <c r="O1617" s="143"/>
    </row>
    <row r="1618" spans="1:15" s="138" customFormat="1" ht="24.95" customHeight="1">
      <c r="A1618" s="67">
        <v>324</v>
      </c>
      <c r="B1618" s="68"/>
      <c r="C1618" s="141" t="s">
        <v>735</v>
      </c>
      <c r="D1618" s="74">
        <v>1</v>
      </c>
      <c r="E1618" s="74" t="s">
        <v>17</v>
      </c>
      <c r="F1618" s="126"/>
      <c r="G1618" s="126"/>
      <c r="H1618" s="126"/>
      <c r="I1618" s="143"/>
      <c r="J1618" s="74">
        <v>1</v>
      </c>
      <c r="K1618" s="145"/>
      <c r="L1618" s="143"/>
      <c r="M1618" s="143"/>
      <c r="N1618" s="143"/>
      <c r="O1618" s="143"/>
    </row>
    <row r="1619" spans="1:15" s="138" customFormat="1" ht="24.95" customHeight="1">
      <c r="A1619" s="67">
        <v>325</v>
      </c>
      <c r="B1619" s="68"/>
      <c r="C1619" s="141" t="s">
        <v>736</v>
      </c>
      <c r="D1619" s="74">
        <v>1</v>
      </c>
      <c r="E1619" s="74" t="s">
        <v>17</v>
      </c>
      <c r="F1619" s="126"/>
      <c r="G1619" s="126"/>
      <c r="H1619" s="126"/>
      <c r="I1619" s="143"/>
      <c r="J1619" s="74">
        <v>1</v>
      </c>
      <c r="K1619" s="145"/>
      <c r="L1619" s="143"/>
      <c r="M1619" s="143"/>
      <c r="N1619" s="143"/>
      <c r="O1619" s="143"/>
    </row>
    <row r="1620" spans="1:15" s="138" customFormat="1" ht="24.95" customHeight="1">
      <c r="A1620" s="67">
        <v>326</v>
      </c>
      <c r="B1620" s="68"/>
      <c r="C1620" s="141" t="s">
        <v>737</v>
      </c>
      <c r="D1620" s="74">
        <v>1</v>
      </c>
      <c r="E1620" s="74" t="s">
        <v>17</v>
      </c>
      <c r="F1620" s="126"/>
      <c r="G1620" s="126"/>
      <c r="H1620" s="126"/>
      <c r="I1620" s="143"/>
      <c r="J1620" s="74">
        <v>1</v>
      </c>
      <c r="K1620" s="145"/>
      <c r="L1620" s="143"/>
      <c r="M1620" s="143"/>
      <c r="N1620" s="143"/>
      <c r="O1620" s="143"/>
    </row>
    <row r="1621" spans="1:15" s="138" customFormat="1" ht="24.95" customHeight="1">
      <c r="A1621" s="67">
        <v>327</v>
      </c>
      <c r="B1621" s="68"/>
      <c r="C1621" s="141" t="s">
        <v>738</v>
      </c>
      <c r="D1621" s="74">
        <v>1</v>
      </c>
      <c r="E1621" s="74" t="s">
        <v>17</v>
      </c>
      <c r="F1621" s="126"/>
      <c r="G1621" s="126"/>
      <c r="H1621" s="126"/>
      <c r="I1621" s="143"/>
      <c r="J1621" s="74">
        <v>1</v>
      </c>
      <c r="K1621" s="145"/>
      <c r="L1621" s="143"/>
      <c r="M1621" s="143"/>
      <c r="N1621" s="143"/>
      <c r="O1621" s="143"/>
    </row>
    <row r="1622" spans="1:15" s="138" customFormat="1" ht="24.95" customHeight="1">
      <c r="A1622" s="67">
        <v>328</v>
      </c>
      <c r="B1622" s="68"/>
      <c r="C1622" s="141" t="s">
        <v>739</v>
      </c>
      <c r="D1622" s="74">
        <v>1</v>
      </c>
      <c r="E1622" s="74" t="s">
        <v>17</v>
      </c>
      <c r="F1622" s="126"/>
      <c r="G1622" s="126"/>
      <c r="H1622" s="126"/>
      <c r="I1622" s="143"/>
      <c r="J1622" s="74">
        <v>1</v>
      </c>
      <c r="K1622" s="145"/>
      <c r="L1622" s="143"/>
      <c r="M1622" s="143"/>
      <c r="N1622" s="143"/>
      <c r="O1622" s="143"/>
    </row>
    <row r="1623" spans="1:15" s="138" customFormat="1" ht="24.95" customHeight="1">
      <c r="A1623" s="67">
        <v>329</v>
      </c>
      <c r="B1623" s="68"/>
      <c r="C1623" s="141" t="s">
        <v>740</v>
      </c>
      <c r="D1623" s="74">
        <v>1</v>
      </c>
      <c r="E1623" s="74" t="s">
        <v>17</v>
      </c>
      <c r="F1623" s="126"/>
      <c r="G1623" s="126"/>
      <c r="H1623" s="126"/>
      <c r="I1623" s="143"/>
      <c r="J1623" s="74">
        <v>1</v>
      </c>
      <c r="K1623" s="145"/>
      <c r="L1623" s="143"/>
      <c r="M1623" s="143"/>
      <c r="N1623" s="143"/>
      <c r="O1623" s="143"/>
    </row>
    <row r="1624" spans="1:15" s="138" customFormat="1" ht="24.95" customHeight="1">
      <c r="A1624" s="67">
        <v>330</v>
      </c>
      <c r="B1624" s="68"/>
      <c r="C1624" s="141" t="s">
        <v>741</v>
      </c>
      <c r="D1624" s="74">
        <v>1</v>
      </c>
      <c r="E1624" s="74" t="s">
        <v>17</v>
      </c>
      <c r="F1624" s="126"/>
      <c r="G1624" s="126"/>
      <c r="H1624" s="126"/>
      <c r="I1624" s="143"/>
      <c r="J1624" s="74">
        <v>1</v>
      </c>
      <c r="K1624" s="145"/>
      <c r="L1624" s="143"/>
      <c r="M1624" s="143"/>
      <c r="N1624" s="143"/>
      <c r="O1624" s="143"/>
    </row>
    <row r="1625" spans="1:15" s="138" customFormat="1" ht="24.95" customHeight="1">
      <c r="A1625" s="67">
        <v>331</v>
      </c>
      <c r="B1625" s="68"/>
      <c r="C1625" s="141" t="s">
        <v>742</v>
      </c>
      <c r="D1625" s="74">
        <v>1</v>
      </c>
      <c r="E1625" s="74" t="s">
        <v>17</v>
      </c>
      <c r="F1625" s="126"/>
      <c r="G1625" s="126"/>
      <c r="H1625" s="126"/>
      <c r="I1625" s="143"/>
      <c r="J1625" s="74">
        <v>1</v>
      </c>
      <c r="K1625" s="145"/>
      <c r="L1625" s="143"/>
      <c r="M1625" s="143"/>
      <c r="N1625" s="143"/>
      <c r="O1625" s="143"/>
    </row>
    <row r="1626" spans="1:15" s="138" customFormat="1" ht="24.95" customHeight="1">
      <c r="A1626" s="67">
        <v>332</v>
      </c>
      <c r="B1626" s="68"/>
      <c r="C1626" s="141" t="s">
        <v>743</v>
      </c>
      <c r="D1626" s="74">
        <v>1</v>
      </c>
      <c r="E1626" s="74" t="s">
        <v>17</v>
      </c>
      <c r="F1626" s="126"/>
      <c r="G1626" s="126"/>
      <c r="H1626" s="126"/>
      <c r="I1626" s="143"/>
      <c r="J1626" s="74">
        <v>1</v>
      </c>
      <c r="K1626" s="145"/>
      <c r="L1626" s="143"/>
      <c r="M1626" s="143"/>
      <c r="N1626" s="143"/>
      <c r="O1626" s="143"/>
    </row>
    <row r="1627" spans="1:15" s="138" customFormat="1" ht="24.95" customHeight="1">
      <c r="A1627" s="67">
        <v>333</v>
      </c>
      <c r="B1627" s="68"/>
      <c r="C1627" s="141" t="s">
        <v>744</v>
      </c>
      <c r="D1627" s="74">
        <v>1</v>
      </c>
      <c r="E1627" s="74" t="s">
        <v>17</v>
      </c>
      <c r="F1627" s="126"/>
      <c r="G1627" s="126"/>
      <c r="H1627" s="126"/>
      <c r="I1627" s="143"/>
      <c r="J1627" s="74">
        <v>1</v>
      </c>
      <c r="K1627" s="145"/>
      <c r="L1627" s="143"/>
      <c r="M1627" s="143"/>
      <c r="N1627" s="143"/>
      <c r="O1627" s="143"/>
    </row>
    <row r="1628" spans="1:15" s="138" customFormat="1" ht="24.95" customHeight="1">
      <c r="A1628" s="67">
        <v>334</v>
      </c>
      <c r="B1628" s="68"/>
      <c r="C1628" s="141" t="s">
        <v>745</v>
      </c>
      <c r="D1628" s="74">
        <v>1</v>
      </c>
      <c r="E1628" s="74" t="s">
        <v>17</v>
      </c>
      <c r="F1628" s="126"/>
      <c r="G1628" s="126"/>
      <c r="H1628" s="126"/>
      <c r="I1628" s="143"/>
      <c r="J1628" s="74">
        <v>1</v>
      </c>
      <c r="K1628" s="145"/>
      <c r="L1628" s="143"/>
      <c r="M1628" s="143"/>
      <c r="N1628" s="143"/>
      <c r="O1628" s="143"/>
    </row>
    <row r="1629" spans="1:15" s="138" customFormat="1" ht="24.95" customHeight="1">
      <c r="A1629" s="67">
        <v>335</v>
      </c>
      <c r="B1629" s="68"/>
      <c r="C1629" s="141" t="s">
        <v>746</v>
      </c>
      <c r="D1629" s="74">
        <v>1</v>
      </c>
      <c r="E1629" s="74" t="s">
        <v>17</v>
      </c>
      <c r="F1629" s="126"/>
      <c r="G1629" s="126"/>
      <c r="H1629" s="126"/>
      <c r="I1629" s="143"/>
      <c r="J1629" s="74">
        <v>1</v>
      </c>
      <c r="K1629" s="145"/>
      <c r="L1629" s="143"/>
      <c r="M1629" s="143"/>
      <c r="N1629" s="143"/>
      <c r="O1629" s="143"/>
    </row>
    <row r="1630" spans="1:15" s="138" customFormat="1" ht="24.95" customHeight="1">
      <c r="A1630" s="67">
        <v>336</v>
      </c>
      <c r="B1630" s="68"/>
      <c r="C1630" s="141" t="s">
        <v>747</v>
      </c>
      <c r="D1630" s="74">
        <v>1</v>
      </c>
      <c r="E1630" s="74" t="s">
        <v>17</v>
      </c>
      <c r="F1630" s="126"/>
      <c r="G1630" s="126"/>
      <c r="H1630" s="126"/>
      <c r="I1630" s="143"/>
      <c r="J1630" s="74">
        <v>1</v>
      </c>
      <c r="K1630" s="145"/>
      <c r="L1630" s="143"/>
      <c r="M1630" s="143"/>
      <c r="N1630" s="143"/>
      <c r="O1630" s="143"/>
    </row>
    <row r="1631" spans="1:15" s="138" customFormat="1" ht="24.95" customHeight="1">
      <c r="A1631" s="67">
        <v>337</v>
      </c>
      <c r="B1631" s="68"/>
      <c r="C1631" s="141" t="s">
        <v>748</v>
      </c>
      <c r="D1631" s="74">
        <v>1</v>
      </c>
      <c r="E1631" s="74" t="s">
        <v>17</v>
      </c>
      <c r="F1631" s="126"/>
      <c r="G1631" s="126"/>
      <c r="H1631" s="126"/>
      <c r="I1631" s="143"/>
      <c r="J1631" s="74">
        <v>1</v>
      </c>
      <c r="K1631" s="145"/>
      <c r="L1631" s="143"/>
      <c r="M1631" s="143"/>
      <c r="N1631" s="143"/>
      <c r="O1631" s="143"/>
    </row>
    <row r="1632" spans="1:15" s="138" customFormat="1" ht="24.95" customHeight="1">
      <c r="A1632" s="67">
        <v>338</v>
      </c>
      <c r="B1632" s="68"/>
      <c r="C1632" s="141" t="s">
        <v>749</v>
      </c>
      <c r="D1632" s="74">
        <v>1</v>
      </c>
      <c r="E1632" s="74" t="s">
        <v>17</v>
      </c>
      <c r="F1632" s="126"/>
      <c r="G1632" s="126"/>
      <c r="H1632" s="126"/>
      <c r="I1632" s="143"/>
      <c r="J1632" s="74">
        <v>1</v>
      </c>
      <c r="K1632" s="145"/>
      <c r="L1632" s="143"/>
      <c r="M1632" s="143"/>
      <c r="N1632" s="143"/>
      <c r="O1632" s="143"/>
    </row>
    <row r="1633" spans="1:15" s="138" customFormat="1" ht="24.95" customHeight="1">
      <c r="A1633" s="67">
        <v>339</v>
      </c>
      <c r="B1633" s="68"/>
      <c r="C1633" s="141" t="s">
        <v>750</v>
      </c>
      <c r="D1633" s="74">
        <v>1</v>
      </c>
      <c r="E1633" s="74" t="s">
        <v>17</v>
      </c>
      <c r="F1633" s="126"/>
      <c r="G1633" s="126"/>
      <c r="H1633" s="126"/>
      <c r="I1633" s="143"/>
      <c r="J1633" s="74">
        <v>1</v>
      </c>
      <c r="K1633" s="145"/>
      <c r="L1633" s="143"/>
      <c r="M1633" s="143"/>
      <c r="N1633" s="143"/>
      <c r="O1633" s="143"/>
    </row>
    <row r="1634" spans="1:15" s="138" customFormat="1" ht="24.95" customHeight="1">
      <c r="A1634" s="67">
        <v>340</v>
      </c>
      <c r="B1634" s="68"/>
      <c r="C1634" s="141" t="s">
        <v>751</v>
      </c>
      <c r="D1634" s="74">
        <v>1</v>
      </c>
      <c r="E1634" s="74" t="s">
        <v>17</v>
      </c>
      <c r="F1634" s="126"/>
      <c r="G1634" s="126"/>
      <c r="H1634" s="126"/>
      <c r="I1634" s="143"/>
      <c r="J1634" s="74">
        <v>1</v>
      </c>
      <c r="K1634" s="145"/>
      <c r="L1634" s="143"/>
      <c r="M1634" s="143"/>
      <c r="N1634" s="143"/>
      <c r="O1634" s="143"/>
    </row>
    <row r="1635" spans="1:15" s="138" customFormat="1" ht="24.95" customHeight="1">
      <c r="A1635" s="67">
        <v>341</v>
      </c>
      <c r="B1635" s="68"/>
      <c r="C1635" s="141" t="s">
        <v>752</v>
      </c>
      <c r="D1635" s="74">
        <v>1</v>
      </c>
      <c r="E1635" s="74" t="s">
        <v>17</v>
      </c>
      <c r="F1635" s="126"/>
      <c r="G1635" s="126"/>
      <c r="H1635" s="126"/>
      <c r="I1635" s="143"/>
      <c r="J1635" s="74">
        <v>1</v>
      </c>
      <c r="K1635" s="145"/>
      <c r="L1635" s="143"/>
      <c r="M1635" s="143"/>
      <c r="N1635" s="143"/>
      <c r="O1635" s="143"/>
    </row>
    <row r="1636" spans="1:15" s="138" customFormat="1" ht="24.95" customHeight="1">
      <c r="A1636" s="67">
        <v>342</v>
      </c>
      <c r="B1636" s="68"/>
      <c r="C1636" s="141" t="s">
        <v>753</v>
      </c>
      <c r="D1636" s="74">
        <v>1</v>
      </c>
      <c r="E1636" s="74" t="s">
        <v>17</v>
      </c>
      <c r="F1636" s="126"/>
      <c r="G1636" s="126"/>
      <c r="H1636" s="126"/>
      <c r="I1636" s="143"/>
      <c r="J1636" s="74">
        <v>1</v>
      </c>
      <c r="K1636" s="145"/>
      <c r="L1636" s="143"/>
      <c r="M1636" s="143"/>
      <c r="N1636" s="143"/>
      <c r="O1636" s="143"/>
    </row>
    <row r="1637" spans="1:15" s="138" customFormat="1" ht="24.95" customHeight="1">
      <c r="A1637" s="67">
        <v>343</v>
      </c>
      <c r="B1637" s="68"/>
      <c r="C1637" s="141" t="s">
        <v>754</v>
      </c>
      <c r="D1637" s="74">
        <v>1</v>
      </c>
      <c r="E1637" s="74" t="s">
        <v>17</v>
      </c>
      <c r="F1637" s="126"/>
      <c r="G1637" s="126"/>
      <c r="H1637" s="126"/>
      <c r="I1637" s="143"/>
      <c r="J1637" s="74">
        <v>1</v>
      </c>
      <c r="K1637" s="145"/>
      <c r="L1637" s="143"/>
      <c r="M1637" s="143"/>
      <c r="N1637" s="143"/>
      <c r="O1637" s="143"/>
    </row>
    <row r="1638" spans="1:15" s="138" customFormat="1" ht="24.95" customHeight="1">
      <c r="A1638" s="67">
        <v>344</v>
      </c>
      <c r="B1638" s="68"/>
      <c r="C1638" s="141" t="s">
        <v>755</v>
      </c>
      <c r="D1638" s="74">
        <v>1</v>
      </c>
      <c r="E1638" s="74" t="s">
        <v>17</v>
      </c>
      <c r="F1638" s="126"/>
      <c r="G1638" s="126"/>
      <c r="H1638" s="126"/>
      <c r="I1638" s="143"/>
      <c r="J1638" s="74">
        <v>1</v>
      </c>
      <c r="K1638" s="145"/>
      <c r="L1638" s="143"/>
      <c r="M1638" s="143"/>
      <c r="N1638" s="143"/>
      <c r="O1638" s="143"/>
    </row>
    <row r="1639" spans="1:15" s="138" customFormat="1" ht="24.95" customHeight="1">
      <c r="A1639" s="67">
        <v>345</v>
      </c>
      <c r="B1639" s="68"/>
      <c r="C1639" s="141" t="s">
        <v>756</v>
      </c>
      <c r="D1639" s="74">
        <v>1</v>
      </c>
      <c r="E1639" s="74" t="s">
        <v>17</v>
      </c>
      <c r="F1639" s="126"/>
      <c r="G1639" s="126"/>
      <c r="H1639" s="126"/>
      <c r="I1639" s="143"/>
      <c r="J1639" s="74">
        <v>1</v>
      </c>
      <c r="K1639" s="145"/>
      <c r="L1639" s="143"/>
      <c r="M1639" s="143"/>
      <c r="N1639" s="143"/>
      <c r="O1639" s="143"/>
    </row>
    <row r="1640" spans="1:15" s="138" customFormat="1" ht="24.95" customHeight="1">
      <c r="A1640" s="67">
        <v>346</v>
      </c>
      <c r="B1640" s="68"/>
      <c r="C1640" s="141" t="s">
        <v>757</v>
      </c>
      <c r="D1640" s="74">
        <v>1</v>
      </c>
      <c r="E1640" s="74" t="s">
        <v>17</v>
      </c>
      <c r="F1640" s="126"/>
      <c r="G1640" s="126"/>
      <c r="H1640" s="126"/>
      <c r="I1640" s="143"/>
      <c r="J1640" s="74">
        <v>1</v>
      </c>
      <c r="K1640" s="145"/>
      <c r="L1640" s="143"/>
      <c r="M1640" s="143"/>
      <c r="N1640" s="143"/>
      <c r="O1640" s="143"/>
    </row>
    <row r="1641" spans="1:15" s="138" customFormat="1" ht="24.95" customHeight="1">
      <c r="A1641" s="67">
        <v>347</v>
      </c>
      <c r="B1641" s="68"/>
      <c r="C1641" s="141" t="s">
        <v>758</v>
      </c>
      <c r="D1641" s="74">
        <v>1</v>
      </c>
      <c r="E1641" s="74" t="s">
        <v>17</v>
      </c>
      <c r="F1641" s="126"/>
      <c r="G1641" s="126"/>
      <c r="H1641" s="126"/>
      <c r="I1641" s="143"/>
      <c r="J1641" s="74">
        <v>1</v>
      </c>
      <c r="K1641" s="145"/>
      <c r="L1641" s="143"/>
      <c r="M1641" s="143"/>
      <c r="N1641" s="143"/>
      <c r="O1641" s="143"/>
    </row>
    <row r="1642" spans="1:15" s="138" customFormat="1" ht="24.95" customHeight="1">
      <c r="A1642" s="67">
        <v>348</v>
      </c>
      <c r="B1642" s="68"/>
      <c r="C1642" s="141" t="s">
        <v>759</v>
      </c>
      <c r="D1642" s="74">
        <v>1</v>
      </c>
      <c r="E1642" s="74" t="s">
        <v>17</v>
      </c>
      <c r="F1642" s="126"/>
      <c r="G1642" s="126"/>
      <c r="H1642" s="126"/>
      <c r="I1642" s="143"/>
      <c r="J1642" s="74">
        <v>1</v>
      </c>
      <c r="K1642" s="145"/>
      <c r="L1642" s="143"/>
      <c r="M1642" s="143"/>
      <c r="N1642" s="143"/>
      <c r="O1642" s="143"/>
    </row>
    <row r="1643" spans="1:15" s="138" customFormat="1" ht="24.95" customHeight="1">
      <c r="A1643" s="67">
        <v>349</v>
      </c>
      <c r="B1643" s="68"/>
      <c r="C1643" s="141" t="s">
        <v>760</v>
      </c>
      <c r="D1643" s="74">
        <v>1</v>
      </c>
      <c r="E1643" s="74" t="s">
        <v>17</v>
      </c>
      <c r="F1643" s="126"/>
      <c r="G1643" s="126"/>
      <c r="H1643" s="126"/>
      <c r="I1643" s="143"/>
      <c r="J1643" s="74">
        <v>1</v>
      </c>
      <c r="K1643" s="145"/>
      <c r="L1643" s="143"/>
      <c r="M1643" s="143"/>
      <c r="N1643" s="143"/>
      <c r="O1643" s="143"/>
    </row>
    <row r="1644" spans="1:15" s="138" customFormat="1" ht="24.95" customHeight="1">
      <c r="A1644" s="67">
        <v>350</v>
      </c>
      <c r="B1644" s="68"/>
      <c r="C1644" s="141" t="s">
        <v>761</v>
      </c>
      <c r="D1644" s="74">
        <v>1</v>
      </c>
      <c r="E1644" s="74" t="s">
        <v>17</v>
      </c>
      <c r="F1644" s="126"/>
      <c r="G1644" s="126"/>
      <c r="H1644" s="126"/>
      <c r="I1644" s="143"/>
      <c r="J1644" s="74">
        <v>1</v>
      </c>
      <c r="K1644" s="145"/>
      <c r="L1644" s="143"/>
      <c r="M1644" s="143"/>
      <c r="N1644" s="143"/>
      <c r="O1644" s="143"/>
    </row>
    <row r="1645" spans="1:15" s="138" customFormat="1" ht="24.95" customHeight="1">
      <c r="A1645" s="67">
        <v>351</v>
      </c>
      <c r="B1645" s="68"/>
      <c r="C1645" s="141" t="s">
        <v>762</v>
      </c>
      <c r="D1645" s="74">
        <v>1</v>
      </c>
      <c r="E1645" s="74" t="s">
        <v>17</v>
      </c>
      <c r="F1645" s="126"/>
      <c r="G1645" s="126"/>
      <c r="H1645" s="126"/>
      <c r="I1645" s="143"/>
      <c r="J1645" s="74">
        <v>1</v>
      </c>
      <c r="K1645" s="145"/>
      <c r="L1645" s="143"/>
      <c r="M1645" s="143"/>
      <c r="N1645" s="143"/>
      <c r="O1645" s="143"/>
    </row>
    <row r="1646" spans="1:15" s="138" customFormat="1" ht="24.95" customHeight="1">
      <c r="A1646" s="67">
        <v>352</v>
      </c>
      <c r="B1646" s="68"/>
      <c r="C1646" s="141" t="s">
        <v>763</v>
      </c>
      <c r="D1646" s="74">
        <v>1</v>
      </c>
      <c r="E1646" s="74" t="s">
        <v>17</v>
      </c>
      <c r="F1646" s="126"/>
      <c r="G1646" s="126"/>
      <c r="H1646" s="126"/>
      <c r="I1646" s="143"/>
      <c r="J1646" s="74">
        <v>1</v>
      </c>
      <c r="K1646" s="145"/>
      <c r="L1646" s="143"/>
      <c r="M1646" s="143"/>
      <c r="N1646" s="143"/>
      <c r="O1646" s="143"/>
    </row>
    <row r="1647" spans="1:15" s="138" customFormat="1" ht="24.95" customHeight="1">
      <c r="A1647" s="67">
        <v>353</v>
      </c>
      <c r="B1647" s="68"/>
      <c r="C1647" s="141" t="s">
        <v>764</v>
      </c>
      <c r="D1647" s="74">
        <v>1</v>
      </c>
      <c r="E1647" s="74" t="s">
        <v>17</v>
      </c>
      <c r="F1647" s="126"/>
      <c r="G1647" s="126"/>
      <c r="H1647" s="126"/>
      <c r="I1647" s="143"/>
      <c r="J1647" s="74">
        <v>1</v>
      </c>
      <c r="K1647" s="145"/>
      <c r="L1647" s="143"/>
      <c r="M1647" s="143"/>
      <c r="N1647" s="143"/>
      <c r="O1647" s="143"/>
    </row>
    <row r="1648" spans="1:15" s="138" customFormat="1" ht="24.95" customHeight="1">
      <c r="A1648" s="67">
        <v>354</v>
      </c>
      <c r="B1648" s="68"/>
      <c r="C1648" s="141" t="s">
        <v>765</v>
      </c>
      <c r="D1648" s="74">
        <v>1</v>
      </c>
      <c r="E1648" s="74" t="s">
        <v>17</v>
      </c>
      <c r="F1648" s="126"/>
      <c r="G1648" s="126"/>
      <c r="H1648" s="126"/>
      <c r="I1648" s="143"/>
      <c r="J1648" s="74">
        <v>1</v>
      </c>
      <c r="K1648" s="145"/>
      <c r="L1648" s="143"/>
      <c r="M1648" s="143"/>
      <c r="N1648" s="143"/>
      <c r="O1648" s="143"/>
    </row>
    <row r="1649" spans="1:15" s="138" customFormat="1" ht="24.95" customHeight="1">
      <c r="A1649" s="67">
        <v>355</v>
      </c>
      <c r="B1649" s="68"/>
      <c r="C1649" s="141" t="s">
        <v>766</v>
      </c>
      <c r="D1649" s="74">
        <v>1</v>
      </c>
      <c r="E1649" s="74" t="s">
        <v>17</v>
      </c>
      <c r="F1649" s="126"/>
      <c r="G1649" s="126"/>
      <c r="H1649" s="126"/>
      <c r="I1649" s="143"/>
      <c r="J1649" s="74">
        <v>1</v>
      </c>
      <c r="K1649" s="145"/>
      <c r="L1649" s="143"/>
      <c r="M1649" s="143"/>
      <c r="N1649" s="143"/>
      <c r="O1649" s="143"/>
    </row>
    <row r="1650" spans="1:15" s="138" customFormat="1" ht="24.95" customHeight="1">
      <c r="A1650" s="67">
        <v>356</v>
      </c>
      <c r="B1650" s="68"/>
      <c r="C1650" s="141" t="s">
        <v>767</v>
      </c>
      <c r="D1650" s="74">
        <v>1</v>
      </c>
      <c r="E1650" s="74" t="s">
        <v>17</v>
      </c>
      <c r="F1650" s="126"/>
      <c r="G1650" s="126"/>
      <c r="H1650" s="126"/>
      <c r="I1650" s="143"/>
      <c r="J1650" s="74">
        <v>1</v>
      </c>
      <c r="K1650" s="145"/>
      <c r="L1650" s="143"/>
      <c r="M1650" s="143"/>
      <c r="N1650" s="143"/>
      <c r="O1650" s="143"/>
    </row>
    <row r="1651" spans="1:15" s="138" customFormat="1" ht="24.95" customHeight="1">
      <c r="A1651" s="67">
        <v>357</v>
      </c>
      <c r="B1651" s="68"/>
      <c r="C1651" s="141" t="s">
        <v>768</v>
      </c>
      <c r="D1651" s="74">
        <v>1</v>
      </c>
      <c r="E1651" s="74" t="s">
        <v>17</v>
      </c>
      <c r="F1651" s="126"/>
      <c r="G1651" s="126"/>
      <c r="H1651" s="126"/>
      <c r="I1651" s="143"/>
      <c r="J1651" s="74">
        <v>1</v>
      </c>
      <c r="K1651" s="145"/>
      <c r="L1651" s="143"/>
      <c r="M1651" s="143"/>
      <c r="N1651" s="143"/>
      <c r="O1651" s="143"/>
    </row>
    <row r="1652" spans="1:15" s="138" customFormat="1" ht="24.95" customHeight="1">
      <c r="A1652" s="67">
        <v>358</v>
      </c>
      <c r="B1652" s="68"/>
      <c r="C1652" s="141" t="s">
        <v>769</v>
      </c>
      <c r="D1652" s="74">
        <v>1</v>
      </c>
      <c r="E1652" s="74" t="s">
        <v>17</v>
      </c>
      <c r="F1652" s="126"/>
      <c r="G1652" s="126"/>
      <c r="H1652" s="126"/>
      <c r="I1652" s="143"/>
      <c r="J1652" s="74">
        <v>1</v>
      </c>
      <c r="K1652" s="145"/>
      <c r="L1652" s="143"/>
      <c r="M1652" s="143"/>
      <c r="N1652" s="143"/>
      <c r="O1652" s="143"/>
    </row>
    <row r="1653" spans="1:15" s="138" customFormat="1" ht="24.95" customHeight="1">
      <c r="A1653" s="67">
        <v>359</v>
      </c>
      <c r="B1653" s="68"/>
      <c r="C1653" s="141" t="s">
        <v>770</v>
      </c>
      <c r="D1653" s="74">
        <v>1</v>
      </c>
      <c r="E1653" s="74" t="s">
        <v>17</v>
      </c>
      <c r="F1653" s="126"/>
      <c r="G1653" s="126"/>
      <c r="H1653" s="126"/>
      <c r="I1653" s="143"/>
      <c r="J1653" s="74">
        <v>1</v>
      </c>
      <c r="K1653" s="145"/>
      <c r="L1653" s="143"/>
      <c r="M1653" s="143"/>
      <c r="N1653" s="143"/>
      <c r="O1653" s="143"/>
    </row>
    <row r="1654" spans="1:15" s="138" customFormat="1" ht="24.95" customHeight="1">
      <c r="A1654" s="67">
        <v>360</v>
      </c>
      <c r="B1654" s="68"/>
      <c r="C1654" s="141" t="s">
        <v>771</v>
      </c>
      <c r="D1654" s="74">
        <v>1</v>
      </c>
      <c r="E1654" s="74" t="s">
        <v>17</v>
      </c>
      <c r="F1654" s="126"/>
      <c r="G1654" s="126"/>
      <c r="H1654" s="126"/>
      <c r="I1654" s="143"/>
      <c r="J1654" s="74">
        <v>1</v>
      </c>
      <c r="K1654" s="145"/>
      <c r="L1654" s="143"/>
      <c r="M1654" s="143"/>
      <c r="N1654" s="143"/>
      <c r="O1654" s="145"/>
    </row>
    <row r="1655" spans="1:15" s="138" customFormat="1" ht="24.95" customHeight="1">
      <c r="A1655" s="67">
        <v>361</v>
      </c>
      <c r="B1655" s="68"/>
      <c r="C1655" s="141" t="s">
        <v>772</v>
      </c>
      <c r="D1655" s="74">
        <v>1</v>
      </c>
      <c r="E1655" s="74" t="s">
        <v>17</v>
      </c>
      <c r="F1655" s="126"/>
      <c r="G1655" s="126"/>
      <c r="H1655" s="126"/>
      <c r="I1655" s="143"/>
      <c r="J1655" s="74">
        <v>1</v>
      </c>
      <c r="K1655" s="145"/>
      <c r="L1655" s="143"/>
      <c r="M1655" s="143"/>
      <c r="N1655" s="143"/>
      <c r="O1655" s="143"/>
    </row>
    <row r="1656" spans="1:15" s="138" customFormat="1" ht="24.95" customHeight="1">
      <c r="A1656" s="67">
        <v>362</v>
      </c>
      <c r="B1656" s="68"/>
      <c r="C1656" s="141" t="s">
        <v>773</v>
      </c>
      <c r="D1656" s="74">
        <v>1</v>
      </c>
      <c r="E1656" s="74" t="s">
        <v>17</v>
      </c>
      <c r="F1656" s="126"/>
      <c r="G1656" s="126"/>
      <c r="H1656" s="126"/>
      <c r="I1656" s="143"/>
      <c r="J1656" s="74">
        <v>1</v>
      </c>
      <c r="K1656" s="145"/>
      <c r="L1656" s="143"/>
      <c r="M1656" s="143"/>
      <c r="N1656" s="143"/>
      <c r="O1656" s="143"/>
    </row>
    <row r="1657" spans="1:15" s="138" customFormat="1" ht="24.95" customHeight="1">
      <c r="A1657" s="67">
        <v>363</v>
      </c>
      <c r="B1657" s="68"/>
      <c r="C1657" s="141" t="s">
        <v>774</v>
      </c>
      <c r="D1657" s="74">
        <v>1</v>
      </c>
      <c r="E1657" s="74" t="s">
        <v>17</v>
      </c>
      <c r="F1657" s="126"/>
      <c r="G1657" s="126"/>
      <c r="H1657" s="126"/>
      <c r="I1657" s="143"/>
      <c r="J1657" s="74">
        <v>1</v>
      </c>
      <c r="K1657" s="145"/>
      <c r="L1657" s="143"/>
      <c r="M1657" s="143"/>
      <c r="N1657" s="143"/>
      <c r="O1657" s="143"/>
    </row>
    <row r="1658" spans="1:15" s="138" customFormat="1" ht="24.95" customHeight="1">
      <c r="A1658" s="67">
        <v>364</v>
      </c>
      <c r="B1658" s="68"/>
      <c r="C1658" s="141" t="s">
        <v>775</v>
      </c>
      <c r="D1658" s="74">
        <v>1</v>
      </c>
      <c r="E1658" s="74" t="s">
        <v>17</v>
      </c>
      <c r="F1658" s="126"/>
      <c r="G1658" s="126"/>
      <c r="H1658" s="126"/>
      <c r="I1658" s="143"/>
      <c r="J1658" s="74">
        <v>1</v>
      </c>
      <c r="K1658" s="145"/>
      <c r="L1658" s="143"/>
      <c r="M1658" s="143"/>
      <c r="N1658" s="143"/>
      <c r="O1658" s="143"/>
    </row>
    <row r="1659" spans="1:15" s="138" customFormat="1" ht="24.95" customHeight="1">
      <c r="A1659" s="67">
        <v>365</v>
      </c>
      <c r="B1659" s="68"/>
      <c r="C1659" s="141" t="s">
        <v>776</v>
      </c>
      <c r="D1659" s="74">
        <v>1</v>
      </c>
      <c r="E1659" s="74" t="s">
        <v>17</v>
      </c>
      <c r="F1659" s="126"/>
      <c r="G1659" s="126"/>
      <c r="H1659" s="126"/>
      <c r="I1659" s="143"/>
      <c r="J1659" s="74">
        <v>1</v>
      </c>
      <c r="K1659" s="145"/>
      <c r="L1659" s="143"/>
      <c r="M1659" s="143"/>
      <c r="N1659" s="143"/>
      <c r="O1659" s="143"/>
    </row>
    <row r="1660" spans="1:15" s="138" customFormat="1" ht="24.95" customHeight="1">
      <c r="A1660" s="67">
        <v>366</v>
      </c>
      <c r="B1660" s="68"/>
      <c r="C1660" s="141" t="s">
        <v>777</v>
      </c>
      <c r="D1660" s="74">
        <v>1</v>
      </c>
      <c r="E1660" s="74" t="s">
        <v>17</v>
      </c>
      <c r="F1660" s="126"/>
      <c r="G1660" s="126"/>
      <c r="H1660" s="126"/>
      <c r="I1660" s="143"/>
      <c r="J1660" s="74">
        <v>1</v>
      </c>
      <c r="K1660" s="145"/>
      <c r="L1660" s="143"/>
      <c r="M1660" s="143"/>
      <c r="N1660" s="143"/>
      <c r="O1660" s="143"/>
    </row>
    <row r="1661" spans="1:15" s="138" customFormat="1" ht="24.95" customHeight="1">
      <c r="A1661" s="67">
        <v>367</v>
      </c>
      <c r="B1661" s="68"/>
      <c r="C1661" s="141" t="s">
        <v>778</v>
      </c>
      <c r="D1661" s="74">
        <v>1</v>
      </c>
      <c r="E1661" s="74" t="s">
        <v>17</v>
      </c>
      <c r="F1661" s="126"/>
      <c r="G1661" s="126"/>
      <c r="H1661" s="126"/>
      <c r="I1661" s="143"/>
      <c r="J1661" s="74">
        <v>1</v>
      </c>
      <c r="K1661" s="145"/>
      <c r="L1661" s="143"/>
      <c r="M1661" s="143"/>
      <c r="N1661" s="143"/>
      <c r="O1661" s="143"/>
    </row>
    <row r="1662" spans="1:15" s="138" customFormat="1" ht="24.95" customHeight="1">
      <c r="A1662" s="67">
        <v>368</v>
      </c>
      <c r="B1662" s="68"/>
      <c r="C1662" s="141" t="s">
        <v>779</v>
      </c>
      <c r="D1662" s="74">
        <v>1</v>
      </c>
      <c r="E1662" s="74" t="s">
        <v>17</v>
      </c>
      <c r="F1662" s="126"/>
      <c r="G1662" s="126"/>
      <c r="H1662" s="126"/>
      <c r="I1662" s="143"/>
      <c r="J1662" s="74">
        <v>1</v>
      </c>
      <c r="K1662" s="145"/>
      <c r="L1662" s="143"/>
      <c r="M1662" s="143"/>
      <c r="N1662" s="143"/>
      <c r="O1662" s="147"/>
    </row>
    <row r="1663" spans="1:15" s="138" customFormat="1" ht="24.95" customHeight="1">
      <c r="A1663" s="67">
        <v>369</v>
      </c>
      <c r="B1663" s="68"/>
      <c r="C1663" s="141" t="s">
        <v>780</v>
      </c>
      <c r="D1663" s="74">
        <v>1</v>
      </c>
      <c r="E1663" s="74" t="s">
        <v>17</v>
      </c>
      <c r="F1663" s="126"/>
      <c r="G1663" s="126"/>
      <c r="H1663" s="126"/>
      <c r="I1663" s="143"/>
      <c r="J1663" s="74">
        <v>1</v>
      </c>
      <c r="K1663" s="145"/>
      <c r="L1663" s="143"/>
      <c r="M1663" s="143"/>
      <c r="N1663" s="143"/>
      <c r="O1663" s="143"/>
    </row>
    <row r="1664" spans="1:15" s="138" customFormat="1" ht="24.95" customHeight="1">
      <c r="A1664" s="67">
        <v>370</v>
      </c>
      <c r="B1664" s="68"/>
      <c r="C1664" s="141" t="s">
        <v>781</v>
      </c>
      <c r="D1664" s="74">
        <v>1</v>
      </c>
      <c r="E1664" s="74" t="s">
        <v>17</v>
      </c>
      <c r="F1664" s="126"/>
      <c r="G1664" s="126"/>
      <c r="H1664" s="126"/>
      <c r="I1664" s="143"/>
      <c r="J1664" s="74">
        <v>1</v>
      </c>
      <c r="K1664" s="145"/>
      <c r="L1664" s="143"/>
      <c r="M1664" s="143"/>
      <c r="N1664" s="143"/>
      <c r="O1664" s="147"/>
    </row>
    <row r="1665" spans="1:15" s="138" customFormat="1" ht="24.95" customHeight="1">
      <c r="A1665" s="67">
        <v>371</v>
      </c>
      <c r="B1665" s="68"/>
      <c r="C1665" s="141" t="s">
        <v>782</v>
      </c>
      <c r="D1665" s="74">
        <v>1</v>
      </c>
      <c r="E1665" s="74" t="s">
        <v>17</v>
      </c>
      <c r="F1665" s="126"/>
      <c r="G1665" s="126"/>
      <c r="H1665" s="126"/>
      <c r="I1665" s="143"/>
      <c r="J1665" s="74">
        <v>1</v>
      </c>
      <c r="K1665" s="145"/>
      <c r="L1665" s="143"/>
      <c r="M1665" s="143"/>
      <c r="N1665" s="143"/>
      <c r="O1665" s="143"/>
    </row>
    <row r="1666" spans="1:15" s="138" customFormat="1" ht="24.95" customHeight="1">
      <c r="A1666" s="67">
        <v>372</v>
      </c>
      <c r="B1666" s="68"/>
      <c r="C1666" s="141" t="s">
        <v>783</v>
      </c>
      <c r="D1666" s="74">
        <v>1</v>
      </c>
      <c r="E1666" s="74" t="s">
        <v>17</v>
      </c>
      <c r="F1666" s="126"/>
      <c r="G1666" s="126"/>
      <c r="H1666" s="126"/>
      <c r="I1666" s="143"/>
      <c r="J1666" s="74">
        <v>1</v>
      </c>
      <c r="K1666" s="145"/>
      <c r="L1666" s="143"/>
      <c r="M1666" s="143"/>
      <c r="N1666" s="143"/>
      <c r="O1666" s="143"/>
    </row>
    <row r="1667" spans="1:15" s="138" customFormat="1" ht="24.95" customHeight="1">
      <c r="A1667" s="67">
        <v>373</v>
      </c>
      <c r="B1667" s="68"/>
      <c r="C1667" s="141" t="s">
        <v>784</v>
      </c>
      <c r="D1667" s="74">
        <v>1</v>
      </c>
      <c r="E1667" s="74" t="s">
        <v>17</v>
      </c>
      <c r="F1667" s="126"/>
      <c r="G1667" s="126"/>
      <c r="H1667" s="126"/>
      <c r="I1667" s="143"/>
      <c r="J1667" s="74">
        <v>1</v>
      </c>
      <c r="K1667" s="145"/>
      <c r="L1667" s="143"/>
      <c r="M1667" s="143"/>
      <c r="N1667" s="143"/>
      <c r="O1667" s="143"/>
    </row>
    <row r="1668" spans="1:15" s="138" customFormat="1" ht="24.95" customHeight="1">
      <c r="A1668" s="67">
        <v>374</v>
      </c>
      <c r="B1668" s="68"/>
      <c r="C1668" s="141" t="s">
        <v>785</v>
      </c>
      <c r="D1668" s="74">
        <v>1</v>
      </c>
      <c r="E1668" s="74" t="s">
        <v>17</v>
      </c>
      <c r="F1668" s="126"/>
      <c r="G1668" s="126"/>
      <c r="H1668" s="126"/>
      <c r="I1668" s="143"/>
      <c r="J1668" s="74">
        <v>1</v>
      </c>
      <c r="K1668" s="145"/>
      <c r="L1668" s="143"/>
      <c r="M1668" s="143"/>
      <c r="N1668" s="143"/>
      <c r="O1668" s="147"/>
    </row>
    <row r="1669" spans="1:15" s="138" customFormat="1" ht="24.95" customHeight="1">
      <c r="A1669" s="67">
        <v>375</v>
      </c>
      <c r="B1669" s="68"/>
      <c r="C1669" s="141" t="s">
        <v>786</v>
      </c>
      <c r="D1669" s="74">
        <v>1</v>
      </c>
      <c r="E1669" s="74" t="s">
        <v>17</v>
      </c>
      <c r="F1669" s="126"/>
      <c r="G1669" s="126"/>
      <c r="H1669" s="126"/>
      <c r="I1669" s="143"/>
      <c r="J1669" s="74">
        <v>1</v>
      </c>
      <c r="K1669" s="145"/>
      <c r="L1669" s="143"/>
      <c r="M1669" s="143"/>
      <c r="N1669" s="143"/>
      <c r="O1669" s="143"/>
    </row>
    <row r="1670" spans="1:15" s="138" customFormat="1" ht="24.95" customHeight="1">
      <c r="A1670" s="67">
        <v>376</v>
      </c>
      <c r="B1670" s="68"/>
      <c r="C1670" s="141" t="s">
        <v>787</v>
      </c>
      <c r="D1670" s="74">
        <v>1</v>
      </c>
      <c r="E1670" s="74" t="s">
        <v>17</v>
      </c>
      <c r="F1670" s="126"/>
      <c r="G1670" s="126"/>
      <c r="H1670" s="126"/>
      <c r="I1670" s="143"/>
      <c r="J1670" s="74">
        <v>1</v>
      </c>
      <c r="K1670" s="145"/>
      <c r="L1670" s="143"/>
      <c r="M1670" s="143"/>
      <c r="N1670" s="143"/>
      <c r="O1670" s="143"/>
    </row>
    <row r="1671" spans="1:15" s="138" customFormat="1" ht="24.95" customHeight="1">
      <c r="A1671" s="67">
        <v>377</v>
      </c>
      <c r="B1671" s="68"/>
      <c r="C1671" s="141" t="s">
        <v>788</v>
      </c>
      <c r="D1671" s="74">
        <v>1</v>
      </c>
      <c r="E1671" s="74" t="s">
        <v>17</v>
      </c>
      <c r="F1671" s="126"/>
      <c r="G1671" s="126"/>
      <c r="H1671" s="126"/>
      <c r="I1671" s="143"/>
      <c r="J1671" s="74">
        <v>1</v>
      </c>
      <c r="K1671" s="145"/>
      <c r="L1671" s="143"/>
      <c r="M1671" s="143"/>
      <c r="N1671" s="143"/>
      <c r="O1671" s="143"/>
    </row>
    <row r="1672" spans="1:15" s="138" customFormat="1" ht="24.95" customHeight="1">
      <c r="A1672" s="67">
        <v>378</v>
      </c>
      <c r="B1672" s="68"/>
      <c r="C1672" s="141" t="s">
        <v>789</v>
      </c>
      <c r="D1672" s="74">
        <v>1</v>
      </c>
      <c r="E1672" s="74" t="s">
        <v>17</v>
      </c>
      <c r="F1672" s="126"/>
      <c r="G1672" s="126"/>
      <c r="H1672" s="126"/>
      <c r="I1672" s="143"/>
      <c r="J1672" s="74">
        <v>1</v>
      </c>
      <c r="K1672" s="145"/>
      <c r="L1672" s="143"/>
      <c r="M1672" s="143"/>
      <c r="N1672" s="143"/>
      <c r="O1672" s="143"/>
    </row>
    <row r="1673" spans="1:15" s="138" customFormat="1" ht="24.95" customHeight="1">
      <c r="A1673" s="67">
        <v>379</v>
      </c>
      <c r="B1673" s="68"/>
      <c r="C1673" s="141" t="s">
        <v>790</v>
      </c>
      <c r="D1673" s="74">
        <v>1</v>
      </c>
      <c r="E1673" s="74" t="s">
        <v>17</v>
      </c>
      <c r="F1673" s="126"/>
      <c r="G1673" s="126"/>
      <c r="H1673" s="126"/>
      <c r="I1673" s="143"/>
      <c r="J1673" s="74">
        <v>1</v>
      </c>
      <c r="K1673" s="145"/>
      <c r="L1673" s="143"/>
      <c r="M1673" s="143"/>
      <c r="N1673" s="143"/>
      <c r="O1673" s="143"/>
    </row>
    <row r="1674" spans="1:15" s="138" customFormat="1" ht="24.95" customHeight="1">
      <c r="A1674" s="67">
        <v>380</v>
      </c>
      <c r="B1674" s="68"/>
      <c r="C1674" s="141" t="s">
        <v>791</v>
      </c>
      <c r="D1674" s="74">
        <v>1</v>
      </c>
      <c r="E1674" s="74" t="s">
        <v>17</v>
      </c>
      <c r="F1674" s="126"/>
      <c r="G1674" s="126"/>
      <c r="H1674" s="126"/>
      <c r="I1674" s="143"/>
      <c r="J1674" s="74">
        <v>1</v>
      </c>
      <c r="K1674" s="145"/>
      <c r="L1674" s="143"/>
      <c r="M1674" s="143"/>
      <c r="N1674" s="143"/>
      <c r="O1674" s="143"/>
    </row>
    <row r="1675" spans="1:15" s="138" customFormat="1" ht="24.95" customHeight="1">
      <c r="A1675" s="67">
        <v>381</v>
      </c>
      <c r="B1675" s="68"/>
      <c r="C1675" s="141" t="s">
        <v>792</v>
      </c>
      <c r="D1675" s="74">
        <v>1</v>
      </c>
      <c r="E1675" s="74" t="s">
        <v>17</v>
      </c>
      <c r="F1675" s="126"/>
      <c r="G1675" s="126"/>
      <c r="H1675" s="126"/>
      <c r="I1675" s="143"/>
      <c r="J1675" s="74">
        <v>1</v>
      </c>
      <c r="K1675" s="145"/>
      <c r="L1675" s="143"/>
      <c r="M1675" s="143"/>
      <c r="N1675" s="143"/>
      <c r="O1675" s="143"/>
    </row>
    <row r="1676" spans="1:15" s="138" customFormat="1" ht="24.95" customHeight="1">
      <c r="A1676" s="67">
        <v>382</v>
      </c>
      <c r="B1676" s="68"/>
      <c r="C1676" s="141" t="s">
        <v>793</v>
      </c>
      <c r="D1676" s="74">
        <v>1</v>
      </c>
      <c r="E1676" s="74" t="s">
        <v>17</v>
      </c>
      <c r="F1676" s="126"/>
      <c r="G1676" s="126"/>
      <c r="H1676" s="126"/>
      <c r="I1676" s="143"/>
      <c r="J1676" s="74">
        <v>1</v>
      </c>
      <c r="K1676" s="145"/>
      <c r="L1676" s="143"/>
      <c r="M1676" s="143"/>
      <c r="N1676" s="143"/>
      <c r="O1676" s="143"/>
    </row>
    <row r="1677" spans="1:15" s="138" customFormat="1" ht="24.95" customHeight="1">
      <c r="A1677" s="67">
        <v>383</v>
      </c>
      <c r="B1677" s="68"/>
      <c r="C1677" s="141" t="s">
        <v>794</v>
      </c>
      <c r="D1677" s="74">
        <v>1</v>
      </c>
      <c r="E1677" s="74" t="s">
        <v>17</v>
      </c>
      <c r="F1677" s="126"/>
      <c r="G1677" s="126"/>
      <c r="H1677" s="126"/>
      <c r="I1677" s="143"/>
      <c r="J1677" s="74">
        <v>1</v>
      </c>
      <c r="K1677" s="145"/>
      <c r="L1677" s="143"/>
      <c r="M1677" s="143"/>
      <c r="N1677" s="143"/>
      <c r="O1677" s="143"/>
    </row>
    <row r="1678" spans="1:15" s="138" customFormat="1" ht="24.95" customHeight="1">
      <c r="A1678" s="67">
        <v>384</v>
      </c>
      <c r="B1678" s="68"/>
      <c r="C1678" s="141" t="s">
        <v>795</v>
      </c>
      <c r="D1678" s="74">
        <v>1</v>
      </c>
      <c r="E1678" s="74" t="s">
        <v>17</v>
      </c>
      <c r="F1678" s="126"/>
      <c r="G1678" s="126"/>
      <c r="H1678" s="126"/>
      <c r="I1678" s="143"/>
      <c r="J1678" s="74">
        <v>1</v>
      </c>
      <c r="K1678" s="145"/>
      <c r="L1678" s="143"/>
      <c r="M1678" s="143"/>
      <c r="N1678" s="143"/>
      <c r="O1678" s="143"/>
    </row>
    <row r="1679" spans="1:15" s="138" customFormat="1" ht="24.95" customHeight="1">
      <c r="A1679" s="67">
        <v>385</v>
      </c>
      <c r="B1679" s="68"/>
      <c r="C1679" s="141" t="s">
        <v>796</v>
      </c>
      <c r="D1679" s="74">
        <v>1</v>
      </c>
      <c r="E1679" s="74" t="s">
        <v>17</v>
      </c>
      <c r="F1679" s="126"/>
      <c r="G1679" s="126"/>
      <c r="H1679" s="126"/>
      <c r="I1679" s="143"/>
      <c r="J1679" s="74">
        <v>1</v>
      </c>
      <c r="K1679" s="145"/>
      <c r="L1679" s="143"/>
      <c r="M1679" s="143"/>
      <c r="N1679" s="143"/>
      <c r="O1679" s="143"/>
    </row>
    <row r="1680" spans="1:15" s="138" customFormat="1" ht="24.95" customHeight="1">
      <c r="A1680" s="67">
        <v>386</v>
      </c>
      <c r="B1680" s="68"/>
      <c r="C1680" s="141" t="s">
        <v>797</v>
      </c>
      <c r="D1680" s="74">
        <v>1</v>
      </c>
      <c r="E1680" s="74" t="s">
        <v>17</v>
      </c>
      <c r="F1680" s="126"/>
      <c r="G1680" s="126"/>
      <c r="H1680" s="126"/>
      <c r="I1680" s="143"/>
      <c r="J1680" s="74">
        <v>1</v>
      </c>
      <c r="K1680" s="145"/>
      <c r="L1680" s="143"/>
      <c r="M1680" s="143"/>
      <c r="N1680" s="143"/>
      <c r="O1680" s="143"/>
    </row>
    <row r="1681" spans="1:15" s="138" customFormat="1" ht="24.95" customHeight="1">
      <c r="A1681" s="67">
        <v>387</v>
      </c>
      <c r="B1681" s="68"/>
      <c r="C1681" s="141" t="s">
        <v>798</v>
      </c>
      <c r="D1681" s="74">
        <v>1</v>
      </c>
      <c r="E1681" s="74" t="s">
        <v>17</v>
      </c>
      <c r="F1681" s="126"/>
      <c r="G1681" s="126"/>
      <c r="H1681" s="126"/>
      <c r="I1681" s="143"/>
      <c r="J1681" s="74">
        <v>1</v>
      </c>
      <c r="K1681" s="145"/>
      <c r="L1681" s="143"/>
      <c r="M1681" s="143"/>
      <c r="N1681" s="143"/>
      <c r="O1681" s="143"/>
    </row>
    <row r="1682" spans="1:15" s="138" customFormat="1" ht="24.95" customHeight="1">
      <c r="A1682" s="67">
        <v>388</v>
      </c>
      <c r="B1682" s="68"/>
      <c r="C1682" s="141" t="s">
        <v>799</v>
      </c>
      <c r="D1682" s="74">
        <v>1</v>
      </c>
      <c r="E1682" s="74" t="s">
        <v>17</v>
      </c>
      <c r="F1682" s="126"/>
      <c r="G1682" s="126"/>
      <c r="H1682" s="126"/>
      <c r="I1682" s="143"/>
      <c r="J1682" s="74">
        <v>1</v>
      </c>
      <c r="K1682" s="145"/>
      <c r="L1682" s="143"/>
      <c r="M1682" s="143"/>
      <c r="N1682" s="143"/>
      <c r="O1682" s="143"/>
    </row>
    <row r="1683" spans="1:15" s="138" customFormat="1" ht="24.95" customHeight="1">
      <c r="A1683" s="67">
        <v>389</v>
      </c>
      <c r="B1683" s="68"/>
      <c r="C1683" s="141" t="s">
        <v>800</v>
      </c>
      <c r="D1683" s="74">
        <v>1</v>
      </c>
      <c r="E1683" s="74" t="s">
        <v>17</v>
      </c>
      <c r="F1683" s="126"/>
      <c r="G1683" s="126"/>
      <c r="H1683" s="126"/>
      <c r="I1683" s="143"/>
      <c r="J1683" s="74">
        <v>1</v>
      </c>
      <c r="K1683" s="145"/>
      <c r="L1683" s="143"/>
      <c r="M1683" s="143"/>
      <c r="N1683" s="143"/>
      <c r="O1683" s="143"/>
    </row>
    <row r="1684" spans="1:15" s="138" customFormat="1" ht="24.95" customHeight="1">
      <c r="A1684" s="67">
        <v>390</v>
      </c>
      <c r="B1684" s="68"/>
      <c r="C1684" s="141" t="s">
        <v>801</v>
      </c>
      <c r="D1684" s="74">
        <v>1</v>
      </c>
      <c r="E1684" s="74" t="s">
        <v>17</v>
      </c>
      <c r="F1684" s="126"/>
      <c r="G1684" s="126"/>
      <c r="H1684" s="126"/>
      <c r="I1684" s="143"/>
      <c r="J1684" s="74">
        <v>1</v>
      </c>
      <c r="K1684" s="145"/>
      <c r="L1684" s="143"/>
      <c r="M1684" s="143"/>
      <c r="N1684" s="143"/>
      <c r="O1684" s="143"/>
    </row>
    <row r="1685" spans="1:15" s="138" customFormat="1" ht="24.95" customHeight="1">
      <c r="A1685" s="67">
        <v>391</v>
      </c>
      <c r="B1685" s="68"/>
      <c r="C1685" s="141" t="s">
        <v>802</v>
      </c>
      <c r="D1685" s="74">
        <v>1</v>
      </c>
      <c r="E1685" s="74" t="s">
        <v>17</v>
      </c>
      <c r="F1685" s="126"/>
      <c r="G1685" s="126"/>
      <c r="H1685" s="126"/>
      <c r="I1685" s="143"/>
      <c r="J1685" s="74">
        <v>1</v>
      </c>
      <c r="K1685" s="145"/>
      <c r="L1685" s="143"/>
      <c r="M1685" s="143"/>
      <c r="N1685" s="143"/>
      <c r="O1685" s="143"/>
    </row>
    <row r="1686" spans="1:15" s="138" customFormat="1" ht="24.95" customHeight="1">
      <c r="A1686" s="67">
        <v>392</v>
      </c>
      <c r="B1686" s="68"/>
      <c r="C1686" s="141" t="s">
        <v>803</v>
      </c>
      <c r="D1686" s="74">
        <v>1</v>
      </c>
      <c r="E1686" s="74" t="s">
        <v>17</v>
      </c>
      <c r="F1686" s="126"/>
      <c r="G1686" s="126"/>
      <c r="H1686" s="126"/>
      <c r="I1686" s="143"/>
      <c r="J1686" s="74">
        <v>1</v>
      </c>
      <c r="K1686" s="145"/>
      <c r="L1686" s="143"/>
      <c r="M1686" s="143"/>
      <c r="N1686" s="143"/>
      <c r="O1686" s="147"/>
    </row>
    <row r="1687" spans="1:15" s="138" customFormat="1" ht="24.95" customHeight="1">
      <c r="A1687" s="67">
        <v>393</v>
      </c>
      <c r="B1687" s="68"/>
      <c r="C1687" s="141" t="s">
        <v>804</v>
      </c>
      <c r="D1687" s="74">
        <v>1</v>
      </c>
      <c r="E1687" s="74" t="s">
        <v>17</v>
      </c>
      <c r="F1687" s="126"/>
      <c r="G1687" s="126"/>
      <c r="H1687" s="126"/>
      <c r="I1687" s="143"/>
      <c r="J1687" s="74">
        <v>1</v>
      </c>
      <c r="K1687" s="145"/>
      <c r="L1687" s="143"/>
      <c r="M1687" s="143"/>
      <c r="N1687" s="143"/>
      <c r="O1687" s="143"/>
    </row>
    <row r="1688" spans="1:15" s="138" customFormat="1" ht="24.95" customHeight="1">
      <c r="A1688" s="67">
        <v>394</v>
      </c>
      <c r="B1688" s="68"/>
      <c r="C1688" s="141" t="s">
        <v>805</v>
      </c>
      <c r="D1688" s="74">
        <v>1</v>
      </c>
      <c r="E1688" s="74" t="s">
        <v>17</v>
      </c>
      <c r="F1688" s="126"/>
      <c r="G1688" s="126"/>
      <c r="H1688" s="126"/>
      <c r="I1688" s="143"/>
      <c r="J1688" s="74">
        <v>1</v>
      </c>
      <c r="K1688" s="145"/>
      <c r="L1688" s="143"/>
      <c r="M1688" s="143"/>
      <c r="N1688" s="143"/>
      <c r="O1688" s="147"/>
    </row>
    <row r="1689" spans="1:15" s="138" customFormat="1" ht="24.75" customHeight="1">
      <c r="A1689" s="67">
        <v>395</v>
      </c>
      <c r="B1689" s="68"/>
      <c r="C1689" s="141" t="s">
        <v>806</v>
      </c>
      <c r="D1689" s="74">
        <v>1</v>
      </c>
      <c r="E1689" s="74" t="s">
        <v>17</v>
      </c>
      <c r="F1689" s="126"/>
      <c r="G1689" s="126"/>
      <c r="H1689" s="126"/>
      <c r="I1689" s="143"/>
      <c r="J1689" s="74">
        <v>1</v>
      </c>
      <c r="K1689" s="145"/>
      <c r="L1689" s="143"/>
      <c r="M1689" s="143"/>
      <c r="N1689" s="143"/>
      <c r="O1689" s="143"/>
    </row>
    <row r="1690" spans="1:15" s="138" customFormat="1" ht="24.95" customHeight="1">
      <c r="A1690" s="67">
        <v>396</v>
      </c>
      <c r="B1690" s="68"/>
      <c r="C1690" s="141" t="s">
        <v>807</v>
      </c>
      <c r="D1690" s="74">
        <v>1</v>
      </c>
      <c r="E1690" s="74" t="s">
        <v>17</v>
      </c>
      <c r="F1690" s="126"/>
      <c r="G1690" s="126"/>
      <c r="H1690" s="126"/>
      <c r="I1690" s="143"/>
      <c r="J1690" s="74">
        <v>1</v>
      </c>
      <c r="K1690" s="145"/>
      <c r="L1690" s="143"/>
      <c r="M1690" s="143"/>
      <c r="N1690" s="143"/>
      <c r="O1690" s="143"/>
    </row>
    <row r="1691" spans="1:15" s="138" customFormat="1" ht="24.95" customHeight="1">
      <c r="A1691" s="67">
        <v>397</v>
      </c>
      <c r="B1691" s="68"/>
      <c r="C1691" s="141" t="s">
        <v>808</v>
      </c>
      <c r="D1691" s="74">
        <v>1</v>
      </c>
      <c r="E1691" s="74" t="s">
        <v>17</v>
      </c>
      <c r="F1691" s="126"/>
      <c r="G1691" s="126"/>
      <c r="H1691" s="126"/>
      <c r="I1691" s="143"/>
      <c r="J1691" s="74">
        <v>1</v>
      </c>
      <c r="K1691" s="145"/>
      <c r="L1691" s="143"/>
      <c r="M1691" s="143"/>
      <c r="N1691" s="143"/>
      <c r="O1691" s="143"/>
    </row>
    <row r="1692" spans="1:15" s="138" customFormat="1" ht="24.95" customHeight="1">
      <c r="A1692" s="67">
        <v>398</v>
      </c>
      <c r="B1692" s="68"/>
      <c r="C1692" s="141" t="s">
        <v>809</v>
      </c>
      <c r="D1692" s="74">
        <v>1</v>
      </c>
      <c r="E1692" s="74" t="s">
        <v>17</v>
      </c>
      <c r="F1692" s="126"/>
      <c r="G1692" s="126"/>
      <c r="H1692" s="126"/>
      <c r="I1692" s="143"/>
      <c r="J1692" s="74">
        <v>1</v>
      </c>
      <c r="K1692" s="145"/>
      <c r="L1692" s="143"/>
      <c r="M1692" s="143"/>
      <c r="N1692" s="143"/>
      <c r="O1692" s="143"/>
    </row>
    <row r="1693" spans="1:15" s="138" customFormat="1" ht="24.95" customHeight="1">
      <c r="A1693" s="67">
        <v>399</v>
      </c>
      <c r="B1693" s="68"/>
      <c r="C1693" s="141" t="s">
        <v>810</v>
      </c>
      <c r="D1693" s="74">
        <v>1</v>
      </c>
      <c r="E1693" s="74" t="s">
        <v>17</v>
      </c>
      <c r="F1693" s="126"/>
      <c r="G1693" s="126"/>
      <c r="H1693" s="126"/>
      <c r="I1693" s="143"/>
      <c r="J1693" s="74">
        <v>1</v>
      </c>
      <c r="K1693" s="145"/>
      <c r="L1693" s="143"/>
      <c r="M1693" s="143"/>
      <c r="N1693" s="143"/>
      <c r="O1693" s="143"/>
    </row>
    <row r="1694" spans="1:15" s="138" customFormat="1" ht="24.95" customHeight="1">
      <c r="A1694" s="67">
        <v>400</v>
      </c>
      <c r="B1694" s="68"/>
      <c r="C1694" s="141" t="s">
        <v>811</v>
      </c>
      <c r="D1694" s="74">
        <v>1</v>
      </c>
      <c r="E1694" s="74" t="s">
        <v>17</v>
      </c>
      <c r="F1694" s="126"/>
      <c r="G1694" s="126"/>
      <c r="H1694" s="126"/>
      <c r="I1694" s="143"/>
      <c r="J1694" s="74">
        <v>1</v>
      </c>
      <c r="K1694" s="145"/>
      <c r="L1694" s="143"/>
      <c r="M1694" s="143"/>
      <c r="N1694" s="143"/>
      <c r="O1694" s="143"/>
    </row>
    <row r="1695" spans="1:15" s="138" customFormat="1" ht="24.95" customHeight="1">
      <c r="A1695" s="67">
        <v>401</v>
      </c>
      <c r="B1695" s="68"/>
      <c r="C1695" s="141" t="s">
        <v>812</v>
      </c>
      <c r="D1695" s="74">
        <v>1</v>
      </c>
      <c r="E1695" s="74" t="s">
        <v>17</v>
      </c>
      <c r="F1695" s="126"/>
      <c r="G1695" s="126"/>
      <c r="H1695" s="126"/>
      <c r="I1695" s="143"/>
      <c r="J1695" s="74">
        <v>1</v>
      </c>
      <c r="K1695" s="145"/>
      <c r="L1695" s="143"/>
      <c r="M1695" s="143"/>
      <c r="N1695" s="143"/>
      <c r="O1695" s="143"/>
    </row>
    <row r="1696" spans="1:15" s="138" customFormat="1" ht="24.95" customHeight="1">
      <c r="A1696" s="67">
        <v>402</v>
      </c>
      <c r="B1696" s="68"/>
      <c r="C1696" s="141" t="s">
        <v>813</v>
      </c>
      <c r="D1696" s="74">
        <v>1</v>
      </c>
      <c r="E1696" s="74" t="s">
        <v>17</v>
      </c>
      <c r="F1696" s="126"/>
      <c r="G1696" s="126"/>
      <c r="H1696" s="126"/>
      <c r="I1696" s="143"/>
      <c r="J1696" s="74">
        <v>1</v>
      </c>
      <c r="K1696" s="145"/>
      <c r="L1696" s="143"/>
      <c r="M1696" s="143"/>
      <c r="N1696" s="143"/>
      <c r="O1696" s="143"/>
    </row>
    <row r="1697" spans="1:15" s="138" customFormat="1" ht="24.95" customHeight="1">
      <c r="A1697" s="67">
        <v>403</v>
      </c>
      <c r="B1697" s="68"/>
      <c r="C1697" s="141" t="s">
        <v>814</v>
      </c>
      <c r="D1697" s="74">
        <v>1</v>
      </c>
      <c r="E1697" s="74" t="s">
        <v>17</v>
      </c>
      <c r="F1697" s="126"/>
      <c r="G1697" s="126"/>
      <c r="H1697" s="126"/>
      <c r="I1697" s="143"/>
      <c r="J1697" s="74">
        <v>1</v>
      </c>
      <c r="K1697" s="145"/>
      <c r="L1697" s="143"/>
      <c r="M1697" s="143"/>
      <c r="N1697" s="143"/>
      <c r="O1697" s="143"/>
    </row>
    <row r="1698" spans="1:15" s="138" customFormat="1" ht="24.75" customHeight="1">
      <c r="A1698" s="67">
        <v>404</v>
      </c>
      <c r="B1698" s="68"/>
      <c r="C1698" s="141" t="s">
        <v>815</v>
      </c>
      <c r="D1698" s="74">
        <v>1</v>
      </c>
      <c r="E1698" s="74" t="s">
        <v>17</v>
      </c>
      <c r="F1698" s="126"/>
      <c r="G1698" s="126"/>
      <c r="H1698" s="126"/>
      <c r="I1698" s="143"/>
      <c r="J1698" s="74">
        <v>1</v>
      </c>
      <c r="K1698" s="145"/>
      <c r="L1698" s="143"/>
      <c r="M1698" s="143"/>
      <c r="N1698" s="143"/>
      <c r="O1698" s="143"/>
    </row>
    <row r="1699" spans="1:15" s="138" customFormat="1" ht="24.95" customHeight="1">
      <c r="A1699" s="67">
        <v>405</v>
      </c>
      <c r="B1699" s="68"/>
      <c r="C1699" s="141" t="s">
        <v>816</v>
      </c>
      <c r="D1699" s="74">
        <v>1</v>
      </c>
      <c r="E1699" s="74" t="s">
        <v>17</v>
      </c>
      <c r="F1699" s="126"/>
      <c r="G1699" s="126"/>
      <c r="H1699" s="126"/>
      <c r="I1699" s="143"/>
      <c r="J1699" s="74">
        <v>1</v>
      </c>
      <c r="K1699" s="145"/>
      <c r="L1699" s="143"/>
      <c r="M1699" s="143"/>
      <c r="N1699" s="143"/>
      <c r="O1699" s="143"/>
    </row>
    <row r="1700" spans="1:15" s="138" customFormat="1" ht="24.75" customHeight="1">
      <c r="A1700" s="67">
        <v>406</v>
      </c>
      <c r="B1700" s="68"/>
      <c r="C1700" s="141" t="s">
        <v>817</v>
      </c>
      <c r="D1700" s="74">
        <v>1</v>
      </c>
      <c r="E1700" s="74" t="s">
        <v>17</v>
      </c>
      <c r="F1700" s="126"/>
      <c r="G1700" s="126"/>
      <c r="H1700" s="126"/>
      <c r="I1700" s="143"/>
      <c r="J1700" s="74">
        <v>1</v>
      </c>
      <c r="K1700" s="145"/>
      <c r="L1700" s="143"/>
      <c r="M1700" s="143"/>
      <c r="N1700" s="143"/>
      <c r="O1700" s="143"/>
    </row>
    <row r="1701" spans="1:15" s="138" customFormat="1" ht="24.95" customHeight="1">
      <c r="A1701" s="67">
        <v>407</v>
      </c>
      <c r="B1701" s="68"/>
      <c r="C1701" s="141" t="s">
        <v>818</v>
      </c>
      <c r="D1701" s="74">
        <v>1</v>
      </c>
      <c r="E1701" s="74" t="s">
        <v>17</v>
      </c>
      <c r="F1701" s="126"/>
      <c r="G1701" s="126"/>
      <c r="H1701" s="126"/>
      <c r="I1701" s="143"/>
      <c r="J1701" s="74">
        <v>1</v>
      </c>
      <c r="K1701" s="145"/>
      <c r="L1701" s="143"/>
      <c r="M1701" s="143"/>
      <c r="N1701" s="143"/>
      <c r="O1701" s="143"/>
    </row>
    <row r="1702" spans="1:15" s="138" customFormat="1" ht="24.75" customHeight="1">
      <c r="A1702" s="67">
        <v>408</v>
      </c>
      <c r="B1702" s="68"/>
      <c r="C1702" s="141" t="s">
        <v>819</v>
      </c>
      <c r="D1702" s="74">
        <v>1</v>
      </c>
      <c r="E1702" s="74" t="s">
        <v>17</v>
      </c>
      <c r="F1702" s="126"/>
      <c r="G1702" s="126"/>
      <c r="H1702" s="126"/>
      <c r="I1702" s="143"/>
      <c r="J1702" s="74">
        <v>1</v>
      </c>
      <c r="K1702" s="145"/>
      <c r="L1702" s="143"/>
      <c r="M1702" s="143"/>
      <c r="N1702" s="143"/>
      <c r="O1702" s="143"/>
    </row>
    <row r="1703" spans="1:15" s="138" customFormat="1" ht="24.95" customHeight="1">
      <c r="A1703" s="67">
        <v>409</v>
      </c>
      <c r="B1703" s="68"/>
      <c r="C1703" s="141" t="s">
        <v>820</v>
      </c>
      <c r="D1703" s="74">
        <v>1</v>
      </c>
      <c r="E1703" s="74" t="s">
        <v>17</v>
      </c>
      <c r="F1703" s="126"/>
      <c r="G1703" s="126"/>
      <c r="H1703" s="126"/>
      <c r="I1703" s="143"/>
      <c r="J1703" s="74">
        <v>1</v>
      </c>
      <c r="K1703" s="145"/>
      <c r="L1703" s="143"/>
      <c r="M1703" s="143"/>
      <c r="N1703" s="143"/>
      <c r="O1703" s="143"/>
    </row>
    <row r="1704" spans="1:15" s="138" customFormat="1" ht="24.75" customHeight="1">
      <c r="A1704" s="67">
        <v>410</v>
      </c>
      <c r="B1704" s="68"/>
      <c r="C1704" s="141" t="s">
        <v>821</v>
      </c>
      <c r="D1704" s="74">
        <v>1</v>
      </c>
      <c r="E1704" s="74" t="s">
        <v>17</v>
      </c>
      <c r="F1704" s="126"/>
      <c r="G1704" s="126"/>
      <c r="H1704" s="126"/>
      <c r="I1704" s="143"/>
      <c r="J1704" s="74">
        <v>1</v>
      </c>
      <c r="K1704" s="145"/>
      <c r="L1704" s="143"/>
      <c r="M1704" s="143"/>
      <c r="N1704" s="143"/>
      <c r="O1704" s="143"/>
    </row>
    <row r="1705" spans="1:15" s="138" customFormat="1" ht="24.95" customHeight="1">
      <c r="A1705" s="67">
        <v>411</v>
      </c>
      <c r="B1705" s="68"/>
      <c r="C1705" s="141" t="s">
        <v>822</v>
      </c>
      <c r="D1705" s="74">
        <v>1</v>
      </c>
      <c r="E1705" s="74" t="s">
        <v>17</v>
      </c>
      <c r="F1705" s="126"/>
      <c r="G1705" s="126"/>
      <c r="H1705" s="126"/>
      <c r="I1705" s="143"/>
      <c r="J1705" s="74">
        <v>1</v>
      </c>
      <c r="K1705" s="145"/>
      <c r="L1705" s="143"/>
      <c r="M1705" s="143"/>
      <c r="N1705" s="143"/>
      <c r="O1705" s="143"/>
    </row>
    <row r="1706" spans="1:15" s="138" customFormat="1" ht="24.75" customHeight="1">
      <c r="A1706" s="67">
        <v>412</v>
      </c>
      <c r="B1706" s="68"/>
      <c r="C1706" s="141" t="s">
        <v>823</v>
      </c>
      <c r="D1706" s="74">
        <v>1</v>
      </c>
      <c r="E1706" s="74" t="s">
        <v>17</v>
      </c>
      <c r="F1706" s="126"/>
      <c r="G1706" s="126"/>
      <c r="H1706" s="126"/>
      <c r="I1706" s="143"/>
      <c r="J1706" s="74">
        <v>1</v>
      </c>
      <c r="K1706" s="145"/>
      <c r="L1706" s="143"/>
      <c r="M1706" s="143"/>
      <c r="N1706" s="143"/>
      <c r="O1706" s="143"/>
    </row>
    <row r="1707" spans="1:15" s="138" customFormat="1" ht="24.95" customHeight="1">
      <c r="A1707" s="67">
        <v>413</v>
      </c>
      <c r="B1707" s="68"/>
      <c r="C1707" s="141" t="s">
        <v>824</v>
      </c>
      <c r="D1707" s="74">
        <v>1</v>
      </c>
      <c r="E1707" s="74" t="s">
        <v>17</v>
      </c>
      <c r="F1707" s="126"/>
      <c r="G1707" s="126"/>
      <c r="H1707" s="126"/>
      <c r="I1707" s="143"/>
      <c r="J1707" s="74">
        <v>1</v>
      </c>
      <c r="K1707" s="145"/>
      <c r="L1707" s="143"/>
      <c r="M1707" s="143"/>
      <c r="N1707" s="143"/>
      <c r="O1707" s="143"/>
    </row>
    <row r="1708" spans="1:15" s="138" customFormat="1" ht="24.75" customHeight="1">
      <c r="A1708" s="67">
        <v>414</v>
      </c>
      <c r="B1708" s="68"/>
      <c r="C1708" s="141" t="s">
        <v>825</v>
      </c>
      <c r="D1708" s="74">
        <v>1</v>
      </c>
      <c r="E1708" s="74" t="s">
        <v>17</v>
      </c>
      <c r="F1708" s="126"/>
      <c r="G1708" s="126"/>
      <c r="H1708" s="126"/>
      <c r="I1708" s="143"/>
      <c r="J1708" s="74">
        <v>1</v>
      </c>
      <c r="K1708" s="145"/>
      <c r="L1708" s="143"/>
      <c r="M1708" s="143"/>
      <c r="N1708" s="143"/>
      <c r="O1708" s="143"/>
    </row>
    <row r="1709" spans="1:15" s="138" customFormat="1" ht="24.95" customHeight="1">
      <c r="A1709" s="67">
        <v>415</v>
      </c>
      <c r="B1709" s="68"/>
      <c r="C1709" s="141" t="s">
        <v>826</v>
      </c>
      <c r="D1709" s="74">
        <v>1</v>
      </c>
      <c r="E1709" s="74" t="s">
        <v>17</v>
      </c>
      <c r="F1709" s="126"/>
      <c r="G1709" s="126"/>
      <c r="H1709" s="126"/>
      <c r="I1709" s="143"/>
      <c r="J1709" s="74">
        <v>1</v>
      </c>
      <c r="K1709" s="145"/>
      <c r="L1709" s="143"/>
      <c r="M1709" s="143"/>
      <c r="N1709" s="143"/>
      <c r="O1709" s="143"/>
    </row>
    <row r="1710" spans="1:15" s="138" customFormat="1" ht="24.75" customHeight="1">
      <c r="A1710" s="67">
        <v>416</v>
      </c>
      <c r="B1710" s="68"/>
      <c r="C1710" s="141" t="s">
        <v>827</v>
      </c>
      <c r="D1710" s="74">
        <v>1</v>
      </c>
      <c r="E1710" s="74" t="s">
        <v>17</v>
      </c>
      <c r="F1710" s="126"/>
      <c r="G1710" s="126"/>
      <c r="H1710" s="126"/>
      <c r="I1710" s="143"/>
      <c r="J1710" s="74">
        <v>1</v>
      </c>
      <c r="K1710" s="145"/>
      <c r="L1710" s="143"/>
      <c r="M1710" s="143"/>
      <c r="N1710" s="143"/>
      <c r="O1710" s="146"/>
    </row>
    <row r="1711" spans="1:15" s="138" customFormat="1" ht="24.95" customHeight="1">
      <c r="A1711" s="67">
        <v>417</v>
      </c>
      <c r="B1711" s="68"/>
      <c r="C1711" s="141" t="s">
        <v>828</v>
      </c>
      <c r="D1711" s="74">
        <v>1</v>
      </c>
      <c r="E1711" s="74" t="s">
        <v>17</v>
      </c>
      <c r="F1711" s="126"/>
      <c r="G1711" s="126"/>
      <c r="H1711" s="126"/>
      <c r="I1711" s="143"/>
      <c r="J1711" s="74">
        <v>1</v>
      </c>
      <c r="K1711" s="145"/>
      <c r="L1711" s="143"/>
      <c r="M1711" s="143"/>
      <c r="N1711" s="143"/>
      <c r="O1711" s="143"/>
    </row>
    <row r="1712" spans="1:15" s="138" customFormat="1" ht="24.75" customHeight="1">
      <c r="A1712" s="67">
        <v>418</v>
      </c>
      <c r="B1712" s="68"/>
      <c r="C1712" s="141" t="s">
        <v>829</v>
      </c>
      <c r="D1712" s="74">
        <v>1</v>
      </c>
      <c r="E1712" s="74" t="s">
        <v>17</v>
      </c>
      <c r="F1712" s="126"/>
      <c r="G1712" s="126"/>
      <c r="H1712" s="126"/>
      <c r="I1712" s="143"/>
      <c r="J1712" s="74">
        <v>1</v>
      </c>
      <c r="K1712" s="145"/>
      <c r="L1712" s="143"/>
      <c r="M1712" s="143"/>
      <c r="N1712" s="143"/>
      <c r="O1712" s="143"/>
    </row>
    <row r="1713" spans="1:15" s="138" customFormat="1" ht="24.95" customHeight="1">
      <c r="A1713" s="67">
        <v>419</v>
      </c>
      <c r="B1713" s="68"/>
      <c r="C1713" s="141" t="s">
        <v>830</v>
      </c>
      <c r="D1713" s="74">
        <v>1</v>
      </c>
      <c r="E1713" s="74" t="s">
        <v>17</v>
      </c>
      <c r="F1713" s="126"/>
      <c r="G1713" s="126"/>
      <c r="H1713" s="126"/>
      <c r="I1713" s="143"/>
      <c r="J1713" s="74">
        <v>1</v>
      </c>
      <c r="K1713" s="145"/>
      <c r="L1713" s="143"/>
      <c r="M1713" s="143"/>
      <c r="N1713" s="143"/>
      <c r="O1713" s="143"/>
    </row>
    <row r="1714" spans="1:15" s="138" customFormat="1" ht="24.75" customHeight="1">
      <c r="A1714" s="67">
        <v>420</v>
      </c>
      <c r="B1714" s="68"/>
      <c r="C1714" s="141" t="s">
        <v>831</v>
      </c>
      <c r="D1714" s="74">
        <v>1</v>
      </c>
      <c r="E1714" s="74" t="s">
        <v>17</v>
      </c>
      <c r="F1714" s="126"/>
      <c r="G1714" s="126"/>
      <c r="H1714" s="126"/>
      <c r="I1714" s="143"/>
      <c r="J1714" s="74">
        <v>1</v>
      </c>
      <c r="K1714" s="145"/>
      <c r="L1714" s="143"/>
      <c r="M1714" s="143"/>
      <c r="N1714" s="143"/>
      <c r="O1714" s="143"/>
    </row>
    <row r="1715" spans="1:15" s="138" customFormat="1" ht="24.95" customHeight="1">
      <c r="A1715" s="67">
        <v>421</v>
      </c>
      <c r="B1715" s="68"/>
      <c r="C1715" s="141" t="s">
        <v>832</v>
      </c>
      <c r="D1715" s="74">
        <v>1</v>
      </c>
      <c r="E1715" s="74" t="s">
        <v>17</v>
      </c>
      <c r="F1715" s="126"/>
      <c r="G1715" s="126"/>
      <c r="H1715" s="126"/>
      <c r="I1715" s="143"/>
      <c r="J1715" s="74">
        <v>1</v>
      </c>
      <c r="K1715" s="145"/>
      <c r="L1715" s="143"/>
      <c r="M1715" s="143"/>
      <c r="N1715" s="143"/>
      <c r="O1715" s="143"/>
    </row>
    <row r="1716" spans="1:15" s="138" customFormat="1" ht="24.75" customHeight="1">
      <c r="A1716" s="67">
        <v>422</v>
      </c>
      <c r="B1716" s="68"/>
      <c r="C1716" s="141" t="s">
        <v>833</v>
      </c>
      <c r="D1716" s="74">
        <v>1</v>
      </c>
      <c r="E1716" s="74" t="s">
        <v>17</v>
      </c>
      <c r="F1716" s="126"/>
      <c r="G1716" s="126"/>
      <c r="H1716" s="126"/>
      <c r="I1716" s="143"/>
      <c r="J1716" s="74">
        <v>1</v>
      </c>
      <c r="K1716" s="145"/>
      <c r="L1716" s="143"/>
      <c r="M1716" s="143"/>
      <c r="N1716" s="143"/>
      <c r="O1716" s="143"/>
    </row>
    <row r="1717" spans="1:15" s="138" customFormat="1" ht="24.95" customHeight="1">
      <c r="A1717" s="67">
        <v>423</v>
      </c>
      <c r="B1717" s="68"/>
      <c r="C1717" s="141" t="s">
        <v>834</v>
      </c>
      <c r="D1717" s="74">
        <v>1</v>
      </c>
      <c r="E1717" s="74" t="s">
        <v>17</v>
      </c>
      <c r="F1717" s="126"/>
      <c r="G1717" s="126"/>
      <c r="H1717" s="126"/>
      <c r="I1717" s="143"/>
      <c r="J1717" s="74">
        <v>1</v>
      </c>
      <c r="K1717" s="145"/>
      <c r="L1717" s="143"/>
      <c r="M1717" s="143"/>
      <c r="N1717" s="143"/>
      <c r="O1717" s="143"/>
    </row>
    <row r="1718" spans="1:15" s="138" customFormat="1" ht="24.75" customHeight="1">
      <c r="A1718" s="67">
        <v>424</v>
      </c>
      <c r="B1718" s="68"/>
      <c r="C1718" s="141" t="s">
        <v>835</v>
      </c>
      <c r="D1718" s="74">
        <v>1</v>
      </c>
      <c r="E1718" s="74" t="s">
        <v>17</v>
      </c>
      <c r="F1718" s="126"/>
      <c r="G1718" s="126"/>
      <c r="H1718" s="126"/>
      <c r="I1718" s="143"/>
      <c r="J1718" s="74">
        <v>1</v>
      </c>
      <c r="K1718" s="145"/>
      <c r="L1718" s="143"/>
      <c r="M1718" s="143"/>
      <c r="N1718" s="143"/>
      <c r="O1718" s="143"/>
    </row>
    <row r="1719" spans="1:15" s="138" customFormat="1" ht="24.95" customHeight="1">
      <c r="A1719" s="67">
        <v>425</v>
      </c>
      <c r="B1719" s="68"/>
      <c r="C1719" s="141" t="s">
        <v>836</v>
      </c>
      <c r="D1719" s="74">
        <v>1</v>
      </c>
      <c r="E1719" s="74" t="s">
        <v>17</v>
      </c>
      <c r="F1719" s="126"/>
      <c r="G1719" s="126"/>
      <c r="H1719" s="126"/>
      <c r="I1719" s="143"/>
      <c r="J1719" s="74">
        <v>1</v>
      </c>
      <c r="K1719" s="145"/>
      <c r="L1719" s="143"/>
      <c r="M1719" s="143"/>
      <c r="N1719" s="143"/>
      <c r="O1719" s="143"/>
    </row>
    <row r="1720" spans="1:15" s="138" customFormat="1" ht="24.75" customHeight="1">
      <c r="A1720" s="67">
        <v>426</v>
      </c>
      <c r="B1720" s="68"/>
      <c r="C1720" s="141" t="s">
        <v>837</v>
      </c>
      <c r="D1720" s="74">
        <v>1</v>
      </c>
      <c r="E1720" s="74" t="s">
        <v>17</v>
      </c>
      <c r="F1720" s="126"/>
      <c r="G1720" s="126"/>
      <c r="H1720" s="126"/>
      <c r="I1720" s="143"/>
      <c r="J1720" s="74">
        <v>1</v>
      </c>
      <c r="K1720" s="145"/>
      <c r="L1720" s="143"/>
      <c r="M1720" s="143"/>
      <c r="N1720" s="143"/>
      <c r="O1720" s="147"/>
    </row>
    <row r="1721" spans="1:15" s="138" customFormat="1" ht="24.95" customHeight="1">
      <c r="A1721" s="67">
        <v>427</v>
      </c>
      <c r="B1721" s="68"/>
      <c r="C1721" s="141" t="s">
        <v>838</v>
      </c>
      <c r="D1721" s="74">
        <v>1</v>
      </c>
      <c r="E1721" s="74" t="s">
        <v>17</v>
      </c>
      <c r="F1721" s="126"/>
      <c r="G1721" s="126"/>
      <c r="H1721" s="126"/>
      <c r="I1721" s="143"/>
      <c r="J1721" s="74">
        <v>1</v>
      </c>
      <c r="K1721" s="145"/>
      <c r="L1721" s="143"/>
      <c r="M1721" s="143"/>
      <c r="N1721" s="143"/>
      <c r="O1721" s="143"/>
    </row>
    <row r="1722" spans="1:15" s="138" customFormat="1" ht="24.95" customHeight="1">
      <c r="A1722" s="67">
        <v>428</v>
      </c>
      <c r="B1722" s="68"/>
      <c r="C1722" s="141" t="s">
        <v>839</v>
      </c>
      <c r="D1722" s="74">
        <v>1</v>
      </c>
      <c r="E1722" s="74" t="s">
        <v>17</v>
      </c>
      <c r="F1722" s="126"/>
      <c r="G1722" s="126"/>
      <c r="H1722" s="126"/>
      <c r="I1722" s="143"/>
      <c r="J1722" s="74">
        <v>1</v>
      </c>
      <c r="K1722" s="145"/>
      <c r="L1722" s="143"/>
      <c r="M1722" s="143"/>
      <c r="N1722" s="143"/>
      <c r="O1722" s="143"/>
    </row>
    <row r="1723" spans="1:15" s="138" customFormat="1" ht="24.95" customHeight="1">
      <c r="A1723" s="67">
        <v>429</v>
      </c>
      <c r="B1723" s="68"/>
      <c r="C1723" s="141" t="s">
        <v>840</v>
      </c>
      <c r="D1723" s="74">
        <v>1</v>
      </c>
      <c r="E1723" s="74" t="s">
        <v>17</v>
      </c>
      <c r="F1723" s="126"/>
      <c r="G1723" s="126"/>
      <c r="H1723" s="126"/>
      <c r="I1723" s="143"/>
      <c r="J1723" s="74">
        <v>1</v>
      </c>
      <c r="K1723" s="145"/>
      <c r="L1723" s="143"/>
      <c r="M1723" s="143"/>
      <c r="N1723" s="143"/>
      <c r="O1723" s="143"/>
    </row>
    <row r="1724" spans="1:15" s="138" customFormat="1" ht="24.95" customHeight="1">
      <c r="A1724" s="67">
        <v>430</v>
      </c>
      <c r="B1724" s="68"/>
      <c r="C1724" s="141" t="s">
        <v>841</v>
      </c>
      <c r="D1724" s="74">
        <v>1</v>
      </c>
      <c r="E1724" s="74" t="s">
        <v>17</v>
      </c>
      <c r="F1724" s="126"/>
      <c r="G1724" s="126"/>
      <c r="H1724" s="126"/>
      <c r="I1724" s="143"/>
      <c r="J1724" s="74">
        <v>1</v>
      </c>
      <c r="K1724" s="145"/>
      <c r="L1724" s="143"/>
      <c r="M1724" s="143"/>
      <c r="N1724" s="143"/>
      <c r="O1724" s="143"/>
    </row>
    <row r="1725" spans="1:15" s="138" customFormat="1" ht="24.95" customHeight="1">
      <c r="A1725" s="67">
        <v>431</v>
      </c>
      <c r="B1725" s="68"/>
      <c r="C1725" s="141" t="s">
        <v>842</v>
      </c>
      <c r="D1725" s="74">
        <v>1</v>
      </c>
      <c r="E1725" s="74" t="s">
        <v>17</v>
      </c>
      <c r="F1725" s="126"/>
      <c r="G1725" s="126"/>
      <c r="H1725" s="126"/>
      <c r="I1725" s="143"/>
      <c r="J1725" s="74">
        <v>1</v>
      </c>
      <c r="K1725" s="145"/>
      <c r="L1725" s="143"/>
      <c r="M1725" s="143"/>
      <c r="N1725" s="143"/>
      <c r="O1725" s="143"/>
    </row>
    <row r="1726" spans="1:15" s="138" customFormat="1" ht="24.95" customHeight="1">
      <c r="A1726" s="67">
        <v>432</v>
      </c>
      <c r="B1726" s="68"/>
      <c r="C1726" s="141" t="s">
        <v>843</v>
      </c>
      <c r="D1726" s="74">
        <v>1</v>
      </c>
      <c r="E1726" s="74" t="s">
        <v>17</v>
      </c>
      <c r="F1726" s="126"/>
      <c r="G1726" s="126"/>
      <c r="H1726" s="126"/>
      <c r="I1726" s="143"/>
      <c r="J1726" s="74">
        <v>1</v>
      </c>
      <c r="K1726" s="145"/>
      <c r="L1726" s="143"/>
      <c r="M1726" s="143"/>
      <c r="N1726" s="143"/>
      <c r="O1726" s="143"/>
    </row>
    <row r="1727" spans="1:15" s="138" customFormat="1" ht="24.95" customHeight="1">
      <c r="A1727" s="67">
        <v>433</v>
      </c>
      <c r="B1727" s="68"/>
      <c r="C1727" s="141" t="s">
        <v>844</v>
      </c>
      <c r="D1727" s="74">
        <v>1</v>
      </c>
      <c r="E1727" s="74" t="s">
        <v>17</v>
      </c>
      <c r="F1727" s="126"/>
      <c r="G1727" s="126"/>
      <c r="H1727" s="126"/>
      <c r="I1727" s="143"/>
      <c r="J1727" s="74">
        <v>1</v>
      </c>
      <c r="K1727" s="145"/>
      <c r="L1727" s="143"/>
      <c r="M1727" s="143"/>
      <c r="N1727" s="143"/>
      <c r="O1727" s="143"/>
    </row>
    <row r="1728" spans="1:15" s="138" customFormat="1" ht="24.95" customHeight="1">
      <c r="A1728" s="67">
        <v>434</v>
      </c>
      <c r="B1728" s="68"/>
      <c r="C1728" s="141" t="s">
        <v>845</v>
      </c>
      <c r="D1728" s="74">
        <v>1</v>
      </c>
      <c r="E1728" s="74" t="s">
        <v>17</v>
      </c>
      <c r="F1728" s="126"/>
      <c r="G1728" s="126"/>
      <c r="H1728" s="126"/>
      <c r="I1728" s="143"/>
      <c r="J1728" s="74">
        <v>1</v>
      </c>
      <c r="K1728" s="145"/>
      <c r="L1728" s="143"/>
      <c r="M1728" s="143"/>
      <c r="N1728" s="143"/>
      <c r="O1728" s="143"/>
    </row>
    <row r="1729" spans="1:15" s="138" customFormat="1" ht="24.95" customHeight="1">
      <c r="A1729" s="67">
        <v>435</v>
      </c>
      <c r="B1729" s="68"/>
      <c r="C1729" s="141" t="s">
        <v>846</v>
      </c>
      <c r="D1729" s="74">
        <v>1</v>
      </c>
      <c r="E1729" s="74" t="s">
        <v>17</v>
      </c>
      <c r="F1729" s="126"/>
      <c r="G1729" s="126"/>
      <c r="H1729" s="126"/>
      <c r="I1729" s="143"/>
      <c r="J1729" s="74">
        <v>1</v>
      </c>
      <c r="K1729" s="145"/>
      <c r="L1729" s="143"/>
      <c r="M1729" s="143"/>
      <c r="N1729" s="143"/>
      <c r="O1729" s="143"/>
    </row>
    <row r="1730" spans="1:15" s="138" customFormat="1" ht="24.95" customHeight="1">
      <c r="A1730" s="67">
        <v>436</v>
      </c>
      <c r="B1730" s="68"/>
      <c r="C1730" s="141" t="s">
        <v>847</v>
      </c>
      <c r="D1730" s="74">
        <v>1</v>
      </c>
      <c r="E1730" s="74" t="s">
        <v>17</v>
      </c>
      <c r="F1730" s="126"/>
      <c r="G1730" s="126"/>
      <c r="H1730" s="126"/>
      <c r="I1730" s="143"/>
      <c r="J1730" s="74">
        <v>1</v>
      </c>
      <c r="K1730" s="145"/>
      <c r="L1730" s="143"/>
      <c r="M1730" s="143"/>
      <c r="N1730" s="143"/>
      <c r="O1730" s="143"/>
    </row>
    <row r="1731" spans="1:15" s="138" customFormat="1" ht="24.95" customHeight="1">
      <c r="A1731" s="67">
        <v>437</v>
      </c>
      <c r="B1731" s="68"/>
      <c r="C1731" s="141" t="s">
        <v>848</v>
      </c>
      <c r="D1731" s="74">
        <v>1</v>
      </c>
      <c r="E1731" s="74" t="s">
        <v>17</v>
      </c>
      <c r="F1731" s="126"/>
      <c r="G1731" s="126"/>
      <c r="H1731" s="126"/>
      <c r="I1731" s="143"/>
      <c r="J1731" s="74">
        <v>1</v>
      </c>
      <c r="K1731" s="145"/>
      <c r="L1731" s="143"/>
      <c r="M1731" s="143"/>
      <c r="N1731" s="143"/>
      <c r="O1731" s="143"/>
    </row>
    <row r="1732" spans="1:15" s="138" customFormat="1" ht="24.95" customHeight="1">
      <c r="A1732" s="67">
        <v>438</v>
      </c>
      <c r="B1732" s="68"/>
      <c r="C1732" s="141" t="s">
        <v>849</v>
      </c>
      <c r="D1732" s="74">
        <v>1</v>
      </c>
      <c r="E1732" s="74" t="s">
        <v>17</v>
      </c>
      <c r="F1732" s="126"/>
      <c r="G1732" s="126"/>
      <c r="H1732" s="126"/>
      <c r="I1732" s="143"/>
      <c r="J1732" s="74">
        <v>1</v>
      </c>
      <c r="K1732" s="145"/>
      <c r="L1732" s="143"/>
      <c r="M1732" s="143"/>
      <c r="N1732" s="143"/>
      <c r="O1732" s="143"/>
    </row>
    <row r="1733" spans="1:15" s="138" customFormat="1" ht="24.95" customHeight="1">
      <c r="A1733" s="67">
        <v>439</v>
      </c>
      <c r="B1733" s="68"/>
      <c r="C1733" s="141" t="s">
        <v>850</v>
      </c>
      <c r="D1733" s="74">
        <v>1</v>
      </c>
      <c r="E1733" s="74" t="s">
        <v>17</v>
      </c>
      <c r="F1733" s="126"/>
      <c r="G1733" s="126"/>
      <c r="H1733" s="126"/>
      <c r="I1733" s="143"/>
      <c r="J1733" s="74">
        <v>1</v>
      </c>
      <c r="K1733" s="145"/>
      <c r="L1733" s="143"/>
      <c r="M1733" s="143"/>
      <c r="N1733" s="143"/>
      <c r="O1733" s="143"/>
    </row>
    <row r="1734" spans="1:15" s="138" customFormat="1" ht="24.95" customHeight="1">
      <c r="A1734" s="67">
        <v>440</v>
      </c>
      <c r="B1734" s="68"/>
      <c r="C1734" s="141" t="s">
        <v>851</v>
      </c>
      <c r="D1734" s="74">
        <v>1</v>
      </c>
      <c r="E1734" s="74" t="s">
        <v>17</v>
      </c>
      <c r="F1734" s="126"/>
      <c r="G1734" s="126"/>
      <c r="H1734" s="126"/>
      <c r="I1734" s="143"/>
      <c r="J1734" s="74">
        <v>1</v>
      </c>
      <c r="K1734" s="145"/>
      <c r="L1734" s="143"/>
      <c r="M1734" s="143"/>
      <c r="N1734" s="143"/>
      <c r="O1734" s="143"/>
    </row>
    <row r="1735" spans="1:15" s="138" customFormat="1" ht="24.95" customHeight="1">
      <c r="A1735" s="67">
        <v>441</v>
      </c>
      <c r="B1735" s="68"/>
      <c r="C1735" s="141" t="s">
        <v>852</v>
      </c>
      <c r="D1735" s="74">
        <v>1</v>
      </c>
      <c r="E1735" s="74" t="s">
        <v>17</v>
      </c>
      <c r="F1735" s="126"/>
      <c r="G1735" s="126"/>
      <c r="H1735" s="126"/>
      <c r="I1735" s="143"/>
      <c r="J1735" s="74">
        <v>1</v>
      </c>
      <c r="K1735" s="145"/>
      <c r="L1735" s="143"/>
      <c r="M1735" s="143"/>
      <c r="N1735" s="143"/>
      <c r="O1735" s="143"/>
    </row>
    <row r="1736" spans="1:15" s="138" customFormat="1" ht="24.95" customHeight="1">
      <c r="A1736" s="67">
        <v>442</v>
      </c>
      <c r="B1736" s="68"/>
      <c r="C1736" s="141" t="s">
        <v>853</v>
      </c>
      <c r="D1736" s="74">
        <v>1</v>
      </c>
      <c r="E1736" s="74" t="s">
        <v>17</v>
      </c>
      <c r="F1736" s="126"/>
      <c r="G1736" s="126"/>
      <c r="H1736" s="126"/>
      <c r="I1736" s="143"/>
      <c r="J1736" s="74">
        <v>1</v>
      </c>
      <c r="K1736" s="145"/>
      <c r="L1736" s="143"/>
      <c r="M1736" s="143"/>
      <c r="N1736" s="143"/>
      <c r="O1736" s="143"/>
    </row>
    <row r="1737" spans="1:15" s="138" customFormat="1" ht="24.75" customHeight="1">
      <c r="A1737" s="67">
        <v>443</v>
      </c>
      <c r="B1737" s="68"/>
      <c r="C1737" s="141" t="s">
        <v>854</v>
      </c>
      <c r="D1737" s="74">
        <v>1</v>
      </c>
      <c r="E1737" s="74" t="s">
        <v>17</v>
      </c>
      <c r="F1737" s="126"/>
      <c r="G1737" s="126"/>
      <c r="H1737" s="126"/>
      <c r="I1737" s="143"/>
      <c r="J1737" s="74">
        <v>1</v>
      </c>
      <c r="K1737" s="145"/>
      <c r="L1737" s="143"/>
      <c r="M1737" s="143"/>
      <c r="N1737" s="143"/>
      <c r="O1737" s="143"/>
    </row>
    <row r="1738" spans="1:15" s="138" customFormat="1" ht="24.95" customHeight="1">
      <c r="A1738" s="67">
        <v>444</v>
      </c>
      <c r="B1738" s="68"/>
      <c r="C1738" s="141" t="s">
        <v>855</v>
      </c>
      <c r="D1738" s="74">
        <v>1</v>
      </c>
      <c r="E1738" s="74" t="s">
        <v>17</v>
      </c>
      <c r="F1738" s="126"/>
      <c r="G1738" s="126"/>
      <c r="H1738" s="126"/>
      <c r="I1738" s="143"/>
      <c r="J1738" s="74">
        <v>1</v>
      </c>
      <c r="K1738" s="145"/>
      <c r="L1738" s="143"/>
      <c r="M1738" s="143"/>
      <c r="N1738" s="143"/>
      <c r="O1738" s="143"/>
    </row>
    <row r="1739" spans="1:15" s="138" customFormat="1" ht="24.95" customHeight="1">
      <c r="A1739" s="67">
        <v>445</v>
      </c>
      <c r="B1739" s="68"/>
      <c r="C1739" s="141" t="s">
        <v>856</v>
      </c>
      <c r="D1739" s="74">
        <v>1</v>
      </c>
      <c r="E1739" s="74" t="s">
        <v>17</v>
      </c>
      <c r="F1739" s="126"/>
      <c r="G1739" s="126"/>
      <c r="H1739" s="126"/>
      <c r="I1739" s="143"/>
      <c r="J1739" s="74">
        <v>1</v>
      </c>
      <c r="K1739" s="145"/>
      <c r="L1739" s="143"/>
      <c r="M1739" s="143"/>
      <c r="N1739" s="143"/>
      <c r="O1739" s="143"/>
    </row>
    <row r="1740" spans="1:15" s="138" customFormat="1" ht="24.95" customHeight="1">
      <c r="A1740" s="67">
        <v>446</v>
      </c>
      <c r="B1740" s="68"/>
      <c r="C1740" s="141" t="s">
        <v>857</v>
      </c>
      <c r="D1740" s="74">
        <v>1</v>
      </c>
      <c r="E1740" s="74" t="s">
        <v>17</v>
      </c>
      <c r="F1740" s="126"/>
      <c r="G1740" s="126"/>
      <c r="H1740" s="126"/>
      <c r="I1740" s="143"/>
      <c r="J1740" s="74">
        <v>1</v>
      </c>
      <c r="K1740" s="145"/>
      <c r="L1740" s="143"/>
      <c r="M1740" s="143"/>
      <c r="N1740" s="143"/>
      <c r="O1740" s="143"/>
    </row>
    <row r="1741" spans="1:15" s="138" customFormat="1" ht="24.95" customHeight="1">
      <c r="A1741" s="67">
        <v>447</v>
      </c>
      <c r="B1741" s="68"/>
      <c r="C1741" s="141" t="s">
        <v>858</v>
      </c>
      <c r="D1741" s="74">
        <v>1</v>
      </c>
      <c r="E1741" s="74" t="s">
        <v>17</v>
      </c>
      <c r="F1741" s="126"/>
      <c r="G1741" s="126"/>
      <c r="H1741" s="126"/>
      <c r="I1741" s="143"/>
      <c r="J1741" s="74">
        <v>1</v>
      </c>
      <c r="K1741" s="145"/>
      <c r="L1741" s="143"/>
      <c r="M1741" s="143"/>
      <c r="N1741" s="143"/>
      <c r="O1741" s="143"/>
    </row>
    <row r="1742" spans="1:15" s="138" customFormat="1" ht="24.95" customHeight="1">
      <c r="A1742" s="67">
        <v>448</v>
      </c>
      <c r="B1742" s="68"/>
      <c r="C1742" s="141" t="s">
        <v>859</v>
      </c>
      <c r="D1742" s="74">
        <v>1</v>
      </c>
      <c r="E1742" s="74" t="s">
        <v>17</v>
      </c>
      <c r="F1742" s="126"/>
      <c r="G1742" s="126"/>
      <c r="H1742" s="126"/>
      <c r="I1742" s="143"/>
      <c r="J1742" s="74">
        <v>1</v>
      </c>
      <c r="K1742" s="145"/>
      <c r="L1742" s="143"/>
      <c r="M1742" s="143"/>
      <c r="N1742" s="143"/>
      <c r="O1742" s="143"/>
    </row>
    <row r="1743" spans="1:15" s="138" customFormat="1" ht="24.95" customHeight="1">
      <c r="A1743" s="67">
        <v>449</v>
      </c>
      <c r="B1743" s="68"/>
      <c r="C1743" s="141" t="s">
        <v>860</v>
      </c>
      <c r="D1743" s="74">
        <v>1</v>
      </c>
      <c r="E1743" s="74" t="s">
        <v>17</v>
      </c>
      <c r="F1743" s="126"/>
      <c r="G1743" s="126"/>
      <c r="H1743" s="126"/>
      <c r="I1743" s="143"/>
      <c r="J1743" s="74">
        <v>1</v>
      </c>
      <c r="K1743" s="145"/>
      <c r="L1743" s="143"/>
      <c r="M1743" s="143"/>
      <c r="N1743" s="143"/>
      <c r="O1743" s="143"/>
    </row>
    <row r="1744" spans="1:15" s="138" customFormat="1" ht="24.95" customHeight="1">
      <c r="A1744" s="67">
        <v>450</v>
      </c>
      <c r="B1744" s="68"/>
      <c r="C1744" s="141" t="s">
        <v>861</v>
      </c>
      <c r="D1744" s="74">
        <v>1</v>
      </c>
      <c r="E1744" s="74" t="s">
        <v>17</v>
      </c>
      <c r="F1744" s="126"/>
      <c r="G1744" s="126"/>
      <c r="H1744" s="126"/>
      <c r="I1744" s="143"/>
      <c r="J1744" s="74">
        <v>1</v>
      </c>
      <c r="K1744" s="145"/>
      <c r="L1744" s="143"/>
      <c r="M1744" s="143"/>
      <c r="N1744" s="143"/>
      <c r="O1744" s="143"/>
    </row>
    <row r="1745" spans="1:15" s="138" customFormat="1" ht="24.95" customHeight="1">
      <c r="A1745" s="67">
        <v>451</v>
      </c>
      <c r="B1745" s="68"/>
      <c r="C1745" s="141" t="s">
        <v>862</v>
      </c>
      <c r="D1745" s="74">
        <v>1</v>
      </c>
      <c r="E1745" s="74" t="s">
        <v>17</v>
      </c>
      <c r="F1745" s="126"/>
      <c r="G1745" s="126"/>
      <c r="H1745" s="126"/>
      <c r="I1745" s="143"/>
      <c r="J1745" s="74">
        <v>1</v>
      </c>
      <c r="K1745" s="145"/>
      <c r="L1745" s="143"/>
      <c r="M1745" s="143"/>
      <c r="N1745" s="143"/>
      <c r="O1745" s="143"/>
    </row>
    <row r="1746" spans="1:15" s="138" customFormat="1" ht="24.95" customHeight="1">
      <c r="A1746" s="67">
        <v>452</v>
      </c>
      <c r="B1746" s="68"/>
      <c r="C1746" s="141" t="s">
        <v>863</v>
      </c>
      <c r="D1746" s="74">
        <v>1</v>
      </c>
      <c r="E1746" s="74" t="s">
        <v>17</v>
      </c>
      <c r="F1746" s="126"/>
      <c r="G1746" s="126"/>
      <c r="H1746" s="126"/>
      <c r="I1746" s="143"/>
      <c r="J1746" s="74">
        <v>1</v>
      </c>
      <c r="K1746" s="145"/>
      <c r="L1746" s="143"/>
      <c r="M1746" s="143"/>
      <c r="N1746" s="143"/>
      <c r="O1746" s="143"/>
    </row>
    <row r="1747" spans="1:15" s="138" customFormat="1" ht="24.95" customHeight="1">
      <c r="A1747" s="67">
        <v>453</v>
      </c>
      <c r="B1747" s="68"/>
      <c r="C1747" s="141" t="s">
        <v>864</v>
      </c>
      <c r="D1747" s="74">
        <v>1</v>
      </c>
      <c r="E1747" s="74" t="s">
        <v>17</v>
      </c>
      <c r="F1747" s="126"/>
      <c r="G1747" s="126"/>
      <c r="H1747" s="126"/>
      <c r="I1747" s="143"/>
      <c r="J1747" s="74">
        <v>1</v>
      </c>
      <c r="K1747" s="145"/>
      <c r="L1747" s="143"/>
      <c r="M1747" s="143"/>
      <c r="N1747" s="143"/>
      <c r="O1747" s="143"/>
    </row>
    <row r="1748" spans="1:15" s="138" customFormat="1" ht="24.95" customHeight="1">
      <c r="A1748" s="67">
        <v>454</v>
      </c>
      <c r="B1748" s="68"/>
      <c r="C1748" s="141" t="s">
        <v>865</v>
      </c>
      <c r="D1748" s="74">
        <v>1</v>
      </c>
      <c r="E1748" s="74" t="s">
        <v>17</v>
      </c>
      <c r="F1748" s="126"/>
      <c r="G1748" s="126"/>
      <c r="H1748" s="126"/>
      <c r="I1748" s="143"/>
      <c r="J1748" s="74">
        <v>1</v>
      </c>
      <c r="K1748" s="145"/>
      <c r="L1748" s="143"/>
      <c r="M1748" s="143"/>
      <c r="N1748" s="143"/>
      <c r="O1748" s="143"/>
    </row>
    <row r="1749" spans="1:15" s="138" customFormat="1" ht="24.95" customHeight="1">
      <c r="A1749" s="67">
        <v>455</v>
      </c>
      <c r="B1749" s="68"/>
      <c r="C1749" s="141" t="s">
        <v>866</v>
      </c>
      <c r="D1749" s="74">
        <v>1</v>
      </c>
      <c r="E1749" s="74" t="s">
        <v>17</v>
      </c>
      <c r="F1749" s="126"/>
      <c r="G1749" s="126"/>
      <c r="H1749" s="126"/>
      <c r="I1749" s="143"/>
      <c r="J1749" s="74">
        <v>1</v>
      </c>
      <c r="K1749" s="145"/>
      <c r="L1749" s="143"/>
      <c r="M1749" s="143"/>
      <c r="N1749" s="143"/>
      <c r="O1749" s="143"/>
    </row>
    <row r="1750" spans="1:15" s="138" customFormat="1" ht="24.95" customHeight="1">
      <c r="A1750" s="67">
        <v>456</v>
      </c>
      <c r="B1750" s="68"/>
      <c r="C1750" s="141" t="s">
        <v>867</v>
      </c>
      <c r="D1750" s="74">
        <v>1</v>
      </c>
      <c r="E1750" s="74" t="s">
        <v>17</v>
      </c>
      <c r="F1750" s="126"/>
      <c r="G1750" s="126"/>
      <c r="H1750" s="126"/>
      <c r="I1750" s="143"/>
      <c r="J1750" s="74">
        <v>1</v>
      </c>
      <c r="K1750" s="145"/>
      <c r="L1750" s="143"/>
      <c r="M1750" s="143"/>
      <c r="N1750" s="143"/>
      <c r="O1750" s="143"/>
    </row>
    <row r="1751" spans="1:15" s="138" customFormat="1" ht="24.95" customHeight="1">
      <c r="A1751" s="67">
        <v>457</v>
      </c>
      <c r="B1751" s="68"/>
      <c r="C1751" s="141" t="s">
        <v>868</v>
      </c>
      <c r="D1751" s="74">
        <v>1</v>
      </c>
      <c r="E1751" s="74" t="s">
        <v>17</v>
      </c>
      <c r="F1751" s="126"/>
      <c r="G1751" s="126"/>
      <c r="H1751" s="126"/>
      <c r="I1751" s="143"/>
      <c r="J1751" s="74">
        <v>1</v>
      </c>
      <c r="K1751" s="145"/>
      <c r="L1751" s="143"/>
      <c r="M1751" s="143"/>
      <c r="N1751" s="143"/>
      <c r="O1751" s="143"/>
    </row>
    <row r="1752" spans="1:15" s="138" customFormat="1" ht="24.95" customHeight="1">
      <c r="A1752" s="67">
        <v>458</v>
      </c>
      <c r="B1752" s="68"/>
      <c r="C1752" s="141" t="s">
        <v>869</v>
      </c>
      <c r="D1752" s="74">
        <v>1</v>
      </c>
      <c r="E1752" s="74" t="s">
        <v>17</v>
      </c>
      <c r="F1752" s="126"/>
      <c r="G1752" s="126"/>
      <c r="H1752" s="126"/>
      <c r="I1752" s="143"/>
      <c r="J1752" s="74">
        <v>1</v>
      </c>
      <c r="K1752" s="145"/>
      <c r="L1752" s="143"/>
      <c r="M1752" s="143"/>
      <c r="N1752" s="143"/>
      <c r="O1752" s="143"/>
    </row>
    <row r="1753" spans="1:15" s="138" customFormat="1" ht="24.95" customHeight="1">
      <c r="A1753" s="67">
        <v>459</v>
      </c>
      <c r="B1753" s="68"/>
      <c r="C1753" s="141" t="s">
        <v>870</v>
      </c>
      <c r="D1753" s="74">
        <v>1</v>
      </c>
      <c r="E1753" s="74" t="s">
        <v>17</v>
      </c>
      <c r="F1753" s="126"/>
      <c r="G1753" s="126"/>
      <c r="H1753" s="126"/>
      <c r="I1753" s="143"/>
      <c r="J1753" s="74">
        <v>1</v>
      </c>
      <c r="K1753" s="145"/>
      <c r="L1753" s="143"/>
      <c r="M1753" s="143"/>
      <c r="N1753" s="143"/>
      <c r="O1753" s="143"/>
    </row>
    <row r="1754" spans="1:15" s="138" customFormat="1" ht="24.95" customHeight="1">
      <c r="A1754" s="67">
        <v>460</v>
      </c>
      <c r="B1754" s="68"/>
      <c r="C1754" s="141" t="s">
        <v>871</v>
      </c>
      <c r="D1754" s="74">
        <v>1</v>
      </c>
      <c r="E1754" s="74" t="s">
        <v>17</v>
      </c>
      <c r="F1754" s="126"/>
      <c r="G1754" s="126"/>
      <c r="H1754" s="126"/>
      <c r="I1754" s="143"/>
      <c r="J1754" s="74">
        <v>1</v>
      </c>
      <c r="K1754" s="145"/>
      <c r="L1754" s="143"/>
      <c r="M1754" s="143"/>
      <c r="N1754" s="143"/>
      <c r="O1754" s="143"/>
    </row>
    <row r="1755" spans="1:15" s="138" customFormat="1" ht="24.95" customHeight="1">
      <c r="A1755" s="67">
        <v>461</v>
      </c>
      <c r="B1755" s="68"/>
      <c r="C1755" s="141" t="s">
        <v>872</v>
      </c>
      <c r="D1755" s="74">
        <v>1</v>
      </c>
      <c r="E1755" s="74" t="s">
        <v>17</v>
      </c>
      <c r="F1755" s="126"/>
      <c r="G1755" s="126"/>
      <c r="H1755" s="126"/>
      <c r="I1755" s="143"/>
      <c r="J1755" s="74">
        <v>1</v>
      </c>
      <c r="K1755" s="145"/>
      <c r="L1755" s="143"/>
      <c r="M1755" s="143"/>
      <c r="N1755" s="143"/>
      <c r="O1755" s="143"/>
    </row>
    <row r="1756" spans="1:15" s="138" customFormat="1" ht="24.95" customHeight="1">
      <c r="A1756" s="67">
        <v>462</v>
      </c>
      <c r="B1756" s="68"/>
      <c r="C1756" s="141" t="s">
        <v>873</v>
      </c>
      <c r="D1756" s="74">
        <v>1</v>
      </c>
      <c r="E1756" s="74" t="s">
        <v>17</v>
      </c>
      <c r="F1756" s="126"/>
      <c r="G1756" s="126"/>
      <c r="H1756" s="126"/>
      <c r="I1756" s="143"/>
      <c r="J1756" s="74">
        <v>1</v>
      </c>
      <c r="K1756" s="145"/>
      <c r="L1756" s="143"/>
      <c r="M1756" s="143"/>
      <c r="N1756" s="143"/>
      <c r="O1756" s="143"/>
    </row>
    <row r="1757" spans="1:15" s="138" customFormat="1" ht="24.95" customHeight="1">
      <c r="A1757" s="67">
        <v>463</v>
      </c>
      <c r="B1757" s="68"/>
      <c r="C1757" s="141" t="s">
        <v>874</v>
      </c>
      <c r="D1757" s="74">
        <v>1</v>
      </c>
      <c r="E1757" s="74" t="s">
        <v>17</v>
      </c>
      <c r="F1757" s="126"/>
      <c r="G1757" s="126"/>
      <c r="H1757" s="126"/>
      <c r="I1757" s="143"/>
      <c r="J1757" s="74">
        <v>1</v>
      </c>
      <c r="K1757" s="145"/>
      <c r="L1757" s="143"/>
      <c r="M1757" s="143"/>
      <c r="N1757" s="143"/>
      <c r="O1757" s="143"/>
    </row>
    <row r="1758" spans="1:15" s="138" customFormat="1" ht="24.95" customHeight="1">
      <c r="A1758" s="67">
        <v>464</v>
      </c>
      <c r="B1758" s="68"/>
      <c r="C1758" s="141" t="s">
        <v>875</v>
      </c>
      <c r="D1758" s="74">
        <v>1</v>
      </c>
      <c r="E1758" s="74" t="s">
        <v>17</v>
      </c>
      <c r="F1758" s="126"/>
      <c r="G1758" s="126"/>
      <c r="H1758" s="126"/>
      <c r="I1758" s="143"/>
      <c r="J1758" s="74">
        <v>1</v>
      </c>
      <c r="K1758" s="145"/>
      <c r="L1758" s="143"/>
      <c r="M1758" s="143"/>
      <c r="N1758" s="143"/>
      <c r="O1758" s="143"/>
    </row>
    <row r="1759" spans="1:15" s="138" customFormat="1" ht="24.95" customHeight="1">
      <c r="A1759" s="67">
        <v>465</v>
      </c>
      <c r="B1759" s="68"/>
      <c r="C1759" s="141" t="s">
        <v>876</v>
      </c>
      <c r="D1759" s="74">
        <v>1</v>
      </c>
      <c r="E1759" s="74" t="s">
        <v>17</v>
      </c>
      <c r="F1759" s="126"/>
      <c r="G1759" s="126"/>
      <c r="H1759" s="126"/>
      <c r="I1759" s="143"/>
      <c r="J1759" s="74">
        <v>1</v>
      </c>
      <c r="K1759" s="145"/>
      <c r="L1759" s="143"/>
      <c r="M1759" s="143"/>
      <c r="N1759" s="143"/>
      <c r="O1759" s="143"/>
    </row>
    <row r="1760" spans="1:15" s="138" customFormat="1" ht="24.95" customHeight="1">
      <c r="A1760" s="67">
        <v>466</v>
      </c>
      <c r="B1760" s="68"/>
      <c r="C1760" s="141" t="s">
        <v>877</v>
      </c>
      <c r="D1760" s="74">
        <v>1</v>
      </c>
      <c r="E1760" s="74" t="s">
        <v>17</v>
      </c>
      <c r="F1760" s="126"/>
      <c r="G1760" s="126"/>
      <c r="H1760" s="126"/>
      <c r="I1760" s="143"/>
      <c r="J1760" s="74">
        <v>1</v>
      </c>
      <c r="K1760" s="145"/>
      <c r="L1760" s="143"/>
      <c r="M1760" s="143"/>
      <c r="N1760" s="143"/>
      <c r="O1760" s="143"/>
    </row>
    <row r="1761" spans="1:15" s="138" customFormat="1" ht="24.95" customHeight="1">
      <c r="A1761" s="67">
        <v>467</v>
      </c>
      <c r="B1761" s="68"/>
      <c r="C1761" s="141" t="s">
        <v>878</v>
      </c>
      <c r="D1761" s="74">
        <v>1</v>
      </c>
      <c r="E1761" s="74" t="s">
        <v>17</v>
      </c>
      <c r="F1761" s="126"/>
      <c r="G1761" s="126"/>
      <c r="H1761" s="126"/>
      <c r="I1761" s="143"/>
      <c r="J1761" s="74">
        <v>1</v>
      </c>
      <c r="K1761" s="145"/>
      <c r="L1761" s="143"/>
      <c r="M1761" s="143"/>
      <c r="N1761" s="143"/>
      <c r="O1761" s="143"/>
    </row>
    <row r="1762" spans="1:15" s="138" customFormat="1" ht="24.95" customHeight="1">
      <c r="A1762" s="67">
        <v>468</v>
      </c>
      <c r="B1762" s="68"/>
      <c r="C1762" s="141" t="s">
        <v>879</v>
      </c>
      <c r="D1762" s="74">
        <v>1</v>
      </c>
      <c r="E1762" s="74" t="s">
        <v>17</v>
      </c>
      <c r="F1762" s="126"/>
      <c r="G1762" s="126"/>
      <c r="H1762" s="126"/>
      <c r="I1762" s="143"/>
      <c r="J1762" s="74">
        <v>1</v>
      </c>
      <c r="K1762" s="145"/>
      <c r="L1762" s="143"/>
      <c r="M1762" s="143"/>
      <c r="N1762" s="143"/>
      <c r="O1762" s="143"/>
    </row>
    <row r="1763" spans="1:15" s="138" customFormat="1" ht="24.95" customHeight="1">
      <c r="A1763" s="67">
        <v>469</v>
      </c>
      <c r="B1763" s="68"/>
      <c r="C1763" s="141" t="s">
        <v>880</v>
      </c>
      <c r="D1763" s="74">
        <v>1</v>
      </c>
      <c r="E1763" s="74" t="s">
        <v>17</v>
      </c>
      <c r="F1763" s="126"/>
      <c r="G1763" s="126"/>
      <c r="H1763" s="126"/>
      <c r="I1763" s="143"/>
      <c r="J1763" s="74">
        <v>1</v>
      </c>
      <c r="K1763" s="145"/>
      <c r="L1763" s="143"/>
      <c r="M1763" s="143"/>
      <c r="N1763" s="143"/>
      <c r="O1763" s="143"/>
    </row>
    <row r="1764" spans="1:15" s="138" customFormat="1" ht="24.95" customHeight="1">
      <c r="A1764" s="67">
        <v>470</v>
      </c>
      <c r="B1764" s="68"/>
      <c r="C1764" s="141" t="s">
        <v>881</v>
      </c>
      <c r="D1764" s="74">
        <v>1</v>
      </c>
      <c r="E1764" s="74" t="s">
        <v>17</v>
      </c>
      <c r="F1764" s="126"/>
      <c r="G1764" s="126"/>
      <c r="H1764" s="126"/>
      <c r="I1764" s="143"/>
      <c r="J1764" s="74">
        <v>1</v>
      </c>
      <c r="K1764" s="145"/>
      <c r="L1764" s="143"/>
      <c r="M1764" s="143"/>
      <c r="N1764" s="143"/>
      <c r="O1764" s="143"/>
    </row>
    <row r="1765" spans="1:15" s="138" customFormat="1" ht="24.95" customHeight="1">
      <c r="A1765" s="67">
        <v>471</v>
      </c>
      <c r="B1765" s="68"/>
      <c r="C1765" s="141" t="s">
        <v>882</v>
      </c>
      <c r="D1765" s="74">
        <v>1</v>
      </c>
      <c r="E1765" s="74" t="s">
        <v>17</v>
      </c>
      <c r="F1765" s="126"/>
      <c r="G1765" s="126"/>
      <c r="H1765" s="126"/>
      <c r="I1765" s="143"/>
      <c r="J1765" s="74">
        <v>1</v>
      </c>
      <c r="K1765" s="145"/>
      <c r="L1765" s="143"/>
      <c r="M1765" s="143"/>
      <c r="N1765" s="143"/>
      <c r="O1765" s="143"/>
    </row>
    <row r="1766" spans="1:15" s="138" customFormat="1" ht="24.95" customHeight="1">
      <c r="A1766" s="67">
        <v>472</v>
      </c>
      <c r="B1766" s="68"/>
      <c r="C1766" s="141" t="s">
        <v>883</v>
      </c>
      <c r="D1766" s="74">
        <v>1</v>
      </c>
      <c r="E1766" s="74" t="s">
        <v>17</v>
      </c>
      <c r="F1766" s="126"/>
      <c r="G1766" s="126"/>
      <c r="H1766" s="126"/>
      <c r="I1766" s="143"/>
      <c r="J1766" s="74">
        <v>1</v>
      </c>
      <c r="K1766" s="145"/>
      <c r="L1766" s="143"/>
      <c r="M1766" s="143"/>
      <c r="N1766" s="143"/>
      <c r="O1766" s="143"/>
    </row>
    <row r="1767" spans="1:15" s="138" customFormat="1" ht="24.95" customHeight="1">
      <c r="A1767" s="67">
        <v>473</v>
      </c>
      <c r="B1767" s="68"/>
      <c r="C1767" s="141" t="s">
        <v>884</v>
      </c>
      <c r="D1767" s="74">
        <v>1</v>
      </c>
      <c r="E1767" s="74" t="s">
        <v>17</v>
      </c>
      <c r="F1767" s="126"/>
      <c r="G1767" s="126"/>
      <c r="H1767" s="126"/>
      <c r="I1767" s="143"/>
      <c r="J1767" s="74">
        <v>1</v>
      </c>
      <c r="K1767" s="145"/>
      <c r="L1767" s="143"/>
      <c r="M1767" s="143"/>
      <c r="N1767" s="143"/>
      <c r="O1767" s="143"/>
    </row>
    <row r="1768" spans="1:15" s="138" customFormat="1" ht="24.95" customHeight="1">
      <c r="A1768" s="67">
        <v>474</v>
      </c>
      <c r="B1768" s="68"/>
      <c r="C1768" s="141" t="s">
        <v>885</v>
      </c>
      <c r="D1768" s="74">
        <v>1</v>
      </c>
      <c r="E1768" s="74" t="s">
        <v>17</v>
      </c>
      <c r="F1768" s="126"/>
      <c r="G1768" s="126"/>
      <c r="H1768" s="126"/>
      <c r="I1768" s="143"/>
      <c r="J1768" s="74">
        <v>1</v>
      </c>
      <c r="K1768" s="145"/>
      <c r="L1768" s="143"/>
      <c r="M1768" s="143"/>
      <c r="N1768" s="143"/>
      <c r="O1768" s="143"/>
    </row>
    <row r="1769" spans="1:15" s="138" customFormat="1" ht="24.95" customHeight="1">
      <c r="A1769" s="67">
        <v>475</v>
      </c>
      <c r="B1769" s="68"/>
      <c r="C1769" s="141" t="s">
        <v>886</v>
      </c>
      <c r="D1769" s="74">
        <v>1</v>
      </c>
      <c r="E1769" s="74" t="s">
        <v>17</v>
      </c>
      <c r="F1769" s="126"/>
      <c r="G1769" s="126"/>
      <c r="H1769" s="126"/>
      <c r="I1769" s="143"/>
      <c r="J1769" s="74">
        <v>1</v>
      </c>
      <c r="K1769" s="145"/>
      <c r="L1769" s="143"/>
      <c r="M1769" s="143"/>
      <c r="N1769" s="143"/>
      <c r="O1769" s="143"/>
    </row>
    <row r="1770" spans="1:15" s="138" customFormat="1" ht="24.95" customHeight="1">
      <c r="A1770" s="67">
        <v>476</v>
      </c>
      <c r="B1770" s="68"/>
      <c r="C1770" s="141" t="s">
        <v>887</v>
      </c>
      <c r="D1770" s="74">
        <v>1</v>
      </c>
      <c r="E1770" s="74" t="s">
        <v>17</v>
      </c>
      <c r="F1770" s="126"/>
      <c r="G1770" s="126"/>
      <c r="H1770" s="126"/>
      <c r="I1770" s="143"/>
      <c r="J1770" s="74">
        <v>1</v>
      </c>
      <c r="K1770" s="145"/>
      <c r="L1770" s="143"/>
      <c r="M1770" s="143"/>
      <c r="N1770" s="143"/>
      <c r="O1770" s="143"/>
    </row>
    <row r="1771" spans="1:15" s="138" customFormat="1" ht="24.95" customHeight="1">
      <c r="A1771" s="67">
        <v>477</v>
      </c>
      <c r="B1771" s="68"/>
      <c r="C1771" s="141" t="s">
        <v>888</v>
      </c>
      <c r="D1771" s="74">
        <v>1</v>
      </c>
      <c r="E1771" s="74" t="s">
        <v>17</v>
      </c>
      <c r="F1771" s="126"/>
      <c r="G1771" s="126"/>
      <c r="H1771" s="126"/>
      <c r="I1771" s="143"/>
      <c r="J1771" s="74">
        <v>1</v>
      </c>
      <c r="K1771" s="145"/>
      <c r="L1771" s="143"/>
      <c r="M1771" s="143"/>
      <c r="N1771" s="143"/>
      <c r="O1771" s="143"/>
    </row>
    <row r="1772" spans="1:15" s="138" customFormat="1" ht="24.95" customHeight="1">
      <c r="A1772" s="67">
        <v>478</v>
      </c>
      <c r="B1772" s="68"/>
      <c r="C1772" s="141" t="s">
        <v>889</v>
      </c>
      <c r="D1772" s="74">
        <v>1</v>
      </c>
      <c r="E1772" s="74" t="s">
        <v>17</v>
      </c>
      <c r="F1772" s="126"/>
      <c r="G1772" s="126"/>
      <c r="H1772" s="126"/>
      <c r="I1772" s="143"/>
      <c r="J1772" s="74">
        <v>1</v>
      </c>
      <c r="K1772" s="145"/>
      <c r="L1772" s="143"/>
      <c r="M1772" s="143"/>
      <c r="N1772" s="143"/>
      <c r="O1772" s="143"/>
    </row>
    <row r="1773" spans="1:15" s="138" customFormat="1" ht="24.95" customHeight="1">
      <c r="A1773" s="67">
        <v>479</v>
      </c>
      <c r="B1773" s="68"/>
      <c r="C1773" s="141" t="s">
        <v>890</v>
      </c>
      <c r="D1773" s="74">
        <v>1</v>
      </c>
      <c r="E1773" s="74" t="s">
        <v>17</v>
      </c>
      <c r="F1773" s="126"/>
      <c r="G1773" s="126"/>
      <c r="H1773" s="126"/>
      <c r="I1773" s="143"/>
      <c r="J1773" s="74">
        <v>1</v>
      </c>
      <c r="K1773" s="145"/>
      <c r="L1773" s="143"/>
      <c r="M1773" s="143"/>
      <c r="N1773" s="143"/>
      <c r="O1773" s="143"/>
    </row>
    <row r="1774" spans="1:15" s="138" customFormat="1" ht="24.95" customHeight="1">
      <c r="A1774" s="67">
        <v>480</v>
      </c>
      <c r="B1774" s="68"/>
      <c r="C1774" s="141" t="s">
        <v>891</v>
      </c>
      <c r="D1774" s="74">
        <v>1</v>
      </c>
      <c r="E1774" s="74" t="s">
        <v>17</v>
      </c>
      <c r="F1774" s="126"/>
      <c r="G1774" s="126"/>
      <c r="H1774" s="126"/>
      <c r="I1774" s="143"/>
      <c r="J1774" s="74">
        <v>1</v>
      </c>
      <c r="K1774" s="145"/>
      <c r="L1774" s="143"/>
      <c r="M1774" s="143"/>
      <c r="N1774" s="143"/>
      <c r="O1774" s="143"/>
    </row>
    <row r="1775" spans="1:15" s="138" customFormat="1" ht="24.95" customHeight="1">
      <c r="A1775" s="67">
        <v>481</v>
      </c>
      <c r="B1775" s="68"/>
      <c r="C1775" s="141" t="s">
        <v>892</v>
      </c>
      <c r="D1775" s="74">
        <v>1</v>
      </c>
      <c r="E1775" s="74" t="s">
        <v>17</v>
      </c>
      <c r="F1775" s="126"/>
      <c r="G1775" s="126"/>
      <c r="H1775" s="126"/>
      <c r="I1775" s="143"/>
      <c r="J1775" s="74">
        <v>1</v>
      </c>
      <c r="K1775" s="145"/>
      <c r="L1775" s="143"/>
      <c r="M1775" s="143"/>
      <c r="N1775" s="143"/>
      <c r="O1775" s="143"/>
    </row>
    <row r="1776" spans="1:15" s="138" customFormat="1" ht="24.95" customHeight="1">
      <c r="A1776" s="67">
        <v>482</v>
      </c>
      <c r="B1776" s="68"/>
      <c r="C1776" s="141" t="s">
        <v>893</v>
      </c>
      <c r="D1776" s="74">
        <v>1</v>
      </c>
      <c r="E1776" s="74" t="s">
        <v>17</v>
      </c>
      <c r="F1776" s="126"/>
      <c r="G1776" s="126"/>
      <c r="H1776" s="126"/>
      <c r="I1776" s="143"/>
      <c r="J1776" s="74">
        <v>1</v>
      </c>
      <c r="K1776" s="145"/>
      <c r="L1776" s="143"/>
      <c r="M1776" s="143"/>
      <c r="N1776" s="143"/>
      <c r="O1776" s="143"/>
    </row>
    <row r="1777" spans="1:15" s="138" customFormat="1" ht="24.95" customHeight="1">
      <c r="A1777" s="67">
        <v>483</v>
      </c>
      <c r="B1777" s="68"/>
      <c r="C1777" s="141" t="s">
        <v>894</v>
      </c>
      <c r="D1777" s="74">
        <v>1</v>
      </c>
      <c r="E1777" s="74" t="s">
        <v>17</v>
      </c>
      <c r="F1777" s="126"/>
      <c r="G1777" s="126"/>
      <c r="H1777" s="126"/>
      <c r="I1777" s="143"/>
      <c r="J1777" s="74">
        <v>1</v>
      </c>
      <c r="K1777" s="145"/>
      <c r="L1777" s="143"/>
      <c r="M1777" s="143"/>
      <c r="N1777" s="143"/>
      <c r="O1777" s="143"/>
    </row>
    <row r="1778" spans="1:15" s="138" customFormat="1" ht="24.95" customHeight="1">
      <c r="A1778" s="67">
        <v>484</v>
      </c>
      <c r="B1778" s="68"/>
      <c r="C1778" s="141" t="s">
        <v>895</v>
      </c>
      <c r="D1778" s="74">
        <v>1</v>
      </c>
      <c r="E1778" s="74" t="s">
        <v>17</v>
      </c>
      <c r="F1778" s="126"/>
      <c r="G1778" s="126"/>
      <c r="H1778" s="126"/>
      <c r="I1778" s="143"/>
      <c r="J1778" s="74">
        <v>1</v>
      </c>
      <c r="K1778" s="145"/>
      <c r="L1778" s="143"/>
      <c r="M1778" s="143"/>
      <c r="N1778" s="143"/>
      <c r="O1778" s="143"/>
    </row>
    <row r="1779" spans="1:15" s="138" customFormat="1" ht="24.95" customHeight="1">
      <c r="A1779" s="67">
        <v>485</v>
      </c>
      <c r="B1779" s="68"/>
      <c r="C1779" s="141" t="s">
        <v>896</v>
      </c>
      <c r="D1779" s="74">
        <v>1</v>
      </c>
      <c r="E1779" s="74" t="s">
        <v>17</v>
      </c>
      <c r="F1779" s="126"/>
      <c r="G1779" s="126"/>
      <c r="H1779" s="126"/>
      <c r="I1779" s="143"/>
      <c r="J1779" s="74">
        <v>1</v>
      </c>
      <c r="K1779" s="145"/>
      <c r="L1779" s="143"/>
      <c r="M1779" s="143"/>
      <c r="N1779" s="143"/>
      <c r="O1779" s="143"/>
    </row>
    <row r="1780" spans="1:15" s="138" customFormat="1" ht="24.95" customHeight="1">
      <c r="A1780" s="67">
        <v>486</v>
      </c>
      <c r="B1780" s="68"/>
      <c r="C1780" s="141" t="s">
        <v>897</v>
      </c>
      <c r="D1780" s="74">
        <v>1</v>
      </c>
      <c r="E1780" s="74" t="s">
        <v>17</v>
      </c>
      <c r="F1780" s="126"/>
      <c r="G1780" s="126"/>
      <c r="H1780" s="126"/>
      <c r="I1780" s="143"/>
      <c r="J1780" s="74">
        <v>1</v>
      </c>
      <c r="K1780" s="145"/>
      <c r="L1780" s="143"/>
      <c r="M1780" s="143"/>
      <c r="N1780" s="143"/>
      <c r="O1780" s="143"/>
    </row>
    <row r="1781" spans="1:15" s="138" customFormat="1" ht="24.95" customHeight="1">
      <c r="A1781" s="67">
        <v>487</v>
      </c>
      <c r="B1781" s="68"/>
      <c r="C1781" s="141" t="s">
        <v>898</v>
      </c>
      <c r="D1781" s="74">
        <v>1</v>
      </c>
      <c r="E1781" s="74" t="s">
        <v>17</v>
      </c>
      <c r="F1781" s="126"/>
      <c r="G1781" s="126"/>
      <c r="H1781" s="126"/>
      <c r="I1781" s="143"/>
      <c r="J1781" s="74">
        <v>1</v>
      </c>
      <c r="K1781" s="145"/>
      <c r="L1781" s="143"/>
      <c r="M1781" s="143"/>
      <c r="N1781" s="143"/>
      <c r="O1781" s="143"/>
    </row>
    <row r="1782" spans="1:15" s="138" customFormat="1" ht="24.95" customHeight="1">
      <c r="A1782" s="67">
        <v>488</v>
      </c>
      <c r="B1782" s="68"/>
      <c r="C1782" s="141" t="s">
        <v>899</v>
      </c>
      <c r="D1782" s="74">
        <v>1</v>
      </c>
      <c r="E1782" s="74" t="s">
        <v>17</v>
      </c>
      <c r="F1782" s="126"/>
      <c r="G1782" s="126"/>
      <c r="H1782" s="126"/>
      <c r="I1782" s="143"/>
      <c r="J1782" s="74">
        <v>1</v>
      </c>
      <c r="K1782" s="145"/>
      <c r="L1782" s="143"/>
      <c r="M1782" s="143"/>
      <c r="N1782" s="143"/>
      <c r="O1782" s="143"/>
    </row>
    <row r="1783" spans="1:15" s="138" customFormat="1" ht="24.95" customHeight="1">
      <c r="A1783" s="67">
        <v>489</v>
      </c>
      <c r="B1783" s="68"/>
      <c r="C1783" s="141" t="s">
        <v>900</v>
      </c>
      <c r="D1783" s="74">
        <v>1</v>
      </c>
      <c r="E1783" s="74" t="s">
        <v>17</v>
      </c>
      <c r="F1783" s="126"/>
      <c r="G1783" s="126"/>
      <c r="H1783" s="126"/>
      <c r="I1783" s="143"/>
      <c r="J1783" s="74">
        <v>1</v>
      </c>
      <c r="K1783" s="145"/>
      <c r="L1783" s="143"/>
      <c r="M1783" s="143"/>
      <c r="N1783" s="143"/>
      <c r="O1783" s="143"/>
    </row>
    <row r="1784" spans="1:15" s="138" customFormat="1" ht="24.95" customHeight="1">
      <c r="A1784" s="67">
        <v>490</v>
      </c>
      <c r="B1784" s="68"/>
      <c r="C1784" s="141" t="s">
        <v>901</v>
      </c>
      <c r="D1784" s="74">
        <v>1</v>
      </c>
      <c r="E1784" s="74" t="s">
        <v>17</v>
      </c>
      <c r="F1784" s="126"/>
      <c r="G1784" s="126"/>
      <c r="H1784" s="126"/>
      <c r="I1784" s="143"/>
      <c r="J1784" s="74">
        <v>1</v>
      </c>
      <c r="K1784" s="145"/>
      <c r="L1784" s="143"/>
      <c r="M1784" s="143"/>
      <c r="N1784" s="143"/>
      <c r="O1784" s="143"/>
    </row>
    <row r="1785" spans="1:15" s="138" customFormat="1" ht="24.95" customHeight="1">
      <c r="A1785" s="67">
        <v>491</v>
      </c>
      <c r="B1785" s="68"/>
      <c r="C1785" s="141" t="s">
        <v>902</v>
      </c>
      <c r="D1785" s="74">
        <v>1</v>
      </c>
      <c r="E1785" s="74" t="s">
        <v>17</v>
      </c>
      <c r="F1785" s="126"/>
      <c r="G1785" s="126"/>
      <c r="H1785" s="126"/>
      <c r="I1785" s="143"/>
      <c r="J1785" s="74">
        <v>1</v>
      </c>
      <c r="K1785" s="145"/>
      <c r="L1785" s="143"/>
      <c r="M1785" s="143"/>
      <c r="N1785" s="143"/>
      <c r="O1785" s="143"/>
    </row>
    <row r="1786" spans="1:15" s="138" customFormat="1" ht="24.95" customHeight="1">
      <c r="A1786" s="67">
        <v>492</v>
      </c>
      <c r="B1786" s="68"/>
      <c r="C1786" s="141" t="s">
        <v>903</v>
      </c>
      <c r="D1786" s="74">
        <v>1</v>
      </c>
      <c r="E1786" s="74" t="s">
        <v>17</v>
      </c>
      <c r="F1786" s="126"/>
      <c r="G1786" s="126"/>
      <c r="H1786" s="126"/>
      <c r="I1786" s="143"/>
      <c r="J1786" s="74">
        <v>1</v>
      </c>
      <c r="K1786" s="145"/>
      <c r="L1786" s="143"/>
      <c r="M1786" s="143"/>
      <c r="N1786" s="143"/>
      <c r="O1786" s="143"/>
    </row>
    <row r="1787" spans="1:15" s="138" customFormat="1" ht="24.95" customHeight="1">
      <c r="A1787" s="67">
        <v>493</v>
      </c>
      <c r="B1787" s="68"/>
      <c r="C1787" s="141" t="s">
        <v>904</v>
      </c>
      <c r="D1787" s="74">
        <v>1</v>
      </c>
      <c r="E1787" s="74" t="s">
        <v>17</v>
      </c>
      <c r="F1787" s="126"/>
      <c r="G1787" s="126"/>
      <c r="H1787" s="126"/>
      <c r="I1787" s="143"/>
      <c r="J1787" s="74">
        <v>1</v>
      </c>
      <c r="K1787" s="145"/>
      <c r="L1787" s="143"/>
      <c r="M1787" s="143"/>
      <c r="N1787" s="143"/>
      <c r="O1787" s="143"/>
    </row>
    <row r="1788" spans="1:15" s="138" customFormat="1" ht="24.95" customHeight="1">
      <c r="A1788" s="67">
        <v>494</v>
      </c>
      <c r="B1788" s="68"/>
      <c r="C1788" s="141" t="s">
        <v>905</v>
      </c>
      <c r="D1788" s="74">
        <v>1</v>
      </c>
      <c r="E1788" s="74" t="s">
        <v>17</v>
      </c>
      <c r="F1788" s="126"/>
      <c r="G1788" s="126"/>
      <c r="H1788" s="126"/>
      <c r="I1788" s="143"/>
      <c r="J1788" s="74">
        <v>1</v>
      </c>
      <c r="K1788" s="145"/>
      <c r="L1788" s="143"/>
      <c r="M1788" s="143"/>
      <c r="N1788" s="143"/>
      <c r="O1788" s="143"/>
    </row>
    <row r="1789" spans="1:15" s="138" customFormat="1" ht="24.95" customHeight="1">
      <c r="A1789" s="67">
        <v>495</v>
      </c>
      <c r="B1789" s="68"/>
      <c r="C1789" s="141" t="s">
        <v>906</v>
      </c>
      <c r="D1789" s="74">
        <v>1</v>
      </c>
      <c r="E1789" s="74" t="s">
        <v>17</v>
      </c>
      <c r="F1789" s="126"/>
      <c r="G1789" s="126"/>
      <c r="H1789" s="126"/>
      <c r="I1789" s="143"/>
      <c r="J1789" s="74">
        <v>1</v>
      </c>
      <c r="K1789" s="145"/>
      <c r="L1789" s="143"/>
      <c r="M1789" s="143"/>
      <c r="N1789" s="143"/>
      <c r="O1789" s="143"/>
    </row>
    <row r="1790" spans="1:15" s="138" customFormat="1" ht="24.95" customHeight="1">
      <c r="A1790" s="67">
        <v>496</v>
      </c>
      <c r="B1790" s="68"/>
      <c r="C1790" s="141" t="s">
        <v>907</v>
      </c>
      <c r="D1790" s="74">
        <v>1</v>
      </c>
      <c r="E1790" s="74" t="s">
        <v>17</v>
      </c>
      <c r="F1790" s="126"/>
      <c r="G1790" s="126"/>
      <c r="H1790" s="126"/>
      <c r="I1790" s="143"/>
      <c r="J1790" s="74">
        <v>1</v>
      </c>
      <c r="K1790" s="145"/>
      <c r="L1790" s="143"/>
      <c r="M1790" s="143"/>
      <c r="N1790" s="143"/>
      <c r="O1790" s="143"/>
    </row>
    <row r="1791" spans="1:15" s="138" customFormat="1" ht="24.95" customHeight="1">
      <c r="A1791" s="67">
        <v>497</v>
      </c>
      <c r="B1791" s="68"/>
      <c r="C1791" s="141" t="s">
        <v>908</v>
      </c>
      <c r="D1791" s="74">
        <v>1</v>
      </c>
      <c r="E1791" s="74" t="s">
        <v>17</v>
      </c>
      <c r="F1791" s="126"/>
      <c r="G1791" s="126"/>
      <c r="H1791" s="126"/>
      <c r="I1791" s="143"/>
      <c r="J1791" s="74">
        <v>1</v>
      </c>
      <c r="K1791" s="145"/>
      <c r="L1791" s="143"/>
      <c r="M1791" s="143"/>
      <c r="N1791" s="143"/>
      <c r="O1791" s="143"/>
    </row>
    <row r="1792" spans="1:15" s="138" customFormat="1" ht="24.95" customHeight="1">
      <c r="A1792" s="67">
        <v>498</v>
      </c>
      <c r="B1792" s="68"/>
      <c r="C1792" s="141" t="s">
        <v>909</v>
      </c>
      <c r="D1792" s="74">
        <v>1</v>
      </c>
      <c r="E1792" s="74" t="s">
        <v>17</v>
      </c>
      <c r="F1792" s="126"/>
      <c r="G1792" s="126"/>
      <c r="H1792" s="126"/>
      <c r="I1792" s="143"/>
      <c r="J1792" s="74">
        <v>1</v>
      </c>
      <c r="K1792" s="145"/>
      <c r="L1792" s="143"/>
      <c r="M1792" s="143"/>
      <c r="N1792" s="143"/>
      <c r="O1792" s="143"/>
    </row>
    <row r="1793" spans="1:15" s="138" customFormat="1" ht="24.95" customHeight="1">
      <c r="A1793" s="67">
        <v>499</v>
      </c>
      <c r="B1793" s="68"/>
      <c r="C1793" s="141" t="s">
        <v>910</v>
      </c>
      <c r="D1793" s="74">
        <v>1</v>
      </c>
      <c r="E1793" s="74" t="s">
        <v>17</v>
      </c>
      <c r="F1793" s="126"/>
      <c r="G1793" s="126"/>
      <c r="H1793" s="126"/>
      <c r="I1793" s="143"/>
      <c r="J1793" s="74">
        <v>1</v>
      </c>
      <c r="K1793" s="145"/>
      <c r="L1793" s="143"/>
      <c r="M1793" s="143"/>
      <c r="N1793" s="143"/>
      <c r="O1793" s="143"/>
    </row>
    <row r="1794" spans="1:15" s="138" customFormat="1" ht="24.95" customHeight="1">
      <c r="A1794" s="67">
        <v>500</v>
      </c>
      <c r="B1794" s="68"/>
      <c r="C1794" s="141" t="s">
        <v>911</v>
      </c>
      <c r="D1794" s="74">
        <v>1</v>
      </c>
      <c r="E1794" s="74" t="s">
        <v>17</v>
      </c>
      <c r="F1794" s="126"/>
      <c r="G1794" s="126"/>
      <c r="H1794" s="126"/>
      <c r="I1794" s="143"/>
      <c r="J1794" s="74">
        <v>1</v>
      </c>
      <c r="K1794" s="145"/>
      <c r="L1794" s="143"/>
      <c r="M1794" s="143"/>
      <c r="N1794" s="143"/>
      <c r="O1794" s="143"/>
    </row>
    <row r="1795" spans="1:15" s="138" customFormat="1" ht="24.95" customHeight="1">
      <c r="A1795" s="67">
        <v>501</v>
      </c>
      <c r="B1795" s="68"/>
      <c r="C1795" s="141" t="s">
        <v>912</v>
      </c>
      <c r="D1795" s="74">
        <v>1</v>
      </c>
      <c r="E1795" s="74" t="s">
        <v>17</v>
      </c>
      <c r="F1795" s="126"/>
      <c r="G1795" s="126"/>
      <c r="H1795" s="126"/>
      <c r="I1795" s="143"/>
      <c r="J1795" s="74">
        <v>1</v>
      </c>
      <c r="K1795" s="145"/>
      <c r="L1795" s="143"/>
      <c r="M1795" s="143"/>
      <c r="N1795" s="143"/>
      <c r="O1795" s="143"/>
    </row>
    <row r="1796" spans="1:15" s="138" customFormat="1" ht="24.95" customHeight="1">
      <c r="A1796" s="67">
        <v>502</v>
      </c>
      <c r="B1796" s="68"/>
      <c r="C1796" s="141" t="s">
        <v>913</v>
      </c>
      <c r="D1796" s="74">
        <v>1</v>
      </c>
      <c r="E1796" s="74" t="s">
        <v>17</v>
      </c>
      <c r="F1796" s="126"/>
      <c r="G1796" s="126"/>
      <c r="H1796" s="126"/>
      <c r="I1796" s="143"/>
      <c r="J1796" s="74">
        <v>1</v>
      </c>
      <c r="K1796" s="145"/>
      <c r="L1796" s="143"/>
      <c r="M1796" s="143"/>
      <c r="N1796" s="143"/>
      <c r="O1796" s="143"/>
    </row>
    <row r="1797" spans="1:15" s="138" customFormat="1" ht="24.95" customHeight="1">
      <c r="A1797" s="67">
        <v>503</v>
      </c>
      <c r="B1797" s="68"/>
      <c r="C1797" s="141" t="s">
        <v>914</v>
      </c>
      <c r="D1797" s="74">
        <v>1</v>
      </c>
      <c r="E1797" s="74" t="s">
        <v>17</v>
      </c>
      <c r="F1797" s="126"/>
      <c r="G1797" s="126"/>
      <c r="H1797" s="126"/>
      <c r="I1797" s="143"/>
      <c r="J1797" s="74">
        <v>1</v>
      </c>
      <c r="K1797" s="145"/>
      <c r="L1797" s="143"/>
      <c r="M1797" s="143"/>
      <c r="N1797" s="143"/>
      <c r="O1797" s="143"/>
    </row>
    <row r="1798" spans="1:15" s="138" customFormat="1" ht="24.95" customHeight="1">
      <c r="A1798" s="67">
        <v>504</v>
      </c>
      <c r="B1798" s="68"/>
      <c r="C1798" s="141" t="s">
        <v>915</v>
      </c>
      <c r="D1798" s="74">
        <v>1</v>
      </c>
      <c r="E1798" s="74" t="s">
        <v>17</v>
      </c>
      <c r="F1798" s="126"/>
      <c r="G1798" s="126"/>
      <c r="H1798" s="126"/>
      <c r="I1798" s="143"/>
      <c r="J1798" s="74">
        <v>1</v>
      </c>
      <c r="K1798" s="145"/>
      <c r="L1798" s="143"/>
      <c r="M1798" s="143"/>
      <c r="N1798" s="143"/>
      <c r="O1798" s="143"/>
    </row>
    <row r="1799" spans="1:15" s="138" customFormat="1" ht="24.95" customHeight="1">
      <c r="A1799" s="67">
        <v>505</v>
      </c>
      <c r="B1799" s="68"/>
      <c r="C1799" s="141" t="s">
        <v>916</v>
      </c>
      <c r="D1799" s="74">
        <v>1</v>
      </c>
      <c r="E1799" s="74" t="s">
        <v>17</v>
      </c>
      <c r="F1799" s="126"/>
      <c r="G1799" s="126"/>
      <c r="H1799" s="126"/>
      <c r="I1799" s="143"/>
      <c r="J1799" s="74">
        <v>1</v>
      </c>
      <c r="K1799" s="145"/>
      <c r="L1799" s="143"/>
      <c r="M1799" s="143"/>
      <c r="N1799" s="143"/>
      <c r="O1799" s="143"/>
    </row>
    <row r="1800" spans="1:15" s="138" customFormat="1" ht="24.95" customHeight="1">
      <c r="A1800" s="67">
        <v>506</v>
      </c>
      <c r="B1800" s="68"/>
      <c r="C1800" s="141" t="s">
        <v>917</v>
      </c>
      <c r="D1800" s="74">
        <v>1</v>
      </c>
      <c r="E1800" s="74" t="s">
        <v>17</v>
      </c>
      <c r="F1800" s="126"/>
      <c r="G1800" s="126"/>
      <c r="H1800" s="126"/>
      <c r="I1800" s="143"/>
      <c r="J1800" s="74">
        <v>1</v>
      </c>
      <c r="K1800" s="145"/>
      <c r="L1800" s="143"/>
      <c r="M1800" s="143"/>
      <c r="N1800" s="143"/>
      <c r="O1800" s="143"/>
    </row>
    <row r="1801" spans="1:15" s="138" customFormat="1" ht="24.95" customHeight="1">
      <c r="A1801" s="67">
        <v>507</v>
      </c>
      <c r="B1801" s="68"/>
      <c r="C1801" s="141" t="s">
        <v>918</v>
      </c>
      <c r="D1801" s="74">
        <v>1</v>
      </c>
      <c r="E1801" s="74" t="s">
        <v>17</v>
      </c>
      <c r="F1801" s="126"/>
      <c r="G1801" s="126"/>
      <c r="H1801" s="126"/>
      <c r="I1801" s="143"/>
      <c r="J1801" s="74">
        <v>1</v>
      </c>
      <c r="K1801" s="145"/>
      <c r="L1801" s="143"/>
      <c r="M1801" s="143"/>
      <c r="N1801" s="143"/>
      <c r="O1801" s="143"/>
    </row>
    <row r="1802" spans="1:15" s="138" customFormat="1" ht="24.95" customHeight="1">
      <c r="A1802" s="67">
        <v>508</v>
      </c>
      <c r="B1802" s="68"/>
      <c r="C1802" s="141" t="s">
        <v>919</v>
      </c>
      <c r="D1802" s="74">
        <v>1</v>
      </c>
      <c r="E1802" s="74" t="s">
        <v>17</v>
      </c>
      <c r="F1802" s="126"/>
      <c r="G1802" s="126"/>
      <c r="H1802" s="126"/>
      <c r="I1802" s="143"/>
      <c r="J1802" s="74">
        <v>1</v>
      </c>
      <c r="K1802" s="145"/>
      <c r="L1802" s="143"/>
      <c r="M1802" s="143"/>
      <c r="N1802" s="143"/>
      <c r="O1802" s="143"/>
    </row>
    <row r="1803" spans="1:15" s="138" customFormat="1" ht="24.95" customHeight="1">
      <c r="A1803" s="67">
        <v>509</v>
      </c>
      <c r="B1803" s="68"/>
      <c r="C1803" s="141" t="s">
        <v>920</v>
      </c>
      <c r="D1803" s="74">
        <v>1</v>
      </c>
      <c r="E1803" s="74" t="s">
        <v>17</v>
      </c>
      <c r="F1803" s="126"/>
      <c r="G1803" s="126"/>
      <c r="H1803" s="126"/>
      <c r="I1803" s="143"/>
      <c r="J1803" s="74">
        <v>1</v>
      </c>
      <c r="K1803" s="145"/>
      <c r="L1803" s="143"/>
      <c r="M1803" s="143"/>
      <c r="N1803" s="143"/>
      <c r="O1803" s="143"/>
    </row>
    <row r="1804" spans="1:15" s="138" customFormat="1" ht="24.95" customHeight="1">
      <c r="A1804" s="67">
        <v>510</v>
      </c>
      <c r="B1804" s="68"/>
      <c r="C1804" s="141" t="s">
        <v>921</v>
      </c>
      <c r="D1804" s="74">
        <v>1</v>
      </c>
      <c r="E1804" s="74" t="s">
        <v>17</v>
      </c>
      <c r="F1804" s="126"/>
      <c r="G1804" s="126"/>
      <c r="H1804" s="126"/>
      <c r="I1804" s="143"/>
      <c r="J1804" s="74">
        <v>1</v>
      </c>
      <c r="K1804" s="145"/>
      <c r="L1804" s="143"/>
      <c r="M1804" s="143"/>
      <c r="N1804" s="143"/>
      <c r="O1804" s="143"/>
    </row>
    <row r="1805" spans="1:15" s="138" customFormat="1" ht="24.95" customHeight="1">
      <c r="A1805" s="67">
        <v>511</v>
      </c>
      <c r="B1805" s="68"/>
      <c r="C1805" s="141" t="s">
        <v>922</v>
      </c>
      <c r="D1805" s="74">
        <v>1</v>
      </c>
      <c r="E1805" s="74" t="s">
        <v>17</v>
      </c>
      <c r="F1805" s="126"/>
      <c r="G1805" s="126"/>
      <c r="H1805" s="126"/>
      <c r="I1805" s="143"/>
      <c r="J1805" s="74">
        <v>1</v>
      </c>
      <c r="K1805" s="145"/>
      <c r="L1805" s="143"/>
      <c r="M1805" s="143"/>
      <c r="N1805" s="143"/>
      <c r="O1805" s="143"/>
    </row>
    <row r="1806" spans="1:15" s="138" customFormat="1" ht="24.95" customHeight="1">
      <c r="A1806" s="67">
        <v>512</v>
      </c>
      <c r="B1806" s="68"/>
      <c r="C1806" s="141" t="s">
        <v>923</v>
      </c>
      <c r="D1806" s="74">
        <v>1</v>
      </c>
      <c r="E1806" s="74" t="s">
        <v>17</v>
      </c>
      <c r="F1806" s="126"/>
      <c r="G1806" s="126"/>
      <c r="H1806" s="126"/>
      <c r="I1806" s="143"/>
      <c r="J1806" s="74">
        <v>1</v>
      </c>
      <c r="K1806" s="145"/>
      <c r="L1806" s="143"/>
      <c r="M1806" s="143"/>
      <c r="N1806" s="143"/>
      <c r="O1806" s="143"/>
    </row>
    <row r="1807" spans="1:15" s="138" customFormat="1" ht="24.95" customHeight="1">
      <c r="A1807" s="67">
        <v>513</v>
      </c>
      <c r="B1807" s="68"/>
      <c r="C1807" s="141" t="s">
        <v>924</v>
      </c>
      <c r="D1807" s="74">
        <v>1</v>
      </c>
      <c r="E1807" s="74" t="s">
        <v>17</v>
      </c>
      <c r="F1807" s="126"/>
      <c r="G1807" s="126"/>
      <c r="H1807" s="126"/>
      <c r="I1807" s="143"/>
      <c r="J1807" s="74">
        <v>1</v>
      </c>
      <c r="K1807" s="145"/>
      <c r="L1807" s="143"/>
      <c r="M1807" s="143"/>
      <c r="N1807" s="143"/>
      <c r="O1807" s="143"/>
    </row>
    <row r="1808" spans="1:15" s="138" customFormat="1" ht="24.75" customHeight="1">
      <c r="A1808" s="67">
        <v>514</v>
      </c>
      <c r="B1808" s="68"/>
      <c r="C1808" s="141" t="s">
        <v>925</v>
      </c>
      <c r="D1808" s="74">
        <v>1</v>
      </c>
      <c r="E1808" s="74" t="s">
        <v>17</v>
      </c>
      <c r="F1808" s="126"/>
      <c r="G1808" s="126"/>
      <c r="H1808" s="126"/>
      <c r="I1808" s="143"/>
      <c r="J1808" s="74">
        <v>1</v>
      </c>
      <c r="K1808" s="145"/>
      <c r="L1808" s="143"/>
      <c r="M1808" s="143"/>
      <c r="N1808" s="143"/>
      <c r="O1808" s="143"/>
    </row>
    <row r="1809" spans="1:15" s="138" customFormat="1" ht="24.95" customHeight="1">
      <c r="A1809" s="67">
        <v>515</v>
      </c>
      <c r="B1809" s="68"/>
      <c r="C1809" s="141" t="s">
        <v>926</v>
      </c>
      <c r="D1809" s="74">
        <v>1</v>
      </c>
      <c r="E1809" s="74" t="s">
        <v>17</v>
      </c>
      <c r="F1809" s="126"/>
      <c r="G1809" s="126"/>
      <c r="H1809" s="126"/>
      <c r="I1809" s="143"/>
      <c r="J1809" s="74">
        <v>1</v>
      </c>
      <c r="K1809" s="145"/>
      <c r="L1809" s="143"/>
      <c r="M1809" s="143"/>
      <c r="N1809" s="143"/>
      <c r="O1809" s="143"/>
    </row>
    <row r="1810" spans="1:15" s="138" customFormat="1" ht="24.95" customHeight="1">
      <c r="A1810" s="67">
        <v>516</v>
      </c>
      <c r="B1810" s="68"/>
      <c r="C1810" s="141" t="s">
        <v>927</v>
      </c>
      <c r="D1810" s="74">
        <v>1</v>
      </c>
      <c r="E1810" s="74" t="s">
        <v>17</v>
      </c>
      <c r="F1810" s="126"/>
      <c r="G1810" s="126"/>
      <c r="H1810" s="126"/>
      <c r="I1810" s="143"/>
      <c r="J1810" s="74">
        <v>1</v>
      </c>
      <c r="K1810" s="145"/>
      <c r="L1810" s="143"/>
      <c r="M1810" s="143"/>
      <c r="N1810" s="143"/>
      <c r="O1810" s="143"/>
    </row>
    <row r="1811" spans="1:15" s="138" customFormat="1" ht="24.95" customHeight="1">
      <c r="A1811" s="67">
        <v>517</v>
      </c>
      <c r="B1811" s="68"/>
      <c r="C1811" s="141" t="s">
        <v>928</v>
      </c>
      <c r="D1811" s="74">
        <v>1</v>
      </c>
      <c r="E1811" s="74" t="s">
        <v>17</v>
      </c>
      <c r="F1811" s="126"/>
      <c r="G1811" s="126"/>
      <c r="H1811" s="126"/>
      <c r="I1811" s="143"/>
      <c r="J1811" s="74">
        <v>1</v>
      </c>
      <c r="K1811" s="145"/>
      <c r="L1811" s="143"/>
      <c r="M1811" s="143"/>
      <c r="N1811" s="143"/>
      <c r="O1811" s="143"/>
    </row>
    <row r="1812" spans="1:15" s="138" customFormat="1" ht="24.95" customHeight="1">
      <c r="A1812" s="67">
        <v>518</v>
      </c>
      <c r="B1812" s="68"/>
      <c r="C1812" s="141" t="s">
        <v>929</v>
      </c>
      <c r="D1812" s="74">
        <v>1</v>
      </c>
      <c r="E1812" s="74" t="s">
        <v>17</v>
      </c>
      <c r="F1812" s="126"/>
      <c r="G1812" s="126"/>
      <c r="H1812" s="126"/>
      <c r="I1812" s="143"/>
      <c r="J1812" s="74">
        <v>1</v>
      </c>
      <c r="K1812" s="145"/>
      <c r="L1812" s="143"/>
      <c r="M1812" s="143"/>
      <c r="N1812" s="143"/>
      <c r="O1812" s="143"/>
    </row>
    <row r="1813" spans="1:15" s="138" customFormat="1" ht="24.95" customHeight="1">
      <c r="A1813" s="67">
        <v>519</v>
      </c>
      <c r="B1813" s="68"/>
      <c r="C1813" s="141" t="s">
        <v>930</v>
      </c>
      <c r="D1813" s="74">
        <v>1</v>
      </c>
      <c r="E1813" s="74" t="s">
        <v>17</v>
      </c>
      <c r="F1813" s="126"/>
      <c r="G1813" s="126"/>
      <c r="H1813" s="126"/>
      <c r="I1813" s="143"/>
      <c r="J1813" s="74">
        <v>1</v>
      </c>
      <c r="K1813" s="145"/>
      <c r="L1813" s="143"/>
      <c r="M1813" s="143"/>
      <c r="N1813" s="143"/>
      <c r="O1813" s="143"/>
    </row>
    <row r="1814" spans="1:15" s="138" customFormat="1" ht="24.95" customHeight="1">
      <c r="A1814" s="67">
        <v>520</v>
      </c>
      <c r="B1814" s="68"/>
      <c r="C1814" s="141" t="s">
        <v>931</v>
      </c>
      <c r="D1814" s="74">
        <v>1</v>
      </c>
      <c r="E1814" s="74" t="s">
        <v>17</v>
      </c>
      <c r="F1814" s="126"/>
      <c r="G1814" s="126"/>
      <c r="H1814" s="126"/>
      <c r="I1814" s="143"/>
      <c r="J1814" s="74">
        <v>1</v>
      </c>
      <c r="K1814" s="145"/>
      <c r="L1814" s="143"/>
      <c r="M1814" s="143"/>
      <c r="N1814" s="143"/>
      <c r="O1814" s="143"/>
    </row>
    <row r="1815" spans="1:15" s="138" customFormat="1" ht="24.95" customHeight="1">
      <c r="A1815" s="67">
        <v>521</v>
      </c>
      <c r="B1815" s="68"/>
      <c r="C1815" s="141" t="s">
        <v>932</v>
      </c>
      <c r="D1815" s="74">
        <v>1</v>
      </c>
      <c r="E1815" s="74" t="s">
        <v>17</v>
      </c>
      <c r="F1815" s="126"/>
      <c r="G1815" s="126"/>
      <c r="H1815" s="126"/>
      <c r="I1815" s="143"/>
      <c r="J1815" s="74">
        <v>1</v>
      </c>
      <c r="K1815" s="145"/>
      <c r="L1815" s="143"/>
      <c r="M1815" s="143"/>
      <c r="N1815" s="143"/>
      <c r="O1815" s="143"/>
    </row>
    <row r="1816" spans="1:15" s="138" customFormat="1" ht="24.95" customHeight="1">
      <c r="A1816" s="67">
        <v>522</v>
      </c>
      <c r="B1816" s="68"/>
      <c r="C1816" s="141" t="s">
        <v>933</v>
      </c>
      <c r="D1816" s="74">
        <v>1</v>
      </c>
      <c r="E1816" s="74" t="s">
        <v>17</v>
      </c>
      <c r="F1816" s="126"/>
      <c r="G1816" s="126"/>
      <c r="H1816" s="126"/>
      <c r="I1816" s="143"/>
      <c r="J1816" s="74">
        <v>1</v>
      </c>
      <c r="K1816" s="145"/>
      <c r="L1816" s="143"/>
      <c r="M1816" s="143"/>
      <c r="N1816" s="143"/>
      <c r="O1816" s="143"/>
    </row>
    <row r="1817" spans="1:15" s="138" customFormat="1" ht="24.95" customHeight="1">
      <c r="A1817" s="67">
        <v>523</v>
      </c>
      <c r="B1817" s="68"/>
      <c r="C1817" s="141" t="s">
        <v>934</v>
      </c>
      <c r="D1817" s="74">
        <v>1</v>
      </c>
      <c r="E1817" s="74" t="s">
        <v>17</v>
      </c>
      <c r="F1817" s="126"/>
      <c r="G1817" s="126"/>
      <c r="H1817" s="126"/>
      <c r="I1817" s="143"/>
      <c r="J1817" s="74">
        <v>1</v>
      </c>
      <c r="K1817" s="145"/>
      <c r="L1817" s="143"/>
      <c r="M1817" s="143"/>
      <c r="N1817" s="143"/>
      <c r="O1817" s="143"/>
    </row>
    <row r="1818" spans="1:15" s="138" customFormat="1" ht="24.95" customHeight="1">
      <c r="A1818" s="67">
        <v>524</v>
      </c>
      <c r="B1818" s="68"/>
      <c r="C1818" s="141" t="s">
        <v>935</v>
      </c>
      <c r="D1818" s="74">
        <v>1</v>
      </c>
      <c r="E1818" s="74" t="s">
        <v>17</v>
      </c>
      <c r="F1818" s="126"/>
      <c r="G1818" s="126"/>
      <c r="H1818" s="126"/>
      <c r="I1818" s="143"/>
      <c r="J1818" s="74">
        <v>1</v>
      </c>
      <c r="K1818" s="145"/>
      <c r="L1818" s="143"/>
      <c r="M1818" s="143"/>
      <c r="N1818" s="143"/>
      <c r="O1818" s="143"/>
    </row>
    <row r="1819" spans="1:15" s="138" customFormat="1" ht="24.95" customHeight="1">
      <c r="A1819" s="67">
        <v>525</v>
      </c>
      <c r="B1819" s="68"/>
      <c r="C1819" s="141" t="s">
        <v>936</v>
      </c>
      <c r="D1819" s="74">
        <v>1</v>
      </c>
      <c r="E1819" s="74" t="s">
        <v>17</v>
      </c>
      <c r="F1819" s="126"/>
      <c r="G1819" s="126"/>
      <c r="H1819" s="126"/>
      <c r="I1819" s="143"/>
      <c r="J1819" s="74">
        <v>1</v>
      </c>
      <c r="K1819" s="145"/>
      <c r="L1819" s="143"/>
      <c r="M1819" s="143"/>
      <c r="N1819" s="143"/>
      <c r="O1819" s="143"/>
    </row>
    <row r="1820" spans="1:15" s="138" customFormat="1" ht="24.95" customHeight="1">
      <c r="A1820" s="67">
        <v>526</v>
      </c>
      <c r="B1820" s="68"/>
      <c r="C1820" s="141" t="s">
        <v>937</v>
      </c>
      <c r="D1820" s="74">
        <v>1</v>
      </c>
      <c r="E1820" s="74" t="s">
        <v>17</v>
      </c>
      <c r="F1820" s="126"/>
      <c r="G1820" s="126"/>
      <c r="H1820" s="126"/>
      <c r="I1820" s="143"/>
      <c r="J1820" s="74">
        <v>1</v>
      </c>
      <c r="K1820" s="145"/>
      <c r="L1820" s="143"/>
      <c r="M1820" s="143"/>
      <c r="N1820" s="143"/>
      <c r="O1820" s="143"/>
    </row>
    <row r="1821" spans="1:15" s="138" customFormat="1" ht="24.95" customHeight="1">
      <c r="A1821" s="67">
        <v>527</v>
      </c>
      <c r="B1821" s="68"/>
      <c r="C1821" s="141" t="s">
        <v>938</v>
      </c>
      <c r="D1821" s="74">
        <v>1</v>
      </c>
      <c r="E1821" s="74" t="s">
        <v>17</v>
      </c>
      <c r="F1821" s="126"/>
      <c r="G1821" s="126"/>
      <c r="H1821" s="126"/>
      <c r="I1821" s="143"/>
      <c r="J1821" s="74">
        <v>1</v>
      </c>
      <c r="K1821" s="145"/>
      <c r="L1821" s="143"/>
      <c r="M1821" s="143"/>
      <c r="N1821" s="143"/>
      <c r="O1821" s="143"/>
    </row>
    <row r="1822" spans="1:15" s="138" customFormat="1" ht="24.95" customHeight="1">
      <c r="A1822" s="67">
        <v>528</v>
      </c>
      <c r="B1822" s="68"/>
      <c r="C1822" s="141" t="s">
        <v>939</v>
      </c>
      <c r="D1822" s="74">
        <v>1</v>
      </c>
      <c r="E1822" s="74" t="s">
        <v>17</v>
      </c>
      <c r="F1822" s="126"/>
      <c r="G1822" s="126"/>
      <c r="H1822" s="126"/>
      <c r="I1822" s="143"/>
      <c r="J1822" s="74">
        <v>1</v>
      </c>
      <c r="K1822" s="145"/>
      <c r="L1822" s="143"/>
      <c r="M1822" s="143"/>
      <c r="N1822" s="143"/>
      <c r="O1822" s="143"/>
    </row>
    <row r="1823" spans="1:15" s="138" customFormat="1" ht="24.95" customHeight="1">
      <c r="A1823" s="67">
        <v>529</v>
      </c>
      <c r="B1823" s="68"/>
      <c r="C1823" s="141" t="s">
        <v>940</v>
      </c>
      <c r="D1823" s="74">
        <v>1</v>
      </c>
      <c r="E1823" s="74" t="s">
        <v>17</v>
      </c>
      <c r="F1823" s="126"/>
      <c r="G1823" s="126"/>
      <c r="H1823" s="126"/>
      <c r="I1823" s="143"/>
      <c r="J1823" s="74">
        <v>1</v>
      </c>
      <c r="K1823" s="145"/>
      <c r="L1823" s="143"/>
      <c r="M1823" s="143"/>
      <c r="N1823" s="143"/>
      <c r="O1823" s="143"/>
    </row>
    <row r="1824" spans="1:15" s="138" customFormat="1" ht="24.95" customHeight="1">
      <c r="A1824" s="67">
        <v>530</v>
      </c>
      <c r="B1824" s="68"/>
      <c r="C1824" s="141" t="s">
        <v>941</v>
      </c>
      <c r="D1824" s="74">
        <v>1</v>
      </c>
      <c r="E1824" s="74" t="s">
        <v>17</v>
      </c>
      <c r="F1824" s="126"/>
      <c r="G1824" s="126"/>
      <c r="H1824" s="126"/>
      <c r="I1824" s="143"/>
      <c r="J1824" s="74">
        <v>1</v>
      </c>
      <c r="K1824" s="145"/>
      <c r="L1824" s="143"/>
      <c r="M1824" s="143"/>
      <c r="N1824" s="143"/>
      <c r="O1824" s="143"/>
    </row>
    <row r="1825" spans="1:15" s="138" customFormat="1" ht="24.95" customHeight="1">
      <c r="A1825" s="67">
        <v>531</v>
      </c>
      <c r="B1825" s="68"/>
      <c r="C1825" s="141" t="s">
        <v>942</v>
      </c>
      <c r="D1825" s="74">
        <v>1</v>
      </c>
      <c r="E1825" s="74" t="s">
        <v>17</v>
      </c>
      <c r="F1825" s="126"/>
      <c r="G1825" s="126"/>
      <c r="H1825" s="126"/>
      <c r="I1825" s="143"/>
      <c r="J1825" s="74">
        <v>1</v>
      </c>
      <c r="K1825" s="145"/>
      <c r="L1825" s="143"/>
      <c r="M1825" s="143"/>
      <c r="N1825" s="143"/>
      <c r="O1825" s="143"/>
    </row>
    <row r="1826" spans="1:15" s="138" customFormat="1" ht="24.95" customHeight="1">
      <c r="A1826" s="67">
        <v>532</v>
      </c>
      <c r="B1826" s="68"/>
      <c r="C1826" s="141" t="s">
        <v>943</v>
      </c>
      <c r="D1826" s="74">
        <v>1</v>
      </c>
      <c r="E1826" s="74" t="s">
        <v>17</v>
      </c>
      <c r="F1826" s="126"/>
      <c r="G1826" s="126"/>
      <c r="H1826" s="126"/>
      <c r="I1826" s="143"/>
      <c r="J1826" s="74">
        <v>1</v>
      </c>
      <c r="K1826" s="145"/>
      <c r="L1826" s="143"/>
      <c r="M1826" s="143"/>
      <c r="N1826" s="143"/>
      <c r="O1826" s="143"/>
    </row>
    <row r="1827" spans="1:15" s="138" customFormat="1" ht="24.95" customHeight="1">
      <c r="A1827" s="67">
        <v>533</v>
      </c>
      <c r="B1827" s="68"/>
      <c r="C1827" s="141" t="s">
        <v>944</v>
      </c>
      <c r="D1827" s="74">
        <v>1</v>
      </c>
      <c r="E1827" s="74" t="s">
        <v>17</v>
      </c>
      <c r="F1827" s="126"/>
      <c r="G1827" s="126"/>
      <c r="H1827" s="126"/>
      <c r="I1827" s="143"/>
      <c r="J1827" s="74">
        <v>1</v>
      </c>
      <c r="K1827" s="145"/>
      <c r="L1827" s="143"/>
      <c r="M1827" s="143"/>
      <c r="N1827" s="143"/>
      <c r="O1827" s="143"/>
    </row>
    <row r="1828" spans="1:15" s="138" customFormat="1" ht="24.95" customHeight="1">
      <c r="A1828" s="67">
        <v>534</v>
      </c>
      <c r="B1828" s="68"/>
      <c r="C1828" s="141" t="s">
        <v>945</v>
      </c>
      <c r="D1828" s="74">
        <v>1</v>
      </c>
      <c r="E1828" s="74" t="s">
        <v>17</v>
      </c>
      <c r="F1828" s="126"/>
      <c r="G1828" s="126"/>
      <c r="H1828" s="126"/>
      <c r="I1828" s="143"/>
      <c r="J1828" s="74">
        <v>1</v>
      </c>
      <c r="K1828" s="145"/>
      <c r="L1828" s="143"/>
      <c r="M1828" s="143"/>
      <c r="N1828" s="143"/>
      <c r="O1828" s="143"/>
    </row>
    <row r="1829" spans="1:15" s="138" customFormat="1" ht="24.75" customHeight="1">
      <c r="A1829" s="67">
        <v>535</v>
      </c>
      <c r="B1829" s="68"/>
      <c r="C1829" s="141" t="s">
        <v>946</v>
      </c>
      <c r="D1829" s="74">
        <v>1</v>
      </c>
      <c r="E1829" s="74" t="s">
        <v>17</v>
      </c>
      <c r="F1829" s="126"/>
      <c r="G1829" s="126"/>
      <c r="H1829" s="126"/>
      <c r="I1829" s="143"/>
      <c r="J1829" s="74">
        <v>1</v>
      </c>
      <c r="K1829" s="145"/>
      <c r="L1829" s="143"/>
      <c r="M1829" s="143"/>
      <c r="N1829" s="143"/>
      <c r="O1829" s="143"/>
    </row>
    <row r="1830" spans="1:15" s="138" customFormat="1" ht="24.75" customHeight="1">
      <c r="A1830" s="67">
        <v>536</v>
      </c>
      <c r="B1830" s="68"/>
      <c r="C1830" s="141" t="s">
        <v>947</v>
      </c>
      <c r="D1830" s="74">
        <v>1</v>
      </c>
      <c r="E1830" s="74" t="s">
        <v>17</v>
      </c>
      <c r="F1830" s="126"/>
      <c r="G1830" s="126"/>
      <c r="H1830" s="126"/>
      <c r="I1830" s="143"/>
      <c r="J1830" s="74">
        <v>1</v>
      </c>
      <c r="K1830" s="145"/>
      <c r="L1830" s="143"/>
      <c r="M1830" s="143"/>
      <c r="N1830" s="143"/>
      <c r="O1830" s="143"/>
    </row>
    <row r="1831" spans="1:15" s="138" customFormat="1" ht="24.95" customHeight="1">
      <c r="A1831" s="67">
        <v>537</v>
      </c>
      <c r="B1831" s="68"/>
      <c r="C1831" s="141" t="s">
        <v>948</v>
      </c>
      <c r="D1831" s="74">
        <v>1</v>
      </c>
      <c r="E1831" s="74" t="s">
        <v>17</v>
      </c>
      <c r="F1831" s="126"/>
      <c r="G1831" s="126"/>
      <c r="H1831" s="126"/>
      <c r="I1831" s="143"/>
      <c r="J1831" s="74">
        <v>1</v>
      </c>
      <c r="K1831" s="145"/>
      <c r="L1831" s="143"/>
      <c r="M1831" s="143"/>
      <c r="N1831" s="143"/>
      <c r="O1831" s="143"/>
    </row>
    <row r="1832" spans="1:15" s="138" customFormat="1" ht="24.95" customHeight="1">
      <c r="A1832" s="67">
        <v>538</v>
      </c>
      <c r="B1832" s="68"/>
      <c r="C1832" s="141" t="s">
        <v>949</v>
      </c>
      <c r="D1832" s="74">
        <v>1</v>
      </c>
      <c r="E1832" s="74" t="s">
        <v>17</v>
      </c>
      <c r="F1832" s="126"/>
      <c r="G1832" s="126"/>
      <c r="H1832" s="126"/>
      <c r="I1832" s="143"/>
      <c r="J1832" s="74">
        <v>1</v>
      </c>
      <c r="K1832" s="145"/>
      <c r="L1832" s="143"/>
      <c r="M1832" s="143"/>
      <c r="N1832" s="143"/>
      <c r="O1832" s="143"/>
    </row>
    <row r="1833" spans="1:15" s="138" customFormat="1" ht="24.95" customHeight="1">
      <c r="A1833" s="67">
        <v>539</v>
      </c>
      <c r="B1833" s="68"/>
      <c r="C1833" s="141" t="s">
        <v>950</v>
      </c>
      <c r="D1833" s="74">
        <v>1</v>
      </c>
      <c r="E1833" s="74" t="s">
        <v>17</v>
      </c>
      <c r="F1833" s="126"/>
      <c r="G1833" s="126"/>
      <c r="H1833" s="126"/>
      <c r="I1833" s="143"/>
      <c r="J1833" s="74">
        <v>1</v>
      </c>
      <c r="K1833" s="145"/>
      <c r="L1833" s="143"/>
      <c r="M1833" s="143"/>
      <c r="N1833" s="143"/>
      <c r="O1833" s="143"/>
    </row>
    <row r="1834" spans="1:15" s="138" customFormat="1" ht="24.95" customHeight="1">
      <c r="A1834" s="67">
        <v>540</v>
      </c>
      <c r="B1834" s="68"/>
      <c r="C1834" s="141" t="s">
        <v>951</v>
      </c>
      <c r="D1834" s="74">
        <v>1</v>
      </c>
      <c r="E1834" s="74" t="s">
        <v>17</v>
      </c>
      <c r="F1834" s="126"/>
      <c r="G1834" s="126"/>
      <c r="H1834" s="126"/>
      <c r="I1834" s="143"/>
      <c r="J1834" s="74">
        <v>1</v>
      </c>
      <c r="K1834" s="145"/>
      <c r="L1834" s="143"/>
      <c r="M1834" s="143"/>
      <c r="N1834" s="143"/>
      <c r="O1834" s="143"/>
    </row>
    <row r="1835" spans="1:15" s="138" customFormat="1" ht="24.95" customHeight="1">
      <c r="A1835" s="67">
        <v>541</v>
      </c>
      <c r="B1835" s="68"/>
      <c r="C1835" s="141" t="s">
        <v>952</v>
      </c>
      <c r="D1835" s="74">
        <v>1</v>
      </c>
      <c r="E1835" s="74" t="s">
        <v>17</v>
      </c>
      <c r="F1835" s="126"/>
      <c r="G1835" s="126"/>
      <c r="H1835" s="126"/>
      <c r="I1835" s="143"/>
      <c r="J1835" s="74">
        <v>1</v>
      </c>
      <c r="K1835" s="145"/>
      <c r="L1835" s="143"/>
      <c r="M1835" s="143"/>
      <c r="N1835" s="143"/>
      <c r="O1835" s="143"/>
    </row>
    <row r="1836" spans="1:15" s="138" customFormat="1" ht="24.95" customHeight="1">
      <c r="A1836" s="67">
        <v>542</v>
      </c>
      <c r="B1836" s="68"/>
      <c r="C1836" s="141" t="s">
        <v>953</v>
      </c>
      <c r="D1836" s="74">
        <v>1</v>
      </c>
      <c r="E1836" s="74" t="s">
        <v>17</v>
      </c>
      <c r="F1836" s="126"/>
      <c r="G1836" s="126"/>
      <c r="H1836" s="126"/>
      <c r="I1836" s="143"/>
      <c r="J1836" s="74">
        <v>1</v>
      </c>
      <c r="K1836" s="145"/>
      <c r="L1836" s="143"/>
      <c r="M1836" s="143"/>
      <c r="N1836" s="143"/>
      <c r="O1836" s="143"/>
    </row>
    <row r="1837" spans="1:15" s="138" customFormat="1" ht="24.95" customHeight="1">
      <c r="A1837" s="67">
        <v>543</v>
      </c>
      <c r="B1837" s="68"/>
      <c r="C1837" s="141" t="s">
        <v>954</v>
      </c>
      <c r="D1837" s="74">
        <v>1</v>
      </c>
      <c r="E1837" s="74" t="s">
        <v>17</v>
      </c>
      <c r="F1837" s="126"/>
      <c r="G1837" s="126"/>
      <c r="H1837" s="126"/>
      <c r="I1837" s="143"/>
      <c r="J1837" s="74">
        <v>1</v>
      </c>
      <c r="K1837" s="145"/>
      <c r="L1837" s="143"/>
      <c r="M1837" s="143"/>
      <c r="N1837" s="143"/>
      <c r="O1837" s="143"/>
    </row>
    <row r="1838" spans="1:15" s="138" customFormat="1" ht="24.95" customHeight="1">
      <c r="A1838" s="67">
        <v>544</v>
      </c>
      <c r="B1838" s="68"/>
      <c r="C1838" s="141" t="s">
        <v>955</v>
      </c>
      <c r="D1838" s="74">
        <v>1</v>
      </c>
      <c r="E1838" s="74" t="s">
        <v>17</v>
      </c>
      <c r="F1838" s="126"/>
      <c r="G1838" s="126"/>
      <c r="H1838" s="126"/>
      <c r="I1838" s="143"/>
      <c r="J1838" s="74">
        <v>1</v>
      </c>
      <c r="K1838" s="145"/>
      <c r="L1838" s="143"/>
      <c r="M1838" s="143"/>
      <c r="N1838" s="143"/>
      <c r="O1838" s="143"/>
    </row>
    <row r="1839" spans="1:15" s="138" customFormat="1" ht="24.95" customHeight="1">
      <c r="A1839" s="67">
        <v>545</v>
      </c>
      <c r="B1839" s="68"/>
      <c r="C1839" s="141" t="s">
        <v>956</v>
      </c>
      <c r="D1839" s="74">
        <v>1</v>
      </c>
      <c r="E1839" s="74" t="s">
        <v>17</v>
      </c>
      <c r="F1839" s="126"/>
      <c r="G1839" s="126"/>
      <c r="H1839" s="126"/>
      <c r="I1839" s="143"/>
      <c r="J1839" s="74">
        <v>1</v>
      </c>
      <c r="K1839" s="145"/>
      <c r="L1839" s="143"/>
      <c r="M1839" s="143"/>
      <c r="N1839" s="143"/>
      <c r="O1839" s="143"/>
    </row>
    <row r="1840" spans="1:15" s="138" customFormat="1" ht="24.95" customHeight="1">
      <c r="A1840" s="67">
        <v>546</v>
      </c>
      <c r="B1840" s="68"/>
      <c r="C1840" s="141" t="s">
        <v>957</v>
      </c>
      <c r="D1840" s="74">
        <v>1</v>
      </c>
      <c r="E1840" s="74" t="s">
        <v>17</v>
      </c>
      <c r="F1840" s="126"/>
      <c r="G1840" s="126"/>
      <c r="H1840" s="126"/>
      <c r="I1840" s="143"/>
      <c r="J1840" s="74">
        <v>1</v>
      </c>
      <c r="K1840" s="145"/>
      <c r="L1840" s="143"/>
      <c r="M1840" s="143"/>
      <c r="N1840" s="143"/>
      <c r="O1840" s="143"/>
    </row>
    <row r="1841" spans="1:15" s="138" customFormat="1" ht="24.95" customHeight="1">
      <c r="A1841" s="67">
        <v>547</v>
      </c>
      <c r="B1841" s="68"/>
      <c r="C1841" s="141" t="s">
        <v>958</v>
      </c>
      <c r="D1841" s="74">
        <v>1</v>
      </c>
      <c r="E1841" s="74" t="s">
        <v>17</v>
      </c>
      <c r="F1841" s="126"/>
      <c r="G1841" s="126"/>
      <c r="H1841" s="126"/>
      <c r="I1841" s="143"/>
      <c r="J1841" s="74">
        <v>1</v>
      </c>
      <c r="K1841" s="145"/>
      <c r="L1841" s="143"/>
      <c r="M1841" s="143"/>
      <c r="N1841" s="143"/>
      <c r="O1841" s="143"/>
    </row>
    <row r="1842" spans="1:15" s="138" customFormat="1" ht="24.95" customHeight="1">
      <c r="A1842" s="67">
        <v>548</v>
      </c>
      <c r="B1842" s="68"/>
      <c r="C1842" s="141" t="s">
        <v>959</v>
      </c>
      <c r="D1842" s="74">
        <v>1</v>
      </c>
      <c r="E1842" s="74" t="s">
        <v>17</v>
      </c>
      <c r="F1842" s="126"/>
      <c r="G1842" s="126"/>
      <c r="H1842" s="126"/>
      <c r="I1842" s="143"/>
      <c r="J1842" s="74">
        <v>1</v>
      </c>
      <c r="K1842" s="145"/>
      <c r="L1842" s="143"/>
      <c r="M1842" s="143"/>
      <c r="N1842" s="143"/>
      <c r="O1842" s="143"/>
    </row>
    <row r="1843" spans="1:15" s="138" customFormat="1" ht="24.95" customHeight="1">
      <c r="A1843" s="67">
        <v>549</v>
      </c>
      <c r="B1843" s="68"/>
      <c r="C1843" s="141" t="s">
        <v>960</v>
      </c>
      <c r="D1843" s="74">
        <v>1</v>
      </c>
      <c r="E1843" s="74" t="s">
        <v>17</v>
      </c>
      <c r="F1843" s="126"/>
      <c r="G1843" s="126"/>
      <c r="H1843" s="126"/>
      <c r="I1843" s="143"/>
      <c r="J1843" s="74">
        <v>1</v>
      </c>
      <c r="K1843" s="145"/>
      <c r="L1843" s="143"/>
      <c r="M1843" s="143"/>
      <c r="N1843" s="143"/>
      <c r="O1843" s="143"/>
    </row>
    <row r="1844" spans="1:15" s="138" customFormat="1" ht="24.95" customHeight="1">
      <c r="A1844" s="67">
        <v>550</v>
      </c>
      <c r="B1844" s="68"/>
      <c r="C1844" s="141" t="s">
        <v>961</v>
      </c>
      <c r="D1844" s="74">
        <v>1</v>
      </c>
      <c r="E1844" s="74" t="s">
        <v>17</v>
      </c>
      <c r="F1844" s="126"/>
      <c r="G1844" s="126"/>
      <c r="H1844" s="126"/>
      <c r="I1844" s="143"/>
      <c r="J1844" s="74">
        <v>1</v>
      </c>
      <c r="K1844" s="145"/>
      <c r="L1844" s="143"/>
      <c r="M1844" s="143"/>
      <c r="N1844" s="143"/>
      <c r="O1844" s="143"/>
    </row>
    <row r="1845" spans="1:15" s="138" customFormat="1" ht="24.95" customHeight="1">
      <c r="A1845" s="67">
        <v>551</v>
      </c>
      <c r="B1845" s="68"/>
      <c r="C1845" s="141" t="s">
        <v>962</v>
      </c>
      <c r="D1845" s="74">
        <v>1</v>
      </c>
      <c r="E1845" s="74" t="s">
        <v>17</v>
      </c>
      <c r="F1845" s="126"/>
      <c r="G1845" s="126"/>
      <c r="H1845" s="126"/>
      <c r="I1845" s="143"/>
      <c r="J1845" s="74">
        <v>1</v>
      </c>
      <c r="K1845" s="145"/>
      <c r="L1845" s="143"/>
      <c r="M1845" s="143"/>
      <c r="N1845" s="143"/>
      <c r="O1845" s="143"/>
    </row>
    <row r="1846" spans="1:15" s="138" customFormat="1" ht="24.95" customHeight="1">
      <c r="A1846" s="67">
        <v>552</v>
      </c>
      <c r="B1846" s="68"/>
      <c r="C1846" s="141" t="s">
        <v>963</v>
      </c>
      <c r="D1846" s="74">
        <v>1</v>
      </c>
      <c r="E1846" s="74" t="s">
        <v>17</v>
      </c>
      <c r="F1846" s="126"/>
      <c r="G1846" s="126"/>
      <c r="H1846" s="126"/>
      <c r="I1846" s="143"/>
      <c r="J1846" s="74">
        <v>1</v>
      </c>
      <c r="K1846" s="145"/>
      <c r="L1846" s="143"/>
      <c r="M1846" s="143"/>
      <c r="N1846" s="143"/>
      <c r="O1846" s="143"/>
    </row>
    <row r="1847" spans="1:15" s="138" customFormat="1" ht="24.95" customHeight="1">
      <c r="A1847" s="67">
        <v>553</v>
      </c>
      <c r="B1847" s="68"/>
      <c r="C1847" s="141" t="s">
        <v>964</v>
      </c>
      <c r="D1847" s="74">
        <v>1</v>
      </c>
      <c r="E1847" s="74" t="s">
        <v>17</v>
      </c>
      <c r="F1847" s="126"/>
      <c r="G1847" s="126"/>
      <c r="H1847" s="126"/>
      <c r="I1847" s="143"/>
      <c r="J1847" s="74">
        <v>1</v>
      </c>
      <c r="K1847" s="145"/>
      <c r="L1847" s="143"/>
      <c r="M1847" s="143"/>
      <c r="N1847" s="143"/>
      <c r="O1847" s="143"/>
    </row>
    <row r="1848" spans="1:15" s="138" customFormat="1" ht="24.95" customHeight="1">
      <c r="A1848" s="67">
        <v>554</v>
      </c>
      <c r="B1848" s="68"/>
      <c r="C1848" s="141" t="s">
        <v>965</v>
      </c>
      <c r="D1848" s="74">
        <v>1</v>
      </c>
      <c r="E1848" s="74" t="s">
        <v>17</v>
      </c>
      <c r="F1848" s="126"/>
      <c r="G1848" s="126"/>
      <c r="H1848" s="126"/>
      <c r="I1848" s="143"/>
      <c r="J1848" s="74">
        <v>1</v>
      </c>
      <c r="K1848" s="145"/>
      <c r="L1848" s="143"/>
      <c r="M1848" s="143"/>
      <c r="N1848" s="143"/>
      <c r="O1848" s="143"/>
    </row>
    <row r="1849" spans="1:15" s="138" customFormat="1" ht="24.95" customHeight="1">
      <c r="A1849" s="67">
        <v>555</v>
      </c>
      <c r="B1849" s="68"/>
      <c r="C1849" s="141" t="s">
        <v>966</v>
      </c>
      <c r="D1849" s="74">
        <v>1</v>
      </c>
      <c r="E1849" s="74" t="s">
        <v>17</v>
      </c>
      <c r="F1849" s="126"/>
      <c r="G1849" s="126"/>
      <c r="H1849" s="126"/>
      <c r="I1849" s="143"/>
      <c r="J1849" s="74">
        <v>1</v>
      </c>
      <c r="K1849" s="145"/>
      <c r="L1849" s="143"/>
      <c r="M1849" s="143"/>
      <c r="N1849" s="143"/>
      <c r="O1849" s="143"/>
    </row>
    <row r="1850" spans="1:15" s="138" customFormat="1" ht="24.95" customHeight="1">
      <c r="A1850" s="67">
        <v>556</v>
      </c>
      <c r="B1850" s="68"/>
      <c r="C1850" s="141" t="s">
        <v>967</v>
      </c>
      <c r="D1850" s="74">
        <v>1</v>
      </c>
      <c r="E1850" s="74" t="s">
        <v>17</v>
      </c>
      <c r="F1850" s="126"/>
      <c r="G1850" s="126"/>
      <c r="H1850" s="126"/>
      <c r="I1850" s="143"/>
      <c r="J1850" s="74">
        <v>1</v>
      </c>
      <c r="K1850" s="145"/>
      <c r="L1850" s="143"/>
      <c r="M1850" s="143"/>
      <c r="N1850" s="143"/>
      <c r="O1850" s="143"/>
    </row>
    <row r="1851" spans="1:15" s="138" customFormat="1" ht="24.95" customHeight="1">
      <c r="A1851" s="67">
        <v>557</v>
      </c>
      <c r="B1851" s="68"/>
      <c r="C1851" s="141" t="s">
        <v>968</v>
      </c>
      <c r="D1851" s="74">
        <v>1</v>
      </c>
      <c r="E1851" s="74" t="s">
        <v>17</v>
      </c>
      <c r="F1851" s="126"/>
      <c r="G1851" s="126"/>
      <c r="H1851" s="126"/>
      <c r="I1851" s="143"/>
      <c r="J1851" s="74">
        <v>1</v>
      </c>
      <c r="K1851" s="145"/>
      <c r="L1851" s="143"/>
      <c r="M1851" s="143"/>
      <c r="N1851" s="143"/>
      <c r="O1851" s="143"/>
    </row>
    <row r="1852" spans="1:15" s="138" customFormat="1" ht="24.95" customHeight="1">
      <c r="A1852" s="67">
        <v>558</v>
      </c>
      <c r="B1852" s="68"/>
      <c r="C1852" s="141" t="s">
        <v>969</v>
      </c>
      <c r="D1852" s="74">
        <v>1</v>
      </c>
      <c r="E1852" s="74" t="s">
        <v>17</v>
      </c>
      <c r="F1852" s="126"/>
      <c r="G1852" s="126"/>
      <c r="H1852" s="126"/>
      <c r="I1852" s="143"/>
      <c r="J1852" s="74">
        <v>1</v>
      </c>
      <c r="K1852" s="145"/>
      <c r="L1852" s="143"/>
      <c r="M1852" s="143"/>
      <c r="N1852" s="143"/>
      <c r="O1852" s="143"/>
    </row>
    <row r="1853" spans="1:15" s="138" customFormat="1" ht="24.95" customHeight="1">
      <c r="A1853" s="67">
        <v>559</v>
      </c>
      <c r="B1853" s="68"/>
      <c r="C1853" s="141" t="s">
        <v>970</v>
      </c>
      <c r="D1853" s="74">
        <v>1</v>
      </c>
      <c r="E1853" s="74" t="s">
        <v>17</v>
      </c>
      <c r="F1853" s="126"/>
      <c r="G1853" s="126"/>
      <c r="H1853" s="126"/>
      <c r="I1853" s="143"/>
      <c r="J1853" s="74">
        <v>1</v>
      </c>
      <c r="K1853" s="145"/>
      <c r="L1853" s="143"/>
      <c r="M1853" s="143"/>
      <c r="N1853" s="143"/>
      <c r="O1853" s="143"/>
    </row>
    <row r="1854" spans="1:15" s="138" customFormat="1" ht="24.95" customHeight="1">
      <c r="A1854" s="67">
        <v>560</v>
      </c>
      <c r="B1854" s="68"/>
      <c r="C1854" s="141" t="s">
        <v>971</v>
      </c>
      <c r="D1854" s="74">
        <v>1</v>
      </c>
      <c r="E1854" s="74" t="s">
        <v>17</v>
      </c>
      <c r="F1854" s="126"/>
      <c r="G1854" s="126"/>
      <c r="H1854" s="126"/>
      <c r="I1854" s="143"/>
      <c r="J1854" s="74">
        <v>1</v>
      </c>
      <c r="K1854" s="145"/>
      <c r="L1854" s="143"/>
      <c r="M1854" s="143"/>
      <c r="N1854" s="143"/>
      <c r="O1854" s="143"/>
    </row>
    <row r="1855" spans="1:15" s="138" customFormat="1" ht="24.95" customHeight="1">
      <c r="A1855" s="67">
        <v>561</v>
      </c>
      <c r="B1855" s="68"/>
      <c r="C1855" s="141" t="s">
        <v>972</v>
      </c>
      <c r="D1855" s="74">
        <v>1</v>
      </c>
      <c r="E1855" s="74" t="s">
        <v>17</v>
      </c>
      <c r="F1855" s="126"/>
      <c r="G1855" s="126"/>
      <c r="H1855" s="126"/>
      <c r="I1855" s="143"/>
      <c r="J1855" s="74">
        <v>1</v>
      </c>
      <c r="K1855" s="145"/>
      <c r="L1855" s="143"/>
      <c r="M1855" s="143"/>
      <c r="N1855" s="143"/>
      <c r="O1855" s="143"/>
    </row>
    <row r="1856" spans="1:15" s="138" customFormat="1" ht="24.95" customHeight="1">
      <c r="A1856" s="67">
        <v>562</v>
      </c>
      <c r="B1856" s="68"/>
      <c r="C1856" s="141" t="s">
        <v>973</v>
      </c>
      <c r="D1856" s="74">
        <v>1</v>
      </c>
      <c r="E1856" s="74" t="s">
        <v>17</v>
      </c>
      <c r="F1856" s="126"/>
      <c r="G1856" s="126"/>
      <c r="H1856" s="126"/>
      <c r="I1856" s="143"/>
      <c r="J1856" s="74">
        <v>1</v>
      </c>
      <c r="K1856" s="145"/>
      <c r="L1856" s="143"/>
      <c r="M1856" s="143"/>
      <c r="N1856" s="143"/>
      <c r="O1856" s="143"/>
    </row>
    <row r="1857" spans="1:15" s="138" customFormat="1" ht="24.95" customHeight="1">
      <c r="A1857" s="67">
        <v>563</v>
      </c>
      <c r="B1857" s="68"/>
      <c r="C1857" s="141" t="s">
        <v>974</v>
      </c>
      <c r="D1857" s="74">
        <v>1</v>
      </c>
      <c r="E1857" s="74" t="s">
        <v>17</v>
      </c>
      <c r="F1857" s="126"/>
      <c r="G1857" s="126"/>
      <c r="H1857" s="126"/>
      <c r="I1857" s="143"/>
      <c r="J1857" s="74">
        <v>1</v>
      </c>
      <c r="K1857" s="145"/>
      <c r="L1857" s="143"/>
      <c r="M1857" s="143"/>
      <c r="N1857" s="143"/>
      <c r="O1857" s="143"/>
    </row>
    <row r="1858" spans="1:15" s="138" customFormat="1" ht="24.95" customHeight="1">
      <c r="A1858" s="67">
        <v>564</v>
      </c>
      <c r="B1858" s="68"/>
      <c r="C1858" s="141" t="s">
        <v>975</v>
      </c>
      <c r="D1858" s="74">
        <v>1</v>
      </c>
      <c r="E1858" s="74" t="s">
        <v>17</v>
      </c>
      <c r="F1858" s="126"/>
      <c r="G1858" s="126"/>
      <c r="H1858" s="126"/>
      <c r="I1858" s="143"/>
      <c r="J1858" s="74">
        <v>1</v>
      </c>
      <c r="K1858" s="145"/>
      <c r="L1858" s="143"/>
      <c r="M1858" s="143"/>
      <c r="N1858" s="143"/>
      <c r="O1858" s="143"/>
    </row>
    <row r="1859" spans="1:15" s="138" customFormat="1" ht="24.95" customHeight="1">
      <c r="A1859" s="67">
        <v>565</v>
      </c>
      <c r="B1859" s="68"/>
      <c r="C1859" s="141" t="s">
        <v>976</v>
      </c>
      <c r="D1859" s="74">
        <v>1</v>
      </c>
      <c r="E1859" s="74" t="s">
        <v>17</v>
      </c>
      <c r="F1859" s="126"/>
      <c r="G1859" s="126"/>
      <c r="H1859" s="126"/>
      <c r="I1859" s="143"/>
      <c r="J1859" s="74">
        <v>1</v>
      </c>
      <c r="K1859" s="145"/>
      <c r="L1859" s="143"/>
      <c r="M1859" s="143"/>
      <c r="N1859" s="143"/>
      <c r="O1859" s="143"/>
    </row>
    <row r="1860" spans="1:15" s="138" customFormat="1" ht="24.95" customHeight="1">
      <c r="A1860" s="67">
        <v>566</v>
      </c>
      <c r="B1860" s="68"/>
      <c r="C1860" s="141" t="s">
        <v>977</v>
      </c>
      <c r="D1860" s="74">
        <v>1</v>
      </c>
      <c r="E1860" s="74" t="s">
        <v>17</v>
      </c>
      <c r="F1860" s="126"/>
      <c r="G1860" s="126"/>
      <c r="H1860" s="126"/>
      <c r="I1860" s="143"/>
      <c r="J1860" s="74">
        <v>1</v>
      </c>
      <c r="K1860" s="145"/>
      <c r="L1860" s="143"/>
      <c r="M1860" s="143"/>
      <c r="N1860" s="143"/>
      <c r="O1860" s="143"/>
    </row>
    <row r="1861" spans="1:15" s="138" customFormat="1" ht="24.95" customHeight="1">
      <c r="A1861" s="67">
        <v>567</v>
      </c>
      <c r="B1861" s="68"/>
      <c r="C1861" s="141" t="s">
        <v>978</v>
      </c>
      <c r="D1861" s="74">
        <v>1</v>
      </c>
      <c r="E1861" s="74" t="s">
        <v>17</v>
      </c>
      <c r="F1861" s="126"/>
      <c r="G1861" s="126"/>
      <c r="H1861" s="126"/>
      <c r="I1861" s="143"/>
      <c r="J1861" s="74">
        <v>1</v>
      </c>
      <c r="K1861" s="145"/>
      <c r="L1861" s="143"/>
      <c r="M1861" s="143"/>
      <c r="N1861" s="143"/>
      <c r="O1861" s="143"/>
    </row>
    <row r="1862" spans="1:15" s="138" customFormat="1" ht="24.95" customHeight="1">
      <c r="A1862" s="67">
        <v>568</v>
      </c>
      <c r="B1862" s="68"/>
      <c r="C1862" s="141" t="s">
        <v>979</v>
      </c>
      <c r="D1862" s="74">
        <v>1</v>
      </c>
      <c r="E1862" s="74" t="s">
        <v>17</v>
      </c>
      <c r="F1862" s="126"/>
      <c r="G1862" s="126"/>
      <c r="H1862" s="126"/>
      <c r="I1862" s="143"/>
      <c r="J1862" s="74">
        <v>1</v>
      </c>
      <c r="K1862" s="145"/>
      <c r="L1862" s="143"/>
      <c r="M1862" s="143"/>
      <c r="N1862" s="143"/>
      <c r="O1862" s="143"/>
    </row>
    <row r="1863" spans="1:15" s="138" customFormat="1" ht="24.95" customHeight="1">
      <c r="A1863" s="67">
        <v>569</v>
      </c>
      <c r="B1863" s="68"/>
      <c r="C1863" s="141" t="s">
        <v>980</v>
      </c>
      <c r="D1863" s="74">
        <v>1</v>
      </c>
      <c r="E1863" s="74" t="s">
        <v>17</v>
      </c>
      <c r="F1863" s="126"/>
      <c r="G1863" s="126"/>
      <c r="H1863" s="126"/>
      <c r="I1863" s="143"/>
      <c r="J1863" s="74">
        <v>1</v>
      </c>
      <c r="K1863" s="145"/>
      <c r="L1863" s="143"/>
      <c r="M1863" s="143"/>
      <c r="N1863" s="143"/>
      <c r="O1863" s="143"/>
    </row>
    <row r="1864" spans="1:15" s="138" customFormat="1" ht="24.95" customHeight="1">
      <c r="A1864" s="67">
        <v>570</v>
      </c>
      <c r="B1864" s="68"/>
      <c r="C1864" s="141" t="s">
        <v>981</v>
      </c>
      <c r="D1864" s="74">
        <v>1</v>
      </c>
      <c r="E1864" s="74" t="s">
        <v>17</v>
      </c>
      <c r="F1864" s="126"/>
      <c r="G1864" s="126"/>
      <c r="H1864" s="126"/>
      <c r="I1864" s="143"/>
      <c r="J1864" s="74">
        <v>1</v>
      </c>
      <c r="K1864" s="145"/>
      <c r="L1864" s="143"/>
      <c r="M1864" s="143"/>
      <c r="N1864" s="143"/>
      <c r="O1864" s="143"/>
    </row>
    <row r="1865" spans="1:15" s="138" customFormat="1" ht="24.95" customHeight="1">
      <c r="A1865" s="67">
        <v>571</v>
      </c>
      <c r="B1865" s="68"/>
      <c r="C1865" s="141" t="s">
        <v>982</v>
      </c>
      <c r="D1865" s="74">
        <v>1</v>
      </c>
      <c r="E1865" s="74" t="s">
        <v>17</v>
      </c>
      <c r="F1865" s="126"/>
      <c r="G1865" s="126"/>
      <c r="H1865" s="126"/>
      <c r="I1865" s="143"/>
      <c r="J1865" s="74">
        <v>1</v>
      </c>
      <c r="K1865" s="145"/>
      <c r="L1865" s="143"/>
      <c r="M1865" s="143"/>
      <c r="N1865" s="143"/>
      <c r="O1865" s="143"/>
    </row>
    <row r="1866" spans="1:15" s="138" customFormat="1" ht="24.95" customHeight="1">
      <c r="A1866" s="67">
        <v>572</v>
      </c>
      <c r="B1866" s="68"/>
      <c r="C1866" s="141" t="s">
        <v>983</v>
      </c>
      <c r="D1866" s="74">
        <v>1</v>
      </c>
      <c r="E1866" s="74" t="s">
        <v>17</v>
      </c>
      <c r="F1866" s="126"/>
      <c r="G1866" s="126"/>
      <c r="H1866" s="126"/>
      <c r="I1866" s="143"/>
      <c r="J1866" s="74">
        <v>1</v>
      </c>
      <c r="K1866" s="145"/>
      <c r="L1866" s="143"/>
      <c r="M1866" s="143"/>
      <c r="N1866" s="143"/>
      <c r="O1866" s="143"/>
    </row>
    <row r="1867" spans="1:15" s="138" customFormat="1" ht="24.95" customHeight="1">
      <c r="A1867" s="67">
        <v>573</v>
      </c>
      <c r="B1867" s="68"/>
      <c r="C1867" s="141" t="s">
        <v>984</v>
      </c>
      <c r="D1867" s="74">
        <v>1</v>
      </c>
      <c r="E1867" s="74" t="s">
        <v>17</v>
      </c>
      <c r="F1867" s="126"/>
      <c r="G1867" s="126"/>
      <c r="H1867" s="126"/>
      <c r="I1867" s="143"/>
      <c r="J1867" s="74">
        <v>1</v>
      </c>
      <c r="K1867" s="145"/>
      <c r="L1867" s="143"/>
      <c r="M1867" s="143"/>
      <c r="N1867" s="143"/>
      <c r="O1867" s="143"/>
    </row>
    <row r="1868" spans="1:15" s="138" customFormat="1" ht="24.95" customHeight="1">
      <c r="A1868" s="67">
        <v>574</v>
      </c>
      <c r="B1868" s="68"/>
      <c r="C1868" s="141" t="s">
        <v>985</v>
      </c>
      <c r="D1868" s="74">
        <v>1</v>
      </c>
      <c r="E1868" s="74" t="s">
        <v>17</v>
      </c>
      <c r="F1868" s="126"/>
      <c r="G1868" s="126"/>
      <c r="H1868" s="126"/>
      <c r="I1868" s="143"/>
      <c r="J1868" s="74">
        <v>1</v>
      </c>
      <c r="K1868" s="145"/>
      <c r="L1868" s="143"/>
      <c r="M1868" s="143"/>
      <c r="N1868" s="143"/>
      <c r="O1868" s="143"/>
    </row>
    <row r="1869" spans="1:15" s="138" customFormat="1" ht="24.95" customHeight="1">
      <c r="A1869" s="67">
        <v>575</v>
      </c>
      <c r="B1869" s="68"/>
      <c r="C1869" s="141" t="s">
        <v>986</v>
      </c>
      <c r="D1869" s="74">
        <v>1</v>
      </c>
      <c r="E1869" s="74" t="s">
        <v>17</v>
      </c>
      <c r="F1869" s="126"/>
      <c r="G1869" s="126"/>
      <c r="H1869" s="126"/>
      <c r="I1869" s="143"/>
      <c r="J1869" s="74">
        <v>1</v>
      </c>
      <c r="K1869" s="145"/>
      <c r="L1869" s="143"/>
      <c r="M1869" s="143"/>
      <c r="N1869" s="143"/>
      <c r="O1869" s="143"/>
    </row>
    <row r="1870" spans="1:15" s="138" customFormat="1" ht="24.95" customHeight="1">
      <c r="A1870" s="67">
        <v>576</v>
      </c>
      <c r="B1870" s="68"/>
      <c r="C1870" s="141" t="s">
        <v>987</v>
      </c>
      <c r="D1870" s="74">
        <v>1</v>
      </c>
      <c r="E1870" s="74" t="s">
        <v>17</v>
      </c>
      <c r="F1870" s="126"/>
      <c r="G1870" s="126"/>
      <c r="H1870" s="126"/>
      <c r="I1870" s="143"/>
      <c r="J1870" s="74">
        <v>1</v>
      </c>
      <c r="K1870" s="145"/>
      <c r="L1870" s="143"/>
      <c r="M1870" s="143"/>
      <c r="N1870" s="143"/>
      <c r="O1870" s="143"/>
    </row>
    <row r="1871" spans="1:15" s="138" customFormat="1" ht="24.95" customHeight="1">
      <c r="A1871" s="67">
        <v>577</v>
      </c>
      <c r="B1871" s="68"/>
      <c r="C1871" s="141" t="s">
        <v>988</v>
      </c>
      <c r="D1871" s="74">
        <v>1</v>
      </c>
      <c r="E1871" s="74" t="s">
        <v>17</v>
      </c>
      <c r="F1871" s="126"/>
      <c r="G1871" s="126"/>
      <c r="H1871" s="126"/>
      <c r="I1871" s="143"/>
      <c r="J1871" s="74">
        <v>1</v>
      </c>
      <c r="K1871" s="145"/>
      <c r="L1871" s="143"/>
      <c r="M1871" s="143"/>
      <c r="N1871" s="143"/>
      <c r="O1871" s="143"/>
    </row>
    <row r="1872" spans="1:15" s="138" customFormat="1" ht="24.95" customHeight="1">
      <c r="A1872" s="67">
        <v>578</v>
      </c>
      <c r="B1872" s="68"/>
      <c r="C1872" s="141" t="s">
        <v>989</v>
      </c>
      <c r="D1872" s="74">
        <v>1</v>
      </c>
      <c r="E1872" s="74" t="s">
        <v>17</v>
      </c>
      <c r="F1872" s="126"/>
      <c r="G1872" s="126"/>
      <c r="H1872" s="126"/>
      <c r="I1872" s="143"/>
      <c r="J1872" s="74">
        <v>1</v>
      </c>
      <c r="K1872" s="145"/>
      <c r="L1872" s="143"/>
      <c r="M1872" s="143"/>
      <c r="N1872" s="143"/>
      <c r="O1872" s="143"/>
    </row>
    <row r="1873" spans="1:15" s="138" customFormat="1" ht="24.95" customHeight="1">
      <c r="A1873" s="67">
        <v>579</v>
      </c>
      <c r="B1873" s="68"/>
      <c r="C1873" s="141" t="s">
        <v>990</v>
      </c>
      <c r="D1873" s="74">
        <v>1</v>
      </c>
      <c r="E1873" s="74" t="s">
        <v>17</v>
      </c>
      <c r="F1873" s="126"/>
      <c r="G1873" s="126"/>
      <c r="H1873" s="126"/>
      <c r="I1873" s="143"/>
      <c r="J1873" s="74">
        <v>1</v>
      </c>
      <c r="K1873" s="145"/>
      <c r="L1873" s="143"/>
      <c r="M1873" s="143"/>
      <c r="N1873" s="143"/>
      <c r="O1873" s="143"/>
    </row>
    <row r="1874" spans="1:15" s="138" customFormat="1" ht="24.95" customHeight="1">
      <c r="A1874" s="67">
        <v>580</v>
      </c>
      <c r="B1874" s="68"/>
      <c r="C1874" s="141" t="s">
        <v>991</v>
      </c>
      <c r="D1874" s="74">
        <v>1</v>
      </c>
      <c r="E1874" s="74" t="s">
        <v>17</v>
      </c>
      <c r="F1874" s="126"/>
      <c r="G1874" s="126"/>
      <c r="H1874" s="126"/>
      <c r="I1874" s="143"/>
      <c r="J1874" s="74">
        <v>1</v>
      </c>
      <c r="K1874" s="145"/>
      <c r="L1874" s="143"/>
      <c r="M1874" s="143"/>
      <c r="N1874" s="143"/>
      <c r="O1874" s="143"/>
    </row>
    <row r="1875" spans="1:15" s="138" customFormat="1" ht="24.95" customHeight="1">
      <c r="A1875" s="67">
        <v>581</v>
      </c>
      <c r="B1875" s="68"/>
      <c r="C1875" s="141" t="s">
        <v>992</v>
      </c>
      <c r="D1875" s="74">
        <v>1</v>
      </c>
      <c r="E1875" s="74" t="s">
        <v>17</v>
      </c>
      <c r="F1875" s="126"/>
      <c r="G1875" s="126"/>
      <c r="H1875" s="126"/>
      <c r="I1875" s="143"/>
      <c r="J1875" s="74">
        <v>1</v>
      </c>
      <c r="K1875" s="145"/>
      <c r="L1875" s="143"/>
      <c r="M1875" s="143"/>
      <c r="N1875" s="143"/>
      <c r="O1875" s="143"/>
    </row>
    <row r="1876" spans="1:15" s="138" customFormat="1" ht="24.95" customHeight="1">
      <c r="A1876" s="67">
        <v>582</v>
      </c>
      <c r="B1876" s="68"/>
      <c r="C1876" s="141" t="s">
        <v>993</v>
      </c>
      <c r="D1876" s="74">
        <v>1</v>
      </c>
      <c r="E1876" s="74" t="s">
        <v>17</v>
      </c>
      <c r="F1876" s="126"/>
      <c r="G1876" s="126"/>
      <c r="H1876" s="126"/>
      <c r="I1876" s="143"/>
      <c r="J1876" s="74">
        <v>1</v>
      </c>
      <c r="K1876" s="145"/>
      <c r="L1876" s="143"/>
      <c r="M1876" s="143"/>
      <c r="N1876" s="143"/>
      <c r="O1876" s="143"/>
    </row>
    <row r="1877" spans="1:15" s="138" customFormat="1" ht="24.95" customHeight="1">
      <c r="A1877" s="67">
        <v>583</v>
      </c>
      <c r="B1877" s="68"/>
      <c r="C1877" s="141" t="s">
        <v>994</v>
      </c>
      <c r="D1877" s="74">
        <v>1</v>
      </c>
      <c r="E1877" s="74" t="s">
        <v>17</v>
      </c>
      <c r="F1877" s="126"/>
      <c r="G1877" s="126"/>
      <c r="H1877" s="126"/>
      <c r="I1877" s="143"/>
      <c r="J1877" s="74">
        <v>1</v>
      </c>
      <c r="K1877" s="145"/>
      <c r="L1877" s="143"/>
      <c r="M1877" s="143"/>
      <c r="N1877" s="143"/>
      <c r="O1877" s="143"/>
    </row>
    <row r="1878" spans="1:15" s="138" customFormat="1" ht="24.95" customHeight="1">
      <c r="A1878" s="67">
        <v>584</v>
      </c>
      <c r="B1878" s="68"/>
      <c r="C1878" s="141" t="s">
        <v>995</v>
      </c>
      <c r="D1878" s="74">
        <v>1</v>
      </c>
      <c r="E1878" s="74" t="s">
        <v>17</v>
      </c>
      <c r="F1878" s="126"/>
      <c r="G1878" s="126"/>
      <c r="H1878" s="126"/>
      <c r="I1878" s="143"/>
      <c r="J1878" s="74">
        <v>1</v>
      </c>
      <c r="K1878" s="145"/>
      <c r="L1878" s="143"/>
      <c r="M1878" s="143"/>
      <c r="N1878" s="143"/>
      <c r="O1878" s="143"/>
    </row>
    <row r="1879" spans="1:15" s="138" customFormat="1" ht="24.95" customHeight="1">
      <c r="A1879" s="67">
        <v>585</v>
      </c>
      <c r="B1879" s="68"/>
      <c r="C1879" s="141" t="s">
        <v>996</v>
      </c>
      <c r="D1879" s="74">
        <v>1</v>
      </c>
      <c r="E1879" s="74" t="s">
        <v>17</v>
      </c>
      <c r="F1879" s="126"/>
      <c r="G1879" s="126"/>
      <c r="H1879" s="126"/>
      <c r="I1879" s="143"/>
      <c r="J1879" s="74">
        <v>1</v>
      </c>
      <c r="K1879" s="145"/>
      <c r="L1879" s="143"/>
      <c r="M1879" s="143"/>
      <c r="N1879" s="143"/>
      <c r="O1879" s="143"/>
    </row>
    <row r="1880" spans="1:15" s="138" customFormat="1" ht="24.95" customHeight="1">
      <c r="A1880" s="67">
        <v>586</v>
      </c>
      <c r="B1880" s="68"/>
      <c r="C1880" s="141" t="s">
        <v>997</v>
      </c>
      <c r="D1880" s="74">
        <v>1</v>
      </c>
      <c r="E1880" s="74" t="s">
        <v>17</v>
      </c>
      <c r="F1880" s="126"/>
      <c r="G1880" s="126"/>
      <c r="H1880" s="126"/>
      <c r="I1880" s="143"/>
      <c r="J1880" s="74">
        <v>1</v>
      </c>
      <c r="K1880" s="145"/>
      <c r="L1880" s="143"/>
      <c r="M1880" s="143"/>
      <c r="N1880" s="143"/>
      <c r="O1880" s="143"/>
    </row>
    <row r="1881" spans="1:15" s="138" customFormat="1" ht="24.95" customHeight="1">
      <c r="A1881" s="67">
        <v>587</v>
      </c>
      <c r="B1881" s="68"/>
      <c r="C1881" s="141" t="s">
        <v>998</v>
      </c>
      <c r="D1881" s="74">
        <v>1</v>
      </c>
      <c r="E1881" s="74" t="s">
        <v>17</v>
      </c>
      <c r="F1881" s="126"/>
      <c r="G1881" s="126"/>
      <c r="H1881" s="126"/>
      <c r="I1881" s="143"/>
      <c r="J1881" s="74">
        <v>1</v>
      </c>
      <c r="K1881" s="145"/>
      <c r="L1881" s="143"/>
      <c r="M1881" s="143"/>
      <c r="N1881" s="143"/>
      <c r="O1881" s="143"/>
    </row>
    <row r="1882" spans="1:15" s="138" customFormat="1" ht="24.95" customHeight="1">
      <c r="A1882" s="67">
        <v>588</v>
      </c>
      <c r="B1882" s="68"/>
      <c r="C1882" s="141" t="s">
        <v>999</v>
      </c>
      <c r="D1882" s="74">
        <v>1</v>
      </c>
      <c r="E1882" s="74" t="s">
        <v>17</v>
      </c>
      <c r="F1882" s="126"/>
      <c r="G1882" s="126"/>
      <c r="H1882" s="126"/>
      <c r="I1882" s="143"/>
      <c r="J1882" s="74">
        <v>1</v>
      </c>
      <c r="K1882" s="145"/>
      <c r="L1882" s="143"/>
      <c r="M1882" s="143"/>
      <c r="N1882" s="143"/>
      <c r="O1882" s="143"/>
    </row>
    <row r="1883" spans="1:15" s="138" customFormat="1" ht="24.95" customHeight="1">
      <c r="A1883" s="67">
        <v>589</v>
      </c>
      <c r="B1883" s="68"/>
      <c r="C1883" s="141" t="s">
        <v>1000</v>
      </c>
      <c r="D1883" s="74">
        <v>1</v>
      </c>
      <c r="E1883" s="74" t="s">
        <v>17</v>
      </c>
      <c r="F1883" s="126"/>
      <c r="G1883" s="126"/>
      <c r="H1883" s="126"/>
      <c r="I1883" s="143"/>
      <c r="J1883" s="74">
        <v>1</v>
      </c>
      <c r="K1883" s="145"/>
      <c r="L1883" s="143"/>
      <c r="M1883" s="143"/>
      <c r="N1883" s="143"/>
      <c r="O1883" s="143"/>
    </row>
    <row r="1884" spans="1:15" s="138" customFormat="1" ht="24.95" customHeight="1">
      <c r="A1884" s="67">
        <v>590</v>
      </c>
      <c r="B1884" s="68"/>
      <c r="C1884" s="141" t="s">
        <v>1001</v>
      </c>
      <c r="D1884" s="74">
        <v>1</v>
      </c>
      <c r="E1884" s="74" t="s">
        <v>17</v>
      </c>
      <c r="F1884" s="126"/>
      <c r="G1884" s="126"/>
      <c r="H1884" s="126"/>
      <c r="I1884" s="143"/>
      <c r="J1884" s="74">
        <v>1</v>
      </c>
      <c r="K1884" s="145"/>
      <c r="L1884" s="143"/>
      <c r="M1884" s="143"/>
      <c r="N1884" s="143"/>
      <c r="O1884" s="143"/>
    </row>
    <row r="1885" spans="1:15" s="138" customFormat="1" ht="24.95" customHeight="1">
      <c r="A1885" s="67">
        <v>591</v>
      </c>
      <c r="B1885" s="68"/>
      <c r="C1885" s="141" t="s">
        <v>1002</v>
      </c>
      <c r="D1885" s="74">
        <v>1</v>
      </c>
      <c r="E1885" s="74" t="s">
        <v>17</v>
      </c>
      <c r="F1885" s="126"/>
      <c r="G1885" s="126"/>
      <c r="H1885" s="126"/>
      <c r="I1885" s="143"/>
      <c r="J1885" s="74">
        <v>1</v>
      </c>
      <c r="K1885" s="145"/>
      <c r="L1885" s="143"/>
      <c r="M1885" s="143"/>
      <c r="N1885" s="143"/>
      <c r="O1885" s="143"/>
    </row>
    <row r="1886" spans="1:15" s="138" customFormat="1" ht="24.95" customHeight="1">
      <c r="A1886" s="67">
        <v>592</v>
      </c>
      <c r="B1886" s="68"/>
      <c r="C1886" s="141" t="s">
        <v>1003</v>
      </c>
      <c r="D1886" s="74">
        <v>1</v>
      </c>
      <c r="E1886" s="74" t="s">
        <v>17</v>
      </c>
      <c r="F1886" s="126"/>
      <c r="G1886" s="126"/>
      <c r="H1886" s="126"/>
      <c r="I1886" s="143"/>
      <c r="J1886" s="74">
        <v>1</v>
      </c>
      <c r="K1886" s="145"/>
      <c r="L1886" s="143"/>
      <c r="M1886" s="143"/>
      <c r="N1886" s="143"/>
      <c r="O1886" s="143"/>
    </row>
    <row r="1887" spans="1:15" s="138" customFormat="1" ht="24.95" customHeight="1">
      <c r="A1887" s="67">
        <v>593</v>
      </c>
      <c r="B1887" s="68"/>
      <c r="C1887" s="141" t="s">
        <v>1004</v>
      </c>
      <c r="D1887" s="74">
        <v>1</v>
      </c>
      <c r="E1887" s="74" t="s">
        <v>17</v>
      </c>
      <c r="F1887" s="126"/>
      <c r="G1887" s="126"/>
      <c r="H1887" s="126"/>
      <c r="I1887" s="143"/>
      <c r="J1887" s="74">
        <v>1</v>
      </c>
      <c r="K1887" s="145"/>
      <c r="L1887" s="143"/>
      <c r="M1887" s="143"/>
      <c r="N1887" s="143"/>
      <c r="O1887" s="143"/>
    </row>
    <row r="1888" spans="1:15" s="138" customFormat="1" ht="24.95" customHeight="1">
      <c r="A1888" s="67">
        <v>594</v>
      </c>
      <c r="B1888" s="68"/>
      <c r="C1888" s="141" t="s">
        <v>1005</v>
      </c>
      <c r="D1888" s="74">
        <v>1</v>
      </c>
      <c r="E1888" s="74" t="s">
        <v>17</v>
      </c>
      <c r="F1888" s="126"/>
      <c r="G1888" s="126"/>
      <c r="H1888" s="126"/>
      <c r="I1888" s="143"/>
      <c r="J1888" s="74">
        <v>1</v>
      </c>
      <c r="K1888" s="145"/>
      <c r="L1888" s="143"/>
      <c r="M1888" s="143"/>
      <c r="N1888" s="143"/>
      <c r="O1888" s="143"/>
    </row>
    <row r="1889" spans="1:15" s="138" customFormat="1" ht="24.95" customHeight="1">
      <c r="A1889" s="67">
        <v>595</v>
      </c>
      <c r="B1889" s="68"/>
      <c r="C1889" s="141" t="s">
        <v>1006</v>
      </c>
      <c r="D1889" s="74">
        <v>1</v>
      </c>
      <c r="E1889" s="74" t="s">
        <v>17</v>
      </c>
      <c r="F1889" s="126"/>
      <c r="G1889" s="126"/>
      <c r="H1889" s="126"/>
      <c r="I1889" s="143"/>
      <c r="J1889" s="74">
        <v>1</v>
      </c>
      <c r="K1889" s="145"/>
      <c r="L1889" s="143"/>
      <c r="M1889" s="143"/>
      <c r="N1889" s="143"/>
      <c r="O1889" s="143"/>
    </row>
    <row r="1890" spans="1:15" s="138" customFormat="1" ht="24.95" customHeight="1">
      <c r="A1890" s="67">
        <v>596</v>
      </c>
      <c r="B1890" s="68"/>
      <c r="C1890" s="141" t="s">
        <v>1007</v>
      </c>
      <c r="D1890" s="74">
        <v>1</v>
      </c>
      <c r="E1890" s="74" t="s">
        <v>17</v>
      </c>
      <c r="F1890" s="126"/>
      <c r="G1890" s="126"/>
      <c r="H1890" s="126"/>
      <c r="I1890" s="143"/>
      <c r="J1890" s="74">
        <v>1</v>
      </c>
      <c r="K1890" s="145"/>
      <c r="L1890" s="143"/>
      <c r="M1890" s="143"/>
      <c r="N1890" s="143"/>
      <c r="O1890" s="143"/>
    </row>
    <row r="1891" spans="1:15" s="138" customFormat="1" ht="24.95" customHeight="1">
      <c r="A1891" s="67">
        <v>597</v>
      </c>
      <c r="B1891" s="68"/>
      <c r="C1891" s="141" t="s">
        <v>1008</v>
      </c>
      <c r="D1891" s="74">
        <v>1</v>
      </c>
      <c r="E1891" s="74" t="s">
        <v>17</v>
      </c>
      <c r="F1891" s="126"/>
      <c r="G1891" s="126"/>
      <c r="H1891" s="126"/>
      <c r="I1891" s="143"/>
      <c r="J1891" s="74">
        <v>1</v>
      </c>
      <c r="K1891" s="145"/>
      <c r="L1891" s="143"/>
      <c r="M1891" s="143"/>
      <c r="N1891" s="143"/>
      <c r="O1891" s="143"/>
    </row>
    <row r="1892" spans="1:15" s="138" customFormat="1" ht="24.95" customHeight="1">
      <c r="A1892" s="67">
        <v>598</v>
      </c>
      <c r="B1892" s="68"/>
      <c r="C1892" s="141" t="s">
        <v>1009</v>
      </c>
      <c r="D1892" s="74">
        <v>1</v>
      </c>
      <c r="E1892" s="74" t="s">
        <v>17</v>
      </c>
      <c r="F1892" s="126"/>
      <c r="G1892" s="126"/>
      <c r="H1892" s="126"/>
      <c r="I1892" s="143"/>
      <c r="J1892" s="74">
        <v>1</v>
      </c>
      <c r="K1892" s="145"/>
      <c r="L1892" s="143"/>
      <c r="M1892" s="143"/>
      <c r="N1892" s="143"/>
      <c r="O1892" s="143"/>
    </row>
    <row r="1893" spans="1:15" s="138" customFormat="1" ht="24.95" customHeight="1">
      <c r="A1893" s="67">
        <v>599</v>
      </c>
      <c r="B1893" s="68"/>
      <c r="C1893" s="141" t="s">
        <v>1010</v>
      </c>
      <c r="D1893" s="74">
        <v>1</v>
      </c>
      <c r="E1893" s="74" t="s">
        <v>17</v>
      </c>
      <c r="F1893" s="126"/>
      <c r="G1893" s="126"/>
      <c r="H1893" s="126"/>
      <c r="I1893" s="143"/>
      <c r="J1893" s="74">
        <v>1</v>
      </c>
      <c r="K1893" s="145"/>
      <c r="L1893" s="143"/>
      <c r="M1893" s="143"/>
      <c r="N1893" s="143"/>
      <c r="O1893" s="143"/>
    </row>
    <row r="1894" spans="1:15" s="138" customFormat="1" ht="24.95" customHeight="1">
      <c r="A1894" s="67">
        <v>600</v>
      </c>
      <c r="B1894" s="68"/>
      <c r="C1894" s="141" t="s">
        <v>1011</v>
      </c>
      <c r="D1894" s="74">
        <v>1</v>
      </c>
      <c r="E1894" s="74" t="s">
        <v>17</v>
      </c>
      <c r="F1894" s="126"/>
      <c r="G1894" s="126"/>
      <c r="H1894" s="126"/>
      <c r="I1894" s="143"/>
      <c r="J1894" s="74">
        <v>1</v>
      </c>
      <c r="K1894" s="145"/>
      <c r="L1894" s="143"/>
      <c r="M1894" s="143"/>
      <c r="N1894" s="143"/>
      <c r="O1894" s="143"/>
    </row>
    <row r="1895" spans="1:15" s="138" customFormat="1" ht="24.95" customHeight="1">
      <c r="A1895" s="67">
        <v>601</v>
      </c>
      <c r="B1895" s="68"/>
      <c r="C1895" s="141" t="s">
        <v>1012</v>
      </c>
      <c r="D1895" s="74">
        <v>1</v>
      </c>
      <c r="E1895" s="74" t="s">
        <v>17</v>
      </c>
      <c r="F1895" s="126"/>
      <c r="G1895" s="126"/>
      <c r="H1895" s="126"/>
      <c r="I1895" s="143"/>
      <c r="J1895" s="74">
        <v>1</v>
      </c>
      <c r="K1895" s="145"/>
      <c r="L1895" s="143"/>
      <c r="M1895" s="143"/>
      <c r="N1895" s="143"/>
      <c r="O1895" s="143"/>
    </row>
    <row r="1896" spans="1:15" s="138" customFormat="1" ht="24.95" customHeight="1">
      <c r="A1896" s="67">
        <v>602</v>
      </c>
      <c r="B1896" s="68"/>
      <c r="C1896" s="141" t="s">
        <v>1013</v>
      </c>
      <c r="D1896" s="74">
        <v>1</v>
      </c>
      <c r="E1896" s="74" t="s">
        <v>17</v>
      </c>
      <c r="F1896" s="126"/>
      <c r="G1896" s="126"/>
      <c r="H1896" s="126"/>
      <c r="I1896" s="143"/>
      <c r="J1896" s="74">
        <v>1</v>
      </c>
      <c r="K1896" s="145"/>
      <c r="L1896" s="143"/>
      <c r="M1896" s="143"/>
      <c r="N1896" s="143"/>
      <c r="O1896" s="143"/>
    </row>
    <row r="1897" spans="1:15" s="138" customFormat="1" ht="24.95" customHeight="1">
      <c r="A1897" s="67">
        <v>603</v>
      </c>
      <c r="B1897" s="68"/>
      <c r="C1897" s="141" t="s">
        <v>1014</v>
      </c>
      <c r="D1897" s="74">
        <v>1</v>
      </c>
      <c r="E1897" s="74" t="s">
        <v>17</v>
      </c>
      <c r="F1897" s="126"/>
      <c r="G1897" s="126"/>
      <c r="H1897" s="126"/>
      <c r="I1897" s="143"/>
      <c r="J1897" s="74">
        <v>1</v>
      </c>
      <c r="K1897" s="145"/>
      <c r="L1897" s="143"/>
      <c r="M1897" s="143"/>
      <c r="N1897" s="143"/>
      <c r="O1897" s="143"/>
    </row>
    <row r="1898" spans="1:15" s="138" customFormat="1" ht="24.95" customHeight="1">
      <c r="A1898" s="67">
        <v>604</v>
      </c>
      <c r="B1898" s="68"/>
      <c r="C1898" s="141" t="s">
        <v>1015</v>
      </c>
      <c r="D1898" s="74">
        <v>1</v>
      </c>
      <c r="E1898" s="74" t="s">
        <v>17</v>
      </c>
      <c r="F1898" s="126"/>
      <c r="G1898" s="126"/>
      <c r="H1898" s="126"/>
      <c r="I1898" s="143"/>
      <c r="J1898" s="74">
        <v>1</v>
      </c>
      <c r="K1898" s="145"/>
      <c r="L1898" s="143"/>
      <c r="M1898" s="143"/>
      <c r="N1898" s="143"/>
      <c r="O1898" s="143"/>
    </row>
    <row r="1899" spans="1:15" s="138" customFormat="1" ht="24.95" customHeight="1">
      <c r="A1899" s="67">
        <v>605</v>
      </c>
      <c r="B1899" s="68"/>
      <c r="C1899" s="141" t="s">
        <v>1016</v>
      </c>
      <c r="D1899" s="74">
        <v>1</v>
      </c>
      <c r="E1899" s="74" t="s">
        <v>17</v>
      </c>
      <c r="F1899" s="126"/>
      <c r="G1899" s="126"/>
      <c r="H1899" s="126"/>
      <c r="I1899" s="143"/>
      <c r="J1899" s="74">
        <v>1</v>
      </c>
      <c r="K1899" s="145"/>
      <c r="L1899" s="143"/>
      <c r="M1899" s="143"/>
      <c r="N1899" s="143"/>
      <c r="O1899" s="143"/>
    </row>
    <row r="1900" spans="1:15" s="138" customFormat="1" ht="24.95" customHeight="1">
      <c r="A1900" s="67">
        <v>606</v>
      </c>
      <c r="B1900" s="68"/>
      <c r="C1900" s="141" t="s">
        <v>1017</v>
      </c>
      <c r="D1900" s="74">
        <v>1</v>
      </c>
      <c r="E1900" s="74" t="s">
        <v>17</v>
      </c>
      <c r="F1900" s="126"/>
      <c r="G1900" s="126"/>
      <c r="H1900" s="126"/>
      <c r="I1900" s="143"/>
      <c r="J1900" s="74">
        <v>1</v>
      </c>
      <c r="K1900" s="145"/>
      <c r="L1900" s="143"/>
      <c r="M1900" s="143"/>
      <c r="N1900" s="143"/>
      <c r="O1900" s="143"/>
    </row>
    <row r="1901" spans="1:15" s="138" customFormat="1" ht="24.95" customHeight="1">
      <c r="A1901" s="67">
        <v>607</v>
      </c>
      <c r="B1901" s="68"/>
      <c r="C1901" s="141" t="s">
        <v>1018</v>
      </c>
      <c r="D1901" s="74">
        <v>1</v>
      </c>
      <c r="E1901" s="74" t="s">
        <v>17</v>
      </c>
      <c r="F1901" s="126"/>
      <c r="G1901" s="126"/>
      <c r="H1901" s="126"/>
      <c r="I1901" s="143"/>
      <c r="J1901" s="74">
        <v>1</v>
      </c>
      <c r="K1901" s="145"/>
      <c r="L1901" s="143"/>
      <c r="M1901" s="143"/>
      <c r="N1901" s="143"/>
      <c r="O1901" s="143"/>
    </row>
    <row r="1902" spans="1:15" s="138" customFormat="1" ht="24.95" customHeight="1">
      <c r="A1902" s="67">
        <v>608</v>
      </c>
      <c r="B1902" s="68"/>
      <c r="C1902" s="141" t="s">
        <v>1019</v>
      </c>
      <c r="D1902" s="74">
        <v>1</v>
      </c>
      <c r="E1902" s="74" t="s">
        <v>17</v>
      </c>
      <c r="F1902" s="126"/>
      <c r="G1902" s="126"/>
      <c r="H1902" s="126"/>
      <c r="I1902" s="143"/>
      <c r="J1902" s="74">
        <v>1</v>
      </c>
      <c r="K1902" s="145"/>
      <c r="L1902" s="143"/>
      <c r="M1902" s="143"/>
      <c r="N1902" s="143"/>
      <c r="O1902" s="143"/>
    </row>
    <row r="1903" spans="1:15" s="138" customFormat="1" ht="24.95" customHeight="1">
      <c r="A1903" s="67">
        <v>609</v>
      </c>
      <c r="B1903" s="68"/>
      <c r="C1903" s="141" t="s">
        <v>1020</v>
      </c>
      <c r="D1903" s="74">
        <v>1</v>
      </c>
      <c r="E1903" s="74" t="s">
        <v>17</v>
      </c>
      <c r="F1903" s="126"/>
      <c r="G1903" s="126"/>
      <c r="H1903" s="126"/>
      <c r="I1903" s="143"/>
      <c r="J1903" s="74">
        <v>1</v>
      </c>
      <c r="K1903" s="145"/>
      <c r="L1903" s="143"/>
      <c r="M1903" s="143"/>
      <c r="N1903" s="143"/>
      <c r="O1903" s="143"/>
    </row>
    <row r="1904" spans="1:15" s="138" customFormat="1" ht="24.95" customHeight="1">
      <c r="A1904" s="67">
        <v>610</v>
      </c>
      <c r="B1904" s="68"/>
      <c r="C1904" s="141" t="s">
        <v>1021</v>
      </c>
      <c r="D1904" s="74">
        <v>1</v>
      </c>
      <c r="E1904" s="74" t="s">
        <v>17</v>
      </c>
      <c r="F1904" s="126"/>
      <c r="G1904" s="126"/>
      <c r="H1904" s="126"/>
      <c r="I1904" s="143"/>
      <c r="J1904" s="74">
        <v>1</v>
      </c>
      <c r="K1904" s="145"/>
      <c r="L1904" s="143"/>
      <c r="M1904" s="143"/>
      <c r="N1904" s="143"/>
      <c r="O1904" s="143"/>
    </row>
    <row r="1905" spans="1:15" s="138" customFormat="1" ht="24.95" customHeight="1">
      <c r="A1905" s="67">
        <v>611</v>
      </c>
      <c r="B1905" s="68"/>
      <c r="C1905" s="141" t="s">
        <v>1022</v>
      </c>
      <c r="D1905" s="74">
        <v>1</v>
      </c>
      <c r="E1905" s="74" t="s">
        <v>17</v>
      </c>
      <c r="F1905" s="126"/>
      <c r="G1905" s="126"/>
      <c r="H1905" s="126"/>
      <c r="I1905" s="143"/>
      <c r="J1905" s="74">
        <v>1</v>
      </c>
      <c r="K1905" s="145"/>
      <c r="L1905" s="143"/>
      <c r="M1905" s="143"/>
      <c r="N1905" s="143"/>
      <c r="O1905" s="143"/>
    </row>
    <row r="1906" spans="1:15" s="138" customFormat="1" ht="24.95" customHeight="1">
      <c r="A1906" s="67">
        <v>612</v>
      </c>
      <c r="B1906" s="68"/>
      <c r="C1906" s="141" t="s">
        <v>1023</v>
      </c>
      <c r="D1906" s="74">
        <v>1</v>
      </c>
      <c r="E1906" s="74" t="s">
        <v>17</v>
      </c>
      <c r="F1906" s="126"/>
      <c r="G1906" s="126"/>
      <c r="H1906" s="126"/>
      <c r="I1906" s="143"/>
      <c r="J1906" s="74">
        <v>1</v>
      </c>
      <c r="K1906" s="145"/>
      <c r="L1906" s="143"/>
      <c r="M1906" s="143"/>
      <c r="N1906" s="143"/>
      <c r="O1906" s="143"/>
    </row>
    <row r="1907" spans="1:15" s="138" customFormat="1" ht="24.95" customHeight="1">
      <c r="A1907" s="67">
        <v>613</v>
      </c>
      <c r="B1907" s="68"/>
      <c r="C1907" s="141" t="s">
        <v>1024</v>
      </c>
      <c r="D1907" s="74">
        <v>1</v>
      </c>
      <c r="E1907" s="74" t="s">
        <v>17</v>
      </c>
      <c r="F1907" s="126"/>
      <c r="G1907" s="126"/>
      <c r="H1907" s="126"/>
      <c r="I1907" s="143"/>
      <c r="J1907" s="74">
        <v>1</v>
      </c>
      <c r="K1907" s="145"/>
      <c r="L1907" s="143"/>
      <c r="M1907" s="143"/>
      <c r="N1907" s="143"/>
      <c r="O1907" s="143"/>
    </row>
    <row r="1908" spans="1:15" s="138" customFormat="1" ht="24.95" customHeight="1">
      <c r="A1908" s="67">
        <v>614</v>
      </c>
      <c r="B1908" s="68"/>
      <c r="C1908" s="141" t="s">
        <v>1025</v>
      </c>
      <c r="D1908" s="74">
        <v>1</v>
      </c>
      <c r="E1908" s="74" t="s">
        <v>17</v>
      </c>
      <c r="F1908" s="126"/>
      <c r="G1908" s="126"/>
      <c r="H1908" s="126"/>
      <c r="I1908" s="143"/>
      <c r="J1908" s="74">
        <v>1</v>
      </c>
      <c r="K1908" s="145"/>
      <c r="L1908" s="143"/>
      <c r="M1908" s="143"/>
      <c r="N1908" s="143"/>
      <c r="O1908" s="143"/>
    </row>
    <row r="1909" spans="1:15" s="138" customFormat="1" ht="24.95" customHeight="1">
      <c r="A1909" s="67">
        <v>615</v>
      </c>
      <c r="B1909" s="68"/>
      <c r="C1909" s="141" t="s">
        <v>1026</v>
      </c>
      <c r="D1909" s="74">
        <v>1</v>
      </c>
      <c r="E1909" s="74" t="s">
        <v>17</v>
      </c>
      <c r="F1909" s="126"/>
      <c r="G1909" s="126"/>
      <c r="H1909" s="126"/>
      <c r="I1909" s="143"/>
      <c r="J1909" s="74">
        <v>1</v>
      </c>
      <c r="K1909" s="145"/>
      <c r="L1909" s="143"/>
      <c r="M1909" s="143"/>
      <c r="N1909" s="143"/>
      <c r="O1909" s="143"/>
    </row>
    <row r="1910" spans="1:15" s="138" customFormat="1" ht="24.95" customHeight="1">
      <c r="A1910" s="67">
        <v>616</v>
      </c>
      <c r="B1910" s="68"/>
      <c r="C1910" s="141" t="s">
        <v>1027</v>
      </c>
      <c r="D1910" s="74">
        <v>1</v>
      </c>
      <c r="E1910" s="74" t="s">
        <v>17</v>
      </c>
      <c r="F1910" s="126"/>
      <c r="G1910" s="126"/>
      <c r="H1910" s="126"/>
      <c r="I1910" s="143"/>
      <c r="J1910" s="74">
        <v>1</v>
      </c>
      <c r="K1910" s="145"/>
      <c r="L1910" s="143"/>
      <c r="M1910" s="143"/>
      <c r="N1910" s="143"/>
      <c r="O1910" s="143"/>
    </row>
    <row r="1911" spans="1:15" s="138" customFormat="1" ht="24.95" customHeight="1">
      <c r="A1911" s="67">
        <v>617</v>
      </c>
      <c r="B1911" s="68"/>
      <c r="C1911" s="141" t="s">
        <v>1028</v>
      </c>
      <c r="D1911" s="74">
        <v>1</v>
      </c>
      <c r="E1911" s="74" t="s">
        <v>17</v>
      </c>
      <c r="F1911" s="126"/>
      <c r="G1911" s="126"/>
      <c r="H1911" s="126"/>
      <c r="I1911" s="143"/>
      <c r="J1911" s="74">
        <v>1</v>
      </c>
      <c r="K1911" s="145"/>
      <c r="L1911" s="143"/>
      <c r="M1911" s="143"/>
      <c r="N1911" s="143"/>
      <c r="O1911" s="143"/>
    </row>
    <row r="1912" spans="1:15" s="138" customFormat="1" ht="24.95" customHeight="1">
      <c r="A1912" s="67">
        <v>618</v>
      </c>
      <c r="B1912" s="68"/>
      <c r="C1912" s="141" t="s">
        <v>1029</v>
      </c>
      <c r="D1912" s="74">
        <v>1</v>
      </c>
      <c r="E1912" s="74" t="s">
        <v>17</v>
      </c>
      <c r="F1912" s="126"/>
      <c r="G1912" s="126"/>
      <c r="H1912" s="126"/>
      <c r="I1912" s="143"/>
      <c r="J1912" s="74">
        <v>1</v>
      </c>
      <c r="K1912" s="145"/>
      <c r="L1912" s="143"/>
      <c r="M1912" s="143"/>
      <c r="N1912" s="143"/>
      <c r="O1912" s="143"/>
    </row>
    <row r="1913" spans="1:15" s="138" customFormat="1" ht="24.95" customHeight="1">
      <c r="A1913" s="67">
        <v>619</v>
      </c>
      <c r="B1913" s="68"/>
      <c r="C1913" s="141" t="s">
        <v>1030</v>
      </c>
      <c r="D1913" s="74">
        <v>1</v>
      </c>
      <c r="E1913" s="74" t="s">
        <v>17</v>
      </c>
      <c r="F1913" s="126"/>
      <c r="G1913" s="126"/>
      <c r="H1913" s="126"/>
      <c r="I1913" s="143"/>
      <c r="J1913" s="74">
        <v>1</v>
      </c>
      <c r="K1913" s="145"/>
      <c r="L1913" s="143"/>
      <c r="M1913" s="143"/>
      <c r="N1913" s="143"/>
      <c r="O1913" s="143"/>
    </row>
    <row r="1914" spans="1:15" s="138" customFormat="1" ht="24.95" customHeight="1">
      <c r="A1914" s="67">
        <v>620</v>
      </c>
      <c r="B1914" s="68"/>
      <c r="C1914" s="141" t="s">
        <v>1031</v>
      </c>
      <c r="D1914" s="74">
        <v>1</v>
      </c>
      <c r="E1914" s="74" t="s">
        <v>17</v>
      </c>
      <c r="F1914" s="126"/>
      <c r="G1914" s="126"/>
      <c r="H1914" s="126"/>
      <c r="I1914" s="143"/>
      <c r="J1914" s="74">
        <v>1</v>
      </c>
      <c r="K1914" s="145"/>
      <c r="L1914" s="143"/>
      <c r="M1914" s="143"/>
      <c r="N1914" s="143"/>
      <c r="O1914" s="143"/>
    </row>
    <row r="1915" spans="1:15" s="138" customFormat="1" ht="24.95" customHeight="1">
      <c r="A1915" s="67">
        <v>621</v>
      </c>
      <c r="B1915" s="68"/>
      <c r="C1915" s="141" t="s">
        <v>1032</v>
      </c>
      <c r="D1915" s="74">
        <v>1</v>
      </c>
      <c r="E1915" s="74" t="s">
        <v>17</v>
      </c>
      <c r="F1915" s="126"/>
      <c r="G1915" s="126"/>
      <c r="H1915" s="126"/>
      <c r="I1915" s="143"/>
      <c r="J1915" s="74">
        <v>1</v>
      </c>
      <c r="K1915" s="145"/>
      <c r="L1915" s="143"/>
      <c r="M1915" s="143"/>
      <c r="N1915" s="143"/>
      <c r="O1915" s="143"/>
    </row>
    <row r="1916" spans="1:15" s="138" customFormat="1" ht="24.95" customHeight="1">
      <c r="A1916" s="67">
        <v>622</v>
      </c>
      <c r="B1916" s="68"/>
      <c r="C1916" s="141" t="s">
        <v>1033</v>
      </c>
      <c r="D1916" s="74">
        <v>1</v>
      </c>
      <c r="E1916" s="74" t="s">
        <v>17</v>
      </c>
      <c r="F1916" s="126"/>
      <c r="G1916" s="126"/>
      <c r="H1916" s="126"/>
      <c r="I1916" s="143"/>
      <c r="J1916" s="74">
        <v>1</v>
      </c>
      <c r="K1916" s="145"/>
      <c r="L1916" s="143"/>
      <c r="M1916" s="143"/>
      <c r="N1916" s="143"/>
      <c r="O1916" s="143"/>
    </row>
    <row r="1917" spans="1:15" s="138" customFormat="1" ht="24.95" customHeight="1">
      <c r="A1917" s="67">
        <v>623</v>
      </c>
      <c r="B1917" s="68"/>
      <c r="C1917" s="141" t="s">
        <v>1034</v>
      </c>
      <c r="D1917" s="74">
        <v>1</v>
      </c>
      <c r="E1917" s="74" t="s">
        <v>17</v>
      </c>
      <c r="F1917" s="126"/>
      <c r="G1917" s="126"/>
      <c r="H1917" s="126"/>
      <c r="I1917" s="143"/>
      <c r="J1917" s="74">
        <v>1</v>
      </c>
      <c r="K1917" s="145"/>
      <c r="L1917" s="143"/>
      <c r="M1917" s="143"/>
      <c r="N1917" s="143"/>
      <c r="O1917" s="143"/>
    </row>
    <row r="1918" spans="1:15" s="138" customFormat="1" ht="24.95" customHeight="1">
      <c r="A1918" s="67">
        <v>624</v>
      </c>
      <c r="B1918" s="68"/>
      <c r="C1918" s="141" t="s">
        <v>1035</v>
      </c>
      <c r="D1918" s="74">
        <v>1</v>
      </c>
      <c r="E1918" s="74" t="s">
        <v>17</v>
      </c>
      <c r="F1918" s="126"/>
      <c r="G1918" s="126"/>
      <c r="H1918" s="126"/>
      <c r="I1918" s="143"/>
      <c r="J1918" s="74">
        <v>1</v>
      </c>
      <c r="K1918" s="145"/>
      <c r="L1918" s="143"/>
      <c r="M1918" s="143"/>
      <c r="N1918" s="143"/>
      <c r="O1918" s="143"/>
    </row>
    <row r="1919" spans="1:15" s="138" customFormat="1" ht="24.95" customHeight="1">
      <c r="A1919" s="67">
        <v>625</v>
      </c>
      <c r="B1919" s="68"/>
      <c r="C1919" s="141" t="s">
        <v>1036</v>
      </c>
      <c r="D1919" s="74">
        <v>1</v>
      </c>
      <c r="E1919" s="74" t="s">
        <v>17</v>
      </c>
      <c r="F1919" s="126"/>
      <c r="G1919" s="126"/>
      <c r="H1919" s="126"/>
      <c r="I1919" s="143"/>
      <c r="J1919" s="74">
        <v>1</v>
      </c>
      <c r="K1919" s="145"/>
      <c r="L1919" s="143"/>
      <c r="M1919" s="143"/>
      <c r="N1919" s="143"/>
      <c r="O1919" s="143"/>
    </row>
    <row r="1920" spans="1:15" s="138" customFormat="1" ht="24.95" customHeight="1">
      <c r="A1920" s="67">
        <v>626</v>
      </c>
      <c r="B1920" s="68"/>
      <c r="C1920" s="141" t="s">
        <v>1037</v>
      </c>
      <c r="D1920" s="74">
        <v>1</v>
      </c>
      <c r="E1920" s="74" t="s">
        <v>17</v>
      </c>
      <c r="F1920" s="126"/>
      <c r="G1920" s="126"/>
      <c r="H1920" s="126"/>
      <c r="I1920" s="143"/>
      <c r="J1920" s="74">
        <v>1</v>
      </c>
      <c r="K1920" s="145"/>
      <c r="L1920" s="143"/>
      <c r="M1920" s="143"/>
      <c r="N1920" s="143"/>
      <c r="O1920" s="143"/>
    </row>
    <row r="1921" spans="1:15" s="138" customFormat="1" ht="24.95" customHeight="1">
      <c r="A1921" s="67">
        <v>627</v>
      </c>
      <c r="B1921" s="68"/>
      <c r="C1921" s="141" t="s">
        <v>1038</v>
      </c>
      <c r="D1921" s="74">
        <v>1</v>
      </c>
      <c r="E1921" s="74" t="s">
        <v>17</v>
      </c>
      <c r="F1921" s="126"/>
      <c r="G1921" s="126"/>
      <c r="H1921" s="126"/>
      <c r="I1921" s="143"/>
      <c r="J1921" s="74">
        <v>1</v>
      </c>
      <c r="K1921" s="145"/>
      <c r="L1921" s="143"/>
      <c r="M1921" s="143"/>
      <c r="N1921" s="143"/>
      <c r="O1921" s="143"/>
    </row>
    <row r="1922" spans="1:15" s="138" customFormat="1" ht="24.95" customHeight="1">
      <c r="A1922" s="67">
        <v>628</v>
      </c>
      <c r="B1922" s="68"/>
      <c r="C1922" s="141" t="s">
        <v>1039</v>
      </c>
      <c r="D1922" s="74">
        <v>1</v>
      </c>
      <c r="E1922" s="74" t="s">
        <v>17</v>
      </c>
      <c r="F1922" s="126"/>
      <c r="G1922" s="126"/>
      <c r="H1922" s="126"/>
      <c r="I1922" s="143"/>
      <c r="J1922" s="74">
        <v>1</v>
      </c>
      <c r="K1922" s="145"/>
      <c r="L1922" s="143"/>
      <c r="M1922" s="143"/>
      <c r="N1922" s="143"/>
      <c r="O1922" s="143"/>
    </row>
    <row r="1923" spans="1:15" s="138" customFormat="1" ht="24.95" customHeight="1">
      <c r="A1923" s="67">
        <v>629</v>
      </c>
      <c r="B1923" s="68"/>
      <c r="C1923" s="141" t="s">
        <v>1040</v>
      </c>
      <c r="D1923" s="74">
        <v>1</v>
      </c>
      <c r="E1923" s="74" t="s">
        <v>17</v>
      </c>
      <c r="F1923" s="126"/>
      <c r="G1923" s="126"/>
      <c r="H1923" s="126"/>
      <c r="I1923" s="143"/>
      <c r="J1923" s="74">
        <v>1</v>
      </c>
      <c r="K1923" s="145"/>
      <c r="L1923" s="143"/>
      <c r="M1923" s="143"/>
      <c r="N1923" s="143"/>
      <c r="O1923" s="143"/>
    </row>
    <row r="1924" spans="1:15" s="138" customFormat="1" ht="24.95" customHeight="1">
      <c r="A1924" s="67">
        <v>630</v>
      </c>
      <c r="B1924" s="68"/>
      <c r="C1924" s="141" t="s">
        <v>1041</v>
      </c>
      <c r="D1924" s="74">
        <v>1</v>
      </c>
      <c r="E1924" s="74" t="s">
        <v>17</v>
      </c>
      <c r="F1924" s="126"/>
      <c r="G1924" s="126"/>
      <c r="H1924" s="126"/>
      <c r="I1924" s="143"/>
      <c r="J1924" s="74">
        <v>1</v>
      </c>
      <c r="K1924" s="145"/>
      <c r="L1924" s="143"/>
      <c r="M1924" s="143"/>
      <c r="N1924" s="143"/>
      <c r="O1924" s="143"/>
    </row>
    <row r="1925" spans="1:15" s="138" customFormat="1" ht="24.95" customHeight="1">
      <c r="A1925" s="67">
        <v>631</v>
      </c>
      <c r="B1925" s="68"/>
      <c r="C1925" s="141" t="s">
        <v>1042</v>
      </c>
      <c r="D1925" s="74">
        <v>1</v>
      </c>
      <c r="E1925" s="74" t="s">
        <v>17</v>
      </c>
      <c r="F1925" s="126"/>
      <c r="G1925" s="126"/>
      <c r="H1925" s="126"/>
      <c r="I1925" s="143"/>
      <c r="J1925" s="74">
        <v>1</v>
      </c>
      <c r="K1925" s="145"/>
      <c r="L1925" s="143"/>
      <c r="M1925" s="143"/>
      <c r="N1925" s="143"/>
      <c r="O1925" s="143"/>
    </row>
    <row r="1926" spans="1:15" s="138" customFormat="1" ht="24.95" customHeight="1">
      <c r="A1926" s="67">
        <v>632</v>
      </c>
      <c r="B1926" s="68"/>
      <c r="C1926" s="141" t="s">
        <v>1043</v>
      </c>
      <c r="D1926" s="74">
        <v>1</v>
      </c>
      <c r="E1926" s="74" t="s">
        <v>17</v>
      </c>
      <c r="F1926" s="126"/>
      <c r="G1926" s="126"/>
      <c r="H1926" s="126"/>
      <c r="I1926" s="143"/>
      <c r="J1926" s="74">
        <v>1</v>
      </c>
      <c r="K1926" s="145"/>
      <c r="L1926" s="143"/>
      <c r="M1926" s="143"/>
      <c r="N1926" s="143"/>
      <c r="O1926" s="143"/>
    </row>
    <row r="1927" spans="1:15" s="138" customFormat="1" ht="24.95" customHeight="1">
      <c r="A1927" s="67">
        <v>633</v>
      </c>
      <c r="B1927" s="68"/>
      <c r="C1927" s="141" t="s">
        <v>1044</v>
      </c>
      <c r="D1927" s="74">
        <v>1</v>
      </c>
      <c r="E1927" s="74" t="s">
        <v>17</v>
      </c>
      <c r="F1927" s="126"/>
      <c r="G1927" s="126"/>
      <c r="H1927" s="126"/>
      <c r="I1927" s="143"/>
      <c r="J1927" s="74">
        <v>1</v>
      </c>
      <c r="K1927" s="145"/>
      <c r="L1927" s="143"/>
      <c r="M1927" s="143"/>
      <c r="N1927" s="143"/>
      <c r="O1927" s="143"/>
    </row>
    <row r="1928" spans="1:15" s="138" customFormat="1" ht="24.95" customHeight="1">
      <c r="A1928" s="67">
        <v>634</v>
      </c>
      <c r="B1928" s="68"/>
      <c r="C1928" s="141" t="s">
        <v>1045</v>
      </c>
      <c r="D1928" s="74">
        <v>1</v>
      </c>
      <c r="E1928" s="74" t="s">
        <v>17</v>
      </c>
      <c r="F1928" s="126"/>
      <c r="G1928" s="126"/>
      <c r="H1928" s="126"/>
      <c r="I1928" s="143"/>
      <c r="J1928" s="74">
        <v>1</v>
      </c>
      <c r="K1928" s="145"/>
      <c r="L1928" s="143"/>
      <c r="M1928" s="143"/>
      <c r="N1928" s="143"/>
      <c r="O1928" s="143"/>
    </row>
    <row r="1929" spans="1:15" s="138" customFormat="1" ht="24.95" customHeight="1">
      <c r="A1929" s="67">
        <v>635</v>
      </c>
      <c r="B1929" s="68"/>
      <c r="C1929" s="141" t="s">
        <v>1046</v>
      </c>
      <c r="D1929" s="74">
        <v>1</v>
      </c>
      <c r="E1929" s="74" t="s">
        <v>17</v>
      </c>
      <c r="F1929" s="126"/>
      <c r="G1929" s="126"/>
      <c r="H1929" s="126"/>
      <c r="I1929" s="143"/>
      <c r="J1929" s="74">
        <v>1</v>
      </c>
      <c r="K1929" s="145"/>
      <c r="L1929" s="143"/>
      <c r="M1929" s="143"/>
      <c r="N1929" s="143"/>
      <c r="O1929" s="143"/>
    </row>
    <row r="1930" spans="1:15" s="138" customFormat="1" ht="24.95" customHeight="1">
      <c r="A1930" s="67">
        <v>636</v>
      </c>
      <c r="B1930" s="68"/>
      <c r="C1930" s="141" t="s">
        <v>1047</v>
      </c>
      <c r="D1930" s="74">
        <v>1</v>
      </c>
      <c r="E1930" s="74" t="s">
        <v>17</v>
      </c>
      <c r="F1930" s="126"/>
      <c r="G1930" s="126"/>
      <c r="H1930" s="126"/>
      <c r="I1930" s="143"/>
      <c r="J1930" s="74">
        <v>1</v>
      </c>
      <c r="K1930" s="145"/>
      <c r="L1930" s="143"/>
      <c r="M1930" s="143"/>
      <c r="N1930" s="143"/>
      <c r="O1930" s="143"/>
    </row>
    <row r="1931" spans="1:15" s="138" customFormat="1" ht="24.95" customHeight="1">
      <c r="A1931" s="67">
        <v>637</v>
      </c>
      <c r="B1931" s="68"/>
      <c r="C1931" s="141" t="s">
        <v>1048</v>
      </c>
      <c r="D1931" s="74">
        <v>1</v>
      </c>
      <c r="E1931" s="74" t="s">
        <v>17</v>
      </c>
      <c r="F1931" s="126"/>
      <c r="G1931" s="126"/>
      <c r="H1931" s="126"/>
      <c r="I1931" s="143"/>
      <c r="J1931" s="74">
        <v>1</v>
      </c>
      <c r="K1931" s="145"/>
      <c r="L1931" s="143"/>
      <c r="M1931" s="143"/>
      <c r="N1931" s="143"/>
      <c r="O1931" s="143"/>
    </row>
    <row r="1932" spans="1:15" s="138" customFormat="1" ht="24.95" customHeight="1">
      <c r="A1932" s="67">
        <v>638</v>
      </c>
      <c r="B1932" s="68"/>
      <c r="C1932" s="141" t="s">
        <v>1049</v>
      </c>
      <c r="D1932" s="74">
        <v>1</v>
      </c>
      <c r="E1932" s="74" t="s">
        <v>17</v>
      </c>
      <c r="F1932" s="126"/>
      <c r="G1932" s="126"/>
      <c r="H1932" s="126"/>
      <c r="I1932" s="143"/>
      <c r="J1932" s="74">
        <v>1</v>
      </c>
      <c r="K1932" s="145"/>
      <c r="L1932" s="143"/>
      <c r="M1932" s="143"/>
      <c r="N1932" s="143"/>
      <c r="O1932" s="143"/>
    </row>
    <row r="1933" spans="1:15" s="138" customFormat="1" ht="24.95" customHeight="1">
      <c r="A1933" s="67">
        <v>639</v>
      </c>
      <c r="B1933" s="68"/>
      <c r="C1933" s="141" t="s">
        <v>1050</v>
      </c>
      <c r="D1933" s="74">
        <v>1</v>
      </c>
      <c r="E1933" s="74" t="s">
        <v>17</v>
      </c>
      <c r="F1933" s="126"/>
      <c r="G1933" s="126"/>
      <c r="H1933" s="126"/>
      <c r="I1933" s="143"/>
      <c r="J1933" s="74">
        <v>1</v>
      </c>
      <c r="K1933" s="145"/>
      <c r="L1933" s="143"/>
      <c r="M1933" s="143"/>
      <c r="N1933" s="143"/>
      <c r="O1933" s="143"/>
    </row>
    <row r="1934" spans="1:15" s="138" customFormat="1" ht="24.95" customHeight="1">
      <c r="A1934" s="67">
        <v>640</v>
      </c>
      <c r="B1934" s="68"/>
      <c r="C1934" s="141" t="s">
        <v>1051</v>
      </c>
      <c r="D1934" s="74">
        <v>1</v>
      </c>
      <c r="E1934" s="74" t="s">
        <v>17</v>
      </c>
      <c r="F1934" s="126"/>
      <c r="G1934" s="126"/>
      <c r="H1934" s="126"/>
      <c r="I1934" s="143"/>
      <c r="J1934" s="74">
        <v>1</v>
      </c>
      <c r="K1934" s="145"/>
      <c r="L1934" s="143"/>
      <c r="M1934" s="143"/>
      <c r="N1934" s="143"/>
      <c r="O1934" s="143"/>
    </row>
    <row r="1935" spans="1:15" s="138" customFormat="1" ht="24.95" customHeight="1">
      <c r="A1935" s="67">
        <v>641</v>
      </c>
      <c r="B1935" s="68"/>
      <c r="C1935" s="141" t="s">
        <v>1052</v>
      </c>
      <c r="D1935" s="74">
        <v>1</v>
      </c>
      <c r="E1935" s="74" t="s">
        <v>17</v>
      </c>
      <c r="F1935" s="126"/>
      <c r="G1935" s="126"/>
      <c r="H1935" s="126"/>
      <c r="I1935" s="143"/>
      <c r="J1935" s="74">
        <v>1</v>
      </c>
      <c r="K1935" s="145"/>
      <c r="L1935" s="143"/>
      <c r="M1935" s="143"/>
      <c r="N1935" s="143"/>
      <c r="O1935" s="143"/>
    </row>
    <row r="1936" spans="1:15" s="138" customFormat="1" ht="24.95" customHeight="1">
      <c r="A1936" s="67">
        <v>642</v>
      </c>
      <c r="B1936" s="68"/>
      <c r="C1936" s="141" t="s">
        <v>1053</v>
      </c>
      <c r="D1936" s="74">
        <v>1</v>
      </c>
      <c r="E1936" s="74" t="s">
        <v>17</v>
      </c>
      <c r="F1936" s="126"/>
      <c r="G1936" s="126"/>
      <c r="H1936" s="126"/>
      <c r="I1936" s="143"/>
      <c r="J1936" s="74">
        <v>1</v>
      </c>
      <c r="K1936" s="145"/>
      <c r="L1936" s="143"/>
      <c r="M1936" s="143"/>
      <c r="N1936" s="143"/>
      <c r="O1936" s="143"/>
    </row>
    <row r="1937" spans="1:15" s="138" customFormat="1" ht="24.95" customHeight="1">
      <c r="A1937" s="67">
        <v>643</v>
      </c>
      <c r="B1937" s="68"/>
      <c r="C1937" s="141" t="s">
        <v>1054</v>
      </c>
      <c r="D1937" s="74">
        <v>1</v>
      </c>
      <c r="E1937" s="74" t="s">
        <v>17</v>
      </c>
      <c r="F1937" s="126"/>
      <c r="G1937" s="126"/>
      <c r="H1937" s="126"/>
      <c r="I1937" s="143"/>
      <c r="J1937" s="74">
        <v>1</v>
      </c>
      <c r="K1937" s="145"/>
      <c r="L1937" s="143"/>
      <c r="M1937" s="143"/>
      <c r="N1937" s="143"/>
      <c r="O1937" s="143"/>
    </row>
    <row r="1938" spans="1:15" s="138" customFormat="1" ht="24.95" customHeight="1">
      <c r="A1938" s="67">
        <v>644</v>
      </c>
      <c r="B1938" s="68"/>
      <c r="C1938" s="141" t="s">
        <v>1055</v>
      </c>
      <c r="D1938" s="74">
        <v>1</v>
      </c>
      <c r="E1938" s="74" t="s">
        <v>17</v>
      </c>
      <c r="F1938" s="126"/>
      <c r="G1938" s="126"/>
      <c r="H1938" s="126"/>
      <c r="I1938" s="143"/>
      <c r="J1938" s="74">
        <v>1</v>
      </c>
      <c r="K1938" s="145"/>
      <c r="L1938" s="143"/>
      <c r="M1938" s="143"/>
      <c r="N1938" s="143"/>
      <c r="O1938" s="143"/>
    </row>
    <row r="1939" spans="1:15" s="138" customFormat="1" ht="24.95" customHeight="1">
      <c r="A1939" s="67">
        <v>645</v>
      </c>
      <c r="B1939" s="68"/>
      <c r="C1939" s="141" t="s">
        <v>1056</v>
      </c>
      <c r="D1939" s="74">
        <v>1</v>
      </c>
      <c r="E1939" s="74" t="s">
        <v>17</v>
      </c>
      <c r="F1939" s="126"/>
      <c r="G1939" s="126"/>
      <c r="H1939" s="126"/>
      <c r="I1939" s="143"/>
      <c r="J1939" s="74">
        <v>1</v>
      </c>
      <c r="K1939" s="145"/>
      <c r="L1939" s="143"/>
      <c r="M1939" s="143"/>
      <c r="N1939" s="143"/>
      <c r="O1939" s="143"/>
    </row>
    <row r="1940" spans="1:15" s="138" customFormat="1" ht="24.95" customHeight="1">
      <c r="A1940" s="67">
        <v>646</v>
      </c>
      <c r="B1940" s="68"/>
      <c r="C1940" s="141" t="s">
        <v>1057</v>
      </c>
      <c r="D1940" s="74">
        <v>1</v>
      </c>
      <c r="E1940" s="74" t="s">
        <v>17</v>
      </c>
      <c r="F1940" s="126"/>
      <c r="G1940" s="126"/>
      <c r="H1940" s="126"/>
      <c r="I1940" s="143"/>
      <c r="J1940" s="74">
        <v>1</v>
      </c>
      <c r="K1940" s="145"/>
      <c r="L1940" s="143"/>
      <c r="M1940" s="143"/>
      <c r="N1940" s="143"/>
      <c r="O1940" s="143"/>
    </row>
    <row r="1941" spans="1:15" s="138" customFormat="1" ht="24.95" customHeight="1">
      <c r="A1941" s="67">
        <v>647</v>
      </c>
      <c r="B1941" s="68"/>
      <c r="C1941" s="141" t="s">
        <v>1058</v>
      </c>
      <c r="D1941" s="74">
        <v>1</v>
      </c>
      <c r="E1941" s="74" t="s">
        <v>17</v>
      </c>
      <c r="F1941" s="126"/>
      <c r="G1941" s="126"/>
      <c r="H1941" s="126"/>
      <c r="I1941" s="143"/>
      <c r="J1941" s="74">
        <v>1</v>
      </c>
      <c r="K1941" s="145"/>
      <c r="L1941" s="143"/>
      <c r="M1941" s="143"/>
      <c r="N1941" s="143"/>
      <c r="O1941" s="143"/>
    </row>
    <row r="1942" spans="1:15" s="138" customFormat="1" ht="24.95" customHeight="1">
      <c r="A1942" s="67">
        <v>648</v>
      </c>
      <c r="B1942" s="68"/>
      <c r="C1942" s="141" t="s">
        <v>1059</v>
      </c>
      <c r="D1942" s="74">
        <v>1</v>
      </c>
      <c r="E1942" s="74" t="s">
        <v>17</v>
      </c>
      <c r="F1942" s="126"/>
      <c r="G1942" s="126"/>
      <c r="H1942" s="126"/>
      <c r="I1942" s="143"/>
      <c r="J1942" s="74">
        <v>1</v>
      </c>
      <c r="K1942" s="145"/>
      <c r="L1942" s="143"/>
      <c r="M1942" s="143"/>
      <c r="N1942" s="143"/>
      <c r="O1942" s="143"/>
    </row>
    <row r="1943" spans="1:15" s="138" customFormat="1" ht="24.95" customHeight="1">
      <c r="A1943" s="67">
        <v>649</v>
      </c>
      <c r="B1943" s="68"/>
      <c r="C1943" s="141" t="s">
        <v>1060</v>
      </c>
      <c r="D1943" s="74">
        <v>1</v>
      </c>
      <c r="E1943" s="74" t="s">
        <v>17</v>
      </c>
      <c r="F1943" s="126"/>
      <c r="G1943" s="126"/>
      <c r="H1943" s="126"/>
      <c r="I1943" s="143"/>
      <c r="J1943" s="74">
        <v>1</v>
      </c>
      <c r="K1943" s="145"/>
      <c r="L1943" s="143"/>
      <c r="M1943" s="143"/>
      <c r="N1943" s="143"/>
      <c r="O1943" s="143"/>
    </row>
    <row r="1944" spans="1:15" s="138" customFormat="1" ht="24.95" customHeight="1">
      <c r="A1944" s="67">
        <v>650</v>
      </c>
      <c r="B1944" s="68"/>
      <c r="C1944" s="141" t="s">
        <v>1061</v>
      </c>
      <c r="D1944" s="74">
        <v>1</v>
      </c>
      <c r="E1944" s="74" t="s">
        <v>17</v>
      </c>
      <c r="F1944" s="126"/>
      <c r="G1944" s="126"/>
      <c r="H1944" s="126"/>
      <c r="I1944" s="143"/>
      <c r="J1944" s="74">
        <v>1</v>
      </c>
      <c r="K1944" s="145"/>
      <c r="L1944" s="143"/>
      <c r="M1944" s="143"/>
      <c r="N1944" s="143"/>
      <c r="O1944" s="143"/>
    </row>
    <row r="1945" spans="1:15" s="138" customFormat="1" ht="24.95" customHeight="1">
      <c r="A1945" s="67">
        <v>651</v>
      </c>
      <c r="B1945" s="68"/>
      <c r="C1945" s="141" t="s">
        <v>1062</v>
      </c>
      <c r="D1945" s="74">
        <v>1</v>
      </c>
      <c r="E1945" s="74" t="s">
        <v>17</v>
      </c>
      <c r="F1945" s="126"/>
      <c r="G1945" s="126"/>
      <c r="H1945" s="126"/>
      <c r="I1945" s="143"/>
      <c r="J1945" s="74">
        <v>1</v>
      </c>
      <c r="K1945" s="145"/>
      <c r="L1945" s="143"/>
      <c r="M1945" s="143"/>
      <c r="N1945" s="143"/>
      <c r="O1945" s="143"/>
    </row>
    <row r="1946" spans="1:15" s="138" customFormat="1" ht="24.95" customHeight="1">
      <c r="A1946" s="67">
        <v>652</v>
      </c>
      <c r="B1946" s="68"/>
      <c r="C1946" s="141" t="s">
        <v>1063</v>
      </c>
      <c r="D1946" s="74">
        <v>1</v>
      </c>
      <c r="E1946" s="74" t="s">
        <v>17</v>
      </c>
      <c r="F1946" s="126"/>
      <c r="G1946" s="126"/>
      <c r="H1946" s="126"/>
      <c r="I1946" s="143"/>
      <c r="J1946" s="74">
        <v>1</v>
      </c>
      <c r="K1946" s="145"/>
      <c r="L1946" s="143"/>
      <c r="M1946" s="143"/>
      <c r="N1946" s="143"/>
      <c r="O1946" s="143"/>
    </row>
    <row r="1947" spans="1:15" s="138" customFormat="1" ht="24.95" customHeight="1">
      <c r="A1947" s="67">
        <v>653</v>
      </c>
      <c r="B1947" s="68"/>
      <c r="C1947" s="141" t="s">
        <v>1064</v>
      </c>
      <c r="D1947" s="74">
        <v>1</v>
      </c>
      <c r="E1947" s="74" t="s">
        <v>17</v>
      </c>
      <c r="F1947" s="126"/>
      <c r="G1947" s="126"/>
      <c r="H1947" s="126"/>
      <c r="I1947" s="143"/>
      <c r="J1947" s="74">
        <v>1</v>
      </c>
      <c r="K1947" s="145"/>
      <c r="L1947" s="143"/>
      <c r="M1947" s="143"/>
      <c r="N1947" s="143"/>
      <c r="O1947" s="143"/>
    </row>
    <row r="1948" spans="1:15" s="138" customFormat="1" ht="24.95" customHeight="1">
      <c r="A1948" s="67">
        <v>654</v>
      </c>
      <c r="B1948" s="68"/>
      <c r="C1948" s="141" t="s">
        <v>1065</v>
      </c>
      <c r="D1948" s="74">
        <v>1</v>
      </c>
      <c r="E1948" s="74" t="s">
        <v>17</v>
      </c>
      <c r="F1948" s="126"/>
      <c r="G1948" s="126"/>
      <c r="H1948" s="126"/>
      <c r="I1948" s="143"/>
      <c r="J1948" s="74">
        <v>1</v>
      </c>
      <c r="K1948" s="145"/>
      <c r="L1948" s="143"/>
      <c r="M1948" s="143"/>
      <c r="N1948" s="143"/>
      <c r="O1948" s="143"/>
    </row>
    <row r="1949" spans="1:15" s="138" customFormat="1" ht="24.95" customHeight="1">
      <c r="A1949" s="67">
        <v>655</v>
      </c>
      <c r="B1949" s="68"/>
      <c r="C1949" s="141" t="s">
        <v>1066</v>
      </c>
      <c r="D1949" s="74">
        <v>1</v>
      </c>
      <c r="E1949" s="74" t="s">
        <v>17</v>
      </c>
      <c r="F1949" s="126"/>
      <c r="G1949" s="126"/>
      <c r="H1949" s="126"/>
      <c r="I1949" s="143"/>
      <c r="J1949" s="74">
        <v>1</v>
      </c>
      <c r="K1949" s="145"/>
      <c r="L1949" s="143"/>
      <c r="M1949" s="143"/>
      <c r="N1949" s="143"/>
      <c r="O1949" s="143"/>
    </row>
    <row r="1950" spans="1:15" s="138" customFormat="1" ht="24.95" customHeight="1">
      <c r="A1950" s="67">
        <v>656</v>
      </c>
      <c r="B1950" s="68"/>
      <c r="C1950" s="141" t="s">
        <v>1067</v>
      </c>
      <c r="D1950" s="74">
        <v>1</v>
      </c>
      <c r="E1950" s="74" t="s">
        <v>17</v>
      </c>
      <c r="F1950" s="126"/>
      <c r="G1950" s="126"/>
      <c r="H1950" s="126"/>
      <c r="I1950" s="143"/>
      <c r="J1950" s="74">
        <v>1</v>
      </c>
      <c r="K1950" s="145"/>
      <c r="L1950" s="143"/>
      <c r="M1950" s="143"/>
      <c r="N1950" s="143"/>
      <c r="O1950" s="143"/>
    </row>
    <row r="1951" spans="1:15" s="138" customFormat="1" ht="24.95" customHeight="1">
      <c r="A1951" s="67">
        <v>657</v>
      </c>
      <c r="B1951" s="68"/>
      <c r="C1951" s="141" t="s">
        <v>1068</v>
      </c>
      <c r="D1951" s="74">
        <v>1</v>
      </c>
      <c r="E1951" s="74" t="s">
        <v>17</v>
      </c>
      <c r="F1951" s="126"/>
      <c r="G1951" s="126"/>
      <c r="H1951" s="126"/>
      <c r="I1951" s="143"/>
      <c r="J1951" s="74">
        <v>1</v>
      </c>
      <c r="K1951" s="145"/>
      <c r="L1951" s="143"/>
      <c r="M1951" s="143"/>
      <c r="N1951" s="143"/>
      <c r="O1951" s="143"/>
    </row>
    <row r="1952" spans="1:15" s="138" customFormat="1" ht="24.95" customHeight="1">
      <c r="A1952" s="67">
        <v>658</v>
      </c>
      <c r="B1952" s="68"/>
      <c r="C1952" s="141" t="s">
        <v>1069</v>
      </c>
      <c r="D1952" s="74">
        <v>1</v>
      </c>
      <c r="E1952" s="74" t="s">
        <v>17</v>
      </c>
      <c r="F1952" s="126"/>
      <c r="G1952" s="126"/>
      <c r="H1952" s="126"/>
      <c r="I1952" s="143"/>
      <c r="J1952" s="74">
        <v>1</v>
      </c>
      <c r="K1952" s="145"/>
      <c r="L1952" s="143"/>
      <c r="M1952" s="143"/>
      <c r="N1952" s="143"/>
      <c r="O1952" s="143"/>
    </row>
    <row r="1953" spans="1:15" s="138" customFormat="1" ht="24.95" customHeight="1">
      <c r="A1953" s="67">
        <v>659</v>
      </c>
      <c r="B1953" s="68"/>
      <c r="C1953" s="141" t="s">
        <v>1070</v>
      </c>
      <c r="D1953" s="74">
        <v>1</v>
      </c>
      <c r="E1953" s="74" t="s">
        <v>17</v>
      </c>
      <c r="F1953" s="126"/>
      <c r="G1953" s="126"/>
      <c r="H1953" s="126"/>
      <c r="I1953" s="143"/>
      <c r="J1953" s="74">
        <v>1</v>
      </c>
      <c r="K1953" s="145"/>
      <c r="L1953" s="143"/>
      <c r="M1953" s="143"/>
      <c r="N1953" s="143"/>
      <c r="O1953" s="143"/>
    </row>
    <row r="1954" spans="1:15" s="138" customFormat="1" ht="24.95" customHeight="1">
      <c r="A1954" s="67">
        <v>660</v>
      </c>
      <c r="B1954" s="68"/>
      <c r="C1954" s="141" t="s">
        <v>1071</v>
      </c>
      <c r="D1954" s="74">
        <v>1</v>
      </c>
      <c r="E1954" s="74" t="s">
        <v>17</v>
      </c>
      <c r="F1954" s="126"/>
      <c r="G1954" s="126"/>
      <c r="H1954" s="126"/>
      <c r="I1954" s="143"/>
      <c r="J1954" s="74">
        <v>1</v>
      </c>
      <c r="K1954" s="145"/>
      <c r="L1954" s="143"/>
      <c r="M1954" s="143"/>
      <c r="N1954" s="143"/>
      <c r="O1954" s="143"/>
    </row>
    <row r="1955" spans="1:15" s="138" customFormat="1" ht="24.95" customHeight="1">
      <c r="A1955" s="67">
        <v>661</v>
      </c>
      <c r="B1955" s="68"/>
      <c r="C1955" s="141" t="s">
        <v>1072</v>
      </c>
      <c r="D1955" s="74">
        <v>1</v>
      </c>
      <c r="E1955" s="74" t="s">
        <v>17</v>
      </c>
      <c r="F1955" s="126"/>
      <c r="G1955" s="126"/>
      <c r="H1955" s="126"/>
      <c r="I1955" s="143"/>
      <c r="J1955" s="74">
        <v>1</v>
      </c>
      <c r="K1955" s="145"/>
      <c r="L1955" s="143"/>
      <c r="M1955" s="143"/>
      <c r="N1955" s="143"/>
      <c r="O1955" s="143"/>
    </row>
    <row r="1956" spans="1:15" s="138" customFormat="1" ht="24.95" customHeight="1">
      <c r="A1956" s="67">
        <v>662</v>
      </c>
      <c r="B1956" s="68"/>
      <c r="C1956" s="141" t="s">
        <v>1073</v>
      </c>
      <c r="D1956" s="74">
        <v>1</v>
      </c>
      <c r="E1956" s="74" t="s">
        <v>17</v>
      </c>
      <c r="F1956" s="126"/>
      <c r="G1956" s="126"/>
      <c r="H1956" s="126"/>
      <c r="I1956" s="143"/>
      <c r="J1956" s="74">
        <v>1</v>
      </c>
      <c r="K1956" s="145"/>
      <c r="L1956" s="143"/>
      <c r="M1956" s="143"/>
      <c r="N1956" s="143"/>
      <c r="O1956" s="143"/>
    </row>
    <row r="1957" spans="1:15" s="138" customFormat="1" ht="24.95" customHeight="1">
      <c r="A1957" s="67">
        <v>663</v>
      </c>
      <c r="B1957" s="68"/>
      <c r="C1957" s="141" t="s">
        <v>1074</v>
      </c>
      <c r="D1957" s="74">
        <v>1</v>
      </c>
      <c r="E1957" s="74" t="s">
        <v>17</v>
      </c>
      <c r="F1957" s="126"/>
      <c r="G1957" s="126"/>
      <c r="H1957" s="126"/>
      <c r="I1957" s="143"/>
      <c r="J1957" s="74">
        <v>1</v>
      </c>
      <c r="K1957" s="145"/>
      <c r="L1957" s="143"/>
      <c r="M1957" s="143"/>
      <c r="N1957" s="143"/>
      <c r="O1957" s="143"/>
    </row>
    <row r="1958" spans="1:15" s="138" customFormat="1" ht="24.95" customHeight="1">
      <c r="A1958" s="67">
        <v>664</v>
      </c>
      <c r="B1958" s="68"/>
      <c r="C1958" s="141" t="s">
        <v>1075</v>
      </c>
      <c r="D1958" s="74">
        <v>1</v>
      </c>
      <c r="E1958" s="74" t="s">
        <v>17</v>
      </c>
      <c r="F1958" s="126"/>
      <c r="G1958" s="126"/>
      <c r="H1958" s="126"/>
      <c r="I1958" s="143"/>
      <c r="J1958" s="74">
        <v>1</v>
      </c>
      <c r="K1958" s="145"/>
      <c r="L1958" s="143"/>
      <c r="M1958" s="143"/>
      <c r="N1958" s="143"/>
      <c r="O1958" s="143"/>
    </row>
    <row r="1959" spans="1:15" s="138" customFormat="1" ht="24.95" customHeight="1">
      <c r="A1959" s="67">
        <v>665</v>
      </c>
      <c r="B1959" s="68"/>
      <c r="C1959" s="141" t="s">
        <v>1076</v>
      </c>
      <c r="D1959" s="74">
        <v>1</v>
      </c>
      <c r="E1959" s="74" t="s">
        <v>17</v>
      </c>
      <c r="F1959" s="126"/>
      <c r="G1959" s="126"/>
      <c r="H1959" s="126"/>
      <c r="I1959" s="143"/>
      <c r="J1959" s="74">
        <v>1</v>
      </c>
      <c r="K1959" s="145"/>
      <c r="L1959" s="143"/>
      <c r="M1959" s="143"/>
      <c r="N1959" s="143"/>
      <c r="O1959" s="143"/>
    </row>
    <row r="1960" spans="1:15" s="138" customFormat="1" ht="24.95" customHeight="1">
      <c r="A1960" s="67">
        <v>666</v>
      </c>
      <c r="B1960" s="68"/>
      <c r="C1960" s="141" t="s">
        <v>1077</v>
      </c>
      <c r="D1960" s="74">
        <v>1</v>
      </c>
      <c r="E1960" s="74" t="s">
        <v>17</v>
      </c>
      <c r="F1960" s="126"/>
      <c r="G1960" s="126"/>
      <c r="H1960" s="126"/>
      <c r="I1960" s="143"/>
      <c r="J1960" s="74">
        <v>1</v>
      </c>
      <c r="K1960" s="145"/>
      <c r="L1960" s="143"/>
      <c r="M1960" s="143"/>
      <c r="N1960" s="143"/>
      <c r="O1960" s="143"/>
    </row>
    <row r="1961" spans="1:15" s="138" customFormat="1" ht="24.95" customHeight="1">
      <c r="A1961" s="67">
        <v>667</v>
      </c>
      <c r="B1961" s="68"/>
      <c r="C1961" s="141" t="s">
        <v>1078</v>
      </c>
      <c r="D1961" s="74">
        <v>1</v>
      </c>
      <c r="E1961" s="74" t="s">
        <v>17</v>
      </c>
      <c r="F1961" s="126"/>
      <c r="G1961" s="126"/>
      <c r="H1961" s="126"/>
      <c r="I1961" s="143"/>
      <c r="J1961" s="74">
        <v>1</v>
      </c>
      <c r="K1961" s="145"/>
      <c r="L1961" s="143"/>
      <c r="M1961" s="143"/>
      <c r="N1961" s="143"/>
      <c r="O1961" s="143"/>
    </row>
    <row r="1962" spans="1:15" s="138" customFormat="1" ht="24.95" customHeight="1">
      <c r="A1962" s="67">
        <v>668</v>
      </c>
      <c r="B1962" s="68"/>
      <c r="C1962" s="141" t="s">
        <v>1079</v>
      </c>
      <c r="D1962" s="74">
        <v>1</v>
      </c>
      <c r="E1962" s="74" t="s">
        <v>17</v>
      </c>
      <c r="F1962" s="126"/>
      <c r="G1962" s="126"/>
      <c r="H1962" s="126"/>
      <c r="I1962" s="143"/>
      <c r="J1962" s="74">
        <v>1</v>
      </c>
      <c r="K1962" s="145"/>
      <c r="L1962" s="143"/>
      <c r="M1962" s="143"/>
      <c r="N1962" s="143"/>
      <c r="O1962" s="143"/>
    </row>
    <row r="1963" spans="1:15" s="138" customFormat="1" ht="24.95" customHeight="1">
      <c r="A1963" s="67">
        <v>669</v>
      </c>
      <c r="B1963" s="68"/>
      <c r="C1963" s="141" t="s">
        <v>1080</v>
      </c>
      <c r="D1963" s="74">
        <v>1</v>
      </c>
      <c r="E1963" s="74" t="s">
        <v>17</v>
      </c>
      <c r="F1963" s="126"/>
      <c r="G1963" s="126"/>
      <c r="H1963" s="126"/>
      <c r="I1963" s="143"/>
      <c r="J1963" s="74">
        <v>1</v>
      </c>
      <c r="K1963" s="145"/>
      <c r="L1963" s="143"/>
      <c r="M1963" s="143"/>
      <c r="N1963" s="143"/>
      <c r="O1963" s="143"/>
    </row>
    <row r="1964" spans="1:15" s="138" customFormat="1" ht="24.95" customHeight="1">
      <c r="A1964" s="67">
        <v>670</v>
      </c>
      <c r="B1964" s="68"/>
      <c r="C1964" s="141" t="s">
        <v>1081</v>
      </c>
      <c r="D1964" s="74">
        <v>1</v>
      </c>
      <c r="E1964" s="74" t="s">
        <v>17</v>
      </c>
      <c r="F1964" s="126"/>
      <c r="G1964" s="126"/>
      <c r="H1964" s="126"/>
      <c r="I1964" s="143"/>
      <c r="J1964" s="74">
        <v>1</v>
      </c>
      <c r="K1964" s="145"/>
      <c r="L1964" s="143"/>
      <c r="M1964" s="143"/>
      <c r="N1964" s="143"/>
      <c r="O1964" s="143"/>
    </row>
    <row r="1965" spans="1:15" s="138" customFormat="1" ht="24.95" customHeight="1">
      <c r="A1965" s="67">
        <v>671</v>
      </c>
      <c r="B1965" s="68"/>
      <c r="C1965" s="141" t="s">
        <v>1082</v>
      </c>
      <c r="D1965" s="74">
        <v>1</v>
      </c>
      <c r="E1965" s="74" t="s">
        <v>17</v>
      </c>
      <c r="F1965" s="126"/>
      <c r="G1965" s="126"/>
      <c r="H1965" s="126"/>
      <c r="I1965" s="143"/>
      <c r="J1965" s="74">
        <v>1</v>
      </c>
      <c r="K1965" s="145"/>
      <c r="L1965" s="143"/>
      <c r="M1965" s="143"/>
      <c r="N1965" s="143"/>
      <c r="O1965" s="143"/>
    </row>
    <row r="1966" spans="1:15" s="138" customFormat="1" ht="24.95" customHeight="1">
      <c r="A1966" s="67">
        <v>672</v>
      </c>
      <c r="B1966" s="68"/>
      <c r="C1966" s="141" t="s">
        <v>1083</v>
      </c>
      <c r="D1966" s="74">
        <v>1</v>
      </c>
      <c r="E1966" s="74" t="s">
        <v>17</v>
      </c>
      <c r="F1966" s="126"/>
      <c r="G1966" s="126"/>
      <c r="H1966" s="126"/>
      <c r="I1966" s="143"/>
      <c r="J1966" s="74">
        <v>1</v>
      </c>
      <c r="K1966" s="145"/>
      <c r="L1966" s="143"/>
      <c r="M1966" s="143"/>
      <c r="N1966" s="143"/>
      <c r="O1966" s="143"/>
    </row>
    <row r="1967" spans="1:15" s="138" customFormat="1" ht="24.95" customHeight="1">
      <c r="A1967" s="67">
        <v>673</v>
      </c>
      <c r="B1967" s="68"/>
      <c r="C1967" s="141" t="s">
        <v>1084</v>
      </c>
      <c r="D1967" s="74">
        <v>1</v>
      </c>
      <c r="E1967" s="74" t="s">
        <v>17</v>
      </c>
      <c r="F1967" s="126"/>
      <c r="G1967" s="126"/>
      <c r="H1967" s="126"/>
      <c r="I1967" s="143"/>
      <c r="J1967" s="74">
        <v>1</v>
      </c>
      <c r="K1967" s="145"/>
      <c r="L1967" s="143"/>
      <c r="M1967" s="143"/>
      <c r="N1967" s="143"/>
      <c r="O1967" s="143"/>
    </row>
    <row r="1968" spans="1:15" s="138" customFormat="1" ht="24.95" customHeight="1">
      <c r="A1968" s="67">
        <v>674</v>
      </c>
      <c r="B1968" s="68"/>
      <c r="C1968" s="141" t="s">
        <v>1085</v>
      </c>
      <c r="D1968" s="74">
        <v>1</v>
      </c>
      <c r="E1968" s="74" t="s">
        <v>17</v>
      </c>
      <c r="F1968" s="126"/>
      <c r="G1968" s="126"/>
      <c r="H1968" s="126"/>
      <c r="I1968" s="143"/>
      <c r="J1968" s="74">
        <v>1</v>
      </c>
      <c r="K1968" s="145"/>
      <c r="L1968" s="143"/>
      <c r="M1968" s="143"/>
      <c r="N1968" s="143"/>
      <c r="O1968" s="143"/>
    </row>
    <row r="1969" spans="1:15" s="138" customFormat="1" ht="24.95" customHeight="1">
      <c r="A1969" s="67">
        <v>675</v>
      </c>
      <c r="B1969" s="68"/>
      <c r="C1969" s="141" t="s">
        <v>1086</v>
      </c>
      <c r="D1969" s="74">
        <v>1</v>
      </c>
      <c r="E1969" s="74" t="s">
        <v>17</v>
      </c>
      <c r="F1969" s="126"/>
      <c r="G1969" s="126"/>
      <c r="H1969" s="126"/>
      <c r="I1969" s="143"/>
      <c r="J1969" s="74">
        <v>1</v>
      </c>
      <c r="K1969" s="145"/>
      <c r="L1969" s="143"/>
      <c r="M1969" s="143"/>
      <c r="N1969" s="143"/>
      <c r="O1969" s="143"/>
    </row>
    <row r="1970" spans="1:15" s="138" customFormat="1" ht="24.95" customHeight="1">
      <c r="A1970" s="67">
        <v>676</v>
      </c>
      <c r="B1970" s="68"/>
      <c r="C1970" s="141" t="s">
        <v>1087</v>
      </c>
      <c r="D1970" s="74">
        <v>1</v>
      </c>
      <c r="E1970" s="74" t="s">
        <v>17</v>
      </c>
      <c r="F1970" s="126"/>
      <c r="G1970" s="126"/>
      <c r="H1970" s="126"/>
      <c r="I1970" s="143"/>
      <c r="J1970" s="74">
        <v>1</v>
      </c>
      <c r="K1970" s="145"/>
      <c r="L1970" s="143"/>
      <c r="M1970" s="143"/>
      <c r="N1970" s="143"/>
      <c r="O1970" s="143"/>
    </row>
    <row r="1971" spans="1:15" s="138" customFormat="1" ht="24.95" customHeight="1">
      <c r="A1971" s="67">
        <v>677</v>
      </c>
      <c r="B1971" s="68"/>
      <c r="C1971" s="141" t="s">
        <v>1088</v>
      </c>
      <c r="D1971" s="74">
        <v>1</v>
      </c>
      <c r="E1971" s="74" t="s">
        <v>17</v>
      </c>
      <c r="F1971" s="126"/>
      <c r="G1971" s="126"/>
      <c r="H1971" s="126"/>
      <c r="I1971" s="143"/>
      <c r="J1971" s="74">
        <v>1</v>
      </c>
      <c r="K1971" s="145"/>
      <c r="L1971" s="143"/>
      <c r="M1971" s="143"/>
      <c r="N1971" s="143"/>
      <c r="O1971" s="143"/>
    </row>
    <row r="1972" spans="1:15" s="138" customFormat="1" ht="24.95" customHeight="1">
      <c r="A1972" s="67">
        <v>678</v>
      </c>
      <c r="B1972" s="68"/>
      <c r="C1972" s="141" t="s">
        <v>1089</v>
      </c>
      <c r="D1972" s="74">
        <v>1</v>
      </c>
      <c r="E1972" s="74" t="s">
        <v>17</v>
      </c>
      <c r="F1972" s="126"/>
      <c r="G1972" s="126"/>
      <c r="H1972" s="126"/>
      <c r="I1972" s="143"/>
      <c r="J1972" s="74">
        <v>1</v>
      </c>
      <c r="K1972" s="145"/>
      <c r="L1972" s="143"/>
      <c r="M1972" s="143"/>
      <c r="N1972" s="143"/>
      <c r="O1972" s="143"/>
    </row>
    <row r="1973" spans="1:15" s="138" customFormat="1" ht="24.95" customHeight="1">
      <c r="A1973" s="67">
        <v>679</v>
      </c>
      <c r="B1973" s="68"/>
      <c r="C1973" s="141" t="s">
        <v>1085</v>
      </c>
      <c r="D1973" s="74">
        <v>1</v>
      </c>
      <c r="E1973" s="74" t="s">
        <v>17</v>
      </c>
      <c r="F1973" s="126"/>
      <c r="G1973" s="126"/>
      <c r="H1973" s="126"/>
      <c r="I1973" s="143"/>
      <c r="J1973" s="74">
        <v>1</v>
      </c>
      <c r="K1973" s="145"/>
      <c r="L1973" s="143"/>
      <c r="M1973" s="143"/>
      <c r="N1973" s="143"/>
      <c r="O1973" s="143"/>
    </row>
    <row r="1974" spans="1:15" s="138" customFormat="1" ht="24.95" customHeight="1">
      <c r="A1974" s="67">
        <v>680</v>
      </c>
      <c r="B1974" s="68"/>
      <c r="C1974" s="141" t="s">
        <v>1090</v>
      </c>
      <c r="D1974" s="74">
        <v>1</v>
      </c>
      <c r="E1974" s="74" t="s">
        <v>17</v>
      </c>
      <c r="F1974" s="126"/>
      <c r="G1974" s="126"/>
      <c r="H1974" s="126"/>
      <c r="I1974" s="143"/>
      <c r="J1974" s="74">
        <v>1</v>
      </c>
      <c r="K1974" s="145"/>
      <c r="L1974" s="143"/>
      <c r="M1974" s="143"/>
      <c r="N1974" s="143"/>
      <c r="O1974" s="143"/>
    </row>
    <row r="1975" spans="1:15" s="138" customFormat="1" ht="24.95" customHeight="1">
      <c r="A1975" s="67">
        <v>681</v>
      </c>
      <c r="B1975" s="68"/>
      <c r="C1975" s="141" t="s">
        <v>1091</v>
      </c>
      <c r="D1975" s="74">
        <v>1</v>
      </c>
      <c r="E1975" s="74" t="s">
        <v>17</v>
      </c>
      <c r="F1975" s="126"/>
      <c r="G1975" s="126"/>
      <c r="H1975" s="126"/>
      <c r="I1975" s="143"/>
      <c r="J1975" s="74">
        <v>1</v>
      </c>
      <c r="K1975" s="145"/>
      <c r="L1975" s="143"/>
      <c r="M1975" s="143"/>
      <c r="N1975" s="143"/>
      <c r="O1975" s="143"/>
    </row>
    <row r="1976" spans="1:15" s="138" customFormat="1" ht="24.95" customHeight="1">
      <c r="A1976" s="67">
        <v>682</v>
      </c>
      <c r="B1976" s="68"/>
      <c r="C1976" s="141" t="s">
        <v>1092</v>
      </c>
      <c r="D1976" s="74">
        <v>1</v>
      </c>
      <c r="E1976" s="74" t="s">
        <v>17</v>
      </c>
      <c r="F1976" s="126"/>
      <c r="G1976" s="126"/>
      <c r="H1976" s="126"/>
      <c r="I1976" s="143"/>
      <c r="J1976" s="74">
        <v>1</v>
      </c>
      <c r="K1976" s="145"/>
      <c r="L1976" s="143"/>
      <c r="M1976" s="143"/>
      <c r="N1976" s="143"/>
      <c r="O1976" s="143"/>
    </row>
    <row r="1977" spans="1:15" s="138" customFormat="1" ht="24.95" customHeight="1">
      <c r="A1977" s="67">
        <v>683</v>
      </c>
      <c r="B1977" s="68"/>
      <c r="C1977" s="141" t="s">
        <v>1093</v>
      </c>
      <c r="D1977" s="74">
        <v>1</v>
      </c>
      <c r="E1977" s="74" t="s">
        <v>17</v>
      </c>
      <c r="F1977" s="126"/>
      <c r="G1977" s="126"/>
      <c r="H1977" s="126"/>
      <c r="I1977" s="143"/>
      <c r="J1977" s="74">
        <v>1</v>
      </c>
      <c r="K1977" s="145"/>
      <c r="L1977" s="143"/>
      <c r="M1977" s="143"/>
      <c r="N1977" s="143"/>
      <c r="O1977" s="143"/>
    </row>
    <row r="1978" spans="1:15" s="138" customFormat="1" ht="24.95" customHeight="1">
      <c r="A1978" s="67">
        <v>684</v>
      </c>
      <c r="B1978" s="68"/>
      <c r="C1978" s="141" t="s">
        <v>1094</v>
      </c>
      <c r="D1978" s="74">
        <v>1</v>
      </c>
      <c r="E1978" s="74" t="s">
        <v>17</v>
      </c>
      <c r="F1978" s="126"/>
      <c r="G1978" s="126"/>
      <c r="H1978" s="126"/>
      <c r="I1978" s="143"/>
      <c r="J1978" s="74">
        <v>1</v>
      </c>
      <c r="K1978" s="145"/>
      <c r="L1978" s="143"/>
      <c r="M1978" s="143"/>
      <c r="N1978" s="143"/>
      <c r="O1978" s="143"/>
    </row>
    <row r="1979" spans="1:15" s="138" customFormat="1" ht="24.95" customHeight="1">
      <c r="A1979" s="67">
        <v>685</v>
      </c>
      <c r="B1979" s="68"/>
      <c r="C1979" s="141" t="s">
        <v>1095</v>
      </c>
      <c r="D1979" s="74">
        <v>1</v>
      </c>
      <c r="E1979" s="74" t="s">
        <v>17</v>
      </c>
      <c r="F1979" s="126"/>
      <c r="G1979" s="126"/>
      <c r="H1979" s="126"/>
      <c r="I1979" s="143"/>
      <c r="J1979" s="74">
        <v>1</v>
      </c>
      <c r="K1979" s="145"/>
      <c r="L1979" s="143"/>
      <c r="M1979" s="143"/>
      <c r="N1979" s="143"/>
      <c r="O1979" s="143"/>
    </row>
    <row r="1980" spans="1:15" s="138" customFormat="1" ht="24.95" customHeight="1">
      <c r="A1980" s="67">
        <v>686</v>
      </c>
      <c r="B1980" s="68"/>
      <c r="C1980" s="141" t="s">
        <v>1096</v>
      </c>
      <c r="D1980" s="74">
        <v>1</v>
      </c>
      <c r="E1980" s="74" t="s">
        <v>17</v>
      </c>
      <c r="F1980" s="126"/>
      <c r="G1980" s="126"/>
      <c r="H1980" s="126"/>
      <c r="I1980" s="143"/>
      <c r="J1980" s="74">
        <v>1</v>
      </c>
      <c r="K1980" s="145"/>
      <c r="L1980" s="143"/>
      <c r="M1980" s="143"/>
      <c r="N1980" s="143"/>
      <c r="O1980" s="143"/>
    </row>
    <row r="1981" spans="1:15" s="138" customFormat="1" ht="24.95" customHeight="1">
      <c r="A1981" s="67">
        <v>687</v>
      </c>
      <c r="B1981" s="68"/>
      <c r="C1981" s="141" t="s">
        <v>1097</v>
      </c>
      <c r="D1981" s="74">
        <v>1</v>
      </c>
      <c r="E1981" s="74" t="s">
        <v>17</v>
      </c>
      <c r="F1981" s="126"/>
      <c r="G1981" s="126"/>
      <c r="H1981" s="126"/>
      <c r="I1981" s="143"/>
      <c r="J1981" s="74">
        <v>1</v>
      </c>
      <c r="K1981" s="145"/>
      <c r="L1981" s="143"/>
      <c r="M1981" s="143"/>
      <c r="N1981" s="143"/>
      <c r="O1981" s="143"/>
    </row>
    <row r="1982" spans="1:15" s="138" customFormat="1" ht="24.95" customHeight="1">
      <c r="A1982" s="67">
        <v>688</v>
      </c>
      <c r="B1982" s="68"/>
      <c r="C1982" s="141" t="s">
        <v>1098</v>
      </c>
      <c r="D1982" s="74">
        <v>1</v>
      </c>
      <c r="E1982" s="74" t="s">
        <v>17</v>
      </c>
      <c r="F1982" s="126"/>
      <c r="G1982" s="126"/>
      <c r="H1982" s="126"/>
      <c r="I1982" s="143"/>
      <c r="J1982" s="74">
        <v>1</v>
      </c>
      <c r="K1982" s="145"/>
      <c r="L1982" s="143"/>
      <c r="M1982" s="143"/>
      <c r="N1982" s="143"/>
      <c r="O1982" s="143"/>
    </row>
    <row r="1983" spans="1:15" s="138" customFormat="1" ht="24.95" customHeight="1">
      <c r="A1983" s="67">
        <v>689</v>
      </c>
      <c r="B1983" s="68"/>
      <c r="C1983" s="141" t="s">
        <v>1099</v>
      </c>
      <c r="D1983" s="74">
        <v>1</v>
      </c>
      <c r="E1983" s="74" t="s">
        <v>17</v>
      </c>
      <c r="F1983" s="126"/>
      <c r="G1983" s="126"/>
      <c r="H1983" s="126"/>
      <c r="I1983" s="143"/>
      <c r="J1983" s="74">
        <v>1</v>
      </c>
      <c r="K1983" s="145"/>
      <c r="L1983" s="143"/>
      <c r="M1983" s="143"/>
      <c r="N1983" s="143"/>
      <c r="O1983" s="143"/>
    </row>
    <row r="1984" spans="1:15" s="138" customFormat="1" ht="24.95" customHeight="1">
      <c r="A1984" s="67">
        <v>690</v>
      </c>
      <c r="B1984" s="68"/>
      <c r="C1984" s="141" t="s">
        <v>1100</v>
      </c>
      <c r="D1984" s="74">
        <v>1</v>
      </c>
      <c r="E1984" s="74" t="s">
        <v>17</v>
      </c>
      <c r="F1984" s="126"/>
      <c r="G1984" s="126"/>
      <c r="H1984" s="126"/>
      <c r="I1984" s="143"/>
      <c r="J1984" s="74">
        <v>1</v>
      </c>
      <c r="K1984" s="145"/>
      <c r="L1984" s="143"/>
      <c r="M1984" s="143"/>
      <c r="N1984" s="143"/>
      <c r="O1984" s="143"/>
    </row>
    <row r="1985" spans="1:15" s="138" customFormat="1" ht="24.95" customHeight="1">
      <c r="A1985" s="67">
        <v>691</v>
      </c>
      <c r="B1985" s="68"/>
      <c r="C1985" s="141" t="s">
        <v>1101</v>
      </c>
      <c r="D1985" s="74">
        <v>1</v>
      </c>
      <c r="E1985" s="74" t="s">
        <v>17</v>
      </c>
      <c r="F1985" s="126"/>
      <c r="G1985" s="126"/>
      <c r="H1985" s="126"/>
      <c r="I1985" s="143"/>
      <c r="J1985" s="74">
        <v>1</v>
      </c>
      <c r="K1985" s="145"/>
      <c r="L1985" s="143"/>
      <c r="M1985" s="143"/>
      <c r="N1985" s="143"/>
      <c r="O1985" s="143"/>
    </row>
    <row r="1986" spans="1:15" s="138" customFormat="1" ht="24.95" customHeight="1">
      <c r="A1986" s="67">
        <v>692</v>
      </c>
      <c r="B1986" s="68"/>
      <c r="C1986" s="141" t="s">
        <v>1102</v>
      </c>
      <c r="D1986" s="74">
        <v>1</v>
      </c>
      <c r="E1986" s="74" t="s">
        <v>17</v>
      </c>
      <c r="F1986" s="126"/>
      <c r="G1986" s="126"/>
      <c r="H1986" s="126"/>
      <c r="I1986" s="143"/>
      <c r="J1986" s="74">
        <v>1</v>
      </c>
      <c r="K1986" s="145"/>
      <c r="L1986" s="143"/>
      <c r="M1986" s="143"/>
      <c r="N1986" s="143"/>
      <c r="O1986" s="143"/>
    </row>
    <row r="1987" spans="1:15" s="138" customFormat="1" ht="24.95" customHeight="1">
      <c r="A1987" s="67">
        <v>693</v>
      </c>
      <c r="B1987" s="68"/>
      <c r="C1987" s="141" t="s">
        <v>1103</v>
      </c>
      <c r="D1987" s="74">
        <v>1</v>
      </c>
      <c r="E1987" s="74" t="s">
        <v>17</v>
      </c>
      <c r="F1987" s="126"/>
      <c r="G1987" s="126"/>
      <c r="H1987" s="126"/>
      <c r="I1987" s="143"/>
      <c r="J1987" s="74">
        <v>1</v>
      </c>
      <c r="K1987" s="145"/>
      <c r="L1987" s="143"/>
      <c r="M1987" s="143"/>
      <c r="N1987" s="143"/>
      <c r="O1987" s="143"/>
    </row>
    <row r="1988" spans="1:15" s="138" customFormat="1" ht="24.95" customHeight="1">
      <c r="A1988" s="67">
        <v>694</v>
      </c>
      <c r="B1988" s="68"/>
      <c r="C1988" s="141" t="s">
        <v>1104</v>
      </c>
      <c r="D1988" s="74">
        <v>1</v>
      </c>
      <c r="E1988" s="74" t="s">
        <v>17</v>
      </c>
      <c r="F1988" s="126"/>
      <c r="G1988" s="126"/>
      <c r="H1988" s="126"/>
      <c r="I1988" s="143"/>
      <c r="J1988" s="74">
        <v>1</v>
      </c>
      <c r="K1988" s="145"/>
      <c r="L1988" s="143"/>
      <c r="M1988" s="143"/>
      <c r="N1988" s="143"/>
      <c r="O1988" s="143"/>
    </row>
    <row r="1989" spans="1:15" s="138" customFormat="1" ht="24.95" customHeight="1">
      <c r="A1989" s="67">
        <v>695</v>
      </c>
      <c r="B1989" s="68"/>
      <c r="C1989" s="141" t="s">
        <v>1105</v>
      </c>
      <c r="D1989" s="74">
        <v>1</v>
      </c>
      <c r="E1989" s="74" t="s">
        <v>17</v>
      </c>
      <c r="F1989" s="126"/>
      <c r="G1989" s="126"/>
      <c r="H1989" s="126"/>
      <c r="I1989" s="143"/>
      <c r="J1989" s="74">
        <v>1</v>
      </c>
      <c r="K1989" s="145"/>
      <c r="L1989" s="143"/>
      <c r="M1989" s="143"/>
      <c r="N1989" s="143"/>
      <c r="O1989" s="143"/>
    </row>
    <row r="1990" spans="1:15" s="138" customFormat="1" ht="24.95" customHeight="1">
      <c r="A1990" s="67">
        <v>696</v>
      </c>
      <c r="B1990" s="68"/>
      <c r="C1990" s="141" t="s">
        <v>1106</v>
      </c>
      <c r="D1990" s="74">
        <v>1</v>
      </c>
      <c r="E1990" s="74" t="s">
        <v>17</v>
      </c>
      <c r="F1990" s="126"/>
      <c r="G1990" s="126"/>
      <c r="H1990" s="126"/>
      <c r="I1990" s="143"/>
      <c r="J1990" s="74">
        <v>1</v>
      </c>
      <c r="K1990" s="145"/>
      <c r="L1990" s="143"/>
      <c r="M1990" s="143"/>
      <c r="N1990" s="143"/>
      <c r="O1990" s="143"/>
    </row>
    <row r="1991" spans="1:15" s="138" customFormat="1" ht="24.95" customHeight="1">
      <c r="A1991" s="67">
        <v>697</v>
      </c>
      <c r="B1991" s="68"/>
      <c r="C1991" s="141" t="s">
        <v>1107</v>
      </c>
      <c r="D1991" s="74">
        <v>1</v>
      </c>
      <c r="E1991" s="74" t="s">
        <v>17</v>
      </c>
      <c r="F1991" s="126"/>
      <c r="G1991" s="126"/>
      <c r="H1991" s="126"/>
      <c r="I1991" s="143"/>
      <c r="J1991" s="74">
        <v>1</v>
      </c>
      <c r="K1991" s="145"/>
      <c r="L1991" s="143"/>
      <c r="M1991" s="143"/>
      <c r="N1991" s="143"/>
      <c r="O1991" s="143"/>
    </row>
    <row r="1992" spans="1:15" s="138" customFormat="1" ht="24.95" customHeight="1">
      <c r="A1992" s="67">
        <v>698</v>
      </c>
      <c r="B1992" s="68"/>
      <c r="C1992" s="141" t="s">
        <v>1108</v>
      </c>
      <c r="D1992" s="74">
        <v>1</v>
      </c>
      <c r="E1992" s="74" t="s">
        <v>17</v>
      </c>
      <c r="F1992" s="126"/>
      <c r="G1992" s="126"/>
      <c r="H1992" s="126"/>
      <c r="I1992" s="143"/>
      <c r="J1992" s="74">
        <v>1</v>
      </c>
      <c r="K1992" s="145"/>
      <c r="L1992" s="143"/>
      <c r="M1992" s="143"/>
      <c r="N1992" s="143"/>
      <c r="O1992" s="143"/>
    </row>
    <row r="1993" spans="1:15" s="138" customFormat="1" ht="24.95" customHeight="1">
      <c r="A1993" s="67">
        <v>699</v>
      </c>
      <c r="B1993" s="68"/>
      <c r="C1993" s="141" t="s">
        <v>1109</v>
      </c>
      <c r="D1993" s="74">
        <v>1</v>
      </c>
      <c r="E1993" s="74" t="s">
        <v>17</v>
      </c>
      <c r="F1993" s="126"/>
      <c r="G1993" s="126"/>
      <c r="H1993" s="126"/>
      <c r="I1993" s="143"/>
      <c r="J1993" s="74">
        <v>1</v>
      </c>
      <c r="K1993" s="145"/>
      <c r="L1993" s="143"/>
      <c r="M1993" s="143"/>
      <c r="N1993" s="143"/>
      <c r="O1993" s="143"/>
    </row>
    <row r="1994" spans="1:15" s="138" customFormat="1" ht="24.95" customHeight="1">
      <c r="A1994" s="67">
        <v>700</v>
      </c>
      <c r="B1994" s="68"/>
      <c r="C1994" s="141" t="s">
        <v>1110</v>
      </c>
      <c r="D1994" s="74">
        <v>1</v>
      </c>
      <c r="E1994" s="74" t="s">
        <v>17</v>
      </c>
      <c r="F1994" s="126"/>
      <c r="G1994" s="126"/>
      <c r="H1994" s="126"/>
      <c r="I1994" s="143"/>
      <c r="J1994" s="74">
        <v>1</v>
      </c>
      <c r="K1994" s="145"/>
      <c r="L1994" s="143"/>
      <c r="M1994" s="143"/>
      <c r="N1994" s="143"/>
      <c r="O1994" s="143"/>
    </row>
    <row r="1995" spans="1:15" s="138" customFormat="1" ht="24.95" customHeight="1">
      <c r="A1995" s="67">
        <v>701</v>
      </c>
      <c r="B1995" s="68"/>
      <c r="C1995" s="141" t="s">
        <v>1111</v>
      </c>
      <c r="D1995" s="74">
        <v>1</v>
      </c>
      <c r="E1995" s="74" t="s">
        <v>17</v>
      </c>
      <c r="F1995" s="126"/>
      <c r="G1995" s="126"/>
      <c r="H1995" s="126"/>
      <c r="I1995" s="143"/>
      <c r="J1995" s="74">
        <v>1</v>
      </c>
      <c r="K1995" s="145"/>
      <c r="L1995" s="143"/>
      <c r="M1995" s="143"/>
      <c r="N1995" s="143"/>
      <c r="O1995" s="143"/>
    </row>
    <row r="1996" spans="1:15" s="138" customFormat="1" ht="24.95" customHeight="1">
      <c r="A1996" s="67">
        <v>702</v>
      </c>
      <c r="B1996" s="68"/>
      <c r="C1996" s="141" t="s">
        <v>1112</v>
      </c>
      <c r="D1996" s="74">
        <v>1</v>
      </c>
      <c r="E1996" s="74" t="s">
        <v>17</v>
      </c>
      <c r="F1996" s="126"/>
      <c r="G1996" s="126"/>
      <c r="H1996" s="126"/>
      <c r="I1996" s="143"/>
      <c r="J1996" s="74">
        <v>1</v>
      </c>
      <c r="K1996" s="143"/>
      <c r="L1996" s="143"/>
      <c r="M1996" s="143"/>
      <c r="N1996" s="143"/>
      <c r="O1996" s="143"/>
    </row>
    <row r="1997" spans="1:15" s="138" customFormat="1" ht="24.95" customHeight="1">
      <c r="A1997" s="67">
        <v>703</v>
      </c>
      <c r="B1997" s="68"/>
      <c r="C1997" s="141" t="s">
        <v>1113</v>
      </c>
      <c r="D1997" s="74">
        <v>1</v>
      </c>
      <c r="E1997" s="74" t="s">
        <v>17</v>
      </c>
      <c r="F1997" s="126"/>
      <c r="G1997" s="126"/>
      <c r="H1997" s="126"/>
      <c r="I1997" s="143"/>
      <c r="J1997" s="74">
        <v>1</v>
      </c>
      <c r="K1997" s="145"/>
      <c r="L1997" s="143"/>
      <c r="M1997" s="143"/>
      <c r="N1997" s="143"/>
      <c r="O1997" s="143"/>
    </row>
    <row r="1998" spans="1:15" s="138" customFormat="1" ht="24.95" customHeight="1">
      <c r="A1998" s="67">
        <v>704</v>
      </c>
      <c r="B1998" s="68"/>
      <c r="C1998" s="141" t="s">
        <v>1114</v>
      </c>
      <c r="D1998" s="74">
        <v>1</v>
      </c>
      <c r="E1998" s="74" t="s">
        <v>17</v>
      </c>
      <c r="F1998" s="126"/>
      <c r="G1998" s="126"/>
      <c r="H1998" s="126"/>
      <c r="I1998" s="143"/>
      <c r="J1998" s="74">
        <v>1</v>
      </c>
      <c r="K1998" s="145"/>
      <c r="L1998" s="143"/>
      <c r="M1998" s="143"/>
      <c r="N1998" s="143"/>
      <c r="O1998" s="143"/>
    </row>
    <row r="1999" spans="1:15" s="138" customFormat="1" ht="24.95" customHeight="1">
      <c r="A1999" s="67">
        <v>705</v>
      </c>
      <c r="B1999" s="68"/>
      <c r="C1999" s="141" t="s">
        <v>1115</v>
      </c>
      <c r="D1999" s="74">
        <v>1</v>
      </c>
      <c r="E1999" s="74" t="s">
        <v>17</v>
      </c>
      <c r="F1999" s="126"/>
      <c r="G1999" s="126"/>
      <c r="H1999" s="126"/>
      <c r="I1999" s="143"/>
      <c r="J1999" s="74">
        <v>1</v>
      </c>
      <c r="K1999" s="145"/>
      <c r="L1999" s="143"/>
      <c r="M1999" s="143"/>
      <c r="N1999" s="143"/>
      <c r="O1999" s="143"/>
    </row>
    <row r="2000" spans="1:15" s="138" customFormat="1" ht="24.95" customHeight="1">
      <c r="A2000" s="67">
        <v>706</v>
      </c>
      <c r="B2000" s="68"/>
      <c r="C2000" s="141" t="s">
        <v>1116</v>
      </c>
      <c r="D2000" s="74">
        <v>1</v>
      </c>
      <c r="E2000" s="74" t="s">
        <v>17</v>
      </c>
      <c r="F2000" s="126"/>
      <c r="G2000" s="126"/>
      <c r="H2000" s="126"/>
      <c r="I2000" s="143"/>
      <c r="J2000" s="74">
        <v>1</v>
      </c>
      <c r="K2000" s="145"/>
      <c r="L2000" s="143"/>
      <c r="M2000" s="143"/>
      <c r="N2000" s="143"/>
      <c r="O2000" s="143"/>
    </row>
    <row r="2001" spans="1:15" s="138" customFormat="1" ht="24.95" customHeight="1">
      <c r="A2001" s="67">
        <v>707</v>
      </c>
      <c r="B2001" s="68"/>
      <c r="C2001" s="141" t="s">
        <v>1117</v>
      </c>
      <c r="D2001" s="74">
        <v>1</v>
      </c>
      <c r="E2001" s="74" t="s">
        <v>17</v>
      </c>
      <c r="F2001" s="126"/>
      <c r="G2001" s="126"/>
      <c r="H2001" s="126"/>
      <c r="I2001" s="143"/>
      <c r="J2001" s="74">
        <v>1</v>
      </c>
      <c r="K2001" s="145"/>
      <c r="L2001" s="143"/>
      <c r="M2001" s="143"/>
      <c r="N2001" s="143"/>
      <c r="O2001" s="143"/>
    </row>
    <row r="2002" spans="1:15" s="138" customFormat="1" ht="24.95" customHeight="1">
      <c r="A2002" s="67">
        <v>708</v>
      </c>
      <c r="B2002" s="68"/>
      <c r="C2002" s="141" t="s">
        <v>1118</v>
      </c>
      <c r="D2002" s="74">
        <v>1</v>
      </c>
      <c r="E2002" s="74" t="s">
        <v>17</v>
      </c>
      <c r="F2002" s="126"/>
      <c r="G2002" s="126"/>
      <c r="H2002" s="126"/>
      <c r="I2002" s="143"/>
      <c r="J2002" s="74">
        <v>1</v>
      </c>
      <c r="K2002" s="145"/>
      <c r="L2002" s="143"/>
      <c r="M2002" s="143"/>
      <c r="N2002" s="143"/>
      <c r="O2002" s="143"/>
    </row>
    <row r="2003" spans="1:15" s="138" customFormat="1" ht="24.95" customHeight="1">
      <c r="A2003" s="67">
        <v>709</v>
      </c>
      <c r="B2003" s="68"/>
      <c r="C2003" s="141" t="s">
        <v>1119</v>
      </c>
      <c r="D2003" s="74">
        <v>1</v>
      </c>
      <c r="E2003" s="74" t="s">
        <v>17</v>
      </c>
      <c r="F2003" s="126"/>
      <c r="G2003" s="126"/>
      <c r="H2003" s="126"/>
      <c r="I2003" s="143"/>
      <c r="J2003" s="74">
        <v>1</v>
      </c>
      <c r="K2003" s="145"/>
      <c r="L2003" s="143"/>
      <c r="M2003" s="143"/>
      <c r="N2003" s="143"/>
      <c r="O2003" s="143"/>
    </row>
    <row r="2004" spans="1:15" s="138" customFormat="1" ht="24.95" customHeight="1">
      <c r="A2004" s="67">
        <v>710</v>
      </c>
      <c r="B2004" s="68"/>
      <c r="C2004" s="141" t="s">
        <v>1120</v>
      </c>
      <c r="D2004" s="74">
        <v>1</v>
      </c>
      <c r="E2004" s="74" t="s">
        <v>17</v>
      </c>
      <c r="F2004" s="126"/>
      <c r="G2004" s="126"/>
      <c r="H2004" s="126"/>
      <c r="I2004" s="143"/>
      <c r="J2004" s="74">
        <v>1</v>
      </c>
      <c r="K2004" s="145"/>
      <c r="L2004" s="143"/>
      <c r="M2004" s="143"/>
      <c r="N2004" s="143"/>
      <c r="O2004" s="143"/>
    </row>
    <row r="2005" spans="1:15" s="138" customFormat="1" ht="24.95" customHeight="1">
      <c r="A2005" s="67">
        <v>711</v>
      </c>
      <c r="B2005" s="68"/>
      <c r="C2005" s="141" t="s">
        <v>1121</v>
      </c>
      <c r="D2005" s="74">
        <v>1</v>
      </c>
      <c r="E2005" s="74" t="s">
        <v>17</v>
      </c>
      <c r="F2005" s="126"/>
      <c r="G2005" s="126"/>
      <c r="H2005" s="126"/>
      <c r="I2005" s="143"/>
      <c r="J2005" s="74">
        <v>1</v>
      </c>
      <c r="K2005" s="145"/>
      <c r="L2005" s="143"/>
      <c r="M2005" s="143"/>
      <c r="N2005" s="143"/>
      <c r="O2005" s="143"/>
    </row>
    <row r="2006" spans="1:15" s="138" customFormat="1" ht="24.95" customHeight="1">
      <c r="A2006" s="67">
        <v>712</v>
      </c>
      <c r="B2006" s="68"/>
      <c r="C2006" s="141" t="s">
        <v>1122</v>
      </c>
      <c r="D2006" s="74">
        <v>1</v>
      </c>
      <c r="E2006" s="74" t="s">
        <v>17</v>
      </c>
      <c r="F2006" s="126"/>
      <c r="G2006" s="126"/>
      <c r="H2006" s="126"/>
      <c r="I2006" s="143"/>
      <c r="J2006" s="74">
        <v>1</v>
      </c>
      <c r="K2006" s="143"/>
      <c r="L2006" s="143"/>
      <c r="M2006" s="143"/>
      <c r="N2006" s="143"/>
      <c r="O2006" s="143"/>
    </row>
    <row r="2007" spans="1:15" s="138" customFormat="1" ht="24.95" customHeight="1">
      <c r="A2007" s="67">
        <v>713</v>
      </c>
      <c r="B2007" s="68"/>
      <c r="C2007" s="141" t="s">
        <v>1123</v>
      </c>
      <c r="D2007" s="74">
        <v>1</v>
      </c>
      <c r="E2007" s="74" t="s">
        <v>17</v>
      </c>
      <c r="F2007" s="126"/>
      <c r="G2007" s="126"/>
      <c r="H2007" s="126"/>
      <c r="I2007" s="143"/>
      <c r="J2007" s="74">
        <v>1</v>
      </c>
      <c r="K2007" s="145"/>
      <c r="L2007" s="143"/>
      <c r="M2007" s="143"/>
      <c r="N2007" s="143"/>
      <c r="O2007" s="143"/>
    </row>
    <row r="2008" spans="1:15" s="138" customFormat="1" ht="24.95" customHeight="1">
      <c r="A2008" s="67">
        <v>714</v>
      </c>
      <c r="B2008" s="68"/>
      <c r="C2008" s="141" t="s">
        <v>1124</v>
      </c>
      <c r="D2008" s="74">
        <v>1</v>
      </c>
      <c r="E2008" s="74" t="s">
        <v>17</v>
      </c>
      <c r="F2008" s="126"/>
      <c r="G2008" s="126"/>
      <c r="H2008" s="126"/>
      <c r="I2008" s="143"/>
      <c r="J2008" s="74">
        <v>1</v>
      </c>
      <c r="K2008" s="145"/>
      <c r="L2008" s="143"/>
      <c r="M2008" s="143"/>
      <c r="N2008" s="143"/>
      <c r="O2008" s="143"/>
    </row>
    <row r="2009" spans="1:15" s="138" customFormat="1" ht="24.95" customHeight="1">
      <c r="A2009" s="67">
        <v>715</v>
      </c>
      <c r="B2009" s="68"/>
      <c r="C2009" s="141" t="s">
        <v>1125</v>
      </c>
      <c r="D2009" s="74">
        <v>1</v>
      </c>
      <c r="E2009" s="74" t="s">
        <v>17</v>
      </c>
      <c r="F2009" s="126"/>
      <c r="G2009" s="126"/>
      <c r="H2009" s="126"/>
      <c r="I2009" s="143"/>
      <c r="J2009" s="74">
        <v>1</v>
      </c>
      <c r="K2009" s="145"/>
      <c r="L2009" s="143"/>
      <c r="M2009" s="143"/>
      <c r="N2009" s="143"/>
      <c r="O2009" s="143"/>
    </row>
    <row r="2010" spans="1:15" s="138" customFormat="1" ht="24.95" customHeight="1">
      <c r="A2010" s="67">
        <v>716</v>
      </c>
      <c r="B2010" s="68"/>
      <c r="C2010" s="141" t="s">
        <v>1126</v>
      </c>
      <c r="D2010" s="74">
        <v>1</v>
      </c>
      <c r="E2010" s="74" t="s">
        <v>17</v>
      </c>
      <c r="F2010" s="126"/>
      <c r="G2010" s="126"/>
      <c r="H2010" s="126"/>
      <c r="I2010" s="143"/>
      <c r="J2010" s="74">
        <v>1</v>
      </c>
      <c r="K2010" s="145"/>
      <c r="L2010" s="143"/>
      <c r="M2010" s="143"/>
      <c r="N2010" s="143"/>
      <c r="O2010" s="143"/>
    </row>
    <row r="2011" spans="1:15" s="138" customFormat="1" ht="24.95" customHeight="1">
      <c r="A2011" s="67">
        <v>717</v>
      </c>
      <c r="B2011" s="68"/>
      <c r="C2011" s="141" t="s">
        <v>1127</v>
      </c>
      <c r="D2011" s="74">
        <v>1</v>
      </c>
      <c r="E2011" s="74" t="s">
        <v>17</v>
      </c>
      <c r="F2011" s="126"/>
      <c r="G2011" s="126"/>
      <c r="H2011" s="126"/>
      <c r="I2011" s="143"/>
      <c r="J2011" s="74">
        <v>1</v>
      </c>
      <c r="K2011" s="145"/>
      <c r="L2011" s="143"/>
      <c r="M2011" s="143"/>
      <c r="N2011" s="143"/>
      <c r="O2011" s="143"/>
    </row>
    <row r="2012" spans="1:15" s="138" customFormat="1" ht="24.95" customHeight="1">
      <c r="A2012" s="67">
        <v>718</v>
      </c>
      <c r="B2012" s="68"/>
      <c r="C2012" s="141" t="s">
        <v>1128</v>
      </c>
      <c r="D2012" s="74">
        <v>1</v>
      </c>
      <c r="E2012" s="74" t="s">
        <v>17</v>
      </c>
      <c r="F2012" s="126"/>
      <c r="G2012" s="126"/>
      <c r="H2012" s="126"/>
      <c r="I2012" s="143"/>
      <c r="J2012" s="74">
        <v>1</v>
      </c>
      <c r="K2012" s="145"/>
      <c r="L2012" s="143"/>
      <c r="M2012" s="143"/>
      <c r="N2012" s="143"/>
      <c r="O2012" s="143"/>
    </row>
    <row r="2013" spans="1:15" s="138" customFormat="1" ht="24.95" customHeight="1">
      <c r="A2013" s="67">
        <v>719</v>
      </c>
      <c r="B2013" s="68"/>
      <c r="C2013" s="141" t="s">
        <v>1129</v>
      </c>
      <c r="D2013" s="74">
        <v>1</v>
      </c>
      <c r="E2013" s="74" t="s">
        <v>17</v>
      </c>
      <c r="F2013" s="126"/>
      <c r="G2013" s="126"/>
      <c r="H2013" s="126"/>
      <c r="I2013" s="143"/>
      <c r="J2013" s="74">
        <v>1</v>
      </c>
      <c r="K2013" s="145"/>
      <c r="L2013" s="143"/>
      <c r="M2013" s="143"/>
      <c r="N2013" s="143"/>
      <c r="O2013" s="143"/>
    </row>
    <row r="2014" spans="1:15" s="138" customFormat="1" ht="24.95" customHeight="1">
      <c r="A2014" s="67">
        <v>720</v>
      </c>
      <c r="B2014" s="68"/>
      <c r="C2014" s="141" t="s">
        <v>1130</v>
      </c>
      <c r="D2014" s="74">
        <v>1</v>
      </c>
      <c r="E2014" s="74" t="s">
        <v>17</v>
      </c>
      <c r="F2014" s="126"/>
      <c r="G2014" s="126"/>
      <c r="H2014" s="126"/>
      <c r="I2014" s="143"/>
      <c r="J2014" s="74">
        <v>1</v>
      </c>
      <c r="K2014" s="145"/>
      <c r="L2014" s="143"/>
      <c r="M2014" s="143"/>
      <c r="N2014" s="143"/>
      <c r="O2014" s="143"/>
    </row>
    <row r="2015" spans="1:15" s="138" customFormat="1" ht="24.95" customHeight="1">
      <c r="A2015" s="67">
        <v>721</v>
      </c>
      <c r="B2015" s="68"/>
      <c r="C2015" s="141" t="s">
        <v>1131</v>
      </c>
      <c r="D2015" s="74">
        <v>1</v>
      </c>
      <c r="E2015" s="74" t="s">
        <v>17</v>
      </c>
      <c r="F2015" s="126"/>
      <c r="G2015" s="126"/>
      <c r="H2015" s="126"/>
      <c r="I2015" s="143"/>
      <c r="J2015" s="74">
        <v>1</v>
      </c>
      <c r="K2015" s="145"/>
      <c r="L2015" s="143"/>
      <c r="M2015" s="143"/>
      <c r="N2015" s="143"/>
      <c r="O2015" s="143"/>
    </row>
    <row r="2016" spans="1:15" s="138" customFormat="1" ht="24.95" customHeight="1">
      <c r="A2016" s="67">
        <v>722</v>
      </c>
      <c r="B2016" s="68"/>
      <c r="C2016" s="141" t="s">
        <v>1132</v>
      </c>
      <c r="D2016" s="74">
        <v>1</v>
      </c>
      <c r="E2016" s="74" t="s">
        <v>17</v>
      </c>
      <c r="F2016" s="126"/>
      <c r="G2016" s="126"/>
      <c r="H2016" s="126"/>
      <c r="I2016" s="143"/>
      <c r="J2016" s="74">
        <v>1</v>
      </c>
      <c r="K2016" s="143"/>
      <c r="L2016" s="143"/>
      <c r="M2016" s="143"/>
      <c r="N2016" s="143"/>
      <c r="O2016" s="143"/>
    </row>
    <row r="2017" spans="1:15" s="138" customFormat="1" ht="24.95" customHeight="1">
      <c r="A2017" s="67">
        <v>723</v>
      </c>
      <c r="B2017" s="68"/>
      <c r="C2017" s="141" t="s">
        <v>1133</v>
      </c>
      <c r="D2017" s="74">
        <v>1</v>
      </c>
      <c r="E2017" s="74" t="s">
        <v>17</v>
      </c>
      <c r="F2017" s="126"/>
      <c r="G2017" s="126"/>
      <c r="H2017" s="126"/>
      <c r="I2017" s="143"/>
      <c r="J2017" s="74">
        <v>1</v>
      </c>
      <c r="K2017" s="145"/>
      <c r="L2017" s="143"/>
      <c r="M2017" s="143"/>
      <c r="N2017" s="143"/>
      <c r="O2017" s="143"/>
    </row>
    <row r="2018" spans="1:15" s="138" customFormat="1" ht="24.95" customHeight="1">
      <c r="A2018" s="67"/>
      <c r="B2018" s="68"/>
      <c r="C2018" s="151" t="s">
        <v>1248</v>
      </c>
      <c r="D2018" s="126"/>
      <c r="E2018" s="126"/>
      <c r="F2018" s="126"/>
      <c r="G2018" s="126"/>
      <c r="H2018" s="126"/>
      <c r="I2018" s="143"/>
      <c r="J2018" s="126"/>
      <c r="K2018" s="145"/>
      <c r="L2018" s="143"/>
      <c r="M2018" s="143"/>
      <c r="N2018" s="143"/>
      <c r="O2018" s="143"/>
    </row>
    <row r="2019" spans="1:15" s="138" customFormat="1" ht="24.95" customHeight="1">
      <c r="A2019" s="67">
        <v>1</v>
      </c>
      <c r="B2019" s="68"/>
      <c r="C2019" s="141" t="s">
        <v>1134</v>
      </c>
      <c r="D2019" s="74">
        <v>1</v>
      </c>
      <c r="E2019" s="74" t="s">
        <v>17</v>
      </c>
      <c r="F2019" s="126"/>
      <c r="G2019" s="126"/>
      <c r="H2019" s="126"/>
      <c r="I2019" s="143"/>
      <c r="J2019" s="74">
        <v>1</v>
      </c>
      <c r="K2019" s="145"/>
      <c r="L2019" s="143"/>
      <c r="M2019" s="143"/>
      <c r="N2019" s="143"/>
      <c r="O2019" s="143"/>
    </row>
    <row r="2020" spans="1:15" s="138" customFormat="1" ht="24.95" customHeight="1">
      <c r="A2020" s="67">
        <v>2</v>
      </c>
      <c r="B2020" s="68"/>
      <c r="C2020" s="141" t="s">
        <v>1135</v>
      </c>
      <c r="D2020" s="74">
        <v>1</v>
      </c>
      <c r="E2020" s="74" t="s">
        <v>17</v>
      </c>
      <c r="F2020" s="126"/>
      <c r="G2020" s="126"/>
      <c r="H2020" s="126"/>
      <c r="I2020" s="143"/>
      <c r="J2020" s="74">
        <v>1</v>
      </c>
      <c r="K2020" s="145"/>
      <c r="L2020" s="143"/>
      <c r="M2020" s="143"/>
      <c r="N2020" s="143"/>
      <c r="O2020" s="143"/>
    </row>
    <row r="2021" spans="1:15" s="138" customFormat="1" ht="24.95" customHeight="1">
      <c r="A2021" s="67">
        <v>3</v>
      </c>
      <c r="B2021" s="68"/>
      <c r="C2021" s="141" t="s">
        <v>1136</v>
      </c>
      <c r="D2021" s="74">
        <v>1</v>
      </c>
      <c r="E2021" s="74" t="s">
        <v>17</v>
      </c>
      <c r="F2021" s="126"/>
      <c r="G2021" s="126"/>
      <c r="H2021" s="126"/>
      <c r="I2021" s="143"/>
      <c r="J2021" s="74">
        <v>1</v>
      </c>
      <c r="K2021" s="145"/>
      <c r="L2021" s="143"/>
      <c r="M2021" s="143"/>
      <c r="N2021" s="143"/>
      <c r="O2021" s="143"/>
    </row>
    <row r="2022" spans="1:15" s="138" customFormat="1" ht="24.95" customHeight="1">
      <c r="A2022" s="67">
        <v>4</v>
      </c>
      <c r="B2022" s="68"/>
      <c r="C2022" s="141" t="s">
        <v>1137</v>
      </c>
      <c r="D2022" s="74">
        <v>1</v>
      </c>
      <c r="E2022" s="74" t="s">
        <v>17</v>
      </c>
      <c r="F2022" s="126"/>
      <c r="G2022" s="126"/>
      <c r="H2022" s="126"/>
      <c r="I2022" s="143"/>
      <c r="J2022" s="74">
        <v>1</v>
      </c>
      <c r="K2022" s="145"/>
      <c r="L2022" s="143"/>
      <c r="M2022" s="143"/>
      <c r="N2022" s="143"/>
      <c r="O2022" s="143"/>
    </row>
    <row r="2023" spans="1:15" s="138" customFormat="1" ht="24.95" customHeight="1">
      <c r="A2023" s="67">
        <v>5</v>
      </c>
      <c r="B2023" s="68"/>
      <c r="C2023" s="141" t="s">
        <v>1138</v>
      </c>
      <c r="D2023" s="74">
        <v>1</v>
      </c>
      <c r="E2023" s="74" t="s">
        <v>17</v>
      </c>
      <c r="F2023" s="126"/>
      <c r="G2023" s="126"/>
      <c r="H2023" s="126"/>
      <c r="I2023" s="143"/>
      <c r="J2023" s="74">
        <v>1</v>
      </c>
      <c r="K2023" s="145"/>
      <c r="L2023" s="143"/>
      <c r="M2023" s="143"/>
      <c r="N2023" s="143"/>
      <c r="O2023" s="143"/>
    </row>
    <row r="2024" spans="1:15" s="138" customFormat="1" ht="24.95" customHeight="1">
      <c r="A2024" s="67">
        <v>6</v>
      </c>
      <c r="B2024" s="68"/>
      <c r="C2024" s="141" t="s">
        <v>1139</v>
      </c>
      <c r="D2024" s="74">
        <v>1</v>
      </c>
      <c r="E2024" s="74" t="s">
        <v>17</v>
      </c>
      <c r="F2024" s="126"/>
      <c r="G2024" s="126"/>
      <c r="H2024" s="126"/>
      <c r="I2024" s="143"/>
      <c r="J2024" s="74">
        <v>1</v>
      </c>
      <c r="K2024" s="145"/>
      <c r="L2024" s="143"/>
      <c r="M2024" s="143"/>
      <c r="N2024" s="143"/>
      <c r="O2024" s="143"/>
    </row>
    <row r="2025" spans="1:15" s="138" customFormat="1" ht="24.95" customHeight="1">
      <c r="A2025" s="67">
        <v>7</v>
      </c>
      <c r="B2025" s="68"/>
      <c r="C2025" s="141" t="s">
        <v>1140</v>
      </c>
      <c r="D2025" s="74">
        <v>1</v>
      </c>
      <c r="E2025" s="74" t="s">
        <v>17</v>
      </c>
      <c r="F2025" s="126"/>
      <c r="G2025" s="126"/>
      <c r="H2025" s="126"/>
      <c r="I2025" s="143"/>
      <c r="J2025" s="74">
        <v>1</v>
      </c>
      <c r="K2025" s="145"/>
      <c r="L2025" s="143"/>
      <c r="M2025" s="143"/>
      <c r="N2025" s="143"/>
      <c r="O2025" s="143"/>
    </row>
    <row r="2026" spans="1:15" s="138" customFormat="1" ht="24.95" customHeight="1">
      <c r="A2026" s="67">
        <v>8</v>
      </c>
      <c r="B2026" s="68"/>
      <c r="C2026" s="141" t="s">
        <v>1141</v>
      </c>
      <c r="D2026" s="74">
        <v>1</v>
      </c>
      <c r="E2026" s="74" t="s">
        <v>17</v>
      </c>
      <c r="F2026" s="126"/>
      <c r="G2026" s="126"/>
      <c r="H2026" s="126"/>
      <c r="I2026" s="143"/>
      <c r="J2026" s="74">
        <v>1</v>
      </c>
      <c r="K2026" s="145"/>
      <c r="L2026" s="143"/>
      <c r="M2026" s="143"/>
      <c r="N2026" s="143"/>
      <c r="O2026" s="143"/>
    </row>
    <row r="2027" spans="1:15" s="138" customFormat="1" ht="24.95" customHeight="1">
      <c r="A2027" s="67">
        <v>9</v>
      </c>
      <c r="B2027" s="68"/>
      <c r="C2027" s="141" t="s">
        <v>1142</v>
      </c>
      <c r="D2027" s="74">
        <v>1</v>
      </c>
      <c r="E2027" s="74" t="s">
        <v>17</v>
      </c>
      <c r="F2027" s="126"/>
      <c r="G2027" s="126"/>
      <c r="H2027" s="126"/>
      <c r="I2027" s="143"/>
      <c r="J2027" s="74">
        <v>1</v>
      </c>
      <c r="K2027" s="145"/>
      <c r="L2027" s="143"/>
      <c r="M2027" s="143"/>
      <c r="N2027" s="143"/>
      <c r="O2027" s="143"/>
    </row>
    <row r="2028" spans="1:15" s="138" customFormat="1" ht="24.95" customHeight="1">
      <c r="A2028" s="67">
        <v>10</v>
      </c>
      <c r="B2028" s="68"/>
      <c r="C2028" s="141" t="s">
        <v>1143</v>
      </c>
      <c r="D2028" s="74">
        <v>1</v>
      </c>
      <c r="E2028" s="74" t="s">
        <v>17</v>
      </c>
      <c r="F2028" s="126"/>
      <c r="G2028" s="126"/>
      <c r="H2028" s="126"/>
      <c r="I2028" s="143"/>
      <c r="J2028" s="74">
        <v>1</v>
      </c>
      <c r="K2028" s="145"/>
      <c r="L2028" s="143"/>
      <c r="M2028" s="143"/>
      <c r="N2028" s="143"/>
      <c r="O2028" s="146"/>
    </row>
    <row r="2029" spans="1:15" s="138" customFormat="1" ht="24.95" customHeight="1">
      <c r="A2029" s="67">
        <v>11</v>
      </c>
      <c r="B2029" s="68"/>
      <c r="C2029" s="141" t="s">
        <v>1144</v>
      </c>
      <c r="D2029" s="74">
        <v>1</v>
      </c>
      <c r="E2029" s="74" t="s">
        <v>17</v>
      </c>
      <c r="F2029" s="126"/>
      <c r="G2029" s="126"/>
      <c r="H2029" s="126"/>
      <c r="I2029" s="143"/>
      <c r="J2029" s="74">
        <v>1</v>
      </c>
      <c r="K2029" s="145"/>
      <c r="L2029" s="143"/>
      <c r="M2029" s="143"/>
      <c r="N2029" s="143"/>
      <c r="O2029" s="143"/>
    </row>
    <row r="2030" spans="1:15" s="138" customFormat="1" ht="24.95" customHeight="1">
      <c r="A2030" s="67">
        <v>12</v>
      </c>
      <c r="B2030" s="68"/>
      <c r="C2030" s="141" t="s">
        <v>1145</v>
      </c>
      <c r="D2030" s="74">
        <v>1</v>
      </c>
      <c r="E2030" s="74" t="s">
        <v>17</v>
      </c>
      <c r="F2030" s="126"/>
      <c r="G2030" s="126"/>
      <c r="H2030" s="126"/>
      <c r="I2030" s="143"/>
      <c r="J2030" s="74">
        <v>1</v>
      </c>
      <c r="K2030" s="145"/>
      <c r="L2030" s="143"/>
      <c r="M2030" s="143"/>
      <c r="N2030" s="143"/>
      <c r="O2030" s="143"/>
    </row>
    <row r="2031" spans="1:15" s="138" customFormat="1" ht="24.95" customHeight="1">
      <c r="A2031" s="67">
        <v>13</v>
      </c>
      <c r="B2031" s="68"/>
      <c r="C2031" s="141" t="s">
        <v>1146</v>
      </c>
      <c r="D2031" s="74">
        <v>1</v>
      </c>
      <c r="E2031" s="74" t="s">
        <v>17</v>
      </c>
      <c r="F2031" s="126"/>
      <c r="G2031" s="126"/>
      <c r="H2031" s="126"/>
      <c r="I2031" s="143"/>
      <c r="J2031" s="74">
        <v>1</v>
      </c>
      <c r="K2031" s="145"/>
      <c r="L2031" s="143"/>
      <c r="M2031" s="143"/>
      <c r="N2031" s="143"/>
      <c r="O2031" s="143"/>
    </row>
    <row r="2032" spans="1:15" s="138" customFormat="1" ht="24.95" customHeight="1">
      <c r="A2032" s="67">
        <v>14</v>
      </c>
      <c r="B2032" s="68"/>
      <c r="C2032" s="141" t="s">
        <v>1147</v>
      </c>
      <c r="D2032" s="74">
        <v>1</v>
      </c>
      <c r="E2032" s="74" t="s">
        <v>17</v>
      </c>
      <c r="F2032" s="126"/>
      <c r="G2032" s="126"/>
      <c r="H2032" s="126"/>
      <c r="I2032" s="143"/>
      <c r="J2032" s="74">
        <v>1</v>
      </c>
      <c r="K2032" s="145"/>
      <c r="L2032" s="143"/>
      <c r="M2032" s="143"/>
      <c r="N2032" s="143"/>
      <c r="O2032" s="143"/>
    </row>
    <row r="2033" spans="1:15" s="138" customFormat="1" ht="24.95" customHeight="1">
      <c r="A2033" s="67">
        <v>15</v>
      </c>
      <c r="B2033" s="68"/>
      <c r="C2033" s="141" t="s">
        <v>1148</v>
      </c>
      <c r="D2033" s="74">
        <v>1</v>
      </c>
      <c r="E2033" s="74" t="s">
        <v>17</v>
      </c>
      <c r="F2033" s="126"/>
      <c r="G2033" s="126"/>
      <c r="H2033" s="126"/>
      <c r="I2033" s="143"/>
      <c r="J2033" s="74">
        <v>1</v>
      </c>
      <c r="K2033" s="145"/>
      <c r="L2033" s="143"/>
      <c r="M2033" s="143"/>
      <c r="N2033" s="143"/>
      <c r="O2033" s="143"/>
    </row>
    <row r="2034" spans="1:15" s="138" customFormat="1" ht="24.95" customHeight="1">
      <c r="A2034" s="67">
        <v>16</v>
      </c>
      <c r="B2034" s="68"/>
      <c r="C2034" s="141" t="s">
        <v>1149</v>
      </c>
      <c r="D2034" s="74">
        <v>1</v>
      </c>
      <c r="E2034" s="74" t="s">
        <v>17</v>
      </c>
      <c r="F2034" s="126"/>
      <c r="G2034" s="126"/>
      <c r="H2034" s="126"/>
      <c r="I2034" s="143"/>
      <c r="J2034" s="74">
        <v>1</v>
      </c>
      <c r="K2034" s="145"/>
      <c r="L2034" s="143"/>
      <c r="M2034" s="143"/>
      <c r="N2034" s="143"/>
      <c r="O2034" s="143"/>
    </row>
    <row r="2035" spans="1:15" s="138" customFormat="1" ht="24.95" customHeight="1">
      <c r="A2035" s="67">
        <v>17</v>
      </c>
      <c r="B2035" s="68"/>
      <c r="C2035" s="141" t="s">
        <v>1150</v>
      </c>
      <c r="D2035" s="74">
        <v>1</v>
      </c>
      <c r="E2035" s="74" t="s">
        <v>17</v>
      </c>
      <c r="F2035" s="126"/>
      <c r="G2035" s="126"/>
      <c r="H2035" s="126"/>
      <c r="I2035" s="143"/>
      <c r="J2035" s="74">
        <v>1</v>
      </c>
      <c r="K2035" s="145"/>
      <c r="L2035" s="143"/>
      <c r="M2035" s="143"/>
      <c r="N2035" s="143"/>
      <c r="O2035" s="143"/>
    </row>
    <row r="2036" spans="1:15" s="138" customFormat="1" ht="24.95" customHeight="1">
      <c r="A2036" s="67">
        <v>18</v>
      </c>
      <c r="B2036" s="68"/>
      <c r="C2036" s="141" t="s">
        <v>1151</v>
      </c>
      <c r="D2036" s="74">
        <v>1</v>
      </c>
      <c r="E2036" s="74" t="s">
        <v>17</v>
      </c>
      <c r="F2036" s="126"/>
      <c r="G2036" s="126"/>
      <c r="H2036" s="126"/>
      <c r="I2036" s="143"/>
      <c r="J2036" s="74">
        <v>1</v>
      </c>
      <c r="K2036" s="145"/>
      <c r="L2036" s="143"/>
      <c r="M2036" s="143"/>
      <c r="N2036" s="143"/>
      <c r="O2036" s="146"/>
    </row>
    <row r="2037" spans="1:15" s="138" customFormat="1" ht="24.95" customHeight="1">
      <c r="A2037" s="67">
        <v>19</v>
      </c>
      <c r="B2037" s="68"/>
      <c r="C2037" s="141" t="s">
        <v>1152</v>
      </c>
      <c r="D2037" s="74">
        <v>1</v>
      </c>
      <c r="E2037" s="74" t="s">
        <v>17</v>
      </c>
      <c r="F2037" s="126"/>
      <c r="G2037" s="126"/>
      <c r="H2037" s="126"/>
      <c r="I2037" s="143"/>
      <c r="J2037" s="74">
        <v>1</v>
      </c>
      <c r="K2037" s="145"/>
      <c r="L2037" s="143"/>
      <c r="M2037" s="143"/>
      <c r="N2037" s="143"/>
      <c r="O2037" s="143"/>
    </row>
    <row r="2038" spans="1:15" s="138" customFormat="1" ht="24.95" customHeight="1">
      <c r="A2038" s="67">
        <v>20</v>
      </c>
      <c r="B2038" s="68"/>
      <c r="C2038" s="141" t="s">
        <v>1153</v>
      </c>
      <c r="D2038" s="74">
        <v>1</v>
      </c>
      <c r="E2038" s="74" t="s">
        <v>17</v>
      </c>
      <c r="F2038" s="126"/>
      <c r="G2038" s="126"/>
      <c r="H2038" s="126"/>
      <c r="I2038" s="143"/>
      <c r="J2038" s="74">
        <v>1</v>
      </c>
      <c r="K2038" s="145"/>
      <c r="L2038" s="143"/>
      <c r="M2038" s="143"/>
      <c r="N2038" s="143"/>
      <c r="O2038" s="143"/>
    </row>
    <row r="2039" spans="1:15" s="138" customFormat="1" ht="24.95" customHeight="1">
      <c r="A2039" s="67">
        <v>21</v>
      </c>
      <c r="B2039" s="68"/>
      <c r="C2039" s="141" t="s">
        <v>1154</v>
      </c>
      <c r="D2039" s="74">
        <v>1</v>
      </c>
      <c r="E2039" s="74" t="s">
        <v>17</v>
      </c>
      <c r="F2039" s="126"/>
      <c r="G2039" s="126"/>
      <c r="H2039" s="126"/>
      <c r="I2039" s="143"/>
      <c r="J2039" s="74">
        <v>1</v>
      </c>
      <c r="K2039" s="145"/>
      <c r="L2039" s="143"/>
      <c r="M2039" s="143"/>
      <c r="N2039" s="143"/>
      <c r="O2039" s="143"/>
    </row>
    <row r="2040" spans="1:15" s="138" customFormat="1" ht="24.95" customHeight="1">
      <c r="A2040" s="67">
        <v>22</v>
      </c>
      <c r="B2040" s="68"/>
      <c r="C2040" s="141" t="s">
        <v>1155</v>
      </c>
      <c r="D2040" s="74">
        <v>1</v>
      </c>
      <c r="E2040" s="74" t="s">
        <v>17</v>
      </c>
      <c r="F2040" s="126"/>
      <c r="G2040" s="126"/>
      <c r="H2040" s="126"/>
      <c r="I2040" s="143"/>
      <c r="J2040" s="74">
        <v>1</v>
      </c>
      <c r="K2040" s="145"/>
      <c r="L2040" s="143"/>
      <c r="M2040" s="143"/>
      <c r="N2040" s="143"/>
      <c r="O2040" s="143"/>
    </row>
    <row r="2041" spans="1:15" s="138" customFormat="1" ht="24.95" customHeight="1">
      <c r="A2041" s="67">
        <v>23</v>
      </c>
      <c r="B2041" s="68"/>
      <c r="C2041" s="141" t="s">
        <v>1156</v>
      </c>
      <c r="D2041" s="74">
        <v>1</v>
      </c>
      <c r="E2041" s="74" t="s">
        <v>17</v>
      </c>
      <c r="F2041" s="126"/>
      <c r="G2041" s="126"/>
      <c r="H2041" s="126"/>
      <c r="I2041" s="143"/>
      <c r="J2041" s="74">
        <v>1</v>
      </c>
      <c r="K2041" s="145"/>
      <c r="L2041" s="143"/>
      <c r="M2041" s="143"/>
      <c r="N2041" s="143"/>
      <c r="O2041" s="143"/>
    </row>
    <row r="2042" spans="1:15" s="138" customFormat="1" ht="24.95" customHeight="1">
      <c r="A2042" s="67">
        <v>24</v>
      </c>
      <c r="B2042" s="68"/>
      <c r="C2042" s="141" t="s">
        <v>1157</v>
      </c>
      <c r="D2042" s="74">
        <v>1</v>
      </c>
      <c r="E2042" s="74" t="s">
        <v>17</v>
      </c>
      <c r="F2042" s="126"/>
      <c r="G2042" s="126"/>
      <c r="H2042" s="126"/>
      <c r="I2042" s="143"/>
      <c r="J2042" s="74">
        <v>1</v>
      </c>
      <c r="K2042" s="145"/>
      <c r="L2042" s="143"/>
      <c r="M2042" s="143"/>
      <c r="N2042" s="143"/>
      <c r="O2042" s="143"/>
    </row>
    <row r="2043" spans="1:15" s="138" customFormat="1" ht="24.95" customHeight="1">
      <c r="A2043" s="67">
        <v>25</v>
      </c>
      <c r="B2043" s="68"/>
      <c r="C2043" s="141" t="s">
        <v>1158</v>
      </c>
      <c r="D2043" s="74">
        <v>1</v>
      </c>
      <c r="E2043" s="74" t="s">
        <v>17</v>
      </c>
      <c r="F2043" s="126"/>
      <c r="G2043" s="126"/>
      <c r="H2043" s="126"/>
      <c r="I2043" s="143"/>
      <c r="J2043" s="74">
        <v>1</v>
      </c>
      <c r="K2043" s="145"/>
      <c r="L2043" s="143"/>
      <c r="M2043" s="143"/>
      <c r="N2043" s="143"/>
      <c r="O2043" s="143"/>
    </row>
    <row r="2044" spans="1:15" s="138" customFormat="1" ht="24.95" customHeight="1">
      <c r="A2044" s="67">
        <v>26</v>
      </c>
      <c r="B2044" s="68"/>
      <c r="C2044" s="141" t="s">
        <v>1159</v>
      </c>
      <c r="D2044" s="74">
        <v>1</v>
      </c>
      <c r="E2044" s="74" t="s">
        <v>17</v>
      </c>
      <c r="F2044" s="126"/>
      <c r="G2044" s="126"/>
      <c r="H2044" s="126"/>
      <c r="I2044" s="143"/>
      <c r="J2044" s="74">
        <v>1</v>
      </c>
      <c r="K2044" s="145"/>
      <c r="L2044" s="143"/>
      <c r="M2044" s="143"/>
      <c r="N2044" s="143"/>
      <c r="O2044" s="143"/>
    </row>
    <row r="2045" spans="1:15" s="138" customFormat="1" ht="24.95" customHeight="1">
      <c r="A2045" s="67">
        <v>27</v>
      </c>
      <c r="B2045" s="68"/>
      <c r="C2045" s="141" t="s">
        <v>1160</v>
      </c>
      <c r="D2045" s="74">
        <v>1</v>
      </c>
      <c r="E2045" s="74" t="s">
        <v>17</v>
      </c>
      <c r="F2045" s="126"/>
      <c r="G2045" s="126"/>
      <c r="H2045" s="126"/>
      <c r="I2045" s="143"/>
      <c r="J2045" s="74">
        <v>1</v>
      </c>
      <c r="K2045" s="145"/>
      <c r="L2045" s="143"/>
      <c r="M2045" s="143"/>
      <c r="N2045" s="143"/>
      <c r="O2045" s="143"/>
    </row>
    <row r="2046" spans="1:15" s="138" customFormat="1" ht="24.95" customHeight="1">
      <c r="A2046" s="67">
        <v>28</v>
      </c>
      <c r="B2046" s="68"/>
      <c r="C2046" s="141" t="s">
        <v>1161</v>
      </c>
      <c r="D2046" s="74">
        <v>1</v>
      </c>
      <c r="E2046" s="74" t="s">
        <v>17</v>
      </c>
      <c r="F2046" s="126"/>
      <c r="G2046" s="126"/>
      <c r="H2046" s="126"/>
      <c r="I2046" s="143"/>
      <c r="J2046" s="74">
        <v>1</v>
      </c>
      <c r="K2046" s="145"/>
      <c r="L2046" s="143"/>
      <c r="M2046" s="143"/>
      <c r="N2046" s="143"/>
      <c r="O2046" s="143"/>
    </row>
    <row r="2047" spans="1:15" s="138" customFormat="1" ht="24.95" customHeight="1">
      <c r="A2047" s="67">
        <v>29</v>
      </c>
      <c r="B2047" s="68"/>
      <c r="C2047" s="141" t="s">
        <v>1162</v>
      </c>
      <c r="D2047" s="74">
        <v>1</v>
      </c>
      <c r="E2047" s="74" t="s">
        <v>17</v>
      </c>
      <c r="F2047" s="126"/>
      <c r="G2047" s="126"/>
      <c r="H2047" s="126"/>
      <c r="I2047" s="143"/>
      <c r="J2047" s="74">
        <v>1</v>
      </c>
      <c r="K2047" s="145"/>
      <c r="L2047" s="143"/>
      <c r="M2047" s="143"/>
      <c r="N2047" s="143"/>
      <c r="O2047" s="143"/>
    </row>
    <row r="2048" spans="1:15" s="138" customFormat="1" ht="24.95" customHeight="1">
      <c r="A2048" s="67">
        <v>30</v>
      </c>
      <c r="B2048" s="68"/>
      <c r="C2048" s="141" t="s">
        <v>1163</v>
      </c>
      <c r="D2048" s="74">
        <v>1</v>
      </c>
      <c r="E2048" s="74" t="s">
        <v>17</v>
      </c>
      <c r="F2048" s="126"/>
      <c r="G2048" s="126"/>
      <c r="H2048" s="126"/>
      <c r="I2048" s="143"/>
      <c r="J2048" s="74">
        <v>1</v>
      </c>
      <c r="K2048" s="145"/>
      <c r="L2048" s="143"/>
      <c r="M2048" s="143"/>
      <c r="N2048" s="143"/>
      <c r="O2048" s="143"/>
    </row>
    <row r="2049" spans="1:15" s="138" customFormat="1" ht="24.95" customHeight="1">
      <c r="A2049" s="67">
        <v>31</v>
      </c>
      <c r="B2049" s="68"/>
      <c r="C2049" s="141" t="s">
        <v>1164</v>
      </c>
      <c r="D2049" s="74">
        <v>1</v>
      </c>
      <c r="E2049" s="74" t="s">
        <v>17</v>
      </c>
      <c r="F2049" s="126"/>
      <c r="G2049" s="126"/>
      <c r="H2049" s="126"/>
      <c r="I2049" s="143"/>
      <c r="J2049" s="74">
        <v>1</v>
      </c>
      <c r="K2049" s="145"/>
      <c r="L2049" s="143"/>
      <c r="M2049" s="143"/>
      <c r="N2049" s="143"/>
      <c r="O2049" s="143"/>
    </row>
    <row r="2050" spans="1:15" s="138" customFormat="1" ht="24.95" customHeight="1">
      <c r="A2050" s="67">
        <v>32</v>
      </c>
      <c r="B2050" s="68"/>
      <c r="C2050" s="141" t="s">
        <v>1165</v>
      </c>
      <c r="D2050" s="74">
        <v>1</v>
      </c>
      <c r="E2050" s="74" t="s">
        <v>17</v>
      </c>
      <c r="F2050" s="126"/>
      <c r="G2050" s="126"/>
      <c r="H2050" s="126"/>
      <c r="I2050" s="143"/>
      <c r="J2050" s="74">
        <v>1</v>
      </c>
      <c r="K2050" s="145"/>
      <c r="L2050" s="143"/>
      <c r="M2050" s="143"/>
      <c r="N2050" s="143"/>
      <c r="O2050" s="143"/>
    </row>
    <row r="2051" spans="1:15" s="138" customFormat="1" ht="24.95" customHeight="1">
      <c r="A2051" s="67">
        <v>33</v>
      </c>
      <c r="B2051" s="68"/>
      <c r="C2051" s="141" t="s">
        <v>1166</v>
      </c>
      <c r="D2051" s="74">
        <v>1</v>
      </c>
      <c r="E2051" s="74" t="s">
        <v>17</v>
      </c>
      <c r="F2051" s="126"/>
      <c r="G2051" s="126"/>
      <c r="H2051" s="126"/>
      <c r="I2051" s="143"/>
      <c r="J2051" s="74">
        <v>1</v>
      </c>
      <c r="K2051" s="145"/>
      <c r="L2051" s="143"/>
      <c r="M2051" s="143"/>
      <c r="N2051" s="143"/>
      <c r="O2051" s="143"/>
    </row>
    <row r="2052" spans="1:15" s="138" customFormat="1" ht="24.95" customHeight="1">
      <c r="A2052" s="67">
        <v>34</v>
      </c>
      <c r="B2052" s="68"/>
      <c r="C2052" s="141" t="s">
        <v>1167</v>
      </c>
      <c r="D2052" s="74">
        <v>1</v>
      </c>
      <c r="E2052" s="74" t="s">
        <v>17</v>
      </c>
      <c r="F2052" s="126"/>
      <c r="G2052" s="126"/>
      <c r="H2052" s="126"/>
      <c r="I2052" s="143"/>
      <c r="J2052" s="74">
        <v>1</v>
      </c>
      <c r="K2052" s="145"/>
      <c r="L2052" s="143"/>
      <c r="M2052" s="143"/>
      <c r="N2052" s="143"/>
      <c r="O2052" s="143"/>
    </row>
    <row r="2053" spans="1:15" s="138" customFormat="1" ht="24.95" customHeight="1">
      <c r="A2053" s="67">
        <v>35</v>
      </c>
      <c r="B2053" s="68"/>
      <c r="C2053" s="141" t="s">
        <v>1168</v>
      </c>
      <c r="D2053" s="74">
        <v>1</v>
      </c>
      <c r="E2053" s="74" t="s">
        <v>17</v>
      </c>
      <c r="F2053" s="126"/>
      <c r="G2053" s="126"/>
      <c r="H2053" s="126"/>
      <c r="I2053" s="143"/>
      <c r="J2053" s="74">
        <v>1</v>
      </c>
      <c r="K2053" s="145"/>
      <c r="L2053" s="143"/>
      <c r="M2053" s="143"/>
      <c r="N2053" s="143"/>
      <c r="O2053" s="143"/>
    </row>
    <row r="2054" spans="1:15" s="138" customFormat="1" ht="24.95" customHeight="1">
      <c r="A2054" s="67">
        <v>36</v>
      </c>
      <c r="B2054" s="68"/>
      <c r="C2054" s="141" t="s">
        <v>1169</v>
      </c>
      <c r="D2054" s="74">
        <v>1</v>
      </c>
      <c r="E2054" s="74" t="s">
        <v>17</v>
      </c>
      <c r="F2054" s="126"/>
      <c r="G2054" s="126"/>
      <c r="H2054" s="126"/>
      <c r="I2054" s="143"/>
      <c r="J2054" s="74">
        <v>1</v>
      </c>
      <c r="K2054" s="145"/>
      <c r="L2054" s="143"/>
      <c r="M2054" s="143"/>
      <c r="N2054" s="143"/>
      <c r="O2054" s="143"/>
    </row>
    <row r="2055" spans="1:15" s="138" customFormat="1" ht="24.95" customHeight="1">
      <c r="A2055" s="67">
        <v>37</v>
      </c>
      <c r="B2055" s="68"/>
      <c r="C2055" s="141" t="s">
        <v>1170</v>
      </c>
      <c r="D2055" s="74">
        <v>1</v>
      </c>
      <c r="E2055" s="74" t="s">
        <v>17</v>
      </c>
      <c r="F2055" s="126"/>
      <c r="G2055" s="126"/>
      <c r="H2055" s="126"/>
      <c r="I2055" s="143"/>
      <c r="J2055" s="74">
        <v>1</v>
      </c>
      <c r="K2055" s="145"/>
      <c r="L2055" s="143"/>
      <c r="M2055" s="143"/>
      <c r="N2055" s="143"/>
      <c r="O2055" s="143"/>
    </row>
    <row r="2056" spans="1:15" s="138" customFormat="1" ht="24.95" customHeight="1">
      <c r="A2056" s="67">
        <v>38</v>
      </c>
      <c r="B2056" s="68"/>
      <c r="C2056" s="141" t="s">
        <v>1171</v>
      </c>
      <c r="D2056" s="74">
        <v>1</v>
      </c>
      <c r="E2056" s="74" t="s">
        <v>17</v>
      </c>
      <c r="F2056" s="126"/>
      <c r="G2056" s="126"/>
      <c r="H2056" s="126"/>
      <c r="I2056" s="143"/>
      <c r="J2056" s="74">
        <v>1</v>
      </c>
      <c r="K2056" s="145"/>
      <c r="L2056" s="143"/>
      <c r="M2056" s="143"/>
      <c r="N2056" s="143"/>
      <c r="O2056" s="143"/>
    </row>
    <row r="2057" spans="1:15" s="138" customFormat="1" ht="24.95" customHeight="1">
      <c r="A2057" s="67">
        <v>39</v>
      </c>
      <c r="B2057" s="68"/>
      <c r="C2057" s="141" t="s">
        <v>1172</v>
      </c>
      <c r="D2057" s="74">
        <v>1</v>
      </c>
      <c r="E2057" s="74" t="s">
        <v>17</v>
      </c>
      <c r="F2057" s="126"/>
      <c r="G2057" s="126"/>
      <c r="H2057" s="126"/>
      <c r="I2057" s="143"/>
      <c r="J2057" s="74">
        <v>1</v>
      </c>
      <c r="K2057" s="145"/>
      <c r="L2057" s="143"/>
      <c r="M2057" s="143"/>
      <c r="N2057" s="143"/>
      <c r="O2057" s="143"/>
    </row>
    <row r="2058" spans="1:15" s="138" customFormat="1" ht="24.95" customHeight="1">
      <c r="A2058" s="67">
        <v>40</v>
      </c>
      <c r="B2058" s="68"/>
      <c r="C2058" s="141" t="s">
        <v>1173</v>
      </c>
      <c r="D2058" s="74">
        <v>1</v>
      </c>
      <c r="E2058" s="74" t="s">
        <v>17</v>
      </c>
      <c r="F2058" s="126"/>
      <c r="G2058" s="126"/>
      <c r="H2058" s="126"/>
      <c r="I2058" s="143"/>
      <c r="J2058" s="74">
        <v>1</v>
      </c>
      <c r="K2058" s="145"/>
      <c r="L2058" s="143"/>
      <c r="M2058" s="143"/>
      <c r="N2058" s="143"/>
      <c r="O2058" s="143"/>
    </row>
    <row r="2059" spans="1:15" s="138" customFormat="1" ht="24.95" customHeight="1">
      <c r="A2059" s="67">
        <v>41</v>
      </c>
      <c r="B2059" s="68"/>
      <c r="C2059" s="141" t="s">
        <v>1174</v>
      </c>
      <c r="D2059" s="74">
        <v>1</v>
      </c>
      <c r="E2059" s="74" t="s">
        <v>17</v>
      </c>
      <c r="F2059" s="126"/>
      <c r="G2059" s="126"/>
      <c r="H2059" s="126"/>
      <c r="I2059" s="143"/>
      <c r="J2059" s="74">
        <v>1</v>
      </c>
      <c r="K2059" s="145"/>
      <c r="L2059" s="143"/>
      <c r="M2059" s="143"/>
      <c r="N2059" s="143"/>
      <c r="O2059" s="143"/>
    </row>
    <row r="2060" spans="1:15" s="138" customFormat="1" ht="24.95" customHeight="1">
      <c r="A2060" s="67">
        <v>42</v>
      </c>
      <c r="B2060" s="68"/>
      <c r="C2060" s="141" t="s">
        <v>1175</v>
      </c>
      <c r="D2060" s="74">
        <v>1</v>
      </c>
      <c r="E2060" s="74" t="s">
        <v>17</v>
      </c>
      <c r="F2060" s="126"/>
      <c r="G2060" s="126"/>
      <c r="H2060" s="126"/>
      <c r="I2060" s="143"/>
      <c r="J2060" s="74">
        <v>1</v>
      </c>
      <c r="K2060" s="145"/>
      <c r="L2060" s="143"/>
      <c r="M2060" s="143"/>
      <c r="N2060" s="143"/>
      <c r="O2060" s="143"/>
    </row>
    <row r="2061" spans="1:15" s="138" customFormat="1" ht="24.95" customHeight="1">
      <c r="A2061" s="67">
        <v>43</v>
      </c>
      <c r="B2061" s="68"/>
      <c r="C2061" s="141" t="s">
        <v>1176</v>
      </c>
      <c r="D2061" s="74">
        <v>1</v>
      </c>
      <c r="E2061" s="74" t="s">
        <v>17</v>
      </c>
      <c r="F2061" s="126"/>
      <c r="G2061" s="126"/>
      <c r="H2061" s="126"/>
      <c r="I2061" s="143"/>
      <c r="J2061" s="74">
        <v>1</v>
      </c>
      <c r="K2061" s="145"/>
      <c r="L2061" s="143"/>
      <c r="M2061" s="143"/>
      <c r="N2061" s="143"/>
      <c r="O2061" s="143"/>
    </row>
    <row r="2062" spans="1:15" s="138" customFormat="1" ht="24.95" customHeight="1">
      <c r="A2062" s="67">
        <v>44</v>
      </c>
      <c r="B2062" s="68"/>
      <c r="C2062" s="141" t="s">
        <v>1177</v>
      </c>
      <c r="D2062" s="74">
        <v>1</v>
      </c>
      <c r="E2062" s="74" t="s">
        <v>17</v>
      </c>
      <c r="F2062" s="126"/>
      <c r="G2062" s="126"/>
      <c r="H2062" s="126"/>
      <c r="I2062" s="143"/>
      <c r="J2062" s="74">
        <v>1</v>
      </c>
      <c r="K2062" s="145"/>
      <c r="L2062" s="143"/>
      <c r="M2062" s="143"/>
      <c r="N2062" s="143"/>
      <c r="O2062" s="143"/>
    </row>
    <row r="2063" spans="1:15" s="138" customFormat="1" ht="24.95" hidden="1" customHeight="1">
      <c r="A2063" s="67">
        <v>45</v>
      </c>
      <c r="B2063" s="68"/>
      <c r="C2063" s="141" t="s">
        <v>1178</v>
      </c>
      <c r="D2063" s="74">
        <v>1</v>
      </c>
      <c r="E2063" s="74" t="s">
        <v>17</v>
      </c>
      <c r="F2063" s="126"/>
      <c r="G2063" s="126"/>
      <c r="H2063" s="126"/>
      <c r="I2063" s="143"/>
      <c r="J2063" s="74">
        <v>1</v>
      </c>
      <c r="K2063" s="145"/>
      <c r="L2063" s="143"/>
      <c r="M2063" s="143"/>
      <c r="N2063" s="143"/>
      <c r="O2063" s="143"/>
    </row>
    <row r="2064" spans="1:15" s="138" customFormat="1" ht="24.95" hidden="1" customHeight="1">
      <c r="A2064" s="67">
        <v>46</v>
      </c>
      <c r="B2064" s="68"/>
      <c r="C2064" s="141" t="s">
        <v>1179</v>
      </c>
      <c r="D2064" s="74">
        <v>1</v>
      </c>
      <c r="E2064" s="74" t="s">
        <v>17</v>
      </c>
      <c r="F2064" s="126"/>
      <c r="G2064" s="126"/>
      <c r="H2064" s="126"/>
      <c r="I2064" s="143"/>
      <c r="J2064" s="74">
        <v>1</v>
      </c>
      <c r="K2064" s="145"/>
      <c r="L2064" s="143"/>
      <c r="M2064" s="143"/>
      <c r="N2064" s="143"/>
      <c r="O2064" s="143"/>
    </row>
    <row r="2065" spans="1:15" s="138" customFormat="1" ht="24.95" hidden="1" customHeight="1">
      <c r="A2065" s="67">
        <v>47</v>
      </c>
      <c r="B2065" s="68"/>
      <c r="C2065" s="141" t="s">
        <v>1180</v>
      </c>
      <c r="D2065" s="74">
        <v>1</v>
      </c>
      <c r="E2065" s="74" t="s">
        <v>17</v>
      </c>
      <c r="F2065" s="126"/>
      <c r="G2065" s="126"/>
      <c r="H2065" s="126"/>
      <c r="I2065" s="143"/>
      <c r="J2065" s="74">
        <v>1</v>
      </c>
      <c r="K2065" s="145"/>
      <c r="L2065" s="143"/>
      <c r="M2065" s="143"/>
      <c r="N2065" s="143"/>
      <c r="O2065" s="143"/>
    </row>
    <row r="2066" spans="1:15" s="138" customFormat="1" ht="24.95" customHeight="1">
      <c r="A2066" s="67">
        <v>48</v>
      </c>
      <c r="B2066" s="68"/>
      <c r="C2066" s="141" t="s">
        <v>1177</v>
      </c>
      <c r="D2066" s="74">
        <v>1</v>
      </c>
      <c r="E2066" s="74" t="s">
        <v>17</v>
      </c>
      <c r="F2066" s="126"/>
      <c r="G2066" s="126"/>
      <c r="H2066" s="126"/>
      <c r="I2066" s="143"/>
      <c r="J2066" s="74">
        <v>1</v>
      </c>
      <c r="K2066" s="145"/>
      <c r="L2066" s="143"/>
      <c r="M2066" s="143"/>
      <c r="N2066" s="143"/>
      <c r="O2066" s="143"/>
    </row>
    <row r="2067" spans="1:15" s="138" customFormat="1" ht="24.95" customHeight="1">
      <c r="A2067" s="67">
        <v>49</v>
      </c>
      <c r="B2067" s="68"/>
      <c r="C2067" s="141" t="s">
        <v>1179</v>
      </c>
      <c r="D2067" s="74">
        <v>1</v>
      </c>
      <c r="E2067" s="74" t="s">
        <v>17</v>
      </c>
      <c r="F2067" s="126"/>
      <c r="G2067" s="126"/>
      <c r="H2067" s="126"/>
      <c r="I2067" s="143"/>
      <c r="J2067" s="74">
        <v>1</v>
      </c>
      <c r="K2067" s="145"/>
      <c r="L2067" s="143"/>
      <c r="M2067" s="143"/>
      <c r="N2067" s="143"/>
      <c r="O2067" s="143"/>
    </row>
    <row r="2068" spans="1:15" s="138" customFormat="1" ht="24.95" customHeight="1">
      <c r="A2068" s="67">
        <v>50</v>
      </c>
      <c r="B2068" s="68"/>
      <c r="C2068" s="141" t="s">
        <v>1181</v>
      </c>
      <c r="D2068" s="74">
        <v>1</v>
      </c>
      <c r="E2068" s="74" t="s">
        <v>17</v>
      </c>
      <c r="F2068" s="126"/>
      <c r="G2068" s="126"/>
      <c r="H2068" s="126"/>
      <c r="I2068" s="143"/>
      <c r="J2068" s="74">
        <v>1</v>
      </c>
      <c r="K2068" s="145"/>
      <c r="L2068" s="143"/>
      <c r="M2068" s="143"/>
      <c r="N2068" s="143"/>
      <c r="O2068" s="143"/>
    </row>
    <row r="2069" spans="1:15" s="138" customFormat="1" ht="24.95" customHeight="1">
      <c r="A2069" s="67">
        <v>51</v>
      </c>
      <c r="B2069" s="68"/>
      <c r="C2069" s="141" t="s">
        <v>1182</v>
      </c>
      <c r="D2069" s="74">
        <v>1</v>
      </c>
      <c r="E2069" s="74" t="s">
        <v>17</v>
      </c>
      <c r="F2069" s="126"/>
      <c r="G2069" s="126"/>
      <c r="H2069" s="126"/>
      <c r="I2069" s="143"/>
      <c r="J2069" s="74">
        <v>1</v>
      </c>
      <c r="K2069" s="145"/>
      <c r="L2069" s="143"/>
      <c r="M2069" s="143"/>
      <c r="N2069" s="143"/>
      <c r="O2069" s="143"/>
    </row>
    <row r="2070" spans="1:15" s="138" customFormat="1" ht="24.95" customHeight="1">
      <c r="A2070" s="67">
        <v>52</v>
      </c>
      <c r="B2070" s="68"/>
      <c r="C2070" s="141" t="s">
        <v>1183</v>
      </c>
      <c r="D2070" s="74">
        <v>1</v>
      </c>
      <c r="E2070" s="74" t="s">
        <v>17</v>
      </c>
      <c r="F2070" s="126"/>
      <c r="G2070" s="126"/>
      <c r="H2070" s="126"/>
      <c r="I2070" s="143"/>
      <c r="J2070" s="74">
        <v>1</v>
      </c>
      <c r="K2070" s="145"/>
      <c r="L2070" s="143"/>
      <c r="M2070" s="143"/>
      <c r="N2070" s="143"/>
      <c r="O2070" s="143"/>
    </row>
    <row r="2071" spans="1:15" s="138" customFormat="1" ht="24.95" customHeight="1">
      <c r="A2071" s="67">
        <v>53</v>
      </c>
      <c r="B2071" s="68"/>
      <c r="C2071" s="141" t="s">
        <v>1164</v>
      </c>
      <c r="D2071" s="74">
        <v>1</v>
      </c>
      <c r="E2071" s="74" t="s">
        <v>17</v>
      </c>
      <c r="F2071" s="126"/>
      <c r="G2071" s="126"/>
      <c r="H2071" s="126"/>
      <c r="I2071" s="143"/>
      <c r="J2071" s="74">
        <v>1</v>
      </c>
      <c r="K2071" s="145"/>
      <c r="L2071" s="143"/>
      <c r="M2071" s="143"/>
      <c r="N2071" s="143"/>
      <c r="O2071" s="143"/>
    </row>
    <row r="2072" spans="1:15" s="138" customFormat="1" ht="24.95" customHeight="1">
      <c r="A2072" s="67">
        <v>54</v>
      </c>
      <c r="B2072" s="68"/>
      <c r="C2072" s="141" t="s">
        <v>1165</v>
      </c>
      <c r="D2072" s="74">
        <v>1</v>
      </c>
      <c r="E2072" s="74" t="s">
        <v>17</v>
      </c>
      <c r="F2072" s="126"/>
      <c r="G2072" s="126"/>
      <c r="H2072" s="126"/>
      <c r="I2072" s="143"/>
      <c r="J2072" s="74">
        <v>1</v>
      </c>
      <c r="K2072" s="145"/>
      <c r="L2072" s="143"/>
      <c r="M2072" s="143"/>
      <c r="N2072" s="143"/>
      <c r="O2072" s="143"/>
    </row>
    <row r="2073" spans="1:15" s="138" customFormat="1" ht="24.95" customHeight="1">
      <c r="A2073" s="67">
        <v>55</v>
      </c>
      <c r="B2073" s="68"/>
      <c r="C2073" s="141" t="s">
        <v>1184</v>
      </c>
      <c r="D2073" s="74">
        <v>1</v>
      </c>
      <c r="E2073" s="74" t="s">
        <v>17</v>
      </c>
      <c r="F2073" s="126"/>
      <c r="G2073" s="126"/>
      <c r="H2073" s="126"/>
      <c r="I2073" s="143"/>
      <c r="J2073" s="74">
        <v>1</v>
      </c>
      <c r="K2073" s="145"/>
      <c r="L2073" s="143"/>
      <c r="M2073" s="143"/>
      <c r="N2073" s="143"/>
      <c r="O2073" s="143"/>
    </row>
    <row r="2074" spans="1:15" s="138" customFormat="1" ht="24.95" customHeight="1">
      <c r="A2074" s="67">
        <v>56</v>
      </c>
      <c r="B2074" s="68"/>
      <c r="C2074" s="141" t="s">
        <v>1185</v>
      </c>
      <c r="D2074" s="74">
        <v>1</v>
      </c>
      <c r="E2074" s="74" t="s">
        <v>17</v>
      </c>
      <c r="F2074" s="126"/>
      <c r="G2074" s="126"/>
      <c r="H2074" s="126"/>
      <c r="I2074" s="143"/>
      <c r="J2074" s="74">
        <v>1</v>
      </c>
      <c r="K2074" s="145"/>
      <c r="L2074" s="143"/>
      <c r="M2074" s="143"/>
      <c r="N2074" s="143"/>
      <c r="O2074" s="143"/>
    </row>
    <row r="2075" spans="1:15" s="138" customFormat="1" ht="24.95" customHeight="1">
      <c r="A2075" s="67">
        <v>57</v>
      </c>
      <c r="B2075" s="68"/>
      <c r="C2075" s="141" t="s">
        <v>1186</v>
      </c>
      <c r="D2075" s="74">
        <v>1</v>
      </c>
      <c r="E2075" s="74" t="s">
        <v>17</v>
      </c>
      <c r="F2075" s="126"/>
      <c r="G2075" s="126"/>
      <c r="H2075" s="126"/>
      <c r="I2075" s="143"/>
      <c r="J2075" s="74">
        <v>1</v>
      </c>
      <c r="K2075" s="145"/>
      <c r="L2075" s="143"/>
      <c r="M2075" s="143"/>
      <c r="N2075" s="143"/>
      <c r="O2075" s="143"/>
    </row>
    <row r="2076" spans="1:15" s="138" customFormat="1" ht="24.95" customHeight="1">
      <c r="A2076" s="67">
        <v>58</v>
      </c>
      <c r="B2076" s="68"/>
      <c r="C2076" s="141" t="s">
        <v>1187</v>
      </c>
      <c r="D2076" s="74">
        <v>1</v>
      </c>
      <c r="E2076" s="74" t="s">
        <v>17</v>
      </c>
      <c r="F2076" s="126"/>
      <c r="G2076" s="126"/>
      <c r="H2076" s="126"/>
      <c r="I2076" s="143"/>
      <c r="J2076" s="74">
        <v>1</v>
      </c>
      <c r="K2076" s="145"/>
      <c r="L2076" s="143"/>
      <c r="M2076" s="143"/>
      <c r="N2076" s="143"/>
      <c r="O2076" s="143"/>
    </row>
    <row r="2077" spans="1:15" s="138" customFormat="1" ht="24.95" customHeight="1">
      <c r="A2077" s="67">
        <v>59</v>
      </c>
      <c r="B2077" s="68"/>
      <c r="C2077" s="141" t="s">
        <v>1188</v>
      </c>
      <c r="D2077" s="74">
        <v>1</v>
      </c>
      <c r="E2077" s="74" t="s">
        <v>17</v>
      </c>
      <c r="F2077" s="126"/>
      <c r="G2077" s="126"/>
      <c r="H2077" s="126"/>
      <c r="I2077" s="143"/>
      <c r="J2077" s="74">
        <v>1</v>
      </c>
      <c r="K2077" s="145"/>
      <c r="L2077" s="143"/>
      <c r="M2077" s="143"/>
      <c r="N2077" s="143"/>
      <c r="O2077" s="143"/>
    </row>
    <row r="2078" spans="1:15" s="138" customFormat="1" ht="24.95" customHeight="1">
      <c r="A2078" s="67">
        <v>60</v>
      </c>
      <c r="B2078" s="68"/>
      <c r="C2078" s="141" t="s">
        <v>1189</v>
      </c>
      <c r="D2078" s="74">
        <v>1</v>
      </c>
      <c r="E2078" s="74" t="s">
        <v>17</v>
      </c>
      <c r="F2078" s="126"/>
      <c r="G2078" s="126"/>
      <c r="H2078" s="126"/>
      <c r="I2078" s="143"/>
      <c r="J2078" s="74">
        <v>1</v>
      </c>
      <c r="K2078" s="145"/>
      <c r="L2078" s="143"/>
      <c r="M2078" s="143"/>
      <c r="N2078" s="143"/>
      <c r="O2078" s="143"/>
    </row>
    <row r="2079" spans="1:15" s="138" customFormat="1" ht="24.95" customHeight="1">
      <c r="A2079" s="67">
        <v>61</v>
      </c>
      <c r="B2079" s="68"/>
      <c r="C2079" s="141" t="s">
        <v>1190</v>
      </c>
      <c r="D2079" s="74">
        <v>1</v>
      </c>
      <c r="E2079" s="74" t="s">
        <v>17</v>
      </c>
      <c r="F2079" s="126"/>
      <c r="G2079" s="126"/>
      <c r="H2079" s="126"/>
      <c r="I2079" s="143"/>
      <c r="J2079" s="74">
        <v>1</v>
      </c>
      <c r="K2079" s="145"/>
      <c r="L2079" s="143"/>
      <c r="M2079" s="143"/>
      <c r="N2079" s="143"/>
      <c r="O2079" s="143"/>
    </row>
    <row r="2080" spans="1:15" s="138" customFormat="1" ht="24.95" customHeight="1">
      <c r="A2080" s="67">
        <v>62</v>
      </c>
      <c r="B2080" s="68"/>
      <c r="C2080" s="141" t="s">
        <v>1191</v>
      </c>
      <c r="D2080" s="74">
        <v>1</v>
      </c>
      <c r="E2080" s="74" t="s">
        <v>17</v>
      </c>
      <c r="F2080" s="126"/>
      <c r="G2080" s="126"/>
      <c r="H2080" s="126"/>
      <c r="I2080" s="143"/>
      <c r="J2080" s="74">
        <v>1</v>
      </c>
      <c r="K2080" s="145"/>
      <c r="L2080" s="143"/>
      <c r="M2080" s="143"/>
      <c r="N2080" s="143"/>
      <c r="O2080" s="143"/>
    </row>
    <row r="2081" spans="1:15" s="138" customFormat="1" ht="24.95" customHeight="1">
      <c r="A2081" s="67">
        <v>63</v>
      </c>
      <c r="B2081" s="68"/>
      <c r="C2081" s="141" t="s">
        <v>1192</v>
      </c>
      <c r="D2081" s="74">
        <v>1</v>
      </c>
      <c r="E2081" s="74" t="s">
        <v>17</v>
      </c>
      <c r="F2081" s="126"/>
      <c r="G2081" s="126"/>
      <c r="H2081" s="126"/>
      <c r="I2081" s="143"/>
      <c r="J2081" s="74">
        <v>1</v>
      </c>
      <c r="K2081" s="145"/>
      <c r="L2081" s="143"/>
      <c r="M2081" s="143"/>
      <c r="N2081" s="143"/>
      <c r="O2081" s="143"/>
    </row>
    <row r="2082" spans="1:15" s="138" customFormat="1" ht="24.95" customHeight="1">
      <c r="A2082" s="67">
        <v>64</v>
      </c>
      <c r="B2082" s="68"/>
      <c r="C2082" s="141" t="s">
        <v>1193</v>
      </c>
      <c r="D2082" s="74">
        <v>1</v>
      </c>
      <c r="E2082" s="74" t="s">
        <v>17</v>
      </c>
      <c r="F2082" s="126"/>
      <c r="G2082" s="126"/>
      <c r="H2082" s="126"/>
      <c r="I2082" s="143"/>
      <c r="J2082" s="74">
        <v>1</v>
      </c>
      <c r="K2082" s="145"/>
      <c r="L2082" s="143"/>
      <c r="M2082" s="143"/>
      <c r="N2082" s="143"/>
      <c r="O2082" s="143"/>
    </row>
    <row r="2083" spans="1:15" s="138" customFormat="1" ht="24.95" customHeight="1">
      <c r="A2083" s="67">
        <v>65</v>
      </c>
      <c r="B2083" s="68"/>
      <c r="C2083" s="141" t="s">
        <v>1194</v>
      </c>
      <c r="D2083" s="74">
        <v>1</v>
      </c>
      <c r="E2083" s="74" t="s">
        <v>17</v>
      </c>
      <c r="F2083" s="126"/>
      <c r="G2083" s="126"/>
      <c r="H2083" s="126"/>
      <c r="I2083" s="143"/>
      <c r="J2083" s="74">
        <v>1</v>
      </c>
      <c r="K2083" s="145"/>
      <c r="L2083" s="143"/>
      <c r="M2083" s="143"/>
      <c r="N2083" s="143"/>
      <c r="O2083" s="143"/>
    </row>
    <row r="2084" spans="1:15" s="138" customFormat="1" ht="24.95" customHeight="1">
      <c r="A2084" s="67">
        <v>66</v>
      </c>
      <c r="B2084" s="68"/>
      <c r="C2084" s="141" t="s">
        <v>1195</v>
      </c>
      <c r="D2084" s="74">
        <v>1</v>
      </c>
      <c r="E2084" s="74" t="s">
        <v>17</v>
      </c>
      <c r="F2084" s="126"/>
      <c r="G2084" s="126"/>
      <c r="H2084" s="126"/>
      <c r="I2084" s="143"/>
      <c r="J2084" s="74">
        <v>1</v>
      </c>
      <c r="K2084" s="145"/>
      <c r="L2084" s="143"/>
      <c r="M2084" s="143"/>
      <c r="N2084" s="143"/>
      <c r="O2084" s="143"/>
    </row>
    <row r="2085" spans="1:15" s="138" customFormat="1" ht="24.95" customHeight="1">
      <c r="A2085" s="67">
        <v>67</v>
      </c>
      <c r="B2085" s="68"/>
      <c r="C2085" s="141" t="s">
        <v>1196</v>
      </c>
      <c r="D2085" s="74">
        <v>1</v>
      </c>
      <c r="E2085" s="74" t="s">
        <v>17</v>
      </c>
      <c r="F2085" s="126"/>
      <c r="G2085" s="126"/>
      <c r="H2085" s="126"/>
      <c r="I2085" s="143"/>
      <c r="J2085" s="74">
        <v>1</v>
      </c>
      <c r="K2085" s="145"/>
      <c r="L2085" s="143"/>
      <c r="M2085" s="143"/>
      <c r="N2085" s="143"/>
      <c r="O2085" s="143"/>
    </row>
    <row r="2086" spans="1:15" s="138" customFormat="1" ht="24.95" customHeight="1">
      <c r="A2086" s="67">
        <v>68</v>
      </c>
      <c r="B2086" s="68"/>
      <c r="C2086" s="141" t="s">
        <v>1197</v>
      </c>
      <c r="D2086" s="74">
        <v>1</v>
      </c>
      <c r="E2086" s="74" t="s">
        <v>17</v>
      </c>
      <c r="F2086" s="126"/>
      <c r="G2086" s="126"/>
      <c r="H2086" s="126"/>
      <c r="I2086" s="143"/>
      <c r="J2086" s="74">
        <v>1</v>
      </c>
      <c r="K2086" s="145"/>
      <c r="L2086" s="143"/>
      <c r="M2086" s="143"/>
      <c r="N2086" s="143"/>
      <c r="O2086" s="143"/>
    </row>
    <row r="2087" spans="1:15" s="138" customFormat="1" ht="24.95" customHeight="1">
      <c r="A2087" s="67">
        <v>69</v>
      </c>
      <c r="B2087" s="68"/>
      <c r="C2087" s="141" t="s">
        <v>1198</v>
      </c>
      <c r="D2087" s="74">
        <v>1</v>
      </c>
      <c r="E2087" s="74" t="s">
        <v>17</v>
      </c>
      <c r="F2087" s="126"/>
      <c r="G2087" s="126"/>
      <c r="H2087" s="126"/>
      <c r="I2087" s="143"/>
      <c r="J2087" s="74">
        <v>1</v>
      </c>
      <c r="K2087" s="145"/>
      <c r="L2087" s="143"/>
      <c r="M2087" s="143"/>
      <c r="N2087" s="143"/>
      <c r="O2087" s="143"/>
    </row>
    <row r="2088" spans="1:15" s="138" customFormat="1" ht="24.95" customHeight="1">
      <c r="A2088" s="67">
        <v>70</v>
      </c>
      <c r="B2088" s="68"/>
      <c r="C2088" s="141" t="s">
        <v>1199</v>
      </c>
      <c r="D2088" s="74">
        <v>1</v>
      </c>
      <c r="E2088" s="74" t="s">
        <v>17</v>
      </c>
      <c r="F2088" s="126"/>
      <c r="G2088" s="126"/>
      <c r="H2088" s="126"/>
      <c r="I2088" s="143"/>
      <c r="J2088" s="74">
        <v>1</v>
      </c>
      <c r="K2088" s="145"/>
      <c r="L2088" s="143"/>
      <c r="M2088" s="143"/>
      <c r="N2088" s="143"/>
      <c r="O2088" s="143"/>
    </row>
    <row r="2089" spans="1:15" s="138" customFormat="1" ht="24.95" customHeight="1">
      <c r="A2089" s="67">
        <v>71</v>
      </c>
      <c r="B2089" s="68"/>
      <c r="C2089" s="141" t="s">
        <v>1200</v>
      </c>
      <c r="D2089" s="74">
        <v>1</v>
      </c>
      <c r="E2089" s="74" t="s">
        <v>17</v>
      </c>
      <c r="F2089" s="126"/>
      <c r="G2089" s="126"/>
      <c r="H2089" s="126"/>
      <c r="I2089" s="143"/>
      <c r="J2089" s="74">
        <v>1</v>
      </c>
      <c r="K2089" s="145"/>
      <c r="L2089" s="143"/>
      <c r="M2089" s="143"/>
      <c r="N2089" s="143"/>
      <c r="O2089" s="143"/>
    </row>
    <row r="2090" spans="1:15" s="138" customFormat="1" ht="24.95" customHeight="1">
      <c r="A2090" s="67">
        <v>72</v>
      </c>
      <c r="B2090" s="68"/>
      <c r="C2090" s="141" t="s">
        <v>1201</v>
      </c>
      <c r="D2090" s="74">
        <v>1</v>
      </c>
      <c r="E2090" s="74" t="s">
        <v>17</v>
      </c>
      <c r="F2090" s="126"/>
      <c r="G2090" s="126"/>
      <c r="H2090" s="126"/>
      <c r="I2090" s="143"/>
      <c r="J2090" s="74">
        <v>1</v>
      </c>
      <c r="K2090" s="145"/>
      <c r="L2090" s="143"/>
      <c r="M2090" s="143"/>
      <c r="N2090" s="143"/>
      <c r="O2090" s="143"/>
    </row>
    <row r="2091" spans="1:15" s="138" customFormat="1" ht="24.95" customHeight="1">
      <c r="A2091" s="67">
        <v>73</v>
      </c>
      <c r="B2091" s="68"/>
      <c r="C2091" s="141" t="s">
        <v>1202</v>
      </c>
      <c r="D2091" s="74">
        <v>1</v>
      </c>
      <c r="E2091" s="74" t="s">
        <v>17</v>
      </c>
      <c r="F2091" s="126"/>
      <c r="G2091" s="126"/>
      <c r="H2091" s="126"/>
      <c r="I2091" s="143"/>
      <c r="J2091" s="74">
        <v>1</v>
      </c>
      <c r="K2091" s="145"/>
      <c r="L2091" s="143"/>
      <c r="M2091" s="143"/>
      <c r="N2091" s="143"/>
      <c r="O2091" s="143"/>
    </row>
    <row r="2092" spans="1:15" s="138" customFormat="1" ht="24.95" customHeight="1">
      <c r="A2092" s="67">
        <v>74</v>
      </c>
      <c r="B2092" s="68"/>
      <c r="C2092" s="141" t="s">
        <v>1203</v>
      </c>
      <c r="D2092" s="74">
        <v>1</v>
      </c>
      <c r="E2092" s="74" t="s">
        <v>17</v>
      </c>
      <c r="F2092" s="126"/>
      <c r="G2092" s="126"/>
      <c r="H2092" s="126"/>
      <c r="I2092" s="143"/>
      <c r="J2092" s="74">
        <v>1</v>
      </c>
      <c r="K2092" s="145"/>
      <c r="L2092" s="143"/>
      <c r="M2092" s="143"/>
      <c r="N2092" s="143"/>
      <c r="O2092" s="143"/>
    </row>
    <row r="2093" spans="1:15" s="138" customFormat="1" ht="24.95" customHeight="1">
      <c r="A2093" s="67">
        <v>75</v>
      </c>
      <c r="B2093" s="68"/>
      <c r="C2093" s="141" t="s">
        <v>1204</v>
      </c>
      <c r="D2093" s="74">
        <v>1</v>
      </c>
      <c r="E2093" s="74" t="s">
        <v>17</v>
      </c>
      <c r="F2093" s="126"/>
      <c r="G2093" s="126"/>
      <c r="H2093" s="126"/>
      <c r="I2093" s="143"/>
      <c r="J2093" s="74">
        <v>1</v>
      </c>
      <c r="K2093" s="145"/>
      <c r="L2093" s="143"/>
      <c r="M2093" s="143"/>
      <c r="N2093" s="143"/>
      <c r="O2093" s="143"/>
    </row>
    <row r="2094" spans="1:15" s="138" customFormat="1" ht="24.95" customHeight="1">
      <c r="A2094" s="67">
        <v>76</v>
      </c>
      <c r="B2094" s="68"/>
      <c r="C2094" s="141" t="s">
        <v>1205</v>
      </c>
      <c r="D2094" s="74">
        <v>1</v>
      </c>
      <c r="E2094" s="74" t="s">
        <v>17</v>
      </c>
      <c r="F2094" s="126"/>
      <c r="G2094" s="126"/>
      <c r="H2094" s="126"/>
      <c r="I2094" s="143"/>
      <c r="J2094" s="74">
        <v>1</v>
      </c>
      <c r="K2094" s="145"/>
      <c r="L2094" s="143"/>
      <c r="M2094" s="143"/>
      <c r="N2094" s="143"/>
      <c r="O2094" s="143"/>
    </row>
    <row r="2095" spans="1:15" s="138" customFormat="1" ht="24.95" customHeight="1">
      <c r="A2095" s="67">
        <v>77</v>
      </c>
      <c r="B2095" s="68"/>
      <c r="C2095" s="141" t="s">
        <v>1206</v>
      </c>
      <c r="D2095" s="74">
        <v>1</v>
      </c>
      <c r="E2095" s="74" t="s">
        <v>17</v>
      </c>
      <c r="F2095" s="126"/>
      <c r="G2095" s="126"/>
      <c r="H2095" s="126"/>
      <c r="I2095" s="143"/>
      <c r="J2095" s="74">
        <v>1</v>
      </c>
      <c r="K2095" s="145"/>
      <c r="L2095" s="143"/>
      <c r="M2095" s="143"/>
      <c r="N2095" s="143"/>
      <c r="O2095" s="143"/>
    </row>
    <row r="2096" spans="1:15" s="138" customFormat="1" ht="24.95" customHeight="1">
      <c r="A2096" s="67">
        <v>78</v>
      </c>
      <c r="B2096" s="68"/>
      <c r="C2096" s="141" t="s">
        <v>1207</v>
      </c>
      <c r="D2096" s="74">
        <v>1</v>
      </c>
      <c r="E2096" s="74" t="s">
        <v>17</v>
      </c>
      <c r="F2096" s="126"/>
      <c r="G2096" s="126"/>
      <c r="H2096" s="126"/>
      <c r="I2096" s="143"/>
      <c r="J2096" s="74">
        <v>1</v>
      </c>
      <c r="K2096" s="145"/>
      <c r="L2096" s="143"/>
      <c r="M2096" s="143"/>
      <c r="N2096" s="143"/>
      <c r="O2096" s="143"/>
    </row>
    <row r="2097" spans="1:15" s="138" customFormat="1" ht="24.95" customHeight="1">
      <c r="A2097" s="67">
        <v>79</v>
      </c>
      <c r="B2097" s="68"/>
      <c r="C2097" s="141" t="s">
        <v>1208</v>
      </c>
      <c r="D2097" s="74">
        <v>1</v>
      </c>
      <c r="E2097" s="74" t="s">
        <v>17</v>
      </c>
      <c r="F2097" s="126"/>
      <c r="G2097" s="126"/>
      <c r="H2097" s="126"/>
      <c r="I2097" s="143"/>
      <c r="J2097" s="74">
        <v>1</v>
      </c>
      <c r="K2097" s="145"/>
      <c r="L2097" s="143"/>
      <c r="M2097" s="143"/>
      <c r="N2097" s="143"/>
      <c r="O2097" s="143"/>
    </row>
    <row r="2098" spans="1:15" s="138" customFormat="1" ht="24.95" customHeight="1">
      <c r="A2098" s="67">
        <v>80</v>
      </c>
      <c r="B2098" s="68"/>
      <c r="C2098" s="141" t="s">
        <v>1209</v>
      </c>
      <c r="D2098" s="74">
        <v>1</v>
      </c>
      <c r="E2098" s="74" t="s">
        <v>17</v>
      </c>
      <c r="F2098" s="126"/>
      <c r="G2098" s="126"/>
      <c r="H2098" s="126"/>
      <c r="I2098" s="143"/>
      <c r="J2098" s="74">
        <v>1</v>
      </c>
      <c r="K2098" s="145"/>
      <c r="L2098" s="143"/>
      <c r="M2098" s="143"/>
      <c r="N2098" s="143"/>
      <c r="O2098" s="143"/>
    </row>
    <row r="2099" spans="1:15" s="138" customFormat="1" ht="24.95" customHeight="1">
      <c r="A2099" s="67">
        <v>81</v>
      </c>
      <c r="B2099" s="68"/>
      <c r="C2099" s="141" t="s">
        <v>1210</v>
      </c>
      <c r="D2099" s="74">
        <v>1</v>
      </c>
      <c r="E2099" s="74" t="s">
        <v>17</v>
      </c>
      <c r="F2099" s="126"/>
      <c r="G2099" s="126"/>
      <c r="H2099" s="126"/>
      <c r="I2099" s="143"/>
      <c r="J2099" s="74">
        <v>1</v>
      </c>
      <c r="K2099" s="145"/>
      <c r="L2099" s="143"/>
      <c r="M2099" s="143"/>
      <c r="N2099" s="143"/>
      <c r="O2099" s="143"/>
    </row>
    <row r="2100" spans="1:15" s="138" customFormat="1" ht="24.95" customHeight="1">
      <c r="A2100" s="67">
        <v>82</v>
      </c>
      <c r="B2100" s="68"/>
      <c r="C2100" s="141" t="s">
        <v>1211</v>
      </c>
      <c r="D2100" s="74">
        <v>1</v>
      </c>
      <c r="E2100" s="74" t="s">
        <v>17</v>
      </c>
      <c r="F2100" s="126"/>
      <c r="G2100" s="126"/>
      <c r="H2100" s="126"/>
      <c r="I2100" s="143"/>
      <c r="J2100" s="74">
        <v>1</v>
      </c>
      <c r="K2100" s="145"/>
      <c r="L2100" s="143"/>
      <c r="M2100" s="143"/>
      <c r="N2100" s="143"/>
      <c r="O2100" s="143"/>
    </row>
    <row r="2101" spans="1:15" s="138" customFormat="1" ht="24.95" customHeight="1">
      <c r="A2101" s="67">
        <v>83</v>
      </c>
      <c r="B2101" s="68"/>
      <c r="C2101" s="141" t="s">
        <v>1212</v>
      </c>
      <c r="D2101" s="74">
        <v>1</v>
      </c>
      <c r="E2101" s="74" t="s">
        <v>17</v>
      </c>
      <c r="F2101" s="126"/>
      <c r="G2101" s="126"/>
      <c r="H2101" s="126"/>
      <c r="I2101" s="143"/>
      <c r="J2101" s="74">
        <v>1</v>
      </c>
      <c r="K2101" s="145"/>
      <c r="L2101" s="143"/>
      <c r="M2101" s="143"/>
      <c r="N2101" s="143"/>
      <c r="O2101" s="143"/>
    </row>
    <row r="2102" spans="1:15" s="138" customFormat="1" ht="24.95" customHeight="1">
      <c r="A2102" s="67">
        <v>84</v>
      </c>
      <c r="B2102" s="68"/>
      <c r="C2102" s="141" t="s">
        <v>1213</v>
      </c>
      <c r="D2102" s="74">
        <v>1</v>
      </c>
      <c r="E2102" s="74" t="s">
        <v>17</v>
      </c>
      <c r="F2102" s="126"/>
      <c r="G2102" s="126"/>
      <c r="H2102" s="126"/>
      <c r="I2102" s="143"/>
      <c r="J2102" s="74">
        <v>1</v>
      </c>
      <c r="K2102" s="145"/>
      <c r="L2102" s="143"/>
      <c r="M2102" s="143"/>
      <c r="N2102" s="143"/>
      <c r="O2102" s="143"/>
    </row>
    <row r="2103" spans="1:15" s="138" customFormat="1" ht="24.95" customHeight="1">
      <c r="A2103" s="67">
        <v>85</v>
      </c>
      <c r="B2103" s="68"/>
      <c r="C2103" s="141" t="s">
        <v>1214</v>
      </c>
      <c r="D2103" s="74">
        <v>1</v>
      </c>
      <c r="E2103" s="74" t="s">
        <v>17</v>
      </c>
      <c r="F2103" s="126"/>
      <c r="G2103" s="126"/>
      <c r="H2103" s="126"/>
      <c r="I2103" s="143"/>
      <c r="J2103" s="74">
        <v>1</v>
      </c>
      <c r="K2103" s="145"/>
      <c r="L2103" s="143"/>
      <c r="M2103" s="143"/>
      <c r="N2103" s="143"/>
      <c r="O2103" s="143"/>
    </row>
    <row r="2104" spans="1:15" s="138" customFormat="1" ht="24.95" customHeight="1">
      <c r="A2104" s="67">
        <v>86</v>
      </c>
      <c r="B2104" s="68"/>
      <c r="C2104" s="141" t="s">
        <v>1215</v>
      </c>
      <c r="D2104" s="74">
        <v>1</v>
      </c>
      <c r="E2104" s="74" t="s">
        <v>17</v>
      </c>
      <c r="F2104" s="126"/>
      <c r="G2104" s="126"/>
      <c r="H2104" s="126"/>
      <c r="I2104" s="143"/>
      <c r="J2104" s="74">
        <v>1</v>
      </c>
      <c r="K2104" s="145"/>
      <c r="L2104" s="143"/>
      <c r="M2104" s="143"/>
      <c r="N2104" s="143"/>
      <c r="O2104" s="143"/>
    </row>
    <row r="2105" spans="1:15" s="138" customFormat="1" ht="24.95" customHeight="1">
      <c r="A2105" s="67">
        <v>87</v>
      </c>
      <c r="B2105" s="68"/>
      <c r="C2105" s="141" t="s">
        <v>1216</v>
      </c>
      <c r="D2105" s="74">
        <v>1</v>
      </c>
      <c r="E2105" s="74" t="s">
        <v>17</v>
      </c>
      <c r="F2105" s="126"/>
      <c r="G2105" s="126"/>
      <c r="H2105" s="126"/>
      <c r="I2105" s="143"/>
      <c r="J2105" s="74">
        <v>1</v>
      </c>
      <c r="K2105" s="145"/>
      <c r="L2105" s="143"/>
      <c r="M2105" s="143"/>
      <c r="N2105" s="143"/>
      <c r="O2105" s="143"/>
    </row>
    <row r="2106" spans="1:15" s="138" customFormat="1" ht="24.95" customHeight="1">
      <c r="A2106" s="67">
        <v>88</v>
      </c>
      <c r="B2106" s="68"/>
      <c r="C2106" s="141" t="s">
        <v>1217</v>
      </c>
      <c r="D2106" s="74">
        <v>1</v>
      </c>
      <c r="E2106" s="74" t="s">
        <v>17</v>
      </c>
      <c r="F2106" s="126"/>
      <c r="G2106" s="126"/>
      <c r="H2106" s="126"/>
      <c r="I2106" s="143"/>
      <c r="J2106" s="74">
        <v>1</v>
      </c>
      <c r="K2106" s="145"/>
      <c r="L2106" s="143"/>
      <c r="M2106" s="143"/>
      <c r="N2106" s="143"/>
      <c r="O2106" s="143"/>
    </row>
    <row r="2107" spans="1:15" s="138" customFormat="1" ht="24.95" customHeight="1">
      <c r="A2107" s="67">
        <v>89</v>
      </c>
      <c r="B2107" s="68"/>
      <c r="C2107" s="141" t="s">
        <v>1218</v>
      </c>
      <c r="D2107" s="74">
        <v>1</v>
      </c>
      <c r="E2107" s="74" t="s">
        <v>17</v>
      </c>
      <c r="F2107" s="126"/>
      <c r="G2107" s="126"/>
      <c r="H2107" s="126"/>
      <c r="I2107" s="143"/>
      <c r="J2107" s="74">
        <v>1</v>
      </c>
      <c r="K2107" s="145"/>
      <c r="L2107" s="143"/>
      <c r="M2107" s="143"/>
      <c r="N2107" s="143"/>
      <c r="O2107" s="143"/>
    </row>
    <row r="2108" spans="1:15" s="138" customFormat="1" ht="24.95" customHeight="1">
      <c r="A2108" s="67">
        <v>90</v>
      </c>
      <c r="B2108" s="68"/>
      <c r="C2108" s="141" t="s">
        <v>1219</v>
      </c>
      <c r="D2108" s="74">
        <v>1</v>
      </c>
      <c r="E2108" s="74" t="s">
        <v>17</v>
      </c>
      <c r="F2108" s="126"/>
      <c r="G2108" s="126"/>
      <c r="H2108" s="126"/>
      <c r="I2108" s="143"/>
      <c r="J2108" s="74">
        <v>1</v>
      </c>
      <c r="K2108" s="145"/>
      <c r="L2108" s="143"/>
      <c r="M2108" s="143"/>
      <c r="N2108" s="143"/>
      <c r="O2108" s="143"/>
    </row>
    <row r="2109" spans="1:15" s="138" customFormat="1" ht="24.95" customHeight="1">
      <c r="A2109" s="67">
        <v>91</v>
      </c>
      <c r="B2109" s="68"/>
      <c r="C2109" s="141" t="s">
        <v>1220</v>
      </c>
      <c r="D2109" s="74">
        <v>1</v>
      </c>
      <c r="E2109" s="74" t="s">
        <v>17</v>
      </c>
      <c r="F2109" s="126"/>
      <c r="G2109" s="126"/>
      <c r="H2109" s="126"/>
      <c r="I2109" s="143"/>
      <c r="J2109" s="74">
        <v>1</v>
      </c>
      <c r="K2109" s="145"/>
      <c r="L2109" s="143"/>
      <c r="M2109" s="143"/>
      <c r="N2109" s="143"/>
      <c r="O2109" s="143"/>
    </row>
    <row r="2110" spans="1:15" s="138" customFormat="1" ht="24.95" customHeight="1">
      <c r="A2110" s="67">
        <v>92</v>
      </c>
      <c r="B2110" s="68"/>
      <c r="C2110" s="141" t="s">
        <v>1221</v>
      </c>
      <c r="D2110" s="74">
        <v>1</v>
      </c>
      <c r="E2110" s="74" t="s">
        <v>17</v>
      </c>
      <c r="F2110" s="126"/>
      <c r="G2110" s="126"/>
      <c r="H2110" s="126"/>
      <c r="I2110" s="143"/>
      <c r="J2110" s="74">
        <v>1</v>
      </c>
      <c r="K2110" s="145"/>
      <c r="L2110" s="143"/>
      <c r="M2110" s="143"/>
      <c r="N2110" s="143"/>
      <c r="O2110" s="143"/>
    </row>
    <row r="2111" spans="1:15" s="138" customFormat="1" ht="24.95" customHeight="1">
      <c r="A2111" s="67">
        <v>93</v>
      </c>
      <c r="B2111" s="68"/>
      <c r="C2111" s="141" t="s">
        <v>1222</v>
      </c>
      <c r="D2111" s="74">
        <v>1</v>
      </c>
      <c r="E2111" s="74" t="s">
        <v>17</v>
      </c>
      <c r="F2111" s="126"/>
      <c r="G2111" s="126"/>
      <c r="H2111" s="126"/>
      <c r="I2111" s="143"/>
      <c r="J2111" s="74">
        <v>1</v>
      </c>
      <c r="K2111" s="145"/>
      <c r="L2111" s="143"/>
      <c r="M2111" s="143"/>
      <c r="N2111" s="143"/>
      <c r="O2111" s="143"/>
    </row>
    <row r="2112" spans="1:15" s="138" customFormat="1" ht="24.95" customHeight="1">
      <c r="A2112" s="67">
        <v>94</v>
      </c>
      <c r="B2112" s="68"/>
      <c r="C2112" s="141" t="s">
        <v>1223</v>
      </c>
      <c r="D2112" s="74">
        <v>1</v>
      </c>
      <c r="E2112" s="74" t="s">
        <v>17</v>
      </c>
      <c r="F2112" s="126"/>
      <c r="G2112" s="126"/>
      <c r="H2112" s="126"/>
      <c r="I2112" s="143"/>
      <c r="J2112" s="74">
        <v>1</v>
      </c>
      <c r="K2112" s="145"/>
      <c r="L2112" s="143"/>
      <c r="M2112" s="143"/>
      <c r="N2112" s="143"/>
      <c r="O2112" s="143"/>
    </row>
    <row r="2113" spans="1:15" s="138" customFormat="1" ht="24.95" customHeight="1">
      <c r="A2113" s="67">
        <v>95</v>
      </c>
      <c r="B2113" s="68"/>
      <c r="C2113" s="141" t="s">
        <v>1224</v>
      </c>
      <c r="D2113" s="74">
        <v>1</v>
      </c>
      <c r="E2113" s="74" t="s">
        <v>17</v>
      </c>
      <c r="F2113" s="126"/>
      <c r="G2113" s="126"/>
      <c r="H2113" s="126"/>
      <c r="I2113" s="143"/>
      <c r="J2113" s="74">
        <v>1</v>
      </c>
      <c r="K2113" s="145"/>
      <c r="L2113" s="143"/>
      <c r="M2113" s="143"/>
      <c r="N2113" s="143"/>
      <c r="O2113" s="143"/>
    </row>
    <row r="2114" spans="1:15" s="138" customFormat="1" ht="24.95" customHeight="1">
      <c r="A2114" s="67">
        <v>96</v>
      </c>
      <c r="B2114" s="68"/>
      <c r="C2114" s="141" t="s">
        <v>1225</v>
      </c>
      <c r="D2114" s="74">
        <v>1</v>
      </c>
      <c r="E2114" s="74" t="s">
        <v>17</v>
      </c>
      <c r="F2114" s="126"/>
      <c r="G2114" s="126"/>
      <c r="H2114" s="126"/>
      <c r="I2114" s="143"/>
      <c r="J2114" s="74">
        <v>1</v>
      </c>
      <c r="K2114" s="145"/>
      <c r="L2114" s="143"/>
      <c r="M2114" s="143"/>
      <c r="N2114" s="143"/>
      <c r="O2114" s="143"/>
    </row>
    <row r="2115" spans="1:15" s="138" customFormat="1" ht="24.95" customHeight="1">
      <c r="A2115" s="67">
        <v>97</v>
      </c>
      <c r="B2115" s="68"/>
      <c r="C2115" s="141" t="s">
        <v>1226</v>
      </c>
      <c r="D2115" s="74">
        <v>1</v>
      </c>
      <c r="E2115" s="74" t="s">
        <v>17</v>
      </c>
      <c r="F2115" s="126"/>
      <c r="G2115" s="126"/>
      <c r="H2115" s="126"/>
      <c r="I2115" s="143"/>
      <c r="J2115" s="74">
        <v>1</v>
      </c>
      <c r="K2115" s="145"/>
      <c r="L2115" s="143"/>
      <c r="M2115" s="143"/>
      <c r="N2115" s="143"/>
      <c r="O2115" s="143"/>
    </row>
    <row r="2116" spans="1:15" s="138" customFormat="1" ht="24.95" customHeight="1">
      <c r="A2116" s="67">
        <v>98</v>
      </c>
      <c r="B2116" s="68"/>
      <c r="C2116" s="141" t="s">
        <v>1227</v>
      </c>
      <c r="D2116" s="74">
        <v>1</v>
      </c>
      <c r="E2116" s="74" t="s">
        <v>17</v>
      </c>
      <c r="F2116" s="126"/>
      <c r="G2116" s="126"/>
      <c r="H2116" s="126"/>
      <c r="I2116" s="143"/>
      <c r="J2116" s="74">
        <v>1</v>
      </c>
      <c r="K2116" s="145"/>
      <c r="L2116" s="143"/>
      <c r="M2116" s="143"/>
      <c r="N2116" s="143"/>
      <c r="O2116" s="143"/>
    </row>
    <row r="2117" spans="1:15" s="138" customFormat="1" ht="24.95" customHeight="1">
      <c r="A2117" s="67">
        <v>99</v>
      </c>
      <c r="B2117" s="68"/>
      <c r="C2117" s="141" t="s">
        <v>1228</v>
      </c>
      <c r="D2117" s="74">
        <v>1</v>
      </c>
      <c r="E2117" s="74" t="s">
        <v>17</v>
      </c>
      <c r="F2117" s="126"/>
      <c r="G2117" s="126"/>
      <c r="H2117" s="126"/>
      <c r="I2117" s="143"/>
      <c r="J2117" s="74">
        <v>1</v>
      </c>
      <c r="K2117" s="145"/>
      <c r="L2117" s="143"/>
      <c r="M2117" s="143"/>
      <c r="N2117" s="143"/>
      <c r="O2117" s="143"/>
    </row>
    <row r="2118" spans="1:15" s="138" customFormat="1" ht="24.95" customHeight="1">
      <c r="A2118" s="67">
        <v>100</v>
      </c>
      <c r="B2118" s="68"/>
      <c r="C2118" s="141" t="s">
        <v>1229</v>
      </c>
      <c r="D2118" s="74">
        <v>1</v>
      </c>
      <c r="E2118" s="74" t="s">
        <v>17</v>
      </c>
      <c r="F2118" s="126"/>
      <c r="G2118" s="126"/>
      <c r="H2118" s="126"/>
      <c r="I2118" s="143"/>
      <c r="J2118" s="74">
        <v>1</v>
      </c>
      <c r="K2118" s="145"/>
      <c r="L2118" s="143"/>
      <c r="M2118" s="143"/>
      <c r="N2118" s="143"/>
      <c r="O2118" s="143"/>
    </row>
    <row r="2119" spans="1:15" s="138" customFormat="1" ht="24.95" customHeight="1">
      <c r="A2119" s="67">
        <v>101</v>
      </c>
      <c r="B2119" s="68"/>
      <c r="C2119" s="141" t="s">
        <v>1230</v>
      </c>
      <c r="D2119" s="74">
        <v>1</v>
      </c>
      <c r="E2119" s="74" t="s">
        <v>17</v>
      </c>
      <c r="F2119" s="126"/>
      <c r="G2119" s="126"/>
      <c r="H2119" s="126"/>
      <c r="I2119" s="143"/>
      <c r="J2119" s="74">
        <v>1</v>
      </c>
      <c r="K2119" s="145"/>
      <c r="L2119" s="143"/>
      <c r="M2119" s="143"/>
      <c r="N2119" s="143"/>
      <c r="O2119" s="143"/>
    </row>
    <row r="2120" spans="1:15" s="138" customFormat="1" ht="24.95" customHeight="1">
      <c r="A2120" s="67">
        <v>102</v>
      </c>
      <c r="B2120" s="68"/>
      <c r="C2120" s="141" t="s">
        <v>1231</v>
      </c>
      <c r="D2120" s="74">
        <v>1</v>
      </c>
      <c r="E2120" s="74" t="s">
        <v>17</v>
      </c>
      <c r="F2120" s="126"/>
      <c r="G2120" s="126"/>
      <c r="H2120" s="126"/>
      <c r="I2120" s="143"/>
      <c r="J2120" s="74">
        <v>1</v>
      </c>
      <c r="K2120" s="145"/>
      <c r="L2120" s="143"/>
      <c r="M2120" s="143"/>
      <c r="N2120" s="143"/>
      <c r="O2120" s="143"/>
    </row>
    <row r="2121" spans="1:15" s="138" customFormat="1" ht="24.95" customHeight="1">
      <c r="A2121" s="67">
        <v>103</v>
      </c>
      <c r="B2121" s="68"/>
      <c r="C2121" s="141" t="s">
        <v>1232</v>
      </c>
      <c r="D2121" s="74">
        <v>1</v>
      </c>
      <c r="E2121" s="74" t="s">
        <v>17</v>
      </c>
      <c r="F2121" s="126"/>
      <c r="G2121" s="126"/>
      <c r="H2121" s="126"/>
      <c r="I2121" s="143"/>
      <c r="J2121" s="74">
        <v>1</v>
      </c>
      <c r="K2121" s="145"/>
      <c r="L2121" s="143"/>
      <c r="M2121" s="143"/>
      <c r="N2121" s="143"/>
      <c r="O2121" s="143"/>
    </row>
    <row r="2122" spans="1:15" s="138" customFormat="1" ht="24.95" customHeight="1">
      <c r="A2122" s="67">
        <v>104</v>
      </c>
      <c r="B2122" s="68"/>
      <c r="C2122" s="141" t="s">
        <v>1233</v>
      </c>
      <c r="D2122" s="74">
        <v>1</v>
      </c>
      <c r="E2122" s="74" t="s">
        <v>17</v>
      </c>
      <c r="F2122" s="126"/>
      <c r="G2122" s="126"/>
      <c r="H2122" s="126"/>
      <c r="I2122" s="143"/>
      <c r="J2122" s="74">
        <v>1</v>
      </c>
      <c r="K2122" s="145"/>
      <c r="L2122" s="143"/>
      <c r="M2122" s="143"/>
      <c r="N2122" s="143"/>
      <c r="O2122" s="143"/>
    </row>
    <row r="2123" spans="1:15" s="138" customFormat="1" ht="24.95" hidden="1" customHeight="1">
      <c r="A2123" s="67">
        <v>105</v>
      </c>
      <c r="B2123" s="68"/>
      <c r="C2123" s="141" t="s">
        <v>1231</v>
      </c>
      <c r="D2123" s="74">
        <v>1</v>
      </c>
      <c r="E2123" s="74" t="s">
        <v>17</v>
      </c>
      <c r="F2123" s="126"/>
      <c r="G2123" s="126"/>
      <c r="H2123" s="126"/>
      <c r="I2123" s="143"/>
      <c r="J2123" s="74">
        <v>1</v>
      </c>
      <c r="K2123" s="145"/>
      <c r="L2123" s="143"/>
      <c r="M2123" s="143"/>
      <c r="N2123" s="143"/>
      <c r="O2123" s="143"/>
    </row>
    <row r="2124" spans="1:15" s="138" customFormat="1" ht="24.95" hidden="1" customHeight="1">
      <c r="A2124" s="67">
        <v>106</v>
      </c>
      <c r="B2124" s="68"/>
      <c r="C2124" s="141" t="s">
        <v>1232</v>
      </c>
      <c r="D2124" s="74">
        <v>1</v>
      </c>
      <c r="E2124" s="74" t="s">
        <v>17</v>
      </c>
      <c r="F2124" s="126"/>
      <c r="G2124" s="126"/>
      <c r="H2124" s="126"/>
      <c r="I2124" s="143"/>
      <c r="J2124" s="74">
        <v>1</v>
      </c>
      <c r="K2124" s="145"/>
      <c r="L2124" s="143"/>
      <c r="M2124" s="143"/>
      <c r="N2124" s="143"/>
      <c r="O2124" s="143"/>
    </row>
    <row r="2125" spans="1:15" s="138" customFormat="1" ht="24.95" hidden="1" customHeight="1">
      <c r="A2125" s="67">
        <v>107</v>
      </c>
      <c r="B2125" s="68"/>
      <c r="C2125" s="141" t="s">
        <v>1233</v>
      </c>
      <c r="D2125" s="74">
        <v>1</v>
      </c>
      <c r="E2125" s="74" t="s">
        <v>17</v>
      </c>
      <c r="F2125" s="126"/>
      <c r="G2125" s="126"/>
      <c r="H2125" s="126"/>
      <c r="I2125" s="143"/>
      <c r="J2125" s="74">
        <v>1</v>
      </c>
      <c r="K2125" s="145"/>
      <c r="L2125" s="143"/>
      <c r="M2125" s="143"/>
      <c r="N2125" s="143"/>
      <c r="O2125" s="143"/>
    </row>
    <row r="2126" spans="1:15" s="138" customFormat="1" ht="24.95" customHeight="1">
      <c r="A2126" s="67">
        <v>108</v>
      </c>
      <c r="B2126" s="68"/>
      <c r="C2126" s="141" t="s">
        <v>1234</v>
      </c>
      <c r="D2126" s="74">
        <v>1</v>
      </c>
      <c r="E2126" s="74" t="s">
        <v>17</v>
      </c>
      <c r="F2126" s="126"/>
      <c r="G2126" s="126"/>
      <c r="H2126" s="126"/>
      <c r="I2126" s="143"/>
      <c r="J2126" s="74">
        <v>1</v>
      </c>
      <c r="K2126" s="145"/>
      <c r="L2126" s="143"/>
      <c r="M2126" s="143"/>
      <c r="N2126" s="143"/>
      <c r="O2126" s="143"/>
    </row>
    <row r="2127" spans="1:15" s="138" customFormat="1" ht="24.95" customHeight="1">
      <c r="A2127" s="67">
        <v>109</v>
      </c>
      <c r="B2127" s="68"/>
      <c r="C2127" s="141" t="s">
        <v>1235</v>
      </c>
      <c r="D2127" s="74">
        <v>1</v>
      </c>
      <c r="E2127" s="74" t="s">
        <v>17</v>
      </c>
      <c r="F2127" s="126"/>
      <c r="G2127" s="126"/>
      <c r="H2127" s="126"/>
      <c r="I2127" s="143"/>
      <c r="J2127" s="74">
        <v>1</v>
      </c>
      <c r="K2127" s="145"/>
      <c r="L2127" s="143"/>
      <c r="M2127" s="143"/>
      <c r="N2127" s="143"/>
      <c r="O2127" s="143"/>
    </row>
    <row r="2128" spans="1:15" s="138" customFormat="1" ht="24.95" customHeight="1">
      <c r="A2128" s="67">
        <v>110</v>
      </c>
      <c r="B2128" s="68"/>
      <c r="C2128" s="141" t="s">
        <v>1236</v>
      </c>
      <c r="D2128" s="74">
        <v>1</v>
      </c>
      <c r="E2128" s="74" t="s">
        <v>17</v>
      </c>
      <c r="F2128" s="126"/>
      <c r="G2128" s="126"/>
      <c r="H2128" s="126"/>
      <c r="I2128" s="143"/>
      <c r="J2128" s="74">
        <v>1</v>
      </c>
      <c r="K2128" s="145"/>
      <c r="L2128" s="143"/>
      <c r="M2128" s="143"/>
      <c r="N2128" s="143"/>
      <c r="O2128" s="143"/>
    </row>
    <row r="2129" spans="1:15" s="137" customFormat="1">
      <c r="B2129" s="126"/>
      <c r="C2129" s="196" t="s">
        <v>1249</v>
      </c>
      <c r="D2129" s="126"/>
      <c r="E2129" s="126"/>
      <c r="F2129" s="126"/>
      <c r="G2129" s="126"/>
      <c r="H2129" s="126"/>
      <c r="J2129" s="126"/>
    </row>
    <row r="2130" spans="1:15" s="137" customFormat="1" ht="24.95" customHeight="1">
      <c r="A2130" s="67">
        <v>1</v>
      </c>
      <c r="B2130" s="68"/>
      <c r="C2130" s="141" t="s">
        <v>1237</v>
      </c>
      <c r="D2130" s="74">
        <v>1</v>
      </c>
      <c r="E2130" s="74" t="s">
        <v>17</v>
      </c>
      <c r="F2130" s="126"/>
      <c r="G2130" s="126"/>
      <c r="H2130" s="126"/>
      <c r="I2130" s="143"/>
      <c r="J2130" s="74">
        <v>1</v>
      </c>
      <c r="K2130" s="144"/>
      <c r="L2130" s="143"/>
      <c r="M2130" s="143"/>
      <c r="N2130" s="143"/>
      <c r="O2130" s="147"/>
    </row>
    <row r="2131" spans="1:15" s="137" customFormat="1" ht="24.95" customHeight="1">
      <c r="A2131" s="67">
        <v>2</v>
      </c>
      <c r="B2131" s="68"/>
      <c r="C2131" s="141" t="s">
        <v>1238</v>
      </c>
      <c r="D2131" s="74">
        <v>1</v>
      </c>
      <c r="E2131" s="74" t="s">
        <v>17</v>
      </c>
      <c r="F2131" s="126"/>
      <c r="G2131" s="126"/>
      <c r="H2131" s="126"/>
      <c r="I2131" s="143"/>
      <c r="J2131" s="74">
        <v>1</v>
      </c>
      <c r="K2131" s="144"/>
      <c r="L2131" s="143"/>
      <c r="M2131" s="143"/>
      <c r="N2131" s="143"/>
      <c r="O2131" s="147"/>
    </row>
    <row r="2132" spans="1:15" s="137" customFormat="1" ht="24.95" customHeight="1">
      <c r="A2132" s="67">
        <v>3</v>
      </c>
      <c r="B2132" s="68"/>
      <c r="C2132" s="141" t="s">
        <v>1239</v>
      </c>
      <c r="D2132" s="74">
        <v>1</v>
      </c>
      <c r="E2132" s="74" t="s">
        <v>17</v>
      </c>
      <c r="F2132" s="126"/>
      <c r="G2132" s="126"/>
      <c r="H2132" s="126"/>
      <c r="I2132" s="143"/>
      <c r="J2132" s="74">
        <v>1</v>
      </c>
      <c r="K2132" s="144"/>
      <c r="L2132" s="143"/>
      <c r="M2132" s="143"/>
      <c r="N2132" s="143"/>
      <c r="O2132" s="147"/>
    </row>
    <row r="2133" spans="1:15" s="137" customFormat="1" ht="24.95" customHeight="1">
      <c r="A2133" s="67">
        <v>4</v>
      </c>
      <c r="B2133" s="68"/>
      <c r="C2133" s="141" t="s">
        <v>501</v>
      </c>
      <c r="D2133" s="74">
        <v>1</v>
      </c>
      <c r="E2133" s="74" t="s">
        <v>17</v>
      </c>
      <c r="F2133" s="126"/>
      <c r="G2133" s="126"/>
      <c r="H2133" s="126"/>
      <c r="I2133" s="143"/>
      <c r="J2133" s="74">
        <v>1</v>
      </c>
      <c r="K2133" s="144"/>
      <c r="L2133" s="143"/>
      <c r="M2133" s="143"/>
      <c r="N2133" s="143"/>
      <c r="O2133" s="147"/>
    </row>
    <row r="2134" spans="1:15" s="137" customFormat="1" ht="24.95" customHeight="1">
      <c r="A2134" s="67">
        <v>5</v>
      </c>
      <c r="B2134" s="68"/>
      <c r="C2134" s="141" t="s">
        <v>1239</v>
      </c>
      <c r="D2134" s="74">
        <v>1</v>
      </c>
      <c r="E2134" s="74" t="s">
        <v>17</v>
      </c>
      <c r="F2134" s="126"/>
      <c r="G2134" s="126"/>
      <c r="H2134" s="126"/>
      <c r="I2134" s="61"/>
      <c r="J2134" s="74">
        <v>1</v>
      </c>
      <c r="K2134" s="142"/>
      <c r="L2134" s="142"/>
      <c r="M2134" s="142"/>
      <c r="N2134" s="143"/>
      <c r="O2134" s="147"/>
    </row>
    <row r="2135" spans="1:15" s="137" customFormat="1" ht="24.95" customHeight="1">
      <c r="A2135" s="67">
        <v>6</v>
      </c>
      <c r="B2135" s="68"/>
      <c r="C2135" s="141" t="s">
        <v>1240</v>
      </c>
      <c r="D2135" s="74">
        <v>1</v>
      </c>
      <c r="E2135" s="74" t="s">
        <v>17</v>
      </c>
      <c r="F2135" s="126"/>
      <c r="G2135" s="126"/>
      <c r="H2135" s="126"/>
      <c r="I2135" s="143"/>
      <c r="J2135" s="74">
        <v>1</v>
      </c>
      <c r="K2135" s="144"/>
      <c r="L2135" s="143"/>
      <c r="M2135" s="143"/>
      <c r="N2135" s="143"/>
      <c r="O2135" s="147"/>
    </row>
    <row r="2136" spans="1:15" s="137" customFormat="1" ht="24.95" customHeight="1">
      <c r="A2136" s="67">
        <v>7</v>
      </c>
      <c r="B2136" s="68"/>
      <c r="C2136" s="141" t="s">
        <v>1239</v>
      </c>
      <c r="D2136" s="74">
        <v>1</v>
      </c>
      <c r="E2136" s="74" t="s">
        <v>17</v>
      </c>
      <c r="F2136" s="126"/>
      <c r="G2136" s="126"/>
      <c r="H2136" s="126"/>
      <c r="I2136" s="143"/>
      <c r="J2136" s="74">
        <v>1</v>
      </c>
      <c r="K2136" s="144"/>
      <c r="L2136" s="143"/>
      <c r="M2136" s="143"/>
      <c r="N2136" s="143"/>
      <c r="O2136" s="147"/>
    </row>
    <row r="2137" spans="1:15" s="137" customFormat="1" ht="24.95" customHeight="1">
      <c r="A2137" s="67">
        <v>8</v>
      </c>
      <c r="B2137" s="68"/>
      <c r="C2137" s="141" t="s">
        <v>1241</v>
      </c>
      <c r="D2137" s="74">
        <v>1</v>
      </c>
      <c r="E2137" s="74" t="s">
        <v>17</v>
      </c>
      <c r="F2137" s="126"/>
      <c r="G2137" s="126"/>
      <c r="H2137" s="126"/>
      <c r="I2137" s="143"/>
      <c r="J2137" s="74">
        <v>1</v>
      </c>
      <c r="K2137" s="144"/>
      <c r="L2137" s="143"/>
      <c r="M2137" s="143"/>
      <c r="N2137" s="143"/>
      <c r="O2137" s="147"/>
    </row>
    <row r="2138" spans="1:15" s="137" customFormat="1" ht="24.95" customHeight="1">
      <c r="A2138" s="67">
        <v>9</v>
      </c>
      <c r="B2138" s="68"/>
      <c r="C2138" s="141" t="s">
        <v>1239</v>
      </c>
      <c r="D2138" s="74">
        <v>1</v>
      </c>
      <c r="E2138" s="74" t="s">
        <v>17</v>
      </c>
      <c r="F2138" s="126"/>
      <c r="G2138" s="126"/>
      <c r="H2138" s="126"/>
      <c r="I2138" s="143"/>
      <c r="J2138" s="74">
        <v>1</v>
      </c>
      <c r="K2138" s="144"/>
      <c r="L2138" s="143"/>
      <c r="M2138" s="143"/>
      <c r="N2138" s="143"/>
      <c r="O2138" s="147"/>
    </row>
    <row r="2139" spans="1:15" s="137" customFormat="1" ht="24.95" customHeight="1">
      <c r="A2139" s="67">
        <v>10</v>
      </c>
      <c r="B2139" s="68"/>
      <c r="C2139" s="141" t="s">
        <v>1242</v>
      </c>
      <c r="D2139" s="74">
        <v>1</v>
      </c>
      <c r="E2139" s="74" t="s">
        <v>17</v>
      </c>
      <c r="F2139" s="126"/>
      <c r="G2139" s="126"/>
      <c r="H2139" s="126"/>
      <c r="I2139" s="143"/>
      <c r="J2139" s="74">
        <v>1</v>
      </c>
      <c r="K2139" s="144"/>
      <c r="L2139" s="143"/>
      <c r="M2139" s="143"/>
      <c r="N2139" s="143"/>
      <c r="O2139" s="147"/>
    </row>
    <row r="2140" spans="1:15" s="137" customFormat="1" ht="24.95" customHeight="1">
      <c r="A2140" s="67">
        <v>11</v>
      </c>
      <c r="B2140" s="68"/>
      <c r="C2140" s="141" t="s">
        <v>1243</v>
      </c>
      <c r="D2140" s="74">
        <v>1</v>
      </c>
      <c r="E2140" s="74" t="s">
        <v>17</v>
      </c>
      <c r="F2140" s="126"/>
      <c r="G2140" s="126"/>
      <c r="H2140" s="126"/>
      <c r="I2140" s="143"/>
      <c r="J2140" s="74">
        <v>1</v>
      </c>
      <c r="K2140" s="144"/>
      <c r="L2140" s="143"/>
      <c r="M2140" s="143"/>
      <c r="N2140" s="143"/>
      <c r="O2140" s="147"/>
    </row>
    <row r="2141" spans="1:15" s="137" customFormat="1" ht="24.95" customHeight="1">
      <c r="A2141" s="67">
        <v>12</v>
      </c>
      <c r="B2141" s="68"/>
      <c r="C2141" s="141" t="s">
        <v>1239</v>
      </c>
      <c r="D2141" s="74">
        <v>1</v>
      </c>
      <c r="E2141" s="74" t="s">
        <v>17</v>
      </c>
      <c r="F2141" s="126"/>
      <c r="G2141" s="126"/>
      <c r="H2141" s="126"/>
      <c r="I2141" s="143"/>
      <c r="J2141" s="74">
        <v>1</v>
      </c>
      <c r="K2141" s="144"/>
      <c r="L2141" s="143"/>
      <c r="M2141" s="143"/>
      <c r="N2141" s="143"/>
      <c r="O2141" s="147"/>
    </row>
    <row r="2142" spans="1:15" s="137" customFormat="1" ht="24.95" customHeight="1">
      <c r="A2142" s="67">
        <v>13</v>
      </c>
      <c r="B2142" s="68"/>
      <c r="C2142" s="141" t="s">
        <v>1242</v>
      </c>
      <c r="D2142" s="74">
        <v>1</v>
      </c>
      <c r="E2142" s="74" t="s">
        <v>17</v>
      </c>
      <c r="F2142" s="126"/>
      <c r="G2142" s="126"/>
      <c r="H2142" s="126"/>
      <c r="I2142" s="143"/>
      <c r="J2142" s="74">
        <v>1</v>
      </c>
      <c r="K2142" s="144"/>
      <c r="L2142" s="143"/>
      <c r="M2142" s="143"/>
      <c r="N2142" s="143"/>
      <c r="O2142" s="147"/>
    </row>
    <row r="2143" spans="1:15" s="137" customFormat="1" ht="24.95" customHeight="1">
      <c r="A2143" s="67">
        <v>14</v>
      </c>
      <c r="B2143" s="68"/>
      <c r="C2143" s="141" t="s">
        <v>1244</v>
      </c>
      <c r="D2143" s="74">
        <v>1</v>
      </c>
      <c r="E2143" s="74" t="s">
        <v>17</v>
      </c>
      <c r="F2143" s="126"/>
      <c r="G2143" s="126"/>
      <c r="H2143" s="126"/>
      <c r="I2143" s="143"/>
      <c r="J2143" s="74">
        <v>1</v>
      </c>
      <c r="K2143" s="144"/>
      <c r="L2143" s="143"/>
      <c r="M2143" s="143"/>
      <c r="N2143" s="143"/>
      <c r="O2143" s="147"/>
    </row>
    <row r="2144" spans="1:15" s="137" customFormat="1" ht="24.95" customHeight="1">
      <c r="A2144" s="67">
        <v>15</v>
      </c>
      <c r="B2144" s="68"/>
      <c r="C2144" s="141" t="s">
        <v>1239</v>
      </c>
      <c r="D2144" s="74">
        <v>1</v>
      </c>
      <c r="E2144" s="74" t="s">
        <v>17</v>
      </c>
      <c r="F2144" s="126"/>
      <c r="G2144" s="126"/>
      <c r="H2144" s="126"/>
      <c r="I2144" s="143"/>
      <c r="J2144" s="74">
        <v>1</v>
      </c>
      <c r="K2144" s="144"/>
      <c r="L2144" s="143"/>
      <c r="M2144" s="143"/>
      <c r="N2144" s="143"/>
      <c r="O2144" s="147"/>
    </row>
    <row r="2145" spans="1:15" s="137" customFormat="1" ht="24.95" customHeight="1">
      <c r="A2145" s="67">
        <v>16</v>
      </c>
      <c r="B2145" s="68"/>
      <c r="C2145" s="141" t="s">
        <v>502</v>
      </c>
      <c r="D2145" s="74">
        <v>1</v>
      </c>
      <c r="E2145" s="74" t="s">
        <v>17</v>
      </c>
      <c r="F2145" s="126"/>
      <c r="G2145" s="126"/>
      <c r="H2145" s="126"/>
      <c r="I2145" s="143"/>
      <c r="J2145" s="74">
        <v>1</v>
      </c>
      <c r="K2145" s="144"/>
      <c r="L2145" s="143"/>
      <c r="M2145" s="143"/>
      <c r="N2145" s="143"/>
      <c r="O2145" s="147"/>
    </row>
    <row r="2146" spans="1:15" s="137" customFormat="1" ht="24.95" customHeight="1">
      <c r="A2146" s="67">
        <v>17</v>
      </c>
      <c r="B2146" s="68"/>
      <c r="C2146" s="141" t="s">
        <v>1239</v>
      </c>
      <c r="D2146" s="74">
        <v>1</v>
      </c>
      <c r="E2146" s="74" t="s">
        <v>17</v>
      </c>
      <c r="F2146" s="126"/>
      <c r="G2146" s="126"/>
      <c r="H2146" s="126"/>
      <c r="I2146" s="143"/>
      <c r="J2146" s="74">
        <v>1</v>
      </c>
      <c r="K2146" s="144"/>
      <c r="L2146" s="143"/>
      <c r="M2146" s="143"/>
      <c r="N2146" s="143"/>
      <c r="O2146" s="147"/>
    </row>
    <row r="2147" spans="1:15" s="138" customFormat="1" ht="24.95" customHeight="1">
      <c r="A2147" s="67">
        <v>18</v>
      </c>
      <c r="B2147" s="68"/>
      <c r="C2147" s="141" t="s">
        <v>1245</v>
      </c>
      <c r="D2147" s="74">
        <v>1</v>
      </c>
      <c r="E2147" s="74" t="s">
        <v>17</v>
      </c>
      <c r="F2147" s="126"/>
      <c r="G2147" s="126"/>
      <c r="H2147" s="126"/>
      <c r="I2147" s="143"/>
      <c r="J2147" s="74">
        <v>1</v>
      </c>
      <c r="K2147" s="145"/>
      <c r="L2147" s="143"/>
      <c r="M2147" s="143"/>
      <c r="N2147" s="143"/>
      <c r="O2147" s="143"/>
    </row>
    <row r="2148" spans="1:15" s="138" customFormat="1" ht="24.95" customHeight="1">
      <c r="A2148" s="67">
        <v>19</v>
      </c>
      <c r="B2148" s="68"/>
      <c r="C2148" s="141" t="s">
        <v>1246</v>
      </c>
      <c r="D2148" s="74">
        <v>1</v>
      </c>
      <c r="E2148" s="74" t="s">
        <v>17</v>
      </c>
      <c r="F2148" s="126"/>
      <c r="G2148" s="126"/>
      <c r="H2148" s="126"/>
      <c r="I2148" s="143"/>
      <c r="J2148" s="74">
        <v>1</v>
      </c>
      <c r="K2148" s="145"/>
      <c r="L2148" s="143"/>
      <c r="M2148" s="143"/>
      <c r="N2148" s="143"/>
      <c r="O2148" s="143"/>
    </row>
    <row r="2149" spans="1:15" s="138" customFormat="1" ht="24.95" customHeight="1">
      <c r="A2149" s="67">
        <v>20</v>
      </c>
      <c r="B2149" s="68"/>
      <c r="C2149" s="141" t="s">
        <v>1245</v>
      </c>
      <c r="D2149" s="74">
        <v>1</v>
      </c>
      <c r="E2149" s="74" t="s">
        <v>17</v>
      </c>
      <c r="F2149" s="126"/>
      <c r="G2149" s="126"/>
      <c r="H2149" s="126"/>
      <c r="I2149" s="143"/>
      <c r="J2149" s="74">
        <v>1</v>
      </c>
      <c r="K2149" s="145"/>
      <c r="L2149" s="143"/>
      <c r="M2149" s="143"/>
      <c r="N2149" s="143"/>
      <c r="O2149" s="143"/>
    </row>
    <row r="2150" spans="1:15" s="138" customFormat="1" ht="24.95" customHeight="1">
      <c r="A2150" s="67">
        <v>21</v>
      </c>
      <c r="B2150" s="68"/>
      <c r="C2150" s="141" t="s">
        <v>1247</v>
      </c>
      <c r="D2150" s="74">
        <v>1</v>
      </c>
      <c r="E2150" s="74" t="s">
        <v>17</v>
      </c>
      <c r="F2150" s="126"/>
      <c r="G2150" s="126"/>
      <c r="H2150" s="126"/>
      <c r="I2150" s="143"/>
      <c r="J2150" s="74">
        <v>1</v>
      </c>
      <c r="K2150" s="145"/>
      <c r="L2150" s="143"/>
      <c r="M2150" s="143"/>
      <c r="N2150" s="143"/>
      <c r="O2150" s="143"/>
    </row>
    <row r="2151" spans="1:15" s="132" customFormat="1" ht="66.75" customHeight="1">
      <c r="A2151" s="130"/>
      <c r="B2151" s="68" t="s">
        <v>1803</v>
      </c>
      <c r="C2151" s="72" t="s">
        <v>1802</v>
      </c>
      <c r="D2151" s="127"/>
      <c r="E2151" s="128"/>
      <c r="F2151" s="131"/>
      <c r="G2151" s="131"/>
      <c r="H2151" s="126"/>
      <c r="I2151" s="136"/>
      <c r="J2151" s="127"/>
      <c r="K2151" s="136"/>
    </row>
    <row r="2152" spans="1:15" s="132" customFormat="1" ht="18.75" customHeight="1">
      <c r="A2152" s="67">
        <v>1</v>
      </c>
      <c r="B2152" s="133"/>
      <c r="C2152" s="75" t="s">
        <v>401</v>
      </c>
      <c r="D2152" s="74">
        <v>1</v>
      </c>
      <c r="E2152" s="74" t="str">
        <f>IF(D2152&gt;1,"Nos.","No.")</f>
        <v>No.</v>
      </c>
      <c r="F2152" s="134"/>
      <c r="G2152" s="134"/>
      <c r="H2152" s="126"/>
      <c r="I2152" s="136"/>
      <c r="J2152" s="74">
        <v>1</v>
      </c>
      <c r="K2152" s="136"/>
    </row>
    <row r="2153" spans="1:15" s="132" customFormat="1" ht="18.75" customHeight="1">
      <c r="A2153" s="67">
        <v>2</v>
      </c>
      <c r="B2153" s="133"/>
      <c r="C2153" s="75" t="s">
        <v>402</v>
      </c>
      <c r="D2153" s="74">
        <v>1</v>
      </c>
      <c r="E2153" s="74" t="str">
        <f t="shared" ref="E2153:E2160" si="0">IF(D2153&gt;1,"Nos.","No.")</f>
        <v>No.</v>
      </c>
      <c r="F2153" s="134"/>
      <c r="G2153" s="134"/>
      <c r="H2153" s="126"/>
      <c r="I2153" s="136"/>
      <c r="J2153" s="74">
        <v>1</v>
      </c>
      <c r="K2153" s="136"/>
    </row>
    <row r="2154" spans="1:15" s="132" customFormat="1" ht="18.75" customHeight="1">
      <c r="A2154" s="67">
        <v>3</v>
      </c>
      <c r="B2154" s="133"/>
      <c r="C2154" s="75" t="s">
        <v>403</v>
      </c>
      <c r="D2154" s="74">
        <v>1</v>
      </c>
      <c r="E2154" s="74" t="str">
        <f t="shared" si="0"/>
        <v>No.</v>
      </c>
      <c r="F2154" s="134"/>
      <c r="G2154" s="134"/>
      <c r="H2154" s="126"/>
      <c r="I2154" s="136"/>
      <c r="J2154" s="74">
        <v>1</v>
      </c>
      <c r="K2154" s="136"/>
    </row>
    <row r="2155" spans="1:15" s="132" customFormat="1" ht="18.75" customHeight="1">
      <c r="A2155" s="67">
        <v>4</v>
      </c>
      <c r="B2155" s="133"/>
      <c r="C2155" s="75" t="s">
        <v>404</v>
      </c>
      <c r="D2155" s="74">
        <v>1</v>
      </c>
      <c r="E2155" s="74" t="str">
        <f t="shared" si="0"/>
        <v>No.</v>
      </c>
      <c r="F2155" s="134"/>
      <c r="G2155" s="134"/>
      <c r="H2155" s="126"/>
      <c r="I2155" s="136"/>
      <c r="J2155" s="74">
        <v>1</v>
      </c>
      <c r="K2155" s="136"/>
    </row>
    <row r="2156" spans="1:15" s="132" customFormat="1" ht="18.75" customHeight="1">
      <c r="A2156" s="67">
        <v>5</v>
      </c>
      <c r="B2156" s="133"/>
      <c r="C2156" s="75" t="s">
        <v>405</v>
      </c>
      <c r="D2156" s="74">
        <v>1</v>
      </c>
      <c r="E2156" s="74" t="str">
        <f t="shared" si="0"/>
        <v>No.</v>
      </c>
      <c r="F2156" s="134"/>
      <c r="G2156" s="134"/>
      <c r="H2156" s="126"/>
      <c r="I2156" s="136"/>
      <c r="J2156" s="74">
        <v>1</v>
      </c>
      <c r="K2156" s="136"/>
    </row>
    <row r="2157" spans="1:15" s="132" customFormat="1" ht="18.75" customHeight="1">
      <c r="A2157" s="67">
        <v>6</v>
      </c>
      <c r="B2157" s="133"/>
      <c r="C2157" s="75" t="s">
        <v>406</v>
      </c>
      <c r="D2157" s="74">
        <v>1</v>
      </c>
      <c r="E2157" s="74" t="str">
        <f t="shared" si="0"/>
        <v>No.</v>
      </c>
      <c r="F2157" s="134"/>
      <c r="G2157" s="134"/>
      <c r="H2157" s="126"/>
      <c r="I2157" s="136"/>
      <c r="J2157" s="74">
        <v>1</v>
      </c>
      <c r="K2157" s="136"/>
    </row>
    <row r="2158" spans="1:15" s="132" customFormat="1" ht="18.75" customHeight="1">
      <c r="A2158" s="67">
        <v>7</v>
      </c>
      <c r="B2158" s="133"/>
      <c r="C2158" s="75" t="s">
        <v>407</v>
      </c>
      <c r="D2158" s="74">
        <v>1</v>
      </c>
      <c r="E2158" s="74" t="str">
        <f t="shared" si="0"/>
        <v>No.</v>
      </c>
      <c r="F2158" s="134"/>
      <c r="G2158" s="134"/>
      <c r="H2158" s="126"/>
      <c r="I2158" s="136"/>
      <c r="J2158" s="74">
        <v>1</v>
      </c>
      <c r="K2158" s="136"/>
    </row>
    <row r="2159" spans="1:15" s="132" customFormat="1" ht="18.75" customHeight="1">
      <c r="A2159" s="67">
        <v>8</v>
      </c>
      <c r="B2159" s="133"/>
      <c r="C2159" s="75" t="s">
        <v>408</v>
      </c>
      <c r="D2159" s="74">
        <v>1</v>
      </c>
      <c r="E2159" s="74" t="str">
        <f t="shared" si="0"/>
        <v>No.</v>
      </c>
      <c r="F2159" s="134"/>
      <c r="G2159" s="134"/>
      <c r="H2159" s="126"/>
      <c r="I2159" s="136"/>
      <c r="J2159" s="74">
        <v>1</v>
      </c>
      <c r="K2159" s="136"/>
    </row>
    <row r="2160" spans="1:15" s="132" customFormat="1" ht="18.75" customHeight="1">
      <c r="A2160" s="67">
        <v>9</v>
      </c>
      <c r="B2160" s="133"/>
      <c r="C2160" s="75" t="s">
        <v>409</v>
      </c>
      <c r="D2160" s="74">
        <v>1</v>
      </c>
      <c r="E2160" s="74" t="str">
        <f t="shared" si="0"/>
        <v>No.</v>
      </c>
      <c r="F2160" s="134"/>
      <c r="G2160" s="134"/>
      <c r="H2160" s="126"/>
      <c r="I2160" s="136"/>
      <c r="J2160" s="74">
        <v>1</v>
      </c>
      <c r="K2160" s="136"/>
    </row>
    <row r="2161" spans="1:12" s="2" customFormat="1" ht="39" customHeight="1">
      <c r="A2161" s="125"/>
      <c r="B2161" s="68" t="s">
        <v>399</v>
      </c>
      <c r="C2161" s="72" t="s">
        <v>400</v>
      </c>
      <c r="D2161" s="74">
        <v>1</v>
      </c>
      <c r="E2161" s="74" t="s">
        <v>2</v>
      </c>
      <c r="F2161" s="127"/>
      <c r="G2161" s="127"/>
      <c r="H2161" s="126"/>
      <c r="I2161" s="135"/>
      <c r="J2161" s="74">
        <v>1</v>
      </c>
      <c r="K2161" s="135"/>
    </row>
    <row r="2162" spans="1:12" s="2" customFormat="1" ht="123" customHeight="1">
      <c r="A2162" s="67"/>
      <c r="B2162" s="68" t="s">
        <v>1275</v>
      </c>
      <c r="C2162" s="75" t="s">
        <v>1276</v>
      </c>
      <c r="D2162" s="158">
        <v>1</v>
      </c>
      <c r="E2162" s="128" t="s">
        <v>1277</v>
      </c>
      <c r="F2162" s="154"/>
      <c r="G2162" s="154"/>
      <c r="H2162" s="126"/>
      <c r="I2162" s="156"/>
      <c r="J2162" s="158">
        <v>1</v>
      </c>
      <c r="K2162" s="156"/>
      <c r="L2162" s="157"/>
    </row>
    <row r="2163" spans="1:12" s="2" customFormat="1" ht="102.75" customHeight="1">
      <c r="A2163" s="67"/>
      <c r="B2163" s="68" t="s">
        <v>1278</v>
      </c>
      <c r="C2163" s="75" t="s">
        <v>1279</v>
      </c>
      <c r="D2163" s="158">
        <v>1</v>
      </c>
      <c r="E2163" s="128" t="s">
        <v>1277</v>
      </c>
      <c r="F2163" s="154"/>
      <c r="G2163" s="154"/>
      <c r="H2163" s="126"/>
      <c r="I2163" s="156"/>
      <c r="J2163" s="158">
        <v>1</v>
      </c>
      <c r="K2163" s="156"/>
      <c r="L2163" s="157"/>
    </row>
    <row r="2164" spans="1:12" s="2" customFormat="1" ht="24" customHeight="1">
      <c r="A2164" s="125"/>
      <c r="B2164" s="125"/>
      <c r="C2164" s="95" t="s">
        <v>117</v>
      </c>
      <c r="D2164" s="154"/>
      <c r="E2164" s="128"/>
      <c r="F2164" s="154"/>
      <c r="G2164" s="154"/>
      <c r="H2164" s="77"/>
      <c r="I2164" s="156"/>
      <c r="J2164" s="154"/>
      <c r="K2164" s="156"/>
      <c r="L2164" s="157"/>
    </row>
    <row r="2165" spans="1:12" s="7" customFormat="1" ht="88.5" customHeight="1">
      <c r="A2165" s="67"/>
      <c r="B2165" s="67" t="s">
        <v>1286</v>
      </c>
      <c r="C2165" s="75" t="s">
        <v>1389</v>
      </c>
      <c r="D2165" s="73">
        <v>1</v>
      </c>
      <c r="E2165" s="74" t="s">
        <v>1</v>
      </c>
      <c r="F2165" s="154"/>
      <c r="G2165" s="154"/>
      <c r="H2165" s="77"/>
      <c r="I2165" s="156"/>
      <c r="J2165" s="73">
        <v>1</v>
      </c>
      <c r="K2165" s="156"/>
      <c r="L2165" s="155"/>
    </row>
    <row r="2166" spans="1:12" s="7" customFormat="1" ht="78" customHeight="1">
      <c r="A2166" s="67"/>
      <c r="B2166" s="67" t="s">
        <v>1287</v>
      </c>
      <c r="C2166" s="75" t="s">
        <v>119</v>
      </c>
      <c r="D2166" s="73">
        <v>1</v>
      </c>
      <c r="E2166" s="74" t="s">
        <v>1</v>
      </c>
      <c r="F2166" s="154"/>
      <c r="G2166" s="154"/>
      <c r="H2166" s="77"/>
      <c r="I2166" s="156"/>
      <c r="J2166" s="73">
        <v>1</v>
      </c>
      <c r="K2166" s="156"/>
      <c r="L2166" s="155"/>
    </row>
    <row r="2167" spans="1:12" s="7" customFormat="1" ht="99.75" customHeight="1">
      <c r="A2167" s="67"/>
      <c r="B2167" s="67" t="s">
        <v>173</v>
      </c>
      <c r="C2167" s="75" t="s">
        <v>174</v>
      </c>
      <c r="D2167" s="73">
        <v>1</v>
      </c>
      <c r="E2167" s="74" t="s">
        <v>1</v>
      </c>
      <c r="F2167" s="154"/>
      <c r="G2167" s="154"/>
      <c r="H2167" s="77"/>
      <c r="I2167" s="156"/>
      <c r="J2167" s="73">
        <v>1</v>
      </c>
      <c r="K2167" s="156"/>
      <c r="L2167" s="155"/>
    </row>
    <row r="2168" spans="1:12" s="7" customFormat="1" ht="42" customHeight="1">
      <c r="A2168" s="67"/>
      <c r="B2168" s="67" t="s">
        <v>1429</v>
      </c>
      <c r="C2168" s="75" t="s">
        <v>1273</v>
      </c>
      <c r="D2168" s="73">
        <v>1</v>
      </c>
      <c r="E2168" s="74" t="s">
        <v>1</v>
      </c>
      <c r="F2168" s="154"/>
      <c r="G2168" s="154"/>
      <c r="H2168" s="77"/>
      <c r="I2168" s="156"/>
      <c r="J2168" s="73">
        <v>1</v>
      </c>
      <c r="K2168" s="156"/>
      <c r="L2168" s="155"/>
    </row>
    <row r="2169" spans="1:12" s="7" customFormat="1" ht="82.5" customHeight="1">
      <c r="A2169" s="67"/>
      <c r="B2169" s="67" t="s">
        <v>1807</v>
      </c>
      <c r="C2169" s="75" t="s">
        <v>122</v>
      </c>
      <c r="D2169" s="73">
        <v>1</v>
      </c>
      <c r="E2169" s="74" t="s">
        <v>1</v>
      </c>
      <c r="F2169" s="154"/>
      <c r="G2169" s="154"/>
      <c r="H2169" s="77"/>
      <c r="I2169" s="156"/>
      <c r="J2169" s="73">
        <v>1</v>
      </c>
      <c r="K2169" s="156"/>
      <c r="L2169" s="155"/>
    </row>
    <row r="2170" spans="1:12" s="64" customFormat="1" ht="20.25" customHeight="1">
      <c r="A2170" s="67"/>
      <c r="B2170" s="68"/>
      <c r="C2170" s="95" t="s">
        <v>123</v>
      </c>
      <c r="D2170" s="74"/>
      <c r="E2170" s="74"/>
      <c r="F2170" s="71"/>
      <c r="G2170" s="76"/>
      <c r="H2170" s="71"/>
      <c r="J2170" s="74"/>
    </row>
    <row r="2171" spans="1:12" s="64" customFormat="1" ht="20.25" customHeight="1">
      <c r="A2171" s="67"/>
      <c r="B2171" s="68"/>
      <c r="C2171" s="75" t="s">
        <v>146</v>
      </c>
      <c r="D2171" s="74">
        <v>1</v>
      </c>
      <c r="E2171" s="74" t="s">
        <v>1</v>
      </c>
      <c r="F2171" s="71"/>
      <c r="G2171" s="76"/>
      <c r="H2171" s="81"/>
      <c r="J2171" s="74">
        <v>1</v>
      </c>
    </row>
    <row r="2172" spans="1:12" s="64" customFormat="1" ht="20.25" customHeight="1">
      <c r="A2172" s="67"/>
      <c r="B2172" s="68"/>
      <c r="C2172" s="75" t="s">
        <v>147</v>
      </c>
      <c r="D2172" s="74">
        <v>1</v>
      </c>
      <c r="E2172" s="74" t="s">
        <v>1</v>
      </c>
      <c r="F2172" s="71"/>
      <c r="G2172" s="76"/>
      <c r="H2172" s="81"/>
      <c r="J2172" s="74">
        <v>1</v>
      </c>
    </row>
    <row r="2173" spans="1:12" s="64" customFormat="1" ht="43.5" customHeight="1">
      <c r="A2173" s="67"/>
      <c r="B2173" s="68"/>
      <c r="C2173" s="95" t="s">
        <v>1272</v>
      </c>
      <c r="D2173" s="74"/>
      <c r="E2173" s="74"/>
      <c r="F2173" s="71"/>
      <c r="G2173" s="76"/>
      <c r="H2173" s="71"/>
      <c r="J2173" s="74"/>
    </row>
    <row r="2174" spans="1:12" s="64" customFormat="1" ht="20.25" customHeight="1">
      <c r="A2174" s="67"/>
      <c r="B2174" s="68"/>
      <c r="C2174" s="75" t="s">
        <v>148</v>
      </c>
      <c r="D2174" s="74">
        <v>1</v>
      </c>
      <c r="E2174" s="74" t="s">
        <v>1</v>
      </c>
      <c r="F2174" s="71"/>
      <c r="G2174" s="76"/>
      <c r="H2174" s="71"/>
      <c r="J2174" s="74">
        <v>1</v>
      </c>
    </row>
    <row r="2175" spans="1:12" s="64" customFormat="1" ht="20.25" customHeight="1">
      <c r="A2175" s="67"/>
      <c r="B2175" s="68"/>
      <c r="C2175" s="69" t="s">
        <v>128</v>
      </c>
      <c r="D2175" s="74"/>
      <c r="E2175" s="74"/>
      <c r="F2175" s="71"/>
      <c r="G2175" s="76"/>
      <c r="H2175" s="71"/>
      <c r="J2175" s="74"/>
    </row>
    <row r="2176" spans="1:12" s="64" customFormat="1" ht="53.25" customHeight="1">
      <c r="A2176" s="67"/>
      <c r="B2176" s="68"/>
      <c r="C2176" s="75" t="s">
        <v>149</v>
      </c>
      <c r="D2176" s="74">
        <v>1</v>
      </c>
      <c r="E2176" s="74" t="s">
        <v>1</v>
      </c>
      <c r="F2176" s="81"/>
      <c r="G2176" s="76"/>
      <c r="H2176" s="81"/>
      <c r="J2176" s="74">
        <v>1</v>
      </c>
    </row>
    <row r="2177" spans="1:10" s="64" customFormat="1" ht="49.5" customHeight="1">
      <c r="A2177" s="67"/>
      <c r="B2177" s="68"/>
      <c r="C2177" s="75" t="s">
        <v>175</v>
      </c>
      <c r="D2177" s="74">
        <v>1</v>
      </c>
      <c r="E2177" s="74" t="s">
        <v>1</v>
      </c>
      <c r="F2177" s="81"/>
      <c r="G2177" s="76"/>
      <c r="H2177" s="81"/>
      <c r="J2177" s="74">
        <v>1</v>
      </c>
    </row>
    <row r="2178" spans="1:10" s="102" customFormat="1" ht="36.75" customHeight="1">
      <c r="A2178" s="63"/>
      <c r="B2178" s="98" t="s">
        <v>150</v>
      </c>
      <c r="C2178" s="99" t="s">
        <v>151</v>
      </c>
      <c r="D2178" s="100"/>
      <c r="E2178" s="65"/>
      <c r="F2178" s="101"/>
      <c r="G2178" s="101"/>
      <c r="H2178" s="126"/>
      <c r="J2178" s="100"/>
    </row>
    <row r="2181" spans="1:10">
      <c r="A2181" s="62"/>
      <c r="B2181" s="62"/>
      <c r="D2181" s="61"/>
      <c r="E2181" s="61"/>
      <c r="F2181" s="61"/>
      <c r="G2181" s="61"/>
      <c r="H2181" s="61"/>
      <c r="J2181" s="61"/>
    </row>
  </sheetData>
  <mergeCells count="4">
    <mergeCell ref="G1:H1"/>
    <mergeCell ref="A2:C2"/>
    <mergeCell ref="D2:E2"/>
    <mergeCell ref="F2:H2"/>
  </mergeCells>
  <printOptions horizontalCentered="1" gridLinesSet="0"/>
  <pageMargins left="0.74" right="0.73" top="1" bottom="0.97" header="0.42" footer="0.42"/>
  <pageSetup paperSize="9" scale="87" fitToHeight="0" orientation="landscape" r:id="rId1"/>
  <headerFooter alignWithMargins="0">
    <oddHeader>&amp;L&amp;G&amp;R&amp;14&amp;K03-011TENDER DOCUMENTS FOR MECHANICAL WORKS AT FACTORY&amp;10&amp;K000000
&amp;"-,Bold"&amp;18&amp;K03+000KIA LUCKY MOTORS PLANT, BIN QASIM INDUSTRIAL PARK, KARACHI</oddHeader>
    <oddFooter>&amp;L&amp;"Calibri,Bold"&amp;18&amp;K03+000S. MEHBOOB &amp;&amp; COMPANY&amp;R&amp;"Calibri,Regular"&amp;12Sec-IV - &amp;P of &amp;N&amp;8
&amp;5&amp;Z
&amp;F</oddFooter>
  </headerFooter>
  <rowBreaks count="2" manualBreakCount="2">
    <brk id="292" max="7" man="1"/>
    <brk id="317" max="7" man="1"/>
  </rowBreaks>
  <legacy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23D81DD-CA5F-409E-820C-2943D49273C6}">
  <ds:schemaRefs>
    <ds:schemaRef ds:uri="http://schemas.microsoft.com/office/2006/metadata/properties"/>
    <ds:schemaRef ds:uri="http://schemas.microsoft.com/office/infopath/2007/PartnerControls"/>
    <ds:schemaRef ds:uri="2a2a445e-c453-4f04-9b2f-8a0068eac90e"/>
    <ds:schemaRef ds:uri="db23c72c-e112-43fc-8a02-148203d9c31c"/>
  </ds:schemaRefs>
</ds:datastoreItem>
</file>

<file path=customXml/itemProps2.xml><?xml version="1.0" encoding="utf-8"?>
<ds:datastoreItem xmlns:ds="http://schemas.openxmlformats.org/officeDocument/2006/customXml" ds:itemID="{6920D04B-DBC5-4F18-99C5-A4D0A63F8920}">
  <ds:schemaRefs>
    <ds:schemaRef ds:uri="http://schemas.microsoft.com/sharepoint/v3/contenttype/forms"/>
  </ds:schemaRefs>
</ds:datastoreItem>
</file>

<file path=customXml/itemProps3.xml><?xml version="1.0" encoding="utf-8"?>
<ds:datastoreItem xmlns:ds="http://schemas.openxmlformats.org/officeDocument/2006/customXml" ds:itemID="{B4E475DC-4FE3-4CCE-B435-7578B6F2B0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HVAC WORKS</vt:lpstr>
      <vt:lpstr>Grand Summary</vt:lpstr>
      <vt:lpstr>HVAC </vt:lpstr>
      <vt:lpstr>Fire</vt:lpstr>
      <vt:lpstr>Water Supply</vt:lpstr>
      <vt:lpstr>Drainage</vt:lpstr>
      <vt:lpstr>Sheet1</vt:lpstr>
      <vt:lpstr>HVAC Main building (2)</vt:lpstr>
      <vt:lpstr>Sheet2</vt:lpstr>
      <vt:lpstr>Drainage!Print_Area</vt:lpstr>
      <vt:lpstr>Fire!Print_Area</vt:lpstr>
      <vt:lpstr>'Grand Summary'!Print_Area</vt:lpstr>
      <vt:lpstr>'HVAC '!Print_Area</vt:lpstr>
      <vt:lpstr>'HVAC Main building (2)'!Print_Area</vt:lpstr>
      <vt:lpstr>'HVAC WORKS'!Print_Area</vt:lpstr>
      <vt:lpstr>'Water Supply'!Print_Area</vt:lpstr>
      <vt:lpstr>Drainage!Print_Titles</vt:lpstr>
      <vt:lpstr>Fire!Print_Titles</vt:lpstr>
      <vt:lpstr>'HVAC '!Print_Titles</vt:lpstr>
      <vt:lpstr>'HVAC Main building (2)'!Print_Titles</vt:lpstr>
      <vt:lpstr>'HVAC WORKS'!Print_Titles</vt:lpstr>
      <vt:lpstr>'Water Supply'!Print_Titles</vt:lpstr>
    </vt:vector>
  </TitlesOfParts>
  <Company>artec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athula</dc:creator>
  <cp:lastModifiedBy>Rehan Aslam</cp:lastModifiedBy>
  <cp:lastPrinted>2025-05-08T09:56:41Z</cp:lastPrinted>
  <dcterms:created xsi:type="dcterms:W3CDTF">2005-02-23T05:35:39Z</dcterms:created>
  <dcterms:modified xsi:type="dcterms:W3CDTF">2025-05-27T14:06:08Z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ies>
</file>