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Xls\Sent BOQ\Meezan Bank Gujranwala\"/>
    </mc:Choice>
  </mc:AlternateContent>
  <xr:revisionPtr revIDLastSave="0" documentId="13_ncr:1_{0937781A-75DF-4BF3-ABC6-67611D845A3D}" xr6:coauthVersionLast="47" xr6:coauthVersionMax="47" xr10:uidLastSave="{00000000-0000-0000-0000-000000000000}"/>
  <bookViews>
    <workbookView xWindow="-120" yWindow="-120" windowWidth="29040" windowHeight="15840" activeTab="2" xr2:uid="{A89E3BC2-8576-445A-BC7D-2E5CA207A28D}"/>
  </bookViews>
  <sheets>
    <sheet name="Sheet1" sheetId="3" r:id="rId1"/>
    <sheet name="HVAC " sheetId="1" r:id="rId2"/>
    <sheet name="summary" sheetId="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c">#REF!</definedName>
    <definedName name="\e">#REF!</definedName>
    <definedName name="\j">#REF!</definedName>
    <definedName name="\n">#REF!</definedName>
    <definedName name="\p">#REF!</definedName>
    <definedName name="\s">#REF!</definedName>
    <definedName name="\z">#REF!</definedName>
    <definedName name="________tw1">#REF!</definedName>
    <definedName name="_______tw1">#REF!</definedName>
    <definedName name="______tw1">#REF!</definedName>
    <definedName name="_____tw1">#REF!</definedName>
    <definedName name="____tw1">#REF!</definedName>
    <definedName name="___tw1">#REF!</definedName>
    <definedName name="__tw1">#REF!</definedName>
    <definedName name="_a">#REF!</definedName>
    <definedName name="_Fill" localSheetId="1" hidden="1">#REF!</definedName>
    <definedName name="_Fill" hidden="1">#REF!</definedName>
    <definedName name="_xlnm._FilterDatabase" localSheetId="1" hidden="1">'HVAC '!$A$4:$J$101</definedName>
    <definedName name="_Key1" localSheetId="1" hidden="1">#REF!</definedName>
    <definedName name="_Key1" hidden="1">#REF!</definedName>
    <definedName name="_Key2" localSheetId="1" hidden="1">#REF!</definedName>
    <definedName name="_Key2" hidden="1">#REF!</definedName>
    <definedName name="_Order1" hidden="1">0</definedName>
    <definedName name="_Order2" hidden="1">0</definedName>
    <definedName name="_Sort" localSheetId="1" hidden="1">#REF!</definedName>
    <definedName name="_Sort" hidden="1">#REF!</definedName>
    <definedName name="_tw1">#REF!</definedName>
    <definedName name="a">#REF!</definedName>
    <definedName name="aa">#REF!</definedName>
    <definedName name="AAA">[1]Electrification!$A$6:$H$51</definedName>
    <definedName name="abc">#REF!</definedName>
    <definedName name="add">#REF!</definedName>
    <definedName name="appendix">#REF!</definedName>
    <definedName name="as">#REF!</definedName>
    <definedName name="asd">'[2]Bill - 1'!$A$1:$IV$1</definedName>
    <definedName name="ass">#REF!</definedName>
    <definedName name="az">#REF!</definedName>
    <definedName name="b">#REF!</definedName>
    <definedName name="bb">#REF!</definedName>
    <definedName name="bed">'[3]Backup data'!$C$5:$U$20</definedName>
    <definedName name="bend">#REF!</definedName>
    <definedName name="boynsr">#REF!</definedName>
    <definedName name="boynsr1">#REF!</definedName>
    <definedName name="boynsr3">'[4]G-20'!#REF!</definedName>
    <definedName name="boynsr5">'[4]G-20'!#REF!</definedName>
    <definedName name="boysr">#REF!</definedName>
    <definedName name="boysr1">#REF!</definedName>
    <definedName name="boysr2">'[4]G-20'!#REF!</definedName>
    <definedName name="boysr3">'[4]G-20'!#REF!</definedName>
    <definedName name="cal">#REF!</definedName>
    <definedName name="chaudhry" localSheetId="1" hidden="1">#REF!</definedName>
    <definedName name="chaudhry" hidden="1">#REF!</definedName>
    <definedName name="cover">[5]Sheet1!$F$24</definedName>
    <definedName name="d">#REF!</definedName>
    <definedName name="dd">#REF!</definedName>
    <definedName name="detail" hidden="1">{"'STRERE'!$AT$13","'OVERALL'!$A$6:$BE$9"}</definedName>
    <definedName name="Dia">"aa"</definedName>
    <definedName name="DL">#REF!</definedName>
    <definedName name="dsd">#REF!</definedName>
    <definedName name="E">#REF!</definedName>
    <definedName name="ee">#REF!</definedName>
    <definedName name="F">#REF!</definedName>
    <definedName name="G">#REF!</definedName>
    <definedName name="gpcd">#REF!</definedName>
    <definedName name="gs">#REF!</definedName>
    <definedName name="h">#REF!</definedName>
    <definedName name="household">#REF!</definedName>
    <definedName name="HTML_CodePage" hidden="1">1252</definedName>
    <definedName name="HTML_Control" hidden="1">{"'STRERE'!$AT$13","'OVERALL'!$A$6:$BE$9"}</definedName>
    <definedName name="HTML_Description" hidden="1">"hgfhghghg"</definedName>
    <definedName name="HTML_Email" hidden="1">""</definedName>
    <definedName name="HTML_Header" hidden="1">"Pipe Fabrication"</definedName>
    <definedName name="HTML_LastUpdate" hidden="1">"11/28/97"</definedName>
    <definedName name="HTML_LineAfter" hidden="1">FALSE</definedName>
    <definedName name="HTML_LineBefore" hidden="1">FALSE</definedName>
    <definedName name="HTML_Name" hidden="1">"Wasif Hanif Khawaja"</definedName>
    <definedName name="HTML_OBDlg2" hidden="1">TRUE</definedName>
    <definedName name="HTML_OBDlg4" hidden="1">TRUE</definedName>
    <definedName name="HTML_OS" hidden="1">0</definedName>
    <definedName name="HTML_PathFile" hidden="1">"\\DESNET02\fcl31053\MyHTML.htm"</definedName>
    <definedName name="HTML_Title" hidden="1">"S-CURVE2"</definedName>
    <definedName name="INFO">#REF!</definedName>
    <definedName name="j" localSheetId="1" hidden="1">#REF!</definedName>
    <definedName name="j" hidden="1">#REF!</definedName>
    <definedName name="L">#REF!</definedName>
    <definedName name="L_1">#REF!</definedName>
    <definedName name="L_10">#REF!</definedName>
    <definedName name="L_11">#REF!</definedName>
    <definedName name="L_12">#REF!</definedName>
    <definedName name="L_13">#REF!</definedName>
    <definedName name="L_14">#REF!</definedName>
    <definedName name="L_15">#REF!</definedName>
    <definedName name="L_16">'[6]B-RATE'!$D$42</definedName>
    <definedName name="L_2">#REF!</definedName>
    <definedName name="L_3">#REF!</definedName>
    <definedName name="L_4">#REF!</definedName>
    <definedName name="L_5">#REF!</definedName>
    <definedName name="L_6">#REF!</definedName>
    <definedName name="L_7">#REF!</definedName>
    <definedName name="L_8">#REF!</definedName>
    <definedName name="L_9">#REF!</definedName>
    <definedName name="Labr">'[7]W.B,W.C'!$H$3:$I$6</definedName>
    <definedName name="Length">'[8]Backup (Dist. Net work)'!$B$26:$F$30</definedName>
    <definedName name="lp">#REF!</definedName>
    <definedName name="lpcd">#REF!</definedName>
    <definedName name="LPDC">#REF!</definedName>
    <definedName name="M">#REF!</definedName>
    <definedName name="M_1">#REF!</definedName>
    <definedName name="M_10">#REF!</definedName>
    <definedName name="M_11">#REF!</definedName>
    <definedName name="M_12">#REF!</definedName>
    <definedName name="M_13">#REF!</definedName>
    <definedName name="M_14">#REF!</definedName>
    <definedName name="M_15">#REF!</definedName>
    <definedName name="M_16">#REF!</definedName>
    <definedName name="M_17">#REF!</definedName>
    <definedName name="M_18">#REF!</definedName>
    <definedName name="M_19">#REF!</definedName>
    <definedName name="M_2">#REF!</definedName>
    <definedName name="M_3">#REF!</definedName>
    <definedName name="M_4">#REF!</definedName>
    <definedName name="M_5">#REF!</definedName>
    <definedName name="M_6">#REF!</definedName>
    <definedName name="M_7">#REF!</definedName>
    <definedName name="M_8">#REF!</definedName>
    <definedName name="M_9">#REF!</definedName>
    <definedName name="MH">'[9]Manhol Backup Calc'!$C$16:$AJ$31</definedName>
    <definedName name="n">#REF!</definedName>
    <definedName name="o">#REF!</definedName>
    <definedName name="pcc">#REF!</definedName>
    <definedName name="phbn">#REF!</definedName>
    <definedName name="phbnsr">#REF!</definedName>
    <definedName name="phbnsr.">#REF!</definedName>
    <definedName name="phbnsr1">#REF!</definedName>
    <definedName name="phbsr">#REF!</definedName>
    <definedName name="phbsr1">#REF!</definedName>
    <definedName name="_xlnm.Print_Area" localSheetId="1">'HVAC '!$B$1:$J$107</definedName>
    <definedName name="_xlnm.Print_Area">#REF!</definedName>
    <definedName name="PRINT_AREA_MI">#N/A</definedName>
    <definedName name="_xlnm.Print_Titles" localSheetId="1">'HVAC '!$3:$4</definedName>
    <definedName name="_xlnm.Print_Titles">#REF!</definedName>
    <definedName name="PrintArea1">#REF!</definedName>
    <definedName name="PrintTitles1">#REF!</definedName>
    <definedName name="rate">'[10]Concrete '!$K$19:$L$45</definedName>
    <definedName name="Rates">#REF!</definedName>
    <definedName name="_xlnm.Recorder">#REF!</definedName>
    <definedName name="rrrr" localSheetId="1" hidden="1">#REF!</definedName>
    <definedName name="rrrr" hidden="1">#REF!</definedName>
    <definedName name="scv">#REF!</definedName>
    <definedName name="Tee">#REF!</definedName>
    <definedName name="thickness">[5]Sheet1!$F$25</definedName>
    <definedName name="tt" localSheetId="1" hidden="1">[11]URA!#REF!</definedName>
    <definedName name="tt" hidden="1">[11]URA!#REF!</definedName>
    <definedName name="ttt" localSheetId="1" hidden="1">[11]URA!#REF!</definedName>
    <definedName name="ttt" hidden="1">[11]URA!#REF!</definedName>
    <definedName name="tttt" localSheetId="1" hidden="1">[11]URA!#REF!</definedName>
    <definedName name="tttt" hidden="1">[11]URA!#REF!</definedName>
    <definedName name="v">#REF!</definedName>
    <definedName name="vel">#REF!</definedName>
    <definedName name="WS_PIPE_INFO">'[12]Pipe Dia'!$A$1:$H$7</definedName>
    <definedName name="z">#REF!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4" l="1"/>
  <c r="E18" i="4" l="1"/>
  <c r="D18" i="4"/>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7" i="1"/>
  <c r="C15" i="3" l="1"/>
  <c r="H101" i="1"/>
  <c r="C17" i="3" l="1"/>
  <c r="I100" i="1" l="1"/>
  <c r="H100" i="1"/>
  <c r="I99" i="1"/>
  <c r="H99" i="1"/>
  <c r="I98" i="1"/>
  <c r="J98" i="1" s="1"/>
  <c r="H98" i="1"/>
  <c r="I97" i="1"/>
  <c r="H97" i="1"/>
  <c r="I96" i="1"/>
  <c r="J96" i="1" s="1"/>
  <c r="H96" i="1"/>
  <c r="I95" i="1"/>
  <c r="H95" i="1"/>
  <c r="I94" i="1"/>
  <c r="H94" i="1"/>
  <c r="I93" i="1"/>
  <c r="J93" i="1" s="1"/>
  <c r="H93" i="1"/>
  <c r="I92" i="1"/>
  <c r="J92" i="1" s="1"/>
  <c r="H92" i="1"/>
  <c r="I91" i="1"/>
  <c r="J91" i="1" s="1"/>
  <c r="H91" i="1"/>
  <c r="I90" i="1"/>
  <c r="J90" i="1" s="1"/>
  <c r="H90" i="1"/>
  <c r="I89" i="1"/>
  <c r="H89" i="1"/>
  <c r="I88" i="1"/>
  <c r="J88" i="1" s="1"/>
  <c r="H88" i="1"/>
  <c r="J87" i="1"/>
  <c r="I87" i="1"/>
  <c r="H87" i="1"/>
  <c r="I86" i="1"/>
  <c r="J86" i="1" s="1"/>
  <c r="H86" i="1"/>
  <c r="I85" i="1"/>
  <c r="H85" i="1"/>
  <c r="I84" i="1"/>
  <c r="J84" i="1" s="1"/>
  <c r="H84" i="1"/>
  <c r="I83" i="1"/>
  <c r="J83" i="1" s="1"/>
  <c r="H83" i="1"/>
  <c r="I82" i="1"/>
  <c r="J82" i="1" s="1"/>
  <c r="H82" i="1"/>
  <c r="I81" i="1"/>
  <c r="H81" i="1"/>
  <c r="I80" i="1"/>
  <c r="J80" i="1" s="1"/>
  <c r="H80" i="1"/>
  <c r="I79" i="1"/>
  <c r="H79" i="1"/>
  <c r="I78" i="1"/>
  <c r="J78" i="1" s="1"/>
  <c r="H78" i="1"/>
  <c r="I77" i="1"/>
  <c r="J77" i="1" s="1"/>
  <c r="H77" i="1"/>
  <c r="I76" i="1"/>
  <c r="J76" i="1" s="1"/>
  <c r="H76" i="1"/>
  <c r="I75" i="1"/>
  <c r="J75" i="1" s="1"/>
  <c r="H75" i="1"/>
  <c r="I74" i="1"/>
  <c r="H74" i="1"/>
  <c r="I73" i="1"/>
  <c r="H73" i="1"/>
  <c r="I72" i="1"/>
  <c r="H72" i="1"/>
  <c r="I71" i="1"/>
  <c r="H71" i="1"/>
  <c r="I70" i="1"/>
  <c r="H70" i="1"/>
  <c r="I69" i="1"/>
  <c r="H69" i="1"/>
  <c r="I68" i="1"/>
  <c r="J68" i="1" s="1"/>
  <c r="H68" i="1"/>
  <c r="I67" i="1"/>
  <c r="H67" i="1"/>
  <c r="J67" i="1" s="1"/>
  <c r="I66" i="1"/>
  <c r="J66" i="1" s="1"/>
  <c r="H66" i="1"/>
  <c r="I65" i="1"/>
  <c r="J65" i="1" s="1"/>
  <c r="H65" i="1"/>
  <c r="I64" i="1"/>
  <c r="H64" i="1"/>
  <c r="I63" i="1"/>
  <c r="H63" i="1"/>
  <c r="J63" i="1" s="1"/>
  <c r="I62" i="1"/>
  <c r="H62" i="1"/>
  <c r="I61" i="1"/>
  <c r="H61" i="1"/>
  <c r="I60" i="1"/>
  <c r="J60" i="1" s="1"/>
  <c r="H60" i="1"/>
  <c r="I59" i="1"/>
  <c r="J59" i="1" s="1"/>
  <c r="H59" i="1"/>
  <c r="I58" i="1"/>
  <c r="J58" i="1" s="1"/>
  <c r="H58" i="1"/>
  <c r="I57" i="1"/>
  <c r="J57" i="1" s="1"/>
  <c r="H57" i="1"/>
  <c r="I56" i="1"/>
  <c r="J56" i="1" s="1"/>
  <c r="H56" i="1"/>
  <c r="I55" i="1"/>
  <c r="J55" i="1" s="1"/>
  <c r="H55" i="1"/>
  <c r="I54" i="1"/>
  <c r="H54" i="1"/>
  <c r="I53" i="1"/>
  <c r="J53" i="1" s="1"/>
  <c r="H53" i="1"/>
  <c r="I52" i="1"/>
  <c r="H52" i="1"/>
  <c r="I51" i="1"/>
  <c r="H51" i="1"/>
  <c r="J51" i="1" s="1"/>
  <c r="I50" i="1"/>
  <c r="J50" i="1" s="1"/>
  <c r="H50" i="1"/>
  <c r="I49" i="1"/>
  <c r="J49" i="1" s="1"/>
  <c r="H49" i="1"/>
  <c r="I48" i="1"/>
  <c r="H48" i="1"/>
  <c r="I47" i="1"/>
  <c r="J47" i="1" s="1"/>
  <c r="H47" i="1"/>
  <c r="I46" i="1"/>
  <c r="J46" i="1" s="1"/>
  <c r="H46" i="1"/>
  <c r="I45" i="1"/>
  <c r="J45" i="1" s="1"/>
  <c r="H45" i="1"/>
  <c r="I44" i="1"/>
  <c r="H44" i="1"/>
  <c r="J44" i="1" s="1"/>
  <c r="I43" i="1"/>
  <c r="J43" i="1" s="1"/>
  <c r="H43" i="1"/>
  <c r="I42" i="1"/>
  <c r="J42" i="1" s="1"/>
  <c r="H42" i="1"/>
  <c r="I41" i="1"/>
  <c r="J41" i="1" s="1"/>
  <c r="H41" i="1"/>
  <c r="I40" i="1"/>
  <c r="J40" i="1" s="1"/>
  <c r="H40" i="1"/>
  <c r="I39" i="1"/>
  <c r="H39" i="1"/>
  <c r="I38" i="1"/>
  <c r="J38" i="1" s="1"/>
  <c r="H38" i="1"/>
  <c r="I37" i="1"/>
  <c r="H37" i="1"/>
  <c r="I36" i="1"/>
  <c r="H36" i="1"/>
  <c r="I35" i="1"/>
  <c r="J35" i="1" s="1"/>
  <c r="H35" i="1"/>
  <c r="I34" i="1"/>
  <c r="J34" i="1" s="1"/>
  <c r="H34" i="1"/>
  <c r="I33" i="1"/>
  <c r="J33" i="1" s="1"/>
  <c r="H33" i="1"/>
  <c r="I32" i="1"/>
  <c r="H32" i="1"/>
  <c r="I31" i="1"/>
  <c r="H31" i="1"/>
  <c r="I30" i="1"/>
  <c r="H30" i="1"/>
  <c r="I29" i="1"/>
  <c r="H29" i="1"/>
  <c r="I28" i="1"/>
  <c r="H28" i="1"/>
  <c r="J27" i="1"/>
  <c r="I27" i="1"/>
  <c r="H27" i="1"/>
  <c r="I26" i="1"/>
  <c r="H26" i="1"/>
  <c r="I25" i="1"/>
  <c r="H25" i="1"/>
  <c r="I24" i="1"/>
  <c r="H24" i="1"/>
  <c r="I23" i="1"/>
  <c r="H23" i="1"/>
  <c r="J23" i="1" s="1"/>
  <c r="I22" i="1"/>
  <c r="H22" i="1"/>
  <c r="I21" i="1"/>
  <c r="H21" i="1"/>
  <c r="I20" i="1"/>
  <c r="H20" i="1"/>
  <c r="I19" i="1"/>
  <c r="H19" i="1"/>
  <c r="I18" i="1"/>
  <c r="J18" i="1" s="1"/>
  <c r="H18" i="1"/>
  <c r="I15" i="1"/>
  <c r="H15" i="1"/>
  <c r="I14" i="1"/>
  <c r="H14" i="1"/>
  <c r="I13" i="1"/>
  <c r="H13" i="1"/>
  <c r="I12" i="1"/>
  <c r="H12" i="1"/>
  <c r="I11" i="1"/>
  <c r="H11" i="1"/>
  <c r="I10" i="1"/>
  <c r="J10" i="1" s="1"/>
  <c r="H10" i="1"/>
  <c r="I9" i="1"/>
  <c r="H9" i="1"/>
  <c r="I8" i="1"/>
  <c r="J8" i="1" s="1"/>
  <c r="H8" i="1"/>
  <c r="I7" i="1"/>
  <c r="H7" i="1"/>
  <c r="E67" i="1"/>
  <c r="I101" i="1" l="1"/>
  <c r="D15" i="3" s="1"/>
  <c r="J48" i="1"/>
  <c r="J52" i="1"/>
  <c r="J95" i="1"/>
  <c r="J99" i="1"/>
  <c r="J29" i="1"/>
  <c r="J22" i="1"/>
  <c r="J31" i="1"/>
  <c r="J20" i="1"/>
  <c r="J14" i="1"/>
  <c r="J12" i="1"/>
  <c r="J64" i="1"/>
  <c r="J100" i="1"/>
  <c r="J97" i="1"/>
  <c r="J94" i="1"/>
  <c r="J79" i="1"/>
  <c r="J89" i="1"/>
  <c r="J85" i="1"/>
  <c r="J81" i="1"/>
  <c r="J71" i="1"/>
  <c r="J74" i="1"/>
  <c r="J73" i="1"/>
  <c r="J72" i="1"/>
  <c r="J70" i="1"/>
  <c r="J69" i="1"/>
  <c r="J62" i="1"/>
  <c r="J61" i="1"/>
  <c r="J54" i="1"/>
  <c r="J39" i="1"/>
  <c r="J37" i="1"/>
  <c r="J36" i="1"/>
  <c r="J24" i="1"/>
  <c r="J26" i="1"/>
  <c r="J19" i="1"/>
  <c r="J21" i="1"/>
  <c r="J28" i="1"/>
  <c r="J30" i="1"/>
  <c r="J32" i="1"/>
  <c r="J25" i="1"/>
  <c r="J7" i="1"/>
  <c r="J9" i="1"/>
  <c r="J11" i="1"/>
  <c r="J13" i="1"/>
  <c r="J15" i="1"/>
  <c r="D17" i="3" l="1"/>
  <c r="D18" i="3" s="1"/>
  <c r="E18" i="3" s="1"/>
  <c r="E15" i="3"/>
  <c r="E17" i="3" s="1"/>
  <c r="J101" i="1"/>
  <c r="E19" i="3" l="1"/>
</calcChain>
</file>

<file path=xl/sharedStrings.xml><?xml version="1.0" encoding="utf-8"?>
<sst xmlns="http://schemas.openxmlformats.org/spreadsheetml/2006/main" count="265" uniqueCount="152">
  <si>
    <t>Sr.
 No</t>
  </si>
  <si>
    <t xml:space="preserve"> Item #</t>
  </si>
  <si>
    <t>Description</t>
  </si>
  <si>
    <t>Quantity</t>
  </si>
  <si>
    <t>a)</t>
  </si>
  <si>
    <t>b)</t>
  </si>
  <si>
    <t>c)</t>
  </si>
  <si>
    <t>SUB TOTAL SECTION = 02</t>
  </si>
  <si>
    <t>TOTAL AMOUNT (PKR.)</t>
  </si>
  <si>
    <t>Each</t>
  </si>
  <si>
    <t>e)</t>
  </si>
  <si>
    <t xml:space="preserve">i) </t>
  </si>
  <si>
    <t xml:space="preserve">ii) </t>
  </si>
  <si>
    <t>Lot</t>
  </si>
  <si>
    <t>Job</t>
  </si>
  <si>
    <t>VENTILATION FANS</t>
  </si>
  <si>
    <t xml:space="preserve">iii) </t>
  </si>
  <si>
    <t>DUCT WORK</t>
  </si>
  <si>
    <t>U.S  GAGE  24</t>
  </si>
  <si>
    <t>U.S  GAGE  22</t>
  </si>
  <si>
    <t>Per Sft</t>
  </si>
  <si>
    <t>AIR DEVICES</t>
  </si>
  <si>
    <t>Unit of Measurement</t>
  </si>
  <si>
    <t>Unit Rate (PKR)</t>
  </si>
  <si>
    <t>Cost of Supply</t>
  </si>
  <si>
    <t>Cost of Installation</t>
  </si>
  <si>
    <t>Amount (PKR)</t>
  </si>
  <si>
    <t>Total</t>
  </si>
  <si>
    <t>Supply, installation and testing of air inlet/outlet devices including fittings, fixing with all necessary items to complete the work complete in all respects as shown on drawings.</t>
  </si>
  <si>
    <t>Per Rft</t>
  </si>
  <si>
    <t>Flexible Duct Connector (6'' wide)</t>
  </si>
  <si>
    <t xml:space="preserve">iv) </t>
  </si>
  <si>
    <t>Air Balancing, Shop drawings and As-built drawings.</t>
  </si>
  <si>
    <t>Supply, installation testing &amp; commissioning of following type of exhaust/supply fans with hanger, supports, nut bolts, sound attenuators (so the noise level should not exceed from 60 dBA at full load). including electrical connections, safety devices, motor starter if required as recommended by the manufacturer. Complete in all respects as shown on drawings and as per the equipment schedule. IP55, F Class, IE2 Motor for upto 2hp Motors, IE3 Motor for greater than 2hp.</t>
  </si>
  <si>
    <t>VCD (Volume Control Damper)</t>
  </si>
  <si>
    <t>HVAC BILL OF QUANTITIES</t>
  </si>
  <si>
    <t>Sqft</t>
  </si>
  <si>
    <t>U.S  GAGE  26</t>
  </si>
  <si>
    <t>Supply, fabrication and installation as per specifications and as shown on drawings Galvanized Iron Sheet-metal (of Grade G-60 &amp; zinc Coating of Class Z-180) work including all bends, tees, connection to grilles, volume control dampers, splitter dampers, access doors, hangers, supports, rods and wooden frames (for ducts crossing walls).  All duct work shall be constructed comply to SMACNA standards and all accessories necessary to complete the work.</t>
  </si>
  <si>
    <t xml:space="preserve">Extruded Aluminum </t>
  </si>
  <si>
    <t xml:space="preserve">v) </t>
  </si>
  <si>
    <t>AIR CURTAIN</t>
  </si>
  <si>
    <t>Supply, Installation, testing and commissioning of air curtain (remote control operated), along with all fitting, connections, control, stand for hanging etc. complete in all respects ready to operate as per drawings and as per instruction of Engineer. ''10ft throw''</t>
  </si>
  <si>
    <t>1500mm</t>
  </si>
  <si>
    <t>Notes:</t>
  </si>
  <si>
    <t>Prices should be inclusive of all applicable taxes and duties.</t>
  </si>
  <si>
    <t>Payment will be paid on actual quantities after verification and as per quoted unit rates.</t>
  </si>
  <si>
    <t>The Bidder shall provide the Technical Literature for approval of Consultant</t>
  </si>
  <si>
    <t>The Bidder shall specify the Country of Origin of the Quoted Items.</t>
  </si>
  <si>
    <t xml:space="preserve">The Bidder shall be fully responsible to complete the Works for the completion and operation of all systems and shall include price of all such items of systems and equipment or work, whether mentioned in the BOQ, which are required to make the systems operationally complete in all respects. Also include price, at this stage, as foreseen by Bidder as per his Detailed Engineering / Site Works / Commissioning etc. </t>
  </si>
  <si>
    <t>SPLIT AC UNITS</t>
  </si>
  <si>
    <t>SAC-1 TR</t>
  </si>
  <si>
    <t>SAC-2 TR</t>
  </si>
  <si>
    <t>1 TR</t>
  </si>
  <si>
    <t>Rft</t>
  </si>
  <si>
    <t>2 TR</t>
  </si>
  <si>
    <t>d)</t>
  </si>
  <si>
    <t>CONDENSATE DRAIN PIPE</t>
  </si>
  <si>
    <t>1"</t>
  </si>
  <si>
    <t>1 1/2"</t>
  </si>
  <si>
    <t>1 1/4"</t>
  </si>
  <si>
    <t>Supply and installation of E-Class UPVC piping &amp;  fittings along with 1/4" thick polyethylene insulation (Jumbolon) covered with PVC taping for condensate drain piping, including hangers, anchor bolts, rubber vibration mounts etc.</t>
  </si>
  <si>
    <t xml:space="preserve">vi) </t>
  </si>
  <si>
    <t>WireMesh</t>
  </si>
  <si>
    <t>Galvanized Iron</t>
  </si>
  <si>
    <t xml:space="preserve">vii) </t>
  </si>
  <si>
    <t>Wall Mounted Unit</t>
  </si>
  <si>
    <t>f)</t>
  </si>
  <si>
    <t>MEEZAN BANK GUJRANWALA</t>
  </si>
  <si>
    <t>VARIABLE REFRIGERANT FLOW (VRF) CONDENSING UNIT</t>
  </si>
  <si>
    <t>CU-1</t>
  </si>
  <si>
    <t>CU-2</t>
  </si>
  <si>
    <t>CU-3</t>
  </si>
  <si>
    <t xml:space="preserve">viii) </t>
  </si>
  <si>
    <t xml:space="preserve">ix) </t>
  </si>
  <si>
    <t>CU-4</t>
  </si>
  <si>
    <t>CU-5</t>
  </si>
  <si>
    <t>CU-6</t>
  </si>
  <si>
    <t>CU-7</t>
  </si>
  <si>
    <t>CU-8</t>
  </si>
  <si>
    <t>CU-9</t>
  </si>
  <si>
    <t>VARIABLE REFRIGERANT FLOW (VRF) FAN COIL UNIT</t>
  </si>
  <si>
    <t>CIU-C</t>
  </si>
  <si>
    <t>CIU-E</t>
  </si>
  <si>
    <t>CIU-F</t>
  </si>
  <si>
    <t>4-way Cassette Type Unit</t>
  </si>
  <si>
    <t>2-way Cassette Type Unit</t>
  </si>
  <si>
    <t>CIU-Z</t>
  </si>
  <si>
    <t>Ducted Type Unit</t>
  </si>
  <si>
    <t>DIU-B</t>
  </si>
  <si>
    <t>DIU-E</t>
  </si>
  <si>
    <t>DIU-F</t>
  </si>
  <si>
    <t>DIU-G</t>
  </si>
  <si>
    <t>REFRIGERANT PIPING FOR VRF SYSTEM</t>
  </si>
  <si>
    <t>Supply and Installation of  Gas &amp; Liquid Copper Piping of Type-L ASTM B-280 &amp; Fittings Complete with Elastomeric Closed Cell Foam insulation of density 40-55 Kg/m3 with factory applied fiberglass aluminum embossed jacketing, control wiring between Indoor Units &amp; Outdoor Unit, clamps/hangers/supports, covered cable tray for outdoor piping and all other related material for installation purpose complete in all respect as specified.</t>
  </si>
  <si>
    <t>g)</t>
  </si>
  <si>
    <t>h)</t>
  </si>
  <si>
    <t>REFRIGERANT PIPING FOR SPLIT SYSTEM</t>
  </si>
  <si>
    <t>Supply, installation and testing of Gas &amp; Liquid Copper Piping &amp; Fittings  (22 Gauge) Complete with 19mm thick O type Closed Cell Foam insulation of  40-55 Kg/m3 density, control wiring between Indoor Units &amp; Outdoor Unit, duly wrapped with weather proof tape clamps/hangers/ supports and all other related material for installation purpose complete in all respect as specified.</t>
  </si>
  <si>
    <t>Embedded in Ground &amp; Wall</t>
  </si>
  <si>
    <t>Above Ceiling</t>
  </si>
  <si>
    <t>Y JOINTS</t>
  </si>
  <si>
    <t>EAF-01</t>
  </si>
  <si>
    <t>EAF-02</t>
  </si>
  <si>
    <t>EAF-03</t>
  </si>
  <si>
    <t>EAF-04</t>
  </si>
  <si>
    <t>EAF-05</t>
  </si>
  <si>
    <t xml:space="preserve">FAF-01 </t>
  </si>
  <si>
    <t>FAF-02</t>
  </si>
  <si>
    <t>FAF-03</t>
  </si>
  <si>
    <t>Supply, Installation, testing and commissioning of All DC Inverter Controlled Variable Refrigerant Flow (VRF) Heat Pump T3 Type complete with built-in Auto Control System &amp; Central Controller System with display (Tablet) for each Zone  including unloading, Lifting, Placing and Fixing at foundation at locations shown on drawing</t>
  </si>
  <si>
    <t>Supply, Installation, testing &amp; commissioning of Fan Coil Units direct expansion (D.X) connected with VRF refrigerant network, unit as per equipment schedule for air capacity &amp; cooling total/sensible capacities. Unit shall be complete with casing, fan, motor, cooling direct expansion coil and filter section, drain pump and vent connections, fixing, wireless remote for cassette and wired thermostat for ceiling concealed, related valves, instrumentation, and fitting connections as per drawing and other data on schedule and Specification.</t>
  </si>
  <si>
    <t>Supply &amp; installation of 1" thick fiber glass blanket insulation for supply and return duct of density 24kg/m3, having factory applied Aluminum foil facing protected with 8oz canvas cloth complete with adhesives, sealers and protections</t>
  </si>
  <si>
    <t>Supply &amp; installation of 1"thick bonded fiber glass Blanket sound liner (Acoustic Liner) having density of 24 kg/m3 with NRC (Noise Reduction Coefficient of 0.6) inducts, fire retardant type with 100% surface applied with adhesive as well as mechanical fasteners (Gripnails) complete in all respect as aprroved and directed by Engineer Incharge.</t>
  </si>
  <si>
    <t>10'' Dia Inulated Flexible duct</t>
  </si>
  <si>
    <t>Supply &amp; installation of 2" thick washable aluminum filter installed in  Fresh air supply ducts fabricated with min. 12 mesh layers</t>
  </si>
  <si>
    <t>Supply/Return/Fresh Air Register</t>
  </si>
  <si>
    <t>Single Deflection type (Extruded Aluminum )</t>
  </si>
  <si>
    <t>Supply/Return/Fresh Air Diffuser</t>
  </si>
  <si>
    <t>4-Way Square (Extruded Aluminum )</t>
  </si>
  <si>
    <t>Round 14'' Dia (Extruded Aluminum )</t>
  </si>
  <si>
    <t>Fresh/Exhuast air Louver insect screen</t>
  </si>
  <si>
    <t>3 Slot 3/4''x6''xLength as per drawing</t>
  </si>
  <si>
    <t>Linear Slot Diffuser</t>
  </si>
  <si>
    <t>Side wall Linear Slot Diffuser</t>
  </si>
  <si>
    <t>Operation &amp; Maintenance period for one year after issuing completion certificate on monthly basis as specified</t>
  </si>
  <si>
    <t>Opening / dismantling of brick masonry  walls for HVAC duct and repair of wall, plastering, and paint complete same as before  dismantling  as per instruction of the engineer in charge.</t>
  </si>
  <si>
    <t>Construction of RCC Pad for HVAC equipment i-e Condensing Units Etc. work complete per instruction of the engineer in charge.</t>
  </si>
  <si>
    <t>Months</t>
  </si>
  <si>
    <t>Supply &amp; Installation of all type of Electrical Control wiring from outdoor to indoor units and from thermostats to indoor units or as required as per site complete in all respects.</t>
  </si>
  <si>
    <t>Supply &amp; Installation of all type of M.C.C. AND A.C.Ps complete in all respect.</t>
  </si>
  <si>
    <t>Suppy and Installation of Y Joints with all fittings complete in all respect for Refrigerant pipes.</t>
  </si>
  <si>
    <t>CIU-D</t>
  </si>
  <si>
    <t>DIU-A</t>
  </si>
  <si>
    <t>DIU-C</t>
  </si>
  <si>
    <t>DIU-D</t>
  </si>
  <si>
    <t xml:space="preserve">Supply, installation testing &amp; commissioning of inveter split A/C units heat &amp; cool with 0 ODP capable to operate at high temperature 48C˚, environmental friendly gas of approved brand following capacity with latest (model/year) indoor unit, outdoor unit, Refrigerant Pipe, base plate wall mounted or ceiling hanging type, wall brackets for outdoor unit rawal plug, suitable length of control cable and etc. complete in all respect as shown on drawings and specified. </t>
  </si>
  <si>
    <r>
      <rPr>
        <b/>
        <sz val="11"/>
        <color rgb="FF000000"/>
        <rFont val="Calibri"/>
        <family val="2"/>
        <scheme val="minor"/>
      </rPr>
      <t xml:space="preserve">Note: </t>
    </r>
    <r>
      <rPr>
        <sz val="11"/>
        <color rgb="FF000000"/>
        <rFont val="Calibri"/>
        <family val="2"/>
        <scheme val="minor"/>
      </rPr>
      <t>The Refrigerant pipe sizes and route as shown in drawing are indicative only. The equipment supplier/ Contractor is responsible to verify the pipe sizing detail as given in drawings attached in accordance with their selected models of equipment being offered. The copper piping shall be nitrogen pressure tested and shall be made vacuum, the refrigerant piping shall run in 22 gauge GI trunking provided outside the building, the refrigerant piping shall be complete in all respects as per drawings, specifications and as approved by the Consultant.</t>
    </r>
  </si>
  <si>
    <t>SUMMARY OF BILL OF QUANTITIES</t>
  </si>
  <si>
    <t>S.No</t>
  </si>
  <si>
    <t xml:space="preserve">Material </t>
  </si>
  <si>
    <t>Labour</t>
  </si>
  <si>
    <t>Amount</t>
  </si>
  <si>
    <t xml:space="preserve">HVAC Work </t>
  </si>
  <si>
    <t xml:space="preserve">Grand Total Amount </t>
  </si>
  <si>
    <t>MEEZAN BANK (GUJRANWALA)</t>
  </si>
  <si>
    <t>Add SST 13%</t>
  </si>
  <si>
    <t>Grand Total After SST</t>
  </si>
  <si>
    <t>HITACHI</t>
  </si>
  <si>
    <t>GREE</t>
  </si>
  <si>
    <t>LESS</t>
  </si>
  <si>
    <t>Quoted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</si>
</sst>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20"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2"/>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sz val="10"/>
      <color rgb="FF000000"/>
      <name val="Times New Roman"/>
      <family val="1"/>
    </font>
    <font>
      <b/>
      <sz val="14"/>
      <name val="Calibri"/>
      <family val="2"/>
      <scheme val="minor"/>
    </font>
    <font>
      <sz val="14"/>
      <name val="Calibri"/>
      <family val="2"/>
      <scheme val="minor"/>
    </font>
    <font>
      <sz val="12"/>
      <name val="Calibri"/>
      <family val="2"/>
      <scheme val="minor"/>
    </font>
    <font>
      <b/>
      <sz val="11"/>
      <color theme="1"/>
      <name val="Century Gothic"/>
      <family val="2"/>
    </font>
    <font>
      <sz val="11"/>
      <color theme="1"/>
      <name val="Century Gothic"/>
      <family val="2"/>
    </font>
    <font>
      <b/>
      <u/>
      <sz val="22"/>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style="medium">
        <color indexed="64"/>
      </left>
      <right style="medium">
        <color auto="1"/>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164" fontId="1" fillId="0" borderId="0" applyFont="0" applyFill="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11" fillId="0" borderId="0" applyFont="0" applyFill="0" applyBorder="0" applyAlignment="0" applyProtection="0"/>
  </cellStyleXfs>
  <cellXfs count="104">
    <xf numFmtId="0" fontId="0" fillId="0" borderId="0" xfId="0"/>
    <xf numFmtId="0" fontId="6" fillId="0" borderId="0" xfId="0" applyFont="1"/>
    <xf numFmtId="0" fontId="5" fillId="0" borderId="7" xfId="0" applyFont="1" applyBorder="1" applyAlignment="1">
      <alignment horizontal="center" vertical="center"/>
    </xf>
    <xf numFmtId="0" fontId="8" fillId="0" borderId="7" xfId="0" applyFont="1" applyBorder="1" applyAlignment="1">
      <alignment horizontal="center" vertical="center" wrapText="1"/>
    </xf>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164" fontId="7" fillId="0" borderId="6" xfId="1"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7" fillId="0" borderId="7" xfId="2" applyFont="1" applyBorder="1" applyAlignment="1">
      <alignment horizontal="center" vertical="center" wrapText="1"/>
    </xf>
    <xf numFmtId="0" fontId="7" fillId="0" borderId="0" xfId="2" applyFont="1" applyAlignment="1">
      <alignment horizontal="left" vertical="center"/>
    </xf>
    <xf numFmtId="0" fontId="7" fillId="0" borderId="9" xfId="2" applyFont="1" applyBorder="1" applyAlignment="1">
      <alignment horizontal="center" vertical="center"/>
    </xf>
    <xf numFmtId="1" fontId="7" fillId="0" borderId="9" xfId="2" applyNumberFormat="1" applyFont="1" applyBorder="1" applyAlignment="1">
      <alignment horizontal="center" vertical="center" wrapText="1"/>
    </xf>
    <xf numFmtId="0" fontId="7" fillId="0" borderId="0" xfId="2" applyFont="1" applyAlignment="1">
      <alignment horizontal="center" vertical="center" wrapText="1"/>
    </xf>
    <xf numFmtId="164" fontId="7" fillId="0" borderId="8" xfId="1" applyFont="1" applyFill="1" applyBorder="1" applyAlignment="1">
      <alignment horizontal="center" vertical="center" wrapText="1"/>
    </xf>
    <xf numFmtId="0" fontId="7" fillId="0" borderId="8" xfId="2" applyFont="1" applyBorder="1" applyAlignment="1">
      <alignment horizontal="center" vertical="center" wrapText="1"/>
    </xf>
    <xf numFmtId="164" fontId="7" fillId="0" borderId="9" xfId="1" applyFont="1" applyFill="1" applyBorder="1" applyAlignment="1">
      <alignment horizontal="center" vertical="center" wrapText="1"/>
    </xf>
    <xf numFmtId="0" fontId="6" fillId="0" borderId="7" xfId="0" applyFont="1" applyBorder="1"/>
    <xf numFmtId="0" fontId="6" fillId="0" borderId="7" xfId="0" applyFont="1" applyBorder="1" applyAlignment="1">
      <alignment horizontal="center" vertical="center"/>
    </xf>
    <xf numFmtId="0" fontId="9" fillId="2" borderId="0" xfId="0" applyFont="1" applyFill="1" applyAlignment="1">
      <alignment vertical="top" wrapText="1"/>
    </xf>
    <xf numFmtId="164" fontId="6" fillId="0" borderId="9" xfId="1" applyFont="1" applyFill="1" applyBorder="1" applyAlignment="1">
      <alignment horizontal="center" vertical="center"/>
    </xf>
    <xf numFmtId="1" fontId="6" fillId="0" borderId="9" xfId="0" applyNumberFormat="1" applyFont="1" applyBorder="1" applyAlignment="1">
      <alignment horizontal="center" vertical="center"/>
    </xf>
    <xf numFmtId="164" fontId="6" fillId="0" borderId="0" xfId="0" applyNumberFormat="1" applyFont="1" applyAlignment="1">
      <alignment horizontal="center" vertical="center" wrapText="1"/>
    </xf>
    <xf numFmtId="164" fontId="6" fillId="0" borderId="8" xfId="0" applyNumberFormat="1" applyFont="1" applyBorder="1" applyAlignment="1">
      <alignment horizontal="center" vertical="center" wrapText="1"/>
    </xf>
    <xf numFmtId="164" fontId="6" fillId="0" borderId="7" xfId="0" applyNumberFormat="1" applyFont="1" applyBorder="1" applyAlignment="1">
      <alignment horizontal="center" vertical="center" wrapText="1"/>
    </xf>
    <xf numFmtId="0" fontId="9" fillId="0" borderId="0" xfId="0" applyFont="1" applyAlignment="1">
      <alignment vertical="center" wrapText="1"/>
    </xf>
    <xf numFmtId="0" fontId="10" fillId="2" borderId="0" xfId="0" applyFont="1" applyFill="1" applyAlignment="1">
      <alignment vertical="top" wrapText="1"/>
    </xf>
    <xf numFmtId="166" fontId="6" fillId="0" borderId="9" xfId="0" applyNumberFormat="1" applyFont="1" applyBorder="1" applyAlignment="1">
      <alignment horizontal="center" vertical="center"/>
    </xf>
    <xf numFmtId="164" fontId="6" fillId="0" borderId="13" xfId="1" applyFont="1" applyFill="1" applyBorder="1" applyAlignment="1">
      <alignment horizontal="center" vertical="center"/>
    </xf>
    <xf numFmtId="1" fontId="6" fillId="0" borderId="13" xfId="0" applyNumberFormat="1" applyFont="1" applyBorder="1" applyAlignment="1">
      <alignment horizontal="center" vertical="center"/>
    </xf>
    <xf numFmtId="0" fontId="6" fillId="0" borderId="4" xfId="0" applyFont="1" applyBorder="1" applyAlignment="1">
      <alignment horizontal="center" vertical="center" wrapText="1"/>
    </xf>
    <xf numFmtId="165" fontId="8" fillId="0" borderId="11" xfId="0" applyNumberFormat="1" applyFont="1" applyBorder="1" applyAlignment="1">
      <alignment horizontal="center" vertical="center" wrapText="1"/>
    </xf>
    <xf numFmtId="0" fontId="6" fillId="0" borderId="0" xfId="0" applyFont="1" applyAlignment="1">
      <alignment horizontal="center" vertical="center"/>
    </xf>
    <xf numFmtId="0" fontId="4" fillId="0" borderId="0" xfId="3" applyFont="1"/>
    <xf numFmtId="4" fontId="6" fillId="0" borderId="0" xfId="0" applyNumberFormat="1" applyFont="1" applyAlignment="1">
      <alignment horizontal="center" vertical="center"/>
    </xf>
    <xf numFmtId="0" fontId="0" fillId="0" borderId="0" xfId="3" applyFont="1" applyAlignment="1">
      <alignment horizontal="left" vertical="top"/>
    </xf>
    <xf numFmtId="0" fontId="0" fillId="0" borderId="0" xfId="3" applyFont="1"/>
    <xf numFmtId="0" fontId="0" fillId="0" borderId="0" xfId="3" applyFont="1" applyAlignment="1">
      <alignment horizontal="center"/>
    </xf>
    <xf numFmtId="165" fontId="0" fillId="0" borderId="0" xfId="1" applyNumberFormat="1" applyFont="1" applyFill="1" applyBorder="1" applyAlignment="1" applyProtection="1">
      <alignment horizontal="center" vertical="center"/>
    </xf>
    <xf numFmtId="1" fontId="6" fillId="0" borderId="0" xfId="0" applyNumberFormat="1" applyFont="1" applyAlignment="1">
      <alignment horizontal="center" vertical="center"/>
    </xf>
    <xf numFmtId="165" fontId="6" fillId="0" borderId="0" xfId="1" applyNumberFormat="1" applyFont="1" applyAlignment="1">
      <alignment horizontal="center" vertical="center" wrapText="1"/>
    </xf>
    <xf numFmtId="165" fontId="6" fillId="0" borderId="8" xfId="1" applyNumberFormat="1" applyFont="1" applyBorder="1" applyAlignment="1">
      <alignment horizontal="center" vertical="center" wrapText="1"/>
    </xf>
    <xf numFmtId="165" fontId="6" fillId="0" borderId="7" xfId="1" applyNumberFormat="1" applyFont="1" applyBorder="1" applyAlignment="1">
      <alignment horizontal="center" vertical="center" wrapText="1"/>
    </xf>
    <xf numFmtId="165" fontId="6" fillId="0" borderId="9" xfId="1" applyNumberFormat="1" applyFont="1" applyBorder="1" applyAlignment="1">
      <alignment horizontal="center" vertical="center" wrapText="1"/>
    </xf>
    <xf numFmtId="165" fontId="7" fillId="0" borderId="0" xfId="1" applyNumberFormat="1" applyFont="1" applyAlignment="1">
      <alignment horizontal="center" vertical="center" wrapText="1"/>
    </xf>
    <xf numFmtId="165" fontId="7" fillId="0" borderId="8" xfId="1" applyNumberFormat="1" applyFont="1" applyFill="1" applyBorder="1" applyAlignment="1">
      <alignment horizontal="center" vertical="center" wrapText="1"/>
    </xf>
    <xf numFmtId="165" fontId="7" fillId="0" borderId="7" xfId="1" applyNumberFormat="1" applyFont="1" applyBorder="1" applyAlignment="1">
      <alignment horizontal="center" vertical="center" wrapText="1"/>
    </xf>
    <xf numFmtId="165" fontId="7" fillId="0" borderId="8" xfId="1" applyNumberFormat="1" applyFont="1" applyBorder="1" applyAlignment="1">
      <alignment horizontal="center" vertical="center" wrapText="1"/>
    </xf>
    <xf numFmtId="165" fontId="7" fillId="0" borderId="9" xfId="1" applyNumberFormat="1" applyFont="1" applyFill="1" applyBorder="1" applyAlignment="1">
      <alignment horizontal="center" vertical="center" wrapText="1"/>
    </xf>
    <xf numFmtId="165" fontId="6" fillId="0" borderId="0" xfId="1" applyNumberFormat="1" applyFont="1"/>
    <xf numFmtId="0" fontId="12" fillId="0" borderId="0" xfId="2" applyFont="1" applyAlignment="1">
      <alignment vertical="center"/>
    </xf>
    <xf numFmtId="0" fontId="13" fillId="0" borderId="0" xfId="2" applyFont="1" applyAlignment="1">
      <alignment vertical="center"/>
    </xf>
    <xf numFmtId="0" fontId="12" fillId="0" borderId="0" xfId="2" applyFont="1" applyAlignment="1">
      <alignment horizontal="right" vertical="center"/>
    </xf>
    <xf numFmtId="0" fontId="12" fillId="0" borderId="0" xfId="2" applyFont="1" applyAlignment="1">
      <alignment horizontal="left" vertical="center"/>
    </xf>
    <xf numFmtId="15" fontId="14" fillId="0" borderId="0" xfId="2" applyNumberFormat="1" applyFont="1" applyAlignment="1">
      <alignment horizontal="right" vertical="center"/>
    </xf>
    <xf numFmtId="0" fontId="14" fillId="0" borderId="0" xfId="2" applyFont="1" applyAlignment="1">
      <alignment horizontal="left" vertical="center"/>
    </xf>
    <xf numFmtId="0" fontId="13" fillId="0" borderId="0" xfId="2" applyFont="1" applyAlignment="1">
      <alignment horizontal="right" vertical="center"/>
    </xf>
    <xf numFmtId="0" fontId="15" fillId="0" borderId="0" xfId="0" applyFont="1" applyAlignment="1">
      <alignment vertical="center"/>
    </xf>
    <xf numFmtId="0" fontId="15" fillId="0" borderId="0" xfId="0" applyFont="1"/>
    <xf numFmtId="0" fontId="16" fillId="0" borderId="0" xfId="0" applyFont="1"/>
    <xf numFmtId="0" fontId="13" fillId="0" borderId="0" xfId="2" applyFont="1" applyAlignment="1">
      <alignment horizontal="center" vertical="center"/>
    </xf>
    <xf numFmtId="0" fontId="17" fillId="0" borderId="0" xfId="2" applyFont="1" applyAlignment="1">
      <alignment horizontal="center" vertical="center"/>
    </xf>
    <xf numFmtId="0" fontId="18" fillId="0" borderId="11" xfId="2" applyFont="1" applyBorder="1" applyAlignment="1">
      <alignment horizontal="center" vertical="center"/>
    </xf>
    <xf numFmtId="0" fontId="18" fillId="0" borderId="10" xfId="2" applyFont="1" applyBorder="1" applyAlignment="1">
      <alignment horizontal="center" vertical="center"/>
    </xf>
    <xf numFmtId="0" fontId="2" fillId="0" borderId="0" xfId="2"/>
    <xf numFmtId="0" fontId="19" fillId="0" borderId="9" xfId="2" applyFont="1" applyBorder="1" applyAlignment="1">
      <alignment horizontal="center" vertical="center"/>
    </xf>
    <xf numFmtId="0" fontId="19" fillId="0" borderId="0" xfId="2" applyFont="1" applyAlignment="1">
      <alignment horizontal="center" vertical="center"/>
    </xf>
    <xf numFmtId="165" fontId="19" fillId="0" borderId="9" xfId="8" applyNumberFormat="1" applyFont="1" applyBorder="1" applyAlignment="1">
      <alignment horizontal="center" vertical="center"/>
    </xf>
    <xf numFmtId="165" fontId="19" fillId="0" borderId="0" xfId="8" applyNumberFormat="1" applyFont="1" applyBorder="1" applyAlignment="1">
      <alignment horizontal="center" vertical="center"/>
    </xf>
    <xf numFmtId="0" fontId="2" fillId="0" borderId="0" xfId="2" applyAlignment="1">
      <alignment horizontal="center" vertical="center"/>
    </xf>
    <xf numFmtId="164" fontId="2" fillId="0" borderId="0" xfId="2" applyNumberFormat="1" applyAlignment="1">
      <alignment horizontal="center" vertical="center"/>
    </xf>
    <xf numFmtId="165" fontId="2" fillId="0" borderId="0" xfId="2" applyNumberFormat="1" applyAlignment="1">
      <alignment horizontal="center" vertical="center"/>
    </xf>
    <xf numFmtId="0" fontId="8" fillId="0" borderId="14" xfId="0" applyFont="1" applyBorder="1" applyAlignment="1">
      <alignment vertical="center" wrapText="1"/>
    </xf>
    <xf numFmtId="0" fontId="8" fillId="0" borderId="10" xfId="0" applyFont="1" applyBorder="1" applyAlignment="1">
      <alignment vertical="center" wrapText="1"/>
    </xf>
    <xf numFmtId="165" fontId="18" fillId="0" borderId="11" xfId="8" applyNumberFormat="1" applyFont="1" applyBorder="1" applyAlignment="1">
      <alignment horizontal="center" vertical="center"/>
    </xf>
    <xf numFmtId="165" fontId="18" fillId="0" borderId="10" xfId="8" applyNumberFormat="1" applyFont="1" applyBorder="1" applyAlignment="1">
      <alignment horizontal="center" vertical="center"/>
    </xf>
    <xf numFmtId="0" fontId="14" fillId="0" borderId="0" xfId="2" applyFont="1" applyAlignment="1">
      <alignment horizontal="left" vertical="center"/>
    </xf>
    <xf numFmtId="0" fontId="15" fillId="0" borderId="0" xfId="0" applyFont="1" applyAlignment="1">
      <alignment horizontal="left" vertical="center"/>
    </xf>
    <xf numFmtId="0" fontId="17" fillId="0" borderId="0" xfId="2" applyFont="1" applyAlignment="1">
      <alignment horizontal="center" vertical="center"/>
    </xf>
    <xf numFmtId="0" fontId="0" fillId="0" borderId="0" xfId="3" applyFont="1" applyAlignment="1">
      <alignment horizontal="left" vertical="top"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7" fillId="0" borderId="1" xfId="2" applyFont="1" applyBorder="1" applyAlignment="1">
      <alignment horizontal="center" vertical="center" wrapText="1"/>
    </xf>
    <xf numFmtId="0" fontId="7" fillId="0" borderId="4" xfId="2" applyFont="1" applyBorder="1" applyAlignment="1">
      <alignment horizontal="center" vertical="center" wrapText="1"/>
    </xf>
    <xf numFmtId="0" fontId="7" fillId="0" borderId="2" xfId="2" applyFont="1" applyBorder="1" applyAlignment="1">
      <alignment horizontal="center" vertical="center"/>
    </xf>
    <xf numFmtId="0" fontId="7" fillId="0" borderId="5" xfId="2" applyFont="1" applyBorder="1" applyAlignment="1">
      <alignment horizontal="center" vertical="center"/>
    </xf>
    <xf numFmtId="0" fontId="7" fillId="0" borderId="12" xfId="2" applyFont="1" applyBorder="1" applyAlignment="1">
      <alignment horizontal="center" vertical="center" wrapText="1"/>
    </xf>
    <xf numFmtId="0" fontId="7" fillId="0" borderId="13" xfId="2" applyFont="1" applyBorder="1" applyAlignment="1">
      <alignment horizontal="center" vertical="center" wrapText="1"/>
    </xf>
    <xf numFmtId="1" fontId="7" fillId="0" borderId="12" xfId="2" applyNumberFormat="1" applyFont="1" applyBorder="1" applyAlignment="1">
      <alignment horizontal="center" vertical="center" wrapText="1"/>
    </xf>
    <xf numFmtId="1" fontId="7" fillId="0" borderId="13" xfId="2" applyNumberFormat="1"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164" fontId="7" fillId="0" borderId="12" xfId="1" applyFont="1" applyFill="1" applyBorder="1" applyAlignment="1">
      <alignment horizontal="center" vertical="center" wrapText="1"/>
    </xf>
    <xf numFmtId="164" fontId="7" fillId="0" borderId="13" xfId="1" applyFont="1" applyFill="1" applyBorder="1" applyAlignment="1">
      <alignment horizontal="center" vertical="center" wrapText="1"/>
    </xf>
    <xf numFmtId="165" fontId="2" fillId="0" borderId="0" xfId="1" applyNumberFormat="1" applyFont="1" applyAlignment="1">
      <alignment horizontal="center" vertical="center"/>
    </xf>
    <xf numFmtId="0" fontId="19" fillId="0" borderId="15" xfId="2" applyFont="1" applyBorder="1" applyAlignment="1">
      <alignment horizontal="center" vertical="center"/>
    </xf>
    <xf numFmtId="165" fontId="19" fillId="0" borderId="15" xfId="8" applyNumberFormat="1" applyFont="1" applyBorder="1" applyAlignment="1">
      <alignment horizontal="center" vertical="center"/>
    </xf>
    <xf numFmtId="0" fontId="18" fillId="0" borderId="15" xfId="2" applyFont="1" applyBorder="1" applyAlignment="1">
      <alignment horizontal="center" vertical="center"/>
    </xf>
    <xf numFmtId="165" fontId="18" fillId="0" borderId="15" xfId="8" applyNumberFormat="1" applyFont="1" applyBorder="1" applyAlignment="1">
      <alignment horizontal="center" vertical="center"/>
    </xf>
  </cellXfs>
  <cellStyles count="9">
    <cellStyle name="Comma" xfId="1" builtinId="3"/>
    <cellStyle name="Comma 10" xfId="6" xr:uid="{1E5653E2-ACD0-4CED-AD71-759ABF408655}"/>
    <cellStyle name="Comma 2" xfId="8" xr:uid="{053B5D98-C745-4E2D-8ECB-417CE365836B}"/>
    <cellStyle name="Normal" xfId="0" builtinId="0"/>
    <cellStyle name="Normal 11" xfId="5" xr:uid="{772BA0F1-57E5-4236-B745-A0B6DBCE17F7}"/>
    <cellStyle name="Normal 2" xfId="2" xr:uid="{9078F25B-3B4C-45E1-8B06-21E167F90676}"/>
    <cellStyle name="Normal 2 2 3" xfId="4" xr:uid="{811E8136-A88C-4D5D-A82D-9AF2FBDFAC53}"/>
    <cellStyle name="Normal 6" xfId="7" xr:uid="{AD5F5081-A1CA-46C6-8F0E-841FE3B9BFD8}"/>
    <cellStyle name="Normal_boq 2 2" xfId="3" xr:uid="{165F7EEE-96F0-45CD-9519-1B202AD0B8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19"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0.250\124-Pervaiz%20Vandal\119-Labour%20Colony%20Muzaffargarh\1%20-%20Sewage%20Pumping%20Station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Hangu\E%20C%20E%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abib\JOb%20%232559%20Rahim%20Yar%20Khan\Detailed%20Cost%20Estimate%20April%2008\Contract%20Package-I\Line%20VX%20(package%20-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aiz\D\JAMIL\2497%20PGSHS%20Faisal%20Abad\PC-1%20(Rev.06)%20June%202005\amir-data-10-7-03\DATA\AMIR-1\ESTIMATES\FAISALABAD\University%20of%20Agriculture%20Faisalabad\FAISALABD-PH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aiz\D\JAMIL\2497%20PGSHS%20Faisal%20Abad\PC-1%20(Rev.06)%20June%202005\amir-data-10-7-03\DATA\AMIR-1\ESTIMATES\PUNJAB%20SQUASH%20COMPLEX\Rate%20Analysis\RATE%20ANALYSIS%20FOR%20PC-1-18-03-0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atabank3\shared\Kashif\Data\Rate%20Analysis\2%20-%20%20Rate%20Analtsis%20(Plumbing)\1-%20Main%20Salon%20Plan%20(Plumbing).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92.168.0.250\shared\Kashif\Liaqat%20Pur%20Final%20%20Detailed%20Cost%20Estimate%20Basit%20Working%2022-07-08\Liaqat%20Pur%20Final%20%20Detailed%20Cost%20Estimate\3.%20water%20Supply%20system\Distribution%20Syste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abib\JOb%20%232559%20Rahim%20Yar%20Khan\Job%20%23%202559%20Rahim%20yar%20Khan\Final%20Detailed%20Cost%20Estimate%20Jan%2008\Contract%20Package-III\Unserved%20Sewer%20Zone-I&amp;II\Line%20KLM%20(BSSW)%20%20(package%20-III).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Analysis.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Startup" Target="DATA/TEN/TALIBW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92.168.0.250\d\Invert%20levels%20Block%20M%20(new)\WS%20Bed%20Levels%20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ewage PS"/>
      <sheetName val="Storm PS"/>
      <sheetName val="Generator Room"/>
      <sheetName val="Control Room"/>
      <sheetName val="Miscellaneous"/>
      <sheetName val="Electrification"/>
    </sheetNames>
    <sheetDataSet>
      <sheetData sheetId="0" refreshError="1"/>
      <sheetData sheetId="1" refreshError="1"/>
      <sheetData sheetId="2" refreshError="1"/>
      <sheetData sheetId="3" refreshError="1"/>
      <sheetData sheetId="4" refreshError="1"/>
      <sheetData sheetId="5" refreshError="1"/>
      <sheetData sheetId="6">
        <row r="7">
          <cell r="A7" t="str">
            <v>Item No.</v>
          </cell>
          <cell r="B7" t="str">
            <v>Ref. Spec. Sect.</v>
          </cell>
          <cell r="C7" t="str">
            <v>Description</v>
          </cell>
          <cell r="D7" t="str">
            <v>Unit</v>
          </cell>
          <cell r="E7" t="str">
            <v>Quantity</v>
          </cell>
          <cell r="F7" t="str">
            <v>Unit Rate (Rs.)</v>
          </cell>
          <cell r="G7" t="str">
            <v>Total Amount (Rs.)</v>
          </cell>
        </row>
        <row r="9">
          <cell r="C9" t="str">
            <v>Circuit</v>
          </cell>
        </row>
        <row r="10">
          <cell r="A10" t="str">
            <v>6-1</v>
          </cell>
          <cell r="C10" t="str">
            <v xml:space="preserve">Supply, installation  and commissioning of light circuit   wiring, to be wired with 2x2.5mm sq. PVC insulated 300/500 V grade wire, manufactured by M/s. Pakistan Cables Ltd. Including cost of 1” dia. heavy duty PVC conduit make Beta, recessed in surface, </v>
          </cell>
          <cell r="D10" t="str">
            <v>Nos</v>
          </cell>
          <cell r="E10">
            <v>5</v>
          </cell>
          <cell r="F10">
            <v>720</v>
          </cell>
          <cell r="G10">
            <v>3600</v>
          </cell>
        </row>
        <row r="12">
          <cell r="C12" t="str">
            <v>1-3 Pin 15 Amps Switch Socket for General Use</v>
          </cell>
        </row>
        <row r="13">
          <cell r="A13" t="str">
            <v>6-2</v>
          </cell>
          <cell r="C13" t="str">
            <v>Wiring and fixing of 1-3 pin 15 Amps combined switch socket away from switch  board and wired with 2x1 core 4 mm sq. + 1x2.5mm sq. CPC, PVC wires 300/500 Volt grade, manufactured by M/s. Pakistan Cables Ltd. Including cost of 1" dia. heavy duty PVC condui</v>
          </cell>
          <cell r="D13" t="str">
            <v>Nos</v>
          </cell>
          <cell r="E13">
            <v>6</v>
          </cell>
          <cell r="F13">
            <v>250</v>
          </cell>
          <cell r="G13">
            <v>1500</v>
          </cell>
        </row>
        <row r="16">
          <cell r="C16" t="str">
            <v>Fluorescent Fittings</v>
          </cell>
        </row>
        <row r="17">
          <cell r="A17" t="str">
            <v>6-3</v>
          </cell>
          <cell r="C17" t="str">
            <v>Supply, Installation, testing and commissioning of following fluorescent light fittings,  ceiling, wall mounted or recessed in false ceiling made of MS sheet 22 SWG degreased and derusted with white enameled non yellowing paint, complete with chokes, lamp</v>
          </cell>
        </row>
        <row r="19">
          <cell r="A19" t="str">
            <v>a)</v>
          </cell>
          <cell r="C19" t="str">
            <v>Philips TMS 136.</v>
          </cell>
          <cell r="D19" t="str">
            <v>Nos</v>
          </cell>
          <cell r="E19">
            <v>8</v>
          </cell>
          <cell r="F19">
            <v>800</v>
          </cell>
          <cell r="G19">
            <v>6400</v>
          </cell>
        </row>
        <row r="20">
          <cell r="A20" t="str">
            <v>b)</v>
          </cell>
          <cell r="C20" t="str">
            <v>Philips TMS 236</v>
          </cell>
          <cell r="D20" t="str">
            <v>Nos</v>
          </cell>
          <cell r="E20">
            <v>3</v>
          </cell>
          <cell r="F20">
            <v>1000</v>
          </cell>
          <cell r="G20">
            <v>3000</v>
          </cell>
        </row>
        <row r="22">
          <cell r="C22" t="str">
            <v>Incandescent Fittings</v>
          </cell>
        </row>
        <row r="23">
          <cell r="A23" t="str">
            <v>6-4</v>
          </cell>
          <cell r="C23" t="str">
            <v>Supply Installation, testing and commissioning of Incandescent light fittings complete with brass lamp holders, fixing accessories earthing terminal, make as specified  by any one of the manufacturers in all respects</v>
          </cell>
        </row>
        <row r="25">
          <cell r="A25" t="str">
            <v>a)</v>
          </cell>
          <cell r="C25" t="str">
            <v>Philips CDS-PAR downlight with 120 W lamp.</v>
          </cell>
          <cell r="D25" t="str">
            <v>Nos</v>
          </cell>
          <cell r="E25">
            <v>2</v>
          </cell>
          <cell r="F25">
            <v>450</v>
          </cell>
          <cell r="G25">
            <v>900</v>
          </cell>
        </row>
        <row r="27">
          <cell r="A27" t="str">
            <v>c)</v>
          </cell>
          <cell r="C27" t="str">
            <v>Locally manufactured gate light with 100W lamp.</v>
          </cell>
          <cell r="D27" t="str">
            <v>Nos</v>
          </cell>
          <cell r="E27">
            <v>2</v>
          </cell>
          <cell r="F27">
            <v>330</v>
          </cell>
          <cell r="G27">
            <v>660</v>
          </cell>
        </row>
        <row r="29">
          <cell r="C29" t="str">
            <v>Ceiling Fans</v>
          </cell>
        </row>
        <row r="30">
          <cell r="A30" t="str">
            <v>6-5</v>
          </cell>
          <cell r="C30" t="str">
            <v>Supply, installation and commissioning of ceiling fans 56" sweep complete with capacitor, hanging rod, canopy, blades, nuts and bolts, make Climax, Asia, Pak. Including cost of all necessary accessories / materials, complete in all respects</v>
          </cell>
          <cell r="D30" t="str">
            <v>Nos</v>
          </cell>
          <cell r="E30">
            <v>2</v>
          </cell>
          <cell r="F30">
            <v>1800</v>
          </cell>
          <cell r="G30">
            <v>3600</v>
          </cell>
        </row>
        <row r="32">
          <cell r="C32" t="str">
            <v>Exhaust Fans</v>
          </cell>
        </row>
        <row r="33">
          <cell r="A33" t="str">
            <v>6-6</v>
          </cell>
          <cell r="C33" t="str">
            <v>Supply, installation and commissioning of exhaust fans of following sizes, complete with plastic frame, louvers, all necessary fixing accessories, complete in all respects, make Climax, Asia, Pak. Including cost of all necessary materials, complete in all</v>
          </cell>
          <cell r="D33" t="str">
            <v>Nos</v>
          </cell>
          <cell r="E33">
            <v>1</v>
          </cell>
          <cell r="F33">
            <v>1400</v>
          </cell>
          <cell r="G33">
            <v>1400</v>
          </cell>
        </row>
        <row r="35">
          <cell r="C35" t="str">
            <v>LIGHT CONTROL PANEL</v>
          </cell>
        </row>
        <row r="36">
          <cell r="A36" t="str">
            <v>6-7</v>
          </cell>
          <cell r="C36" t="str">
            <v>Light Control Panel designated as LCP-X with all installation and operational accessories as per site requirements, as per IP class 55 as directed by the Engineer. The LCP-X shall comprise the following</v>
          </cell>
          <cell r="D36" t="str">
            <v>Job</v>
          </cell>
          <cell r="E36">
            <v>1</v>
          </cell>
          <cell r="F36">
            <v>12000</v>
          </cell>
          <cell r="G36">
            <v>12000</v>
          </cell>
        </row>
        <row r="37">
          <cell r="C37" t="str">
            <v>INCOMING</v>
          </cell>
        </row>
        <row r="38">
          <cell r="C38" t="str">
            <v>1 No. 25 Amp TP MCCB RC = 15KA</v>
          </cell>
        </row>
        <row r="39">
          <cell r="C39" t="str">
            <v>1 No. VSS (RY-YB-BR-OFF-RN)</v>
          </cell>
        </row>
        <row r="40">
          <cell r="C40" t="str">
            <v>1 No. ASS (R-Y-B-OFF)</v>
          </cell>
        </row>
        <row r="41">
          <cell r="C41" t="str">
            <v>OUTGOING</v>
          </cell>
        </row>
        <row r="42">
          <cell r="C42" t="str">
            <v>3 Nos. 16 Amps TP MCCB RC = 6Ka</v>
          </cell>
        </row>
        <row r="44">
          <cell r="C44" t="str">
            <v>LT, 600/1000V, PVC, COPPER CONDUCTOR CABLE</v>
          </cell>
        </row>
        <row r="45">
          <cell r="A45" t="str">
            <v>6-8</v>
          </cell>
          <cell r="C45" t="str">
            <v>4 Core PVC/PVC armoured copper conductor cable pulled through RC Pipes including all Installation and operational  accessories as required for proper completion, as per technical specifications  and as directed by the Engineer.</v>
          </cell>
        </row>
        <row r="47">
          <cell r="A47" t="str">
            <v>(i)</v>
          </cell>
          <cell r="C47" t="str">
            <v>25 mm2</v>
          </cell>
          <cell r="D47" t="str">
            <v>Rm</v>
          </cell>
          <cell r="E47">
            <v>210</v>
          </cell>
          <cell r="F47">
            <v>930</v>
          </cell>
          <cell r="G47">
            <v>195300</v>
          </cell>
        </row>
        <row r="48">
          <cell r="A48" t="str">
            <v>(ii)</v>
          </cell>
          <cell r="C48" t="str">
            <v>16 mm2</v>
          </cell>
          <cell r="D48" t="str">
            <v>Rm</v>
          </cell>
          <cell r="E48">
            <v>300</v>
          </cell>
          <cell r="F48">
            <v>830</v>
          </cell>
          <cell r="G48">
            <v>249000</v>
          </cell>
        </row>
        <row r="50">
          <cell r="C50" t="str">
            <v>EARTHING</v>
          </cell>
        </row>
        <row r="51">
          <cell r="A51" t="str">
            <v>6-9</v>
          </cell>
          <cell r="C51" t="str">
            <v>Earth point comprising of 3 Metre in length. (16mm dia) copper coated M.S. rods driven in ground for Poles and LCPs  as shown on the drawing. The earthing rods shall be complete with fixing clamps etc.</v>
          </cell>
          <cell r="D51" t="str">
            <v>No.</v>
          </cell>
          <cell r="E51">
            <v>14</v>
          </cell>
          <cell r="F51">
            <v>3000</v>
          </cell>
          <cell r="G51">
            <v>42000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tus"/>
      <sheetName val="Bill - 1"/>
      <sheetName val="Bill 2"/>
      <sheetName val="Bill 3"/>
      <sheetName val="Bill 4"/>
      <sheetName val="Bill 5"/>
      <sheetName val="Bill 6"/>
      <sheetName val="Bill - 7"/>
      <sheetName val="ECE SUM"/>
      <sheetName val="Sec 1"/>
      <sheetName val="Sec 2 "/>
      <sheetName val="Sec 3"/>
      <sheetName val="Sec 4"/>
      <sheetName val="Sec 5"/>
      <sheetName val="Sec 6"/>
      <sheetName val="NGC"/>
      <sheetName val=" Cut Area"/>
      <sheetName val="Fill Area"/>
      <sheetName val="E.W SUMM"/>
      <sheetName val="Sub Grade"/>
      <sheetName val="C &amp; G"/>
      <sheetName val="Sturcture Sum"/>
      <sheetName val="2-3 x1"/>
      <sheetName val="1-.6 x .6"/>
      <sheetName val="1-2 x 1"/>
      <sheetName val="1-1.5 x 1"/>
      <sheetName val="1-1 x 1"/>
      <sheetName val="8 - 3 x1"/>
      <sheetName val="1-1.5 x 1.5 "/>
      <sheetName val="1 - 3 x 1"/>
      <sheetName val="4 - 3 x 1.5"/>
      <sheetName val="4-3 x1  "/>
      <sheetName val="2 - 2 x 1"/>
      <sheetName val="610mm"/>
      <sheetName val="460mm, "/>
      <sheetName val="BOQ-Pnds  "/>
      <sheetName val="BOQ-Drn"/>
      <sheetName val="BOQ-BZ"/>
      <sheetName val="BOQ-F &amp; G"/>
      <sheetName val="Electrical Works"/>
      <sheetName val="2 Rooms Staff Qtr"/>
      <sheetName val="BOQ-D.Box (2)"/>
      <sheetName val="Grit Chamber "/>
      <sheetName val="BOQ-P.Flume "/>
      <sheetName val="wORKSHOP"/>
      <sheetName val="MixBed"/>
      <sheetName val="CondPol"/>
    </sheetNames>
    <sheetDataSet>
      <sheetData sheetId="0"/>
      <sheetData sheetId="1" refreshError="1">
        <row r="1">
          <cell r="A1" t="str">
            <v>DALLAN TO KHARMAS KHEL ROAD</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Line VX) "/>
      <sheetName val="G.Non Schedule"/>
      <sheetName val="Sewerage (Non-Sch)"/>
      <sheetName val="Input Data"/>
      <sheetName val="Backup Sewerage (1)"/>
      <sheetName val="Backup Sewerage (ss)"/>
      <sheetName val="Back up (Dismentalling) "/>
      <sheetName val="Back up (Manhole) "/>
      <sheetName val="Manhol Backup Calc"/>
      <sheetName val="Backup data"/>
      <sheetName val="Left over Shuttering"/>
      <sheetName val="Sheet1 (2)"/>
      <sheetName val="Sheet1 (3)"/>
    </sheetNames>
    <sheetDataSet>
      <sheetData sheetId="0"/>
      <sheetData sheetId="1"/>
      <sheetData sheetId="2"/>
      <sheetData sheetId="3"/>
      <sheetData sheetId="4"/>
      <sheetData sheetId="5"/>
      <sheetData sheetId="6"/>
      <sheetData sheetId="7"/>
      <sheetData sheetId="8"/>
      <sheetData sheetId="9" refreshError="1">
        <row r="5">
          <cell r="C5">
            <v>225</v>
          </cell>
          <cell r="D5">
            <v>13</v>
          </cell>
          <cell r="E5">
            <v>330</v>
          </cell>
          <cell r="F5">
            <v>2</v>
          </cell>
          <cell r="G5">
            <v>45</v>
          </cell>
          <cell r="H5">
            <v>4</v>
          </cell>
          <cell r="I5">
            <v>102</v>
          </cell>
          <cell r="J5">
            <v>1220</v>
          </cell>
          <cell r="K5">
            <v>1070</v>
          </cell>
          <cell r="L5">
            <v>980</v>
          </cell>
          <cell r="M5">
            <v>880</v>
          </cell>
          <cell r="N5">
            <v>0.875</v>
          </cell>
          <cell r="O5">
            <v>0.27</v>
          </cell>
          <cell r="P5">
            <v>2.88</v>
          </cell>
          <cell r="Q5">
            <v>0.88</v>
          </cell>
          <cell r="R5">
            <v>2.06</v>
          </cell>
          <cell r="S5">
            <v>0.19</v>
          </cell>
          <cell r="T5">
            <v>1.1000000000000001</v>
          </cell>
          <cell r="U5" t="str">
            <v>1/265</v>
          </cell>
        </row>
        <row r="6">
          <cell r="C6">
            <v>310</v>
          </cell>
          <cell r="D6">
            <v>16</v>
          </cell>
          <cell r="E6">
            <v>406</v>
          </cell>
          <cell r="F6">
            <v>2</v>
          </cell>
          <cell r="G6">
            <v>51</v>
          </cell>
          <cell r="H6">
            <v>4</v>
          </cell>
          <cell r="I6">
            <v>102</v>
          </cell>
          <cell r="J6">
            <v>1220</v>
          </cell>
          <cell r="K6">
            <v>1070</v>
          </cell>
          <cell r="L6">
            <v>1050</v>
          </cell>
          <cell r="M6">
            <v>950</v>
          </cell>
          <cell r="N6">
            <v>1</v>
          </cell>
          <cell r="O6">
            <v>0.3</v>
          </cell>
          <cell r="P6">
            <v>3.13</v>
          </cell>
          <cell r="Q6">
            <v>0.95</v>
          </cell>
          <cell r="R6">
            <v>2.4300000000000002</v>
          </cell>
          <cell r="S6">
            <v>0.23</v>
          </cell>
          <cell r="T6">
            <v>1.96</v>
          </cell>
          <cell r="U6" t="str">
            <v>1/385</v>
          </cell>
        </row>
        <row r="7">
          <cell r="C7">
            <v>380</v>
          </cell>
          <cell r="D7">
            <v>19.5</v>
          </cell>
          <cell r="E7">
            <v>495</v>
          </cell>
          <cell r="F7">
            <v>2.25</v>
          </cell>
          <cell r="G7">
            <v>57</v>
          </cell>
          <cell r="H7">
            <v>4.875</v>
          </cell>
          <cell r="I7">
            <v>124</v>
          </cell>
          <cell r="J7">
            <v>1220</v>
          </cell>
          <cell r="K7">
            <v>1070</v>
          </cell>
          <cell r="L7">
            <v>1140</v>
          </cell>
          <cell r="M7">
            <v>1040</v>
          </cell>
          <cell r="N7">
            <v>1.2190000000000001</v>
          </cell>
          <cell r="O7">
            <v>0.37</v>
          </cell>
          <cell r="P7">
            <v>3.42</v>
          </cell>
          <cell r="Q7">
            <v>1.04</v>
          </cell>
          <cell r="R7">
            <v>3.13</v>
          </cell>
          <cell r="S7">
            <v>0.28999999999999998</v>
          </cell>
          <cell r="T7">
            <v>3.06</v>
          </cell>
          <cell r="U7" t="str">
            <v>1/520</v>
          </cell>
        </row>
        <row r="8">
          <cell r="C8">
            <v>460</v>
          </cell>
          <cell r="D8">
            <v>23</v>
          </cell>
          <cell r="E8">
            <v>584</v>
          </cell>
          <cell r="F8">
            <v>2.5</v>
          </cell>
          <cell r="G8">
            <v>63</v>
          </cell>
          <cell r="H8">
            <v>5.75</v>
          </cell>
          <cell r="I8">
            <v>146</v>
          </cell>
          <cell r="J8">
            <v>1520</v>
          </cell>
          <cell r="K8">
            <v>1220</v>
          </cell>
          <cell r="L8">
            <v>1230</v>
          </cell>
          <cell r="M8">
            <v>1130</v>
          </cell>
          <cell r="N8">
            <v>1.4379999999999999</v>
          </cell>
          <cell r="O8">
            <v>0.44</v>
          </cell>
          <cell r="P8">
            <v>3.71</v>
          </cell>
          <cell r="Q8">
            <v>1.1299999999999999</v>
          </cell>
          <cell r="R8">
            <v>3.89</v>
          </cell>
          <cell r="S8">
            <v>0.36</v>
          </cell>
          <cell r="T8">
            <v>4.43</v>
          </cell>
          <cell r="U8" t="str">
            <v>1/660</v>
          </cell>
        </row>
        <row r="9">
          <cell r="C9">
            <v>530</v>
          </cell>
          <cell r="D9">
            <v>26.5</v>
          </cell>
          <cell r="E9">
            <v>673</v>
          </cell>
          <cell r="F9">
            <v>2.75</v>
          </cell>
          <cell r="G9">
            <v>70</v>
          </cell>
          <cell r="H9">
            <v>6.625</v>
          </cell>
          <cell r="I9">
            <v>168</v>
          </cell>
          <cell r="J9">
            <v>1520</v>
          </cell>
          <cell r="K9">
            <v>1220</v>
          </cell>
          <cell r="L9">
            <v>1320</v>
          </cell>
          <cell r="M9">
            <v>1220</v>
          </cell>
          <cell r="N9">
            <v>1.6559999999999999</v>
          </cell>
          <cell r="O9">
            <v>0.5</v>
          </cell>
          <cell r="P9">
            <v>4</v>
          </cell>
          <cell r="Q9">
            <v>1.22</v>
          </cell>
          <cell r="R9">
            <v>4.71</v>
          </cell>
          <cell r="S9">
            <v>0.44</v>
          </cell>
          <cell r="T9">
            <v>6</v>
          </cell>
          <cell r="U9" t="str">
            <v>1/820</v>
          </cell>
        </row>
        <row r="10">
          <cell r="C10">
            <v>610</v>
          </cell>
          <cell r="D10">
            <v>30</v>
          </cell>
          <cell r="E10">
            <v>762</v>
          </cell>
          <cell r="F10">
            <v>3</v>
          </cell>
          <cell r="G10">
            <v>76</v>
          </cell>
          <cell r="H10">
            <v>7.5</v>
          </cell>
          <cell r="I10">
            <v>191</v>
          </cell>
          <cell r="J10">
            <v>1520</v>
          </cell>
          <cell r="K10">
            <v>1220</v>
          </cell>
          <cell r="L10">
            <v>1410</v>
          </cell>
          <cell r="M10">
            <v>1310</v>
          </cell>
          <cell r="N10">
            <v>1.875</v>
          </cell>
          <cell r="O10">
            <v>0.56999999999999995</v>
          </cell>
          <cell r="P10">
            <v>4.29</v>
          </cell>
          <cell r="Q10">
            <v>1.31</v>
          </cell>
          <cell r="R10">
            <v>5.59</v>
          </cell>
          <cell r="S10">
            <v>0.52</v>
          </cell>
          <cell r="T10">
            <v>7.88</v>
          </cell>
          <cell r="U10" t="str">
            <v>1/970</v>
          </cell>
        </row>
        <row r="11">
          <cell r="C11">
            <v>690</v>
          </cell>
          <cell r="D11">
            <v>33.5</v>
          </cell>
          <cell r="E11">
            <v>851</v>
          </cell>
          <cell r="F11">
            <v>3.25</v>
          </cell>
          <cell r="G11">
            <v>83</v>
          </cell>
          <cell r="H11">
            <v>8.375</v>
          </cell>
          <cell r="I11">
            <v>213</v>
          </cell>
          <cell r="J11">
            <v>1520</v>
          </cell>
          <cell r="K11">
            <v>1220</v>
          </cell>
          <cell r="L11">
            <v>1500</v>
          </cell>
          <cell r="M11">
            <v>1400</v>
          </cell>
          <cell r="N11">
            <v>2.0939999999999999</v>
          </cell>
          <cell r="O11">
            <v>0.64</v>
          </cell>
          <cell r="P11">
            <v>4.58</v>
          </cell>
          <cell r="Q11">
            <v>1.4</v>
          </cell>
          <cell r="R11">
            <v>6.54</v>
          </cell>
          <cell r="S11">
            <v>0.61</v>
          </cell>
          <cell r="T11">
            <v>10.130000000000001</v>
          </cell>
          <cell r="U11" t="str">
            <v>1/1100</v>
          </cell>
        </row>
        <row r="12">
          <cell r="C12">
            <v>760</v>
          </cell>
          <cell r="D12">
            <v>37</v>
          </cell>
          <cell r="E12">
            <v>940</v>
          </cell>
          <cell r="F12">
            <v>3.5</v>
          </cell>
          <cell r="G12">
            <v>89</v>
          </cell>
          <cell r="H12">
            <v>9.25</v>
          </cell>
          <cell r="I12">
            <v>235</v>
          </cell>
          <cell r="J12">
            <v>1520</v>
          </cell>
          <cell r="K12">
            <v>1220</v>
          </cell>
          <cell r="L12">
            <v>1590</v>
          </cell>
          <cell r="M12">
            <v>1490</v>
          </cell>
          <cell r="N12">
            <v>2.3130000000000002</v>
          </cell>
          <cell r="O12">
            <v>0.71</v>
          </cell>
          <cell r="P12">
            <v>4.88</v>
          </cell>
          <cell r="Q12">
            <v>1.49</v>
          </cell>
          <cell r="R12">
            <v>7.54</v>
          </cell>
          <cell r="S12">
            <v>0.7</v>
          </cell>
          <cell r="T12">
            <v>12.33</v>
          </cell>
          <cell r="U12" t="str">
            <v>1/1300</v>
          </cell>
        </row>
        <row r="13">
          <cell r="C13">
            <v>840</v>
          </cell>
          <cell r="D13">
            <v>40.5</v>
          </cell>
          <cell r="E13">
            <v>1029</v>
          </cell>
          <cell r="F13">
            <v>3.75</v>
          </cell>
          <cell r="G13">
            <v>95</v>
          </cell>
          <cell r="H13">
            <v>10.125</v>
          </cell>
          <cell r="I13">
            <v>257</v>
          </cell>
          <cell r="J13">
            <v>1860</v>
          </cell>
          <cell r="K13">
            <v>1370</v>
          </cell>
          <cell r="L13">
            <v>1680</v>
          </cell>
          <cell r="M13">
            <v>1580</v>
          </cell>
          <cell r="N13">
            <v>2.5310000000000001</v>
          </cell>
          <cell r="O13">
            <v>0.77</v>
          </cell>
          <cell r="P13">
            <v>5.17</v>
          </cell>
          <cell r="Q13">
            <v>1.58</v>
          </cell>
          <cell r="R13">
            <v>8.61</v>
          </cell>
          <cell r="S13">
            <v>0.8</v>
          </cell>
          <cell r="T13">
            <v>14.81</v>
          </cell>
          <cell r="U13" t="str">
            <v>1/1500</v>
          </cell>
        </row>
        <row r="14">
          <cell r="C14">
            <v>910</v>
          </cell>
          <cell r="D14">
            <v>44</v>
          </cell>
          <cell r="E14">
            <v>1118</v>
          </cell>
          <cell r="F14">
            <v>4</v>
          </cell>
          <cell r="G14">
            <v>101</v>
          </cell>
          <cell r="H14">
            <v>11</v>
          </cell>
          <cell r="I14">
            <v>279</v>
          </cell>
          <cell r="J14">
            <v>1860</v>
          </cell>
          <cell r="K14">
            <v>1370</v>
          </cell>
          <cell r="L14">
            <v>1760</v>
          </cell>
          <cell r="M14">
            <v>1660</v>
          </cell>
          <cell r="N14">
            <v>2.75</v>
          </cell>
          <cell r="O14">
            <v>0.84</v>
          </cell>
          <cell r="P14">
            <v>5.46</v>
          </cell>
          <cell r="Q14">
            <v>1.66</v>
          </cell>
          <cell r="R14">
            <v>9.7200000000000006</v>
          </cell>
          <cell r="S14">
            <v>0.9</v>
          </cell>
          <cell r="T14">
            <v>17.809999999999999</v>
          </cell>
          <cell r="U14" t="str">
            <v>1/1650</v>
          </cell>
        </row>
        <row r="15">
          <cell r="C15">
            <v>1070</v>
          </cell>
          <cell r="D15">
            <v>51</v>
          </cell>
          <cell r="E15">
            <v>1295</v>
          </cell>
          <cell r="F15">
            <v>4.5</v>
          </cell>
          <cell r="G15">
            <v>114</v>
          </cell>
          <cell r="H15">
            <v>12.75</v>
          </cell>
          <cell r="I15">
            <v>324</v>
          </cell>
          <cell r="J15">
            <v>1860</v>
          </cell>
          <cell r="K15">
            <v>1370</v>
          </cell>
          <cell r="L15">
            <v>1940</v>
          </cell>
          <cell r="M15">
            <v>1840</v>
          </cell>
          <cell r="N15">
            <v>3.1880000000000002</v>
          </cell>
          <cell r="O15">
            <v>0.97</v>
          </cell>
          <cell r="P15">
            <v>6.04</v>
          </cell>
          <cell r="Q15">
            <v>1.84</v>
          </cell>
          <cell r="R15">
            <v>12.16</v>
          </cell>
          <cell r="S15">
            <v>1.1299999999999999</v>
          </cell>
          <cell r="T15">
            <v>24.1</v>
          </cell>
          <cell r="U15" t="str">
            <v>1/2050</v>
          </cell>
        </row>
        <row r="16">
          <cell r="C16">
            <v>1220</v>
          </cell>
          <cell r="D16">
            <v>58</v>
          </cell>
          <cell r="E16">
            <v>1473</v>
          </cell>
          <cell r="F16">
            <v>5</v>
          </cell>
          <cell r="G16">
            <v>127</v>
          </cell>
          <cell r="H16">
            <v>14.5</v>
          </cell>
          <cell r="I16">
            <v>368</v>
          </cell>
          <cell r="J16">
            <v>2320</v>
          </cell>
          <cell r="K16">
            <v>1520</v>
          </cell>
          <cell r="L16">
            <v>2120</v>
          </cell>
          <cell r="M16">
            <v>2020</v>
          </cell>
          <cell r="N16">
            <v>3.625</v>
          </cell>
          <cell r="O16">
            <v>1.1000000000000001</v>
          </cell>
          <cell r="P16">
            <v>6.63</v>
          </cell>
          <cell r="Q16">
            <v>2.02</v>
          </cell>
          <cell r="R16">
            <v>14.84</v>
          </cell>
          <cell r="S16">
            <v>1.38</v>
          </cell>
          <cell r="T16">
            <v>31.48</v>
          </cell>
          <cell r="U16" t="str">
            <v>1/2450</v>
          </cell>
        </row>
        <row r="17">
          <cell r="C17">
            <v>1370</v>
          </cell>
          <cell r="D17">
            <v>65</v>
          </cell>
          <cell r="E17">
            <v>1651</v>
          </cell>
          <cell r="F17">
            <v>5.5</v>
          </cell>
          <cell r="G17">
            <v>140</v>
          </cell>
          <cell r="H17">
            <v>16.25</v>
          </cell>
          <cell r="I17">
            <v>413</v>
          </cell>
          <cell r="J17">
            <v>2320</v>
          </cell>
          <cell r="K17">
            <v>1520</v>
          </cell>
          <cell r="L17">
            <v>2300</v>
          </cell>
          <cell r="M17">
            <v>2200</v>
          </cell>
          <cell r="N17">
            <v>4.0629999999999997</v>
          </cell>
          <cell r="O17">
            <v>1.24</v>
          </cell>
          <cell r="P17">
            <v>7.21</v>
          </cell>
          <cell r="Q17">
            <v>2.2000000000000002</v>
          </cell>
          <cell r="R17">
            <v>17.760000000000002</v>
          </cell>
          <cell r="S17">
            <v>1.65</v>
          </cell>
          <cell r="T17">
            <v>39.96</v>
          </cell>
          <cell r="U17" t="str">
            <v>1/2850</v>
          </cell>
        </row>
        <row r="18">
          <cell r="C18">
            <v>1520</v>
          </cell>
          <cell r="D18">
            <v>72</v>
          </cell>
          <cell r="E18">
            <v>1829</v>
          </cell>
          <cell r="F18">
            <v>6</v>
          </cell>
          <cell r="G18">
            <v>152</v>
          </cell>
          <cell r="H18">
            <v>18</v>
          </cell>
          <cell r="I18">
            <v>457</v>
          </cell>
          <cell r="J18">
            <v>2790</v>
          </cell>
          <cell r="K18">
            <v>1660</v>
          </cell>
          <cell r="L18">
            <v>2470</v>
          </cell>
          <cell r="M18">
            <v>2370</v>
          </cell>
          <cell r="N18">
            <v>4.5</v>
          </cell>
          <cell r="O18">
            <v>1.37</v>
          </cell>
          <cell r="P18">
            <v>7.79</v>
          </cell>
          <cell r="Q18">
            <v>2.37</v>
          </cell>
          <cell r="R18">
            <v>20.93</v>
          </cell>
          <cell r="S18">
            <v>1.94</v>
          </cell>
          <cell r="T18">
            <v>49.18</v>
          </cell>
          <cell r="U18" t="str">
            <v>1/3300</v>
          </cell>
        </row>
        <row r="19">
          <cell r="C19">
            <v>1680</v>
          </cell>
          <cell r="D19">
            <v>79</v>
          </cell>
          <cell r="E19">
            <v>2007</v>
          </cell>
          <cell r="F19">
            <v>6.5</v>
          </cell>
          <cell r="G19">
            <v>165</v>
          </cell>
          <cell r="H19">
            <v>19.75</v>
          </cell>
          <cell r="I19">
            <v>502</v>
          </cell>
          <cell r="J19">
            <v>2790</v>
          </cell>
          <cell r="K19">
            <v>1660</v>
          </cell>
          <cell r="L19">
            <v>2650</v>
          </cell>
          <cell r="M19">
            <v>2550</v>
          </cell>
          <cell r="N19">
            <v>5.375</v>
          </cell>
          <cell r="O19">
            <v>1.64</v>
          </cell>
          <cell r="P19">
            <v>8.3800000000000008</v>
          </cell>
          <cell r="Q19">
            <v>2.5499999999999998</v>
          </cell>
          <cell r="R19">
            <v>27.95</v>
          </cell>
          <cell r="S19">
            <v>2.6</v>
          </cell>
          <cell r="T19">
            <v>61.56</v>
          </cell>
          <cell r="U19" t="str">
            <v>1/3500</v>
          </cell>
        </row>
        <row r="20">
          <cell r="C20">
            <v>1830</v>
          </cell>
          <cell r="D20">
            <v>86</v>
          </cell>
          <cell r="E20">
            <v>2184</v>
          </cell>
          <cell r="F20">
            <v>7</v>
          </cell>
          <cell r="G20">
            <v>178</v>
          </cell>
          <cell r="H20">
            <v>21.5</v>
          </cell>
          <cell r="I20">
            <v>546</v>
          </cell>
          <cell r="J20">
            <v>2790</v>
          </cell>
          <cell r="K20">
            <v>1660</v>
          </cell>
          <cell r="L20">
            <v>2830</v>
          </cell>
          <cell r="M20">
            <v>2730</v>
          </cell>
          <cell r="N20">
            <v>5.5479000000000003</v>
          </cell>
          <cell r="O20">
            <v>1.69</v>
          </cell>
          <cell r="P20">
            <v>8.9600000000000009</v>
          </cell>
          <cell r="Q20">
            <v>2.73</v>
          </cell>
          <cell r="R20">
            <v>28.88</v>
          </cell>
          <cell r="S20">
            <v>2.68</v>
          </cell>
          <cell r="T20">
            <v>77.650000000000006</v>
          </cell>
          <cell r="U20" t="str">
            <v>1/3500</v>
          </cell>
        </row>
      </sheetData>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20"/>
      <sheetName val="G-18-19"/>
      <sheetName val="ROW"/>
      <sheetName val="45-GAL"/>
      <sheetName val="SPN-4"/>
      <sheetName val="SPN-3"/>
      <sheetName val="GT-VL"/>
      <sheetName val="MUS-SH"/>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
      <sheetName val="Opt-II"/>
      <sheetName val="Opt-III"/>
      <sheetName val="Opt-IV"/>
      <sheetName val="Profile"/>
      <sheetName val="Sheet1"/>
      <sheetName val="Velocity Check"/>
      <sheetName val="Q~V"/>
      <sheetName val="G-20"/>
      <sheetName val="WBM 206"/>
      <sheetName val="Material"/>
      <sheetName val="Velocity_Check"/>
      <sheetName val="WBM_206"/>
      <sheetName val="MATave I&amp;II MODEL"/>
      <sheetName val="Services"/>
      <sheetName val="B.O.Q"/>
      <sheetName val="MixBed"/>
      <sheetName val="CondPol"/>
      <sheetName val="MTL$-INTER"/>
      <sheetName val="MEASUREMENT"/>
      <sheetName val="CostDB"/>
      <sheetName val="LIST"/>
      <sheetName val="Ext.Boq139"/>
      <sheetName val="BS-Notes"/>
      <sheetName val="cost 1"/>
      <sheetName val="Code 02"/>
      <sheetName val="Code 03"/>
      <sheetName val="Code 04"/>
      <sheetName val="Code 05"/>
      <sheetName val="Code 06"/>
      <sheetName val="Code 07"/>
      <sheetName val="Code 09"/>
      <sheetName val="Velocity_Check1"/>
      <sheetName val="WBM_2061"/>
      <sheetName val="MATave_I&amp;II_MODEL"/>
      <sheetName val="B_O_Q"/>
      <sheetName val="Sheet1 (2)"/>
      <sheetName val="Sheet3"/>
      <sheetName val="measurment"/>
      <sheetName val="BOQ"/>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Bw"/>
      <sheetName val="sec30"/>
      <sheetName val="sec14"/>
      <sheetName val="sec5"/>
      <sheetName val="sec16"/>
      <sheetName val="sec23"/>
      <sheetName val="sec25"/>
      <sheetName val="sec27"/>
      <sheetName val="sec28"/>
      <sheetName val="sec31"/>
      <sheetName val="sec13"/>
      <sheetName val="Design Data"/>
      <sheetName val="M.D.B Analysis "/>
      <sheetName val="Civil Materials"/>
      <sheetName val="B"/>
      <sheetName val="Ext.Boq-1"/>
      <sheetName val="Bill - 1"/>
      <sheetName val="Matl Sum"/>
      <sheetName val="Sheet2"/>
      <sheetName val="M-480"/>
      <sheetName val="M-519"/>
      <sheetName val="Comp-1"/>
      <sheetName val="Code03"/>
      <sheetName val="Summary"/>
      <sheetName val="Eqpt"/>
      <sheetName val="B.O.Q (2)"/>
      <sheetName val="Ext.Boq-1 (2)"/>
      <sheetName val="TITLES"/>
      <sheetName val="Rate Analysis"/>
      <sheetName val="Backup (Dist. Net work)"/>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s>
    <sheetDataSet>
      <sheetData sheetId="0">
        <row r="24">
          <cell r="F24">
            <v>1</v>
          </cell>
        </row>
      </sheetData>
      <sheetData sheetId="1">
        <row r="24">
          <cell r="F24">
            <v>1</v>
          </cell>
        </row>
      </sheetData>
      <sheetData sheetId="2">
        <row r="24">
          <cell r="F24">
            <v>1</v>
          </cell>
        </row>
      </sheetData>
      <sheetData sheetId="3">
        <row r="24">
          <cell r="F24">
            <v>1</v>
          </cell>
        </row>
      </sheetData>
      <sheetData sheetId="4" refreshError="1"/>
      <sheetData sheetId="5" refreshError="1">
        <row r="24">
          <cell r="F24">
            <v>1</v>
          </cell>
        </row>
        <row r="25">
          <cell r="F25">
            <v>0.15</v>
          </cell>
        </row>
      </sheetData>
      <sheetData sheetId="6"/>
      <sheetData sheetId="7"/>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ATE"/>
      <sheetName val="STEEL (2)"/>
      <sheetName val="CONST-JNT"/>
      <sheetName val="FF-BW"/>
      <sheetName val="MF-CL"/>
      <sheetName val="DR-CL"/>
      <sheetName val="DR"/>
      <sheetName val="LOUVER"/>
      <sheetName val="GRATTING"/>
      <sheetName val="RAILING"/>
      <sheetName val="RAILING (2)"/>
      <sheetName val="SPIRAL"/>
      <sheetName val="GATE"/>
      <sheetName val="VNL-FL"/>
      <sheetName val="CON-FL"/>
      <sheetName val="VNL-SK"/>
      <sheetName val="PAVER"/>
      <sheetName val="MULTANI"/>
      <sheetName val="GRASS"/>
      <sheetName val="P-EMU"/>
      <sheetName val="V-EMU"/>
      <sheetName val="SPN-2"/>
      <sheetName val="SPN-3"/>
      <sheetName val="SPN-4"/>
      <sheetName val="SPN-6"/>
      <sheetName val="CLEN"/>
      <sheetName val="M-H"/>
      <sheetName val="M-H (2)"/>
      <sheetName val="35-GAL"/>
      <sheetName val="FOUNT"/>
      <sheetName val="OHT"/>
      <sheetName val="PUMP"/>
      <sheetName val="Sheet1"/>
      <sheetName val="Hyd. Statement"/>
    </sheetNames>
    <sheetDataSet>
      <sheetData sheetId="0" refreshError="1">
        <row r="42">
          <cell r="D42">
            <v>20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sheetName val="W.B,W.C"/>
      <sheetName val="Basin Mix"/>
      <sheetName val="Shower Set"/>
      <sheetName val="Pillar tap"/>
      <sheetName val="Accessories"/>
      <sheetName val="Looking Mirror"/>
      <sheetName val="Bib tap"/>
      <sheetName val="G.I PIPE "/>
      <sheetName val="valve"/>
      <sheetName val="uPVC Drainage"/>
      <sheetName val="Gully Trap"/>
      <sheetName val="Vent Cowel"/>
      <sheetName val="Floor Trap"/>
      <sheetName val="Clean out"/>
      <sheetName val="Gully Grating Chamber"/>
      <sheetName val="Sinks"/>
      <sheetName val="J.C"/>
      <sheetName val="Earthenware Sink"/>
      <sheetName val="EXCAVATION"/>
      <sheetName val="SAND FILLING"/>
      <sheetName val="PE Pipes"/>
      <sheetName val="SEWER BEDDING"/>
      <sheetName val="RCC Pipe"/>
      <sheetName val="MH. 2.5x2.5"/>
      <sheetName val="pipe lengths"/>
      <sheetName val="Water Supplybackup "/>
      <sheetName val="Brick Masonry"/>
      <sheetName val="HS"/>
      <sheetName val="concrete"/>
      <sheetName val="Sheet1"/>
      <sheetName val="Steel"/>
      <sheetName val="Insta Gas Geyser 6L"/>
      <sheetName val="Insta Gas Geyser 12L (2)"/>
    </sheetNames>
    <sheetDataSet>
      <sheetData sheetId="0"/>
      <sheetData sheetId="1">
        <row r="3">
          <cell r="H3" t="str">
            <v>Plumber</v>
          </cell>
          <cell r="I3">
            <v>380</v>
          </cell>
        </row>
        <row r="4">
          <cell r="H4" t="str">
            <v>Cooly (Unskilled)</v>
          </cell>
          <cell r="I4">
            <v>330</v>
          </cell>
        </row>
        <row r="5">
          <cell r="H5" t="str">
            <v>Helper</v>
          </cell>
          <cell r="I5">
            <v>290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sheetData sheetId="20" refreshError="1"/>
      <sheetData sheetId="21" refreshError="1"/>
      <sheetData sheetId="22" refreshError="1"/>
      <sheetData sheetId="23"/>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Dist. Net)"/>
      <sheetName val="Backup (Dist. Net work)"/>
      <sheetName val="C.I Specials (Dist. Net)"/>
      <sheetName val="Data"/>
    </sheetNames>
    <sheetDataSet>
      <sheetData sheetId="0" refreshError="1"/>
      <sheetData sheetId="1">
        <row r="26">
          <cell r="B26" t="str">
            <v>0 to 5'  depth</v>
          </cell>
        </row>
        <row r="27">
          <cell r="B27" t="str">
            <v>Class -B</v>
          </cell>
        </row>
        <row r="28">
          <cell r="B28" t="str">
            <v>3" (75 mm)  i/d</v>
          </cell>
          <cell r="C28">
            <v>3</v>
          </cell>
          <cell r="D28">
            <v>3.33</v>
          </cell>
          <cell r="E28">
            <v>1</v>
          </cell>
          <cell r="F28">
            <v>1</v>
          </cell>
        </row>
        <row r="29">
          <cell r="B29" t="str">
            <v>4" (100 mm)  i/d</v>
          </cell>
          <cell r="C29">
            <v>4</v>
          </cell>
          <cell r="D29">
            <v>4.38</v>
          </cell>
          <cell r="E29">
            <v>1</v>
          </cell>
          <cell r="F29">
            <v>1</v>
          </cell>
        </row>
        <row r="30">
          <cell r="B30" t="str">
            <v>6" (150 mm)  i/d</v>
          </cell>
          <cell r="C30">
            <v>6</v>
          </cell>
          <cell r="D30">
            <v>6.5</v>
          </cell>
          <cell r="E30">
            <v>1</v>
          </cell>
          <cell r="F30">
            <v>1</v>
          </cell>
        </row>
      </sheetData>
      <sheetData sheetId="2"/>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Line KLM)"/>
      <sheetName val="G.Non Schedule"/>
      <sheetName val="Sewerage (Non-Sch)"/>
      <sheetName val="Input Data"/>
      <sheetName val="Backup Sewerage"/>
      <sheetName val="Backup Sewerage (ASSW)"/>
      <sheetName val="Backup Sewerage (BSSW)"/>
      <sheetName val="Back up (Dismentalling) "/>
      <sheetName val="Back up (Manhole) "/>
      <sheetName val="Manhol Backup Calc"/>
      <sheetName val="Backup data"/>
      <sheetName val="Left over Shuttering"/>
    </sheetNames>
    <sheetDataSet>
      <sheetData sheetId="0"/>
      <sheetData sheetId="1"/>
      <sheetData sheetId="2"/>
      <sheetData sheetId="3"/>
      <sheetData sheetId="4"/>
      <sheetData sheetId="5"/>
      <sheetData sheetId="6"/>
      <sheetData sheetId="7"/>
      <sheetData sheetId="8"/>
      <sheetData sheetId="9" refreshError="1">
        <row r="16">
          <cell r="C16">
            <v>225</v>
          </cell>
          <cell r="D16">
            <v>4.68</v>
          </cell>
          <cell r="E16">
            <v>45</v>
          </cell>
          <cell r="F16">
            <v>1220</v>
          </cell>
          <cell r="G16">
            <v>5.4379999999999997</v>
          </cell>
          <cell r="H16">
            <v>2.81</v>
          </cell>
          <cell r="I16">
            <v>2.1</v>
          </cell>
          <cell r="J16">
            <v>13.023323119805443</v>
          </cell>
          <cell r="K16">
            <v>2.4</v>
          </cell>
          <cell r="L16">
            <v>14.88379785120622</v>
          </cell>
          <cell r="M16">
            <v>0.93799999999999972</v>
          </cell>
          <cell r="N16">
            <v>5.8170843268464294</v>
          </cell>
          <cell r="O16">
            <v>2.5100000000000002</v>
          </cell>
          <cell r="P16">
            <v>300</v>
          </cell>
          <cell r="Q16">
            <v>1.4844260907660793</v>
          </cell>
          <cell r="R16">
            <v>2.21</v>
          </cell>
          <cell r="S16">
            <v>300</v>
          </cell>
          <cell r="T16">
            <v>1.150788950954843</v>
          </cell>
          <cell r="U16">
            <v>4.8380000000000001</v>
          </cell>
          <cell r="V16">
            <v>4.9254649888402948</v>
          </cell>
          <cell r="W16">
            <v>1.8773521525340251</v>
          </cell>
          <cell r="X16">
            <v>1220</v>
          </cell>
          <cell r="Y16">
            <v>18.542810814842252</v>
          </cell>
          <cell r="Z16">
            <v>1920</v>
          </cell>
          <cell r="AA16">
            <v>29.182128495489444</v>
          </cell>
          <cell r="AB16">
            <v>300</v>
          </cell>
          <cell r="AC16">
            <v>4.3550000000000004</v>
          </cell>
          <cell r="AD16">
            <v>15</v>
          </cell>
          <cell r="AE16">
            <v>0.46</v>
          </cell>
          <cell r="AF16">
            <v>0.14000000000000001</v>
          </cell>
          <cell r="AG16">
            <v>1.02</v>
          </cell>
          <cell r="AH16">
            <v>168.75</v>
          </cell>
          <cell r="AI16">
            <v>0.33726649320512858</v>
          </cell>
          <cell r="AJ16">
            <v>1.168986626400762</v>
          </cell>
        </row>
        <row r="17">
          <cell r="C17">
            <v>310</v>
          </cell>
          <cell r="D17">
            <v>4.68</v>
          </cell>
          <cell r="E17">
            <v>51</v>
          </cell>
          <cell r="F17">
            <v>1220</v>
          </cell>
          <cell r="G17">
            <v>5.444</v>
          </cell>
          <cell r="H17">
            <v>2.81</v>
          </cell>
          <cell r="I17">
            <v>2.1</v>
          </cell>
          <cell r="J17">
            <v>13.023323119805443</v>
          </cell>
          <cell r="K17">
            <v>2.4</v>
          </cell>
          <cell r="L17">
            <v>14.88379785120622</v>
          </cell>
          <cell r="M17">
            <v>0.94399999999999995</v>
          </cell>
          <cell r="N17">
            <v>5.854293821474446</v>
          </cell>
          <cell r="O17">
            <v>2.5100000000000002</v>
          </cell>
          <cell r="P17">
            <v>300</v>
          </cell>
          <cell r="Q17">
            <v>1.4844260907660793</v>
          </cell>
          <cell r="R17">
            <v>2.21</v>
          </cell>
          <cell r="S17">
            <v>300</v>
          </cell>
          <cell r="T17">
            <v>1.150788950954843</v>
          </cell>
          <cell r="U17">
            <v>4.8440000000000003</v>
          </cell>
          <cell r="V17">
            <v>4.9302414663108127</v>
          </cell>
          <cell r="W17">
            <v>1.8834806144030156</v>
          </cell>
          <cell r="X17">
            <v>1220</v>
          </cell>
          <cell r="Y17">
            <v>18.565807273066529</v>
          </cell>
          <cell r="Z17">
            <v>1920</v>
          </cell>
          <cell r="AA17">
            <v>29.218319642858798</v>
          </cell>
          <cell r="AB17">
            <v>300</v>
          </cell>
          <cell r="AC17">
            <v>4.2700000000000005</v>
          </cell>
          <cell r="AD17">
            <v>14</v>
          </cell>
          <cell r="AE17">
            <v>0.46</v>
          </cell>
          <cell r="AF17">
            <v>0.14000000000000001</v>
          </cell>
          <cell r="AG17">
            <v>1.02</v>
          </cell>
          <cell r="AH17">
            <v>232.5</v>
          </cell>
          <cell r="AI17">
            <v>0.41178939063817721</v>
          </cell>
          <cell r="AJ17">
            <v>1.168986626400762</v>
          </cell>
        </row>
        <row r="18">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row>
        <row r="19">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row>
        <row r="20">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row>
        <row r="21">
          <cell r="C21">
            <v>610</v>
          </cell>
          <cell r="D21">
            <v>4.68</v>
          </cell>
          <cell r="E21">
            <v>76</v>
          </cell>
          <cell r="F21">
            <v>1520</v>
          </cell>
          <cell r="G21">
            <v>5.4689999999999994</v>
          </cell>
          <cell r="H21">
            <v>3.11</v>
          </cell>
          <cell r="I21">
            <v>2.1</v>
          </cell>
          <cell r="J21">
            <v>15.952544110012566</v>
          </cell>
          <cell r="K21">
            <v>2.4</v>
          </cell>
          <cell r="L21">
            <v>18.231478982871501</v>
          </cell>
          <cell r="M21">
            <v>0.96899999999999942</v>
          </cell>
          <cell r="N21">
            <v>7.3609596393343644</v>
          </cell>
          <cell r="O21">
            <v>2.81</v>
          </cell>
          <cell r="P21">
            <v>300</v>
          </cell>
          <cell r="Q21">
            <v>1.8604747314007775</v>
          </cell>
          <cell r="R21">
            <v>2.5099999999999998</v>
          </cell>
          <cell r="S21">
            <v>300</v>
          </cell>
          <cell r="T21">
            <v>1.4844260907660789</v>
          </cell>
          <cell r="U21">
            <v>4.8689999999999998</v>
          </cell>
          <cell r="V21">
            <v>5.8988981539701149</v>
          </cell>
          <cell r="W21">
            <v>2.3053513473857294</v>
          </cell>
          <cell r="X21">
            <v>1520</v>
          </cell>
          <cell r="Y21">
            <v>23.250550238099631</v>
          </cell>
          <cell r="Z21">
            <v>2220</v>
          </cell>
          <cell r="AA21">
            <v>33.958040479329718</v>
          </cell>
          <cell r="AB21">
            <v>300</v>
          </cell>
          <cell r="AC21">
            <v>3.9699999999999993</v>
          </cell>
          <cell r="AD21">
            <v>13</v>
          </cell>
          <cell r="AE21">
            <v>0.46</v>
          </cell>
          <cell r="AF21">
            <v>0.14000000000000001</v>
          </cell>
          <cell r="AG21">
            <v>1.02</v>
          </cell>
          <cell r="AH21">
            <v>457.5</v>
          </cell>
          <cell r="AI21">
            <v>0.9701721418964101</v>
          </cell>
          <cell r="AJ21">
            <v>1.8145839167134645</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row>
        <row r="23">
          <cell r="C23">
            <v>760</v>
          </cell>
          <cell r="D23">
            <v>5.54</v>
          </cell>
          <cell r="E23">
            <v>89</v>
          </cell>
          <cell r="F23">
            <v>1520</v>
          </cell>
          <cell r="G23">
            <v>6.3420000000000005</v>
          </cell>
          <cell r="H23">
            <v>3.32</v>
          </cell>
          <cell r="I23">
            <v>2.1</v>
          </cell>
          <cell r="J23">
            <v>18.179642704087271</v>
          </cell>
          <cell r="K23">
            <v>2.4</v>
          </cell>
          <cell r="L23">
            <v>20.776734518956879</v>
          </cell>
          <cell r="M23">
            <v>1.8420000000000005</v>
          </cell>
          <cell r="N23">
            <v>15.946143743299411</v>
          </cell>
          <cell r="O23">
            <v>3.02</v>
          </cell>
          <cell r="P23">
            <v>300</v>
          </cell>
          <cell r="Q23">
            <v>2.1489436228350263</v>
          </cell>
          <cell r="R23">
            <v>2.7199999999999998</v>
          </cell>
          <cell r="S23">
            <v>300</v>
          </cell>
          <cell r="T23">
            <v>1.7432069316239041</v>
          </cell>
          <cell r="U23">
            <v>5.7420000000000009</v>
          </cell>
          <cell r="V23">
            <v>6.9471403370839084</v>
          </cell>
          <cell r="W23">
            <v>3.6067511561268737</v>
          </cell>
          <cell r="X23">
            <v>1520</v>
          </cell>
          <cell r="Y23">
            <v>27.419318025707149</v>
          </cell>
          <cell r="Z23">
            <v>2220</v>
          </cell>
          <cell r="AA23">
            <v>40.046635537545967</v>
          </cell>
          <cell r="AB23">
            <v>300</v>
          </cell>
          <cell r="AC23">
            <v>4.6800000000000006</v>
          </cell>
          <cell r="AD23">
            <v>16</v>
          </cell>
          <cell r="AE23">
            <v>0.46</v>
          </cell>
          <cell r="AF23">
            <v>0.14000000000000001</v>
          </cell>
          <cell r="AG23">
            <v>1.02</v>
          </cell>
          <cell r="AH23">
            <v>570</v>
          </cell>
          <cell r="AI23">
            <v>1.1743128325266747</v>
          </cell>
          <cell r="AJ23">
            <v>1.8145839167134645</v>
          </cell>
        </row>
        <row r="24">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row>
        <row r="25">
          <cell r="C25">
            <v>910</v>
          </cell>
          <cell r="D25">
            <v>7.15</v>
          </cell>
          <cell r="E25">
            <v>101</v>
          </cell>
          <cell r="F25">
            <v>1860</v>
          </cell>
          <cell r="G25">
            <v>7.9640000000000004</v>
          </cell>
          <cell r="H25">
            <v>3.66</v>
          </cell>
          <cell r="I25">
            <v>2.1</v>
          </cell>
          <cell r="J25">
            <v>22.093847238974405</v>
          </cell>
          <cell r="K25">
            <v>2.4</v>
          </cell>
          <cell r="L25">
            <v>25.25011113025646</v>
          </cell>
          <cell r="M25">
            <v>3.4640000000000004</v>
          </cell>
          <cell r="N25">
            <v>36.444327064670162</v>
          </cell>
          <cell r="O25">
            <v>3.3600000000000003</v>
          </cell>
          <cell r="P25">
            <v>300</v>
          </cell>
          <cell r="Q25">
            <v>2.6600493316475498</v>
          </cell>
          <cell r="R25">
            <v>3.06</v>
          </cell>
          <cell r="S25">
            <v>300</v>
          </cell>
          <cell r="T25">
            <v>2.2062462728365042</v>
          </cell>
          <cell r="U25">
            <v>7.3640000000000008</v>
          </cell>
          <cell r="V25">
            <v>9.3427494057878224</v>
          </cell>
          <cell r="W25">
            <v>8.4402452346351637</v>
          </cell>
          <cell r="X25">
            <v>1860</v>
          </cell>
          <cell r="Y25">
            <v>43.030520239925544</v>
          </cell>
          <cell r="Z25">
            <v>2560</v>
          </cell>
          <cell r="AA25">
            <v>59.224802050650219</v>
          </cell>
          <cell r="AB25">
            <v>300</v>
          </cell>
          <cell r="AC25">
            <v>6.1400000000000006</v>
          </cell>
          <cell r="AD25">
            <v>20</v>
          </cell>
          <cell r="AE25">
            <v>0.46</v>
          </cell>
          <cell r="AF25">
            <v>0.14000000000000001</v>
          </cell>
          <cell r="AG25">
            <v>1.02</v>
          </cell>
          <cell r="AH25">
            <v>682.5</v>
          </cell>
          <cell r="AI25">
            <v>1.9944640792562973</v>
          </cell>
          <cell r="AJ25">
            <v>2.7171634860898126</v>
          </cell>
        </row>
        <row r="26">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row>
        <row r="27">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row>
        <row r="28">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row>
        <row r="29">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row>
        <row r="30">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row>
        <row r="31">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row>
      </sheetData>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oncrete "/>
      <sheetName val="Plaster"/>
      <sheetName val="brick masonary"/>
      <sheetName val="R.c.c "/>
      <sheetName val="uPVC pipe"/>
      <sheetName val="steel 60 grade"/>
      <sheetName val="excavation WS "/>
      <sheetName val="6.Excavation (Bilding.)"/>
      <sheetName val="sand filling"/>
      <sheetName val="sluice valve"/>
      <sheetName val="fiting of valve"/>
      <sheetName val="Re-hand&amp; comp."/>
      <sheetName val="Sewer pipe"/>
      <sheetName val="(354-9)1"/>
      <sheetName val="door"/>
      <sheetName val="Mosaic"/>
      <sheetName val="C.I Pipes"/>
      <sheetName val="PE Pipes"/>
      <sheetName val="Level Indicator"/>
      <sheetName val="Service Connection "/>
      <sheetName val=" Indication Post"/>
      <sheetName val="MS Ladder"/>
      <sheetName val="Tuff tile"/>
      <sheetName val="Vent pipe"/>
      <sheetName val="Ms pipe"/>
      <sheetName val="House conection"/>
      <sheetName val="Stone bedding"/>
      <sheetName val="graiting"/>
      <sheetName val="Sheet1"/>
      <sheetName val="B.O.Q"/>
    </sheetNames>
    <sheetDataSet>
      <sheetData sheetId="0" refreshError="1"/>
      <sheetData sheetId="1">
        <row r="19">
          <cell r="K19" t="str">
            <v>Mason</v>
          </cell>
          <cell r="L19">
            <v>600</v>
          </cell>
        </row>
        <row r="20">
          <cell r="K20" t="str">
            <v>Cooly un-skilled</v>
          </cell>
          <cell r="L20">
            <v>350</v>
          </cell>
        </row>
        <row r="21">
          <cell r="K21" t="str">
            <v>Bahisthi</v>
          </cell>
          <cell r="L21">
            <v>350</v>
          </cell>
        </row>
        <row r="22">
          <cell r="K22" t="str">
            <v>Cooly skilled</v>
          </cell>
          <cell r="L22">
            <v>400</v>
          </cell>
        </row>
        <row r="23">
          <cell r="K23" t="str">
            <v>Carpanter</v>
          </cell>
          <cell r="L23">
            <v>600</v>
          </cell>
        </row>
        <row r="24">
          <cell r="K24" t="str">
            <v>Helper</v>
          </cell>
          <cell r="L24">
            <v>350</v>
          </cell>
        </row>
        <row r="25">
          <cell r="K25" t="str">
            <v>Plumber</v>
          </cell>
          <cell r="L25">
            <v>550</v>
          </cell>
        </row>
        <row r="26">
          <cell r="K26" t="str">
            <v>Black Smith</v>
          </cell>
          <cell r="L26">
            <v>600</v>
          </cell>
        </row>
        <row r="27">
          <cell r="K27" t="str">
            <v>Dresser</v>
          </cell>
          <cell r="L27">
            <v>350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RA"/>
      <sheetName val="BID"/>
      <sheetName val="Ext.Boq"/>
      <sheetName val="Tables"/>
    </sheetNames>
    <sheetDataSet>
      <sheetData sheetId="0"/>
      <sheetData sheetId="1" refreshError="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L H Block"/>
      <sheetName val="Pipe Dia"/>
      <sheetName val="Standard Format"/>
      <sheetName val="327-3"/>
      <sheetName val="327-4"/>
      <sheetName val="334-3"/>
      <sheetName val="334-10"/>
      <sheetName val="336"/>
      <sheetName val="338-3"/>
      <sheetName val="338-4"/>
      <sheetName val="338-10"/>
      <sheetName val="339"/>
      <sheetName val="340"/>
      <sheetName val="341"/>
      <sheetName val="343-3"/>
      <sheetName val="344"/>
      <sheetName val="345"/>
      <sheetName val="346"/>
      <sheetName val="347"/>
      <sheetName val="348"/>
      <sheetName val="349"/>
      <sheetName val="350"/>
      <sheetName val="351"/>
      <sheetName val="351-"/>
      <sheetName val="353"/>
      <sheetName val="355"/>
      <sheetName val="120 RS"/>
      <sheetName val="335"/>
    </sheetNames>
    <sheetDataSet>
      <sheetData sheetId="0"/>
      <sheetData sheetId="1">
        <row r="1">
          <cell r="A1" t="str">
            <v>SR #</v>
          </cell>
          <cell r="B1" t="str">
            <v>PIPE DIA (mm)</v>
          </cell>
          <cell r="C1" t="str">
            <v>PIPE DIA (Inches)</v>
          </cell>
          <cell r="D1" t="str">
            <v>EXT DIA (mm)</v>
          </cell>
          <cell r="E1" t="str">
            <v>EXT DIA (Inches)</v>
          </cell>
          <cell r="F1" t="str">
            <v>EXT DIA (Feet)</v>
          </cell>
          <cell r="G1" t="str">
            <v>P THICK</v>
          </cell>
          <cell r="H1" t="str">
            <v>Sand Cushion (inches)</v>
          </cell>
        </row>
        <row r="2">
          <cell r="A2">
            <v>1</v>
          </cell>
          <cell r="B2">
            <v>80</v>
          </cell>
          <cell r="C2">
            <v>3</v>
          </cell>
          <cell r="D2">
            <v>107</v>
          </cell>
          <cell r="E2">
            <v>4.2125984251968509</v>
          </cell>
          <cell r="F2">
            <v>0.35104986876640426</v>
          </cell>
          <cell r="G2">
            <v>3.6010498687664043</v>
          </cell>
          <cell r="H2">
            <v>4</v>
          </cell>
        </row>
        <row r="3">
          <cell r="A3">
            <v>2</v>
          </cell>
          <cell r="B3">
            <v>100</v>
          </cell>
          <cell r="C3">
            <v>4</v>
          </cell>
          <cell r="D3">
            <v>127</v>
          </cell>
          <cell r="E3">
            <v>5</v>
          </cell>
          <cell r="F3">
            <v>0.41666666666666669</v>
          </cell>
          <cell r="G3">
            <v>3.666666666666667</v>
          </cell>
          <cell r="H3">
            <v>4</v>
          </cell>
        </row>
        <row r="4">
          <cell r="A4">
            <v>3</v>
          </cell>
          <cell r="B4">
            <v>150</v>
          </cell>
          <cell r="C4">
            <v>6</v>
          </cell>
          <cell r="D4">
            <v>181.5</v>
          </cell>
          <cell r="E4">
            <v>7.1456692913385833</v>
          </cell>
          <cell r="F4">
            <v>0.59547244094488194</v>
          </cell>
          <cell r="G4">
            <v>3.8454724409448819</v>
          </cell>
          <cell r="H4">
            <v>4</v>
          </cell>
        </row>
        <row r="5">
          <cell r="A5">
            <v>4</v>
          </cell>
          <cell r="B5">
            <v>200</v>
          </cell>
          <cell r="C5">
            <v>8</v>
          </cell>
          <cell r="D5">
            <v>239</v>
          </cell>
          <cell r="E5">
            <v>9.4094488188976388</v>
          </cell>
          <cell r="F5">
            <v>0.78412073490813661</v>
          </cell>
          <cell r="G5">
            <v>4.0341207349081367</v>
          </cell>
          <cell r="H5">
            <v>4</v>
          </cell>
        </row>
        <row r="6">
          <cell r="A6">
            <v>5</v>
          </cell>
          <cell r="B6">
            <v>250</v>
          </cell>
          <cell r="C6">
            <v>10</v>
          </cell>
          <cell r="D6">
            <v>295</v>
          </cell>
          <cell r="E6">
            <v>11.614173228346457</v>
          </cell>
          <cell r="F6">
            <v>0.96784776902887149</v>
          </cell>
          <cell r="G6">
            <v>4.2178477690288716</v>
          </cell>
          <cell r="H6">
            <v>5</v>
          </cell>
        </row>
        <row r="7">
          <cell r="A7">
            <v>6</v>
          </cell>
          <cell r="B7">
            <v>300</v>
          </cell>
          <cell r="C7">
            <v>12</v>
          </cell>
          <cell r="D7">
            <v>351</v>
          </cell>
          <cell r="E7">
            <v>13.818897637795276</v>
          </cell>
          <cell r="F7">
            <v>1.1515748031496063</v>
          </cell>
          <cell r="G7">
            <v>4.4015748031496065</v>
          </cell>
          <cell r="H7">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2EC32-072F-4154-9611-1B4EA54F2FFC}">
  <dimension ref="A4:I26"/>
  <sheetViews>
    <sheetView workbookViewId="0">
      <selection activeCell="F19" sqref="F19"/>
    </sheetView>
  </sheetViews>
  <sheetFormatPr defaultRowHeight="12.75" x14ac:dyDescent="0.2"/>
  <cols>
    <col min="1" max="1" width="6.28515625" style="70" customWidth="1"/>
    <col min="2" max="2" width="26.42578125" style="70" customWidth="1"/>
    <col min="3" max="3" width="19.28515625" style="70" customWidth="1"/>
    <col min="4" max="4" width="16" style="70" customWidth="1"/>
    <col min="5" max="5" width="18.5703125" style="70" customWidth="1"/>
    <col min="6" max="16384" width="9.140625" style="65"/>
  </cols>
  <sheetData>
    <row r="4" spans="1:9" s="52" customFormat="1" ht="18.75" x14ac:dyDescent="0.25">
      <c r="A4" s="51"/>
      <c r="E4" s="53"/>
    </row>
    <row r="5" spans="1:9" s="52" customFormat="1" ht="18.75" x14ac:dyDescent="0.25">
      <c r="A5" s="54"/>
      <c r="E5" s="55">
        <v>45427</v>
      </c>
    </row>
    <row r="6" spans="1:9" s="52" customFormat="1" ht="18.75" x14ac:dyDescent="0.25">
      <c r="A6" s="77"/>
      <c r="B6" s="77"/>
      <c r="C6" s="56"/>
      <c r="D6" s="56"/>
      <c r="E6" s="57"/>
    </row>
    <row r="7" spans="1:9" s="60" customFormat="1" ht="16.5" x14ac:dyDescent="0.3">
      <c r="A7" s="78" t="s">
        <v>145</v>
      </c>
      <c r="B7" s="78"/>
      <c r="C7" s="78"/>
      <c r="D7" s="58"/>
      <c r="E7" s="58"/>
      <c r="F7" s="58"/>
      <c r="G7" s="58"/>
      <c r="H7" s="58"/>
      <c r="I7" s="59"/>
    </row>
    <row r="8" spans="1:9" s="60" customFormat="1" ht="16.5" x14ac:dyDescent="0.3">
      <c r="A8" s="78"/>
      <c r="B8" s="78"/>
      <c r="C8" s="78"/>
      <c r="D8" s="78"/>
      <c r="E8" s="58"/>
      <c r="F8" s="58"/>
      <c r="G8" s="58"/>
      <c r="H8" s="58"/>
      <c r="I8" s="59"/>
    </row>
    <row r="9" spans="1:9" s="60" customFormat="1" ht="16.5" x14ac:dyDescent="0.3">
      <c r="A9" s="58"/>
      <c r="B9" s="58"/>
      <c r="C9" s="58"/>
      <c r="D9" s="58"/>
      <c r="E9" s="58"/>
      <c r="F9" s="58"/>
      <c r="G9" s="58"/>
      <c r="H9" s="58"/>
      <c r="I9" s="59"/>
    </row>
    <row r="10" spans="1:9" s="52" customFormat="1" ht="18.75" x14ac:dyDescent="0.25">
      <c r="A10" s="61"/>
      <c r="E10" s="57"/>
    </row>
    <row r="11" spans="1:9" s="52" customFormat="1" ht="28.5" x14ac:dyDescent="0.25">
      <c r="A11" s="79" t="s">
        <v>138</v>
      </c>
      <c r="B11" s="79"/>
      <c r="C11" s="79"/>
      <c r="D11" s="79"/>
      <c r="E11" s="79"/>
    </row>
    <row r="12" spans="1:9" s="52" customFormat="1" ht="29.25" thickBot="1" x14ac:dyDescent="0.3">
      <c r="A12" s="62"/>
      <c r="B12" s="62"/>
      <c r="C12" s="62"/>
      <c r="D12" s="62"/>
      <c r="E12" s="62"/>
    </row>
    <row r="13" spans="1:9" ht="19.5" thickBot="1" x14ac:dyDescent="0.25">
      <c r="A13" s="63" t="s">
        <v>139</v>
      </c>
      <c r="B13" s="64" t="s">
        <v>2</v>
      </c>
      <c r="C13" s="63" t="s">
        <v>140</v>
      </c>
      <c r="D13" s="64" t="s">
        <v>141</v>
      </c>
      <c r="E13" s="63" t="s">
        <v>142</v>
      </c>
    </row>
    <row r="14" spans="1:9" ht="18.75" x14ac:dyDescent="0.2">
      <c r="A14" s="66"/>
      <c r="B14" s="67"/>
      <c r="C14" s="66"/>
      <c r="D14" s="67"/>
      <c r="E14" s="68"/>
    </row>
    <row r="15" spans="1:9" ht="18.75" x14ac:dyDescent="0.2">
      <c r="A15" s="66">
        <v>1</v>
      </c>
      <c r="B15" s="67" t="s">
        <v>143</v>
      </c>
      <c r="C15" s="68">
        <f>'HVAC '!H101</f>
        <v>140045430.70000002</v>
      </c>
      <c r="D15" s="69">
        <f>'HVAC '!I101</f>
        <v>7379433.6283185836</v>
      </c>
      <c r="E15" s="68">
        <f>D15+C15</f>
        <v>147424864.3283186</v>
      </c>
    </row>
    <row r="16" spans="1:9" ht="19.5" thickBot="1" x14ac:dyDescent="0.25">
      <c r="A16" s="66"/>
      <c r="B16" s="67"/>
      <c r="C16" s="66"/>
      <c r="D16" s="67"/>
      <c r="E16" s="68"/>
    </row>
    <row r="17" spans="1:5" ht="19.5" thickBot="1" x14ac:dyDescent="0.25">
      <c r="A17" s="63"/>
      <c r="B17" s="64" t="s">
        <v>144</v>
      </c>
      <c r="C17" s="75">
        <f>SUM(C15:C16)</f>
        <v>140045430.70000002</v>
      </c>
      <c r="D17" s="76">
        <f>SUM(D15:D16)</f>
        <v>7379433.6283185836</v>
      </c>
      <c r="E17" s="75">
        <f>SUM(E15:E16)</f>
        <v>147424864.3283186</v>
      </c>
    </row>
    <row r="18" spans="1:5" ht="19.5" thickBot="1" x14ac:dyDescent="0.25">
      <c r="A18" s="63"/>
      <c r="B18" s="64" t="s">
        <v>146</v>
      </c>
      <c r="C18" s="75"/>
      <c r="D18" s="76">
        <f>D17*13%</f>
        <v>959326.37168141594</v>
      </c>
      <c r="E18" s="75">
        <f>D18</f>
        <v>959326.37168141594</v>
      </c>
    </row>
    <row r="19" spans="1:5" ht="19.5" thickBot="1" x14ac:dyDescent="0.25">
      <c r="A19" s="63"/>
      <c r="B19" s="64" t="s">
        <v>147</v>
      </c>
      <c r="C19" s="75"/>
      <c r="D19" s="76"/>
      <c r="E19" s="75">
        <f>E18+E17</f>
        <v>148384190.70000002</v>
      </c>
    </row>
    <row r="20" spans="1:5" x14ac:dyDescent="0.2">
      <c r="E20" s="72"/>
    </row>
    <row r="21" spans="1:5" x14ac:dyDescent="0.2">
      <c r="D21" s="72"/>
      <c r="E21" s="71"/>
    </row>
    <row r="22" spans="1:5" x14ac:dyDescent="0.2">
      <c r="E22" s="72">
        <v>7000000</v>
      </c>
    </row>
    <row r="24" spans="1:5" x14ac:dyDescent="0.2">
      <c r="E24" s="99">
        <v>30000000</v>
      </c>
    </row>
    <row r="26" spans="1:5" x14ac:dyDescent="0.2">
      <c r="E26" s="72"/>
    </row>
  </sheetData>
  <mergeCells count="4">
    <mergeCell ref="A6:B6"/>
    <mergeCell ref="A7:C7"/>
    <mergeCell ref="A8:D8"/>
    <mergeCell ref="A11:E1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5B0-3FCE-4F40-8DC8-B75140FF9495}">
  <dimension ref="A1:O109"/>
  <sheetViews>
    <sheetView topLeftCell="B25" zoomScale="95" zoomScaleNormal="95" zoomScaleSheetLayoutView="70" workbookViewId="0">
      <selection activeCell="L7" sqref="L7"/>
    </sheetView>
  </sheetViews>
  <sheetFormatPr defaultColWidth="9.140625" defaultRowHeight="15.75" x14ac:dyDescent="0.25"/>
  <cols>
    <col min="1" max="1" width="9.85546875" style="33" hidden="1" customWidth="1"/>
    <col min="2" max="2" width="8.5703125" style="33" customWidth="1"/>
    <col min="3" max="3" width="81.7109375" style="1" customWidth="1"/>
    <col min="4" max="4" width="14.42578125" style="35" customWidth="1"/>
    <col min="5" max="5" width="9.85546875" style="40" bestFit="1" customWidth="1"/>
    <col min="6" max="6" width="14.85546875" style="35" customWidth="1"/>
    <col min="7" max="7" width="16.7109375" style="35" customWidth="1"/>
    <col min="8" max="9" width="14.85546875" style="35" customWidth="1"/>
    <col min="10" max="10" width="16.7109375" style="35" customWidth="1"/>
    <col min="11" max="11" width="12.140625" style="1" bestFit="1" customWidth="1"/>
    <col min="12" max="12" width="16.5703125" style="1" customWidth="1"/>
    <col min="13" max="13" width="17.85546875" style="1" customWidth="1"/>
    <col min="14" max="15" width="16.85546875" style="1" bestFit="1" customWidth="1"/>
    <col min="16" max="16384" width="9.140625" style="1"/>
  </cols>
  <sheetData>
    <row r="1" spans="1:15" ht="29.1" customHeight="1" x14ac:dyDescent="0.25">
      <c r="A1" s="81" t="s">
        <v>68</v>
      </c>
      <c r="B1" s="82"/>
      <c r="C1" s="82"/>
      <c r="D1" s="82"/>
      <c r="E1" s="82"/>
      <c r="F1" s="82"/>
      <c r="G1" s="82"/>
      <c r="H1" s="82"/>
      <c r="I1" s="82"/>
      <c r="J1" s="83"/>
    </row>
    <row r="2" spans="1:15" ht="27.6" customHeight="1" thickBot="1" x14ac:dyDescent="0.3">
      <c r="A2" s="84" t="s">
        <v>35</v>
      </c>
      <c r="B2" s="85"/>
      <c r="C2" s="85"/>
      <c r="D2" s="85"/>
      <c r="E2" s="85"/>
      <c r="F2" s="85"/>
      <c r="G2" s="85"/>
      <c r="H2" s="85"/>
      <c r="I2" s="85"/>
      <c r="J2" s="86"/>
    </row>
    <row r="3" spans="1:15" ht="20.100000000000001" customHeight="1" x14ac:dyDescent="0.25">
      <c r="A3" s="2"/>
      <c r="B3" s="87" t="s">
        <v>1</v>
      </c>
      <c r="C3" s="89" t="s">
        <v>2</v>
      </c>
      <c r="D3" s="91" t="s">
        <v>22</v>
      </c>
      <c r="E3" s="93" t="s">
        <v>3</v>
      </c>
      <c r="F3" s="95" t="s">
        <v>23</v>
      </c>
      <c r="G3" s="96"/>
      <c r="H3" s="87" t="s">
        <v>26</v>
      </c>
      <c r="I3" s="96"/>
      <c r="J3" s="97" t="s">
        <v>27</v>
      </c>
    </row>
    <row r="4" spans="1:15" s="7" customFormat="1" ht="29.1" customHeight="1" thickBot="1" x14ac:dyDescent="0.3">
      <c r="A4" s="3" t="s">
        <v>0</v>
      </c>
      <c r="B4" s="88"/>
      <c r="C4" s="90"/>
      <c r="D4" s="92"/>
      <c r="E4" s="94"/>
      <c r="F4" s="5" t="s">
        <v>24</v>
      </c>
      <c r="G4" s="6" t="s">
        <v>25</v>
      </c>
      <c r="H4" s="4" t="s">
        <v>24</v>
      </c>
      <c r="I4" s="6" t="s">
        <v>25</v>
      </c>
      <c r="J4" s="98"/>
      <c r="L4" s="8"/>
      <c r="M4" s="9"/>
      <c r="N4" s="9"/>
      <c r="O4" s="9"/>
    </row>
    <row r="5" spans="1:15" s="7" customFormat="1" x14ac:dyDescent="0.25">
      <c r="A5" s="3"/>
      <c r="B5" s="10"/>
      <c r="C5" s="11" t="s">
        <v>69</v>
      </c>
      <c r="D5" s="12"/>
      <c r="E5" s="13"/>
      <c r="F5" s="14"/>
      <c r="G5" s="15"/>
      <c r="H5" s="10"/>
      <c r="I5" s="16"/>
      <c r="J5" s="17"/>
      <c r="L5" s="8"/>
      <c r="M5" s="9"/>
      <c r="N5" s="9"/>
      <c r="O5" s="9"/>
    </row>
    <row r="6" spans="1:15" ht="60" x14ac:dyDescent="0.25">
      <c r="A6" s="18"/>
      <c r="B6" s="19">
        <v>1</v>
      </c>
      <c r="C6" s="20" t="s">
        <v>110</v>
      </c>
      <c r="D6" s="21"/>
      <c r="E6" s="22"/>
      <c r="F6" s="23"/>
      <c r="G6" s="24"/>
      <c r="H6" s="25"/>
      <c r="I6" s="24"/>
      <c r="J6" s="24"/>
    </row>
    <row r="7" spans="1:15" ht="21.75" customHeight="1" x14ac:dyDescent="0.25">
      <c r="A7" s="18"/>
      <c r="B7" s="19" t="s">
        <v>11</v>
      </c>
      <c r="C7" s="26" t="s">
        <v>70</v>
      </c>
      <c r="D7" s="21" t="s">
        <v>9</v>
      </c>
      <c r="E7" s="22">
        <v>1</v>
      </c>
      <c r="F7" s="41">
        <v>6461449.0499999998</v>
      </c>
      <c r="G7" s="42">
        <v>44247.787610619474</v>
      </c>
      <c r="H7" s="43">
        <f>F7*E7</f>
        <v>6461449.0499999998</v>
      </c>
      <c r="I7" s="42">
        <f>G7*E7</f>
        <v>44247.787610619474</v>
      </c>
      <c r="J7" s="44">
        <f>I7+H7</f>
        <v>6505696.8376106191</v>
      </c>
      <c r="L7" s="50">
        <f>G7/113%</f>
        <v>39157.334168689806</v>
      </c>
      <c r="M7" s="50"/>
      <c r="N7" s="50"/>
    </row>
    <row r="8" spans="1:15" ht="21.75" customHeight="1" x14ac:dyDescent="0.25">
      <c r="A8" s="18"/>
      <c r="B8" s="19" t="s">
        <v>12</v>
      </c>
      <c r="C8" s="26" t="s">
        <v>71</v>
      </c>
      <c r="D8" s="21" t="s">
        <v>9</v>
      </c>
      <c r="E8" s="22">
        <v>1</v>
      </c>
      <c r="F8" s="41">
        <v>8538757.5</v>
      </c>
      <c r="G8" s="42">
        <v>44247.787610619474</v>
      </c>
      <c r="H8" s="43">
        <f t="shared" ref="H8:H15" si="0">F8*E8</f>
        <v>8538757.5</v>
      </c>
      <c r="I8" s="42">
        <f t="shared" ref="I8:I15" si="1">G8*E8</f>
        <v>44247.787610619474</v>
      </c>
      <c r="J8" s="44">
        <f t="shared" ref="J8:J15" si="2">I8+H8</f>
        <v>8583005.2876106203</v>
      </c>
      <c r="L8" s="50">
        <f t="shared" ref="L8:L71" si="3">G8/113%</f>
        <v>39157.334168689806</v>
      </c>
      <c r="M8" s="50"/>
      <c r="N8" s="50"/>
    </row>
    <row r="9" spans="1:15" ht="21.75" customHeight="1" x14ac:dyDescent="0.25">
      <c r="A9" s="18"/>
      <c r="B9" s="19" t="s">
        <v>16</v>
      </c>
      <c r="C9" s="26" t="s">
        <v>72</v>
      </c>
      <c r="D9" s="21" t="s">
        <v>9</v>
      </c>
      <c r="E9" s="22">
        <v>1</v>
      </c>
      <c r="F9" s="41">
        <v>8169640.5</v>
      </c>
      <c r="G9" s="42">
        <v>44247.787610619474</v>
      </c>
      <c r="H9" s="43">
        <f t="shared" si="0"/>
        <v>8169640.5</v>
      </c>
      <c r="I9" s="42">
        <f t="shared" si="1"/>
        <v>44247.787610619474</v>
      </c>
      <c r="J9" s="44">
        <f t="shared" si="2"/>
        <v>8213888.2876106193</v>
      </c>
      <c r="L9" s="50">
        <f t="shared" si="3"/>
        <v>39157.334168689806</v>
      </c>
      <c r="M9" s="50"/>
      <c r="N9" s="50"/>
    </row>
    <row r="10" spans="1:15" ht="21.75" customHeight="1" x14ac:dyDescent="0.25">
      <c r="A10" s="18"/>
      <c r="B10" s="19" t="s">
        <v>31</v>
      </c>
      <c r="C10" s="26" t="s">
        <v>75</v>
      </c>
      <c r="D10" s="21" t="s">
        <v>9</v>
      </c>
      <c r="E10" s="22">
        <v>1</v>
      </c>
      <c r="F10" s="41">
        <v>5527527.6000000006</v>
      </c>
      <c r="G10" s="42">
        <v>44247.787610619474</v>
      </c>
      <c r="H10" s="43">
        <f t="shared" si="0"/>
        <v>5527527.6000000006</v>
      </c>
      <c r="I10" s="42">
        <f t="shared" si="1"/>
        <v>44247.787610619474</v>
      </c>
      <c r="J10" s="44">
        <f t="shared" si="2"/>
        <v>5571775.3876106199</v>
      </c>
      <c r="L10" s="50">
        <f t="shared" si="3"/>
        <v>39157.334168689806</v>
      </c>
      <c r="M10" s="50"/>
      <c r="N10" s="50"/>
    </row>
    <row r="11" spans="1:15" ht="21.75" customHeight="1" x14ac:dyDescent="0.25">
      <c r="A11" s="18"/>
      <c r="B11" s="19" t="s">
        <v>40</v>
      </c>
      <c r="C11" s="26" t="s">
        <v>76</v>
      </c>
      <c r="D11" s="21" t="s">
        <v>9</v>
      </c>
      <c r="E11" s="22">
        <v>1</v>
      </c>
      <c r="F11" s="41">
        <v>7249923.4500000002</v>
      </c>
      <c r="G11" s="42">
        <v>44247.787610619474</v>
      </c>
      <c r="H11" s="43">
        <f t="shared" si="0"/>
        <v>7249923.4500000002</v>
      </c>
      <c r="I11" s="42">
        <f t="shared" si="1"/>
        <v>44247.787610619474</v>
      </c>
      <c r="J11" s="44">
        <f t="shared" si="2"/>
        <v>7294171.2376106195</v>
      </c>
      <c r="L11" s="50">
        <f t="shared" si="3"/>
        <v>39157.334168689806</v>
      </c>
      <c r="M11" s="50"/>
      <c r="N11" s="50"/>
    </row>
    <row r="12" spans="1:15" ht="21.75" customHeight="1" x14ac:dyDescent="0.25">
      <c r="A12" s="18"/>
      <c r="B12" s="19" t="s">
        <v>62</v>
      </c>
      <c r="C12" s="26" t="s">
        <v>77</v>
      </c>
      <c r="D12" s="21" t="s">
        <v>9</v>
      </c>
      <c r="E12" s="22">
        <v>1</v>
      </c>
      <c r="F12" s="41">
        <v>6726666.4500000002</v>
      </c>
      <c r="G12" s="42">
        <v>44247.787610619474</v>
      </c>
      <c r="H12" s="43">
        <f t="shared" si="0"/>
        <v>6726666.4500000002</v>
      </c>
      <c r="I12" s="42">
        <f t="shared" si="1"/>
        <v>44247.787610619474</v>
      </c>
      <c r="J12" s="44">
        <f t="shared" si="2"/>
        <v>6770914.2376106195</v>
      </c>
      <c r="L12" s="50">
        <f t="shared" si="3"/>
        <v>39157.334168689806</v>
      </c>
      <c r="M12" s="50"/>
      <c r="N12" s="50"/>
    </row>
    <row r="13" spans="1:15" ht="21.75" customHeight="1" x14ac:dyDescent="0.25">
      <c r="A13" s="18"/>
      <c r="B13" s="19" t="s">
        <v>65</v>
      </c>
      <c r="C13" s="26" t="s">
        <v>78</v>
      </c>
      <c r="D13" s="21" t="s">
        <v>9</v>
      </c>
      <c r="E13" s="22">
        <v>1</v>
      </c>
      <c r="F13" s="41">
        <v>7249923.4500000002</v>
      </c>
      <c r="G13" s="42">
        <v>44247.787610619474</v>
      </c>
      <c r="H13" s="43">
        <f t="shared" si="0"/>
        <v>7249923.4500000002</v>
      </c>
      <c r="I13" s="42">
        <f t="shared" si="1"/>
        <v>44247.787610619474</v>
      </c>
      <c r="J13" s="44">
        <f t="shared" si="2"/>
        <v>7294171.2376106195</v>
      </c>
      <c r="L13" s="50">
        <f t="shared" si="3"/>
        <v>39157.334168689806</v>
      </c>
      <c r="M13" s="50"/>
      <c r="N13" s="50"/>
    </row>
    <row r="14" spans="1:15" ht="21.75" customHeight="1" x14ac:dyDescent="0.25">
      <c r="A14" s="18"/>
      <c r="B14" s="19" t="s">
        <v>73</v>
      </c>
      <c r="C14" s="26" t="s">
        <v>79</v>
      </c>
      <c r="D14" s="21" t="s">
        <v>9</v>
      </c>
      <c r="E14" s="22">
        <v>1</v>
      </c>
      <c r="F14" s="41">
        <v>5840443.3500000006</v>
      </c>
      <c r="G14" s="42">
        <v>44247.787610619474</v>
      </c>
      <c r="H14" s="43">
        <f t="shared" si="0"/>
        <v>5840443.3500000006</v>
      </c>
      <c r="I14" s="42">
        <f t="shared" si="1"/>
        <v>44247.787610619474</v>
      </c>
      <c r="J14" s="44">
        <f t="shared" si="2"/>
        <v>5884691.1376106199</v>
      </c>
      <c r="L14" s="50">
        <f t="shared" si="3"/>
        <v>39157.334168689806</v>
      </c>
      <c r="M14" s="50"/>
      <c r="N14" s="50"/>
    </row>
    <row r="15" spans="1:15" ht="21.75" customHeight="1" x14ac:dyDescent="0.25">
      <c r="A15" s="18"/>
      <c r="B15" s="19" t="s">
        <v>74</v>
      </c>
      <c r="C15" s="26" t="s">
        <v>80</v>
      </c>
      <c r="D15" s="21" t="s">
        <v>9</v>
      </c>
      <c r="E15" s="22">
        <v>1</v>
      </c>
      <c r="F15" s="41">
        <v>7249923.4500000002</v>
      </c>
      <c r="G15" s="42">
        <v>44247.787610619474</v>
      </c>
      <c r="H15" s="43">
        <f t="shared" si="0"/>
        <v>7249923.4500000002</v>
      </c>
      <c r="I15" s="42">
        <f t="shared" si="1"/>
        <v>44247.787610619474</v>
      </c>
      <c r="J15" s="44">
        <f t="shared" si="2"/>
        <v>7294171.2376106195</v>
      </c>
      <c r="L15" s="50">
        <f t="shared" si="3"/>
        <v>39157.334168689806</v>
      </c>
      <c r="M15" s="50"/>
      <c r="N15" s="50"/>
    </row>
    <row r="16" spans="1:15" s="7" customFormat="1" x14ac:dyDescent="0.25">
      <c r="A16" s="3"/>
      <c r="B16" s="10"/>
      <c r="C16" s="11" t="s">
        <v>81</v>
      </c>
      <c r="D16" s="12"/>
      <c r="E16" s="13"/>
      <c r="F16" s="45"/>
      <c r="G16" s="46">
        <v>0</v>
      </c>
      <c r="H16" s="47"/>
      <c r="I16" s="48"/>
      <c r="J16" s="49"/>
      <c r="L16" s="50">
        <f t="shared" si="3"/>
        <v>0</v>
      </c>
      <c r="M16" s="9"/>
      <c r="N16" s="9"/>
      <c r="O16" s="9"/>
    </row>
    <row r="17" spans="1:14" ht="105" x14ac:dyDescent="0.25">
      <c r="A17" s="18"/>
      <c r="B17" s="19">
        <v>2</v>
      </c>
      <c r="C17" s="20" t="s">
        <v>111</v>
      </c>
      <c r="D17" s="21"/>
      <c r="E17" s="22"/>
      <c r="F17" s="41"/>
      <c r="G17" s="42">
        <v>0</v>
      </c>
      <c r="H17" s="43"/>
      <c r="I17" s="42"/>
      <c r="J17" s="42"/>
      <c r="L17" s="50">
        <f t="shared" si="3"/>
        <v>0</v>
      </c>
    </row>
    <row r="18" spans="1:14" x14ac:dyDescent="0.25">
      <c r="A18" s="18"/>
      <c r="B18" s="19" t="s">
        <v>11</v>
      </c>
      <c r="C18" s="27" t="s">
        <v>85</v>
      </c>
      <c r="D18" s="21"/>
      <c r="E18" s="22"/>
      <c r="F18" s="41"/>
      <c r="G18" s="42">
        <v>0</v>
      </c>
      <c r="H18" s="43">
        <f t="shared" ref="H18:H81" si="4">F18*E18</f>
        <v>0</v>
      </c>
      <c r="I18" s="42">
        <f t="shared" ref="I18:I81" si="5">G18*E18</f>
        <v>0</v>
      </c>
      <c r="J18" s="44">
        <f t="shared" ref="J18:J81" si="6">I18+H18</f>
        <v>0</v>
      </c>
      <c r="L18" s="50">
        <f t="shared" si="3"/>
        <v>0</v>
      </c>
    </row>
    <row r="19" spans="1:14" ht="21.75" customHeight="1" x14ac:dyDescent="0.25">
      <c r="A19" s="18"/>
      <c r="B19" s="19" t="s">
        <v>4</v>
      </c>
      <c r="C19" s="26" t="s">
        <v>82</v>
      </c>
      <c r="D19" s="21" t="s">
        <v>9</v>
      </c>
      <c r="E19" s="22">
        <v>1</v>
      </c>
      <c r="F19" s="41">
        <v>471105.60000000003</v>
      </c>
      <c r="G19" s="42">
        <v>7079.6460176991159</v>
      </c>
      <c r="H19" s="43">
        <f t="shared" si="4"/>
        <v>471105.60000000003</v>
      </c>
      <c r="I19" s="42">
        <f t="shared" si="5"/>
        <v>7079.6460176991159</v>
      </c>
      <c r="J19" s="44">
        <f t="shared" si="6"/>
        <v>478185.24601769913</v>
      </c>
      <c r="L19" s="50">
        <f t="shared" si="3"/>
        <v>6265.173466990369</v>
      </c>
      <c r="M19" s="50"/>
      <c r="N19" s="50"/>
    </row>
    <row r="20" spans="1:14" ht="21.75" customHeight="1" x14ac:dyDescent="0.25">
      <c r="A20" s="18"/>
      <c r="B20" s="19" t="s">
        <v>5</v>
      </c>
      <c r="C20" s="26" t="s">
        <v>132</v>
      </c>
      <c r="D20" s="21" t="s">
        <v>9</v>
      </c>
      <c r="E20" s="22">
        <v>6</v>
      </c>
      <c r="F20" s="41">
        <v>534543.45000000007</v>
      </c>
      <c r="G20" s="42">
        <v>7079.6460176991159</v>
      </c>
      <c r="H20" s="43">
        <f t="shared" si="4"/>
        <v>3207260.7</v>
      </c>
      <c r="I20" s="42">
        <f t="shared" si="5"/>
        <v>42477.876106194693</v>
      </c>
      <c r="J20" s="44">
        <f t="shared" si="6"/>
        <v>3249738.5761061949</v>
      </c>
      <c r="L20" s="50">
        <f t="shared" si="3"/>
        <v>6265.173466990369</v>
      </c>
      <c r="M20" s="50"/>
      <c r="N20" s="50"/>
    </row>
    <row r="21" spans="1:14" ht="21.75" customHeight="1" x14ac:dyDescent="0.25">
      <c r="A21" s="18"/>
      <c r="B21" s="19" t="s">
        <v>6</v>
      </c>
      <c r="C21" s="26" t="s">
        <v>83</v>
      </c>
      <c r="D21" s="21" t="s">
        <v>9</v>
      </c>
      <c r="E21" s="22">
        <v>9</v>
      </c>
      <c r="F21" s="41">
        <v>602696.85</v>
      </c>
      <c r="G21" s="42">
        <v>7079.6460176991159</v>
      </c>
      <c r="H21" s="43">
        <f t="shared" si="4"/>
        <v>5424271.6499999994</v>
      </c>
      <c r="I21" s="42">
        <f t="shared" si="5"/>
        <v>63716.814159292044</v>
      </c>
      <c r="J21" s="44">
        <f t="shared" si="6"/>
        <v>5487988.4641592912</v>
      </c>
      <c r="L21" s="50">
        <f t="shared" si="3"/>
        <v>6265.173466990369</v>
      </c>
      <c r="M21" s="50"/>
      <c r="N21" s="50"/>
    </row>
    <row r="22" spans="1:14" ht="21.75" customHeight="1" x14ac:dyDescent="0.25">
      <c r="A22" s="18"/>
      <c r="B22" s="19" t="s">
        <v>56</v>
      </c>
      <c r="C22" s="26" t="s">
        <v>84</v>
      </c>
      <c r="D22" s="21" t="s">
        <v>9</v>
      </c>
      <c r="E22" s="22">
        <v>7</v>
      </c>
      <c r="F22" s="41">
        <v>695281.65</v>
      </c>
      <c r="G22" s="42">
        <v>7079.6460176991159</v>
      </c>
      <c r="H22" s="43">
        <f t="shared" si="4"/>
        <v>4866971.55</v>
      </c>
      <c r="I22" s="42">
        <f t="shared" si="5"/>
        <v>49557.52212389381</v>
      </c>
      <c r="J22" s="44">
        <f t="shared" si="6"/>
        <v>4916529.0721238935</v>
      </c>
      <c r="L22" s="50">
        <f t="shared" si="3"/>
        <v>6265.173466990369</v>
      </c>
      <c r="M22" s="50"/>
      <c r="N22" s="50"/>
    </row>
    <row r="23" spans="1:14" x14ac:dyDescent="0.25">
      <c r="A23" s="18"/>
      <c r="B23" s="19" t="s">
        <v>12</v>
      </c>
      <c r="C23" s="27" t="s">
        <v>86</v>
      </c>
      <c r="D23" s="21"/>
      <c r="E23" s="22"/>
      <c r="F23" s="41">
        <v>0</v>
      </c>
      <c r="G23" s="42">
        <v>0</v>
      </c>
      <c r="H23" s="43">
        <f t="shared" si="4"/>
        <v>0</v>
      </c>
      <c r="I23" s="42">
        <f t="shared" si="5"/>
        <v>0</v>
      </c>
      <c r="J23" s="44">
        <f t="shared" si="6"/>
        <v>0</v>
      </c>
      <c r="L23" s="50">
        <f t="shared" si="3"/>
        <v>0</v>
      </c>
      <c r="M23" s="50"/>
      <c r="N23" s="50"/>
    </row>
    <row r="24" spans="1:14" ht="21.75" customHeight="1" x14ac:dyDescent="0.25">
      <c r="A24" s="18"/>
      <c r="B24" s="19" t="s">
        <v>4</v>
      </c>
      <c r="C24" s="26" t="s">
        <v>87</v>
      </c>
      <c r="D24" s="21" t="s">
        <v>9</v>
      </c>
      <c r="E24" s="22">
        <v>2</v>
      </c>
      <c r="F24" s="41">
        <v>404697.3</v>
      </c>
      <c r="G24" s="42">
        <v>7079.6460176991159</v>
      </c>
      <c r="H24" s="43">
        <f t="shared" si="4"/>
        <v>809394.6</v>
      </c>
      <c r="I24" s="42">
        <f t="shared" si="5"/>
        <v>14159.292035398232</v>
      </c>
      <c r="J24" s="44">
        <f t="shared" si="6"/>
        <v>823553.89203539817</v>
      </c>
      <c r="L24" s="50">
        <f t="shared" si="3"/>
        <v>6265.173466990369</v>
      </c>
      <c r="M24" s="50"/>
      <c r="N24" s="50"/>
    </row>
    <row r="25" spans="1:14" x14ac:dyDescent="0.25">
      <c r="A25" s="18"/>
      <c r="B25" s="19" t="s">
        <v>31</v>
      </c>
      <c r="C25" s="27" t="s">
        <v>88</v>
      </c>
      <c r="D25" s="21"/>
      <c r="E25" s="22"/>
      <c r="F25" s="41">
        <v>0</v>
      </c>
      <c r="G25" s="42">
        <v>0</v>
      </c>
      <c r="H25" s="43">
        <f t="shared" si="4"/>
        <v>0</v>
      </c>
      <c r="I25" s="42">
        <f t="shared" si="5"/>
        <v>0</v>
      </c>
      <c r="J25" s="44">
        <f t="shared" si="6"/>
        <v>0</v>
      </c>
      <c r="L25" s="50">
        <f t="shared" si="3"/>
        <v>0</v>
      </c>
      <c r="M25" s="50"/>
      <c r="N25" s="50"/>
    </row>
    <row r="26" spans="1:14" ht="21.75" customHeight="1" x14ac:dyDescent="0.25">
      <c r="A26" s="18"/>
      <c r="B26" s="19" t="s">
        <v>4</v>
      </c>
      <c r="C26" s="26" t="s">
        <v>133</v>
      </c>
      <c r="D26" s="21" t="s">
        <v>9</v>
      </c>
      <c r="E26" s="22">
        <v>10</v>
      </c>
      <c r="F26" s="41">
        <v>274324.05</v>
      </c>
      <c r="G26" s="42">
        <v>7079.6460176991159</v>
      </c>
      <c r="H26" s="43">
        <f t="shared" si="4"/>
        <v>2743240.5</v>
      </c>
      <c r="I26" s="42">
        <f t="shared" si="5"/>
        <v>70796.460176991153</v>
      </c>
      <c r="J26" s="44">
        <f t="shared" si="6"/>
        <v>2814036.9601769913</v>
      </c>
      <c r="L26" s="50">
        <f t="shared" si="3"/>
        <v>6265.173466990369</v>
      </c>
      <c r="M26" s="50"/>
      <c r="N26" s="50"/>
    </row>
    <row r="27" spans="1:14" ht="21.75" customHeight="1" x14ac:dyDescent="0.25">
      <c r="A27" s="18"/>
      <c r="B27" s="19" t="s">
        <v>5</v>
      </c>
      <c r="C27" s="26" t="s">
        <v>89</v>
      </c>
      <c r="D27" s="21" t="s">
        <v>9</v>
      </c>
      <c r="E27" s="22">
        <v>6</v>
      </c>
      <c r="F27" s="41">
        <v>301842.45</v>
      </c>
      <c r="G27" s="42">
        <v>7079.6460176991159</v>
      </c>
      <c r="H27" s="43">
        <f t="shared" si="4"/>
        <v>1811054.7000000002</v>
      </c>
      <c r="I27" s="42">
        <f t="shared" si="5"/>
        <v>42477.876106194693</v>
      </c>
      <c r="J27" s="44">
        <f t="shared" si="6"/>
        <v>1853532.5761061949</v>
      </c>
      <c r="L27" s="50">
        <f t="shared" si="3"/>
        <v>6265.173466990369</v>
      </c>
      <c r="M27" s="50"/>
      <c r="N27" s="50"/>
    </row>
    <row r="28" spans="1:14" ht="21.75" customHeight="1" x14ac:dyDescent="0.25">
      <c r="A28" s="18"/>
      <c r="B28" s="19" t="s">
        <v>6</v>
      </c>
      <c r="C28" s="26" t="s">
        <v>134</v>
      </c>
      <c r="D28" s="21" t="s">
        <v>9</v>
      </c>
      <c r="E28" s="22">
        <v>6</v>
      </c>
      <c r="F28" s="41">
        <v>327067.65000000002</v>
      </c>
      <c r="G28" s="42">
        <v>7079.6460176991159</v>
      </c>
      <c r="H28" s="43">
        <f t="shared" si="4"/>
        <v>1962405.9000000001</v>
      </c>
      <c r="I28" s="42">
        <f t="shared" si="5"/>
        <v>42477.876106194693</v>
      </c>
      <c r="J28" s="44">
        <f t="shared" si="6"/>
        <v>2004883.7761061948</v>
      </c>
      <c r="L28" s="50">
        <f t="shared" si="3"/>
        <v>6265.173466990369</v>
      </c>
      <c r="M28" s="50"/>
      <c r="N28" s="50"/>
    </row>
    <row r="29" spans="1:14" ht="21.75" customHeight="1" x14ac:dyDescent="0.25">
      <c r="A29" s="18"/>
      <c r="B29" s="19" t="s">
        <v>56</v>
      </c>
      <c r="C29" s="26" t="s">
        <v>135</v>
      </c>
      <c r="D29" s="21" t="s">
        <v>9</v>
      </c>
      <c r="E29" s="22">
        <v>3</v>
      </c>
      <c r="F29" s="41">
        <v>398614.65</v>
      </c>
      <c r="G29" s="42">
        <v>7079.6460176991159</v>
      </c>
      <c r="H29" s="43">
        <f t="shared" si="4"/>
        <v>1195843.9500000002</v>
      </c>
      <c r="I29" s="42">
        <f t="shared" si="5"/>
        <v>21238.938053097347</v>
      </c>
      <c r="J29" s="44">
        <f t="shared" si="6"/>
        <v>1217082.8880530975</v>
      </c>
      <c r="L29" s="50">
        <f t="shared" si="3"/>
        <v>6265.173466990369</v>
      </c>
      <c r="M29" s="50"/>
      <c r="N29" s="50"/>
    </row>
    <row r="30" spans="1:14" ht="21.75" customHeight="1" x14ac:dyDescent="0.25">
      <c r="A30" s="18"/>
      <c r="B30" s="19" t="s">
        <v>10</v>
      </c>
      <c r="C30" s="26" t="s">
        <v>90</v>
      </c>
      <c r="D30" s="21" t="s">
        <v>9</v>
      </c>
      <c r="E30" s="22">
        <v>17</v>
      </c>
      <c r="F30" s="41">
        <v>398614.65</v>
      </c>
      <c r="G30" s="42">
        <v>7079.6460176991159</v>
      </c>
      <c r="H30" s="43">
        <f t="shared" si="4"/>
        <v>6776449.0500000007</v>
      </c>
      <c r="I30" s="42">
        <f t="shared" si="5"/>
        <v>120353.98230088496</v>
      </c>
      <c r="J30" s="44">
        <f t="shared" si="6"/>
        <v>6896803.0323008858</v>
      </c>
      <c r="L30" s="50">
        <f t="shared" si="3"/>
        <v>6265.173466990369</v>
      </c>
      <c r="M30" s="50"/>
      <c r="N30" s="50"/>
    </row>
    <row r="31" spans="1:14" ht="21.75" customHeight="1" x14ac:dyDescent="0.25">
      <c r="A31" s="18"/>
      <c r="B31" s="19" t="s">
        <v>67</v>
      </c>
      <c r="C31" s="26" t="s">
        <v>91</v>
      </c>
      <c r="D31" s="21" t="s">
        <v>9</v>
      </c>
      <c r="E31" s="22">
        <v>2</v>
      </c>
      <c r="F31" s="41">
        <v>488509.35000000003</v>
      </c>
      <c r="G31" s="42">
        <v>7079.6460176991159</v>
      </c>
      <c r="H31" s="43">
        <f t="shared" si="4"/>
        <v>977018.70000000007</v>
      </c>
      <c r="I31" s="42">
        <f t="shared" si="5"/>
        <v>14159.292035398232</v>
      </c>
      <c r="J31" s="44">
        <f t="shared" si="6"/>
        <v>991177.99203539826</v>
      </c>
      <c r="L31" s="50">
        <f t="shared" si="3"/>
        <v>6265.173466990369</v>
      </c>
      <c r="M31" s="50"/>
      <c r="N31" s="50"/>
    </row>
    <row r="32" spans="1:14" ht="21.75" customHeight="1" x14ac:dyDescent="0.25">
      <c r="A32" s="18"/>
      <c r="B32" s="19" t="s">
        <v>95</v>
      </c>
      <c r="C32" s="26" t="s">
        <v>92</v>
      </c>
      <c r="D32" s="21" t="s">
        <v>9</v>
      </c>
      <c r="E32" s="22">
        <v>10</v>
      </c>
      <c r="F32" s="41">
        <v>579319.65</v>
      </c>
      <c r="G32" s="42">
        <v>7079.6460176991159</v>
      </c>
      <c r="H32" s="43">
        <f t="shared" si="4"/>
        <v>5793196.5</v>
      </c>
      <c r="I32" s="42">
        <f t="shared" si="5"/>
        <v>70796.460176991153</v>
      </c>
      <c r="J32" s="44">
        <f t="shared" si="6"/>
        <v>5863992.9601769913</v>
      </c>
      <c r="L32" s="50">
        <f t="shared" si="3"/>
        <v>6265.173466990369</v>
      </c>
      <c r="M32" s="50"/>
      <c r="N32" s="50"/>
    </row>
    <row r="33" spans="1:15" s="7" customFormat="1" x14ac:dyDescent="0.25">
      <c r="A33" s="3"/>
      <c r="B33" s="10"/>
      <c r="C33" s="11" t="s">
        <v>50</v>
      </c>
      <c r="D33" s="12"/>
      <c r="E33" s="13"/>
      <c r="F33" s="45"/>
      <c r="G33" s="46">
        <v>0</v>
      </c>
      <c r="H33" s="43">
        <f t="shared" si="4"/>
        <v>0</v>
      </c>
      <c r="I33" s="42">
        <f t="shared" si="5"/>
        <v>0</v>
      </c>
      <c r="J33" s="44">
        <f t="shared" si="6"/>
        <v>0</v>
      </c>
      <c r="L33" s="50">
        <f t="shared" si="3"/>
        <v>0</v>
      </c>
      <c r="M33" s="9"/>
      <c r="N33" s="9"/>
      <c r="O33" s="9"/>
    </row>
    <row r="34" spans="1:15" ht="90" x14ac:dyDescent="0.25">
      <c r="A34" s="18"/>
      <c r="B34" s="19">
        <v>3</v>
      </c>
      <c r="C34" s="20" t="s">
        <v>136</v>
      </c>
      <c r="D34" s="21"/>
      <c r="E34" s="22"/>
      <c r="F34" s="41"/>
      <c r="G34" s="42">
        <v>0</v>
      </c>
      <c r="H34" s="43">
        <f t="shared" si="4"/>
        <v>0</v>
      </c>
      <c r="I34" s="42">
        <f t="shared" si="5"/>
        <v>0</v>
      </c>
      <c r="J34" s="44">
        <f t="shared" si="6"/>
        <v>0</v>
      </c>
      <c r="L34" s="50">
        <f t="shared" si="3"/>
        <v>0</v>
      </c>
    </row>
    <row r="35" spans="1:15" x14ac:dyDescent="0.25">
      <c r="A35" s="18"/>
      <c r="B35" s="19" t="s">
        <v>11</v>
      </c>
      <c r="C35" s="27" t="s">
        <v>66</v>
      </c>
      <c r="D35" s="21"/>
      <c r="E35" s="22"/>
      <c r="F35" s="41"/>
      <c r="G35" s="42">
        <v>0</v>
      </c>
      <c r="H35" s="43">
        <f t="shared" si="4"/>
        <v>0</v>
      </c>
      <c r="I35" s="42">
        <f t="shared" si="5"/>
        <v>0</v>
      </c>
      <c r="J35" s="44">
        <f t="shared" si="6"/>
        <v>0</v>
      </c>
      <c r="L35" s="50">
        <f t="shared" si="3"/>
        <v>0</v>
      </c>
    </row>
    <row r="36" spans="1:15" ht="21.75" customHeight="1" x14ac:dyDescent="0.25">
      <c r="A36" s="18"/>
      <c r="B36" s="19" t="s">
        <v>4</v>
      </c>
      <c r="C36" s="26" t="s">
        <v>51</v>
      </c>
      <c r="D36" s="21" t="s">
        <v>9</v>
      </c>
      <c r="E36" s="22">
        <v>4</v>
      </c>
      <c r="F36" s="41">
        <v>269000</v>
      </c>
      <c r="G36" s="42">
        <v>5309.7345132743367</v>
      </c>
      <c r="H36" s="43">
        <f t="shared" si="4"/>
        <v>1076000</v>
      </c>
      <c r="I36" s="42">
        <f t="shared" si="5"/>
        <v>21238.938053097347</v>
      </c>
      <c r="J36" s="44">
        <f t="shared" si="6"/>
        <v>1097238.9380530973</v>
      </c>
      <c r="L36" s="50">
        <f t="shared" si="3"/>
        <v>4698.8801002427763</v>
      </c>
    </row>
    <row r="37" spans="1:15" ht="21.75" customHeight="1" x14ac:dyDescent="0.25">
      <c r="A37" s="18"/>
      <c r="B37" s="19" t="s">
        <v>5</v>
      </c>
      <c r="C37" s="26" t="s">
        <v>52</v>
      </c>
      <c r="D37" s="21" t="s">
        <v>9</v>
      </c>
      <c r="E37" s="22">
        <v>4</v>
      </c>
      <c r="F37" s="41">
        <v>416000</v>
      </c>
      <c r="G37" s="42">
        <v>5309.7345132743367</v>
      </c>
      <c r="H37" s="43">
        <f t="shared" si="4"/>
        <v>1664000</v>
      </c>
      <c r="I37" s="42">
        <f t="shared" si="5"/>
        <v>21238.938053097347</v>
      </c>
      <c r="J37" s="44">
        <f t="shared" si="6"/>
        <v>1685238.9380530973</v>
      </c>
      <c r="L37" s="50">
        <f t="shared" si="3"/>
        <v>4698.8801002427763</v>
      </c>
    </row>
    <row r="38" spans="1:15" s="7" customFormat="1" x14ac:dyDescent="0.25">
      <c r="A38" s="3"/>
      <c r="B38" s="10"/>
      <c r="C38" s="11" t="s">
        <v>93</v>
      </c>
      <c r="D38" s="12"/>
      <c r="E38" s="13"/>
      <c r="F38" s="45"/>
      <c r="G38" s="46">
        <v>0</v>
      </c>
      <c r="H38" s="43">
        <f t="shared" si="4"/>
        <v>0</v>
      </c>
      <c r="I38" s="42">
        <f t="shared" si="5"/>
        <v>0</v>
      </c>
      <c r="J38" s="44">
        <f t="shared" si="6"/>
        <v>0</v>
      </c>
      <c r="L38" s="50">
        <f t="shared" si="3"/>
        <v>0</v>
      </c>
      <c r="M38" s="9"/>
      <c r="N38" s="9"/>
      <c r="O38" s="9"/>
    </row>
    <row r="39" spans="1:15" ht="90" x14ac:dyDescent="0.25">
      <c r="A39" s="18"/>
      <c r="B39" s="19">
        <v>4</v>
      </c>
      <c r="C39" s="20" t="s">
        <v>94</v>
      </c>
      <c r="D39" s="21" t="s">
        <v>13</v>
      </c>
      <c r="E39" s="22">
        <v>1</v>
      </c>
      <c r="F39" s="41">
        <v>15200000</v>
      </c>
      <c r="G39" s="42">
        <v>1637168.1415929205</v>
      </c>
      <c r="H39" s="43">
        <f t="shared" si="4"/>
        <v>15200000</v>
      </c>
      <c r="I39" s="42">
        <f t="shared" si="5"/>
        <v>1637168.1415929205</v>
      </c>
      <c r="J39" s="44">
        <f t="shared" si="6"/>
        <v>16837168.14159292</v>
      </c>
      <c r="L39" s="50">
        <f t="shared" si="3"/>
        <v>1448821.3642415227</v>
      </c>
    </row>
    <row r="40" spans="1:15" ht="105" x14ac:dyDescent="0.25">
      <c r="A40" s="18"/>
      <c r="B40" s="19"/>
      <c r="C40" s="26" t="s">
        <v>137</v>
      </c>
      <c r="D40" s="21"/>
      <c r="E40" s="22"/>
      <c r="F40" s="41"/>
      <c r="G40" s="42">
        <v>0</v>
      </c>
      <c r="H40" s="43">
        <f t="shared" si="4"/>
        <v>0</v>
      </c>
      <c r="I40" s="42">
        <f t="shared" si="5"/>
        <v>0</v>
      </c>
      <c r="J40" s="44">
        <f t="shared" si="6"/>
        <v>0</v>
      </c>
      <c r="L40" s="50">
        <f t="shared" si="3"/>
        <v>0</v>
      </c>
    </row>
    <row r="41" spans="1:15" s="7" customFormat="1" x14ac:dyDescent="0.25">
      <c r="A41" s="3"/>
      <c r="B41" s="10"/>
      <c r="C41" s="11" t="s">
        <v>97</v>
      </c>
      <c r="D41" s="12"/>
      <c r="E41" s="13"/>
      <c r="F41" s="45"/>
      <c r="G41" s="46">
        <v>0</v>
      </c>
      <c r="H41" s="43">
        <f t="shared" si="4"/>
        <v>0</v>
      </c>
      <c r="I41" s="42">
        <f t="shared" si="5"/>
        <v>0</v>
      </c>
      <c r="J41" s="44">
        <f t="shared" si="6"/>
        <v>0</v>
      </c>
      <c r="L41" s="50">
        <f t="shared" si="3"/>
        <v>0</v>
      </c>
      <c r="M41" s="9"/>
      <c r="N41" s="9"/>
      <c r="O41" s="9"/>
    </row>
    <row r="42" spans="1:15" ht="75" x14ac:dyDescent="0.25">
      <c r="A42" s="18"/>
      <c r="B42" s="19">
        <v>5</v>
      </c>
      <c r="C42" s="20" t="s">
        <v>98</v>
      </c>
      <c r="D42" s="21"/>
      <c r="E42" s="22"/>
      <c r="F42" s="41"/>
      <c r="G42" s="42">
        <v>0</v>
      </c>
      <c r="H42" s="43">
        <f t="shared" si="4"/>
        <v>0</v>
      </c>
      <c r="I42" s="42">
        <f t="shared" si="5"/>
        <v>0</v>
      </c>
      <c r="J42" s="44">
        <f t="shared" si="6"/>
        <v>0</v>
      </c>
      <c r="L42" s="50">
        <f t="shared" si="3"/>
        <v>0</v>
      </c>
    </row>
    <row r="43" spans="1:15" ht="21.75" customHeight="1" x14ac:dyDescent="0.25">
      <c r="A43" s="18"/>
      <c r="B43" s="19" t="s">
        <v>4</v>
      </c>
      <c r="C43" s="26" t="s">
        <v>53</v>
      </c>
      <c r="D43" s="21" t="s">
        <v>54</v>
      </c>
      <c r="E43" s="22">
        <v>125</v>
      </c>
      <c r="F43" s="41">
        <v>2000</v>
      </c>
      <c r="G43" s="42">
        <v>353.98230088495581</v>
      </c>
      <c r="H43" s="43">
        <f t="shared" si="4"/>
        <v>250000</v>
      </c>
      <c r="I43" s="42">
        <f t="shared" si="5"/>
        <v>44247.787610619474</v>
      </c>
      <c r="J43" s="44">
        <f t="shared" si="6"/>
        <v>294247.78761061945</v>
      </c>
      <c r="L43" s="50">
        <f t="shared" si="3"/>
        <v>313.25867334951846</v>
      </c>
    </row>
    <row r="44" spans="1:15" ht="21.75" customHeight="1" x14ac:dyDescent="0.25">
      <c r="A44" s="18"/>
      <c r="B44" s="19" t="s">
        <v>5</v>
      </c>
      <c r="C44" s="26" t="s">
        <v>55</v>
      </c>
      <c r="D44" s="21" t="s">
        <v>54</v>
      </c>
      <c r="E44" s="22">
        <v>75</v>
      </c>
      <c r="F44" s="41">
        <v>2600</v>
      </c>
      <c r="G44" s="42">
        <v>398.23008849557527</v>
      </c>
      <c r="H44" s="43">
        <f t="shared" si="4"/>
        <v>195000</v>
      </c>
      <c r="I44" s="42">
        <f t="shared" si="5"/>
        <v>29867.256637168146</v>
      </c>
      <c r="J44" s="44">
        <f t="shared" si="6"/>
        <v>224867.25663716815</v>
      </c>
      <c r="L44" s="50">
        <f t="shared" si="3"/>
        <v>352.41600751820823</v>
      </c>
    </row>
    <row r="45" spans="1:15" s="7" customFormat="1" x14ac:dyDescent="0.25">
      <c r="A45" s="3"/>
      <c r="B45" s="10"/>
      <c r="C45" s="11" t="s">
        <v>57</v>
      </c>
      <c r="D45" s="12"/>
      <c r="E45" s="13"/>
      <c r="F45" s="45"/>
      <c r="G45" s="46">
        <v>0</v>
      </c>
      <c r="H45" s="43">
        <f t="shared" si="4"/>
        <v>0</v>
      </c>
      <c r="I45" s="42">
        <f t="shared" si="5"/>
        <v>0</v>
      </c>
      <c r="J45" s="44">
        <f t="shared" si="6"/>
        <v>0</v>
      </c>
      <c r="L45" s="50">
        <f t="shared" si="3"/>
        <v>0</v>
      </c>
      <c r="M45" s="9"/>
      <c r="N45" s="9"/>
      <c r="O45" s="9"/>
    </row>
    <row r="46" spans="1:15" ht="45" x14ac:dyDescent="0.25">
      <c r="A46" s="18"/>
      <c r="B46" s="19">
        <v>6</v>
      </c>
      <c r="C46" s="20" t="s">
        <v>61</v>
      </c>
      <c r="D46" s="21"/>
      <c r="E46" s="22"/>
      <c r="F46" s="41"/>
      <c r="G46" s="42">
        <v>0</v>
      </c>
      <c r="H46" s="43">
        <f t="shared" si="4"/>
        <v>0</v>
      </c>
      <c r="I46" s="42">
        <f t="shared" si="5"/>
        <v>0</v>
      </c>
      <c r="J46" s="44">
        <f t="shared" si="6"/>
        <v>0</v>
      </c>
      <c r="L46" s="50">
        <f t="shared" si="3"/>
        <v>0</v>
      </c>
    </row>
    <row r="47" spans="1:15" x14ac:dyDescent="0.25">
      <c r="A47" s="18"/>
      <c r="B47" s="19" t="s">
        <v>11</v>
      </c>
      <c r="C47" s="27" t="s">
        <v>99</v>
      </c>
      <c r="D47" s="21"/>
      <c r="E47" s="22"/>
      <c r="F47" s="41"/>
      <c r="G47" s="42">
        <v>0</v>
      </c>
      <c r="H47" s="43">
        <f t="shared" si="4"/>
        <v>0</v>
      </c>
      <c r="I47" s="42">
        <f t="shared" si="5"/>
        <v>0</v>
      </c>
      <c r="J47" s="44">
        <f t="shared" si="6"/>
        <v>0</v>
      </c>
      <c r="L47" s="50">
        <f t="shared" si="3"/>
        <v>0</v>
      </c>
    </row>
    <row r="48" spans="1:15" ht="21.75" customHeight="1" x14ac:dyDescent="0.25">
      <c r="A48" s="18"/>
      <c r="B48" s="19" t="s">
        <v>4</v>
      </c>
      <c r="C48" s="26" t="s">
        <v>58</v>
      </c>
      <c r="D48" s="21" t="s">
        <v>54</v>
      </c>
      <c r="E48" s="22">
        <v>350</v>
      </c>
      <c r="F48" s="41">
        <v>300</v>
      </c>
      <c r="G48" s="42">
        <v>88.495575221238951</v>
      </c>
      <c r="H48" s="43">
        <f t="shared" si="4"/>
        <v>105000</v>
      </c>
      <c r="I48" s="42">
        <f t="shared" si="5"/>
        <v>30973.451327433631</v>
      </c>
      <c r="J48" s="44">
        <f t="shared" si="6"/>
        <v>135973.45132743364</v>
      </c>
      <c r="L48" s="50">
        <f t="shared" si="3"/>
        <v>78.314668337379615</v>
      </c>
    </row>
    <row r="49" spans="1:15" x14ac:dyDescent="0.25">
      <c r="A49" s="18"/>
      <c r="B49" s="19" t="s">
        <v>12</v>
      </c>
      <c r="C49" s="27" t="s">
        <v>100</v>
      </c>
      <c r="D49" s="21"/>
      <c r="E49" s="22"/>
      <c r="F49" s="41"/>
      <c r="G49" s="42">
        <v>0</v>
      </c>
      <c r="H49" s="43">
        <f t="shared" si="4"/>
        <v>0</v>
      </c>
      <c r="I49" s="42">
        <f t="shared" si="5"/>
        <v>0</v>
      </c>
      <c r="J49" s="44">
        <f t="shared" si="6"/>
        <v>0</v>
      </c>
      <c r="L49" s="50">
        <f t="shared" si="3"/>
        <v>0</v>
      </c>
    </row>
    <row r="50" spans="1:15" ht="21.75" customHeight="1" x14ac:dyDescent="0.25">
      <c r="A50" s="18"/>
      <c r="B50" s="19" t="s">
        <v>4</v>
      </c>
      <c r="C50" s="26" t="s">
        <v>58</v>
      </c>
      <c r="D50" s="21" t="s">
        <v>54</v>
      </c>
      <c r="E50" s="22">
        <v>1195</v>
      </c>
      <c r="F50" s="41">
        <v>415</v>
      </c>
      <c r="G50" s="42">
        <v>70.796460176991161</v>
      </c>
      <c r="H50" s="43">
        <f t="shared" si="4"/>
        <v>495925</v>
      </c>
      <c r="I50" s="42">
        <f t="shared" si="5"/>
        <v>84601.769911504438</v>
      </c>
      <c r="J50" s="44">
        <f t="shared" si="6"/>
        <v>580526.76991150447</v>
      </c>
      <c r="L50" s="50">
        <f t="shared" si="3"/>
        <v>62.651734669903689</v>
      </c>
    </row>
    <row r="51" spans="1:15" ht="21.75" customHeight="1" x14ac:dyDescent="0.25">
      <c r="A51" s="18"/>
      <c r="B51" s="19" t="s">
        <v>5</v>
      </c>
      <c r="C51" s="26" t="s">
        <v>60</v>
      </c>
      <c r="D51" s="21" t="s">
        <v>54</v>
      </c>
      <c r="E51" s="22">
        <v>250</v>
      </c>
      <c r="F51" s="41">
        <v>475</v>
      </c>
      <c r="G51" s="42">
        <v>88.495575221238951</v>
      </c>
      <c r="H51" s="43">
        <f t="shared" si="4"/>
        <v>118750</v>
      </c>
      <c r="I51" s="42">
        <f t="shared" si="5"/>
        <v>22123.893805309737</v>
      </c>
      <c r="J51" s="44">
        <f t="shared" si="6"/>
        <v>140873.89380530972</v>
      </c>
      <c r="L51" s="50">
        <f t="shared" si="3"/>
        <v>78.314668337379615</v>
      </c>
    </row>
    <row r="52" spans="1:15" ht="21.75" customHeight="1" x14ac:dyDescent="0.25">
      <c r="A52" s="18"/>
      <c r="B52" s="19" t="s">
        <v>6</v>
      </c>
      <c r="C52" s="26" t="s">
        <v>59</v>
      </c>
      <c r="D52" s="21" t="s">
        <v>54</v>
      </c>
      <c r="E52" s="22">
        <v>275</v>
      </c>
      <c r="F52" s="41">
        <v>515</v>
      </c>
      <c r="G52" s="42">
        <v>88.495575221238951</v>
      </c>
      <c r="H52" s="43">
        <f t="shared" si="4"/>
        <v>141625</v>
      </c>
      <c r="I52" s="42">
        <f t="shared" si="5"/>
        <v>24336.283185840712</v>
      </c>
      <c r="J52" s="44">
        <f t="shared" si="6"/>
        <v>165961.2831858407</v>
      </c>
      <c r="L52" s="50">
        <f t="shared" si="3"/>
        <v>78.314668337379615</v>
      </c>
    </row>
    <row r="53" spans="1:15" s="7" customFormat="1" x14ac:dyDescent="0.25">
      <c r="A53" s="3"/>
      <c r="B53" s="10"/>
      <c r="C53" s="11" t="s">
        <v>101</v>
      </c>
      <c r="D53" s="12"/>
      <c r="E53" s="13"/>
      <c r="F53" s="45"/>
      <c r="G53" s="46">
        <v>0</v>
      </c>
      <c r="H53" s="43">
        <f t="shared" si="4"/>
        <v>0</v>
      </c>
      <c r="I53" s="42">
        <f t="shared" si="5"/>
        <v>0</v>
      </c>
      <c r="J53" s="44">
        <f t="shared" si="6"/>
        <v>0</v>
      </c>
      <c r="L53" s="50">
        <f t="shared" si="3"/>
        <v>0</v>
      </c>
      <c r="M53" s="9"/>
      <c r="N53" s="9"/>
      <c r="O53" s="9"/>
    </row>
    <row r="54" spans="1:15" ht="30" x14ac:dyDescent="0.25">
      <c r="A54" s="18"/>
      <c r="B54" s="19">
        <v>7</v>
      </c>
      <c r="C54" s="20" t="s">
        <v>131</v>
      </c>
      <c r="D54" s="21" t="s">
        <v>13</v>
      </c>
      <c r="E54" s="22">
        <v>1</v>
      </c>
      <c r="F54" s="41">
        <v>1150000</v>
      </c>
      <c r="G54" s="42">
        <v>44247.787610619474</v>
      </c>
      <c r="H54" s="43">
        <f t="shared" si="4"/>
        <v>1150000</v>
      </c>
      <c r="I54" s="42">
        <f t="shared" si="5"/>
        <v>44247.787610619474</v>
      </c>
      <c r="J54" s="44">
        <f t="shared" si="6"/>
        <v>1194247.7876106196</v>
      </c>
      <c r="L54" s="50">
        <f t="shared" si="3"/>
        <v>39157.334168689806</v>
      </c>
    </row>
    <row r="55" spans="1:15" s="7" customFormat="1" x14ac:dyDescent="0.25">
      <c r="A55" s="3"/>
      <c r="B55" s="10"/>
      <c r="C55" s="11" t="s">
        <v>15</v>
      </c>
      <c r="D55" s="12"/>
      <c r="E55" s="13"/>
      <c r="F55" s="45"/>
      <c r="G55" s="46">
        <v>0</v>
      </c>
      <c r="H55" s="43">
        <f t="shared" si="4"/>
        <v>0</v>
      </c>
      <c r="I55" s="42">
        <f t="shared" si="5"/>
        <v>0</v>
      </c>
      <c r="J55" s="44">
        <f t="shared" si="6"/>
        <v>0</v>
      </c>
      <c r="L55" s="50">
        <f t="shared" si="3"/>
        <v>0</v>
      </c>
      <c r="M55" s="9"/>
      <c r="N55" s="9"/>
      <c r="O55" s="9"/>
    </row>
    <row r="56" spans="1:15" ht="90" x14ac:dyDescent="0.25">
      <c r="A56" s="18"/>
      <c r="B56" s="19">
        <v>8</v>
      </c>
      <c r="C56" s="20" t="s">
        <v>33</v>
      </c>
      <c r="D56" s="21"/>
      <c r="E56" s="22"/>
      <c r="F56" s="41"/>
      <c r="G56" s="42">
        <v>0</v>
      </c>
      <c r="H56" s="43">
        <f t="shared" si="4"/>
        <v>0</v>
      </c>
      <c r="I56" s="42">
        <f t="shared" si="5"/>
        <v>0</v>
      </c>
      <c r="J56" s="44">
        <f t="shared" si="6"/>
        <v>0</v>
      </c>
      <c r="L56" s="50">
        <f t="shared" si="3"/>
        <v>0</v>
      </c>
    </row>
    <row r="57" spans="1:15" ht="21.75" customHeight="1" x14ac:dyDescent="0.25">
      <c r="A57" s="18"/>
      <c r="B57" s="19" t="s">
        <v>4</v>
      </c>
      <c r="C57" s="26" t="s">
        <v>102</v>
      </c>
      <c r="D57" s="21" t="s">
        <v>9</v>
      </c>
      <c r="E57" s="22">
        <v>1</v>
      </c>
      <c r="F57" s="41">
        <v>112500</v>
      </c>
      <c r="G57" s="42">
        <v>7079.6460176991159</v>
      </c>
      <c r="H57" s="43">
        <f t="shared" si="4"/>
        <v>112500</v>
      </c>
      <c r="I57" s="42">
        <f t="shared" si="5"/>
        <v>7079.6460176991159</v>
      </c>
      <c r="J57" s="44">
        <f t="shared" si="6"/>
        <v>119579.64601769911</v>
      </c>
      <c r="L57" s="50">
        <f t="shared" si="3"/>
        <v>6265.173466990369</v>
      </c>
    </row>
    <row r="58" spans="1:15" ht="21.75" customHeight="1" x14ac:dyDescent="0.25">
      <c r="A58" s="18"/>
      <c r="B58" s="19" t="s">
        <v>5</v>
      </c>
      <c r="C58" s="26" t="s">
        <v>103</v>
      </c>
      <c r="D58" s="21" t="s">
        <v>9</v>
      </c>
      <c r="E58" s="22">
        <v>1</v>
      </c>
      <c r="F58" s="41">
        <v>121250</v>
      </c>
      <c r="G58" s="42">
        <v>7079.6460176991159</v>
      </c>
      <c r="H58" s="43">
        <f t="shared" si="4"/>
        <v>121250</v>
      </c>
      <c r="I58" s="42">
        <f t="shared" si="5"/>
        <v>7079.6460176991159</v>
      </c>
      <c r="J58" s="44">
        <f t="shared" si="6"/>
        <v>128329.64601769911</v>
      </c>
      <c r="L58" s="50">
        <f t="shared" si="3"/>
        <v>6265.173466990369</v>
      </c>
    </row>
    <row r="59" spans="1:15" ht="21.75" customHeight="1" x14ac:dyDescent="0.25">
      <c r="A59" s="18"/>
      <c r="B59" s="19" t="s">
        <v>6</v>
      </c>
      <c r="C59" s="26" t="s">
        <v>104</v>
      </c>
      <c r="D59" s="21" t="s">
        <v>9</v>
      </c>
      <c r="E59" s="22">
        <v>1</v>
      </c>
      <c r="F59" s="41">
        <v>183500</v>
      </c>
      <c r="G59" s="42">
        <v>7079.6460176991159</v>
      </c>
      <c r="H59" s="43">
        <f t="shared" si="4"/>
        <v>183500</v>
      </c>
      <c r="I59" s="42">
        <f t="shared" si="5"/>
        <v>7079.6460176991159</v>
      </c>
      <c r="J59" s="44">
        <f t="shared" si="6"/>
        <v>190579.64601769912</v>
      </c>
      <c r="L59" s="50">
        <f t="shared" si="3"/>
        <v>6265.173466990369</v>
      </c>
    </row>
    <row r="60" spans="1:15" ht="21.75" customHeight="1" x14ac:dyDescent="0.25">
      <c r="A60" s="18"/>
      <c r="B60" s="19" t="s">
        <v>56</v>
      </c>
      <c r="C60" s="26" t="s">
        <v>105</v>
      </c>
      <c r="D60" s="21" t="s">
        <v>9</v>
      </c>
      <c r="E60" s="22">
        <v>2</v>
      </c>
      <c r="F60" s="41">
        <v>243650</v>
      </c>
      <c r="G60" s="42">
        <v>8849.5575221238942</v>
      </c>
      <c r="H60" s="43">
        <f t="shared" si="4"/>
        <v>487300</v>
      </c>
      <c r="I60" s="42">
        <f t="shared" si="5"/>
        <v>17699.115044247788</v>
      </c>
      <c r="J60" s="44">
        <f t="shared" si="6"/>
        <v>504999.11504424777</v>
      </c>
      <c r="L60" s="50">
        <f t="shared" si="3"/>
        <v>7831.4668337379599</v>
      </c>
    </row>
    <row r="61" spans="1:15" ht="21.75" customHeight="1" x14ac:dyDescent="0.25">
      <c r="A61" s="18"/>
      <c r="B61" s="19" t="s">
        <v>10</v>
      </c>
      <c r="C61" s="26" t="s">
        <v>106</v>
      </c>
      <c r="D61" s="21" t="s">
        <v>9</v>
      </c>
      <c r="E61" s="22">
        <v>1</v>
      </c>
      <c r="F61" s="41">
        <v>862000</v>
      </c>
      <c r="G61" s="42">
        <v>8849.5575221238942</v>
      </c>
      <c r="H61" s="43">
        <f t="shared" si="4"/>
        <v>862000</v>
      </c>
      <c r="I61" s="42">
        <f t="shared" si="5"/>
        <v>8849.5575221238942</v>
      </c>
      <c r="J61" s="44">
        <f t="shared" si="6"/>
        <v>870849.55752212391</v>
      </c>
      <c r="L61" s="50">
        <f t="shared" si="3"/>
        <v>7831.4668337379599</v>
      </c>
    </row>
    <row r="62" spans="1:15" ht="21.75" customHeight="1" x14ac:dyDescent="0.25">
      <c r="A62" s="18"/>
      <c r="B62" s="19" t="s">
        <v>67</v>
      </c>
      <c r="C62" s="26" t="s">
        <v>107</v>
      </c>
      <c r="D62" s="21" t="s">
        <v>9</v>
      </c>
      <c r="E62" s="22">
        <v>4</v>
      </c>
      <c r="F62" s="41">
        <v>121250</v>
      </c>
      <c r="G62" s="42">
        <v>8849.5575221238942</v>
      </c>
      <c r="H62" s="43">
        <f t="shared" si="4"/>
        <v>485000</v>
      </c>
      <c r="I62" s="42">
        <f t="shared" si="5"/>
        <v>35398.230088495577</v>
      </c>
      <c r="J62" s="44">
        <f t="shared" si="6"/>
        <v>520398.23008849559</v>
      </c>
      <c r="L62" s="50">
        <f t="shared" si="3"/>
        <v>7831.4668337379599</v>
      </c>
    </row>
    <row r="63" spans="1:15" ht="21.75" customHeight="1" x14ac:dyDescent="0.25">
      <c r="A63" s="18"/>
      <c r="B63" s="19" t="s">
        <v>95</v>
      </c>
      <c r="C63" s="26" t="s">
        <v>108</v>
      </c>
      <c r="D63" s="21" t="s">
        <v>9</v>
      </c>
      <c r="E63" s="22">
        <v>1</v>
      </c>
      <c r="F63" s="41">
        <v>121250</v>
      </c>
      <c r="G63" s="42">
        <v>8849.5575221238942</v>
      </c>
      <c r="H63" s="43">
        <f t="shared" si="4"/>
        <v>121250</v>
      </c>
      <c r="I63" s="42">
        <f t="shared" si="5"/>
        <v>8849.5575221238942</v>
      </c>
      <c r="J63" s="44">
        <f t="shared" si="6"/>
        <v>130099.5575221239</v>
      </c>
      <c r="L63" s="50">
        <f t="shared" si="3"/>
        <v>7831.4668337379599</v>
      </c>
    </row>
    <row r="64" spans="1:15" ht="21.75" customHeight="1" x14ac:dyDescent="0.25">
      <c r="A64" s="18"/>
      <c r="B64" s="19" t="s">
        <v>96</v>
      </c>
      <c r="C64" s="26" t="s">
        <v>109</v>
      </c>
      <c r="D64" s="21" t="s">
        <v>9</v>
      </c>
      <c r="E64" s="22">
        <v>2</v>
      </c>
      <c r="F64" s="41">
        <v>211500</v>
      </c>
      <c r="G64" s="42">
        <v>8849.5575221238942</v>
      </c>
      <c r="H64" s="43">
        <f t="shared" si="4"/>
        <v>423000</v>
      </c>
      <c r="I64" s="42">
        <f t="shared" si="5"/>
        <v>17699.115044247788</v>
      </c>
      <c r="J64" s="44">
        <f t="shared" si="6"/>
        <v>440699.11504424777</v>
      </c>
      <c r="L64" s="50">
        <f t="shared" si="3"/>
        <v>7831.4668337379599</v>
      </c>
    </row>
    <row r="65" spans="1:15" s="7" customFormat="1" x14ac:dyDescent="0.25">
      <c r="A65" s="3"/>
      <c r="B65" s="10"/>
      <c r="C65" s="11" t="s">
        <v>17</v>
      </c>
      <c r="D65" s="12"/>
      <c r="E65" s="13"/>
      <c r="F65" s="45"/>
      <c r="G65" s="46">
        <v>0</v>
      </c>
      <c r="H65" s="43">
        <f t="shared" si="4"/>
        <v>0</v>
      </c>
      <c r="I65" s="42">
        <f t="shared" si="5"/>
        <v>0</v>
      </c>
      <c r="J65" s="44">
        <f t="shared" si="6"/>
        <v>0</v>
      </c>
      <c r="L65" s="50">
        <f t="shared" si="3"/>
        <v>0</v>
      </c>
      <c r="M65" s="9"/>
      <c r="N65" s="9"/>
      <c r="O65" s="9"/>
    </row>
    <row r="66" spans="1:15" ht="90" x14ac:dyDescent="0.25">
      <c r="A66" s="18"/>
      <c r="B66" s="19">
        <v>9</v>
      </c>
      <c r="C66" s="20" t="s">
        <v>38</v>
      </c>
      <c r="D66" s="21"/>
      <c r="E66" s="22"/>
      <c r="F66" s="41"/>
      <c r="G66" s="42">
        <v>0</v>
      </c>
      <c r="H66" s="43">
        <f t="shared" si="4"/>
        <v>0</v>
      </c>
      <c r="I66" s="42">
        <f t="shared" si="5"/>
        <v>0</v>
      </c>
      <c r="J66" s="44">
        <f t="shared" si="6"/>
        <v>0</v>
      </c>
      <c r="L66" s="50">
        <f t="shared" si="3"/>
        <v>0</v>
      </c>
    </row>
    <row r="67" spans="1:15" ht="21.75" customHeight="1" x14ac:dyDescent="0.25">
      <c r="A67" s="18"/>
      <c r="B67" s="19" t="s">
        <v>4</v>
      </c>
      <c r="C67" s="26" t="s">
        <v>37</v>
      </c>
      <c r="D67" s="21" t="s">
        <v>20</v>
      </c>
      <c r="E67" s="22">
        <f>(1745+645)*1.05</f>
        <v>2509.5</v>
      </c>
      <c r="F67" s="41">
        <v>425</v>
      </c>
      <c r="G67" s="42">
        <v>70.796460176991161</v>
      </c>
      <c r="H67" s="43">
        <f t="shared" si="4"/>
        <v>1066537.5</v>
      </c>
      <c r="I67" s="42">
        <f t="shared" si="5"/>
        <v>177663.71681415933</v>
      </c>
      <c r="J67" s="44">
        <f t="shared" si="6"/>
        <v>1244201.2168141594</v>
      </c>
      <c r="L67" s="50">
        <f t="shared" si="3"/>
        <v>62.651734669903689</v>
      </c>
    </row>
    <row r="68" spans="1:15" ht="21.75" customHeight="1" x14ac:dyDescent="0.25">
      <c r="A68" s="18"/>
      <c r="B68" s="19" t="s">
        <v>5</v>
      </c>
      <c r="C68" s="26" t="s">
        <v>18</v>
      </c>
      <c r="D68" s="21" t="s">
        <v>20</v>
      </c>
      <c r="E68" s="22">
        <v>14285</v>
      </c>
      <c r="F68" s="41">
        <v>480</v>
      </c>
      <c r="G68" s="42">
        <v>70.796460176991161</v>
      </c>
      <c r="H68" s="43">
        <f t="shared" si="4"/>
        <v>6856800</v>
      </c>
      <c r="I68" s="42">
        <f t="shared" si="5"/>
        <v>1011327.4336283187</v>
      </c>
      <c r="J68" s="44">
        <f t="shared" si="6"/>
        <v>7868127.4336283188</v>
      </c>
      <c r="L68" s="50">
        <f t="shared" si="3"/>
        <v>62.651734669903689</v>
      </c>
    </row>
    <row r="69" spans="1:15" ht="21.75" customHeight="1" x14ac:dyDescent="0.25">
      <c r="A69" s="18"/>
      <c r="B69" s="19" t="s">
        <v>6</v>
      </c>
      <c r="C69" s="26" t="s">
        <v>19</v>
      </c>
      <c r="D69" s="21" t="s">
        <v>20</v>
      </c>
      <c r="E69" s="22">
        <v>2200</v>
      </c>
      <c r="F69" s="41">
        <v>525</v>
      </c>
      <c r="G69" s="42">
        <v>70.796460176991161</v>
      </c>
      <c r="H69" s="43">
        <f t="shared" si="4"/>
        <v>1155000</v>
      </c>
      <c r="I69" s="42">
        <f t="shared" si="5"/>
        <v>155752.21238938055</v>
      </c>
      <c r="J69" s="44">
        <f t="shared" si="6"/>
        <v>1310752.2123893807</v>
      </c>
      <c r="L69" s="50">
        <f t="shared" si="3"/>
        <v>62.651734669903689</v>
      </c>
    </row>
    <row r="70" spans="1:15" ht="21.75" customHeight="1" x14ac:dyDescent="0.25">
      <c r="A70" s="18"/>
      <c r="B70" s="19" t="s">
        <v>56</v>
      </c>
      <c r="C70" s="26" t="s">
        <v>114</v>
      </c>
      <c r="D70" s="21" t="s">
        <v>29</v>
      </c>
      <c r="E70" s="22">
        <v>300</v>
      </c>
      <c r="F70" s="41">
        <v>800</v>
      </c>
      <c r="G70" s="42">
        <v>176.9911504424779</v>
      </c>
      <c r="H70" s="43">
        <f t="shared" si="4"/>
        <v>240000</v>
      </c>
      <c r="I70" s="42">
        <f t="shared" si="5"/>
        <v>53097.345132743372</v>
      </c>
      <c r="J70" s="44">
        <f t="shared" si="6"/>
        <v>293097.34513274336</v>
      </c>
      <c r="L70" s="50">
        <f t="shared" si="3"/>
        <v>156.62933667475923</v>
      </c>
    </row>
    <row r="71" spans="1:15" ht="21.75" customHeight="1" x14ac:dyDescent="0.25">
      <c r="A71" s="18"/>
      <c r="B71" s="19" t="s">
        <v>10</v>
      </c>
      <c r="C71" s="26" t="s">
        <v>34</v>
      </c>
      <c r="D71" s="21" t="s">
        <v>20</v>
      </c>
      <c r="E71" s="22">
        <v>93</v>
      </c>
      <c r="F71" s="41">
        <v>5050</v>
      </c>
      <c r="G71" s="42">
        <v>265.48672566371681</v>
      </c>
      <c r="H71" s="43">
        <f t="shared" si="4"/>
        <v>469650</v>
      </c>
      <c r="I71" s="42">
        <f t="shared" si="5"/>
        <v>24690.265486725664</v>
      </c>
      <c r="J71" s="44">
        <f t="shared" si="6"/>
        <v>494340.26548672566</v>
      </c>
      <c r="L71" s="50">
        <f t="shared" si="3"/>
        <v>234.9440050121388</v>
      </c>
    </row>
    <row r="72" spans="1:15" ht="21.75" customHeight="1" x14ac:dyDescent="0.25">
      <c r="A72" s="18"/>
      <c r="B72" s="19" t="s">
        <v>67</v>
      </c>
      <c r="C72" s="26" t="s">
        <v>30</v>
      </c>
      <c r="D72" s="21" t="s">
        <v>29</v>
      </c>
      <c r="E72" s="22">
        <v>250</v>
      </c>
      <c r="F72" s="41">
        <v>700</v>
      </c>
      <c r="G72" s="42">
        <v>88.495575221238951</v>
      </c>
      <c r="H72" s="43">
        <f t="shared" si="4"/>
        <v>175000</v>
      </c>
      <c r="I72" s="42">
        <f t="shared" si="5"/>
        <v>22123.893805309737</v>
      </c>
      <c r="J72" s="44">
        <f t="shared" si="6"/>
        <v>197123.89380530972</v>
      </c>
      <c r="L72" s="50">
        <f t="shared" ref="L72:L100" si="7">G72/113%</f>
        <v>78.314668337379615</v>
      </c>
    </row>
    <row r="73" spans="1:15" ht="45" x14ac:dyDescent="0.25">
      <c r="A73" s="18"/>
      <c r="B73" s="19">
        <v>10</v>
      </c>
      <c r="C73" s="20" t="s">
        <v>112</v>
      </c>
      <c r="D73" s="21" t="s">
        <v>20</v>
      </c>
      <c r="E73" s="22">
        <v>8915</v>
      </c>
      <c r="F73" s="41">
        <v>125</v>
      </c>
      <c r="G73" s="42">
        <v>44.247787610619476</v>
      </c>
      <c r="H73" s="43">
        <f t="shared" si="4"/>
        <v>1114375</v>
      </c>
      <c r="I73" s="42">
        <f t="shared" si="5"/>
        <v>394469.02654867264</v>
      </c>
      <c r="J73" s="44">
        <f t="shared" si="6"/>
        <v>1508844.0265486727</v>
      </c>
      <c r="L73" s="50">
        <f t="shared" si="7"/>
        <v>39.157334168689808</v>
      </c>
    </row>
    <row r="74" spans="1:15" ht="60" x14ac:dyDescent="0.25">
      <c r="A74" s="18"/>
      <c r="B74" s="19">
        <v>11</v>
      </c>
      <c r="C74" s="20" t="s">
        <v>113</v>
      </c>
      <c r="D74" s="21" t="s">
        <v>20</v>
      </c>
      <c r="E74" s="22">
        <v>350</v>
      </c>
      <c r="F74" s="41">
        <v>125</v>
      </c>
      <c r="G74" s="42">
        <v>44.247787610619476</v>
      </c>
      <c r="H74" s="43">
        <f t="shared" si="4"/>
        <v>43750</v>
      </c>
      <c r="I74" s="42">
        <f t="shared" si="5"/>
        <v>15486.725663716816</v>
      </c>
      <c r="J74" s="44">
        <f t="shared" si="6"/>
        <v>59236.725663716818</v>
      </c>
      <c r="L74" s="50">
        <f t="shared" si="7"/>
        <v>39.157334168689808</v>
      </c>
    </row>
    <row r="75" spans="1:15" ht="30" x14ac:dyDescent="0.25">
      <c r="A75" s="18"/>
      <c r="B75" s="19">
        <v>12</v>
      </c>
      <c r="C75" s="20" t="s">
        <v>115</v>
      </c>
      <c r="D75" s="21" t="s">
        <v>20</v>
      </c>
      <c r="E75" s="28">
        <v>8.5</v>
      </c>
      <c r="F75" s="41">
        <v>3000</v>
      </c>
      <c r="G75" s="42">
        <v>265.48672566371681</v>
      </c>
      <c r="H75" s="43">
        <f t="shared" si="4"/>
        <v>25500</v>
      </c>
      <c r="I75" s="42">
        <f t="shared" si="5"/>
        <v>2256.6371681415931</v>
      </c>
      <c r="J75" s="44">
        <f t="shared" si="6"/>
        <v>27756.637168141591</v>
      </c>
      <c r="L75" s="50">
        <f t="shared" si="7"/>
        <v>234.9440050121388</v>
      </c>
    </row>
    <row r="76" spans="1:15" s="7" customFormat="1" x14ac:dyDescent="0.25">
      <c r="A76" s="3"/>
      <c r="B76" s="10"/>
      <c r="C76" s="11" t="s">
        <v>21</v>
      </c>
      <c r="D76" s="12"/>
      <c r="E76" s="13"/>
      <c r="F76" s="45"/>
      <c r="G76" s="46">
        <v>0</v>
      </c>
      <c r="H76" s="43">
        <f t="shared" si="4"/>
        <v>0</v>
      </c>
      <c r="I76" s="42">
        <f t="shared" si="5"/>
        <v>0</v>
      </c>
      <c r="J76" s="44">
        <f t="shared" si="6"/>
        <v>0</v>
      </c>
      <c r="L76" s="50">
        <f t="shared" si="7"/>
        <v>0</v>
      </c>
      <c r="M76" s="9"/>
      <c r="N76" s="9"/>
      <c r="O76" s="9"/>
    </row>
    <row r="77" spans="1:15" ht="30" x14ac:dyDescent="0.25">
      <c r="A77" s="18"/>
      <c r="B77" s="19">
        <v>13</v>
      </c>
      <c r="C77" s="20" t="s">
        <v>28</v>
      </c>
      <c r="D77" s="21"/>
      <c r="E77" s="22"/>
      <c r="F77" s="41"/>
      <c r="G77" s="42">
        <v>0</v>
      </c>
      <c r="H77" s="43">
        <f t="shared" si="4"/>
        <v>0</v>
      </c>
      <c r="I77" s="42">
        <f t="shared" si="5"/>
        <v>0</v>
      </c>
      <c r="J77" s="44">
        <f t="shared" si="6"/>
        <v>0</v>
      </c>
      <c r="L77" s="50">
        <f t="shared" si="7"/>
        <v>0</v>
      </c>
    </row>
    <row r="78" spans="1:15" x14ac:dyDescent="0.25">
      <c r="A78" s="18"/>
      <c r="B78" s="19" t="s">
        <v>11</v>
      </c>
      <c r="C78" s="27" t="s">
        <v>116</v>
      </c>
      <c r="D78" s="21"/>
      <c r="E78" s="22"/>
      <c r="F78" s="41"/>
      <c r="G78" s="42">
        <v>0</v>
      </c>
      <c r="H78" s="43">
        <f t="shared" si="4"/>
        <v>0</v>
      </c>
      <c r="I78" s="42">
        <f t="shared" si="5"/>
        <v>0</v>
      </c>
      <c r="J78" s="44">
        <f t="shared" si="6"/>
        <v>0</v>
      </c>
      <c r="L78" s="50">
        <f t="shared" si="7"/>
        <v>0</v>
      </c>
    </row>
    <row r="79" spans="1:15" ht="21.75" customHeight="1" x14ac:dyDescent="0.25">
      <c r="A79" s="18"/>
      <c r="B79" s="19" t="s">
        <v>4</v>
      </c>
      <c r="C79" s="26" t="s">
        <v>117</v>
      </c>
      <c r="D79" s="21" t="s">
        <v>36</v>
      </c>
      <c r="E79" s="28">
        <v>22.5</v>
      </c>
      <c r="F79" s="41">
        <v>4300</v>
      </c>
      <c r="G79" s="42">
        <v>442.47787610619474</v>
      </c>
      <c r="H79" s="43">
        <f t="shared" si="4"/>
        <v>96750</v>
      </c>
      <c r="I79" s="42">
        <f t="shared" si="5"/>
        <v>9955.7522123893814</v>
      </c>
      <c r="J79" s="44">
        <f t="shared" si="6"/>
        <v>106705.75221238939</v>
      </c>
      <c r="L79" s="50">
        <f t="shared" si="7"/>
        <v>391.57334168689806</v>
      </c>
    </row>
    <row r="80" spans="1:15" x14ac:dyDescent="0.25">
      <c r="A80" s="18"/>
      <c r="B80" s="19" t="s">
        <v>12</v>
      </c>
      <c r="C80" s="27" t="s">
        <v>121</v>
      </c>
      <c r="D80" s="21"/>
      <c r="E80" s="22"/>
      <c r="F80" s="41"/>
      <c r="G80" s="42">
        <v>0</v>
      </c>
      <c r="H80" s="43">
        <f t="shared" si="4"/>
        <v>0</v>
      </c>
      <c r="I80" s="42">
        <f t="shared" si="5"/>
        <v>0</v>
      </c>
      <c r="J80" s="44">
        <f t="shared" si="6"/>
        <v>0</v>
      </c>
      <c r="L80" s="50">
        <f t="shared" si="7"/>
        <v>0</v>
      </c>
    </row>
    <row r="81" spans="1:15" ht="21.75" customHeight="1" x14ac:dyDescent="0.25">
      <c r="A81" s="18"/>
      <c r="B81" s="19" t="s">
        <v>4</v>
      </c>
      <c r="C81" s="26" t="s">
        <v>39</v>
      </c>
      <c r="D81" s="21" t="s">
        <v>36</v>
      </c>
      <c r="E81" s="22">
        <v>21</v>
      </c>
      <c r="F81" s="41">
        <v>4500</v>
      </c>
      <c r="G81" s="42">
        <v>442.47787610619474</v>
      </c>
      <c r="H81" s="43">
        <f t="shared" si="4"/>
        <v>94500</v>
      </c>
      <c r="I81" s="42">
        <f t="shared" si="5"/>
        <v>9292.0353982300894</v>
      </c>
      <c r="J81" s="44">
        <f t="shared" si="6"/>
        <v>103792.03539823009</v>
      </c>
      <c r="L81" s="50">
        <f t="shared" si="7"/>
        <v>391.57334168689806</v>
      </c>
    </row>
    <row r="82" spans="1:15" x14ac:dyDescent="0.25">
      <c r="A82" s="18"/>
      <c r="B82" s="19" t="s">
        <v>16</v>
      </c>
      <c r="C82" s="27" t="s">
        <v>118</v>
      </c>
      <c r="D82" s="21"/>
      <c r="E82" s="22"/>
      <c r="F82" s="41"/>
      <c r="G82" s="42">
        <v>0</v>
      </c>
      <c r="H82" s="43">
        <f t="shared" ref="H82:H100" si="8">F82*E82</f>
        <v>0</v>
      </c>
      <c r="I82" s="42">
        <f t="shared" ref="I82:I100" si="9">G82*E82</f>
        <v>0</v>
      </c>
      <c r="J82" s="44">
        <f t="shared" ref="J82:J100" si="10">I82+H82</f>
        <v>0</v>
      </c>
      <c r="L82" s="50">
        <f t="shared" si="7"/>
        <v>0</v>
      </c>
    </row>
    <row r="83" spans="1:15" ht="21.75" customHeight="1" x14ac:dyDescent="0.25">
      <c r="A83" s="18"/>
      <c r="B83" s="19" t="s">
        <v>4</v>
      </c>
      <c r="C83" s="26" t="s">
        <v>119</v>
      </c>
      <c r="D83" s="21" t="s">
        <v>36</v>
      </c>
      <c r="E83" s="22">
        <v>35</v>
      </c>
      <c r="F83" s="41">
        <v>5000</v>
      </c>
      <c r="G83" s="42">
        <v>442.47787610619474</v>
      </c>
      <c r="H83" s="43">
        <f t="shared" si="8"/>
        <v>175000</v>
      </c>
      <c r="I83" s="42">
        <f t="shared" si="9"/>
        <v>15486.725663716816</v>
      </c>
      <c r="J83" s="44">
        <f t="shared" si="10"/>
        <v>190486.72566371682</v>
      </c>
      <c r="L83" s="50">
        <f t="shared" si="7"/>
        <v>391.57334168689806</v>
      </c>
    </row>
    <row r="84" spans="1:15" x14ac:dyDescent="0.25">
      <c r="A84" s="18"/>
      <c r="B84" s="19" t="s">
        <v>31</v>
      </c>
      <c r="C84" s="27" t="s">
        <v>118</v>
      </c>
      <c r="D84" s="21"/>
      <c r="E84" s="22"/>
      <c r="F84" s="41"/>
      <c r="G84" s="42">
        <v>0</v>
      </c>
      <c r="H84" s="43">
        <f t="shared" si="8"/>
        <v>0</v>
      </c>
      <c r="I84" s="42">
        <f t="shared" si="9"/>
        <v>0</v>
      </c>
      <c r="J84" s="44">
        <f t="shared" si="10"/>
        <v>0</v>
      </c>
      <c r="L84" s="50">
        <f t="shared" si="7"/>
        <v>0</v>
      </c>
    </row>
    <row r="85" spans="1:15" ht="21.75" customHeight="1" x14ac:dyDescent="0.25">
      <c r="A85" s="18"/>
      <c r="B85" s="19" t="s">
        <v>4</v>
      </c>
      <c r="C85" s="26" t="s">
        <v>120</v>
      </c>
      <c r="D85" s="21" t="s">
        <v>9</v>
      </c>
      <c r="E85" s="28">
        <v>20</v>
      </c>
      <c r="F85" s="41">
        <v>9000</v>
      </c>
      <c r="G85" s="42">
        <v>884.95575221238948</v>
      </c>
      <c r="H85" s="43">
        <f t="shared" si="8"/>
        <v>180000</v>
      </c>
      <c r="I85" s="42">
        <f t="shared" si="9"/>
        <v>17699.115044247788</v>
      </c>
      <c r="J85" s="44">
        <f t="shared" si="10"/>
        <v>197699.1150442478</v>
      </c>
      <c r="L85" s="50">
        <f t="shared" si="7"/>
        <v>783.14668337379612</v>
      </c>
    </row>
    <row r="86" spans="1:15" x14ac:dyDescent="0.25">
      <c r="A86" s="18"/>
      <c r="B86" s="19" t="s">
        <v>40</v>
      </c>
      <c r="C86" s="27" t="s">
        <v>123</v>
      </c>
      <c r="D86" s="21"/>
      <c r="E86" s="22"/>
      <c r="F86" s="41"/>
      <c r="G86" s="42">
        <v>0</v>
      </c>
      <c r="H86" s="43">
        <f t="shared" si="8"/>
        <v>0</v>
      </c>
      <c r="I86" s="42">
        <f t="shared" si="9"/>
        <v>0</v>
      </c>
      <c r="J86" s="44">
        <f t="shared" si="10"/>
        <v>0</v>
      </c>
      <c r="L86" s="50">
        <f t="shared" si="7"/>
        <v>0</v>
      </c>
    </row>
    <row r="87" spans="1:15" ht="21.75" customHeight="1" x14ac:dyDescent="0.25">
      <c r="A87" s="18"/>
      <c r="B87" s="19" t="s">
        <v>4</v>
      </c>
      <c r="C87" s="26" t="s">
        <v>122</v>
      </c>
      <c r="D87" s="21" t="s">
        <v>29</v>
      </c>
      <c r="E87" s="28">
        <v>950</v>
      </c>
      <c r="F87" s="41">
        <v>1600</v>
      </c>
      <c r="G87" s="42">
        <v>88.495575221238951</v>
      </c>
      <c r="H87" s="43">
        <f t="shared" si="8"/>
        <v>1520000</v>
      </c>
      <c r="I87" s="42">
        <f t="shared" si="9"/>
        <v>84070.796460177007</v>
      </c>
      <c r="J87" s="44">
        <f t="shared" si="10"/>
        <v>1604070.7964601771</v>
      </c>
      <c r="L87" s="50">
        <f t="shared" si="7"/>
        <v>78.314668337379615</v>
      </c>
    </row>
    <row r="88" spans="1:15" x14ac:dyDescent="0.25">
      <c r="A88" s="18"/>
      <c r="B88" s="19" t="s">
        <v>62</v>
      </c>
      <c r="C88" s="27" t="s">
        <v>124</v>
      </c>
      <c r="D88" s="21"/>
      <c r="E88" s="22"/>
      <c r="F88" s="41"/>
      <c r="G88" s="42">
        <v>0</v>
      </c>
      <c r="H88" s="43">
        <f t="shared" si="8"/>
        <v>0</v>
      </c>
      <c r="I88" s="42">
        <f t="shared" si="9"/>
        <v>0</v>
      </c>
      <c r="J88" s="44">
        <f t="shared" si="10"/>
        <v>0</v>
      </c>
      <c r="L88" s="50">
        <f t="shared" si="7"/>
        <v>0</v>
      </c>
    </row>
    <row r="89" spans="1:15" ht="21.75" customHeight="1" x14ac:dyDescent="0.25">
      <c r="A89" s="18"/>
      <c r="B89" s="19" t="s">
        <v>4</v>
      </c>
      <c r="C89" s="26" t="s">
        <v>122</v>
      </c>
      <c r="D89" s="21" t="s">
        <v>29</v>
      </c>
      <c r="E89" s="28">
        <v>40</v>
      </c>
      <c r="F89" s="41">
        <v>1600</v>
      </c>
      <c r="G89" s="42">
        <v>88.495575221238951</v>
      </c>
      <c r="H89" s="43">
        <f t="shared" si="8"/>
        <v>64000</v>
      </c>
      <c r="I89" s="42">
        <f t="shared" si="9"/>
        <v>3539.8230088495579</v>
      </c>
      <c r="J89" s="44">
        <f t="shared" si="10"/>
        <v>67539.823008849562</v>
      </c>
      <c r="L89" s="50">
        <f t="shared" si="7"/>
        <v>78.314668337379615</v>
      </c>
    </row>
    <row r="90" spans="1:15" x14ac:dyDescent="0.25">
      <c r="A90" s="18"/>
      <c r="B90" s="19" t="s">
        <v>65</v>
      </c>
      <c r="C90" s="27" t="s">
        <v>63</v>
      </c>
      <c r="D90" s="21"/>
      <c r="E90" s="22"/>
      <c r="F90" s="41"/>
      <c r="G90" s="42">
        <v>0</v>
      </c>
      <c r="H90" s="43">
        <f t="shared" si="8"/>
        <v>0</v>
      </c>
      <c r="I90" s="42">
        <f t="shared" si="9"/>
        <v>0</v>
      </c>
      <c r="J90" s="44">
        <f t="shared" si="10"/>
        <v>0</v>
      </c>
      <c r="L90" s="50">
        <f t="shared" si="7"/>
        <v>0</v>
      </c>
    </row>
    <row r="91" spans="1:15" ht="21.75" customHeight="1" x14ac:dyDescent="0.25">
      <c r="A91" s="18"/>
      <c r="B91" s="19" t="s">
        <v>4</v>
      </c>
      <c r="C91" s="26" t="s">
        <v>64</v>
      </c>
      <c r="D91" s="21" t="s">
        <v>36</v>
      </c>
      <c r="E91" s="28">
        <v>27</v>
      </c>
      <c r="F91" s="41">
        <v>2000</v>
      </c>
      <c r="G91" s="42">
        <v>176.9911504424779</v>
      </c>
      <c r="H91" s="43">
        <f t="shared" si="8"/>
        <v>54000</v>
      </c>
      <c r="I91" s="42">
        <f t="shared" si="9"/>
        <v>4778.7610619469033</v>
      </c>
      <c r="J91" s="44">
        <f t="shared" si="10"/>
        <v>58778.761061946905</v>
      </c>
      <c r="L91" s="50">
        <f t="shared" si="7"/>
        <v>156.62933667475923</v>
      </c>
    </row>
    <row r="92" spans="1:15" s="7" customFormat="1" x14ac:dyDescent="0.25">
      <c r="A92" s="3"/>
      <c r="B92" s="10"/>
      <c r="C92" s="11" t="s">
        <v>41</v>
      </c>
      <c r="D92" s="12"/>
      <c r="E92" s="13"/>
      <c r="F92" s="45"/>
      <c r="G92" s="46">
        <v>0</v>
      </c>
      <c r="H92" s="43">
        <f t="shared" si="8"/>
        <v>0</v>
      </c>
      <c r="I92" s="42">
        <f t="shared" si="9"/>
        <v>0</v>
      </c>
      <c r="J92" s="44">
        <f t="shared" si="10"/>
        <v>0</v>
      </c>
      <c r="L92" s="50">
        <f t="shared" si="7"/>
        <v>0</v>
      </c>
      <c r="M92" s="9"/>
      <c r="N92" s="9"/>
      <c r="O92" s="9"/>
    </row>
    <row r="93" spans="1:15" ht="60" x14ac:dyDescent="0.25">
      <c r="A93" s="18"/>
      <c r="B93" s="19">
        <v>14</v>
      </c>
      <c r="C93" s="20" t="s">
        <v>42</v>
      </c>
      <c r="D93" s="21"/>
      <c r="E93" s="22"/>
      <c r="F93" s="41"/>
      <c r="G93" s="42">
        <v>0</v>
      </c>
      <c r="H93" s="43">
        <f t="shared" si="8"/>
        <v>0</v>
      </c>
      <c r="I93" s="42">
        <f t="shared" si="9"/>
        <v>0</v>
      </c>
      <c r="J93" s="44">
        <f t="shared" si="10"/>
        <v>0</v>
      </c>
      <c r="L93" s="50">
        <f t="shared" si="7"/>
        <v>0</v>
      </c>
    </row>
    <row r="94" spans="1:15" ht="21.75" customHeight="1" x14ac:dyDescent="0.25">
      <c r="A94" s="18"/>
      <c r="B94" s="19" t="s">
        <v>4</v>
      </c>
      <c r="C94" s="26" t="s">
        <v>43</v>
      </c>
      <c r="D94" s="21" t="s">
        <v>9</v>
      </c>
      <c r="E94" s="22">
        <v>2</v>
      </c>
      <c r="F94" s="41">
        <v>125000</v>
      </c>
      <c r="G94" s="42">
        <v>2654.8672566371683</v>
      </c>
      <c r="H94" s="43">
        <f t="shared" si="8"/>
        <v>250000</v>
      </c>
      <c r="I94" s="42">
        <f t="shared" si="9"/>
        <v>5309.7345132743367</v>
      </c>
      <c r="J94" s="44">
        <f t="shared" si="10"/>
        <v>255309.73451327434</v>
      </c>
      <c r="L94" s="50">
        <f t="shared" si="7"/>
        <v>2349.4400501213881</v>
      </c>
    </row>
    <row r="95" spans="1:15" ht="30" x14ac:dyDescent="0.25">
      <c r="A95" s="18"/>
      <c r="B95" s="19">
        <v>15</v>
      </c>
      <c r="C95" s="20" t="s">
        <v>129</v>
      </c>
      <c r="D95" s="21" t="s">
        <v>14</v>
      </c>
      <c r="E95" s="22">
        <v>1</v>
      </c>
      <c r="F95" s="41">
        <v>1990000</v>
      </c>
      <c r="G95" s="42">
        <v>265486.72566371685</v>
      </c>
      <c r="H95" s="43">
        <f t="shared" si="8"/>
        <v>1990000</v>
      </c>
      <c r="I95" s="42">
        <f t="shared" si="9"/>
        <v>265486.72566371685</v>
      </c>
      <c r="J95" s="44">
        <f t="shared" si="10"/>
        <v>2255486.7256637169</v>
      </c>
      <c r="L95" s="50">
        <f t="shared" si="7"/>
        <v>234944.00501213883</v>
      </c>
    </row>
    <row r="96" spans="1:15" x14ac:dyDescent="0.25">
      <c r="A96" s="18"/>
      <c r="B96" s="19">
        <v>16</v>
      </c>
      <c r="C96" s="20" t="s">
        <v>130</v>
      </c>
      <c r="D96" s="21" t="s">
        <v>13</v>
      </c>
      <c r="E96" s="22">
        <v>1</v>
      </c>
      <c r="F96" s="41">
        <v>1780000</v>
      </c>
      <c r="G96" s="42">
        <v>88495.575221238949</v>
      </c>
      <c r="H96" s="43">
        <f t="shared" si="8"/>
        <v>1780000</v>
      </c>
      <c r="I96" s="42">
        <f t="shared" si="9"/>
        <v>88495.575221238949</v>
      </c>
      <c r="J96" s="44">
        <f t="shared" si="10"/>
        <v>1868495.5752212389</v>
      </c>
      <c r="L96" s="50">
        <f t="shared" si="7"/>
        <v>78314.668337379611</v>
      </c>
    </row>
    <row r="97" spans="1:12" x14ac:dyDescent="0.25">
      <c r="A97" s="18"/>
      <c r="B97" s="19">
        <v>17</v>
      </c>
      <c r="C97" s="20" t="s">
        <v>32</v>
      </c>
      <c r="D97" s="21" t="s">
        <v>14</v>
      </c>
      <c r="E97" s="22">
        <v>1</v>
      </c>
      <c r="F97" s="41">
        <v>0</v>
      </c>
      <c r="G97" s="42">
        <v>176991.1504424779</v>
      </c>
      <c r="H97" s="43">
        <f t="shared" si="8"/>
        <v>0</v>
      </c>
      <c r="I97" s="42">
        <f t="shared" si="9"/>
        <v>176991.1504424779</v>
      </c>
      <c r="J97" s="44">
        <f t="shared" si="10"/>
        <v>176991.1504424779</v>
      </c>
      <c r="L97" s="50">
        <f t="shared" si="7"/>
        <v>156629.33667475922</v>
      </c>
    </row>
    <row r="98" spans="1:12" ht="45" x14ac:dyDescent="0.25">
      <c r="A98" s="18"/>
      <c r="B98" s="19">
        <v>18</v>
      </c>
      <c r="C98" s="20" t="s">
        <v>126</v>
      </c>
      <c r="D98" s="21" t="s">
        <v>14</v>
      </c>
      <c r="E98" s="22">
        <v>1</v>
      </c>
      <c r="F98" s="41">
        <v>0</v>
      </c>
      <c r="G98" s="42">
        <v>132743.36283185842</v>
      </c>
      <c r="H98" s="43">
        <f t="shared" si="8"/>
        <v>0</v>
      </c>
      <c r="I98" s="42">
        <f t="shared" si="9"/>
        <v>132743.36283185842</v>
      </c>
      <c r="J98" s="44">
        <f t="shared" si="10"/>
        <v>132743.36283185842</v>
      </c>
      <c r="L98" s="50">
        <f t="shared" si="7"/>
        <v>117472.00250606942</v>
      </c>
    </row>
    <row r="99" spans="1:12" ht="30" x14ac:dyDescent="0.25">
      <c r="A99" s="18"/>
      <c r="B99" s="19">
        <v>19</v>
      </c>
      <c r="C99" s="20" t="s">
        <v>127</v>
      </c>
      <c r="D99" s="21" t="s">
        <v>14</v>
      </c>
      <c r="E99" s="22">
        <v>1</v>
      </c>
      <c r="F99" s="41">
        <v>450000</v>
      </c>
      <c r="G99" s="42">
        <v>88495.575221238949</v>
      </c>
      <c r="H99" s="43">
        <f t="shared" si="8"/>
        <v>450000</v>
      </c>
      <c r="I99" s="42">
        <f t="shared" si="9"/>
        <v>88495.575221238949</v>
      </c>
      <c r="J99" s="44">
        <f t="shared" si="10"/>
        <v>538495.57522123889</v>
      </c>
      <c r="L99" s="50">
        <f t="shared" si="7"/>
        <v>78314.668337379611</v>
      </c>
    </row>
    <row r="100" spans="1:12" ht="30.75" thickBot="1" x14ac:dyDescent="0.3">
      <c r="A100" s="18"/>
      <c r="B100" s="19">
        <v>20</v>
      </c>
      <c r="C100" s="20" t="s">
        <v>125</v>
      </c>
      <c r="D100" s="29" t="s">
        <v>128</v>
      </c>
      <c r="E100" s="30">
        <v>12</v>
      </c>
      <c r="F100" s="41">
        <v>0</v>
      </c>
      <c r="G100" s="42">
        <v>132743.36283185842</v>
      </c>
      <c r="H100" s="43">
        <f t="shared" si="8"/>
        <v>0</v>
      </c>
      <c r="I100" s="42">
        <f t="shared" si="9"/>
        <v>1592920.353982301</v>
      </c>
      <c r="J100" s="44">
        <f t="shared" si="10"/>
        <v>1592920.353982301</v>
      </c>
      <c r="L100" s="50">
        <f t="shared" si="7"/>
        <v>117472.00250606942</v>
      </c>
    </row>
    <row r="101" spans="1:12" ht="24.6" customHeight="1" thickBot="1" x14ac:dyDescent="0.3">
      <c r="A101" s="31" t="s">
        <v>7</v>
      </c>
      <c r="B101" s="73" t="s">
        <v>8</v>
      </c>
      <c r="C101" s="74"/>
      <c r="D101" s="74"/>
      <c r="E101" s="74"/>
      <c r="F101" s="74"/>
      <c r="G101" s="74"/>
      <c r="H101" s="32">
        <f t="shared" ref="H101:I101" si="11">SUM(H6:H100)</f>
        <v>140045430.70000002</v>
      </c>
      <c r="I101" s="32">
        <f t="shared" si="11"/>
        <v>7379433.6283185836</v>
      </c>
      <c r="J101" s="32">
        <f>SUM(J6:J100)</f>
        <v>147424864.3283186</v>
      </c>
    </row>
    <row r="102" spans="1:12" x14ac:dyDescent="0.25">
      <c r="B102" s="34" t="s">
        <v>44</v>
      </c>
      <c r="C102" s="34"/>
      <c r="D102" s="34"/>
      <c r="E102" s="34"/>
      <c r="F102" s="34"/>
      <c r="G102" s="34"/>
    </row>
    <row r="103" spans="1:12" x14ac:dyDescent="0.25">
      <c r="B103" s="36">
        <v>1</v>
      </c>
      <c r="C103" s="37" t="s">
        <v>45</v>
      </c>
      <c r="D103" s="34"/>
      <c r="E103" s="34"/>
      <c r="F103" s="34"/>
      <c r="G103" s="34"/>
    </row>
    <row r="104" spans="1:12" x14ac:dyDescent="0.25">
      <c r="B104" s="36">
        <v>2</v>
      </c>
      <c r="C104" s="37" t="s">
        <v>46</v>
      </c>
      <c r="D104" s="38"/>
      <c r="E104" s="39"/>
      <c r="F104" s="34"/>
      <c r="G104" s="34"/>
    </row>
    <row r="105" spans="1:12" x14ac:dyDescent="0.25">
      <c r="B105" s="36">
        <v>3</v>
      </c>
      <c r="C105" s="37" t="s">
        <v>47</v>
      </c>
      <c r="D105" s="38"/>
      <c r="E105" s="39"/>
      <c r="F105" s="34"/>
      <c r="G105" s="34"/>
    </row>
    <row r="106" spans="1:12" x14ac:dyDescent="0.25">
      <c r="B106" s="36">
        <v>4</v>
      </c>
      <c r="C106" s="37" t="s">
        <v>48</v>
      </c>
      <c r="D106" s="38"/>
      <c r="E106" s="39"/>
      <c r="F106" s="34"/>
      <c r="G106" s="34"/>
    </row>
    <row r="107" spans="1:12" ht="38.1" customHeight="1" x14ac:dyDescent="0.25">
      <c r="B107" s="36">
        <v>5</v>
      </c>
      <c r="C107" s="80" t="s">
        <v>49</v>
      </c>
      <c r="D107" s="80"/>
      <c r="E107" s="80"/>
      <c r="F107" s="80"/>
      <c r="G107" s="80"/>
      <c r="H107" s="80"/>
      <c r="I107" s="80"/>
      <c r="J107" s="80"/>
    </row>
    <row r="108" spans="1:12" ht="15" customHeight="1" x14ac:dyDescent="0.25"/>
    <row r="109" spans="1:12" ht="15" customHeight="1" x14ac:dyDescent="0.25"/>
  </sheetData>
  <mergeCells count="10">
    <mergeCell ref="C107:J107"/>
    <mergeCell ref="A1:J1"/>
    <mergeCell ref="A2:J2"/>
    <mergeCell ref="B3:B4"/>
    <mergeCell ref="C3:C4"/>
    <mergeCell ref="D3:D4"/>
    <mergeCell ref="E3:E4"/>
    <mergeCell ref="F3:G3"/>
    <mergeCell ref="H3:I3"/>
    <mergeCell ref="J3:J4"/>
  </mergeCells>
  <phoneticPr fontId="3" type="noConversion"/>
  <printOptions horizontalCentered="1" gridLines="1"/>
  <pageMargins left="0.59055118110236227" right="0.59055118110236227" top="0.59055118110236227" bottom="0.70866141732283472" header="0.31496062992125984" footer="0.31496062992125984"/>
  <pageSetup paperSize="9" scale="67" fitToWidth="0" fitToHeight="9" orientation="landscape" blackAndWhite="1" r:id="rId1"/>
  <headerFooter>
    <oddFooter>&amp;L&amp;D&amp;R
Page &amp;P of &amp;N</oddFooter>
  </headerFooter>
  <rowBreaks count="3" manualBreakCount="3">
    <brk id="44" min="1" max="9" man="1"/>
    <brk id="70" min="1" max="9" man="1"/>
    <brk id="90" min="1"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97802-7889-4F15-954F-9A5BA614A831}">
  <dimension ref="A4:I24"/>
  <sheetViews>
    <sheetView tabSelected="1" workbookViewId="0">
      <selection activeCell="G20" sqref="G20"/>
    </sheetView>
  </sheetViews>
  <sheetFormatPr defaultRowHeight="12.75" x14ac:dyDescent="0.2"/>
  <cols>
    <col min="1" max="1" width="6.28515625" style="70" customWidth="1"/>
    <col min="2" max="2" width="23.140625" style="70" customWidth="1"/>
    <col min="3" max="3" width="17.42578125" style="70" customWidth="1"/>
    <col min="4" max="4" width="18.140625" style="70" customWidth="1"/>
    <col min="5" max="5" width="18.5703125" style="70" customWidth="1"/>
    <col min="6" max="16384" width="9.140625" style="65"/>
  </cols>
  <sheetData>
    <row r="4" spans="1:9" s="52" customFormat="1" ht="18.75" x14ac:dyDescent="0.25">
      <c r="A4" s="51"/>
      <c r="E4" s="53"/>
    </row>
    <row r="5" spans="1:9" s="52" customFormat="1" ht="18.75" x14ac:dyDescent="0.25">
      <c r="A5" s="54"/>
      <c r="E5" s="55">
        <v>45427</v>
      </c>
    </row>
    <row r="6" spans="1:9" s="52" customFormat="1" ht="18.75" x14ac:dyDescent="0.25">
      <c r="A6" s="77"/>
      <c r="B6" s="77"/>
      <c r="C6" s="56"/>
      <c r="D6" s="56"/>
      <c r="E6" s="57"/>
    </row>
    <row r="7" spans="1:9" s="60" customFormat="1" ht="16.5" x14ac:dyDescent="0.3">
      <c r="A7" s="78" t="s">
        <v>145</v>
      </c>
      <c r="B7" s="78"/>
      <c r="C7" s="78"/>
      <c r="D7" s="58"/>
      <c r="E7" s="58"/>
      <c r="F7" s="58"/>
      <c r="G7" s="58"/>
      <c r="H7" s="58"/>
      <c r="I7" s="59"/>
    </row>
    <row r="8" spans="1:9" s="60" customFormat="1" ht="16.5" x14ac:dyDescent="0.3">
      <c r="A8" s="78"/>
      <c r="B8" s="78"/>
      <c r="C8" s="78"/>
      <c r="D8" s="78"/>
      <c r="E8" s="58"/>
      <c r="F8" s="58"/>
      <c r="G8" s="58"/>
      <c r="H8" s="58"/>
      <c r="I8" s="59"/>
    </row>
    <row r="9" spans="1:9" s="60" customFormat="1" ht="16.5" x14ac:dyDescent="0.3">
      <c r="A9" s="58"/>
      <c r="B9" s="58"/>
      <c r="C9" s="58"/>
      <c r="D9" s="58"/>
      <c r="E9" s="58"/>
      <c r="F9" s="58"/>
      <c r="G9" s="58"/>
      <c r="H9" s="58"/>
      <c r="I9" s="59"/>
    </row>
    <row r="10" spans="1:9" s="52" customFormat="1" ht="18.75" x14ac:dyDescent="0.25">
      <c r="A10" s="61"/>
      <c r="E10" s="57"/>
    </row>
    <row r="11" spans="1:9" s="52" customFormat="1" ht="28.5" x14ac:dyDescent="0.25">
      <c r="A11" s="79" t="s">
        <v>138</v>
      </c>
      <c r="B11" s="79"/>
      <c r="C11" s="79"/>
      <c r="D11" s="79"/>
      <c r="E11" s="79"/>
    </row>
    <row r="12" spans="1:9" s="52" customFormat="1" ht="28.5" x14ac:dyDescent="0.25">
      <c r="A12" s="62"/>
      <c r="B12" s="62"/>
      <c r="C12" s="62"/>
      <c r="D12" s="62"/>
      <c r="E12" s="62"/>
    </row>
    <row r="13" spans="1:9" ht="24.75" customHeight="1" x14ac:dyDescent="0.2">
      <c r="A13" s="102" t="s">
        <v>139</v>
      </c>
      <c r="B13" s="102" t="s">
        <v>2</v>
      </c>
      <c r="C13" s="102" t="s">
        <v>151</v>
      </c>
      <c r="D13" s="102" t="s">
        <v>148</v>
      </c>
      <c r="E13" s="102" t="s">
        <v>149</v>
      </c>
    </row>
    <row r="14" spans="1:9" ht="18.75" x14ac:dyDescent="0.2">
      <c r="A14" s="66"/>
      <c r="B14" s="67"/>
      <c r="C14" s="66"/>
      <c r="D14" s="67"/>
      <c r="E14" s="68"/>
    </row>
    <row r="15" spans="1:9" ht="39.75" customHeight="1" x14ac:dyDescent="0.2">
      <c r="A15" s="100">
        <v>1</v>
      </c>
      <c r="B15" s="100" t="s">
        <v>143</v>
      </c>
      <c r="C15" s="101">
        <v>147424864.3283186</v>
      </c>
      <c r="D15" s="101">
        <v>147424864.3283186</v>
      </c>
      <c r="E15" s="101">
        <v>147424864.3283186</v>
      </c>
    </row>
    <row r="16" spans="1:9" ht="34.5" customHeight="1" x14ac:dyDescent="0.2">
      <c r="A16" s="100"/>
      <c r="B16" s="100" t="s">
        <v>150</v>
      </c>
      <c r="C16" s="101">
        <v>3000000</v>
      </c>
      <c r="D16" s="101">
        <v>7000000</v>
      </c>
      <c r="E16" s="101">
        <v>32000000</v>
      </c>
    </row>
    <row r="17" spans="1:5" ht="18.75" x14ac:dyDescent="0.2">
      <c r="A17" s="66"/>
      <c r="B17" s="67"/>
      <c r="C17" s="66"/>
      <c r="D17" s="67"/>
      <c r="E17" s="68"/>
    </row>
    <row r="18" spans="1:5" ht="27" customHeight="1" x14ac:dyDescent="0.2">
      <c r="A18" s="102"/>
      <c r="B18" s="102" t="s">
        <v>144</v>
      </c>
      <c r="C18" s="103">
        <f>C15-C16</f>
        <v>144424864.3283186</v>
      </c>
      <c r="D18" s="103">
        <f>D15-D16</f>
        <v>140424864.3283186</v>
      </c>
      <c r="E18" s="103">
        <f>E15-E16</f>
        <v>115424864.3283186</v>
      </c>
    </row>
    <row r="19" spans="1:5" x14ac:dyDescent="0.2">
      <c r="D19" s="72"/>
      <c r="E19" s="71"/>
    </row>
    <row r="20" spans="1:5" x14ac:dyDescent="0.2">
      <c r="E20" s="72"/>
    </row>
    <row r="22" spans="1:5" x14ac:dyDescent="0.2">
      <c r="E22" s="99"/>
    </row>
    <row r="24" spans="1:5" x14ac:dyDescent="0.2">
      <c r="E24" s="72"/>
    </row>
  </sheetData>
  <mergeCells count="4">
    <mergeCell ref="A6:B6"/>
    <mergeCell ref="A7:C7"/>
    <mergeCell ref="A8:D8"/>
    <mergeCell ref="A11:E11"/>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1A9D36-2E5E-470B-98FF-5B707FE3BEC8}">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HVAC </vt:lpstr>
      <vt:lpstr>summary</vt:lpstr>
      <vt:lpstr>'HVAC '!Print_Area</vt:lpstr>
      <vt:lpstr>'HVAC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Rehan Aslam</cp:lastModifiedBy>
  <cp:lastPrinted>2024-05-30T12:08:22Z</cp:lastPrinted>
  <dcterms:created xsi:type="dcterms:W3CDTF">2022-10-21T16:31:41Z</dcterms:created>
  <dcterms:modified xsi:type="dcterms:W3CDTF">2024-06-12T12:51:25Z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{6E1A9D36-2E5E-470B-98FF-5B707FE3BEC8}</vt:lpwstr>
  </property>
</Properties>
</file>