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D:\Xls\Sent BOQ\Meezan Bank Gujranwala\"/>
    </mc:Choice>
  </mc:AlternateContent>
  <xr:revisionPtr revIDLastSave="0" documentId="13_ncr:1_{6F54EABE-192D-497D-8183-1EC8EBAF0251}" xr6:coauthVersionLast="47" xr6:coauthVersionMax="47" xr10:uidLastSave="{00000000-0000-0000-0000-000000000000}"/>
  <bookViews>
    <workbookView xWindow="-120" yWindow="-120" windowWidth="29040" windowHeight="15840" xr2:uid="{A89E3BC2-8576-445A-BC7D-2E5CA207A28D}"/>
  </bookViews>
  <sheets>
    <sheet name="Sheet1" sheetId="3" r:id="rId1"/>
    <sheet name="HVAC " sheetId="1" r:id="rId2"/>
    <sheet name="Plumbing" sheetId="2" r:id="rId3"/>
    <sheet name="Tube well" sheetId="4"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s>
  <definedNames>
    <definedName name="\c" localSheetId="3">#REF!</definedName>
    <definedName name="\c">#REF!</definedName>
    <definedName name="\e" localSheetId="3">#REF!</definedName>
    <definedName name="\e">#REF!</definedName>
    <definedName name="\j">#REF!</definedName>
    <definedName name="\n">#REF!</definedName>
    <definedName name="\p">#REF!</definedName>
    <definedName name="\s">#REF!</definedName>
    <definedName name="\z">#REF!</definedName>
    <definedName name="________tw1">#REF!</definedName>
    <definedName name="_______tw1">#REF!</definedName>
    <definedName name="______tw1">#REF!</definedName>
    <definedName name="_____tw1">#REF!</definedName>
    <definedName name="____tw1">#REF!</definedName>
    <definedName name="___tw1">#REF!</definedName>
    <definedName name="__tw1">#REF!</definedName>
    <definedName name="_a">#REF!</definedName>
    <definedName name="_Fill" localSheetId="1" hidden="1">#REF!</definedName>
    <definedName name="_Fill" localSheetId="2" hidden="1">#REF!</definedName>
    <definedName name="_Fill" hidden="1">#REF!</definedName>
    <definedName name="_xlnm._FilterDatabase" localSheetId="1" hidden="1">'HVAC '!$A$4:$J$101</definedName>
    <definedName name="_Key1" localSheetId="1" hidden="1">#REF!</definedName>
    <definedName name="_Key1" localSheetId="2" hidden="1">#REF!</definedName>
    <definedName name="_Key1" localSheetId="3" hidden="1">#REF!</definedName>
    <definedName name="_Key1" hidden="1">#REF!</definedName>
    <definedName name="_Key2" localSheetId="1" hidden="1">#REF!</definedName>
    <definedName name="_Key2" hidden="1">#REF!</definedName>
    <definedName name="_Order1" hidden="1">0</definedName>
    <definedName name="_Order2" hidden="1">0</definedName>
    <definedName name="_Sort" localSheetId="1" hidden="1">#REF!</definedName>
    <definedName name="_Sort" hidden="1">#REF!</definedName>
    <definedName name="_tw1">#REF!</definedName>
    <definedName name="a">#REF!</definedName>
    <definedName name="aa">#REF!</definedName>
    <definedName name="AAA">[1]Electrification!$A$6:$H$51</definedName>
    <definedName name="abc" localSheetId="3">#REF!</definedName>
    <definedName name="abc">#REF!</definedName>
    <definedName name="add" localSheetId="3">#REF!</definedName>
    <definedName name="add">#REF!</definedName>
    <definedName name="appendix" localSheetId="3">#REF!</definedName>
    <definedName name="appendix">#REF!</definedName>
    <definedName name="as">#REF!</definedName>
    <definedName name="asd">'[2]Bill - 1'!$A$1:$IV$1</definedName>
    <definedName name="ass" localSheetId="3">#REF!</definedName>
    <definedName name="ass">#REF!</definedName>
    <definedName name="az" localSheetId="3">#REF!</definedName>
    <definedName name="az">#REF!</definedName>
    <definedName name="b" localSheetId="3">#REF!</definedName>
    <definedName name="b">#REF!</definedName>
    <definedName name="bb">#REF!</definedName>
    <definedName name="bed">'[3]Backup data'!$C$5:$U$20</definedName>
    <definedName name="bend" localSheetId="3">#REF!</definedName>
    <definedName name="bend">#REF!</definedName>
    <definedName name="boynsr" localSheetId="3">#REF!</definedName>
    <definedName name="boynsr">#REF!</definedName>
    <definedName name="boynsr1" localSheetId="3">#REF!</definedName>
    <definedName name="boynsr1">#REF!</definedName>
    <definedName name="boynsr3" localSheetId="3">'[4]G-20'!#REF!</definedName>
    <definedName name="boynsr3">'[4]G-20'!#REF!</definedName>
    <definedName name="boynsr5" localSheetId="3">'[4]G-20'!#REF!</definedName>
    <definedName name="boynsr5">'[4]G-20'!#REF!</definedName>
    <definedName name="boysr" localSheetId="3">#REF!</definedName>
    <definedName name="boysr">#REF!</definedName>
    <definedName name="boysr1" localSheetId="3">#REF!</definedName>
    <definedName name="boysr1">#REF!</definedName>
    <definedName name="boysr2" localSheetId="3">'[4]G-20'!#REF!</definedName>
    <definedName name="boysr2">'[4]G-20'!#REF!</definedName>
    <definedName name="boysr3" localSheetId="3">'[4]G-20'!#REF!</definedName>
    <definedName name="boysr3">'[4]G-20'!#REF!</definedName>
    <definedName name="cal" localSheetId="3">#REF!</definedName>
    <definedName name="cal">#REF!</definedName>
    <definedName name="chaudhry" localSheetId="1" hidden="1">#REF!</definedName>
    <definedName name="chaudhry" localSheetId="2" hidden="1">#REF!</definedName>
    <definedName name="chaudhry" localSheetId="3" hidden="1">#REF!</definedName>
    <definedName name="chaudhry" hidden="1">#REF!</definedName>
    <definedName name="cover">[5]Sheet1!$F$24</definedName>
    <definedName name="d" localSheetId="3">#REF!</definedName>
    <definedName name="d">#REF!</definedName>
    <definedName name="dd" localSheetId="3">#REF!</definedName>
    <definedName name="dd">#REF!</definedName>
    <definedName name="detail" hidden="1">{"'STRERE'!$AT$13","'OVERALL'!$A$6:$BE$9"}</definedName>
    <definedName name="Dia">"aa"</definedName>
    <definedName name="DL">#REF!</definedName>
    <definedName name="dsd">#REF!</definedName>
    <definedName name="E">#REF!</definedName>
    <definedName name="ee">#REF!</definedName>
    <definedName name="F">#REF!</definedName>
    <definedName name="G">#REF!</definedName>
    <definedName name="gpcd">#REF!</definedName>
    <definedName name="gs">#REF!</definedName>
    <definedName name="h">#REF!</definedName>
    <definedName name="household">#REF!</definedName>
    <definedName name="HTML_CodePage" hidden="1">1252</definedName>
    <definedName name="HTML_Control" hidden="1">{"'STRERE'!$AT$13","'OVERALL'!$A$6:$BE$9"}</definedName>
    <definedName name="HTML_Description" hidden="1">"hgfhghghg"</definedName>
    <definedName name="HTML_Email" hidden="1">""</definedName>
    <definedName name="HTML_Header" hidden="1">"Pipe Fabrication"</definedName>
    <definedName name="HTML_LastUpdate" hidden="1">"11/28/97"</definedName>
    <definedName name="HTML_LineAfter" hidden="1">FALSE</definedName>
    <definedName name="HTML_LineBefore" hidden="1">FALSE</definedName>
    <definedName name="HTML_Name" hidden="1">"Wasif Hanif Khawaja"</definedName>
    <definedName name="HTML_OBDlg2" hidden="1">TRUE</definedName>
    <definedName name="HTML_OBDlg4" hidden="1">TRUE</definedName>
    <definedName name="HTML_OS" hidden="1">0</definedName>
    <definedName name="HTML_PathFile" hidden="1">"\\DESNET02\fcl31053\MyHTML.htm"</definedName>
    <definedName name="HTML_Title" hidden="1">"S-CURVE2"</definedName>
    <definedName name="INFO" localSheetId="3">#REF!</definedName>
    <definedName name="INFO">#REF!</definedName>
    <definedName name="j" localSheetId="1" hidden="1">#REF!</definedName>
    <definedName name="j" localSheetId="2" hidden="1">#REF!</definedName>
    <definedName name="j" hidden="1">#REF!</definedName>
    <definedName name="L">#REF!</definedName>
    <definedName name="L_1">#REF!</definedName>
    <definedName name="L_10">#REF!</definedName>
    <definedName name="L_11">#REF!</definedName>
    <definedName name="L_12">#REF!</definedName>
    <definedName name="L_13">#REF!</definedName>
    <definedName name="L_14">#REF!</definedName>
    <definedName name="L_15">#REF!</definedName>
    <definedName name="L_16">'[6]B-RATE'!$D$42</definedName>
    <definedName name="L_2" localSheetId="3">#REF!</definedName>
    <definedName name="L_2">#REF!</definedName>
    <definedName name="L_3" localSheetId="3">#REF!</definedName>
    <definedName name="L_3">#REF!</definedName>
    <definedName name="L_4" localSheetId="3">#REF!</definedName>
    <definedName name="L_4">#REF!</definedName>
    <definedName name="L_5">#REF!</definedName>
    <definedName name="L_6">#REF!</definedName>
    <definedName name="L_7">#REF!</definedName>
    <definedName name="L_8">#REF!</definedName>
    <definedName name="L_9">#REF!</definedName>
    <definedName name="Labr">'[7]W.B,W.C'!$H$3:$I$6</definedName>
    <definedName name="Length">'[8]Backup (Dist. Net work)'!$B$26:$F$30</definedName>
    <definedName name="lp" localSheetId="3">#REF!</definedName>
    <definedName name="lp">#REF!</definedName>
    <definedName name="lpcd" localSheetId="3">#REF!</definedName>
    <definedName name="lpcd">#REF!</definedName>
    <definedName name="LPDC" localSheetId="3">#REF!</definedName>
    <definedName name="LPDC">#REF!</definedName>
    <definedName name="M">#REF!</definedName>
    <definedName name="M_1">#REF!</definedName>
    <definedName name="M_10">#REF!</definedName>
    <definedName name="M_11">#REF!</definedName>
    <definedName name="M_12">#REF!</definedName>
    <definedName name="M_13">#REF!</definedName>
    <definedName name="M_14">#REF!</definedName>
    <definedName name="M_15">#REF!</definedName>
    <definedName name="M_16">#REF!</definedName>
    <definedName name="M_17">#REF!</definedName>
    <definedName name="M_18">#REF!</definedName>
    <definedName name="M_19">#REF!</definedName>
    <definedName name="M_2">#REF!</definedName>
    <definedName name="M_3">#REF!</definedName>
    <definedName name="M_4">#REF!</definedName>
    <definedName name="M_5">#REF!</definedName>
    <definedName name="M_6">#REF!</definedName>
    <definedName name="M_7">#REF!</definedName>
    <definedName name="M_8">#REF!</definedName>
    <definedName name="M_9">#REF!</definedName>
    <definedName name="MH">'[9]Manhol Backup Calc'!$C$16:$AJ$31</definedName>
    <definedName name="n" localSheetId="3">#REF!</definedName>
    <definedName name="n">#REF!</definedName>
    <definedName name="o" localSheetId="3">#REF!</definedName>
    <definedName name="o">#REF!</definedName>
    <definedName name="pcc" localSheetId="3">#REF!</definedName>
    <definedName name="pcc">#REF!</definedName>
    <definedName name="phbn">#REF!</definedName>
    <definedName name="phbnsr">#REF!</definedName>
    <definedName name="phbnsr.">#REF!</definedName>
    <definedName name="phbnsr1">#REF!</definedName>
    <definedName name="phbsr">#REF!</definedName>
    <definedName name="phbsr1">#REF!</definedName>
    <definedName name="_xlnm.Print_Area" localSheetId="1">'HVAC '!$B$1:$J$107</definedName>
    <definedName name="_xlnm.Print_Area" localSheetId="2">Plumbing!$A$1:$G$204</definedName>
    <definedName name="_xlnm.Print_Area" localSheetId="3">#REF!</definedName>
    <definedName name="_xlnm.Print_Area">#REF!</definedName>
    <definedName name="PRINT_AREA_MI">#N/A</definedName>
    <definedName name="_xlnm.Print_Titles" localSheetId="1">'HVAC '!$3:$4</definedName>
    <definedName name="_xlnm.Print_Titles" localSheetId="2">Plumbing!$5:$5</definedName>
    <definedName name="_xlnm.Print_Titles" localSheetId="3">'Tube well'!$1:$5</definedName>
    <definedName name="_xlnm.Print_Titles">#REF!</definedName>
    <definedName name="PrintArea1" localSheetId="3">#REF!</definedName>
    <definedName name="PrintArea1">#REF!</definedName>
    <definedName name="PrintTitles1" localSheetId="3">#REF!</definedName>
    <definedName name="PrintTitles1">#REF!</definedName>
    <definedName name="rate">'[10]Concrete '!$K$19:$L$45</definedName>
    <definedName name="Rates" localSheetId="3">#REF!</definedName>
    <definedName name="Rates">#REF!</definedName>
    <definedName name="_xlnm.Recorder" localSheetId="3">#REF!</definedName>
    <definedName name="_xlnm.Recorder">#REF!</definedName>
    <definedName name="rrrr" localSheetId="1" hidden="1">#REF!</definedName>
    <definedName name="rrrr" hidden="1">#REF!</definedName>
    <definedName name="scv" localSheetId="3">#REF!</definedName>
    <definedName name="scv">#REF!</definedName>
    <definedName name="Tee">#REF!</definedName>
    <definedName name="thickness">[5]Sheet1!$F$25</definedName>
    <definedName name="tt" localSheetId="1" hidden="1">[11]URA!#REF!</definedName>
    <definedName name="tt" hidden="1">[11]URA!#REF!</definedName>
    <definedName name="ttt" localSheetId="1" hidden="1">[11]URA!#REF!</definedName>
    <definedName name="ttt" hidden="1">[11]URA!#REF!</definedName>
    <definedName name="tttt" localSheetId="1" hidden="1">[11]URA!#REF!</definedName>
    <definedName name="tttt" hidden="1">[11]URA!#REF!</definedName>
    <definedName name="v" localSheetId="3">#REF!</definedName>
    <definedName name="v">#REF!</definedName>
    <definedName name="vel" localSheetId="3">#REF!</definedName>
    <definedName name="vel">#REF!</definedName>
    <definedName name="WS_PIPE_INFO">'[12]Pipe Dia'!$A$1:$H$7</definedName>
    <definedName name="z" localSheetId="3">#REF!</definedName>
    <definedName name="z">#REF!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1" i="3" l="1"/>
  <c r="E20" i="3"/>
  <c r="D20" i="3"/>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7" i="1"/>
  <c r="E17" i="3" l="1"/>
  <c r="E16" i="3"/>
  <c r="C15" i="3"/>
  <c r="H101" i="1"/>
  <c r="F81" i="4"/>
  <c r="F76" i="4"/>
  <c r="F73" i="4"/>
  <c r="F70" i="4"/>
  <c r="A69" i="4"/>
  <c r="A72" i="4" s="1"/>
  <c r="A75" i="4" s="1"/>
  <c r="A78" i="4" s="1"/>
  <c r="F64" i="4"/>
  <c r="F61" i="4"/>
  <c r="F58" i="4"/>
  <c r="F54" i="4"/>
  <c r="F50" i="4"/>
  <c r="D46" i="4"/>
  <c r="D43" i="4"/>
  <c r="F43" i="4" s="1"/>
  <c r="F91" i="4" s="1"/>
  <c r="F40" i="4"/>
  <c r="F37" i="4"/>
  <c r="F34" i="4"/>
  <c r="F31" i="4"/>
  <c r="F28" i="4"/>
  <c r="F24" i="4"/>
  <c r="F20" i="4"/>
  <c r="F19" i="4"/>
  <c r="F18" i="4"/>
  <c r="F17" i="4"/>
  <c r="F16" i="4"/>
  <c r="F15" i="4"/>
  <c r="F14" i="4"/>
  <c r="F10" i="4"/>
  <c r="F7" i="4"/>
  <c r="C19" i="3" l="1"/>
  <c r="G181" i="2"/>
  <c r="G178" i="2"/>
  <c r="G175" i="2"/>
  <c r="G172" i="2"/>
  <c r="G161" i="2"/>
  <c r="G160" i="2"/>
  <c r="G159" i="2"/>
  <c r="G158" i="2"/>
  <c r="A157" i="2"/>
  <c r="G154" i="2"/>
  <c r="G153" i="2"/>
  <c r="G152" i="2"/>
  <c r="G151" i="2"/>
  <c r="G145" i="2"/>
  <c r="G142" i="2"/>
  <c r="G139" i="2"/>
  <c r="G136" i="2"/>
  <c r="G130" i="2"/>
  <c r="G127" i="2"/>
  <c r="G124" i="2"/>
  <c r="G120" i="2"/>
  <c r="G117" i="2"/>
  <c r="G114" i="2"/>
  <c r="A113" i="2"/>
  <c r="A117" i="2" s="1"/>
  <c r="A120" i="2" s="1"/>
  <c r="G110" i="2"/>
  <c r="G109" i="2"/>
  <c r="G103" i="2"/>
  <c r="A103" i="2"/>
  <c r="G100" i="2"/>
  <c r="A100" i="2"/>
  <c r="G97" i="2"/>
  <c r="G95" i="2"/>
  <c r="G94" i="2"/>
  <c r="G93" i="2"/>
  <c r="G92" i="2"/>
  <c r="G85" i="2"/>
  <c r="G84" i="2"/>
  <c r="G83" i="2"/>
  <c r="G82" i="2"/>
  <c r="G78" i="2"/>
  <c r="G77" i="2"/>
  <c r="G76" i="2"/>
  <c r="G75" i="2"/>
  <c r="G74" i="2"/>
  <c r="G68" i="2"/>
  <c r="G63" i="2"/>
  <c r="G58" i="2"/>
  <c r="G52" i="2"/>
  <c r="G47" i="2"/>
  <c r="G42" i="2"/>
  <c r="G37" i="2"/>
  <c r="G29" i="2"/>
  <c r="G20" i="2"/>
  <c r="G17" i="2"/>
  <c r="A11" i="2"/>
  <c r="A20" i="2" s="1"/>
  <c r="A23" i="2" s="1"/>
  <c r="A32" i="2" s="1"/>
  <c r="A40" i="2" s="1"/>
  <c r="A45" i="2" s="1"/>
  <c r="A50" i="2" s="1"/>
  <c r="A55" i="2" s="1"/>
  <c r="A61" i="2" s="1"/>
  <c r="G8" i="2"/>
  <c r="G202" i="2" s="1"/>
  <c r="I100" i="1" l="1"/>
  <c r="H100" i="1"/>
  <c r="I99" i="1"/>
  <c r="H99" i="1"/>
  <c r="I98" i="1"/>
  <c r="J98" i="1" s="1"/>
  <c r="H98" i="1"/>
  <c r="I97" i="1"/>
  <c r="H97" i="1"/>
  <c r="I96" i="1"/>
  <c r="J96" i="1" s="1"/>
  <c r="H96" i="1"/>
  <c r="I95" i="1"/>
  <c r="H95" i="1"/>
  <c r="I94" i="1"/>
  <c r="H94" i="1"/>
  <c r="I93" i="1"/>
  <c r="J93" i="1" s="1"/>
  <c r="H93" i="1"/>
  <c r="I92" i="1"/>
  <c r="J92" i="1" s="1"/>
  <c r="H92" i="1"/>
  <c r="I91" i="1"/>
  <c r="J91" i="1" s="1"/>
  <c r="H91" i="1"/>
  <c r="I90" i="1"/>
  <c r="J90" i="1" s="1"/>
  <c r="H90" i="1"/>
  <c r="I89" i="1"/>
  <c r="H89" i="1"/>
  <c r="I88" i="1"/>
  <c r="J88" i="1" s="1"/>
  <c r="H88" i="1"/>
  <c r="J87" i="1"/>
  <c r="I87" i="1"/>
  <c r="H87" i="1"/>
  <c r="I86" i="1"/>
  <c r="J86" i="1" s="1"/>
  <c r="H86" i="1"/>
  <c r="I85" i="1"/>
  <c r="H85" i="1"/>
  <c r="I84" i="1"/>
  <c r="J84" i="1" s="1"/>
  <c r="H84" i="1"/>
  <c r="I83" i="1"/>
  <c r="J83" i="1" s="1"/>
  <c r="H83" i="1"/>
  <c r="I82" i="1"/>
  <c r="J82" i="1" s="1"/>
  <c r="H82" i="1"/>
  <c r="I81" i="1"/>
  <c r="H81" i="1"/>
  <c r="I80" i="1"/>
  <c r="J80" i="1" s="1"/>
  <c r="H80" i="1"/>
  <c r="I79" i="1"/>
  <c r="H79" i="1"/>
  <c r="I78" i="1"/>
  <c r="J78" i="1" s="1"/>
  <c r="H78" i="1"/>
  <c r="I77" i="1"/>
  <c r="J77" i="1" s="1"/>
  <c r="H77" i="1"/>
  <c r="I76" i="1"/>
  <c r="J76" i="1" s="1"/>
  <c r="H76" i="1"/>
  <c r="I75" i="1"/>
  <c r="J75" i="1" s="1"/>
  <c r="H75" i="1"/>
  <c r="I74" i="1"/>
  <c r="H74" i="1"/>
  <c r="I73" i="1"/>
  <c r="H73" i="1"/>
  <c r="I72" i="1"/>
  <c r="H72" i="1"/>
  <c r="I71" i="1"/>
  <c r="H71" i="1"/>
  <c r="I70" i="1"/>
  <c r="H70" i="1"/>
  <c r="I69" i="1"/>
  <c r="H69" i="1"/>
  <c r="I68" i="1"/>
  <c r="J68" i="1" s="1"/>
  <c r="H68" i="1"/>
  <c r="I67" i="1"/>
  <c r="H67" i="1"/>
  <c r="J67" i="1" s="1"/>
  <c r="I66" i="1"/>
  <c r="J66" i="1" s="1"/>
  <c r="H66" i="1"/>
  <c r="I65" i="1"/>
  <c r="J65" i="1" s="1"/>
  <c r="H65" i="1"/>
  <c r="I64" i="1"/>
  <c r="H64" i="1"/>
  <c r="I63" i="1"/>
  <c r="H63" i="1"/>
  <c r="J63" i="1" s="1"/>
  <c r="I62" i="1"/>
  <c r="H62" i="1"/>
  <c r="I61" i="1"/>
  <c r="H61" i="1"/>
  <c r="I60" i="1"/>
  <c r="J60" i="1" s="1"/>
  <c r="H60" i="1"/>
  <c r="I59" i="1"/>
  <c r="J59" i="1" s="1"/>
  <c r="H59" i="1"/>
  <c r="I58" i="1"/>
  <c r="J58" i="1" s="1"/>
  <c r="H58" i="1"/>
  <c r="I57" i="1"/>
  <c r="J57" i="1" s="1"/>
  <c r="H57" i="1"/>
  <c r="I56" i="1"/>
  <c r="J56" i="1" s="1"/>
  <c r="H56" i="1"/>
  <c r="I55" i="1"/>
  <c r="J55" i="1" s="1"/>
  <c r="H55" i="1"/>
  <c r="I54" i="1"/>
  <c r="H54" i="1"/>
  <c r="I53" i="1"/>
  <c r="J53" i="1" s="1"/>
  <c r="H53" i="1"/>
  <c r="I52" i="1"/>
  <c r="H52" i="1"/>
  <c r="I51" i="1"/>
  <c r="H51" i="1"/>
  <c r="J51" i="1" s="1"/>
  <c r="I50" i="1"/>
  <c r="J50" i="1" s="1"/>
  <c r="H50" i="1"/>
  <c r="I49" i="1"/>
  <c r="J49" i="1" s="1"/>
  <c r="H49" i="1"/>
  <c r="I48" i="1"/>
  <c r="H48" i="1"/>
  <c r="I47" i="1"/>
  <c r="J47" i="1" s="1"/>
  <c r="H47" i="1"/>
  <c r="I46" i="1"/>
  <c r="J46" i="1" s="1"/>
  <c r="H46" i="1"/>
  <c r="I45" i="1"/>
  <c r="J45" i="1" s="1"/>
  <c r="H45" i="1"/>
  <c r="I44" i="1"/>
  <c r="H44" i="1"/>
  <c r="J44" i="1" s="1"/>
  <c r="I43" i="1"/>
  <c r="J43" i="1" s="1"/>
  <c r="H43" i="1"/>
  <c r="I42" i="1"/>
  <c r="J42" i="1" s="1"/>
  <c r="H42" i="1"/>
  <c r="I41" i="1"/>
  <c r="J41" i="1" s="1"/>
  <c r="H41" i="1"/>
  <c r="I40" i="1"/>
  <c r="J40" i="1" s="1"/>
  <c r="H40" i="1"/>
  <c r="I39" i="1"/>
  <c r="H39" i="1"/>
  <c r="I38" i="1"/>
  <c r="J38" i="1" s="1"/>
  <c r="H38" i="1"/>
  <c r="I37" i="1"/>
  <c r="H37" i="1"/>
  <c r="I36" i="1"/>
  <c r="H36" i="1"/>
  <c r="I35" i="1"/>
  <c r="J35" i="1" s="1"/>
  <c r="H35" i="1"/>
  <c r="I34" i="1"/>
  <c r="J34" i="1" s="1"/>
  <c r="H34" i="1"/>
  <c r="I33" i="1"/>
  <c r="J33" i="1" s="1"/>
  <c r="H33" i="1"/>
  <c r="I32" i="1"/>
  <c r="H32" i="1"/>
  <c r="I31" i="1"/>
  <c r="H31" i="1"/>
  <c r="I30" i="1"/>
  <c r="H30" i="1"/>
  <c r="I29" i="1"/>
  <c r="H29" i="1"/>
  <c r="I28" i="1"/>
  <c r="H28" i="1"/>
  <c r="J27" i="1"/>
  <c r="I27" i="1"/>
  <c r="H27" i="1"/>
  <c r="I26" i="1"/>
  <c r="H26" i="1"/>
  <c r="I25" i="1"/>
  <c r="H25" i="1"/>
  <c r="I24" i="1"/>
  <c r="H24" i="1"/>
  <c r="I23" i="1"/>
  <c r="H23" i="1"/>
  <c r="J23" i="1" s="1"/>
  <c r="I22" i="1"/>
  <c r="H22" i="1"/>
  <c r="I21" i="1"/>
  <c r="H21" i="1"/>
  <c r="I20" i="1"/>
  <c r="H20" i="1"/>
  <c r="I19" i="1"/>
  <c r="H19" i="1"/>
  <c r="I18" i="1"/>
  <c r="J18" i="1" s="1"/>
  <c r="H18" i="1"/>
  <c r="I15" i="1"/>
  <c r="H15" i="1"/>
  <c r="I14" i="1"/>
  <c r="H14" i="1"/>
  <c r="I13" i="1"/>
  <c r="H13" i="1"/>
  <c r="I12" i="1"/>
  <c r="H12" i="1"/>
  <c r="I11" i="1"/>
  <c r="H11" i="1"/>
  <c r="I10" i="1"/>
  <c r="J10" i="1" s="1"/>
  <c r="H10" i="1"/>
  <c r="I9" i="1"/>
  <c r="H9" i="1"/>
  <c r="I8" i="1"/>
  <c r="J8" i="1" s="1"/>
  <c r="H8" i="1"/>
  <c r="I7" i="1"/>
  <c r="H7" i="1"/>
  <c r="E67" i="1"/>
  <c r="I101" i="1" l="1"/>
  <c r="D15" i="3" s="1"/>
  <c r="J48" i="1"/>
  <c r="J52" i="1"/>
  <c r="J95" i="1"/>
  <c r="J99" i="1"/>
  <c r="J29" i="1"/>
  <c r="J22" i="1"/>
  <c r="J31" i="1"/>
  <c r="J20" i="1"/>
  <c r="J14" i="1"/>
  <c r="J12" i="1"/>
  <c r="J64" i="1"/>
  <c r="J100" i="1"/>
  <c r="J97" i="1"/>
  <c r="J94" i="1"/>
  <c r="J79" i="1"/>
  <c r="J89" i="1"/>
  <c r="J85" i="1"/>
  <c r="J81" i="1"/>
  <c r="J71" i="1"/>
  <c r="J74" i="1"/>
  <c r="J73" i="1"/>
  <c r="J72" i="1"/>
  <c r="J70" i="1"/>
  <c r="J69" i="1"/>
  <c r="J62" i="1"/>
  <c r="J61" i="1"/>
  <c r="J54" i="1"/>
  <c r="J39" i="1"/>
  <c r="J37" i="1"/>
  <c r="J36" i="1"/>
  <c r="J24" i="1"/>
  <c r="J26" i="1"/>
  <c r="J19" i="1"/>
  <c r="J21" i="1"/>
  <c r="J28" i="1"/>
  <c r="J30" i="1"/>
  <c r="J32" i="1"/>
  <c r="J25" i="1"/>
  <c r="J7" i="1"/>
  <c r="J9" i="1"/>
  <c r="J11" i="1"/>
  <c r="J13" i="1"/>
  <c r="J15" i="1"/>
  <c r="D19" i="3" l="1"/>
  <c r="E15" i="3"/>
  <c r="E19" i="3" s="1"/>
  <c r="J101" i="1"/>
</calcChain>
</file>

<file path=xl/sharedStrings.xml><?xml version="1.0" encoding="utf-8"?>
<sst xmlns="http://schemas.openxmlformats.org/spreadsheetml/2006/main" count="570" uniqueCount="363">
  <si>
    <t>Sr.
 No</t>
  </si>
  <si>
    <t xml:space="preserve"> Item #</t>
  </si>
  <si>
    <t>Description</t>
  </si>
  <si>
    <t>Quantity</t>
  </si>
  <si>
    <t>a)</t>
  </si>
  <si>
    <t>b)</t>
  </si>
  <si>
    <t>c)</t>
  </si>
  <si>
    <t>SUB TOTAL SECTION = 02</t>
  </si>
  <si>
    <t>TOTAL AMOUNT (PKR.)</t>
  </si>
  <si>
    <t>Each</t>
  </si>
  <si>
    <t>e)</t>
  </si>
  <si>
    <t xml:space="preserve">i) </t>
  </si>
  <si>
    <t xml:space="preserve">ii) </t>
  </si>
  <si>
    <t>Lot</t>
  </si>
  <si>
    <t>Job</t>
  </si>
  <si>
    <t>VENTILATION FANS</t>
  </si>
  <si>
    <t xml:space="preserve">iii) </t>
  </si>
  <si>
    <t>DUCT WORK</t>
  </si>
  <si>
    <t>U.S  GAGE  24</t>
  </si>
  <si>
    <t>U.S  GAGE  22</t>
  </si>
  <si>
    <t>Per Sft</t>
  </si>
  <si>
    <t>AIR DEVICES</t>
  </si>
  <si>
    <t>Unit of Measurement</t>
  </si>
  <si>
    <t>Unit Rate (PKR)</t>
  </si>
  <si>
    <t>Cost of Supply</t>
  </si>
  <si>
    <t>Cost of Installation</t>
  </si>
  <si>
    <t>Amount (PKR)</t>
  </si>
  <si>
    <t>Total</t>
  </si>
  <si>
    <t>Supply, installation and testing of air inlet/outlet devices including fittings, fixing with all necessary items to complete the work complete in all respects as shown on drawings.</t>
  </si>
  <si>
    <t>Per Rft</t>
  </si>
  <si>
    <t>Flexible Duct Connector (6'' wide)</t>
  </si>
  <si>
    <t xml:space="preserve">iv) </t>
  </si>
  <si>
    <t>Air Balancing, Shop drawings and As-built drawings.</t>
  </si>
  <si>
    <t>Supply, installation testing &amp; commissioning of following type of exhaust/supply fans with hanger, supports, nut bolts, sound attenuators (so the noise level should not exceed from 60 dBA at full load). including electrical connections, safety devices, motor starter if required as recommended by the manufacturer. Complete in all respects as shown on drawings and as per the equipment schedule. IP55, F Class, IE2 Motor for upto 2hp Motors, IE3 Motor for greater than 2hp.</t>
  </si>
  <si>
    <t>VCD (Volume Control Damper)</t>
  </si>
  <si>
    <t>HVAC BILL OF QUANTITIES</t>
  </si>
  <si>
    <t>Sqft</t>
  </si>
  <si>
    <t>U.S  GAGE  26</t>
  </si>
  <si>
    <t>Supply, fabrication and installation as per specifications and as shown on drawings Galvanized Iron Sheet-metal (of Grade G-60 &amp; zinc Coating of Class Z-180) work including all bends, tees, connection to grilles, volume control dampers, splitter dampers, access doors, hangers, supports, rods and wooden frames (for ducts crossing walls).  All duct work shall be constructed comply to SMACNA standards and all accessories necessary to complete the work.</t>
  </si>
  <si>
    <t xml:space="preserve">Extruded Aluminum </t>
  </si>
  <si>
    <t xml:space="preserve">v) </t>
  </si>
  <si>
    <t>AIR CURTAIN</t>
  </si>
  <si>
    <t>Supply, Installation, testing and commissioning of air curtain (remote control operated), along with all fitting, connections, control, stand for hanging etc. complete in all respects ready to operate as per drawings and as per instruction of Engineer. ''10ft throw''</t>
  </si>
  <si>
    <t>1500mm</t>
  </si>
  <si>
    <t>Notes:</t>
  </si>
  <si>
    <t>Prices should be inclusive of all applicable taxes and duties.</t>
  </si>
  <si>
    <t>Payment will be paid on actual quantities after verification and as per quoted unit rates.</t>
  </si>
  <si>
    <t>The Bidder shall provide the Technical Literature for approval of Consultant</t>
  </si>
  <si>
    <t>The Bidder shall specify the Country of Origin of the Quoted Items.</t>
  </si>
  <si>
    <t xml:space="preserve">The Bidder shall be fully responsible to complete the Works for the completion and operation of all systems and shall include price of all such items of systems and equipment or work, whether mentioned in the BOQ, which are required to make the systems operationally complete in all respects. Also include price, at this stage, as foreseen by Bidder as per his Detailed Engineering / Site Works / Commissioning etc. </t>
  </si>
  <si>
    <t>SPLIT AC UNITS</t>
  </si>
  <si>
    <t>SAC-1 TR</t>
  </si>
  <si>
    <t>SAC-2 TR</t>
  </si>
  <si>
    <t>1 TR</t>
  </si>
  <si>
    <t>Rft</t>
  </si>
  <si>
    <t>2 TR</t>
  </si>
  <si>
    <t>d)</t>
  </si>
  <si>
    <t>CONDENSATE DRAIN PIPE</t>
  </si>
  <si>
    <t>1"</t>
  </si>
  <si>
    <t>1 1/2"</t>
  </si>
  <si>
    <t>1 1/4"</t>
  </si>
  <si>
    <t>Supply and installation of E-Class UPVC piping &amp;  fittings along with 1/4" thick polyethylene insulation (Jumbolon) covered with PVC taping for condensate drain piping, including hangers, anchor bolts, rubber vibration mounts etc.</t>
  </si>
  <si>
    <t xml:space="preserve">vi) </t>
  </si>
  <si>
    <t>WireMesh</t>
  </si>
  <si>
    <t>Galvanized Iron</t>
  </si>
  <si>
    <t xml:space="preserve">vii) </t>
  </si>
  <si>
    <t>Wall Mounted Unit</t>
  </si>
  <si>
    <t>f)</t>
  </si>
  <si>
    <t>MEEZAN BANK GUJRANWALA</t>
  </si>
  <si>
    <t>VARIABLE REFRIGERANT FLOW (VRF) CONDENSING UNIT</t>
  </si>
  <si>
    <t>CU-1</t>
  </si>
  <si>
    <t>CU-2</t>
  </si>
  <si>
    <t>CU-3</t>
  </si>
  <si>
    <t xml:space="preserve">viii) </t>
  </si>
  <si>
    <t xml:space="preserve">ix) </t>
  </si>
  <si>
    <t>CU-4</t>
  </si>
  <si>
    <t>CU-5</t>
  </si>
  <si>
    <t>CU-6</t>
  </si>
  <si>
    <t>CU-7</t>
  </si>
  <si>
    <t>CU-8</t>
  </si>
  <si>
    <t>CU-9</t>
  </si>
  <si>
    <t>VARIABLE REFRIGERANT FLOW (VRF) FAN COIL UNIT</t>
  </si>
  <si>
    <t>CIU-C</t>
  </si>
  <si>
    <t>CIU-E</t>
  </si>
  <si>
    <t>CIU-F</t>
  </si>
  <si>
    <t>4-way Cassette Type Unit</t>
  </si>
  <si>
    <t>2-way Cassette Type Unit</t>
  </si>
  <si>
    <t>CIU-Z</t>
  </si>
  <si>
    <t>Ducted Type Unit</t>
  </si>
  <si>
    <t>DIU-B</t>
  </si>
  <si>
    <t>DIU-E</t>
  </si>
  <si>
    <t>DIU-F</t>
  </si>
  <si>
    <t>DIU-G</t>
  </si>
  <si>
    <t>REFRIGERANT PIPING FOR VRF SYSTEM</t>
  </si>
  <si>
    <t>Supply and Installation of  Gas &amp; Liquid Copper Piping of Type-L ASTM B-280 &amp; Fittings Complete with Elastomeric Closed Cell Foam insulation of density 40-55 Kg/m3 with factory applied fiberglass aluminum embossed jacketing, control wiring between Indoor Units &amp; Outdoor Unit, clamps/hangers/supports, covered cable tray for outdoor piping and all other related material for installation purpose complete in all respect as specified.</t>
  </si>
  <si>
    <t>g)</t>
  </si>
  <si>
    <t>h)</t>
  </si>
  <si>
    <t>REFRIGERANT PIPING FOR SPLIT SYSTEM</t>
  </si>
  <si>
    <t>Supply, installation and testing of Gas &amp; Liquid Copper Piping &amp; Fittings  (22 Gauge) Complete with 19mm thick O type Closed Cell Foam insulation of  40-55 Kg/m3 density, control wiring between Indoor Units &amp; Outdoor Unit, duly wrapped with weather proof tape clamps/hangers/ supports and all other related material for installation purpose complete in all respect as specified.</t>
  </si>
  <si>
    <t>Embedded in Ground &amp; Wall</t>
  </si>
  <si>
    <t>Above Ceiling</t>
  </si>
  <si>
    <t>Y JOINTS</t>
  </si>
  <si>
    <t>EAF-01</t>
  </si>
  <si>
    <t>EAF-02</t>
  </si>
  <si>
    <t>EAF-03</t>
  </si>
  <si>
    <t>EAF-04</t>
  </si>
  <si>
    <t>EAF-05</t>
  </si>
  <si>
    <t xml:space="preserve">FAF-01 </t>
  </si>
  <si>
    <t>FAF-02</t>
  </si>
  <si>
    <t>FAF-03</t>
  </si>
  <si>
    <t>Supply, Installation, testing and commissioning of All DC Inverter Controlled Variable Refrigerant Flow (VRF) Heat Pump T3 Type complete with built-in Auto Control System &amp; Central Controller System with display (Tablet) for each Zone  including unloading, Lifting, Placing and Fixing at foundation at locations shown on drawing</t>
  </si>
  <si>
    <t>Supply, Installation, testing &amp; commissioning of Fan Coil Units direct expansion (D.X) connected with VRF refrigerant network, unit as per equipment schedule for air capacity &amp; cooling total/sensible capacities. Unit shall be complete with casing, fan, motor, cooling direct expansion coil and filter section, drain pump and vent connections, fixing, wireless remote for cassette and wired thermostat for ceiling concealed, related valves, instrumentation, and fitting connections as per drawing and other data on schedule and Specification.</t>
  </si>
  <si>
    <t>Supply &amp; installation of 1" thick fiber glass blanket insulation for supply and return duct of density 24kg/m3, having factory applied Aluminum foil facing protected with 8oz canvas cloth complete with adhesives, sealers and protections</t>
  </si>
  <si>
    <t>Supply &amp; installation of 1"thick bonded fiber glass Blanket sound liner (Acoustic Liner) having density of 24 kg/m3 with NRC (Noise Reduction Coefficient of 0.6) inducts, fire retardant type with 100% surface applied with adhesive as well as mechanical fasteners (Gripnails) complete in all respect as aprroved and directed by Engineer Incharge.</t>
  </si>
  <si>
    <t>10'' Dia Inulated Flexible duct</t>
  </si>
  <si>
    <t>Supply &amp; installation of 2" thick washable aluminum filter installed in  Fresh air supply ducts fabricated with min. 12 mesh layers</t>
  </si>
  <si>
    <t>Supply/Return/Fresh Air Register</t>
  </si>
  <si>
    <t>Single Deflection type (Extruded Aluminum )</t>
  </si>
  <si>
    <t>Supply/Return/Fresh Air Diffuser</t>
  </si>
  <si>
    <t>4-Way Square (Extruded Aluminum )</t>
  </si>
  <si>
    <t>Round 14'' Dia (Extruded Aluminum )</t>
  </si>
  <si>
    <t>Fresh/Exhuast air Louver insect screen</t>
  </si>
  <si>
    <t>3 Slot 3/4''x6''xLength as per drawing</t>
  </si>
  <si>
    <t>Linear Slot Diffuser</t>
  </si>
  <si>
    <t>Side wall Linear Slot Diffuser</t>
  </si>
  <si>
    <t>Operation &amp; Maintenance period for one year after issuing completion certificate on monthly basis as specified</t>
  </si>
  <si>
    <t>Opening / dismantling of brick masonry  walls for HVAC duct and repair of wall, plastering, and paint complete same as before  dismantling  as per instruction of the engineer in charge.</t>
  </si>
  <si>
    <t>Construction of RCC Pad for HVAC equipment i-e Condensing Units Etc. work complete per instruction of the engineer in charge.</t>
  </si>
  <si>
    <t>Months</t>
  </si>
  <si>
    <t>Supply &amp; Installation of all type of Electrical Control wiring from outdoor to indoor units and from thermostats to indoor units or as required as per site complete in all respects.</t>
  </si>
  <si>
    <t>Supply &amp; Installation of all type of M.C.C. AND A.C.Ps complete in all respect.</t>
  </si>
  <si>
    <t>Suppy and Installation of Y Joints with all fittings complete in all respect for Refrigerant pipes.</t>
  </si>
  <si>
    <t>CIU-D</t>
  </si>
  <si>
    <t>DIU-A</t>
  </si>
  <si>
    <t>DIU-C</t>
  </si>
  <si>
    <t>DIU-D</t>
  </si>
  <si>
    <t xml:space="preserve">Supply, installation testing &amp; commissioning of inveter split A/C units heat &amp; cool with 0 ODP capable to operate at high temperature 48C˚, environmental friendly gas of approved brand following capacity with latest (model/year) indoor unit, outdoor unit, Refrigerant Pipe, base plate wall mounted or ceiling hanging type, wall brackets for outdoor unit rawal plug, suitable length of control cable and etc. complete in all respect as shown on drawings and specified. </t>
  </si>
  <si>
    <r>
      <rPr>
        <b/>
        <sz val="11"/>
        <color rgb="FF000000"/>
        <rFont val="Calibri"/>
        <family val="2"/>
        <scheme val="minor"/>
      </rPr>
      <t xml:space="preserve">Note: </t>
    </r>
    <r>
      <rPr>
        <sz val="11"/>
        <color rgb="FF000000"/>
        <rFont val="Calibri"/>
        <family val="2"/>
        <scheme val="minor"/>
      </rPr>
      <t>The Refrigerant pipe sizes and route as shown in drawing are indicative only. The equipment supplier/ Contractor is responsible to verify the pipe sizing detail as given in drawings attached in accordance with their selected models of equipment being offered. The copper piping shall be nitrogen pressure tested and shall be made vacuum, the refrigerant piping shall run in 22 gauge GI trunking provided outside the building, the refrigerant piping shall be complete in all respects as per drawings, specifications and as approved by the Consultant.</t>
    </r>
  </si>
  <si>
    <r>
      <t xml:space="preserve">MEEZAN BANK LIMITED
</t>
    </r>
    <r>
      <rPr>
        <b/>
        <sz val="9"/>
        <rFont val="Calibri"/>
        <family val="2"/>
        <scheme val="minor"/>
      </rPr>
      <t>MAKKAH TOWER, GUJRANWALA</t>
    </r>
  </si>
  <si>
    <t>BILL OF QUANTITIES</t>
  </si>
  <si>
    <t>PLUMBING &amp; FIREFIGHTING SYSTEMS</t>
  </si>
  <si>
    <t>Sr.
No.</t>
  </si>
  <si>
    <t>Unit</t>
  </si>
  <si>
    <t>Qty</t>
  </si>
  <si>
    <t>Unit Rate 
(Rs.)</t>
  </si>
  <si>
    <t>Amount 
(Rs.)</t>
  </si>
  <si>
    <t>Part-1: PLUMBING FIXTURES</t>
  </si>
  <si>
    <t>INDIAN W.C</t>
  </si>
  <si>
    <t>Providing and fixing Indian W.C ceramics ware including muslim shower, tee stop cock, double bibcock with flushing cistern of best quality including hockey pipe. Fixing connection pipes and all joints to services and drains. Plugging and screwing the structure as necessary and make good the same, complete in all respect as per specifications and drawings as well as directed by the Engineer.</t>
  </si>
  <si>
    <t>Nos.</t>
  </si>
  <si>
    <t>EUROPEAN W.C</t>
  </si>
  <si>
    <t>Providing and fixing European W.C ceramics ware including muslim shower, tee stop cock with double bibcock, flushing cistern with hinged double seat and cover of best quality. Fixing connection pipes and all joints to services and drains. Plugging and screwing the structure as necessary and make good the same, complete in all respect as per specifications and drawings as well as directed by the Engineer.</t>
  </si>
  <si>
    <t>Items Included</t>
  </si>
  <si>
    <t>European type W.C With Seat Cover.</t>
  </si>
  <si>
    <t>W.C Thimble</t>
  </si>
  <si>
    <t>Muslim Shower</t>
  </si>
  <si>
    <t>Double Bibcock</t>
  </si>
  <si>
    <t>Tee Stop Cock</t>
  </si>
  <si>
    <t>CORE CUTTING</t>
  </si>
  <si>
    <t>Cutting of R.C.C slab via core cutter of suitable diameter by using proper technique and equipment for the crossing of utility pipes and its water proof refilling with useful materials complete in all respect as per specifications and drawings as well as directed by the Engineer.</t>
  </si>
  <si>
    <t>WASH HAND BASIN VANITY</t>
  </si>
  <si>
    <t>Providing and fixing wash hand basin vanity Under counter including basin mixer with waste coupling &amp; bottle trap and fixing connection pipes, connections to water lines, nuts, washers, etc. complete in all respect as per specifications and drawings as well as directed by the Engineer.</t>
  </si>
  <si>
    <t>Wash Hand Basin Vanity.</t>
  </si>
  <si>
    <t>Basin Mixer</t>
  </si>
  <si>
    <t>Bottle Trap</t>
  </si>
  <si>
    <t>Waste Coupling</t>
  </si>
  <si>
    <t>KITCHEN SINK</t>
  </si>
  <si>
    <t>Providing and fixing kitchen sink with mixer, waste coupling and tee stop cock including all necessary accessories required for  installation, complete in all respect as per specifications and drawings as well as directed by the Engineer.</t>
  </si>
  <si>
    <t>Kitchen Sink</t>
  </si>
  <si>
    <t>Kitchen Sink Mixer</t>
  </si>
  <si>
    <t>SOAP DISPENSER</t>
  </si>
  <si>
    <t>Providing and fixing soap dispenser including all necessary accessories required for installation, complete in all respect as per specifications and drawings as well as directed by the Engineer.</t>
  </si>
  <si>
    <t>Soap Dispenser</t>
  </si>
  <si>
    <t>TOILET PAPER HOLDER</t>
  </si>
  <si>
    <t>Providing and fixing chromium plated toilet paper holder including all necessary accessories required for installation, complete in all respect as per specifications and drawings as well as directed by the Engineer.</t>
  </si>
  <si>
    <t>Toilet Paper Holder</t>
  </si>
  <si>
    <t>HAND DRYER</t>
  </si>
  <si>
    <t>Providing and fixing electrical hand dryer with automatic sensor having fastest drying time of 12 seconds, temperature of 104 Fahrenheit. hand dryer must have noise Level of 81dB and automatic shut off including all necessary accessories required for installation, complete in all respect as per specifications and drawings as well as directed by the Engineer.</t>
  </si>
  <si>
    <t>Hand Dryer</t>
  </si>
  <si>
    <t>LOOKING GLASS</t>
  </si>
  <si>
    <t>Providing and fixing looking glass 5mm thick first quality complete with fixing clamps including all necessary accessories required for installation, complete in all respect as per specifications and drawings as well as directed by the Engineer.</t>
  </si>
  <si>
    <t>Looking Glass</t>
  </si>
  <si>
    <t>Looking Glass Clamp</t>
  </si>
  <si>
    <t>Sft.</t>
  </si>
  <si>
    <t>TOWEL ROD</t>
  </si>
  <si>
    <t>Providing and fixing towel rod including all necessary accessories required for installation, complete in all respect as per specifications and drawings as well as directed by the Engineer.</t>
  </si>
  <si>
    <t>Towel Rod</t>
  </si>
  <si>
    <t>TAP</t>
  </si>
  <si>
    <t>Providing and fixing tap 3/4 inch dia including all necessary accessories required for installation, complete in all respect as per specifications and drawings as well as directed by the Engineer.</t>
  </si>
  <si>
    <t>Tap 3/4 inch dia</t>
  </si>
  <si>
    <t>Total Amount (Rs.) Part - 1</t>
  </si>
  <si>
    <t>Part-2:  INTERNAL WATER SUPPLY SYSTEM</t>
  </si>
  <si>
    <t>Providing, fixing, jointing and testing Polypropylene Random (PPR) PN16 pressure pipe for cold, hot and hot water return water as per DIN 8077-8078 for pipes and DIN 16962,PN20 for fittings (polyfusion welded joints) inside building  including fittings and specials (sockets, tees, elbows, bends, crosses, reducers, adaptor, plugs and union etc.) supported on walls or suspended from roof slab or run in chases including pipe hangers, supports, walls cutting for pipelines, complete in all respect as per specifications and drawings as well as directed by the Engineer.</t>
  </si>
  <si>
    <t>25 mm dia</t>
  </si>
  <si>
    <t>Rft.</t>
  </si>
  <si>
    <t>32 mm dia</t>
  </si>
  <si>
    <t>40 mm dia</t>
  </si>
  <si>
    <t>50 mm dia</t>
  </si>
  <si>
    <t>75 mm dia</t>
  </si>
  <si>
    <t>GATE / BALL VALVE</t>
  </si>
  <si>
    <t>Providing and installing  gate/ball valves of following nominal dia, of approved equivalent make ,including jointing ,fitting, painting, testing, complete in all respects to match with following PPR pipe diameters.</t>
  </si>
  <si>
    <t>Total Amount (Rs.) Part - 2</t>
  </si>
  <si>
    <t>Part-3: INTERNAL SEWERAGE , VENTS &amp; ROOF DRAINAGE</t>
  </si>
  <si>
    <t>Providing, fixing, jointing and testing uPVC pipe including all fittings such as tees, bends and reducers. Also it includes the cost of  joint solutions &amp; clamping to walls, ceiling hangers, supports, cutting through walls for pipelines and pipe fittings of the following diameters, complete in all respect as per specifications and drawings as well as directed by the Engineer.</t>
  </si>
  <si>
    <t>BSEN 1329</t>
  </si>
  <si>
    <t>100 mm dia</t>
  </si>
  <si>
    <t>200 mm dia</t>
  </si>
  <si>
    <t>CLASS :D: BS 3505/PS 3051 (For Pressure Pipe)</t>
  </si>
  <si>
    <t>2 inch dia pipe</t>
  </si>
  <si>
    <t>FLOOR DRAIN</t>
  </si>
  <si>
    <t>Providing and fixing 4" dia Floor Drain with P-trap including  Stainless Steel grating and cover of approved make including all necessary accessories required for installation, complete in all respect as per specifications and drawings as well as directed by the Engineer.</t>
  </si>
  <si>
    <t>CLEAN-OUT</t>
  </si>
  <si>
    <t>Providing and fixing 4" dia Clean-out for uPVC Pipes including  Stainless Steel Cover Plate of approved make, core cutting of Slab concrete and its water proofed refilling  as approved by Engineer In charge and complete in all respect.</t>
  </si>
  <si>
    <t>Total Amount (Rs.) Part - 3.</t>
  </si>
  <si>
    <t>Part-4: FIRE FIGHTING SYSTEM</t>
  </si>
  <si>
    <t xml:space="preserve">Providing and fixing Mild Steel Schedule 40 Seamless Pipes including all fittings such as tees, bends and reducers with cost of clamping to walls and ceiling hangers, supports, cutting through walls and concrete in slabs with core cutter for pipelines and pipe fittings of the following diameters complete in all respect. </t>
  </si>
  <si>
    <t>2-1/2" dia (63mm)</t>
  </si>
  <si>
    <t>4" dia (100mm)</t>
  </si>
  <si>
    <t>Providing and installing gate/ball valves of following nominal dia, of approved make, including jointing, fitting, painting, testing, complete in all respects to match with following pipe dia meters.</t>
  </si>
  <si>
    <t>LANDING VALVE</t>
  </si>
  <si>
    <t>Providing, Installing, testing and commissioning  Landing valves in Stair hall on intermediate landings with reducing tee of size 4"x2-1/2" as required by NFPA codes for including  jointing, fitting, testing, including all necessary accessories required for installation, complete in all respect as per specifications and drawings as well as directed by the Engineer.</t>
  </si>
  <si>
    <t>HOSE REEL CABINET</t>
  </si>
  <si>
    <t>Providing, Installing, testing and commission fire hose reel cabinets, swing type hose reel in cabinet, Dia 1" x 100' long, swing type with imported high pressure PE pipe house, and imported jet/spray/shut nozzle, in steel cabinet (34" x 32" x 10.5") where indicated on drawings  including all necessary accessories required for installation, complete in all respect as per specifications and drawings as well as directed by the Engineer.</t>
  </si>
  <si>
    <t>ALARM CHECK ASSEMBLY</t>
  </si>
  <si>
    <t>Installing and fixing Alarm Check Valve Wt type 4" Flanged End Complete set with Basic trim, Pressure switch, Retard chamber and water motor alarm Gong, UL Listed and FM Approved</t>
  </si>
  <si>
    <t>PILLAR TYPE FIRE HYDRANT</t>
  </si>
  <si>
    <t>Providing, Installing, testing and commissiong Pillar type fire hydrants with inlet flanged 4" size with double deliveries 2 1/2" female instantaneous coupling with blank cap and chain, including all necessary accessories required for installation, complete in all respect as per specifications and drawings as well as directed by the Engineer.</t>
  </si>
  <si>
    <t>BREACHING INLET</t>
  </si>
  <si>
    <t>Providing, Installation, testing and commissioning of Interconnection with Municipal Fire Brigade (Siamese connection), consisting of breach inlet valve and casing,  flang 4" dia, complete in all respect as per specifications and drawings as well as directed by the Engineer.</t>
  </si>
  <si>
    <t>Total Amount (Rs.) Part - 4.</t>
  </si>
  <si>
    <t>Part-5: MISCELLANEOUS</t>
  </si>
  <si>
    <t>UNDERGROUND WATER TANK</t>
  </si>
  <si>
    <t>Providing, placing sleeves and puddle flange in R.C.C. under ground water tank walls, pipe connection (G.I) with inlet / outlet pipe work, manhole covers, floating ball valve etc, including all necessary accessories required for sleeces placing, complete in all respects.</t>
  </si>
  <si>
    <t>OVERHEAD WATER TANK</t>
  </si>
  <si>
    <t>Providing, placing sleeves and puddle flange in R.C.C. over head water tank walls, pipe connection (G.I) with inlet / outlet pipe work, manhole covers, floating ball valve etc, including all necessary accessories required for sleeves placing, complete in all respects.</t>
  </si>
  <si>
    <t>SEPTIC TANK</t>
  </si>
  <si>
    <t>STORAGE GEYSER</t>
  </si>
  <si>
    <t>Providing, installing, testing and commission of storage type electric geyser of approved make 25 Liters capacity complete with inlet, outlet, safety valves complete in all respects.</t>
  </si>
  <si>
    <t>Total Amount (Rs.) Part - 5.</t>
  </si>
  <si>
    <t>Part-6: GI PIPES</t>
  </si>
  <si>
    <t>Providing, fixing, jointing and testing G.I pipes and fittings inside building  including fittings and specials (sockets, tees, elbows, bends, crosses, reducers, adaptor, plugs and union etc.) supported on walls or suspended from roof slab or run in chases including pipe hangers, supports, walls cutting and core cutter for cutting of concrete slab with sealing and water proofing with epoxy grouting for pipelines complete in all respects.</t>
  </si>
  <si>
    <t>1-1/2 inch dia</t>
  </si>
  <si>
    <t>2 inch dia</t>
  </si>
  <si>
    <t>2-1/2 inch dia</t>
  </si>
  <si>
    <t>3 inch dia</t>
  </si>
  <si>
    <t>Providing and installing  gate/ball valves of following nominal dia, of approved make ,including jointing ,fitting, painting, testing, complete in all respects to match with following G.I pipe diameters.</t>
  </si>
  <si>
    <t>Total Amount (Rs.) Part - 6.</t>
  </si>
  <si>
    <t>Part-07:- PLUMBING EQUIPMENT</t>
  </si>
  <si>
    <t>FIRE FIGHTING PUMP SET</t>
  </si>
  <si>
    <t>Providing, Fixing ,testing &amp; installing  pump set for fire fighting of following capacities. Pump set shall be Standard Firefighting Pump:</t>
  </si>
  <si>
    <t>a) Horizontal centrifugal pump set (50Hz x 380V, 3 phase Motor) 350 GPM @ 5 bar complete with automatic control panel , Pressure switch &amp; Pressure gauge. It should be capable of operating 1 remotest 21/2" hydrants 200 GPM each @ min. 4.5 bar pressure</t>
  </si>
  <si>
    <t>b) Horizontal centrifugal engine driven pump set 350 GPM @ 5 bar complete with automatic control panel , Pressure switch, Pressure gauge &amp; diesel tank. It should be capable of operating 1 remotest 21/2" hydrants 200 GPM each @ min. 4.5 bar pressure</t>
  </si>
  <si>
    <t>c) Jockey electric motor driven pump set (50Hz x 380 V ,3Ph Motor) 25 GPM @ 5.5 bar complete with automatic control panel, pressure switch and pressure gauge.</t>
  </si>
  <si>
    <t>d) Pump control cabinet for above mentioned pump.</t>
  </si>
  <si>
    <t>e) Pump room's fitting and controls i.e. gate valves, NRV, expansion joints, headers, pressure reducing/ relief valve, test return line to reservoir, supports and painting.</t>
  </si>
  <si>
    <t>Set</t>
  </si>
  <si>
    <t>WATER TRANSFER PUMP</t>
  </si>
  <si>
    <t>Providing, Installing, fixing, testing and commission, centrifugal pumps of make KSB, Grundfos or approved equivalent (2 Nos. - 1 running + 1 standby) of capacity 75 gpm each with stainless steel impeller capable of pumping against a total pumping head of 110 ft. coupled with water cooled electric motor of , 440 volts, 3 - phase, 50 Hz. The pump shall be provided with control panel having auto / manual switches, dry running protection, low / high level water controls with alternative standby duty operation system, complete in all respects.</t>
  </si>
  <si>
    <t>Set.</t>
  </si>
  <si>
    <t>SUMP PUMP</t>
  </si>
  <si>
    <t>Providing, Installing, testing and commissioning non-clogging, centrifugal submersible Drainage pumps 30 gpm against a total pumping head of 35 ft (one running one standby). coupled with water cooled IP Class 68 electric motor of 2 HP, 400 volts, 3 - phase, 50 Hz.  of approved make with auto / manual switches, dry running protection, low / high level water controls, gate valves, NRV, flexible Joints, Strainer, with alternative standby duty operation system),All accesorries/consumables to be provided by contractor.</t>
  </si>
  <si>
    <t>WATER SUPPLY BOOSTER (MINI)</t>
  </si>
  <si>
    <t>Supply, Installing, fixing, testing and commissioning of Water Pressure Booster Pump (1 working + 1 standby) with a capacity of 25 USGPM against a total head of 40 feet. The pump shall be provided with control panel having auto / manual switches, dry running protection, low / high level water controls with alternative standby duty operation system, complete in all respects.</t>
  </si>
  <si>
    <t>`</t>
  </si>
  <si>
    <t>Total Amount (Rs.) Part - 7.</t>
  </si>
  <si>
    <t>SUMMARY</t>
  </si>
  <si>
    <t>Sub-Total (Plumbing Fixtures)</t>
  </si>
  <si>
    <t>Sub-Total (Internal Water Supply)</t>
  </si>
  <si>
    <t>Sub-Total (Internal Sewerage, Vents &amp; Roof Drainage)</t>
  </si>
  <si>
    <t>Sub-Total (Fire Fighting System)</t>
  </si>
  <si>
    <t>Sub-Total (Miscellaneous)</t>
  </si>
  <si>
    <t>Sub-Total (GI Pipes)</t>
  </si>
  <si>
    <t>Sub-Total (Plumbing Equipment)</t>
  </si>
  <si>
    <t xml:space="preserve">Sub-Total ( 0.25 Cusec Tube Well) </t>
  </si>
  <si>
    <t xml:space="preserve">Grand Total </t>
  </si>
  <si>
    <t>Note:</t>
  </si>
  <si>
    <t>It should be clearly understood by the contractor / bidder that the above mentioned items shall be complete in all respects, including cost of all necessary materials / accessories whether mentioned or not but are required for proper functioning of the system shall be deemed to be included in the cost of each above mentioned items, no extra charge shall be paid or claimed by the contractor / bidder.</t>
  </si>
  <si>
    <t>SUMMARY OF BILL OF QUANTITIES</t>
  </si>
  <si>
    <t>S.No</t>
  </si>
  <si>
    <t xml:space="preserve">Material </t>
  </si>
  <si>
    <t>Labour</t>
  </si>
  <si>
    <t>Amount</t>
  </si>
  <si>
    <t xml:space="preserve">HVAC Work </t>
  </si>
  <si>
    <t>Plumbing Works</t>
  </si>
  <si>
    <t xml:space="preserve">Grand Total Amount </t>
  </si>
  <si>
    <r>
      <t xml:space="preserve">MEEZAN BANK LIMITED
</t>
    </r>
    <r>
      <rPr>
        <b/>
        <sz val="9"/>
        <rFont val="Rambla"/>
      </rPr>
      <t>MAKKAH TOWER, GUJRANWALA</t>
    </r>
  </si>
  <si>
    <t xml:space="preserve">DRILLING AND INSTALLATION OF 0.25 CUSEC TUBE WELL </t>
  </si>
  <si>
    <t>Sr. 
No.</t>
  </si>
  <si>
    <t>Unit.</t>
  </si>
  <si>
    <t>Rate(Rs)</t>
  </si>
  <si>
    <t>Amount
 (Rs.)</t>
  </si>
  <si>
    <t>Mobilization Demobilization of drilling equipment, materials and crew.</t>
  </si>
  <si>
    <t xml:space="preserve">SITE PREPARATION </t>
  </si>
  <si>
    <t>Excavation of drilling Pit and Supply well.</t>
  </si>
  <si>
    <t>TUBEWELL BORING</t>
  </si>
  <si>
    <t>Drilling of bore dia 16" (408 mm) i/d for tubewell in all type of soils except shingle and rock.</t>
  </si>
  <si>
    <t>From ground level to 100 ft depth.</t>
  </si>
  <si>
    <t>From 100 ft to 200 ft depth</t>
  </si>
  <si>
    <t>From 200 ft to 300 ft depth</t>
  </si>
  <si>
    <t>From 300 ft to 400 ft depth</t>
  </si>
  <si>
    <t>From 400 ft to 500 ft depth</t>
  </si>
  <si>
    <t>From 500 ft to 600 ft depth</t>
  </si>
  <si>
    <t>From 600 ft to 700 ft depth</t>
  </si>
  <si>
    <t xml:space="preserve">TUBEWELL MATERIALS </t>
  </si>
  <si>
    <t>Housing</t>
  </si>
  <si>
    <t>Supply and installation of Fiberglass, Dia:  8", wall thickness: 6mm, including welding etc.</t>
  </si>
  <si>
    <t xml:space="preserve">Strainer </t>
  </si>
  <si>
    <t>Providing and installing Fiberglass Reinforced Polypropelene (FRP) strainer of specifid wall thickness having slot size of 0.9 mm to 1.10 mm in Tubewell borehole i/c the cost of male/female coupling with Nylone Strip,studs complete in all respect as approved and directed by the Engineer Incharge.</t>
  </si>
  <si>
    <t>6" inch dia (5 mm thickness)</t>
  </si>
  <si>
    <t xml:space="preserve">Blind Pipe </t>
  </si>
  <si>
    <t>Supply &amp; installing fiberglass pipes, Dia:6", wall thickness: 5mm,  including nylon sticks etc.</t>
  </si>
  <si>
    <t xml:space="preserve">Bail Plug </t>
  </si>
  <si>
    <t>Supply and installing of fiberglass bail plug, Dia:6", wall thickness: 5mm, Slot Size: 1mm, including nylon sticks etc.</t>
  </si>
  <si>
    <t>Reducer</t>
  </si>
  <si>
    <t>Supply and installation of MS Reducer Dia: 8"/6", Wall thickness: 6mm, including welding etc</t>
  </si>
  <si>
    <t>Pea Gravels (Shrouding)</t>
  </si>
  <si>
    <t xml:space="preserve">Supply of Pea Gravels of gradation appropriate to 1 mm slot size from Attock quarry, including sieving, washing and lowering in the annular space of the borehole </t>
  </si>
  <si>
    <t>Cft</t>
  </si>
  <si>
    <t>GI Pipe</t>
  </si>
  <si>
    <t>Providing, fixing, cutting, jointing and testing 2 inch dia GI medium gauge piping for pea gravels (Shrouding) including GI fittings with welding, complete in all respects.</t>
  </si>
  <si>
    <t>M.S PLATE</t>
  </si>
  <si>
    <t>Providing and fixing, M.S bore cover plate 2'-6'' x 2'-6'' including paint complete in all respect</t>
  </si>
  <si>
    <t>Kgs</t>
  </si>
  <si>
    <t>AIR VALVE</t>
  </si>
  <si>
    <t>Providing and fixing, air valve 2½ (65mm) dia of B.S.S.quality and weight (complete with jointing material).</t>
  </si>
  <si>
    <t>2 1/2 inch dia</t>
  </si>
  <si>
    <t>No.</t>
  </si>
  <si>
    <t>GATE VALVE</t>
  </si>
  <si>
    <t>Providing and fixing, Cast Iron flanged Gate Valve (B.S. 5163) quality and weight with jointing material complete in all respect and directed by the Engineer-in-charge:-</t>
  </si>
  <si>
    <t>4 inch dia</t>
  </si>
  <si>
    <t>NON-RETURN VALVE/ CHECK VALVE</t>
  </si>
  <si>
    <t>Providing and fixing, Cast Iron flanged Non Return Valve (B.S. 5153) quality and weight with jointing material complete in all respect and directed by the Engineer-in-charge:-</t>
  </si>
  <si>
    <t>FLOW METER</t>
  </si>
  <si>
    <t>Providing and fixing, analog and recordable flow meter / water meter complete in all respect and directed by the Engineer-in-charge.</t>
  </si>
  <si>
    <t>PRESSURE GUAGE</t>
  </si>
  <si>
    <t>Providing and installing Pressure guages made up of stainless steel body having pressure of 0-16 bars.</t>
  </si>
  <si>
    <t>SOIL SAMPLING</t>
  </si>
  <si>
    <t xml:space="preserve">Taking soil samples  at every 5 ft interval or at change of strata, which ever is less, Sieve analyses. </t>
  </si>
  <si>
    <t xml:space="preserve">ELECTRICAL LOGGING </t>
  </si>
  <si>
    <t xml:space="preserve">Electrical Logging for analysing water quality and tubewell designing </t>
  </si>
  <si>
    <t xml:space="preserve">DEVELOPMENT </t>
  </si>
  <si>
    <t xml:space="preserve">Development of tubewell for 24 - 48 hrs till pumped water is sand free and the formation around well has stabilized to the satisfaction of  Engineer </t>
  </si>
  <si>
    <t>CONCRETE BLOCK</t>
  </si>
  <si>
    <t>Construction of  cement concrete block RCC ratio 1:2:4  around house pipe, complete in all respect .</t>
  </si>
  <si>
    <t xml:space="preserve">PUMPING MACHINERY </t>
  </si>
  <si>
    <t xml:space="preserve"> Submersible  Pump  with Submersible Motor)</t>
  </si>
  <si>
    <t>PUMP PARAMETERS  AND SCOPE OF SUPPLY</t>
  </si>
  <si>
    <t>Discharge:                               0.25 Cusec</t>
  </si>
  <si>
    <t>Head:                                      330ft</t>
  </si>
  <si>
    <t>Pump Setting:                          230ft</t>
  </si>
  <si>
    <r>
      <t xml:space="preserve">Pump Type:                              </t>
    </r>
    <r>
      <rPr>
        <b/>
        <u/>
        <sz val="10"/>
        <rFont val="Rambla"/>
      </rPr>
      <t xml:space="preserve">Deep Well Submersible Pump  
</t>
    </r>
    <r>
      <rPr>
        <b/>
        <sz val="10"/>
        <rFont val="Rambla"/>
      </rPr>
      <t xml:space="preserve">                                              </t>
    </r>
    <r>
      <rPr>
        <b/>
        <u/>
        <sz val="10"/>
        <rFont val="Rambla"/>
      </rPr>
      <t xml:space="preserve"> KSB or Grundfoss OR Approved 
</t>
    </r>
    <r>
      <rPr>
        <b/>
        <sz val="10"/>
        <rFont val="Rambla"/>
      </rPr>
      <t xml:space="preserve">                                              </t>
    </r>
    <r>
      <rPr>
        <b/>
        <u/>
        <sz val="10"/>
        <rFont val="Rambla"/>
      </rPr>
      <t xml:space="preserve"> Equivalent
</t>
    </r>
    <r>
      <rPr>
        <b/>
        <sz val="10"/>
        <rFont val="Rambla"/>
      </rPr>
      <t xml:space="preserve">                                               </t>
    </r>
    <r>
      <rPr>
        <b/>
        <u/>
        <sz val="10"/>
        <rFont val="Rambla"/>
      </rPr>
      <t>Submersible Pumps.</t>
    </r>
  </si>
  <si>
    <t xml:space="preserve">Motor                                    Submersible Motor,       </t>
  </si>
  <si>
    <t xml:space="preserve">Colum Pipe:                           ERW, </t>
  </si>
  <si>
    <t>Bowl Assembly:                     Impellors: SS , Bowls: SS,  
                                            Shaft SS</t>
  </si>
  <si>
    <t>MCU with all protection devices, such as over/under current relay, starting method Y/D of metallic box magnetic contactor, circuit breakers on/off switch controle wire under and over voltage protection relay and indication lamps. Ampere and volt meters for each phase, emergency stop button, Suitable size submerssible cable from MCU to motor, complete in all respect as per satisfaction of the engineer in charge.</t>
  </si>
  <si>
    <t>Accessories:                          Gate Valve, Non Return Valve,
                                             Set of Lowering Clamp, Top
                                             Plate, Discharge Bend  etc</t>
  </si>
  <si>
    <t>Total Amount Rs. :</t>
  </si>
  <si>
    <t>NOTE:</t>
  </si>
  <si>
    <t>After the selection of contractor and before the start of drilling process the contractor must provide shop drawings to the consultant for approval.</t>
  </si>
  <si>
    <t>Tube Well Works</t>
  </si>
  <si>
    <t>MEEZAN BANK (GUJRANWALA)</t>
  </si>
  <si>
    <t>Add SST 13%</t>
  </si>
  <si>
    <t>Grand Total After SST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</si>
</sst>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quot;-&quot;??_);_(@_)"/>
    <numFmt numFmtId="165" formatCode="_(* #,##0_);_(* \(#,##0\);_(* &quot;-&quot;??_);_(@_)"/>
    <numFmt numFmtId="166" formatCode="0.0"/>
    <numFmt numFmtId="167" formatCode="[$Rs-420]#,##0.00_-"/>
    <numFmt numFmtId="168" formatCode="_(* #,##0.000_);_(* \(#,##0.000\);_(* &quot;-&quot;??_);_(@_)"/>
    <numFmt numFmtId="169" formatCode="_(* #,##0.0_);_(* \(#,##0.0\);_(* &quot;-&quot;??_);_(@_)"/>
  </numFmts>
  <fonts count="36">
    <font>
      <sz val="11"/>
      <color theme="1"/>
      <name val="Calibri"/>
      <family val="2"/>
      <scheme val="minor"/>
    </font>
    <font>
      <sz val="11"/>
      <color theme="1"/>
      <name val="Calibri"/>
      <family val="2"/>
      <scheme val="minor"/>
    </font>
    <font>
      <sz val="10"/>
      <name val="Arial"/>
      <family val="2"/>
    </font>
    <font>
      <sz val="8"/>
      <name val="Calibri"/>
      <family val="2"/>
      <scheme val="minor"/>
    </font>
    <font>
      <b/>
      <sz val="11"/>
      <color theme="1"/>
      <name val="Calibri"/>
      <family val="2"/>
      <scheme val="minor"/>
    </font>
    <font>
      <b/>
      <sz val="16"/>
      <color theme="1"/>
      <name val="Calibri"/>
      <family val="2"/>
      <scheme val="minor"/>
    </font>
    <font>
      <sz val="12"/>
      <color theme="1"/>
      <name val="Calibri"/>
      <family val="2"/>
      <scheme val="minor"/>
    </font>
    <font>
      <b/>
      <sz val="12"/>
      <name val="Calibri"/>
      <family val="2"/>
      <scheme val="minor"/>
    </font>
    <font>
      <b/>
      <sz val="12"/>
      <color theme="1"/>
      <name val="Calibri"/>
      <family val="2"/>
      <scheme val="minor"/>
    </font>
    <font>
      <sz val="11"/>
      <color rgb="FF000000"/>
      <name val="Calibri"/>
      <family val="2"/>
      <scheme val="minor"/>
    </font>
    <font>
      <b/>
      <sz val="11"/>
      <color rgb="FF000000"/>
      <name val="Calibri"/>
      <family val="2"/>
      <scheme val="minor"/>
    </font>
    <font>
      <b/>
      <sz val="9"/>
      <name val="Calibri"/>
      <family val="2"/>
      <scheme val="minor"/>
    </font>
    <font>
      <sz val="11"/>
      <name val="Calibri"/>
      <family val="2"/>
      <scheme val="minor"/>
    </font>
    <font>
      <b/>
      <sz val="11"/>
      <name val="Calibri"/>
      <family val="2"/>
      <scheme val="minor"/>
    </font>
    <font>
      <b/>
      <u/>
      <sz val="11"/>
      <name val="Calibri"/>
      <family val="2"/>
      <scheme val="minor"/>
    </font>
    <font>
      <sz val="10"/>
      <name val="Calibri"/>
      <family val="2"/>
      <scheme val="minor"/>
    </font>
    <font>
      <sz val="10"/>
      <color rgb="FF000000"/>
      <name val="Times New Roman"/>
      <family val="1"/>
    </font>
    <font>
      <b/>
      <sz val="14"/>
      <name val="Calibri"/>
      <family val="2"/>
      <scheme val="minor"/>
    </font>
    <font>
      <sz val="14"/>
      <name val="Calibri"/>
      <family val="2"/>
      <scheme val="minor"/>
    </font>
    <font>
      <sz val="12"/>
      <name val="Calibri"/>
      <family val="2"/>
      <scheme val="minor"/>
    </font>
    <font>
      <b/>
      <sz val="11"/>
      <color theme="1"/>
      <name val="Century Gothic"/>
      <family val="2"/>
    </font>
    <font>
      <sz val="11"/>
      <color theme="1"/>
      <name val="Century Gothic"/>
      <family val="2"/>
    </font>
    <font>
      <b/>
      <u/>
      <sz val="22"/>
      <name val="Calibri"/>
      <family val="2"/>
      <scheme val="minor"/>
    </font>
    <font>
      <b/>
      <sz val="14"/>
      <color theme="1"/>
      <name val="Calibri"/>
      <family val="2"/>
      <scheme val="minor"/>
    </font>
    <font>
      <sz val="14"/>
      <color theme="1"/>
      <name val="Calibri"/>
      <family val="2"/>
      <scheme val="minor"/>
    </font>
    <font>
      <b/>
      <sz val="12"/>
      <name val="Rambla"/>
    </font>
    <font>
      <b/>
      <sz val="9"/>
      <name val="Rambla"/>
    </font>
    <font>
      <b/>
      <sz val="11"/>
      <name val="Rambla"/>
    </font>
    <font>
      <b/>
      <u/>
      <sz val="11"/>
      <name val="Rambla"/>
    </font>
    <font>
      <b/>
      <u/>
      <sz val="11"/>
      <name val="Arial"/>
      <family val="2"/>
    </font>
    <font>
      <b/>
      <u/>
      <sz val="10"/>
      <name val="Arial"/>
      <family val="2"/>
    </font>
    <font>
      <b/>
      <sz val="10"/>
      <name val="Rambla"/>
    </font>
    <font>
      <sz val="10"/>
      <name val="Rambla"/>
    </font>
    <font>
      <b/>
      <u/>
      <sz val="10"/>
      <name val="Rambla"/>
    </font>
    <font>
      <b/>
      <sz val="10"/>
      <name val="Arial"/>
      <family val="2"/>
    </font>
    <font>
      <b/>
      <sz val="12"/>
      <name val="Arial"/>
      <family val="2"/>
    </font>
  </fonts>
  <fills count="3">
    <fill>
      <patternFill patternType="none"/>
    </fill>
    <fill>
      <patternFill patternType="gray125"/>
    </fill>
    <fill>
      <patternFill patternType="solid">
        <fgColor theme="0"/>
        <bgColor indexed="64"/>
      </patternFill>
    </fill>
  </fills>
  <borders count="3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auto="1"/>
      </left>
      <right/>
      <top/>
      <bottom/>
      <diagonal/>
    </border>
    <border>
      <left/>
      <right style="medium">
        <color auto="1"/>
      </right>
      <top/>
      <bottom/>
      <diagonal/>
    </border>
    <border>
      <left style="medium">
        <color indexed="64"/>
      </left>
      <right style="medium">
        <color auto="1"/>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style="double">
        <color indexed="64"/>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auto="1"/>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s>
  <cellStyleXfs count="9">
    <xf numFmtId="0" fontId="0" fillId="0" borderId="0"/>
    <xf numFmtId="164" fontId="1" fillId="0" borderId="0" applyFont="0" applyFill="0" applyBorder="0" applyAlignment="0" applyProtection="0"/>
    <xf numFmtId="0" fontId="2" fillId="0" borderId="0"/>
    <xf numFmtId="0" fontId="2" fillId="0" borderId="0"/>
    <xf numFmtId="0" fontId="2" fillId="0" borderId="0"/>
    <xf numFmtId="0" fontId="2" fillId="0" borderId="0"/>
    <xf numFmtId="164" fontId="2" fillId="0" borderId="0" applyFont="0" applyFill="0" applyBorder="0" applyAlignment="0" applyProtection="0"/>
    <xf numFmtId="0" fontId="2" fillId="0" borderId="0"/>
    <xf numFmtId="164" fontId="16" fillId="0" borderId="0" applyFont="0" applyFill="0" applyBorder="0" applyAlignment="0" applyProtection="0"/>
  </cellStyleXfs>
  <cellXfs count="323">
    <xf numFmtId="0" fontId="0" fillId="0" borderId="0" xfId="0"/>
    <xf numFmtId="0" fontId="6" fillId="0" borderId="0" xfId="0" applyFont="1"/>
    <xf numFmtId="0" fontId="5" fillId="0" borderId="7" xfId="0" applyFont="1" applyBorder="1" applyAlignment="1">
      <alignment horizontal="center" vertical="center"/>
    </xf>
    <xf numFmtId="0" fontId="8" fillId="0" borderId="7" xfId="0" applyFont="1" applyBorder="1" applyAlignment="1">
      <alignment horizontal="center" vertical="center" wrapText="1"/>
    </xf>
    <xf numFmtId="0" fontId="7" fillId="0" borderId="4" xfId="2" applyFont="1" applyBorder="1" applyAlignment="1">
      <alignment horizontal="center" vertical="center" wrapText="1"/>
    </xf>
    <xf numFmtId="0" fontId="7" fillId="0" borderId="5" xfId="2" applyFont="1" applyBorder="1" applyAlignment="1">
      <alignment horizontal="center" vertical="center" wrapText="1"/>
    </xf>
    <xf numFmtId="164" fontId="7" fillId="0" borderId="6" xfId="1" applyFont="1" applyFill="1" applyBorder="1" applyAlignment="1">
      <alignment horizontal="center" vertical="center" wrapText="1"/>
    </xf>
    <xf numFmtId="0" fontId="8" fillId="0" borderId="0" xfId="0" applyFont="1" applyAlignment="1">
      <alignment horizontal="center"/>
    </xf>
    <xf numFmtId="0" fontId="8" fillId="0" borderId="0" xfId="0" applyFont="1" applyAlignment="1">
      <alignment horizontal="center" vertical="center"/>
    </xf>
    <xf numFmtId="0" fontId="8" fillId="0" borderId="0" xfId="0" applyFont="1" applyAlignment="1">
      <alignment horizontal="center" vertical="center" wrapText="1"/>
    </xf>
    <xf numFmtId="0" fontId="7" fillId="0" borderId="7" xfId="2" applyFont="1" applyBorder="1" applyAlignment="1">
      <alignment horizontal="center" vertical="center" wrapText="1"/>
    </xf>
    <xf numFmtId="0" fontId="7" fillId="0" borderId="0" xfId="2" applyFont="1" applyAlignment="1">
      <alignment horizontal="left" vertical="center"/>
    </xf>
    <xf numFmtId="0" fontId="7" fillId="0" borderId="9" xfId="2" applyFont="1" applyBorder="1" applyAlignment="1">
      <alignment horizontal="center" vertical="center"/>
    </xf>
    <xf numFmtId="1" fontId="7" fillId="0" borderId="9" xfId="2" applyNumberFormat="1" applyFont="1" applyBorder="1" applyAlignment="1">
      <alignment horizontal="center" vertical="center" wrapText="1"/>
    </xf>
    <xf numFmtId="0" fontId="7" fillId="0" borderId="0" xfId="2" applyFont="1" applyAlignment="1">
      <alignment horizontal="center" vertical="center" wrapText="1"/>
    </xf>
    <xf numFmtId="164" fontId="7" fillId="0" borderId="8" xfId="1" applyFont="1" applyFill="1" applyBorder="1" applyAlignment="1">
      <alignment horizontal="center" vertical="center" wrapText="1"/>
    </xf>
    <xf numFmtId="0" fontId="7" fillId="0" borderId="8" xfId="2" applyFont="1" applyBorder="1" applyAlignment="1">
      <alignment horizontal="center" vertical="center" wrapText="1"/>
    </xf>
    <xf numFmtId="164" fontId="7" fillId="0" borderId="9" xfId="1" applyFont="1" applyFill="1" applyBorder="1" applyAlignment="1">
      <alignment horizontal="center" vertical="center" wrapText="1"/>
    </xf>
    <xf numFmtId="0" fontId="6" fillId="0" borderId="7" xfId="0" applyFont="1" applyBorder="1"/>
    <xf numFmtId="0" fontId="6" fillId="0" borderId="7" xfId="0" applyFont="1" applyBorder="1" applyAlignment="1">
      <alignment horizontal="center" vertical="center"/>
    </xf>
    <xf numFmtId="0" fontId="9" fillId="2" borderId="0" xfId="0" applyFont="1" applyFill="1" applyAlignment="1">
      <alignment vertical="top" wrapText="1"/>
    </xf>
    <xf numFmtId="164" fontId="6" fillId="0" borderId="9" xfId="1" applyFont="1" applyFill="1" applyBorder="1" applyAlignment="1">
      <alignment horizontal="center" vertical="center"/>
    </xf>
    <xf numFmtId="1" fontId="6" fillId="0" borderId="9" xfId="0" applyNumberFormat="1" applyFont="1" applyBorder="1" applyAlignment="1">
      <alignment horizontal="center" vertical="center"/>
    </xf>
    <xf numFmtId="164" fontId="6" fillId="0" borderId="0" xfId="0" applyNumberFormat="1" applyFont="1" applyAlignment="1">
      <alignment horizontal="center" vertical="center" wrapText="1"/>
    </xf>
    <xf numFmtId="164" fontId="6" fillId="0" borderId="8" xfId="0" applyNumberFormat="1" applyFont="1" applyBorder="1" applyAlignment="1">
      <alignment horizontal="center" vertical="center" wrapText="1"/>
    </xf>
    <xf numFmtId="164" fontId="6" fillId="0" borderId="7" xfId="0" applyNumberFormat="1" applyFont="1" applyBorder="1" applyAlignment="1">
      <alignment horizontal="center" vertical="center" wrapText="1"/>
    </xf>
    <xf numFmtId="0" fontId="9" fillId="0" borderId="0" xfId="0" applyFont="1" applyAlignment="1">
      <alignment vertical="center" wrapText="1"/>
    </xf>
    <xf numFmtId="0" fontId="10" fillId="2" borderId="0" xfId="0" applyFont="1" applyFill="1" applyAlignment="1">
      <alignment vertical="top" wrapText="1"/>
    </xf>
    <xf numFmtId="166" fontId="6" fillId="0" borderId="9" xfId="0" applyNumberFormat="1" applyFont="1" applyBorder="1" applyAlignment="1">
      <alignment horizontal="center" vertical="center"/>
    </xf>
    <xf numFmtId="164" fontId="6" fillId="0" borderId="14" xfId="1" applyFont="1" applyFill="1" applyBorder="1" applyAlignment="1">
      <alignment horizontal="center" vertical="center"/>
    </xf>
    <xf numFmtId="1" fontId="6" fillId="0" borderId="14" xfId="0" applyNumberFormat="1" applyFont="1" applyBorder="1" applyAlignment="1">
      <alignment horizontal="center" vertical="center"/>
    </xf>
    <xf numFmtId="0" fontId="6" fillId="0" borderId="4" xfId="0" applyFont="1" applyBorder="1" applyAlignment="1">
      <alignment horizontal="center" vertical="center" wrapText="1"/>
    </xf>
    <xf numFmtId="165" fontId="8" fillId="0" borderId="12" xfId="0" applyNumberFormat="1" applyFont="1" applyBorder="1" applyAlignment="1">
      <alignment horizontal="center" vertical="center" wrapText="1"/>
    </xf>
    <xf numFmtId="0" fontId="6" fillId="0" borderId="0" xfId="0" applyFont="1" applyAlignment="1">
      <alignment horizontal="center" vertical="center"/>
    </xf>
    <xf numFmtId="0" fontId="4" fillId="0" borderId="0" xfId="3" applyFont="1"/>
    <xf numFmtId="4" fontId="6" fillId="0" borderId="0" xfId="0" applyNumberFormat="1" applyFont="1" applyAlignment="1">
      <alignment horizontal="center" vertical="center"/>
    </xf>
    <xf numFmtId="0" fontId="0" fillId="0" borderId="0" xfId="3" applyFont="1" applyAlignment="1">
      <alignment horizontal="left" vertical="top"/>
    </xf>
    <xf numFmtId="0" fontId="0" fillId="0" borderId="0" xfId="3" applyFont="1"/>
    <xf numFmtId="0" fontId="0" fillId="0" borderId="0" xfId="3" applyFont="1" applyAlignment="1">
      <alignment horizontal="center"/>
    </xf>
    <xf numFmtId="165" fontId="0" fillId="0" borderId="0" xfId="1" applyNumberFormat="1" applyFont="1" applyFill="1" applyBorder="1" applyAlignment="1" applyProtection="1">
      <alignment horizontal="center" vertical="center"/>
    </xf>
    <xf numFmtId="1" fontId="6" fillId="0" borderId="0" xfId="0" applyNumberFormat="1" applyFont="1" applyAlignment="1">
      <alignment horizontal="center" vertical="center"/>
    </xf>
    <xf numFmtId="165" fontId="6" fillId="0" borderId="0" xfId="1" applyNumberFormat="1" applyFont="1" applyAlignment="1">
      <alignment horizontal="center" vertical="center" wrapText="1"/>
    </xf>
    <xf numFmtId="165" fontId="6" fillId="0" borderId="8" xfId="1" applyNumberFormat="1" applyFont="1" applyBorder="1" applyAlignment="1">
      <alignment horizontal="center" vertical="center" wrapText="1"/>
    </xf>
    <xf numFmtId="165" fontId="6" fillId="0" borderId="7" xfId="1" applyNumberFormat="1" applyFont="1" applyBorder="1" applyAlignment="1">
      <alignment horizontal="center" vertical="center" wrapText="1"/>
    </xf>
    <xf numFmtId="165" fontId="6" fillId="0" borderId="9" xfId="1" applyNumberFormat="1" applyFont="1" applyBorder="1" applyAlignment="1">
      <alignment horizontal="center" vertical="center" wrapText="1"/>
    </xf>
    <xf numFmtId="165" fontId="7" fillId="0" borderId="0" xfId="1" applyNumberFormat="1" applyFont="1" applyAlignment="1">
      <alignment horizontal="center" vertical="center" wrapText="1"/>
    </xf>
    <xf numFmtId="165" fontId="7" fillId="0" borderId="8" xfId="1" applyNumberFormat="1" applyFont="1" applyFill="1" applyBorder="1" applyAlignment="1">
      <alignment horizontal="center" vertical="center" wrapText="1"/>
    </xf>
    <xf numFmtId="165" fontId="7" fillId="0" borderId="7" xfId="1" applyNumberFormat="1" applyFont="1" applyBorder="1" applyAlignment="1">
      <alignment horizontal="center" vertical="center" wrapText="1"/>
    </xf>
    <xf numFmtId="165" fontId="7" fillId="0" borderId="8" xfId="1" applyNumberFormat="1" applyFont="1" applyBorder="1" applyAlignment="1">
      <alignment horizontal="center" vertical="center" wrapText="1"/>
    </xf>
    <xf numFmtId="165" fontId="7" fillId="0" borderId="9" xfId="1" applyNumberFormat="1" applyFont="1" applyFill="1" applyBorder="1" applyAlignment="1">
      <alignment horizontal="center" vertical="center" wrapText="1"/>
    </xf>
    <xf numFmtId="165" fontId="6" fillId="0" borderId="0" xfId="1" applyNumberFormat="1" applyFont="1"/>
    <xf numFmtId="0" fontId="12" fillId="0" borderId="0" xfId="4" applyFont="1"/>
    <xf numFmtId="0" fontId="13" fillId="0" borderId="0" xfId="5" applyFont="1" applyAlignment="1">
      <alignment horizontal="center"/>
    </xf>
    <xf numFmtId="0" fontId="12" fillId="0" borderId="0" xfId="5" applyFont="1"/>
    <xf numFmtId="164" fontId="12" fillId="0" borderId="0" xfId="6" applyFont="1" applyFill="1"/>
    <xf numFmtId="0" fontId="12" fillId="0" borderId="0" xfId="5" applyFont="1" applyAlignment="1">
      <alignment horizontal="center"/>
    </xf>
    <xf numFmtId="0" fontId="13" fillId="0" borderId="12" xfId="5" applyFont="1" applyBorder="1" applyAlignment="1">
      <alignment horizontal="center" vertical="center" wrapText="1"/>
    </xf>
    <xf numFmtId="0" fontId="13" fillId="0" borderId="12" xfId="5" applyFont="1" applyBorder="1" applyAlignment="1">
      <alignment horizontal="center" vertical="center"/>
    </xf>
    <xf numFmtId="0" fontId="13" fillId="0" borderId="0" xfId="5" applyFont="1" applyAlignment="1">
      <alignment horizontal="justify" vertical="top" wrapText="1"/>
    </xf>
    <xf numFmtId="164" fontId="12" fillId="0" borderId="0" xfId="6" applyFont="1" applyFill="1" applyBorder="1"/>
    <xf numFmtId="164" fontId="12" fillId="0" borderId="0" xfId="6" applyFont="1" applyFill="1" applyBorder="1" applyAlignment="1">
      <alignment horizontal="center"/>
    </xf>
    <xf numFmtId="0" fontId="13" fillId="0" borderId="0" xfId="5" applyFont="1" applyAlignment="1">
      <alignment horizontal="left" vertical="top" wrapText="1"/>
    </xf>
    <xf numFmtId="0" fontId="12" fillId="0" borderId="0" xfId="5" applyFont="1" applyAlignment="1">
      <alignment horizontal="center" vertical="top"/>
    </xf>
    <xf numFmtId="0" fontId="12" fillId="0" borderId="16" xfId="5" applyFont="1" applyBorder="1" applyAlignment="1">
      <alignment horizontal="left" vertical="top" wrapText="1"/>
    </xf>
    <xf numFmtId="0" fontId="12" fillId="0" borderId="16" xfId="5" applyFont="1" applyBorder="1" applyAlignment="1">
      <alignment horizontal="center"/>
    </xf>
    <xf numFmtId="0" fontId="12" fillId="0" borderId="16" xfId="5" applyFont="1" applyBorder="1" applyAlignment="1">
      <alignment horizontal="center" wrapText="1"/>
    </xf>
    <xf numFmtId="165" fontId="12" fillId="0" borderId="16" xfId="6" applyNumberFormat="1" applyFont="1" applyFill="1" applyBorder="1" applyAlignment="1">
      <alignment horizontal="center"/>
    </xf>
    <xf numFmtId="165" fontId="12" fillId="0" borderId="16" xfId="6" applyNumberFormat="1" applyFont="1" applyFill="1" applyBorder="1" applyAlignment="1">
      <alignment horizontal="center" wrapText="1"/>
    </xf>
    <xf numFmtId="167" fontId="12" fillId="0" borderId="0" xfId="5" applyNumberFormat="1" applyFont="1"/>
    <xf numFmtId="0" fontId="12" fillId="0" borderId="0" xfId="5" applyFont="1" applyAlignment="1">
      <alignment horizontal="left" vertical="top" wrapText="1"/>
    </xf>
    <xf numFmtId="0" fontId="12" fillId="0" borderId="0" xfId="5" applyFont="1" applyAlignment="1">
      <alignment horizontal="center" wrapText="1"/>
    </xf>
    <xf numFmtId="165" fontId="12" fillId="0" borderId="0" xfId="6" applyNumberFormat="1" applyFont="1" applyFill="1" applyBorder="1" applyAlignment="1">
      <alignment horizontal="center"/>
    </xf>
    <xf numFmtId="165" fontId="12" fillId="0" borderId="0" xfId="6" applyNumberFormat="1" applyFont="1" applyFill="1" applyBorder="1" applyAlignment="1">
      <alignment horizontal="center" wrapText="1"/>
    </xf>
    <xf numFmtId="0" fontId="12" fillId="0" borderId="0" xfId="5" applyFont="1" applyAlignment="1">
      <alignment horizontal="justify" vertical="top" wrapText="1"/>
    </xf>
    <xf numFmtId="165" fontId="12" fillId="0" borderId="0" xfId="5" applyNumberFormat="1" applyFont="1" applyAlignment="1">
      <alignment horizontal="right" vertical="top" wrapText="1"/>
    </xf>
    <xf numFmtId="0" fontId="12" fillId="0" borderId="16" xfId="5" applyFont="1" applyBorder="1" applyAlignment="1">
      <alignment horizontal="justify" vertical="top" wrapText="1"/>
    </xf>
    <xf numFmtId="165" fontId="12" fillId="0" borderId="16" xfId="5" applyNumberFormat="1" applyFont="1" applyBorder="1" applyAlignment="1">
      <alignment horizontal="right" vertical="top" wrapText="1"/>
    </xf>
    <xf numFmtId="165" fontId="12" fillId="0" borderId="0" xfId="1" applyNumberFormat="1" applyFont="1" applyFill="1" applyBorder="1" applyAlignment="1">
      <alignment horizontal="right" vertical="top" wrapText="1"/>
    </xf>
    <xf numFmtId="165" fontId="12" fillId="0" borderId="16" xfId="1" applyNumberFormat="1" applyFont="1" applyFill="1" applyBorder="1" applyAlignment="1">
      <alignment horizontal="right" vertical="top" wrapText="1"/>
    </xf>
    <xf numFmtId="166" fontId="12" fillId="0" borderId="0" xfId="5" applyNumberFormat="1" applyFont="1" applyAlignment="1">
      <alignment horizontal="center" vertical="top"/>
    </xf>
    <xf numFmtId="2" fontId="12" fillId="0" borderId="0" xfId="5" applyNumberFormat="1" applyFont="1" applyAlignment="1">
      <alignment horizontal="center" vertical="top"/>
    </xf>
    <xf numFmtId="165" fontId="12" fillId="0" borderId="16" xfId="5" applyNumberFormat="1" applyFont="1" applyBorder="1" applyAlignment="1">
      <alignment horizontal="justify" vertical="top" wrapText="1"/>
    </xf>
    <xf numFmtId="165" fontId="12" fillId="0" borderId="16" xfId="5" applyNumberFormat="1" applyFont="1" applyBorder="1"/>
    <xf numFmtId="165" fontId="12" fillId="0" borderId="0" xfId="5" applyNumberFormat="1" applyFont="1" applyAlignment="1">
      <alignment horizontal="justify" vertical="top" wrapText="1"/>
    </xf>
    <xf numFmtId="0" fontId="12" fillId="0" borderId="0" xfId="5" applyFont="1" applyAlignment="1">
      <alignment horizontal="left" vertical="top"/>
    </xf>
    <xf numFmtId="0" fontId="13" fillId="0" borderId="0" xfId="5" applyFont="1" applyAlignment="1">
      <alignment horizontal="left" vertical="top"/>
    </xf>
    <xf numFmtId="0" fontId="13" fillId="0" borderId="0" xfId="5" applyFont="1" applyAlignment="1">
      <alignment horizontal="right" vertical="top"/>
    </xf>
    <xf numFmtId="0" fontId="13" fillId="0" borderId="0" xfId="5" applyFont="1"/>
    <xf numFmtId="165" fontId="13" fillId="0" borderId="17" xfId="6" applyNumberFormat="1" applyFont="1" applyFill="1" applyBorder="1" applyAlignment="1">
      <alignment horizontal="center"/>
    </xf>
    <xf numFmtId="164" fontId="12" fillId="0" borderId="0" xfId="5" applyNumberFormat="1" applyFont="1"/>
    <xf numFmtId="3" fontId="12" fillId="0" borderId="0" xfId="5" applyNumberFormat="1" applyFont="1" applyAlignment="1">
      <alignment horizontal="center" wrapText="1"/>
    </xf>
    <xf numFmtId="165" fontId="12" fillId="0" borderId="16" xfId="6" applyNumberFormat="1" applyFont="1" applyFill="1" applyBorder="1" applyAlignment="1">
      <alignment horizontal="right" wrapText="1"/>
    </xf>
    <xf numFmtId="0" fontId="12" fillId="0" borderId="0" xfId="5" applyFont="1" applyAlignment="1">
      <alignment horizontal="justify" vertical="top"/>
    </xf>
    <xf numFmtId="3" fontId="12" fillId="0" borderId="16" xfId="5" applyNumberFormat="1" applyFont="1" applyBorder="1" applyAlignment="1">
      <alignment horizontal="center" wrapText="1"/>
    </xf>
    <xf numFmtId="165" fontId="13" fillId="0" borderId="17" xfId="5" applyNumberFormat="1" applyFont="1" applyBorder="1" applyAlignment="1">
      <alignment horizontal="center"/>
    </xf>
    <xf numFmtId="1" fontId="12" fillId="0" borderId="0" xfId="5" applyNumberFormat="1" applyFont="1" applyAlignment="1">
      <alignment horizontal="center" vertical="top"/>
    </xf>
    <xf numFmtId="164" fontId="12" fillId="0" borderId="0" xfId="6" applyFont="1" applyFill="1" applyBorder="1" applyAlignment="1">
      <alignment horizontal="center" wrapText="1"/>
    </xf>
    <xf numFmtId="164" fontId="12" fillId="0" borderId="16" xfId="6" applyFont="1" applyFill="1" applyBorder="1" applyAlignment="1">
      <alignment horizontal="center" wrapText="1"/>
    </xf>
    <xf numFmtId="0" fontId="12" fillId="0" borderId="0" xfId="5" applyFont="1" applyAlignment="1">
      <alignment horizontal="center" vertical="top" wrapText="1"/>
    </xf>
    <xf numFmtId="165" fontId="13" fillId="0" borderId="0" xfId="5" applyNumberFormat="1" applyFont="1" applyAlignment="1">
      <alignment horizontal="center"/>
    </xf>
    <xf numFmtId="0" fontId="12" fillId="0" borderId="0" xfId="0" applyFont="1" applyAlignment="1">
      <alignment horizontal="left" vertical="top" wrapText="1"/>
    </xf>
    <xf numFmtId="165" fontId="12" fillId="0" borderId="0" xfId="5" applyNumberFormat="1" applyFont="1" applyAlignment="1">
      <alignment horizontal="center"/>
    </xf>
    <xf numFmtId="0" fontId="12" fillId="0" borderId="17" xfId="0" applyFont="1" applyBorder="1" applyAlignment="1">
      <alignment horizontal="justify" vertical="top" wrapText="1"/>
    </xf>
    <xf numFmtId="0" fontId="12" fillId="0" borderId="17" xfId="5" applyFont="1" applyBorder="1" applyAlignment="1">
      <alignment horizontal="justify" vertical="top" wrapText="1"/>
    </xf>
    <xf numFmtId="0" fontId="12" fillId="0" borderId="17" xfId="5" applyFont="1" applyBorder="1" applyAlignment="1">
      <alignment horizontal="center" vertical="top" wrapText="1"/>
    </xf>
    <xf numFmtId="165" fontId="12" fillId="0" borderId="17" xfId="1" applyNumberFormat="1" applyFont="1" applyBorder="1" applyAlignment="1">
      <alignment horizontal="center"/>
    </xf>
    <xf numFmtId="0" fontId="12" fillId="0" borderId="17" xfId="5" applyFont="1" applyBorder="1"/>
    <xf numFmtId="0" fontId="12" fillId="0" borderId="0" xfId="0" applyFont="1" applyAlignment="1">
      <alignment horizontal="justify" vertical="top" wrapText="1"/>
    </xf>
    <xf numFmtId="0" fontId="13" fillId="0" borderId="0" xfId="0" applyFont="1" applyAlignment="1">
      <alignment horizontal="justify" vertical="top" wrapText="1"/>
    </xf>
    <xf numFmtId="0" fontId="12" fillId="0" borderId="17" xfId="5" applyFont="1" applyBorder="1" applyAlignment="1">
      <alignment horizontal="center"/>
    </xf>
    <xf numFmtId="165" fontId="12" fillId="0" borderId="17" xfId="5" applyNumberFormat="1" applyFont="1" applyBorder="1"/>
    <xf numFmtId="165" fontId="12" fillId="0" borderId="0" xfId="5" applyNumberFormat="1" applyFont="1"/>
    <xf numFmtId="0" fontId="12" fillId="0" borderId="16" xfId="0" applyFont="1" applyBorder="1" applyAlignment="1">
      <alignment horizontal="center" wrapText="1"/>
    </xf>
    <xf numFmtId="0" fontId="13" fillId="0" borderId="0" xfId="7" applyFont="1" applyAlignment="1">
      <alignment vertical="top" wrapText="1"/>
    </xf>
    <xf numFmtId="3" fontId="12" fillId="0" borderId="16" xfId="0" applyNumberFormat="1" applyFont="1" applyBorder="1" applyAlignment="1">
      <alignment horizontal="center" wrapText="1"/>
    </xf>
    <xf numFmtId="3" fontId="12" fillId="0" borderId="0" xfId="0" applyNumberFormat="1" applyFont="1" applyAlignment="1">
      <alignment horizontal="center" wrapText="1"/>
    </xf>
    <xf numFmtId="0" fontId="12" fillId="0" borderId="0" xfId="0" applyFont="1" applyAlignment="1">
      <alignment horizontal="center"/>
    </xf>
    <xf numFmtId="165" fontId="15" fillId="0" borderId="0" xfId="6" applyNumberFormat="1" applyFont="1" applyFill="1" applyBorder="1" applyAlignment="1">
      <alignment horizontal="center"/>
    </xf>
    <xf numFmtId="0" fontId="15" fillId="0" borderId="0" xfId="0" applyFont="1" applyAlignment="1">
      <alignment horizontal="justify" vertical="top" wrapText="1"/>
    </xf>
    <xf numFmtId="0" fontId="7" fillId="0" borderId="0" xfId="5" applyFont="1" applyAlignment="1">
      <alignment horizontal="left" vertical="top"/>
    </xf>
    <xf numFmtId="165" fontId="15" fillId="0" borderId="16" xfId="6" applyNumberFormat="1" applyFont="1" applyFill="1" applyBorder="1" applyAlignment="1">
      <alignment horizontal="center"/>
    </xf>
    <xf numFmtId="0" fontId="12" fillId="0" borderId="0" xfId="5" applyFont="1" applyAlignment="1">
      <alignment horizontal="left"/>
    </xf>
    <xf numFmtId="165" fontId="12" fillId="0" borderId="17" xfId="6" applyNumberFormat="1" applyFont="1" applyFill="1" applyBorder="1" applyAlignment="1">
      <alignment horizontal="center" wrapText="1"/>
    </xf>
    <xf numFmtId="165" fontId="12" fillId="0" borderId="0" xfId="6" applyNumberFormat="1" applyFont="1" applyFill="1"/>
    <xf numFmtId="165" fontId="13" fillId="0" borderId="19" xfId="6" applyNumberFormat="1" applyFont="1" applyFill="1" applyBorder="1"/>
    <xf numFmtId="3" fontId="12" fillId="0" borderId="0" xfId="5" applyNumberFormat="1" applyFont="1"/>
    <xf numFmtId="168" fontId="12" fillId="0" borderId="0" xfId="6" applyNumberFormat="1" applyFont="1" applyFill="1"/>
    <xf numFmtId="0" fontId="17" fillId="0" borderId="0" xfId="2" applyFont="1" applyAlignment="1">
      <alignment vertical="center"/>
    </xf>
    <xf numFmtId="0" fontId="18" fillId="0" borderId="0" xfId="2" applyFont="1" applyAlignment="1">
      <alignment vertical="center"/>
    </xf>
    <xf numFmtId="0" fontId="17" fillId="0" borderId="0" xfId="2" applyFont="1" applyAlignment="1">
      <alignment horizontal="right" vertical="center"/>
    </xf>
    <xf numFmtId="0" fontId="17" fillId="0" borderId="0" xfId="2" applyFont="1" applyAlignment="1">
      <alignment horizontal="left" vertical="center"/>
    </xf>
    <xf numFmtId="15" fontId="19" fillId="0" borderId="0" xfId="2" applyNumberFormat="1" applyFont="1" applyAlignment="1">
      <alignment horizontal="right" vertical="center"/>
    </xf>
    <xf numFmtId="0" fontId="19" fillId="0" borderId="0" xfId="2" applyFont="1" applyAlignment="1">
      <alignment horizontal="left" vertical="center"/>
    </xf>
    <xf numFmtId="0" fontId="18" fillId="0" borderId="0" xfId="2" applyFont="1" applyAlignment="1">
      <alignment horizontal="right" vertical="center"/>
    </xf>
    <xf numFmtId="0" fontId="20" fillId="0" borderId="0" xfId="0" applyFont="1" applyAlignment="1">
      <alignment vertical="center"/>
    </xf>
    <xf numFmtId="0" fontId="20" fillId="0" borderId="0" xfId="0" applyFont="1"/>
    <xf numFmtId="0" fontId="21" fillId="0" borderId="0" xfId="0" applyFont="1"/>
    <xf numFmtId="0" fontId="18" fillId="0" borderId="0" xfId="2" applyFont="1" applyAlignment="1">
      <alignment horizontal="center" vertical="center"/>
    </xf>
    <xf numFmtId="0" fontId="22" fillId="0" borderId="0" xfId="2" applyFont="1" applyAlignment="1">
      <alignment horizontal="center" vertical="center"/>
    </xf>
    <xf numFmtId="0" fontId="23" fillId="0" borderId="12" xfId="2" applyFont="1" applyBorder="1" applyAlignment="1">
      <alignment horizontal="center" vertical="center"/>
    </xf>
    <xf numFmtId="0" fontId="23" fillId="0" borderId="10" xfId="2" applyFont="1" applyBorder="1" applyAlignment="1">
      <alignment horizontal="center" vertical="center"/>
    </xf>
    <xf numFmtId="0" fontId="2" fillId="0" borderId="0" xfId="2"/>
    <xf numFmtId="0" fontId="24" fillId="0" borderId="9" xfId="2" applyFont="1" applyBorder="1" applyAlignment="1">
      <alignment horizontal="center" vertical="center"/>
    </xf>
    <xf numFmtId="0" fontId="24" fillId="0" borderId="0" xfId="2" applyFont="1" applyAlignment="1">
      <alignment horizontal="center" vertical="center"/>
    </xf>
    <xf numFmtId="165" fontId="24" fillId="0" borderId="9" xfId="8" applyNumberFormat="1" applyFont="1" applyBorder="1" applyAlignment="1">
      <alignment horizontal="center" vertical="center"/>
    </xf>
    <xf numFmtId="165" fontId="24" fillId="0" borderId="0" xfId="8" applyNumberFormat="1" applyFont="1" applyBorder="1" applyAlignment="1">
      <alignment horizontal="center" vertical="center"/>
    </xf>
    <xf numFmtId="165" fontId="5" fillId="0" borderId="12" xfId="8" applyNumberFormat="1" applyFont="1" applyBorder="1" applyAlignment="1">
      <alignment horizontal="center" vertical="center"/>
    </xf>
    <xf numFmtId="165" fontId="5" fillId="0" borderId="10" xfId="8" applyNumberFormat="1" applyFont="1" applyBorder="1" applyAlignment="1">
      <alignment horizontal="center" vertical="center"/>
    </xf>
    <xf numFmtId="0" fontId="2" fillId="0" borderId="0" xfId="2" applyAlignment="1">
      <alignment horizontal="center" vertical="center"/>
    </xf>
    <xf numFmtId="164" fontId="2" fillId="0" borderId="0" xfId="2" applyNumberFormat="1" applyAlignment="1">
      <alignment horizontal="center" vertical="center"/>
    </xf>
    <xf numFmtId="165" fontId="2" fillId="0" borderId="0" xfId="2" applyNumberFormat="1" applyAlignment="1">
      <alignment horizontal="center" vertical="center"/>
    </xf>
    <xf numFmtId="0" fontId="2" fillId="0" borderId="0" xfId="0" applyFont="1"/>
    <xf numFmtId="0" fontId="29" fillId="0" borderId="0" xfId="0" applyFont="1"/>
    <xf numFmtId="0" fontId="30" fillId="0" borderId="22" xfId="0" applyFont="1" applyBorder="1" applyAlignment="1">
      <alignment horizontal="centerContinuous"/>
    </xf>
    <xf numFmtId="0" fontId="30" fillId="0" borderId="0" xfId="0" applyFont="1" applyAlignment="1">
      <alignment horizontal="centerContinuous"/>
    </xf>
    <xf numFmtId="0" fontId="30" fillId="0" borderId="0" xfId="0" applyFont="1" applyAlignment="1">
      <alignment horizontal="centerContinuous" vertical="center"/>
    </xf>
    <xf numFmtId="165" fontId="30" fillId="0" borderId="0" xfId="1" applyNumberFormat="1" applyFont="1" applyBorder="1" applyAlignment="1">
      <alignment horizontal="centerContinuous" vertical="center"/>
    </xf>
    <xf numFmtId="165" fontId="30" fillId="0" borderId="23" xfId="1" applyNumberFormat="1" applyFont="1" applyBorder="1" applyAlignment="1">
      <alignment horizontal="centerContinuous" vertical="center"/>
    </xf>
    <xf numFmtId="0" fontId="27" fillId="0" borderId="24" xfId="0" applyFont="1" applyBorder="1" applyAlignment="1">
      <alignment horizontal="center" vertical="center" wrapText="1"/>
    </xf>
    <xf numFmtId="0" fontId="27" fillId="0" borderId="25" xfId="0" applyFont="1" applyBorder="1" applyAlignment="1">
      <alignment horizontal="center" vertical="center"/>
    </xf>
    <xf numFmtId="0" fontId="27" fillId="0" borderId="26" xfId="0" applyFont="1" applyBorder="1" applyAlignment="1">
      <alignment horizontal="center" vertical="center"/>
    </xf>
    <xf numFmtId="165" fontId="27" fillId="0" borderId="26" xfId="1" applyNumberFormat="1" applyFont="1" applyBorder="1" applyAlignment="1">
      <alignment horizontal="center" vertical="center"/>
    </xf>
    <xf numFmtId="165" fontId="27" fillId="0" borderId="27" xfId="1" applyNumberFormat="1" applyFont="1" applyBorder="1" applyAlignment="1">
      <alignment horizontal="center" vertical="center" wrapText="1"/>
    </xf>
    <xf numFmtId="0" fontId="31" fillId="0" borderId="28" xfId="0" applyFont="1" applyBorder="1" applyAlignment="1">
      <alignment horizontal="center" vertical="center"/>
    </xf>
    <xf numFmtId="0" fontId="31" fillId="0" borderId="0" xfId="0" applyFont="1" applyAlignment="1">
      <alignment horizontal="center" vertical="center"/>
    </xf>
    <xf numFmtId="165" fontId="31" fillId="0" borderId="28" xfId="1" applyNumberFormat="1" applyFont="1" applyBorder="1" applyAlignment="1">
      <alignment horizontal="center" vertical="center"/>
    </xf>
    <xf numFmtId="165" fontId="31" fillId="0" borderId="23" xfId="1" applyNumberFormat="1" applyFont="1" applyBorder="1" applyAlignment="1">
      <alignment horizontal="center" vertical="center"/>
    </xf>
    <xf numFmtId="0" fontId="31" fillId="0" borderId="29" xfId="0" applyFont="1" applyBorder="1" applyAlignment="1">
      <alignment horizontal="center" vertical="top"/>
    </xf>
    <xf numFmtId="0" fontId="32" fillId="0" borderId="17" xfId="0" applyFont="1" applyBorder="1" applyAlignment="1">
      <alignment vertical="top" wrapText="1"/>
    </xf>
    <xf numFmtId="0" fontId="32" fillId="0" borderId="29" xfId="0" applyFont="1" applyBorder="1" applyAlignment="1">
      <alignment horizontal="center" vertical="center"/>
    </xf>
    <xf numFmtId="0" fontId="32" fillId="0" borderId="17" xfId="0" applyFont="1" applyBorder="1" applyAlignment="1">
      <alignment horizontal="center" vertical="center"/>
    </xf>
    <xf numFmtId="165" fontId="32" fillId="0" borderId="29" xfId="1" applyNumberFormat="1" applyFont="1" applyBorder="1" applyAlignment="1">
      <alignment horizontal="right" vertical="center"/>
    </xf>
    <xf numFmtId="165" fontId="32" fillId="0" borderId="30" xfId="1" applyNumberFormat="1" applyFont="1" applyBorder="1" applyAlignment="1">
      <alignment horizontal="right" vertical="center"/>
    </xf>
    <xf numFmtId="0" fontId="31" fillId="0" borderId="28" xfId="0" applyFont="1" applyBorder="1" applyAlignment="1">
      <alignment horizontal="center" vertical="top"/>
    </xf>
    <xf numFmtId="0" fontId="32" fillId="0" borderId="0" xfId="0" applyFont="1" applyAlignment="1">
      <alignment vertical="top" wrapText="1"/>
    </xf>
    <xf numFmtId="0" fontId="32" fillId="0" borderId="28" xfId="0" applyFont="1" applyBorder="1" applyAlignment="1">
      <alignment horizontal="center" vertical="center"/>
    </xf>
    <xf numFmtId="0" fontId="32" fillId="0" borderId="0" xfId="0" applyFont="1" applyAlignment="1">
      <alignment horizontal="center" vertical="center"/>
    </xf>
    <xf numFmtId="165" fontId="32" fillId="0" borderId="28" xfId="1" applyNumberFormat="1" applyFont="1" applyBorder="1" applyAlignment="1">
      <alignment horizontal="right" vertical="center"/>
    </xf>
    <xf numFmtId="165" fontId="32" fillId="0" borderId="23" xfId="1" applyNumberFormat="1" applyFont="1" applyBorder="1" applyAlignment="1">
      <alignment horizontal="right" vertical="center"/>
    </xf>
    <xf numFmtId="0" fontId="31" fillId="0" borderId="31" xfId="0" applyFont="1" applyBorder="1" applyAlignment="1">
      <alignment horizontal="center" vertical="center"/>
    </xf>
    <xf numFmtId="0" fontId="33" fillId="0" borderId="18" xfId="0" applyFont="1" applyBorder="1" applyAlignment="1">
      <alignment vertical="center"/>
    </xf>
    <xf numFmtId="0" fontId="32" fillId="0" borderId="31" xfId="0" applyFont="1" applyBorder="1" applyAlignment="1">
      <alignment horizontal="center" vertical="center"/>
    </xf>
    <xf numFmtId="0" fontId="32" fillId="0" borderId="18" xfId="0" applyFont="1" applyBorder="1" applyAlignment="1">
      <alignment horizontal="center" vertical="center"/>
    </xf>
    <xf numFmtId="165" fontId="31" fillId="0" borderId="31" xfId="1" applyNumberFormat="1" applyFont="1" applyBorder="1" applyAlignment="1">
      <alignment horizontal="right" vertical="center"/>
    </xf>
    <xf numFmtId="165" fontId="31" fillId="0" borderId="21" xfId="1" applyNumberFormat="1" applyFont="1" applyBorder="1" applyAlignment="1">
      <alignment horizontal="right" vertical="center"/>
    </xf>
    <xf numFmtId="0" fontId="31" fillId="0" borderId="32" xfId="0" applyFont="1" applyBorder="1" applyAlignment="1">
      <alignment horizontal="center" vertical="top"/>
    </xf>
    <xf numFmtId="0" fontId="32" fillId="0" borderId="16" xfId="0" applyFont="1" applyBorder="1" applyAlignment="1">
      <alignment horizontal="left" vertical="top" wrapText="1"/>
    </xf>
    <xf numFmtId="0" fontId="32" fillId="0" borderId="32" xfId="0" applyFont="1" applyBorder="1" applyAlignment="1">
      <alignment horizontal="center" vertical="center"/>
    </xf>
    <xf numFmtId="0" fontId="32" fillId="0" borderId="16" xfId="0" applyFont="1" applyBorder="1" applyAlignment="1">
      <alignment horizontal="center" vertical="center"/>
    </xf>
    <xf numFmtId="165" fontId="32" fillId="0" borderId="32" xfId="1" quotePrefix="1" applyNumberFormat="1" applyFont="1" applyBorder="1" applyAlignment="1">
      <alignment horizontal="right" vertical="center"/>
    </xf>
    <xf numFmtId="165" fontId="32" fillId="0" borderId="33" xfId="1" applyNumberFormat="1" applyFont="1" applyBorder="1" applyAlignment="1">
      <alignment horizontal="right" vertical="center"/>
    </xf>
    <xf numFmtId="165" fontId="32" fillId="0" borderId="28" xfId="1" quotePrefix="1" applyNumberFormat="1" applyFont="1" applyBorder="1" applyAlignment="1">
      <alignment horizontal="right" vertical="center"/>
    </xf>
    <xf numFmtId="165" fontId="32" fillId="0" borderId="31" xfId="1" applyNumberFormat="1" applyFont="1" applyBorder="1" applyAlignment="1">
      <alignment horizontal="right" vertical="center"/>
    </xf>
    <xf numFmtId="165" fontId="32" fillId="0" borderId="21" xfId="1" applyNumberFormat="1" applyFont="1" applyBorder="1" applyAlignment="1">
      <alignment horizontal="right" vertical="center"/>
    </xf>
    <xf numFmtId="0" fontId="32" fillId="0" borderId="0" xfId="0" applyFont="1" applyAlignment="1">
      <alignment horizontal="left" vertical="top" wrapText="1"/>
    </xf>
    <xf numFmtId="165" fontId="32" fillId="0" borderId="32" xfId="1" applyNumberFormat="1" applyFont="1" applyBorder="1" applyAlignment="1">
      <alignment horizontal="right" vertical="center"/>
    </xf>
    <xf numFmtId="0" fontId="31" fillId="0" borderId="0" xfId="0" applyFont="1" applyAlignment="1">
      <alignment vertical="center" wrapText="1"/>
    </xf>
    <xf numFmtId="0" fontId="32" fillId="0" borderId="28" xfId="0" applyFont="1" applyBorder="1" applyAlignment="1">
      <alignment vertical="center"/>
    </xf>
    <xf numFmtId="0" fontId="32" fillId="0" borderId="0" xfId="0" applyFont="1" applyAlignment="1">
      <alignment vertical="center"/>
    </xf>
    <xf numFmtId="0" fontId="31" fillId="0" borderId="32" xfId="0" applyFont="1" applyBorder="1" applyAlignment="1">
      <alignment horizontal="center" vertical="center"/>
    </xf>
    <xf numFmtId="0" fontId="32" fillId="0" borderId="16" xfId="0" applyFont="1" applyBorder="1" applyAlignment="1">
      <alignment vertical="top" wrapText="1"/>
    </xf>
    <xf numFmtId="169" fontId="32" fillId="0" borderId="32" xfId="1" applyNumberFormat="1" applyFont="1" applyBorder="1" applyAlignment="1">
      <alignment horizontal="right" vertical="center"/>
    </xf>
    <xf numFmtId="169" fontId="32" fillId="0" borderId="28" xfId="1" applyNumberFormat="1" applyFont="1" applyBorder="1" applyAlignment="1">
      <alignment horizontal="right" vertical="center"/>
    </xf>
    <xf numFmtId="0" fontId="31" fillId="0" borderId="18" xfId="0" applyFont="1" applyBorder="1" applyAlignment="1">
      <alignment vertical="center"/>
    </xf>
    <xf numFmtId="169" fontId="32" fillId="0" borderId="31" xfId="1" applyNumberFormat="1" applyFont="1" applyBorder="1" applyAlignment="1">
      <alignment horizontal="right" vertical="center"/>
    </xf>
    <xf numFmtId="0" fontId="2" fillId="0" borderId="0" xfId="0" applyFont="1" applyAlignment="1">
      <alignment horizontal="center"/>
    </xf>
    <xf numFmtId="169" fontId="32" fillId="0" borderId="28" xfId="1" applyNumberFormat="1" applyFont="1" applyFill="1" applyBorder="1" applyAlignment="1">
      <alignment horizontal="right" vertical="center"/>
    </xf>
    <xf numFmtId="0" fontId="31" fillId="0" borderId="18" xfId="0" applyFont="1" applyBorder="1" applyAlignment="1">
      <alignment vertical="center" wrapText="1"/>
    </xf>
    <xf numFmtId="0" fontId="31" fillId="0" borderId="28" xfId="0" applyFont="1" applyBorder="1" applyAlignment="1">
      <alignment horizontal="center"/>
    </xf>
    <xf numFmtId="0" fontId="32" fillId="0" borderId="0" xfId="0" applyFont="1"/>
    <xf numFmtId="0" fontId="31" fillId="0" borderId="29" xfId="0" applyFont="1" applyBorder="1" applyAlignment="1">
      <alignment horizontal="center"/>
    </xf>
    <xf numFmtId="0" fontId="31" fillId="0" borderId="17" xfId="0" applyFont="1" applyBorder="1" applyAlignment="1">
      <alignment vertical="top" wrapText="1"/>
    </xf>
    <xf numFmtId="0" fontId="32" fillId="0" borderId="29" xfId="0" applyFont="1" applyBorder="1" applyAlignment="1">
      <alignment vertical="center"/>
    </xf>
    <xf numFmtId="0" fontId="32" fillId="0" borderId="17" xfId="0" applyFont="1" applyBorder="1" applyAlignment="1">
      <alignment vertical="center"/>
    </xf>
    <xf numFmtId="169" fontId="32" fillId="0" borderId="29" xfId="1" applyNumberFormat="1" applyFont="1" applyBorder="1" applyAlignment="1">
      <alignment horizontal="right" vertical="center"/>
    </xf>
    <xf numFmtId="0" fontId="31" fillId="0" borderId="31" xfId="0" applyFont="1" applyBorder="1" applyAlignment="1">
      <alignment horizontal="center" vertical="top"/>
    </xf>
    <xf numFmtId="0" fontId="31" fillId="0" borderId="18" xfId="0" applyFont="1" applyBorder="1" applyAlignment="1">
      <alignment horizontal="left" vertical="top" wrapText="1"/>
    </xf>
    <xf numFmtId="165" fontId="32" fillId="0" borderId="28" xfId="1" applyNumberFormat="1" applyFont="1" applyBorder="1" applyAlignment="1">
      <alignment vertical="center"/>
    </xf>
    <xf numFmtId="165" fontId="2" fillId="0" borderId="0" xfId="1" applyNumberFormat="1" applyFont="1" applyAlignment="1">
      <alignment vertical="center"/>
    </xf>
    <xf numFmtId="0" fontId="31" fillId="0" borderId="18" xfId="0" applyFont="1" applyBorder="1" applyAlignment="1">
      <alignment horizontal="left" vertical="top"/>
    </xf>
    <xf numFmtId="165" fontId="2" fillId="0" borderId="29" xfId="1" applyNumberFormat="1" applyFont="1" applyBorder="1" applyAlignment="1">
      <alignment vertical="center"/>
    </xf>
    <xf numFmtId="0" fontId="33" fillId="0" borderId="18" xfId="0" applyFont="1" applyBorder="1" applyAlignment="1">
      <alignment horizontal="left" vertical="top" wrapText="1"/>
    </xf>
    <xf numFmtId="0" fontId="32" fillId="0" borderId="32" xfId="0" applyFont="1" applyBorder="1" applyAlignment="1">
      <alignment horizontal="center" vertical="center" wrapText="1"/>
    </xf>
    <xf numFmtId="0" fontId="32" fillId="0" borderId="16" xfId="0" quotePrefix="1" applyFont="1" applyBorder="1" applyAlignment="1">
      <alignment horizontal="center" vertical="center"/>
    </xf>
    <xf numFmtId="0" fontId="31" fillId="0" borderId="32" xfId="0" applyFont="1" applyBorder="1" applyAlignment="1">
      <alignment horizontal="center"/>
    </xf>
    <xf numFmtId="0" fontId="32" fillId="0" borderId="16" xfId="0" applyFont="1" applyBorder="1"/>
    <xf numFmtId="0" fontId="32" fillId="0" borderId="32" xfId="0" applyFont="1" applyBorder="1" applyAlignment="1">
      <alignment vertical="center"/>
    </xf>
    <xf numFmtId="0" fontId="32" fillId="0" borderId="16" xfId="0" applyFont="1" applyBorder="1" applyAlignment="1">
      <alignment vertical="center"/>
    </xf>
    <xf numFmtId="0" fontId="31" fillId="0" borderId="31" xfId="0" applyFont="1" applyBorder="1" applyAlignment="1">
      <alignment horizontal="center"/>
    </xf>
    <xf numFmtId="0" fontId="33" fillId="0" borderId="31" xfId="0" applyFont="1" applyBorder="1" applyAlignment="1">
      <alignment vertical="center"/>
    </xf>
    <xf numFmtId="0" fontId="25" fillId="0" borderId="18" xfId="0" applyFont="1" applyBorder="1" applyAlignment="1">
      <alignment vertical="center"/>
    </xf>
    <xf numFmtId="165" fontId="25" fillId="0" borderId="31" xfId="1" applyNumberFormat="1" applyFont="1" applyBorder="1" applyAlignment="1">
      <alignment horizontal="right" vertical="center"/>
    </xf>
    <xf numFmtId="165" fontId="25" fillId="0" borderId="21" xfId="1" applyNumberFormat="1" applyFont="1" applyBorder="1" applyAlignment="1">
      <alignment horizontal="right" vertical="center"/>
    </xf>
    <xf numFmtId="0" fontId="33" fillId="0" borderId="0" xfId="0" applyFont="1" applyAlignment="1">
      <alignment vertical="center"/>
    </xf>
    <xf numFmtId="0" fontId="33" fillId="0" borderId="28" xfId="0" applyFont="1" applyBorder="1" applyAlignment="1">
      <alignment vertical="center"/>
    </xf>
    <xf numFmtId="0" fontId="25" fillId="0" borderId="0" xfId="0" applyFont="1" applyAlignment="1">
      <alignment vertical="center"/>
    </xf>
    <xf numFmtId="165" fontId="25" fillId="0" borderId="28" xfId="1" applyNumberFormat="1" applyFont="1" applyBorder="1" applyAlignment="1">
      <alignment horizontal="right" vertical="center"/>
    </xf>
    <xf numFmtId="165" fontId="25" fillId="0" borderId="23" xfId="1" applyNumberFormat="1" applyFont="1" applyBorder="1" applyAlignment="1">
      <alignment horizontal="right" vertical="center"/>
    </xf>
    <xf numFmtId="0" fontId="31" fillId="0" borderId="0" xfId="0" applyFont="1"/>
    <xf numFmtId="0" fontId="31" fillId="0" borderId="28" xfId="0" applyFont="1" applyBorder="1" applyAlignment="1">
      <alignment vertical="center"/>
    </xf>
    <xf numFmtId="0" fontId="32" fillId="0" borderId="28" xfId="0" applyFont="1" applyBorder="1" applyAlignment="1">
      <alignment horizontal="center" vertical="center" wrapText="1"/>
    </xf>
    <xf numFmtId="0" fontId="32" fillId="0" borderId="0" xfId="0" applyFont="1" applyAlignment="1">
      <alignment horizontal="center" vertical="center" wrapText="1"/>
    </xf>
    <xf numFmtId="165" fontId="32" fillId="0" borderId="23" xfId="1" applyNumberFormat="1" applyFont="1" applyBorder="1" applyAlignment="1">
      <alignment horizontal="center" vertical="center"/>
    </xf>
    <xf numFmtId="0" fontId="31" fillId="0" borderId="22" xfId="0" applyFont="1" applyBorder="1" applyAlignment="1">
      <alignment horizontal="center"/>
    </xf>
    <xf numFmtId="165" fontId="32" fillId="0" borderId="0" xfId="1" applyNumberFormat="1" applyFont="1" applyBorder="1" applyAlignment="1">
      <alignment horizontal="center" vertical="center"/>
    </xf>
    <xf numFmtId="0" fontId="31" fillId="0" borderId="22" xfId="0" applyFont="1" applyBorder="1" applyAlignment="1">
      <alignment horizontal="center" vertical="center"/>
    </xf>
    <xf numFmtId="0" fontId="33" fillId="0" borderId="22" xfId="0" applyFont="1" applyBorder="1" applyAlignment="1">
      <alignment vertical="center"/>
    </xf>
    <xf numFmtId="165" fontId="31" fillId="0" borderId="26" xfId="1" applyNumberFormat="1" applyFont="1" applyBorder="1" applyAlignment="1">
      <alignment horizontal="right" vertical="center"/>
    </xf>
    <xf numFmtId="0" fontId="33" fillId="0" borderId="28" xfId="0" applyFont="1" applyBorder="1" applyAlignment="1">
      <alignment horizontal="right" vertical="center"/>
    </xf>
    <xf numFmtId="0" fontId="33" fillId="0" borderId="0" xfId="0" applyFont="1" applyAlignment="1">
      <alignment horizontal="right" vertical="center"/>
    </xf>
    <xf numFmtId="165" fontId="31" fillId="0" borderId="23" xfId="1" applyNumberFormat="1" applyFont="1" applyBorder="1" applyAlignment="1">
      <alignment horizontal="right" vertical="center"/>
    </xf>
    <xf numFmtId="0" fontId="32" fillId="0" borderId="22" xfId="0" applyFont="1" applyBorder="1" applyAlignment="1">
      <alignment vertical="center"/>
    </xf>
    <xf numFmtId="0" fontId="33" fillId="0" borderId="0" xfId="0" applyFont="1" applyAlignment="1">
      <alignment vertical="top"/>
    </xf>
    <xf numFmtId="0" fontId="32" fillId="0" borderId="23" xfId="0" applyFont="1" applyBorder="1" applyAlignment="1">
      <alignment vertical="center"/>
    </xf>
    <xf numFmtId="0" fontId="32" fillId="0" borderId="34" xfId="0" applyFont="1" applyBorder="1"/>
    <xf numFmtId="0" fontId="32" fillId="0" borderId="16" xfId="0" applyFont="1" applyBorder="1" applyAlignment="1">
      <alignment horizontal="justify" vertical="top" wrapText="1"/>
    </xf>
    <xf numFmtId="165" fontId="32" fillId="0" borderId="16" xfId="1" applyNumberFormat="1" applyFont="1" applyBorder="1" applyAlignment="1">
      <alignment vertical="center"/>
    </xf>
    <xf numFmtId="165" fontId="32" fillId="0" borderId="33" xfId="1" applyNumberFormat="1" applyFont="1" applyBorder="1" applyAlignment="1">
      <alignment vertical="center"/>
    </xf>
    <xf numFmtId="0" fontId="34" fillId="0" borderId="0" xfId="0" applyFont="1" applyAlignment="1">
      <alignment horizontal="center" vertical="center"/>
    </xf>
    <xf numFmtId="3" fontId="35" fillId="0" borderId="0" xfId="0" applyNumberFormat="1" applyFont="1" applyAlignment="1">
      <alignment horizontal="left" vertical="center" wrapText="1"/>
    </xf>
    <xf numFmtId="165" fontId="35" fillId="0" borderId="0" xfId="1" applyNumberFormat="1" applyFont="1" applyBorder="1" applyAlignment="1">
      <alignment horizontal="left" vertical="center" wrapText="1"/>
    </xf>
    <xf numFmtId="165" fontId="35" fillId="0" borderId="0" xfId="1" applyNumberFormat="1" applyFont="1" applyBorder="1" applyAlignment="1">
      <alignment horizontal="right" vertical="center"/>
    </xf>
    <xf numFmtId="0" fontId="2" fillId="0" borderId="0" xfId="0" applyFont="1" applyAlignment="1">
      <alignment vertical="center"/>
    </xf>
    <xf numFmtId="0" fontId="8" fillId="0" borderId="15" xfId="0" applyFont="1" applyBorder="1" applyAlignment="1">
      <alignment vertical="center" wrapText="1"/>
    </xf>
    <xf numFmtId="0" fontId="8" fillId="0" borderId="10" xfId="0" applyFont="1" applyBorder="1" applyAlignment="1">
      <alignment vertical="center" wrapText="1"/>
    </xf>
    <xf numFmtId="0" fontId="19" fillId="0" borderId="0" xfId="2" applyFont="1" applyAlignment="1">
      <alignment horizontal="left" vertical="center"/>
    </xf>
    <xf numFmtId="0" fontId="20" fillId="0" borderId="0" xfId="0" applyFont="1" applyAlignment="1">
      <alignment horizontal="left" vertical="center"/>
    </xf>
    <xf numFmtId="0" fontId="22" fillId="0" borderId="0" xfId="2" applyFont="1" applyAlignment="1">
      <alignment horizontal="center" vertical="center"/>
    </xf>
    <xf numFmtId="0" fontId="0" fillId="0" borderId="0" xfId="3" applyFont="1" applyAlignment="1">
      <alignment horizontal="left" vertical="top" wrapText="1"/>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7" fillId="0" borderId="1" xfId="2" applyFont="1" applyBorder="1" applyAlignment="1">
      <alignment horizontal="center" vertical="center" wrapText="1"/>
    </xf>
    <xf numFmtId="0" fontId="7" fillId="0" borderId="4" xfId="2" applyFont="1" applyBorder="1" applyAlignment="1">
      <alignment horizontal="center" vertical="center" wrapText="1"/>
    </xf>
    <xf numFmtId="0" fontId="7" fillId="0" borderId="2" xfId="2" applyFont="1" applyBorder="1" applyAlignment="1">
      <alignment horizontal="center" vertical="center"/>
    </xf>
    <xf numFmtId="0" fontId="7" fillId="0" borderId="5" xfId="2" applyFont="1" applyBorder="1" applyAlignment="1">
      <alignment horizontal="center" vertical="center"/>
    </xf>
    <xf numFmtId="0" fontId="7" fillId="0" borderId="13" xfId="2" applyFont="1" applyBorder="1" applyAlignment="1">
      <alignment horizontal="center" vertical="center" wrapText="1"/>
    </xf>
    <xf numFmtId="0" fontId="7" fillId="0" borderId="14" xfId="2" applyFont="1" applyBorder="1" applyAlignment="1">
      <alignment horizontal="center" vertical="center" wrapText="1"/>
    </xf>
    <xf numFmtId="1" fontId="7" fillId="0" borderId="13" xfId="2" applyNumberFormat="1" applyFont="1" applyBorder="1" applyAlignment="1">
      <alignment horizontal="center" vertical="center" wrapText="1"/>
    </xf>
    <xf numFmtId="1" fontId="7" fillId="0" borderId="14" xfId="2" applyNumberFormat="1" applyFont="1" applyBorder="1" applyAlignment="1">
      <alignment horizontal="center" vertical="center" wrapText="1"/>
    </xf>
    <xf numFmtId="0" fontId="7" fillId="0" borderId="2" xfId="2" applyFont="1" applyBorder="1" applyAlignment="1">
      <alignment horizontal="center" vertical="center" wrapText="1"/>
    </xf>
    <xf numFmtId="0" fontId="7" fillId="0" borderId="3" xfId="2" applyFont="1" applyBorder="1" applyAlignment="1">
      <alignment horizontal="center" vertical="center" wrapText="1"/>
    </xf>
    <xf numFmtId="164" fontId="7" fillId="0" borderId="13" xfId="1" applyFont="1" applyFill="1" applyBorder="1" applyAlignment="1">
      <alignment horizontal="center" vertical="center" wrapText="1"/>
    </xf>
    <xf numFmtId="164" fontId="7" fillId="0" borderId="14" xfId="1" applyFont="1" applyFill="1" applyBorder="1" applyAlignment="1">
      <alignment horizontal="center" vertical="center" wrapText="1"/>
    </xf>
    <xf numFmtId="0" fontId="12" fillId="0" borderId="16" xfId="5" applyFont="1" applyBorder="1" applyAlignment="1">
      <alignment horizontal="left" vertical="top" wrapText="1"/>
    </xf>
    <xf numFmtId="0" fontId="7" fillId="0" borderId="0" xfId="4" applyFont="1" applyAlignment="1">
      <alignment horizontal="center" vertical="top" wrapText="1"/>
    </xf>
    <xf numFmtId="0" fontId="13" fillId="0" borderId="0" xfId="5" applyFont="1" applyAlignment="1">
      <alignment horizontal="center"/>
    </xf>
    <xf numFmtId="0" fontId="11" fillId="0" borderId="0" xfId="5" applyFont="1" applyAlignment="1">
      <alignment horizontal="center"/>
    </xf>
    <xf numFmtId="0" fontId="13" fillId="0" borderId="15" xfId="5" applyFont="1" applyBorder="1" applyAlignment="1">
      <alignment horizontal="center" vertical="center"/>
    </xf>
    <xf numFmtId="0" fontId="13" fillId="0" borderId="11" xfId="5" applyFont="1" applyBorder="1" applyAlignment="1">
      <alignment horizontal="center" vertical="center"/>
    </xf>
    <xf numFmtId="0" fontId="13" fillId="0" borderId="0" xfId="5" applyFont="1" applyAlignment="1">
      <alignment horizontal="left" vertical="top" wrapText="1"/>
    </xf>
    <xf numFmtId="0" fontId="12" fillId="0" borderId="0" xfId="5" applyFont="1" applyAlignment="1">
      <alignment horizontal="left" vertical="top" wrapText="1"/>
    </xf>
    <xf numFmtId="0" fontId="14" fillId="0" borderId="0" xfId="5" applyFont="1" applyAlignment="1">
      <alignment horizontal="left" vertical="top" wrapText="1"/>
    </xf>
    <xf numFmtId="0" fontId="12" fillId="0" borderId="0" xfId="5" applyFont="1" applyAlignment="1">
      <alignment horizontal="left" wrapText="1"/>
    </xf>
    <xf numFmtId="0" fontId="13" fillId="0" borderId="18" xfId="5" applyFont="1" applyBorder="1" applyAlignment="1">
      <alignment horizontal="left" vertical="top" wrapText="1"/>
    </xf>
    <xf numFmtId="0" fontId="13" fillId="0" borderId="0" xfId="5" applyFont="1" applyAlignment="1">
      <alignment horizontal="left" wrapText="1"/>
    </xf>
    <xf numFmtId="0" fontId="12" fillId="0" borderId="16" xfId="5" applyFont="1" applyBorder="1" applyAlignment="1">
      <alignment horizontal="justify" vertical="top" wrapText="1"/>
    </xf>
    <xf numFmtId="0" fontId="12" fillId="0" borderId="16" xfId="0" applyFont="1" applyBorder="1" applyAlignment="1">
      <alignment horizontal="left" vertical="top" wrapText="1"/>
    </xf>
    <xf numFmtId="0" fontId="12" fillId="0" borderId="0" xfId="0" applyFont="1" applyAlignment="1">
      <alignment horizontal="left" vertical="top" wrapText="1"/>
    </xf>
    <xf numFmtId="0" fontId="12" fillId="0" borderId="0" xfId="5" applyFont="1" applyAlignment="1">
      <alignment horizontal="left"/>
    </xf>
    <xf numFmtId="0" fontId="13" fillId="0" borderId="0" xfId="5" applyFont="1" applyAlignment="1">
      <alignment horizontal="right"/>
    </xf>
    <xf numFmtId="0" fontId="33" fillId="0" borderId="24" xfId="0" applyFont="1" applyBorder="1" applyAlignment="1">
      <alignment horizontal="right" vertical="center"/>
    </xf>
    <xf numFmtId="0" fontId="33" fillId="0" borderId="26" xfId="0" applyFont="1" applyBorder="1" applyAlignment="1">
      <alignment horizontal="right" vertical="center"/>
    </xf>
    <xf numFmtId="0" fontId="25" fillId="0" borderId="20" xfId="0" applyFont="1" applyBorder="1" applyAlignment="1">
      <alignment horizontal="center" wrapText="1"/>
    </xf>
    <xf numFmtId="0" fontId="25" fillId="0" borderId="18" xfId="0" applyFont="1" applyBorder="1" applyAlignment="1">
      <alignment horizontal="center"/>
    </xf>
    <xf numFmtId="0" fontId="25" fillId="0" borderId="21" xfId="0" applyFont="1" applyBorder="1" applyAlignment="1">
      <alignment horizontal="center"/>
    </xf>
    <xf numFmtId="0" fontId="27" fillId="0" borderId="22" xfId="0" applyFont="1" applyBorder="1" applyAlignment="1">
      <alignment horizontal="center"/>
    </xf>
    <xf numFmtId="0" fontId="27" fillId="0" borderId="0" xfId="0" applyFont="1" applyAlignment="1">
      <alignment horizontal="center"/>
    </xf>
    <xf numFmtId="0" fontId="27" fillId="0" borderId="23" xfId="0" applyFont="1" applyBorder="1" applyAlignment="1">
      <alignment horizontal="center"/>
    </xf>
    <xf numFmtId="0" fontId="28" fillId="0" borderId="22" xfId="0" applyFont="1" applyBorder="1" applyAlignment="1">
      <alignment horizontal="center"/>
    </xf>
    <xf numFmtId="0" fontId="28" fillId="0" borderId="0" xfId="0" applyFont="1" applyAlignment="1">
      <alignment horizontal="center"/>
    </xf>
    <xf numFmtId="0" fontId="28" fillId="0" borderId="23" xfId="0" applyFont="1" applyBorder="1" applyAlignment="1">
      <alignment horizontal="center"/>
    </xf>
    <xf numFmtId="0" fontId="32" fillId="0" borderId="28" xfId="0" applyFont="1" applyBorder="1" applyAlignment="1">
      <alignment horizontal="center" vertical="center" wrapText="1"/>
    </xf>
    <xf numFmtId="0" fontId="32" fillId="0" borderId="32" xfId="0" applyFont="1" applyBorder="1" applyAlignment="1">
      <alignment horizontal="center" vertical="center" wrapText="1"/>
    </xf>
    <xf numFmtId="0" fontId="32" fillId="0" borderId="0" xfId="0" applyFont="1" applyAlignment="1">
      <alignment horizontal="center" vertical="center" wrapText="1"/>
    </xf>
    <xf numFmtId="0" fontId="32" fillId="0" borderId="16" xfId="0" applyFont="1" applyBorder="1" applyAlignment="1">
      <alignment horizontal="center" vertical="center" wrapText="1"/>
    </xf>
    <xf numFmtId="165" fontId="32" fillId="0" borderId="28" xfId="1" applyNumberFormat="1" applyFont="1" applyBorder="1" applyAlignment="1">
      <alignment horizontal="center" vertical="center"/>
    </xf>
    <xf numFmtId="165" fontId="32" fillId="0" borderId="32" xfId="1" applyNumberFormat="1" applyFont="1" applyBorder="1" applyAlignment="1">
      <alignment horizontal="center" vertical="center"/>
    </xf>
    <xf numFmtId="165" fontId="32" fillId="0" borderId="23" xfId="1" applyNumberFormat="1" applyFont="1" applyBorder="1" applyAlignment="1">
      <alignment horizontal="center" vertical="center"/>
    </xf>
    <xf numFmtId="165" fontId="32" fillId="0" borderId="33" xfId="1" applyNumberFormat="1" applyFont="1" applyBorder="1" applyAlignment="1">
      <alignment horizontal="center" vertical="center"/>
    </xf>
  </cellXfs>
  <cellStyles count="9">
    <cellStyle name="Comma" xfId="1" builtinId="3"/>
    <cellStyle name="Comma 10" xfId="6" xr:uid="{1E5653E2-ACD0-4CED-AD71-759ABF408655}"/>
    <cellStyle name="Comma 2" xfId="8" xr:uid="{053B5D98-C745-4E2D-8ECB-417CE365836B}"/>
    <cellStyle name="Normal" xfId="0" builtinId="0"/>
    <cellStyle name="Normal 11" xfId="5" xr:uid="{772BA0F1-57E5-4236-B745-A0B6DBCE17F7}"/>
    <cellStyle name="Normal 2" xfId="2" xr:uid="{9078F25B-3B4C-45E1-8B06-21E167F90676}"/>
    <cellStyle name="Normal 2 2 3" xfId="4" xr:uid="{811E8136-A88C-4D5D-A82D-9AF2FBDFAC53}"/>
    <cellStyle name="Normal 6" xfId="7" xr:uid="{AD5F5081-A1CA-46C6-8F0E-841FE3B9BFD8}"/>
    <cellStyle name="Normal_boq 2 2" xfId="3" xr:uid="{165F7EEE-96F0-45CD-9519-1B202AD0B85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10" Type="http://schemas.openxmlformats.org/officeDocument/2006/relationships/externalLink" Target="externalLinks/externalLink6.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0.250\124-Pervaiz%20Vandal\119-Labour%20Colony%20Muzaffargarh\1%20-%20Sewage%20Pumping%20Station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J:\Analysis.xls"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Startup" Target="DATA/TEN/TALIBWAL.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192.168.0.250\d\Invert%20levels%20Block%20M%20(new)\WS%20Bed%20Levels%20H.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Hangu\E%20C%20E%20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abib\JOb%20%232559%20Rahim%20Yar%20Khan\Detailed%20Cost%20Estimate%20April%2008\Contract%20Package-I\Line%20VX%20(package%20-I).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aiz\D\JAMIL\2497%20PGSHS%20Faisal%20Abad\PC-1%20(Rev.06)%20June%202005\amir-data-10-7-03\DATA\AMIR-1\ESTIMATES\FAISALABAD\University%20of%20Agriculture%20Faisalabad\FAISALABD-PH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espak10\d\2215%20FSD\2215\Sewer%20Design%20(Actual%20Velocity).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aiz\D\JAMIL\2497%20PGSHS%20Faisal%20Abad\PC-1%20(Rev.06)%20June%202005\amir-data-10-7-03\DATA\AMIR-1\ESTIMATES\PUNJAB%20SQUASH%20COMPLEX\Rate%20Analysis\RATE%20ANALYSIS%20FOR%20PC-1-18-03-0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atabank3\shared\Kashif\Data\Rate%20Analysis\2%20-%20%20Rate%20Analtsis%20(Plumbing)\1-%20Main%20Salon%20Plan%20(Plumbing).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92.168.0.250\shared\Kashif\Liaqat%20Pur%20Final%20%20Detailed%20Cost%20Estimate%20Basit%20Working%2022-07-08\Liaqat%20Pur%20Final%20%20Detailed%20Cost%20Estimate\3.%20water%20Supply%20system\Distribution%20System.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Habib\JOb%20%232559%20Rahim%20Yar%20Khan\Job%20%23%202559%20Rahim%20yar%20Khan\Final%20Detailed%20Cost%20Estimate%20Jan%2008\Contract%20Package-III\Unserved%20Sewer%20Zone-I&amp;II\Line%20KLM%20(BSSW)%20%20(package%20-II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Sewage PS"/>
      <sheetName val="Storm PS"/>
      <sheetName val="Generator Room"/>
      <sheetName val="Control Room"/>
      <sheetName val="Miscellaneous"/>
      <sheetName val="Electrification"/>
    </sheetNames>
    <sheetDataSet>
      <sheetData sheetId="0" refreshError="1"/>
      <sheetData sheetId="1" refreshError="1"/>
      <sheetData sheetId="2" refreshError="1"/>
      <sheetData sheetId="3" refreshError="1"/>
      <sheetData sheetId="4" refreshError="1"/>
      <sheetData sheetId="5" refreshError="1"/>
      <sheetData sheetId="6">
        <row r="7">
          <cell r="A7" t="str">
            <v>Item No.</v>
          </cell>
          <cell r="B7" t="str">
            <v>Ref. Spec. Sect.</v>
          </cell>
          <cell r="C7" t="str">
            <v>Description</v>
          </cell>
          <cell r="D7" t="str">
            <v>Unit</v>
          </cell>
          <cell r="E7" t="str">
            <v>Quantity</v>
          </cell>
          <cell r="F7" t="str">
            <v>Unit Rate (Rs.)</v>
          </cell>
          <cell r="G7" t="str">
            <v>Total Amount (Rs.)</v>
          </cell>
        </row>
        <row r="9">
          <cell r="C9" t="str">
            <v>Circuit</v>
          </cell>
        </row>
        <row r="10">
          <cell r="A10" t="str">
            <v>6-1</v>
          </cell>
          <cell r="C10" t="str">
            <v xml:space="preserve">Supply, installation  and commissioning of light circuit   wiring, to be wired with 2x2.5mm sq. PVC insulated 300/500 V grade wire, manufactured by M/s. Pakistan Cables Ltd. Including cost of 1” dia. heavy duty PVC conduit make Beta, recessed in surface, </v>
          </cell>
          <cell r="D10" t="str">
            <v>Nos</v>
          </cell>
          <cell r="E10">
            <v>5</v>
          </cell>
          <cell r="F10">
            <v>720</v>
          </cell>
          <cell r="G10">
            <v>3600</v>
          </cell>
        </row>
        <row r="12">
          <cell r="C12" t="str">
            <v>1-3 Pin 15 Amps Switch Socket for General Use</v>
          </cell>
        </row>
        <row r="13">
          <cell r="A13" t="str">
            <v>6-2</v>
          </cell>
          <cell r="C13" t="str">
            <v>Wiring and fixing of 1-3 pin 15 Amps combined switch socket away from switch  board and wired with 2x1 core 4 mm sq. + 1x2.5mm sq. CPC, PVC wires 300/500 Volt grade, manufactured by M/s. Pakistan Cables Ltd. Including cost of 1" dia. heavy duty PVC condui</v>
          </cell>
          <cell r="D13" t="str">
            <v>Nos</v>
          </cell>
          <cell r="E13">
            <v>6</v>
          </cell>
          <cell r="F13">
            <v>250</v>
          </cell>
          <cell r="G13">
            <v>1500</v>
          </cell>
        </row>
        <row r="16">
          <cell r="C16" t="str">
            <v>Fluorescent Fittings</v>
          </cell>
        </row>
        <row r="17">
          <cell r="A17" t="str">
            <v>6-3</v>
          </cell>
          <cell r="C17" t="str">
            <v>Supply, Installation, testing and commissioning of following fluorescent light fittings,  ceiling, wall mounted or recessed in false ceiling made of MS sheet 22 SWG degreased and derusted with white enameled non yellowing paint, complete with chokes, lamp</v>
          </cell>
        </row>
        <row r="19">
          <cell r="A19" t="str">
            <v>a)</v>
          </cell>
          <cell r="C19" t="str">
            <v>Philips TMS 136.</v>
          </cell>
          <cell r="D19" t="str">
            <v>Nos</v>
          </cell>
          <cell r="E19">
            <v>8</v>
          </cell>
          <cell r="F19">
            <v>800</v>
          </cell>
          <cell r="G19">
            <v>6400</v>
          </cell>
        </row>
        <row r="20">
          <cell r="A20" t="str">
            <v>b)</v>
          </cell>
          <cell r="C20" t="str">
            <v>Philips TMS 236</v>
          </cell>
          <cell r="D20" t="str">
            <v>Nos</v>
          </cell>
          <cell r="E20">
            <v>3</v>
          </cell>
          <cell r="F20">
            <v>1000</v>
          </cell>
          <cell r="G20">
            <v>3000</v>
          </cell>
        </row>
        <row r="22">
          <cell r="C22" t="str">
            <v>Incandescent Fittings</v>
          </cell>
        </row>
        <row r="23">
          <cell r="A23" t="str">
            <v>6-4</v>
          </cell>
          <cell r="C23" t="str">
            <v>Supply Installation, testing and commissioning of Incandescent light fittings complete with brass lamp holders, fixing accessories earthing terminal, make as specified  by any one of the manufacturers in all respects</v>
          </cell>
        </row>
        <row r="25">
          <cell r="A25" t="str">
            <v>a)</v>
          </cell>
          <cell r="C25" t="str">
            <v>Philips CDS-PAR downlight with 120 W lamp.</v>
          </cell>
          <cell r="D25" t="str">
            <v>Nos</v>
          </cell>
          <cell r="E25">
            <v>2</v>
          </cell>
          <cell r="F25">
            <v>450</v>
          </cell>
          <cell r="G25">
            <v>900</v>
          </cell>
        </row>
        <row r="27">
          <cell r="A27" t="str">
            <v>c)</v>
          </cell>
          <cell r="C27" t="str">
            <v>Locally manufactured gate light with 100W lamp.</v>
          </cell>
          <cell r="D27" t="str">
            <v>Nos</v>
          </cell>
          <cell r="E27">
            <v>2</v>
          </cell>
          <cell r="F27">
            <v>330</v>
          </cell>
          <cell r="G27">
            <v>660</v>
          </cell>
        </row>
        <row r="29">
          <cell r="C29" t="str">
            <v>Ceiling Fans</v>
          </cell>
        </row>
        <row r="30">
          <cell r="A30" t="str">
            <v>6-5</v>
          </cell>
          <cell r="C30" t="str">
            <v>Supply, installation and commissioning of ceiling fans 56" sweep complete with capacitor, hanging rod, canopy, blades, nuts and bolts, make Climax, Asia, Pak. Including cost of all necessary accessories / materials, complete in all respects</v>
          </cell>
          <cell r="D30" t="str">
            <v>Nos</v>
          </cell>
          <cell r="E30">
            <v>2</v>
          </cell>
          <cell r="F30">
            <v>1800</v>
          </cell>
          <cell r="G30">
            <v>3600</v>
          </cell>
        </row>
        <row r="32">
          <cell r="C32" t="str">
            <v>Exhaust Fans</v>
          </cell>
        </row>
        <row r="33">
          <cell r="A33" t="str">
            <v>6-6</v>
          </cell>
          <cell r="C33" t="str">
            <v>Supply, installation and commissioning of exhaust fans of following sizes, complete with plastic frame, louvers, all necessary fixing accessories, complete in all respects, make Climax, Asia, Pak. Including cost of all necessary materials, complete in all</v>
          </cell>
          <cell r="D33" t="str">
            <v>Nos</v>
          </cell>
          <cell r="E33">
            <v>1</v>
          </cell>
          <cell r="F33">
            <v>1400</v>
          </cell>
          <cell r="G33">
            <v>1400</v>
          </cell>
        </row>
        <row r="35">
          <cell r="C35" t="str">
            <v>LIGHT CONTROL PANEL</v>
          </cell>
        </row>
        <row r="36">
          <cell r="A36" t="str">
            <v>6-7</v>
          </cell>
          <cell r="C36" t="str">
            <v>Light Control Panel designated as LCP-X with all installation and operational accessories as per site requirements, as per IP class 55 as directed by the Engineer. The LCP-X shall comprise the following</v>
          </cell>
          <cell r="D36" t="str">
            <v>Job</v>
          </cell>
          <cell r="E36">
            <v>1</v>
          </cell>
          <cell r="F36">
            <v>12000</v>
          </cell>
          <cell r="G36">
            <v>12000</v>
          </cell>
        </row>
        <row r="37">
          <cell r="C37" t="str">
            <v>INCOMING</v>
          </cell>
        </row>
        <row r="38">
          <cell r="C38" t="str">
            <v>1 No. 25 Amp TP MCCB RC = 15KA</v>
          </cell>
        </row>
        <row r="39">
          <cell r="C39" t="str">
            <v>1 No. VSS (RY-YB-BR-OFF-RN)</v>
          </cell>
        </row>
        <row r="40">
          <cell r="C40" t="str">
            <v>1 No. ASS (R-Y-B-OFF)</v>
          </cell>
        </row>
        <row r="41">
          <cell r="C41" t="str">
            <v>OUTGOING</v>
          </cell>
        </row>
        <row r="42">
          <cell r="C42" t="str">
            <v>3 Nos. 16 Amps TP MCCB RC = 6Ka</v>
          </cell>
        </row>
        <row r="44">
          <cell r="C44" t="str">
            <v>LT, 600/1000V, PVC, COPPER CONDUCTOR CABLE</v>
          </cell>
        </row>
        <row r="45">
          <cell r="A45" t="str">
            <v>6-8</v>
          </cell>
          <cell r="C45" t="str">
            <v>4 Core PVC/PVC armoured copper conductor cable pulled through RC Pipes including all Installation and operational  accessories as required for proper completion, as per technical specifications  and as directed by the Engineer.</v>
          </cell>
        </row>
        <row r="47">
          <cell r="A47" t="str">
            <v>(i)</v>
          </cell>
          <cell r="C47" t="str">
            <v>25 mm2</v>
          </cell>
          <cell r="D47" t="str">
            <v>Rm</v>
          </cell>
          <cell r="E47">
            <v>210</v>
          </cell>
          <cell r="F47">
            <v>930</v>
          </cell>
          <cell r="G47">
            <v>195300</v>
          </cell>
        </row>
        <row r="48">
          <cell r="A48" t="str">
            <v>(ii)</v>
          </cell>
          <cell r="C48" t="str">
            <v>16 mm2</v>
          </cell>
          <cell r="D48" t="str">
            <v>Rm</v>
          </cell>
          <cell r="E48">
            <v>300</v>
          </cell>
          <cell r="F48">
            <v>830</v>
          </cell>
          <cell r="G48">
            <v>249000</v>
          </cell>
        </row>
        <row r="50">
          <cell r="C50" t="str">
            <v>EARTHING</v>
          </cell>
        </row>
        <row r="51">
          <cell r="A51" t="str">
            <v>6-9</v>
          </cell>
          <cell r="C51" t="str">
            <v>Earth point comprising of 3 Metre in length. (16mm dia) copper coated M.S. rods driven in ground for Poles and LCPs  as shown on the drawing. The earthing rods shall be complete with fixing clamps etc.</v>
          </cell>
          <cell r="D51" t="str">
            <v>No.</v>
          </cell>
          <cell r="E51">
            <v>14</v>
          </cell>
          <cell r="F51">
            <v>3000</v>
          </cell>
          <cell r="G51">
            <v>42000</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oncrete "/>
      <sheetName val="Plaster"/>
      <sheetName val="brick masonary"/>
      <sheetName val="R.c.c "/>
      <sheetName val="uPVC pipe"/>
      <sheetName val="steel 60 grade"/>
      <sheetName val="excavation WS "/>
      <sheetName val="6.Excavation (Bilding.)"/>
      <sheetName val="sand filling"/>
      <sheetName val="sluice valve"/>
      <sheetName val="fiting of valve"/>
      <sheetName val="Re-hand&amp; comp."/>
      <sheetName val="Sewer pipe"/>
      <sheetName val="(354-9)1"/>
      <sheetName val="door"/>
      <sheetName val="Mosaic"/>
      <sheetName val="C.I Pipes"/>
      <sheetName val="PE Pipes"/>
      <sheetName val="Level Indicator"/>
      <sheetName val="Service Connection "/>
      <sheetName val=" Indication Post"/>
      <sheetName val="MS Ladder"/>
      <sheetName val="Tuff tile"/>
      <sheetName val="Vent pipe"/>
      <sheetName val="Ms pipe"/>
      <sheetName val="House conection"/>
      <sheetName val="Stone bedding"/>
      <sheetName val="graiting"/>
      <sheetName val="Sheet1"/>
      <sheetName val="B.O.Q"/>
    </sheetNames>
    <sheetDataSet>
      <sheetData sheetId="0" refreshError="1"/>
      <sheetData sheetId="1">
        <row r="19">
          <cell r="K19" t="str">
            <v>Mason</v>
          </cell>
          <cell r="L19">
            <v>600</v>
          </cell>
        </row>
        <row r="20">
          <cell r="K20" t="str">
            <v>Cooly un-skilled</v>
          </cell>
          <cell r="L20">
            <v>350</v>
          </cell>
        </row>
        <row r="21">
          <cell r="K21" t="str">
            <v>Bahisthi</v>
          </cell>
          <cell r="L21">
            <v>350</v>
          </cell>
        </row>
        <row r="22">
          <cell r="K22" t="str">
            <v>Cooly skilled</v>
          </cell>
          <cell r="L22">
            <v>400</v>
          </cell>
        </row>
        <row r="23">
          <cell r="K23" t="str">
            <v>Carpanter</v>
          </cell>
          <cell r="L23">
            <v>600</v>
          </cell>
        </row>
        <row r="24">
          <cell r="K24" t="str">
            <v>Helper</v>
          </cell>
          <cell r="L24">
            <v>350</v>
          </cell>
        </row>
        <row r="25">
          <cell r="K25" t="str">
            <v>Plumber</v>
          </cell>
          <cell r="L25">
            <v>550</v>
          </cell>
        </row>
        <row r="26">
          <cell r="K26" t="str">
            <v>Black Smith</v>
          </cell>
          <cell r="L26">
            <v>600</v>
          </cell>
        </row>
        <row r="27">
          <cell r="K27" t="str">
            <v>Dresser</v>
          </cell>
          <cell r="L27">
            <v>350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RA"/>
      <sheetName val="BID"/>
      <sheetName val="Ext.Boq"/>
      <sheetName val="Tables"/>
    </sheetNames>
    <sheetDataSet>
      <sheetData sheetId="0"/>
      <sheetData sheetId="1" refreshError="1"/>
      <sheetData sheetId="2" refreshError="1"/>
      <sheetData sheetId="3"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 H Block"/>
      <sheetName val="Pipe Dia"/>
      <sheetName val="Standard Format"/>
      <sheetName val="327-3"/>
      <sheetName val="327-4"/>
      <sheetName val="334-3"/>
      <sheetName val="334-10"/>
      <sheetName val="336"/>
      <sheetName val="338-3"/>
      <sheetName val="338-4"/>
      <sheetName val="338-10"/>
      <sheetName val="339"/>
      <sheetName val="340"/>
      <sheetName val="341"/>
      <sheetName val="343-3"/>
      <sheetName val="344"/>
      <sheetName val="345"/>
      <sheetName val="346"/>
      <sheetName val="347"/>
      <sheetName val="348"/>
      <sheetName val="349"/>
      <sheetName val="350"/>
      <sheetName val="351"/>
      <sheetName val="351-"/>
      <sheetName val="353"/>
      <sheetName val="355"/>
      <sheetName val="120 RS"/>
      <sheetName val="335"/>
    </sheetNames>
    <sheetDataSet>
      <sheetData sheetId="0"/>
      <sheetData sheetId="1">
        <row r="1">
          <cell r="A1" t="str">
            <v>SR #</v>
          </cell>
          <cell r="B1" t="str">
            <v>PIPE DIA (mm)</v>
          </cell>
          <cell r="C1" t="str">
            <v>PIPE DIA (Inches)</v>
          </cell>
          <cell r="D1" t="str">
            <v>EXT DIA (mm)</v>
          </cell>
          <cell r="E1" t="str">
            <v>EXT DIA (Inches)</v>
          </cell>
          <cell r="F1" t="str">
            <v>EXT DIA (Feet)</v>
          </cell>
          <cell r="G1" t="str">
            <v>P THICK</v>
          </cell>
          <cell r="H1" t="str">
            <v>Sand Cushion (inches)</v>
          </cell>
        </row>
        <row r="2">
          <cell r="A2">
            <v>1</v>
          </cell>
          <cell r="B2">
            <v>80</v>
          </cell>
          <cell r="C2">
            <v>3</v>
          </cell>
          <cell r="D2">
            <v>107</v>
          </cell>
          <cell r="E2">
            <v>4.2125984251968509</v>
          </cell>
          <cell r="F2">
            <v>0.35104986876640426</v>
          </cell>
          <cell r="G2">
            <v>3.6010498687664043</v>
          </cell>
          <cell r="H2">
            <v>4</v>
          </cell>
        </row>
        <row r="3">
          <cell r="A3">
            <v>2</v>
          </cell>
          <cell r="B3">
            <v>100</v>
          </cell>
          <cell r="C3">
            <v>4</v>
          </cell>
          <cell r="D3">
            <v>127</v>
          </cell>
          <cell r="E3">
            <v>5</v>
          </cell>
          <cell r="F3">
            <v>0.41666666666666669</v>
          </cell>
          <cell r="G3">
            <v>3.666666666666667</v>
          </cell>
          <cell r="H3">
            <v>4</v>
          </cell>
        </row>
        <row r="4">
          <cell r="A4">
            <v>3</v>
          </cell>
          <cell r="B4">
            <v>150</v>
          </cell>
          <cell r="C4">
            <v>6</v>
          </cell>
          <cell r="D4">
            <v>181.5</v>
          </cell>
          <cell r="E4">
            <v>7.1456692913385833</v>
          </cell>
          <cell r="F4">
            <v>0.59547244094488194</v>
          </cell>
          <cell r="G4">
            <v>3.8454724409448819</v>
          </cell>
          <cell r="H4">
            <v>4</v>
          </cell>
        </row>
        <row r="5">
          <cell r="A5">
            <v>4</v>
          </cell>
          <cell r="B5">
            <v>200</v>
          </cell>
          <cell r="C5">
            <v>8</v>
          </cell>
          <cell r="D5">
            <v>239</v>
          </cell>
          <cell r="E5">
            <v>9.4094488188976388</v>
          </cell>
          <cell r="F5">
            <v>0.78412073490813661</v>
          </cell>
          <cell r="G5">
            <v>4.0341207349081367</v>
          </cell>
          <cell r="H5">
            <v>4</v>
          </cell>
        </row>
        <row r="6">
          <cell r="A6">
            <v>5</v>
          </cell>
          <cell r="B6">
            <v>250</v>
          </cell>
          <cell r="C6">
            <v>10</v>
          </cell>
          <cell r="D6">
            <v>295</v>
          </cell>
          <cell r="E6">
            <v>11.614173228346457</v>
          </cell>
          <cell r="F6">
            <v>0.96784776902887149</v>
          </cell>
          <cell r="G6">
            <v>4.2178477690288716</v>
          </cell>
          <cell r="H6">
            <v>5</v>
          </cell>
        </row>
        <row r="7">
          <cell r="A7">
            <v>6</v>
          </cell>
          <cell r="B7">
            <v>300</v>
          </cell>
          <cell r="C7">
            <v>12</v>
          </cell>
          <cell r="D7">
            <v>351</v>
          </cell>
          <cell r="E7">
            <v>13.818897637795276</v>
          </cell>
          <cell r="F7">
            <v>1.1515748031496063</v>
          </cell>
          <cell r="G7">
            <v>4.4015748031496065</v>
          </cell>
          <cell r="H7">
            <v>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tus"/>
      <sheetName val="Bill - 1"/>
      <sheetName val="Bill 2"/>
      <sheetName val="Bill 3"/>
      <sheetName val="Bill 4"/>
      <sheetName val="Bill 5"/>
      <sheetName val="Bill 6"/>
      <sheetName val="Bill - 7"/>
      <sheetName val="ECE SUM"/>
      <sheetName val="Sec 1"/>
      <sheetName val="Sec 2 "/>
      <sheetName val="Sec 3"/>
      <sheetName val="Sec 4"/>
      <sheetName val="Sec 5"/>
      <sheetName val="Sec 6"/>
      <sheetName val="NGC"/>
      <sheetName val=" Cut Area"/>
      <sheetName val="Fill Area"/>
      <sheetName val="E.W SUMM"/>
      <sheetName val="Sub Grade"/>
      <sheetName val="C &amp; G"/>
      <sheetName val="Sturcture Sum"/>
      <sheetName val="2-3 x1"/>
      <sheetName val="1-.6 x .6"/>
      <sheetName val="1-2 x 1"/>
      <sheetName val="1-1.5 x 1"/>
      <sheetName val="1-1 x 1"/>
      <sheetName val="8 - 3 x1"/>
      <sheetName val="1-1.5 x 1.5 "/>
      <sheetName val="1 - 3 x 1"/>
      <sheetName val="4 - 3 x 1.5"/>
      <sheetName val="4-3 x1  "/>
      <sheetName val="2 - 2 x 1"/>
      <sheetName val="610mm"/>
      <sheetName val="460mm, "/>
      <sheetName val="BOQ-Pnds  "/>
      <sheetName val="BOQ-Drn"/>
      <sheetName val="BOQ-BZ"/>
      <sheetName val="BOQ-F &amp; G"/>
      <sheetName val="Electrical Works"/>
      <sheetName val="2 Rooms Staff Qtr"/>
      <sheetName val="BOQ-D.Box (2)"/>
      <sheetName val="Grit Chamber "/>
      <sheetName val="BOQ-P.Flume "/>
      <sheetName val="wORKSHOP"/>
      <sheetName val="MixBed"/>
      <sheetName val="CondPol"/>
    </sheetNames>
    <sheetDataSet>
      <sheetData sheetId="0"/>
      <sheetData sheetId="1" refreshError="1">
        <row r="1">
          <cell r="A1" t="str">
            <v>DALLAN TO KHARMAS KHEL ROAD</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 Estimate (Line VX) "/>
      <sheetName val="G.Non Schedule"/>
      <sheetName val="Sewerage (Non-Sch)"/>
      <sheetName val="Input Data"/>
      <sheetName val="Backup Sewerage (1)"/>
      <sheetName val="Backup Sewerage (ss)"/>
      <sheetName val="Back up (Dismentalling) "/>
      <sheetName val="Back up (Manhole) "/>
      <sheetName val="Manhol Backup Calc"/>
      <sheetName val="Backup data"/>
      <sheetName val="Left over Shuttering"/>
      <sheetName val="Sheet1 (2)"/>
      <sheetName val="Sheet1 (3)"/>
    </sheetNames>
    <sheetDataSet>
      <sheetData sheetId="0"/>
      <sheetData sheetId="1"/>
      <sheetData sheetId="2"/>
      <sheetData sheetId="3"/>
      <sheetData sheetId="4"/>
      <sheetData sheetId="5"/>
      <sheetData sheetId="6"/>
      <sheetData sheetId="7"/>
      <sheetData sheetId="8"/>
      <sheetData sheetId="9" refreshError="1">
        <row r="5">
          <cell r="C5">
            <v>225</v>
          </cell>
          <cell r="D5">
            <v>13</v>
          </cell>
          <cell r="E5">
            <v>330</v>
          </cell>
          <cell r="F5">
            <v>2</v>
          </cell>
          <cell r="G5">
            <v>45</v>
          </cell>
          <cell r="H5">
            <v>4</v>
          </cell>
          <cell r="I5">
            <v>102</v>
          </cell>
          <cell r="J5">
            <v>1220</v>
          </cell>
          <cell r="K5">
            <v>1070</v>
          </cell>
          <cell r="L5">
            <v>980</v>
          </cell>
          <cell r="M5">
            <v>880</v>
          </cell>
          <cell r="N5">
            <v>0.875</v>
          </cell>
          <cell r="O5">
            <v>0.27</v>
          </cell>
          <cell r="P5">
            <v>2.88</v>
          </cell>
          <cell r="Q5">
            <v>0.88</v>
          </cell>
          <cell r="R5">
            <v>2.06</v>
          </cell>
          <cell r="S5">
            <v>0.19</v>
          </cell>
          <cell r="T5">
            <v>1.1000000000000001</v>
          </cell>
          <cell r="U5" t="str">
            <v>1/265</v>
          </cell>
        </row>
        <row r="6">
          <cell r="C6">
            <v>310</v>
          </cell>
          <cell r="D6">
            <v>16</v>
          </cell>
          <cell r="E6">
            <v>406</v>
          </cell>
          <cell r="F6">
            <v>2</v>
          </cell>
          <cell r="G6">
            <v>51</v>
          </cell>
          <cell r="H6">
            <v>4</v>
          </cell>
          <cell r="I6">
            <v>102</v>
          </cell>
          <cell r="J6">
            <v>1220</v>
          </cell>
          <cell r="K6">
            <v>1070</v>
          </cell>
          <cell r="L6">
            <v>1050</v>
          </cell>
          <cell r="M6">
            <v>950</v>
          </cell>
          <cell r="N6">
            <v>1</v>
          </cell>
          <cell r="O6">
            <v>0.3</v>
          </cell>
          <cell r="P6">
            <v>3.13</v>
          </cell>
          <cell r="Q6">
            <v>0.95</v>
          </cell>
          <cell r="R6">
            <v>2.4300000000000002</v>
          </cell>
          <cell r="S6">
            <v>0.23</v>
          </cell>
          <cell r="T6">
            <v>1.96</v>
          </cell>
          <cell r="U6" t="str">
            <v>1/385</v>
          </cell>
        </row>
        <row r="7">
          <cell r="C7">
            <v>380</v>
          </cell>
          <cell r="D7">
            <v>19.5</v>
          </cell>
          <cell r="E7">
            <v>495</v>
          </cell>
          <cell r="F7">
            <v>2.25</v>
          </cell>
          <cell r="G7">
            <v>57</v>
          </cell>
          <cell r="H7">
            <v>4.875</v>
          </cell>
          <cell r="I7">
            <v>124</v>
          </cell>
          <cell r="J7">
            <v>1220</v>
          </cell>
          <cell r="K7">
            <v>1070</v>
          </cell>
          <cell r="L7">
            <v>1140</v>
          </cell>
          <cell r="M7">
            <v>1040</v>
          </cell>
          <cell r="N7">
            <v>1.2190000000000001</v>
          </cell>
          <cell r="O7">
            <v>0.37</v>
          </cell>
          <cell r="P7">
            <v>3.42</v>
          </cell>
          <cell r="Q7">
            <v>1.04</v>
          </cell>
          <cell r="R7">
            <v>3.13</v>
          </cell>
          <cell r="S7">
            <v>0.28999999999999998</v>
          </cell>
          <cell r="T7">
            <v>3.06</v>
          </cell>
          <cell r="U7" t="str">
            <v>1/520</v>
          </cell>
        </row>
        <row r="8">
          <cell r="C8">
            <v>460</v>
          </cell>
          <cell r="D8">
            <v>23</v>
          </cell>
          <cell r="E8">
            <v>584</v>
          </cell>
          <cell r="F8">
            <v>2.5</v>
          </cell>
          <cell r="G8">
            <v>63</v>
          </cell>
          <cell r="H8">
            <v>5.75</v>
          </cell>
          <cell r="I8">
            <v>146</v>
          </cell>
          <cell r="J8">
            <v>1520</v>
          </cell>
          <cell r="K8">
            <v>1220</v>
          </cell>
          <cell r="L8">
            <v>1230</v>
          </cell>
          <cell r="M8">
            <v>1130</v>
          </cell>
          <cell r="N8">
            <v>1.4379999999999999</v>
          </cell>
          <cell r="O8">
            <v>0.44</v>
          </cell>
          <cell r="P8">
            <v>3.71</v>
          </cell>
          <cell r="Q8">
            <v>1.1299999999999999</v>
          </cell>
          <cell r="R8">
            <v>3.89</v>
          </cell>
          <cell r="S8">
            <v>0.36</v>
          </cell>
          <cell r="T8">
            <v>4.43</v>
          </cell>
          <cell r="U8" t="str">
            <v>1/660</v>
          </cell>
        </row>
        <row r="9">
          <cell r="C9">
            <v>530</v>
          </cell>
          <cell r="D9">
            <v>26.5</v>
          </cell>
          <cell r="E9">
            <v>673</v>
          </cell>
          <cell r="F9">
            <v>2.75</v>
          </cell>
          <cell r="G9">
            <v>70</v>
          </cell>
          <cell r="H9">
            <v>6.625</v>
          </cell>
          <cell r="I9">
            <v>168</v>
          </cell>
          <cell r="J9">
            <v>1520</v>
          </cell>
          <cell r="K9">
            <v>1220</v>
          </cell>
          <cell r="L9">
            <v>1320</v>
          </cell>
          <cell r="M9">
            <v>1220</v>
          </cell>
          <cell r="N9">
            <v>1.6559999999999999</v>
          </cell>
          <cell r="O9">
            <v>0.5</v>
          </cell>
          <cell r="P9">
            <v>4</v>
          </cell>
          <cell r="Q9">
            <v>1.22</v>
          </cell>
          <cell r="R9">
            <v>4.71</v>
          </cell>
          <cell r="S9">
            <v>0.44</v>
          </cell>
          <cell r="T9">
            <v>6</v>
          </cell>
          <cell r="U9" t="str">
            <v>1/820</v>
          </cell>
        </row>
        <row r="10">
          <cell r="C10">
            <v>610</v>
          </cell>
          <cell r="D10">
            <v>30</v>
          </cell>
          <cell r="E10">
            <v>762</v>
          </cell>
          <cell r="F10">
            <v>3</v>
          </cell>
          <cell r="G10">
            <v>76</v>
          </cell>
          <cell r="H10">
            <v>7.5</v>
          </cell>
          <cell r="I10">
            <v>191</v>
          </cell>
          <cell r="J10">
            <v>1520</v>
          </cell>
          <cell r="K10">
            <v>1220</v>
          </cell>
          <cell r="L10">
            <v>1410</v>
          </cell>
          <cell r="M10">
            <v>1310</v>
          </cell>
          <cell r="N10">
            <v>1.875</v>
          </cell>
          <cell r="O10">
            <v>0.56999999999999995</v>
          </cell>
          <cell r="P10">
            <v>4.29</v>
          </cell>
          <cell r="Q10">
            <v>1.31</v>
          </cell>
          <cell r="R10">
            <v>5.59</v>
          </cell>
          <cell r="S10">
            <v>0.52</v>
          </cell>
          <cell r="T10">
            <v>7.88</v>
          </cell>
          <cell r="U10" t="str">
            <v>1/970</v>
          </cell>
        </row>
        <row r="11">
          <cell r="C11">
            <v>690</v>
          </cell>
          <cell r="D11">
            <v>33.5</v>
          </cell>
          <cell r="E11">
            <v>851</v>
          </cell>
          <cell r="F11">
            <v>3.25</v>
          </cell>
          <cell r="G11">
            <v>83</v>
          </cell>
          <cell r="H11">
            <v>8.375</v>
          </cell>
          <cell r="I11">
            <v>213</v>
          </cell>
          <cell r="J11">
            <v>1520</v>
          </cell>
          <cell r="K11">
            <v>1220</v>
          </cell>
          <cell r="L11">
            <v>1500</v>
          </cell>
          <cell r="M11">
            <v>1400</v>
          </cell>
          <cell r="N11">
            <v>2.0939999999999999</v>
          </cell>
          <cell r="O11">
            <v>0.64</v>
          </cell>
          <cell r="P11">
            <v>4.58</v>
          </cell>
          <cell r="Q11">
            <v>1.4</v>
          </cell>
          <cell r="R11">
            <v>6.54</v>
          </cell>
          <cell r="S11">
            <v>0.61</v>
          </cell>
          <cell r="T11">
            <v>10.130000000000001</v>
          </cell>
          <cell r="U11" t="str">
            <v>1/1100</v>
          </cell>
        </row>
        <row r="12">
          <cell r="C12">
            <v>760</v>
          </cell>
          <cell r="D12">
            <v>37</v>
          </cell>
          <cell r="E12">
            <v>940</v>
          </cell>
          <cell r="F12">
            <v>3.5</v>
          </cell>
          <cell r="G12">
            <v>89</v>
          </cell>
          <cell r="H12">
            <v>9.25</v>
          </cell>
          <cell r="I12">
            <v>235</v>
          </cell>
          <cell r="J12">
            <v>1520</v>
          </cell>
          <cell r="K12">
            <v>1220</v>
          </cell>
          <cell r="L12">
            <v>1590</v>
          </cell>
          <cell r="M12">
            <v>1490</v>
          </cell>
          <cell r="N12">
            <v>2.3130000000000002</v>
          </cell>
          <cell r="O12">
            <v>0.71</v>
          </cell>
          <cell r="P12">
            <v>4.88</v>
          </cell>
          <cell r="Q12">
            <v>1.49</v>
          </cell>
          <cell r="R12">
            <v>7.54</v>
          </cell>
          <cell r="S12">
            <v>0.7</v>
          </cell>
          <cell r="T12">
            <v>12.33</v>
          </cell>
          <cell r="U12" t="str">
            <v>1/1300</v>
          </cell>
        </row>
        <row r="13">
          <cell r="C13">
            <v>840</v>
          </cell>
          <cell r="D13">
            <v>40.5</v>
          </cell>
          <cell r="E13">
            <v>1029</v>
          </cell>
          <cell r="F13">
            <v>3.75</v>
          </cell>
          <cell r="G13">
            <v>95</v>
          </cell>
          <cell r="H13">
            <v>10.125</v>
          </cell>
          <cell r="I13">
            <v>257</v>
          </cell>
          <cell r="J13">
            <v>1860</v>
          </cell>
          <cell r="K13">
            <v>1370</v>
          </cell>
          <cell r="L13">
            <v>1680</v>
          </cell>
          <cell r="M13">
            <v>1580</v>
          </cell>
          <cell r="N13">
            <v>2.5310000000000001</v>
          </cell>
          <cell r="O13">
            <v>0.77</v>
          </cell>
          <cell r="P13">
            <v>5.17</v>
          </cell>
          <cell r="Q13">
            <v>1.58</v>
          </cell>
          <cell r="R13">
            <v>8.61</v>
          </cell>
          <cell r="S13">
            <v>0.8</v>
          </cell>
          <cell r="T13">
            <v>14.81</v>
          </cell>
          <cell r="U13" t="str">
            <v>1/1500</v>
          </cell>
        </row>
        <row r="14">
          <cell r="C14">
            <v>910</v>
          </cell>
          <cell r="D14">
            <v>44</v>
          </cell>
          <cell r="E14">
            <v>1118</v>
          </cell>
          <cell r="F14">
            <v>4</v>
          </cell>
          <cell r="G14">
            <v>101</v>
          </cell>
          <cell r="H14">
            <v>11</v>
          </cell>
          <cell r="I14">
            <v>279</v>
          </cell>
          <cell r="J14">
            <v>1860</v>
          </cell>
          <cell r="K14">
            <v>1370</v>
          </cell>
          <cell r="L14">
            <v>1760</v>
          </cell>
          <cell r="M14">
            <v>1660</v>
          </cell>
          <cell r="N14">
            <v>2.75</v>
          </cell>
          <cell r="O14">
            <v>0.84</v>
          </cell>
          <cell r="P14">
            <v>5.46</v>
          </cell>
          <cell r="Q14">
            <v>1.66</v>
          </cell>
          <cell r="R14">
            <v>9.7200000000000006</v>
          </cell>
          <cell r="S14">
            <v>0.9</v>
          </cell>
          <cell r="T14">
            <v>17.809999999999999</v>
          </cell>
          <cell r="U14" t="str">
            <v>1/1650</v>
          </cell>
        </row>
        <row r="15">
          <cell r="C15">
            <v>1070</v>
          </cell>
          <cell r="D15">
            <v>51</v>
          </cell>
          <cell r="E15">
            <v>1295</v>
          </cell>
          <cell r="F15">
            <v>4.5</v>
          </cell>
          <cell r="G15">
            <v>114</v>
          </cell>
          <cell r="H15">
            <v>12.75</v>
          </cell>
          <cell r="I15">
            <v>324</v>
          </cell>
          <cell r="J15">
            <v>1860</v>
          </cell>
          <cell r="K15">
            <v>1370</v>
          </cell>
          <cell r="L15">
            <v>1940</v>
          </cell>
          <cell r="M15">
            <v>1840</v>
          </cell>
          <cell r="N15">
            <v>3.1880000000000002</v>
          </cell>
          <cell r="O15">
            <v>0.97</v>
          </cell>
          <cell r="P15">
            <v>6.04</v>
          </cell>
          <cell r="Q15">
            <v>1.84</v>
          </cell>
          <cell r="R15">
            <v>12.16</v>
          </cell>
          <cell r="S15">
            <v>1.1299999999999999</v>
          </cell>
          <cell r="T15">
            <v>24.1</v>
          </cell>
          <cell r="U15" t="str">
            <v>1/2050</v>
          </cell>
        </row>
        <row r="16">
          <cell r="C16">
            <v>1220</v>
          </cell>
          <cell r="D16">
            <v>58</v>
          </cell>
          <cell r="E16">
            <v>1473</v>
          </cell>
          <cell r="F16">
            <v>5</v>
          </cell>
          <cell r="G16">
            <v>127</v>
          </cell>
          <cell r="H16">
            <v>14.5</v>
          </cell>
          <cell r="I16">
            <v>368</v>
          </cell>
          <cell r="J16">
            <v>2320</v>
          </cell>
          <cell r="K16">
            <v>1520</v>
          </cell>
          <cell r="L16">
            <v>2120</v>
          </cell>
          <cell r="M16">
            <v>2020</v>
          </cell>
          <cell r="N16">
            <v>3.625</v>
          </cell>
          <cell r="O16">
            <v>1.1000000000000001</v>
          </cell>
          <cell r="P16">
            <v>6.63</v>
          </cell>
          <cell r="Q16">
            <v>2.02</v>
          </cell>
          <cell r="R16">
            <v>14.84</v>
          </cell>
          <cell r="S16">
            <v>1.38</v>
          </cell>
          <cell r="T16">
            <v>31.48</v>
          </cell>
          <cell r="U16" t="str">
            <v>1/2450</v>
          </cell>
        </row>
        <row r="17">
          <cell r="C17">
            <v>1370</v>
          </cell>
          <cell r="D17">
            <v>65</v>
          </cell>
          <cell r="E17">
            <v>1651</v>
          </cell>
          <cell r="F17">
            <v>5.5</v>
          </cell>
          <cell r="G17">
            <v>140</v>
          </cell>
          <cell r="H17">
            <v>16.25</v>
          </cell>
          <cell r="I17">
            <v>413</v>
          </cell>
          <cell r="J17">
            <v>2320</v>
          </cell>
          <cell r="K17">
            <v>1520</v>
          </cell>
          <cell r="L17">
            <v>2300</v>
          </cell>
          <cell r="M17">
            <v>2200</v>
          </cell>
          <cell r="N17">
            <v>4.0629999999999997</v>
          </cell>
          <cell r="O17">
            <v>1.24</v>
          </cell>
          <cell r="P17">
            <v>7.21</v>
          </cell>
          <cell r="Q17">
            <v>2.2000000000000002</v>
          </cell>
          <cell r="R17">
            <v>17.760000000000002</v>
          </cell>
          <cell r="S17">
            <v>1.65</v>
          </cell>
          <cell r="T17">
            <v>39.96</v>
          </cell>
          <cell r="U17" t="str">
            <v>1/2850</v>
          </cell>
        </row>
        <row r="18">
          <cell r="C18">
            <v>1520</v>
          </cell>
          <cell r="D18">
            <v>72</v>
          </cell>
          <cell r="E18">
            <v>1829</v>
          </cell>
          <cell r="F18">
            <v>6</v>
          </cell>
          <cell r="G18">
            <v>152</v>
          </cell>
          <cell r="H18">
            <v>18</v>
          </cell>
          <cell r="I18">
            <v>457</v>
          </cell>
          <cell r="J18">
            <v>2790</v>
          </cell>
          <cell r="K18">
            <v>1660</v>
          </cell>
          <cell r="L18">
            <v>2470</v>
          </cell>
          <cell r="M18">
            <v>2370</v>
          </cell>
          <cell r="N18">
            <v>4.5</v>
          </cell>
          <cell r="O18">
            <v>1.37</v>
          </cell>
          <cell r="P18">
            <v>7.79</v>
          </cell>
          <cell r="Q18">
            <v>2.37</v>
          </cell>
          <cell r="R18">
            <v>20.93</v>
          </cell>
          <cell r="S18">
            <v>1.94</v>
          </cell>
          <cell r="T18">
            <v>49.18</v>
          </cell>
          <cell r="U18" t="str">
            <v>1/3300</v>
          </cell>
        </row>
        <row r="19">
          <cell r="C19">
            <v>1680</v>
          </cell>
          <cell r="D19">
            <v>79</v>
          </cell>
          <cell r="E19">
            <v>2007</v>
          </cell>
          <cell r="F19">
            <v>6.5</v>
          </cell>
          <cell r="G19">
            <v>165</v>
          </cell>
          <cell r="H19">
            <v>19.75</v>
          </cell>
          <cell r="I19">
            <v>502</v>
          </cell>
          <cell r="J19">
            <v>2790</v>
          </cell>
          <cell r="K19">
            <v>1660</v>
          </cell>
          <cell r="L19">
            <v>2650</v>
          </cell>
          <cell r="M19">
            <v>2550</v>
          </cell>
          <cell r="N19">
            <v>5.375</v>
          </cell>
          <cell r="O19">
            <v>1.64</v>
          </cell>
          <cell r="P19">
            <v>8.3800000000000008</v>
          </cell>
          <cell r="Q19">
            <v>2.5499999999999998</v>
          </cell>
          <cell r="R19">
            <v>27.95</v>
          </cell>
          <cell r="S19">
            <v>2.6</v>
          </cell>
          <cell r="T19">
            <v>61.56</v>
          </cell>
          <cell r="U19" t="str">
            <v>1/3500</v>
          </cell>
        </row>
        <row r="20">
          <cell r="C20">
            <v>1830</v>
          </cell>
          <cell r="D20">
            <v>86</v>
          </cell>
          <cell r="E20">
            <v>2184</v>
          </cell>
          <cell r="F20">
            <v>7</v>
          </cell>
          <cell r="G20">
            <v>178</v>
          </cell>
          <cell r="H20">
            <v>21.5</v>
          </cell>
          <cell r="I20">
            <v>546</v>
          </cell>
          <cell r="J20">
            <v>2790</v>
          </cell>
          <cell r="K20">
            <v>1660</v>
          </cell>
          <cell r="L20">
            <v>2830</v>
          </cell>
          <cell r="M20">
            <v>2730</v>
          </cell>
          <cell r="N20">
            <v>5.5479000000000003</v>
          </cell>
          <cell r="O20">
            <v>1.69</v>
          </cell>
          <cell r="P20">
            <v>8.9600000000000009</v>
          </cell>
          <cell r="Q20">
            <v>2.73</v>
          </cell>
          <cell r="R20">
            <v>28.88</v>
          </cell>
          <cell r="S20">
            <v>2.68</v>
          </cell>
          <cell r="T20">
            <v>77.650000000000006</v>
          </cell>
          <cell r="U20" t="str">
            <v>1/3500</v>
          </cell>
        </row>
      </sheetData>
      <sheetData sheetId="10"/>
      <sheetData sheetId="11"/>
      <sheetData sheetId="1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20"/>
      <sheetName val="G-18-19"/>
      <sheetName val="ROW"/>
      <sheetName val="45-GAL"/>
      <sheetName val="SPN-4"/>
      <sheetName val="SPN-3"/>
      <sheetName val="GT-VL"/>
      <sheetName val="MUS-SH"/>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pt-I"/>
      <sheetName val="Opt-II"/>
      <sheetName val="Opt-III"/>
      <sheetName val="Opt-IV"/>
      <sheetName val="Profile"/>
      <sheetName val="Sheet1"/>
      <sheetName val="Velocity Check"/>
      <sheetName val="Q~V"/>
      <sheetName val="G-20"/>
      <sheetName val="WBM 206"/>
      <sheetName val="Material"/>
      <sheetName val="Velocity_Check"/>
      <sheetName val="WBM_206"/>
      <sheetName val="MATave I&amp;II MODEL"/>
      <sheetName val="Services"/>
      <sheetName val="B.O.Q"/>
      <sheetName val="MixBed"/>
      <sheetName val="CondPol"/>
      <sheetName val="MTL$-INTER"/>
      <sheetName val="MEASUREMENT"/>
      <sheetName val="CostDB"/>
      <sheetName val="LIST"/>
      <sheetName val="Ext.Boq139"/>
      <sheetName val="BS-Notes"/>
      <sheetName val="cost 1"/>
      <sheetName val="Code 02"/>
      <sheetName val="Code 03"/>
      <sheetName val="Code 04"/>
      <sheetName val="Code 05"/>
      <sheetName val="Code 06"/>
      <sheetName val="Code 07"/>
      <sheetName val="Code 09"/>
      <sheetName val="Velocity_Check1"/>
      <sheetName val="WBM_2061"/>
      <sheetName val="MATave_I&amp;II_MODEL"/>
      <sheetName val="B_O_Q"/>
      <sheetName val="Sheet1 (2)"/>
      <sheetName val="Sheet3"/>
      <sheetName val="measurment"/>
      <sheetName val="BOQ"/>
      <sheetName val="Velocity_Check2"/>
      <sheetName val="WBM_2062"/>
      <sheetName val="MATave_I&amp;II_MODEL1"/>
      <sheetName val="B_O_Q1"/>
      <sheetName val="Ext_Boq139"/>
      <sheetName val="cost_1"/>
      <sheetName val="Code_02"/>
      <sheetName val="Code_03"/>
      <sheetName val="Code_04"/>
      <sheetName val="Code_05"/>
      <sheetName val="Code_06"/>
      <sheetName val="Code_07"/>
      <sheetName val="Code_09"/>
      <sheetName val="Bw"/>
      <sheetName val="sec30"/>
      <sheetName val="sec14"/>
      <sheetName val="sec5"/>
      <sheetName val="sec16"/>
      <sheetName val="sec23"/>
      <sheetName val="sec25"/>
      <sheetName val="sec27"/>
      <sheetName val="sec28"/>
      <sheetName val="sec31"/>
      <sheetName val="sec13"/>
      <sheetName val="Design Data"/>
      <sheetName val="M.D.B Analysis "/>
      <sheetName val="Civil Materials"/>
      <sheetName val="B"/>
      <sheetName val="Ext.Boq-1"/>
      <sheetName val="Bill - 1"/>
      <sheetName val="Matl Sum"/>
      <sheetName val="Sheet2"/>
      <sheetName val="M-480"/>
      <sheetName val="M-519"/>
      <sheetName val="Comp-1"/>
      <sheetName val="Code03"/>
      <sheetName val="Summary"/>
      <sheetName val="Eqpt"/>
      <sheetName val="B.O.Q (2)"/>
      <sheetName val="Ext.Boq-1 (2)"/>
      <sheetName val="TITLES"/>
      <sheetName val="Rate Analysis"/>
      <sheetName val="Backup (Dist. Net work)"/>
      <sheetName val="RateList"/>
      <sheetName val="Quarry"/>
      <sheetName val="inWords"/>
      <sheetName val="BOQ2"/>
      <sheetName val="WS&amp;SI GPS"/>
      <sheetName val="CSR"/>
      <sheetName val="GENERAL ABSTRACT"/>
      <sheetName val="internal electrification GPS"/>
      <sheetName val="PLT-SUM"/>
      <sheetName val="E-NS"/>
      <sheetName val="Const Material Flow (Backup)"/>
      <sheetName val="Abstract of Cost"/>
      <sheetName val="BM"/>
      <sheetName val="Rates"/>
      <sheetName val="B.O.Q &amp; Material"/>
      <sheetName val="SILICATE"/>
      <sheetName val="Sheet L (3)"/>
      <sheetName val="SUMMARY Sheet 1"/>
      <sheetName val="SUMMARY Sheet 2"/>
      <sheetName val="ELM"/>
      <sheetName val="CSR Regions"/>
      <sheetName val="transf"/>
      <sheetName val="Velocity_Check5"/>
      <sheetName val="WBM_2065"/>
      <sheetName val="Velocity_Check3"/>
      <sheetName val="WBM_2063"/>
      <sheetName val="Velocity_Check4"/>
      <sheetName val="WBM_2064"/>
      <sheetName val="Velocity_Check6"/>
      <sheetName val="WBM_2066"/>
      <sheetName val="Sheet1_(2)"/>
      <sheetName val="Velocity_Check8"/>
      <sheetName val="WBM_2068"/>
      <sheetName val="Sheet1_(2)2"/>
      <sheetName val="MATave_I&amp;II_MODEL3"/>
      <sheetName val="B_O_Q3"/>
      <sheetName val="Ext_Boq1392"/>
      <sheetName val="cost_12"/>
      <sheetName val="Code_022"/>
      <sheetName val="Code_032"/>
      <sheetName val="Code_042"/>
      <sheetName val="Code_052"/>
      <sheetName val="Code_062"/>
      <sheetName val="Code_072"/>
      <sheetName val="Code_092"/>
      <sheetName val="Velocity_Check7"/>
      <sheetName val="WBM_2067"/>
      <sheetName val="Sheet1_(2)1"/>
      <sheetName val="MATave_I&amp;II_MODEL2"/>
      <sheetName val="B_O_Q2"/>
      <sheetName val="Ext_Boq1391"/>
      <sheetName val="cost_11"/>
      <sheetName val="Code_021"/>
      <sheetName val="Code_031"/>
      <sheetName val="Code_041"/>
      <sheetName val="Code_051"/>
      <sheetName val="Code_061"/>
      <sheetName val="Code_071"/>
      <sheetName val="Code_091"/>
      <sheetName val="Velocity_Check9"/>
      <sheetName val="WBM_2069"/>
      <sheetName val="Sheet1_(2)3"/>
      <sheetName val="MATave_I&amp;II_MODEL4"/>
      <sheetName val="B_O_Q4"/>
      <sheetName val="Ext_Boq1393"/>
      <sheetName val="cost_13"/>
      <sheetName val="Code_023"/>
      <sheetName val="Code_033"/>
      <sheetName val="Code_043"/>
      <sheetName val="Code_053"/>
      <sheetName val="Code_063"/>
      <sheetName val="Code_073"/>
      <sheetName val="Code_093"/>
      <sheetName val="Velocity_Check10"/>
      <sheetName val="WBM_20610"/>
      <sheetName val="Sheet1_(2)4"/>
      <sheetName val="MATave_I&amp;II_MODEL5"/>
      <sheetName val="B_O_Q5"/>
      <sheetName val="Ext_Boq1394"/>
      <sheetName val="cost_14"/>
      <sheetName val="Code_024"/>
      <sheetName val="Code_034"/>
      <sheetName val="Code_044"/>
      <sheetName val="Code_054"/>
      <sheetName val="Code_064"/>
      <sheetName val="Code_074"/>
      <sheetName val="Code_094"/>
      <sheetName val="Normal Basis"/>
      <sheetName val="COAT&amp;WRAP-QIOT-#3"/>
      <sheetName val="PNT-QUOT-#3"/>
      <sheetName val="合成単価作成表-bldg"/>
      <sheetName val="Constants"/>
      <sheetName val="Backup data"/>
      <sheetName val="boq-civil"/>
      <sheetName val="MES Rates"/>
      <sheetName val="MAT"/>
      <sheetName val="BOQ List"/>
      <sheetName val="elec.rate analysis"/>
      <sheetName val="Item 206b"/>
      <sheetName val="Item 201"/>
      <sheetName val="201"/>
      <sheetName val="Sheet5"/>
      <sheetName val="201 (2)"/>
      <sheetName val="BACKFILL"/>
      <sheetName val="CONCRETE C20 "/>
      <sheetName val="LEGEND"/>
      <sheetName val="Data Valid"/>
      <sheetName val="Criteria"/>
      <sheetName val="brick masonary"/>
      <sheetName val="Concrete "/>
      <sheetName val="Plaster"/>
      <sheetName val="R.c.c "/>
      <sheetName val="DOQ Feb 10"/>
    </sheetNames>
    <sheetDataSet>
      <sheetData sheetId="0">
        <row r="24">
          <cell r="F24">
            <v>1</v>
          </cell>
        </row>
      </sheetData>
      <sheetData sheetId="1">
        <row r="24">
          <cell r="F24">
            <v>1</v>
          </cell>
        </row>
      </sheetData>
      <sheetData sheetId="2">
        <row r="24">
          <cell r="F24">
            <v>1</v>
          </cell>
        </row>
      </sheetData>
      <sheetData sheetId="3">
        <row r="24">
          <cell r="F24">
            <v>1</v>
          </cell>
        </row>
      </sheetData>
      <sheetData sheetId="4" refreshError="1"/>
      <sheetData sheetId="5" refreshError="1">
        <row r="24">
          <cell r="F24">
            <v>1</v>
          </cell>
        </row>
        <row r="25">
          <cell r="F25">
            <v>0.15</v>
          </cell>
        </row>
      </sheetData>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sheetData sheetId="49"/>
      <sheetData sheetId="50" refreshError="1"/>
      <sheetData sheetId="51" refreshError="1"/>
      <sheetData sheetId="52" refreshError="1"/>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sheetData sheetId="110"/>
      <sheetData sheetId="111" refreshError="1"/>
      <sheetData sheetId="112" refreshError="1"/>
      <sheetData sheetId="113" refreshError="1"/>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RATE"/>
      <sheetName val="STEEL (2)"/>
      <sheetName val="CONST-JNT"/>
      <sheetName val="FF-BW"/>
      <sheetName val="MF-CL"/>
      <sheetName val="DR-CL"/>
      <sheetName val="DR"/>
      <sheetName val="LOUVER"/>
      <sheetName val="GRATTING"/>
      <sheetName val="RAILING"/>
      <sheetName val="RAILING (2)"/>
      <sheetName val="SPIRAL"/>
      <sheetName val="GATE"/>
      <sheetName val="VNL-FL"/>
      <sheetName val="CON-FL"/>
      <sheetName val="VNL-SK"/>
      <sheetName val="PAVER"/>
      <sheetName val="MULTANI"/>
      <sheetName val="GRASS"/>
      <sheetName val="P-EMU"/>
      <sheetName val="V-EMU"/>
      <sheetName val="SPN-2"/>
      <sheetName val="SPN-3"/>
      <sheetName val="SPN-4"/>
      <sheetName val="SPN-6"/>
      <sheetName val="CLEN"/>
      <sheetName val="M-H"/>
      <sheetName val="M-H (2)"/>
      <sheetName val="35-GAL"/>
      <sheetName val="FOUNT"/>
      <sheetName val="OHT"/>
      <sheetName val="PUMP"/>
      <sheetName val="Sheet1"/>
      <sheetName val="Hyd. Statement"/>
    </sheetNames>
    <sheetDataSet>
      <sheetData sheetId="0" refreshError="1">
        <row r="42">
          <cell r="D42">
            <v>20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 Estimate"/>
      <sheetName val="W.B,W.C"/>
      <sheetName val="Basin Mix"/>
      <sheetName val="Shower Set"/>
      <sheetName val="Pillar tap"/>
      <sheetName val="Accessories"/>
      <sheetName val="Looking Mirror"/>
      <sheetName val="Bib tap"/>
      <sheetName val="G.I PIPE "/>
      <sheetName val="valve"/>
      <sheetName val="uPVC Drainage"/>
      <sheetName val="Gully Trap"/>
      <sheetName val="Vent Cowel"/>
      <sheetName val="Floor Trap"/>
      <sheetName val="Clean out"/>
      <sheetName val="Gully Grating Chamber"/>
      <sheetName val="Sinks"/>
      <sheetName val="J.C"/>
      <sheetName val="Earthenware Sink"/>
      <sheetName val="EXCAVATION"/>
      <sheetName val="SAND FILLING"/>
      <sheetName val="PE Pipes"/>
      <sheetName val="SEWER BEDDING"/>
      <sheetName val="RCC Pipe"/>
      <sheetName val="MH. 2.5x2.5"/>
      <sheetName val="pipe lengths"/>
      <sheetName val="Water Supplybackup "/>
      <sheetName val="Brick Masonry"/>
      <sheetName val="HS"/>
      <sheetName val="concrete"/>
      <sheetName val="Sheet1"/>
      <sheetName val="Steel"/>
      <sheetName val="Insta Gas Geyser 6L"/>
      <sheetName val="Insta Gas Geyser 12L (2)"/>
    </sheetNames>
    <sheetDataSet>
      <sheetData sheetId="0"/>
      <sheetData sheetId="1">
        <row r="3">
          <cell r="H3" t="str">
            <v>Plumber</v>
          </cell>
          <cell r="I3">
            <v>380</v>
          </cell>
        </row>
        <row r="4">
          <cell r="H4" t="str">
            <v>Cooly (Unskilled)</v>
          </cell>
          <cell r="I4">
            <v>330</v>
          </cell>
        </row>
        <row r="5">
          <cell r="H5" t="str">
            <v>Helper</v>
          </cell>
          <cell r="I5">
            <v>290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sheetData sheetId="20" refreshError="1"/>
      <sheetData sheetId="21" refreshError="1"/>
      <sheetData sheetId="22" refreshError="1"/>
      <sheetData sheetId="23"/>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 Estimate (Dist. Net)"/>
      <sheetName val="Backup (Dist. Net work)"/>
      <sheetName val="C.I Specials (Dist. Net)"/>
      <sheetName val="Data"/>
    </sheetNames>
    <sheetDataSet>
      <sheetData sheetId="0" refreshError="1"/>
      <sheetData sheetId="1">
        <row r="26">
          <cell r="B26" t="str">
            <v>0 to 5'  depth</v>
          </cell>
        </row>
        <row r="27">
          <cell r="B27" t="str">
            <v>Class -B</v>
          </cell>
        </row>
        <row r="28">
          <cell r="B28" t="str">
            <v>3" (75 mm)  i/d</v>
          </cell>
          <cell r="C28">
            <v>3</v>
          </cell>
          <cell r="D28">
            <v>3.33</v>
          </cell>
          <cell r="E28">
            <v>1</v>
          </cell>
          <cell r="F28">
            <v>1</v>
          </cell>
        </row>
        <row r="29">
          <cell r="B29" t="str">
            <v>4" (100 mm)  i/d</v>
          </cell>
          <cell r="C29">
            <v>4</v>
          </cell>
          <cell r="D29">
            <v>4.38</v>
          </cell>
          <cell r="E29">
            <v>1</v>
          </cell>
          <cell r="F29">
            <v>1</v>
          </cell>
        </row>
        <row r="30">
          <cell r="B30" t="str">
            <v>6" (150 mm)  i/d</v>
          </cell>
          <cell r="C30">
            <v>6</v>
          </cell>
          <cell r="D30">
            <v>6.5</v>
          </cell>
          <cell r="E30">
            <v>1</v>
          </cell>
          <cell r="F30">
            <v>1</v>
          </cell>
        </row>
      </sheetData>
      <sheetData sheetId="2"/>
      <sheetData sheetId="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 Estimate (Line KLM)"/>
      <sheetName val="G.Non Schedule"/>
      <sheetName val="Sewerage (Non-Sch)"/>
      <sheetName val="Input Data"/>
      <sheetName val="Backup Sewerage"/>
      <sheetName val="Backup Sewerage (ASSW)"/>
      <sheetName val="Backup Sewerage (BSSW)"/>
      <sheetName val="Back up (Dismentalling) "/>
      <sheetName val="Back up (Manhole) "/>
      <sheetName val="Manhol Backup Calc"/>
      <sheetName val="Backup data"/>
      <sheetName val="Left over Shuttering"/>
    </sheetNames>
    <sheetDataSet>
      <sheetData sheetId="0"/>
      <sheetData sheetId="1"/>
      <sheetData sheetId="2"/>
      <sheetData sheetId="3"/>
      <sheetData sheetId="4"/>
      <sheetData sheetId="5"/>
      <sheetData sheetId="6"/>
      <sheetData sheetId="7"/>
      <sheetData sheetId="8"/>
      <sheetData sheetId="9" refreshError="1">
        <row r="16">
          <cell r="C16">
            <v>225</v>
          </cell>
          <cell r="D16">
            <v>4.68</v>
          </cell>
          <cell r="E16">
            <v>45</v>
          </cell>
          <cell r="F16">
            <v>1220</v>
          </cell>
          <cell r="G16">
            <v>5.4379999999999997</v>
          </cell>
          <cell r="H16">
            <v>2.81</v>
          </cell>
          <cell r="I16">
            <v>2.1</v>
          </cell>
          <cell r="J16">
            <v>13.023323119805443</v>
          </cell>
          <cell r="K16">
            <v>2.4</v>
          </cell>
          <cell r="L16">
            <v>14.88379785120622</v>
          </cell>
          <cell r="M16">
            <v>0.93799999999999972</v>
          </cell>
          <cell r="N16">
            <v>5.8170843268464294</v>
          </cell>
          <cell r="O16">
            <v>2.5100000000000002</v>
          </cell>
          <cell r="P16">
            <v>300</v>
          </cell>
          <cell r="Q16">
            <v>1.4844260907660793</v>
          </cell>
          <cell r="R16">
            <v>2.21</v>
          </cell>
          <cell r="S16">
            <v>300</v>
          </cell>
          <cell r="T16">
            <v>1.150788950954843</v>
          </cell>
          <cell r="U16">
            <v>4.8380000000000001</v>
          </cell>
          <cell r="V16">
            <v>4.9254649888402948</v>
          </cell>
          <cell r="W16">
            <v>1.8773521525340251</v>
          </cell>
          <cell r="X16">
            <v>1220</v>
          </cell>
          <cell r="Y16">
            <v>18.542810814842252</v>
          </cell>
          <cell r="Z16">
            <v>1920</v>
          </cell>
          <cell r="AA16">
            <v>29.182128495489444</v>
          </cell>
          <cell r="AB16">
            <v>300</v>
          </cell>
          <cell r="AC16">
            <v>4.3550000000000004</v>
          </cell>
          <cell r="AD16">
            <v>15</v>
          </cell>
          <cell r="AE16">
            <v>0.46</v>
          </cell>
          <cell r="AF16">
            <v>0.14000000000000001</v>
          </cell>
          <cell r="AG16">
            <v>1.02</v>
          </cell>
          <cell r="AH16">
            <v>168.75</v>
          </cell>
          <cell r="AI16">
            <v>0.33726649320512858</v>
          </cell>
          <cell r="AJ16">
            <v>1.168986626400762</v>
          </cell>
        </row>
        <row r="17">
          <cell r="C17">
            <v>310</v>
          </cell>
          <cell r="D17">
            <v>4.68</v>
          </cell>
          <cell r="E17">
            <v>51</v>
          </cell>
          <cell r="F17">
            <v>1220</v>
          </cell>
          <cell r="G17">
            <v>5.444</v>
          </cell>
          <cell r="H17">
            <v>2.81</v>
          </cell>
          <cell r="I17">
            <v>2.1</v>
          </cell>
          <cell r="J17">
            <v>13.023323119805443</v>
          </cell>
          <cell r="K17">
            <v>2.4</v>
          </cell>
          <cell r="L17">
            <v>14.88379785120622</v>
          </cell>
          <cell r="M17">
            <v>0.94399999999999995</v>
          </cell>
          <cell r="N17">
            <v>5.854293821474446</v>
          </cell>
          <cell r="O17">
            <v>2.5100000000000002</v>
          </cell>
          <cell r="P17">
            <v>300</v>
          </cell>
          <cell r="Q17">
            <v>1.4844260907660793</v>
          </cell>
          <cell r="R17">
            <v>2.21</v>
          </cell>
          <cell r="S17">
            <v>300</v>
          </cell>
          <cell r="T17">
            <v>1.150788950954843</v>
          </cell>
          <cell r="U17">
            <v>4.8440000000000003</v>
          </cell>
          <cell r="V17">
            <v>4.9302414663108127</v>
          </cell>
          <cell r="W17">
            <v>1.8834806144030156</v>
          </cell>
          <cell r="X17">
            <v>1220</v>
          </cell>
          <cell r="Y17">
            <v>18.565807273066529</v>
          </cell>
          <cell r="Z17">
            <v>1920</v>
          </cell>
          <cell r="AA17">
            <v>29.218319642858798</v>
          </cell>
          <cell r="AB17">
            <v>300</v>
          </cell>
          <cell r="AC17">
            <v>4.2700000000000005</v>
          </cell>
          <cell r="AD17">
            <v>14</v>
          </cell>
          <cell r="AE17">
            <v>0.46</v>
          </cell>
          <cell r="AF17">
            <v>0.14000000000000001</v>
          </cell>
          <cell r="AG17">
            <v>1.02</v>
          </cell>
          <cell r="AH17">
            <v>232.5</v>
          </cell>
          <cell r="AI17">
            <v>0.41178939063817721</v>
          </cell>
          <cell r="AJ17">
            <v>1.168986626400762</v>
          </cell>
        </row>
        <row r="18">
          <cell r="C18">
            <v>0</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row>
        <row r="19">
          <cell r="C19">
            <v>0</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row>
        <row r="20">
          <cell r="C20">
            <v>0</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row>
        <row r="21">
          <cell r="C21">
            <v>610</v>
          </cell>
          <cell r="D21">
            <v>4.68</v>
          </cell>
          <cell r="E21">
            <v>76</v>
          </cell>
          <cell r="F21">
            <v>1520</v>
          </cell>
          <cell r="G21">
            <v>5.4689999999999994</v>
          </cell>
          <cell r="H21">
            <v>3.11</v>
          </cell>
          <cell r="I21">
            <v>2.1</v>
          </cell>
          <cell r="J21">
            <v>15.952544110012566</v>
          </cell>
          <cell r="K21">
            <v>2.4</v>
          </cell>
          <cell r="L21">
            <v>18.231478982871501</v>
          </cell>
          <cell r="M21">
            <v>0.96899999999999942</v>
          </cell>
          <cell r="N21">
            <v>7.3609596393343644</v>
          </cell>
          <cell r="O21">
            <v>2.81</v>
          </cell>
          <cell r="P21">
            <v>300</v>
          </cell>
          <cell r="Q21">
            <v>1.8604747314007775</v>
          </cell>
          <cell r="R21">
            <v>2.5099999999999998</v>
          </cell>
          <cell r="S21">
            <v>300</v>
          </cell>
          <cell r="T21">
            <v>1.4844260907660789</v>
          </cell>
          <cell r="U21">
            <v>4.8689999999999998</v>
          </cell>
          <cell r="V21">
            <v>5.8988981539701149</v>
          </cell>
          <cell r="W21">
            <v>2.3053513473857294</v>
          </cell>
          <cell r="X21">
            <v>1520</v>
          </cell>
          <cell r="Y21">
            <v>23.250550238099631</v>
          </cell>
          <cell r="Z21">
            <v>2220</v>
          </cell>
          <cell r="AA21">
            <v>33.958040479329718</v>
          </cell>
          <cell r="AB21">
            <v>300</v>
          </cell>
          <cell r="AC21">
            <v>3.9699999999999993</v>
          </cell>
          <cell r="AD21">
            <v>13</v>
          </cell>
          <cell r="AE21">
            <v>0.46</v>
          </cell>
          <cell r="AF21">
            <v>0.14000000000000001</v>
          </cell>
          <cell r="AG21">
            <v>1.02</v>
          </cell>
          <cell r="AH21">
            <v>457.5</v>
          </cell>
          <cell r="AI21">
            <v>0.9701721418964101</v>
          </cell>
          <cell r="AJ21">
            <v>1.8145839167134645</v>
          </cell>
        </row>
        <row r="22">
          <cell r="C22">
            <v>0</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row>
        <row r="23">
          <cell r="C23">
            <v>760</v>
          </cell>
          <cell r="D23">
            <v>5.54</v>
          </cell>
          <cell r="E23">
            <v>89</v>
          </cell>
          <cell r="F23">
            <v>1520</v>
          </cell>
          <cell r="G23">
            <v>6.3420000000000005</v>
          </cell>
          <cell r="H23">
            <v>3.32</v>
          </cell>
          <cell r="I23">
            <v>2.1</v>
          </cell>
          <cell r="J23">
            <v>18.179642704087271</v>
          </cell>
          <cell r="K23">
            <v>2.4</v>
          </cell>
          <cell r="L23">
            <v>20.776734518956879</v>
          </cell>
          <cell r="M23">
            <v>1.8420000000000005</v>
          </cell>
          <cell r="N23">
            <v>15.946143743299411</v>
          </cell>
          <cell r="O23">
            <v>3.02</v>
          </cell>
          <cell r="P23">
            <v>300</v>
          </cell>
          <cell r="Q23">
            <v>2.1489436228350263</v>
          </cell>
          <cell r="R23">
            <v>2.7199999999999998</v>
          </cell>
          <cell r="S23">
            <v>300</v>
          </cell>
          <cell r="T23">
            <v>1.7432069316239041</v>
          </cell>
          <cell r="U23">
            <v>5.7420000000000009</v>
          </cell>
          <cell r="V23">
            <v>6.9471403370839084</v>
          </cell>
          <cell r="W23">
            <v>3.6067511561268737</v>
          </cell>
          <cell r="X23">
            <v>1520</v>
          </cell>
          <cell r="Y23">
            <v>27.419318025707149</v>
          </cell>
          <cell r="Z23">
            <v>2220</v>
          </cell>
          <cell r="AA23">
            <v>40.046635537545967</v>
          </cell>
          <cell r="AB23">
            <v>300</v>
          </cell>
          <cell r="AC23">
            <v>4.6800000000000006</v>
          </cell>
          <cell r="AD23">
            <v>16</v>
          </cell>
          <cell r="AE23">
            <v>0.46</v>
          </cell>
          <cell r="AF23">
            <v>0.14000000000000001</v>
          </cell>
          <cell r="AG23">
            <v>1.02</v>
          </cell>
          <cell r="AH23">
            <v>570</v>
          </cell>
          <cell r="AI23">
            <v>1.1743128325266747</v>
          </cell>
          <cell r="AJ23">
            <v>1.8145839167134645</v>
          </cell>
        </row>
        <row r="24">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row>
        <row r="25">
          <cell r="C25">
            <v>910</v>
          </cell>
          <cell r="D25">
            <v>7.15</v>
          </cell>
          <cell r="E25">
            <v>101</v>
          </cell>
          <cell r="F25">
            <v>1860</v>
          </cell>
          <cell r="G25">
            <v>7.9640000000000004</v>
          </cell>
          <cell r="H25">
            <v>3.66</v>
          </cell>
          <cell r="I25">
            <v>2.1</v>
          </cell>
          <cell r="J25">
            <v>22.093847238974405</v>
          </cell>
          <cell r="K25">
            <v>2.4</v>
          </cell>
          <cell r="L25">
            <v>25.25011113025646</v>
          </cell>
          <cell r="M25">
            <v>3.4640000000000004</v>
          </cell>
          <cell r="N25">
            <v>36.444327064670162</v>
          </cell>
          <cell r="O25">
            <v>3.3600000000000003</v>
          </cell>
          <cell r="P25">
            <v>300</v>
          </cell>
          <cell r="Q25">
            <v>2.6600493316475498</v>
          </cell>
          <cell r="R25">
            <v>3.06</v>
          </cell>
          <cell r="S25">
            <v>300</v>
          </cell>
          <cell r="T25">
            <v>2.2062462728365042</v>
          </cell>
          <cell r="U25">
            <v>7.3640000000000008</v>
          </cell>
          <cell r="V25">
            <v>9.3427494057878224</v>
          </cell>
          <cell r="W25">
            <v>8.4402452346351637</v>
          </cell>
          <cell r="X25">
            <v>1860</v>
          </cell>
          <cell r="Y25">
            <v>43.030520239925544</v>
          </cell>
          <cell r="Z25">
            <v>2560</v>
          </cell>
          <cell r="AA25">
            <v>59.224802050650219</v>
          </cell>
          <cell r="AB25">
            <v>300</v>
          </cell>
          <cell r="AC25">
            <v>6.1400000000000006</v>
          </cell>
          <cell r="AD25">
            <v>20</v>
          </cell>
          <cell r="AE25">
            <v>0.46</v>
          </cell>
          <cell r="AF25">
            <v>0.14000000000000001</v>
          </cell>
          <cell r="AG25">
            <v>1.02</v>
          </cell>
          <cell r="AH25">
            <v>682.5</v>
          </cell>
          <cell r="AI25">
            <v>1.9944640792562973</v>
          </cell>
          <cell r="AJ25">
            <v>2.7171634860898126</v>
          </cell>
        </row>
        <row r="26">
          <cell r="C26">
            <v>0</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row>
        <row r="27">
          <cell r="C27">
            <v>0</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row>
        <row r="28">
          <cell r="C28">
            <v>0</v>
          </cell>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row>
        <row r="29">
          <cell r="C29">
            <v>0</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row>
        <row r="30">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row>
        <row r="31">
          <cell r="C31">
            <v>0</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row>
      </sheetData>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2EC32-072F-4154-9611-1B4EA54F2FFC}">
  <dimension ref="A4:I24"/>
  <sheetViews>
    <sheetView tabSelected="1" workbookViewId="0">
      <selection activeCell="E22" sqref="E22"/>
    </sheetView>
  </sheetViews>
  <sheetFormatPr defaultRowHeight="12.75"/>
  <cols>
    <col min="1" max="1" width="6.28515625" style="148" customWidth="1"/>
    <col min="2" max="2" width="26.42578125" style="148" customWidth="1"/>
    <col min="3" max="3" width="19.28515625" style="148" customWidth="1"/>
    <col min="4" max="4" width="16" style="148" customWidth="1"/>
    <col min="5" max="5" width="18.5703125" style="148" customWidth="1"/>
    <col min="6" max="16384" width="9.140625" style="141"/>
  </cols>
  <sheetData>
    <row r="4" spans="1:9" s="128" customFormat="1" ht="18.75">
      <c r="A4" s="127"/>
      <c r="E4" s="129"/>
    </row>
    <row r="5" spans="1:9" s="128" customFormat="1" ht="18.75">
      <c r="A5" s="130"/>
      <c r="E5" s="131">
        <v>45427</v>
      </c>
    </row>
    <row r="6" spans="1:9" s="128" customFormat="1" ht="18.75">
      <c r="A6" s="265"/>
      <c r="B6" s="265"/>
      <c r="C6" s="132"/>
      <c r="D6" s="132"/>
      <c r="E6" s="133"/>
    </row>
    <row r="7" spans="1:9" s="136" customFormat="1" ht="16.5">
      <c r="A7" s="266" t="s">
        <v>360</v>
      </c>
      <c r="B7" s="266"/>
      <c r="C7" s="266"/>
      <c r="D7" s="134"/>
      <c r="E7" s="134"/>
      <c r="F7" s="134"/>
      <c r="G7" s="134"/>
      <c r="H7" s="134"/>
      <c r="I7" s="135"/>
    </row>
    <row r="8" spans="1:9" s="136" customFormat="1" ht="16.5">
      <c r="A8" s="266"/>
      <c r="B8" s="266"/>
      <c r="C8" s="266"/>
      <c r="D8" s="266"/>
      <c r="E8" s="134"/>
      <c r="F8" s="134"/>
      <c r="G8" s="134"/>
      <c r="H8" s="134"/>
      <c r="I8" s="135"/>
    </row>
    <row r="9" spans="1:9" s="136" customFormat="1" ht="16.5">
      <c r="A9" s="134"/>
      <c r="B9" s="134"/>
      <c r="C9" s="134"/>
      <c r="D9" s="134"/>
      <c r="E9" s="134"/>
      <c r="F9" s="134"/>
      <c r="G9" s="134"/>
      <c r="H9" s="134"/>
      <c r="I9" s="135"/>
    </row>
    <row r="10" spans="1:9" s="128" customFormat="1" ht="18.75">
      <c r="A10" s="137"/>
      <c r="E10" s="133"/>
    </row>
    <row r="11" spans="1:9" s="128" customFormat="1" ht="28.5">
      <c r="A11" s="267" t="s">
        <v>277</v>
      </c>
      <c r="B11" s="267"/>
      <c r="C11" s="267"/>
      <c r="D11" s="267"/>
      <c r="E11" s="267"/>
    </row>
    <row r="12" spans="1:9" s="128" customFormat="1" ht="29.25" thickBot="1">
      <c r="A12" s="138"/>
      <c r="B12" s="138"/>
      <c r="C12" s="138"/>
      <c r="D12" s="138"/>
      <c r="E12" s="138"/>
    </row>
    <row r="13" spans="1:9" ht="19.5" thickBot="1">
      <c r="A13" s="139" t="s">
        <v>278</v>
      </c>
      <c r="B13" s="140" t="s">
        <v>2</v>
      </c>
      <c r="C13" s="139" t="s">
        <v>279</v>
      </c>
      <c r="D13" s="140" t="s">
        <v>280</v>
      </c>
      <c r="E13" s="139" t="s">
        <v>281</v>
      </c>
    </row>
    <row r="14" spans="1:9" ht="18.75">
      <c r="A14" s="142"/>
      <c r="B14" s="143"/>
      <c r="C14" s="142"/>
      <c r="D14" s="143"/>
      <c r="E14" s="144"/>
    </row>
    <row r="15" spans="1:9" ht="18.75">
      <c r="A15" s="142">
        <v>1</v>
      </c>
      <c r="B15" s="143" t="s">
        <v>282</v>
      </c>
      <c r="C15" s="144">
        <f>'HVAC '!H101</f>
        <v>140045430.70000002</v>
      </c>
      <c r="D15" s="145">
        <f>'HVAC '!I101</f>
        <v>7379433.6283185836</v>
      </c>
      <c r="E15" s="144">
        <f>D15+C15</f>
        <v>147424864.3283186</v>
      </c>
    </row>
    <row r="16" spans="1:9" ht="18.75">
      <c r="A16" s="142">
        <v>2</v>
      </c>
      <c r="B16" s="143" t="s">
        <v>283</v>
      </c>
      <c r="C16" s="144"/>
      <c r="D16" s="145"/>
      <c r="E16" s="144">
        <f>Plumbing!G202</f>
        <v>32904220</v>
      </c>
    </row>
    <row r="17" spans="1:5" ht="18.75">
      <c r="A17" s="142">
        <v>3</v>
      </c>
      <c r="B17" s="143" t="s">
        <v>359</v>
      </c>
      <c r="C17" s="144"/>
      <c r="D17" s="145"/>
      <c r="E17" s="144">
        <f>'Tube well'!F91</f>
        <v>6428022.5</v>
      </c>
    </row>
    <row r="18" spans="1:5" ht="19.5" thickBot="1">
      <c r="A18" s="142"/>
      <c r="B18" s="143"/>
      <c r="C18" s="142"/>
      <c r="D18" s="143"/>
      <c r="E18" s="144"/>
    </row>
    <row r="19" spans="1:5" ht="21.75" thickBot="1">
      <c r="A19" s="139"/>
      <c r="B19" s="140" t="s">
        <v>284</v>
      </c>
      <c r="C19" s="146">
        <f>SUM(C15:C18)</f>
        <v>140045430.70000002</v>
      </c>
      <c r="D19" s="147">
        <f>SUM(D15:D18)</f>
        <v>7379433.6283185836</v>
      </c>
      <c r="E19" s="146">
        <f>SUM(E15:E18)</f>
        <v>186757106.8283186</v>
      </c>
    </row>
    <row r="20" spans="1:5" ht="21.75" thickBot="1">
      <c r="A20" s="139"/>
      <c r="B20" s="140" t="s">
        <v>361</v>
      </c>
      <c r="C20" s="146"/>
      <c r="D20" s="147">
        <f>D19*13%</f>
        <v>959326.37168141594</v>
      </c>
      <c r="E20" s="146">
        <f>D20</f>
        <v>959326.37168141594</v>
      </c>
    </row>
    <row r="21" spans="1:5" ht="21.75" thickBot="1">
      <c r="A21" s="139"/>
      <c r="B21" s="140" t="s">
        <v>362</v>
      </c>
      <c r="C21" s="146"/>
      <c r="D21" s="147"/>
      <c r="E21" s="146">
        <f>E20+E19</f>
        <v>187716433.20000002</v>
      </c>
    </row>
    <row r="22" spans="1:5">
      <c r="E22" s="150"/>
    </row>
    <row r="23" spans="1:5">
      <c r="D23" s="150"/>
      <c r="E23" s="149"/>
    </row>
    <row r="24" spans="1:5">
      <c r="E24" s="150"/>
    </row>
  </sheetData>
  <mergeCells count="4">
    <mergeCell ref="A6:B6"/>
    <mergeCell ref="A7:C7"/>
    <mergeCell ref="A8:D8"/>
    <mergeCell ref="A11:E11"/>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885B0-3FCE-4F40-8DC8-B75140FF9495}">
  <dimension ref="A1:O109"/>
  <sheetViews>
    <sheetView topLeftCell="B1" zoomScale="95" zoomScaleNormal="95" zoomScaleSheetLayoutView="70" workbookViewId="0">
      <selection activeCell="L7" sqref="L7"/>
    </sheetView>
  </sheetViews>
  <sheetFormatPr defaultColWidth="9.140625" defaultRowHeight="15.75"/>
  <cols>
    <col min="1" max="1" width="9.85546875" style="33" hidden="1" customWidth="1"/>
    <col min="2" max="2" width="8.5703125" style="33" customWidth="1"/>
    <col min="3" max="3" width="81.7109375" style="1" customWidth="1"/>
    <col min="4" max="4" width="14.42578125" style="35" customWidth="1"/>
    <col min="5" max="5" width="9.85546875" style="40" bestFit="1" customWidth="1"/>
    <col min="6" max="6" width="14.85546875" style="35" customWidth="1"/>
    <col min="7" max="7" width="16.7109375" style="35" customWidth="1"/>
    <col min="8" max="9" width="14.85546875" style="35" customWidth="1"/>
    <col min="10" max="10" width="16.7109375" style="35" customWidth="1"/>
    <col min="11" max="11" width="12.140625" style="1" bestFit="1" customWidth="1"/>
    <col min="12" max="12" width="16.5703125" style="1" customWidth="1"/>
    <col min="13" max="13" width="17.85546875" style="1" customWidth="1"/>
    <col min="14" max="15" width="16.85546875" style="1" bestFit="1" customWidth="1"/>
    <col min="16" max="16384" width="9.140625" style="1"/>
  </cols>
  <sheetData>
    <row r="1" spans="1:15" ht="29.1" customHeight="1">
      <c r="A1" s="269" t="s">
        <v>68</v>
      </c>
      <c r="B1" s="270"/>
      <c r="C1" s="270"/>
      <c r="D1" s="270"/>
      <c r="E1" s="270"/>
      <c r="F1" s="270"/>
      <c r="G1" s="270"/>
      <c r="H1" s="270"/>
      <c r="I1" s="270"/>
      <c r="J1" s="271"/>
    </row>
    <row r="2" spans="1:15" ht="27.6" customHeight="1" thickBot="1">
      <c r="A2" s="272" t="s">
        <v>35</v>
      </c>
      <c r="B2" s="273"/>
      <c r="C2" s="273"/>
      <c r="D2" s="273"/>
      <c r="E2" s="273"/>
      <c r="F2" s="273"/>
      <c r="G2" s="273"/>
      <c r="H2" s="273"/>
      <c r="I2" s="273"/>
      <c r="J2" s="274"/>
    </row>
    <row r="3" spans="1:15" ht="20.100000000000001" customHeight="1">
      <c r="A3" s="2"/>
      <c r="B3" s="275" t="s">
        <v>1</v>
      </c>
      <c r="C3" s="277" t="s">
        <v>2</v>
      </c>
      <c r="D3" s="279" t="s">
        <v>22</v>
      </c>
      <c r="E3" s="281" t="s">
        <v>3</v>
      </c>
      <c r="F3" s="283" t="s">
        <v>23</v>
      </c>
      <c r="G3" s="284"/>
      <c r="H3" s="275" t="s">
        <v>26</v>
      </c>
      <c r="I3" s="284"/>
      <c r="J3" s="285" t="s">
        <v>27</v>
      </c>
    </row>
    <row r="4" spans="1:15" s="7" customFormat="1" ht="29.1" customHeight="1" thickBot="1">
      <c r="A4" s="3" t="s">
        <v>0</v>
      </c>
      <c r="B4" s="276"/>
      <c r="C4" s="278"/>
      <c r="D4" s="280"/>
      <c r="E4" s="282"/>
      <c r="F4" s="5" t="s">
        <v>24</v>
      </c>
      <c r="G4" s="6" t="s">
        <v>25</v>
      </c>
      <c r="H4" s="4" t="s">
        <v>24</v>
      </c>
      <c r="I4" s="6" t="s">
        <v>25</v>
      </c>
      <c r="J4" s="286"/>
      <c r="L4" s="8"/>
      <c r="M4" s="9"/>
      <c r="N4" s="9"/>
      <c r="O4" s="9"/>
    </row>
    <row r="5" spans="1:15" s="7" customFormat="1">
      <c r="A5" s="3"/>
      <c r="B5" s="10"/>
      <c r="C5" s="11" t="s">
        <v>69</v>
      </c>
      <c r="D5" s="12"/>
      <c r="E5" s="13"/>
      <c r="F5" s="14"/>
      <c r="G5" s="15"/>
      <c r="H5" s="10"/>
      <c r="I5" s="16"/>
      <c r="J5" s="17"/>
      <c r="L5" s="8"/>
      <c r="M5" s="9"/>
      <c r="N5" s="9"/>
      <c r="O5" s="9"/>
    </row>
    <row r="6" spans="1:15" ht="60">
      <c r="A6" s="18"/>
      <c r="B6" s="19">
        <v>1</v>
      </c>
      <c r="C6" s="20" t="s">
        <v>110</v>
      </c>
      <c r="D6" s="21"/>
      <c r="E6" s="22"/>
      <c r="F6" s="23"/>
      <c r="G6" s="24"/>
      <c r="H6" s="25"/>
      <c r="I6" s="24"/>
      <c r="J6" s="24"/>
    </row>
    <row r="7" spans="1:15" ht="21.75" customHeight="1">
      <c r="A7" s="18"/>
      <c r="B7" s="19" t="s">
        <v>11</v>
      </c>
      <c r="C7" s="26" t="s">
        <v>70</v>
      </c>
      <c r="D7" s="21" t="s">
        <v>9</v>
      </c>
      <c r="E7" s="22">
        <v>1</v>
      </c>
      <c r="F7" s="41">
        <v>6461449.0499999998</v>
      </c>
      <c r="G7" s="42">
        <v>44247.787610619474</v>
      </c>
      <c r="H7" s="43">
        <f>F7*E7</f>
        <v>6461449.0499999998</v>
      </c>
      <c r="I7" s="42">
        <f>G7*E7</f>
        <v>44247.787610619474</v>
      </c>
      <c r="J7" s="44">
        <f>I7+H7</f>
        <v>6505696.8376106191</v>
      </c>
      <c r="L7" s="50">
        <f>G7/113%</f>
        <v>39157.334168689806</v>
      </c>
      <c r="M7" s="50"/>
      <c r="N7" s="50"/>
    </row>
    <row r="8" spans="1:15" ht="21.75" customHeight="1">
      <c r="A8" s="18"/>
      <c r="B8" s="19" t="s">
        <v>12</v>
      </c>
      <c r="C8" s="26" t="s">
        <v>71</v>
      </c>
      <c r="D8" s="21" t="s">
        <v>9</v>
      </c>
      <c r="E8" s="22">
        <v>1</v>
      </c>
      <c r="F8" s="41">
        <v>8538757.5</v>
      </c>
      <c r="G8" s="42">
        <v>44247.787610619474</v>
      </c>
      <c r="H8" s="43">
        <f t="shared" ref="H8:H15" si="0">F8*E8</f>
        <v>8538757.5</v>
      </c>
      <c r="I8" s="42">
        <f t="shared" ref="I8:I15" si="1">G8*E8</f>
        <v>44247.787610619474</v>
      </c>
      <c r="J8" s="44">
        <f t="shared" ref="J8:J15" si="2">I8+H8</f>
        <v>8583005.2876106203</v>
      </c>
      <c r="L8" s="50">
        <f t="shared" ref="L8:L71" si="3">G8/113%</f>
        <v>39157.334168689806</v>
      </c>
      <c r="M8" s="50"/>
      <c r="N8" s="50"/>
    </row>
    <row r="9" spans="1:15" ht="21.75" customHeight="1">
      <c r="A9" s="18"/>
      <c r="B9" s="19" t="s">
        <v>16</v>
      </c>
      <c r="C9" s="26" t="s">
        <v>72</v>
      </c>
      <c r="D9" s="21" t="s">
        <v>9</v>
      </c>
      <c r="E9" s="22">
        <v>1</v>
      </c>
      <c r="F9" s="41">
        <v>8169640.5</v>
      </c>
      <c r="G9" s="42">
        <v>44247.787610619474</v>
      </c>
      <c r="H9" s="43">
        <f t="shared" si="0"/>
        <v>8169640.5</v>
      </c>
      <c r="I9" s="42">
        <f t="shared" si="1"/>
        <v>44247.787610619474</v>
      </c>
      <c r="J9" s="44">
        <f t="shared" si="2"/>
        <v>8213888.2876106193</v>
      </c>
      <c r="L9" s="50">
        <f t="shared" si="3"/>
        <v>39157.334168689806</v>
      </c>
      <c r="M9" s="50"/>
      <c r="N9" s="50"/>
    </row>
    <row r="10" spans="1:15" ht="21.75" customHeight="1">
      <c r="A10" s="18"/>
      <c r="B10" s="19" t="s">
        <v>31</v>
      </c>
      <c r="C10" s="26" t="s">
        <v>75</v>
      </c>
      <c r="D10" s="21" t="s">
        <v>9</v>
      </c>
      <c r="E10" s="22">
        <v>1</v>
      </c>
      <c r="F10" s="41">
        <v>5527527.6000000006</v>
      </c>
      <c r="G10" s="42">
        <v>44247.787610619474</v>
      </c>
      <c r="H10" s="43">
        <f t="shared" si="0"/>
        <v>5527527.6000000006</v>
      </c>
      <c r="I10" s="42">
        <f t="shared" si="1"/>
        <v>44247.787610619474</v>
      </c>
      <c r="J10" s="44">
        <f t="shared" si="2"/>
        <v>5571775.3876106199</v>
      </c>
      <c r="L10" s="50">
        <f t="shared" si="3"/>
        <v>39157.334168689806</v>
      </c>
      <c r="M10" s="50"/>
      <c r="N10" s="50"/>
    </row>
    <row r="11" spans="1:15" ht="21.75" customHeight="1">
      <c r="A11" s="18"/>
      <c r="B11" s="19" t="s">
        <v>40</v>
      </c>
      <c r="C11" s="26" t="s">
        <v>76</v>
      </c>
      <c r="D11" s="21" t="s">
        <v>9</v>
      </c>
      <c r="E11" s="22">
        <v>1</v>
      </c>
      <c r="F11" s="41">
        <v>7249923.4500000002</v>
      </c>
      <c r="G11" s="42">
        <v>44247.787610619474</v>
      </c>
      <c r="H11" s="43">
        <f t="shared" si="0"/>
        <v>7249923.4500000002</v>
      </c>
      <c r="I11" s="42">
        <f t="shared" si="1"/>
        <v>44247.787610619474</v>
      </c>
      <c r="J11" s="44">
        <f t="shared" si="2"/>
        <v>7294171.2376106195</v>
      </c>
      <c r="L11" s="50">
        <f t="shared" si="3"/>
        <v>39157.334168689806</v>
      </c>
      <c r="M11" s="50"/>
      <c r="N11" s="50"/>
    </row>
    <row r="12" spans="1:15" ht="21.75" customHeight="1">
      <c r="A12" s="18"/>
      <c r="B12" s="19" t="s">
        <v>62</v>
      </c>
      <c r="C12" s="26" t="s">
        <v>77</v>
      </c>
      <c r="D12" s="21" t="s">
        <v>9</v>
      </c>
      <c r="E12" s="22">
        <v>1</v>
      </c>
      <c r="F12" s="41">
        <v>6726666.4500000002</v>
      </c>
      <c r="G12" s="42">
        <v>44247.787610619474</v>
      </c>
      <c r="H12" s="43">
        <f t="shared" si="0"/>
        <v>6726666.4500000002</v>
      </c>
      <c r="I12" s="42">
        <f t="shared" si="1"/>
        <v>44247.787610619474</v>
      </c>
      <c r="J12" s="44">
        <f t="shared" si="2"/>
        <v>6770914.2376106195</v>
      </c>
      <c r="L12" s="50">
        <f t="shared" si="3"/>
        <v>39157.334168689806</v>
      </c>
      <c r="M12" s="50"/>
      <c r="N12" s="50"/>
    </row>
    <row r="13" spans="1:15" ht="21.75" customHeight="1">
      <c r="A13" s="18"/>
      <c r="B13" s="19" t="s">
        <v>65</v>
      </c>
      <c r="C13" s="26" t="s">
        <v>78</v>
      </c>
      <c r="D13" s="21" t="s">
        <v>9</v>
      </c>
      <c r="E13" s="22">
        <v>1</v>
      </c>
      <c r="F13" s="41">
        <v>7249923.4500000002</v>
      </c>
      <c r="G13" s="42">
        <v>44247.787610619474</v>
      </c>
      <c r="H13" s="43">
        <f t="shared" si="0"/>
        <v>7249923.4500000002</v>
      </c>
      <c r="I13" s="42">
        <f t="shared" si="1"/>
        <v>44247.787610619474</v>
      </c>
      <c r="J13" s="44">
        <f t="shared" si="2"/>
        <v>7294171.2376106195</v>
      </c>
      <c r="L13" s="50">
        <f t="shared" si="3"/>
        <v>39157.334168689806</v>
      </c>
      <c r="M13" s="50"/>
      <c r="N13" s="50"/>
    </row>
    <row r="14" spans="1:15" ht="21.75" customHeight="1">
      <c r="A14" s="18"/>
      <c r="B14" s="19" t="s">
        <v>73</v>
      </c>
      <c r="C14" s="26" t="s">
        <v>79</v>
      </c>
      <c r="D14" s="21" t="s">
        <v>9</v>
      </c>
      <c r="E14" s="22">
        <v>1</v>
      </c>
      <c r="F14" s="41">
        <v>5840443.3500000006</v>
      </c>
      <c r="G14" s="42">
        <v>44247.787610619474</v>
      </c>
      <c r="H14" s="43">
        <f t="shared" si="0"/>
        <v>5840443.3500000006</v>
      </c>
      <c r="I14" s="42">
        <f t="shared" si="1"/>
        <v>44247.787610619474</v>
      </c>
      <c r="J14" s="44">
        <f t="shared" si="2"/>
        <v>5884691.1376106199</v>
      </c>
      <c r="L14" s="50">
        <f t="shared" si="3"/>
        <v>39157.334168689806</v>
      </c>
      <c r="M14" s="50"/>
      <c r="N14" s="50"/>
    </row>
    <row r="15" spans="1:15" ht="21.75" customHeight="1">
      <c r="A15" s="18"/>
      <c r="B15" s="19" t="s">
        <v>74</v>
      </c>
      <c r="C15" s="26" t="s">
        <v>80</v>
      </c>
      <c r="D15" s="21" t="s">
        <v>9</v>
      </c>
      <c r="E15" s="22">
        <v>1</v>
      </c>
      <c r="F15" s="41">
        <v>7249923.4500000002</v>
      </c>
      <c r="G15" s="42">
        <v>44247.787610619474</v>
      </c>
      <c r="H15" s="43">
        <f t="shared" si="0"/>
        <v>7249923.4500000002</v>
      </c>
      <c r="I15" s="42">
        <f t="shared" si="1"/>
        <v>44247.787610619474</v>
      </c>
      <c r="J15" s="44">
        <f t="shared" si="2"/>
        <v>7294171.2376106195</v>
      </c>
      <c r="L15" s="50">
        <f t="shared" si="3"/>
        <v>39157.334168689806</v>
      </c>
      <c r="M15" s="50"/>
      <c r="N15" s="50"/>
    </row>
    <row r="16" spans="1:15" s="7" customFormat="1">
      <c r="A16" s="3"/>
      <c r="B16" s="10"/>
      <c r="C16" s="11" t="s">
        <v>81</v>
      </c>
      <c r="D16" s="12"/>
      <c r="E16" s="13"/>
      <c r="F16" s="45"/>
      <c r="G16" s="46">
        <v>0</v>
      </c>
      <c r="H16" s="47"/>
      <c r="I16" s="48"/>
      <c r="J16" s="49"/>
      <c r="L16" s="50">
        <f t="shared" si="3"/>
        <v>0</v>
      </c>
      <c r="M16" s="9"/>
      <c r="N16" s="9"/>
      <c r="O16" s="9"/>
    </row>
    <row r="17" spans="1:14" ht="105">
      <c r="A17" s="18"/>
      <c r="B17" s="19">
        <v>2</v>
      </c>
      <c r="C17" s="20" t="s">
        <v>111</v>
      </c>
      <c r="D17" s="21"/>
      <c r="E17" s="22"/>
      <c r="F17" s="41"/>
      <c r="G17" s="42">
        <v>0</v>
      </c>
      <c r="H17" s="43"/>
      <c r="I17" s="42"/>
      <c r="J17" s="42"/>
      <c r="L17" s="50">
        <f t="shared" si="3"/>
        <v>0</v>
      </c>
    </row>
    <row r="18" spans="1:14">
      <c r="A18" s="18"/>
      <c r="B18" s="19" t="s">
        <v>11</v>
      </c>
      <c r="C18" s="27" t="s">
        <v>85</v>
      </c>
      <c r="D18" s="21"/>
      <c r="E18" s="22"/>
      <c r="F18" s="41"/>
      <c r="G18" s="42">
        <v>0</v>
      </c>
      <c r="H18" s="43">
        <f t="shared" ref="H18:H81" si="4">F18*E18</f>
        <v>0</v>
      </c>
      <c r="I18" s="42">
        <f t="shared" ref="I18:I81" si="5">G18*E18</f>
        <v>0</v>
      </c>
      <c r="J18" s="44">
        <f t="shared" ref="J18:J81" si="6">I18+H18</f>
        <v>0</v>
      </c>
      <c r="L18" s="50">
        <f t="shared" si="3"/>
        <v>0</v>
      </c>
    </row>
    <row r="19" spans="1:14" ht="21.75" customHeight="1">
      <c r="A19" s="18"/>
      <c r="B19" s="19" t="s">
        <v>4</v>
      </c>
      <c r="C19" s="26" t="s">
        <v>82</v>
      </c>
      <c r="D19" s="21" t="s">
        <v>9</v>
      </c>
      <c r="E19" s="22">
        <v>1</v>
      </c>
      <c r="F19" s="41">
        <v>471105.60000000003</v>
      </c>
      <c r="G19" s="42">
        <v>7079.6460176991159</v>
      </c>
      <c r="H19" s="43">
        <f t="shared" si="4"/>
        <v>471105.60000000003</v>
      </c>
      <c r="I19" s="42">
        <f t="shared" si="5"/>
        <v>7079.6460176991159</v>
      </c>
      <c r="J19" s="44">
        <f t="shared" si="6"/>
        <v>478185.24601769913</v>
      </c>
      <c r="L19" s="50">
        <f t="shared" si="3"/>
        <v>6265.173466990369</v>
      </c>
      <c r="M19" s="50"/>
      <c r="N19" s="50"/>
    </row>
    <row r="20" spans="1:14" ht="21.75" customHeight="1">
      <c r="A20" s="18"/>
      <c r="B20" s="19" t="s">
        <v>5</v>
      </c>
      <c r="C20" s="26" t="s">
        <v>132</v>
      </c>
      <c r="D20" s="21" t="s">
        <v>9</v>
      </c>
      <c r="E20" s="22">
        <v>6</v>
      </c>
      <c r="F20" s="41">
        <v>534543.45000000007</v>
      </c>
      <c r="G20" s="42">
        <v>7079.6460176991159</v>
      </c>
      <c r="H20" s="43">
        <f t="shared" si="4"/>
        <v>3207260.7</v>
      </c>
      <c r="I20" s="42">
        <f t="shared" si="5"/>
        <v>42477.876106194693</v>
      </c>
      <c r="J20" s="44">
        <f t="shared" si="6"/>
        <v>3249738.5761061949</v>
      </c>
      <c r="L20" s="50">
        <f t="shared" si="3"/>
        <v>6265.173466990369</v>
      </c>
      <c r="M20" s="50"/>
      <c r="N20" s="50"/>
    </row>
    <row r="21" spans="1:14" ht="21.75" customHeight="1">
      <c r="A21" s="18"/>
      <c r="B21" s="19" t="s">
        <v>6</v>
      </c>
      <c r="C21" s="26" t="s">
        <v>83</v>
      </c>
      <c r="D21" s="21" t="s">
        <v>9</v>
      </c>
      <c r="E21" s="22">
        <v>9</v>
      </c>
      <c r="F21" s="41">
        <v>602696.85</v>
      </c>
      <c r="G21" s="42">
        <v>7079.6460176991159</v>
      </c>
      <c r="H21" s="43">
        <f t="shared" si="4"/>
        <v>5424271.6499999994</v>
      </c>
      <c r="I21" s="42">
        <f t="shared" si="5"/>
        <v>63716.814159292044</v>
      </c>
      <c r="J21" s="44">
        <f t="shared" si="6"/>
        <v>5487988.4641592912</v>
      </c>
      <c r="L21" s="50">
        <f t="shared" si="3"/>
        <v>6265.173466990369</v>
      </c>
      <c r="M21" s="50"/>
      <c r="N21" s="50"/>
    </row>
    <row r="22" spans="1:14" ht="21.75" customHeight="1">
      <c r="A22" s="18"/>
      <c r="B22" s="19" t="s">
        <v>56</v>
      </c>
      <c r="C22" s="26" t="s">
        <v>84</v>
      </c>
      <c r="D22" s="21" t="s">
        <v>9</v>
      </c>
      <c r="E22" s="22">
        <v>7</v>
      </c>
      <c r="F22" s="41">
        <v>695281.65</v>
      </c>
      <c r="G22" s="42">
        <v>7079.6460176991159</v>
      </c>
      <c r="H22" s="43">
        <f t="shared" si="4"/>
        <v>4866971.55</v>
      </c>
      <c r="I22" s="42">
        <f t="shared" si="5"/>
        <v>49557.52212389381</v>
      </c>
      <c r="J22" s="44">
        <f t="shared" si="6"/>
        <v>4916529.0721238935</v>
      </c>
      <c r="L22" s="50">
        <f t="shared" si="3"/>
        <v>6265.173466990369</v>
      </c>
      <c r="M22" s="50"/>
      <c r="N22" s="50"/>
    </row>
    <row r="23" spans="1:14">
      <c r="A23" s="18"/>
      <c r="B23" s="19" t="s">
        <v>12</v>
      </c>
      <c r="C23" s="27" t="s">
        <v>86</v>
      </c>
      <c r="D23" s="21"/>
      <c r="E23" s="22"/>
      <c r="F23" s="41">
        <v>0</v>
      </c>
      <c r="G23" s="42">
        <v>0</v>
      </c>
      <c r="H23" s="43">
        <f t="shared" si="4"/>
        <v>0</v>
      </c>
      <c r="I23" s="42">
        <f t="shared" si="5"/>
        <v>0</v>
      </c>
      <c r="J23" s="44">
        <f t="shared" si="6"/>
        <v>0</v>
      </c>
      <c r="L23" s="50">
        <f t="shared" si="3"/>
        <v>0</v>
      </c>
      <c r="M23" s="50"/>
      <c r="N23" s="50"/>
    </row>
    <row r="24" spans="1:14" ht="21.75" customHeight="1">
      <c r="A24" s="18"/>
      <c r="B24" s="19" t="s">
        <v>4</v>
      </c>
      <c r="C24" s="26" t="s">
        <v>87</v>
      </c>
      <c r="D24" s="21" t="s">
        <v>9</v>
      </c>
      <c r="E24" s="22">
        <v>2</v>
      </c>
      <c r="F24" s="41">
        <v>404697.3</v>
      </c>
      <c r="G24" s="42">
        <v>7079.6460176991159</v>
      </c>
      <c r="H24" s="43">
        <f t="shared" si="4"/>
        <v>809394.6</v>
      </c>
      <c r="I24" s="42">
        <f t="shared" si="5"/>
        <v>14159.292035398232</v>
      </c>
      <c r="J24" s="44">
        <f t="shared" si="6"/>
        <v>823553.89203539817</v>
      </c>
      <c r="L24" s="50">
        <f t="shared" si="3"/>
        <v>6265.173466990369</v>
      </c>
      <c r="M24" s="50"/>
      <c r="N24" s="50"/>
    </row>
    <row r="25" spans="1:14">
      <c r="A25" s="18"/>
      <c r="B25" s="19" t="s">
        <v>31</v>
      </c>
      <c r="C25" s="27" t="s">
        <v>88</v>
      </c>
      <c r="D25" s="21"/>
      <c r="E25" s="22"/>
      <c r="F25" s="41">
        <v>0</v>
      </c>
      <c r="G25" s="42">
        <v>0</v>
      </c>
      <c r="H25" s="43">
        <f t="shared" si="4"/>
        <v>0</v>
      </c>
      <c r="I25" s="42">
        <f t="shared" si="5"/>
        <v>0</v>
      </c>
      <c r="J25" s="44">
        <f t="shared" si="6"/>
        <v>0</v>
      </c>
      <c r="L25" s="50">
        <f t="shared" si="3"/>
        <v>0</v>
      </c>
      <c r="M25" s="50"/>
      <c r="N25" s="50"/>
    </row>
    <row r="26" spans="1:14" ht="21.75" customHeight="1">
      <c r="A26" s="18"/>
      <c r="B26" s="19" t="s">
        <v>4</v>
      </c>
      <c r="C26" s="26" t="s">
        <v>133</v>
      </c>
      <c r="D26" s="21" t="s">
        <v>9</v>
      </c>
      <c r="E26" s="22">
        <v>10</v>
      </c>
      <c r="F26" s="41">
        <v>274324.05</v>
      </c>
      <c r="G26" s="42">
        <v>7079.6460176991159</v>
      </c>
      <c r="H26" s="43">
        <f t="shared" si="4"/>
        <v>2743240.5</v>
      </c>
      <c r="I26" s="42">
        <f t="shared" si="5"/>
        <v>70796.460176991153</v>
      </c>
      <c r="J26" s="44">
        <f t="shared" si="6"/>
        <v>2814036.9601769913</v>
      </c>
      <c r="L26" s="50">
        <f t="shared" si="3"/>
        <v>6265.173466990369</v>
      </c>
      <c r="M26" s="50"/>
      <c r="N26" s="50"/>
    </row>
    <row r="27" spans="1:14" ht="21.75" customHeight="1">
      <c r="A27" s="18"/>
      <c r="B27" s="19" t="s">
        <v>5</v>
      </c>
      <c r="C27" s="26" t="s">
        <v>89</v>
      </c>
      <c r="D27" s="21" t="s">
        <v>9</v>
      </c>
      <c r="E27" s="22">
        <v>6</v>
      </c>
      <c r="F27" s="41">
        <v>301842.45</v>
      </c>
      <c r="G27" s="42">
        <v>7079.6460176991159</v>
      </c>
      <c r="H27" s="43">
        <f t="shared" si="4"/>
        <v>1811054.7000000002</v>
      </c>
      <c r="I27" s="42">
        <f t="shared" si="5"/>
        <v>42477.876106194693</v>
      </c>
      <c r="J27" s="44">
        <f t="shared" si="6"/>
        <v>1853532.5761061949</v>
      </c>
      <c r="L27" s="50">
        <f t="shared" si="3"/>
        <v>6265.173466990369</v>
      </c>
      <c r="M27" s="50"/>
      <c r="N27" s="50"/>
    </row>
    <row r="28" spans="1:14" ht="21.75" customHeight="1">
      <c r="A28" s="18"/>
      <c r="B28" s="19" t="s">
        <v>6</v>
      </c>
      <c r="C28" s="26" t="s">
        <v>134</v>
      </c>
      <c r="D28" s="21" t="s">
        <v>9</v>
      </c>
      <c r="E28" s="22">
        <v>6</v>
      </c>
      <c r="F28" s="41">
        <v>327067.65000000002</v>
      </c>
      <c r="G28" s="42">
        <v>7079.6460176991159</v>
      </c>
      <c r="H28" s="43">
        <f t="shared" si="4"/>
        <v>1962405.9000000001</v>
      </c>
      <c r="I28" s="42">
        <f t="shared" si="5"/>
        <v>42477.876106194693</v>
      </c>
      <c r="J28" s="44">
        <f t="shared" si="6"/>
        <v>2004883.7761061948</v>
      </c>
      <c r="L28" s="50">
        <f t="shared" si="3"/>
        <v>6265.173466990369</v>
      </c>
      <c r="M28" s="50"/>
      <c r="N28" s="50"/>
    </row>
    <row r="29" spans="1:14" ht="21.75" customHeight="1">
      <c r="A29" s="18"/>
      <c r="B29" s="19" t="s">
        <v>56</v>
      </c>
      <c r="C29" s="26" t="s">
        <v>135</v>
      </c>
      <c r="D29" s="21" t="s">
        <v>9</v>
      </c>
      <c r="E29" s="22">
        <v>3</v>
      </c>
      <c r="F29" s="41">
        <v>398614.65</v>
      </c>
      <c r="G29" s="42">
        <v>7079.6460176991159</v>
      </c>
      <c r="H29" s="43">
        <f t="shared" si="4"/>
        <v>1195843.9500000002</v>
      </c>
      <c r="I29" s="42">
        <f t="shared" si="5"/>
        <v>21238.938053097347</v>
      </c>
      <c r="J29" s="44">
        <f t="shared" si="6"/>
        <v>1217082.8880530975</v>
      </c>
      <c r="L29" s="50">
        <f t="shared" si="3"/>
        <v>6265.173466990369</v>
      </c>
      <c r="M29" s="50"/>
      <c r="N29" s="50"/>
    </row>
    <row r="30" spans="1:14" ht="21.75" customHeight="1">
      <c r="A30" s="18"/>
      <c r="B30" s="19" t="s">
        <v>10</v>
      </c>
      <c r="C30" s="26" t="s">
        <v>90</v>
      </c>
      <c r="D30" s="21" t="s">
        <v>9</v>
      </c>
      <c r="E30" s="22">
        <v>17</v>
      </c>
      <c r="F30" s="41">
        <v>398614.65</v>
      </c>
      <c r="G30" s="42">
        <v>7079.6460176991159</v>
      </c>
      <c r="H30" s="43">
        <f t="shared" si="4"/>
        <v>6776449.0500000007</v>
      </c>
      <c r="I30" s="42">
        <f t="shared" si="5"/>
        <v>120353.98230088496</v>
      </c>
      <c r="J30" s="44">
        <f t="shared" si="6"/>
        <v>6896803.0323008858</v>
      </c>
      <c r="L30" s="50">
        <f t="shared" si="3"/>
        <v>6265.173466990369</v>
      </c>
      <c r="M30" s="50"/>
      <c r="N30" s="50"/>
    </row>
    <row r="31" spans="1:14" ht="21.75" customHeight="1">
      <c r="A31" s="18"/>
      <c r="B31" s="19" t="s">
        <v>67</v>
      </c>
      <c r="C31" s="26" t="s">
        <v>91</v>
      </c>
      <c r="D31" s="21" t="s">
        <v>9</v>
      </c>
      <c r="E31" s="22">
        <v>2</v>
      </c>
      <c r="F31" s="41">
        <v>488509.35000000003</v>
      </c>
      <c r="G31" s="42">
        <v>7079.6460176991159</v>
      </c>
      <c r="H31" s="43">
        <f t="shared" si="4"/>
        <v>977018.70000000007</v>
      </c>
      <c r="I31" s="42">
        <f t="shared" si="5"/>
        <v>14159.292035398232</v>
      </c>
      <c r="J31" s="44">
        <f t="shared" si="6"/>
        <v>991177.99203539826</v>
      </c>
      <c r="L31" s="50">
        <f t="shared" si="3"/>
        <v>6265.173466990369</v>
      </c>
      <c r="M31" s="50"/>
      <c r="N31" s="50"/>
    </row>
    <row r="32" spans="1:14" ht="21.75" customHeight="1">
      <c r="A32" s="18"/>
      <c r="B32" s="19" t="s">
        <v>95</v>
      </c>
      <c r="C32" s="26" t="s">
        <v>92</v>
      </c>
      <c r="D32" s="21" t="s">
        <v>9</v>
      </c>
      <c r="E32" s="22">
        <v>10</v>
      </c>
      <c r="F32" s="41">
        <v>579319.65</v>
      </c>
      <c r="G32" s="42">
        <v>7079.6460176991159</v>
      </c>
      <c r="H32" s="43">
        <f t="shared" si="4"/>
        <v>5793196.5</v>
      </c>
      <c r="I32" s="42">
        <f t="shared" si="5"/>
        <v>70796.460176991153</v>
      </c>
      <c r="J32" s="44">
        <f t="shared" si="6"/>
        <v>5863992.9601769913</v>
      </c>
      <c r="L32" s="50">
        <f t="shared" si="3"/>
        <v>6265.173466990369</v>
      </c>
      <c r="M32" s="50"/>
      <c r="N32" s="50"/>
    </row>
    <row r="33" spans="1:15" s="7" customFormat="1">
      <c r="A33" s="3"/>
      <c r="B33" s="10"/>
      <c r="C33" s="11" t="s">
        <v>50</v>
      </c>
      <c r="D33" s="12"/>
      <c r="E33" s="13"/>
      <c r="F33" s="45"/>
      <c r="G33" s="46">
        <v>0</v>
      </c>
      <c r="H33" s="43">
        <f t="shared" si="4"/>
        <v>0</v>
      </c>
      <c r="I33" s="42">
        <f t="shared" si="5"/>
        <v>0</v>
      </c>
      <c r="J33" s="44">
        <f t="shared" si="6"/>
        <v>0</v>
      </c>
      <c r="L33" s="50">
        <f t="shared" si="3"/>
        <v>0</v>
      </c>
      <c r="M33" s="9"/>
      <c r="N33" s="9"/>
      <c r="O33" s="9"/>
    </row>
    <row r="34" spans="1:15" ht="90">
      <c r="A34" s="18"/>
      <c r="B34" s="19">
        <v>3</v>
      </c>
      <c r="C34" s="20" t="s">
        <v>136</v>
      </c>
      <c r="D34" s="21"/>
      <c r="E34" s="22"/>
      <c r="F34" s="41"/>
      <c r="G34" s="42">
        <v>0</v>
      </c>
      <c r="H34" s="43">
        <f t="shared" si="4"/>
        <v>0</v>
      </c>
      <c r="I34" s="42">
        <f t="shared" si="5"/>
        <v>0</v>
      </c>
      <c r="J34" s="44">
        <f t="shared" si="6"/>
        <v>0</v>
      </c>
      <c r="L34" s="50">
        <f t="shared" si="3"/>
        <v>0</v>
      </c>
    </row>
    <row r="35" spans="1:15">
      <c r="A35" s="18"/>
      <c r="B35" s="19" t="s">
        <v>11</v>
      </c>
      <c r="C35" s="27" t="s">
        <v>66</v>
      </c>
      <c r="D35" s="21"/>
      <c r="E35" s="22"/>
      <c r="F35" s="41"/>
      <c r="G35" s="42">
        <v>0</v>
      </c>
      <c r="H35" s="43">
        <f t="shared" si="4"/>
        <v>0</v>
      </c>
      <c r="I35" s="42">
        <f t="shared" si="5"/>
        <v>0</v>
      </c>
      <c r="J35" s="44">
        <f t="shared" si="6"/>
        <v>0</v>
      </c>
      <c r="L35" s="50">
        <f t="shared" si="3"/>
        <v>0</v>
      </c>
    </row>
    <row r="36" spans="1:15" ht="21.75" customHeight="1">
      <c r="A36" s="18"/>
      <c r="B36" s="19" t="s">
        <v>4</v>
      </c>
      <c r="C36" s="26" t="s">
        <v>51</v>
      </c>
      <c r="D36" s="21" t="s">
        <v>9</v>
      </c>
      <c r="E36" s="22">
        <v>4</v>
      </c>
      <c r="F36" s="41">
        <v>269000</v>
      </c>
      <c r="G36" s="42">
        <v>5309.7345132743367</v>
      </c>
      <c r="H36" s="43">
        <f t="shared" si="4"/>
        <v>1076000</v>
      </c>
      <c r="I36" s="42">
        <f t="shared" si="5"/>
        <v>21238.938053097347</v>
      </c>
      <c r="J36" s="44">
        <f t="shared" si="6"/>
        <v>1097238.9380530973</v>
      </c>
      <c r="L36" s="50">
        <f t="shared" si="3"/>
        <v>4698.8801002427763</v>
      </c>
    </row>
    <row r="37" spans="1:15" ht="21.75" customHeight="1">
      <c r="A37" s="18"/>
      <c r="B37" s="19" t="s">
        <v>5</v>
      </c>
      <c r="C37" s="26" t="s">
        <v>52</v>
      </c>
      <c r="D37" s="21" t="s">
        <v>9</v>
      </c>
      <c r="E37" s="22">
        <v>4</v>
      </c>
      <c r="F37" s="41">
        <v>416000</v>
      </c>
      <c r="G37" s="42">
        <v>5309.7345132743367</v>
      </c>
      <c r="H37" s="43">
        <f t="shared" si="4"/>
        <v>1664000</v>
      </c>
      <c r="I37" s="42">
        <f t="shared" si="5"/>
        <v>21238.938053097347</v>
      </c>
      <c r="J37" s="44">
        <f t="shared" si="6"/>
        <v>1685238.9380530973</v>
      </c>
      <c r="L37" s="50">
        <f t="shared" si="3"/>
        <v>4698.8801002427763</v>
      </c>
    </row>
    <row r="38" spans="1:15" s="7" customFormat="1">
      <c r="A38" s="3"/>
      <c r="B38" s="10"/>
      <c r="C38" s="11" t="s">
        <v>93</v>
      </c>
      <c r="D38" s="12"/>
      <c r="E38" s="13"/>
      <c r="F38" s="45"/>
      <c r="G38" s="46">
        <v>0</v>
      </c>
      <c r="H38" s="43">
        <f t="shared" si="4"/>
        <v>0</v>
      </c>
      <c r="I38" s="42">
        <f t="shared" si="5"/>
        <v>0</v>
      </c>
      <c r="J38" s="44">
        <f t="shared" si="6"/>
        <v>0</v>
      </c>
      <c r="L38" s="50">
        <f t="shared" si="3"/>
        <v>0</v>
      </c>
      <c r="M38" s="9"/>
      <c r="N38" s="9"/>
      <c r="O38" s="9"/>
    </row>
    <row r="39" spans="1:15" ht="90">
      <c r="A39" s="18"/>
      <c r="B39" s="19">
        <v>4</v>
      </c>
      <c r="C39" s="20" t="s">
        <v>94</v>
      </c>
      <c r="D39" s="21" t="s">
        <v>13</v>
      </c>
      <c r="E39" s="22">
        <v>1</v>
      </c>
      <c r="F39" s="41">
        <v>15200000</v>
      </c>
      <c r="G39" s="42">
        <v>1637168.1415929205</v>
      </c>
      <c r="H39" s="43">
        <f t="shared" si="4"/>
        <v>15200000</v>
      </c>
      <c r="I39" s="42">
        <f t="shared" si="5"/>
        <v>1637168.1415929205</v>
      </c>
      <c r="J39" s="44">
        <f t="shared" si="6"/>
        <v>16837168.14159292</v>
      </c>
      <c r="L39" s="50">
        <f t="shared" si="3"/>
        <v>1448821.3642415227</v>
      </c>
    </row>
    <row r="40" spans="1:15" ht="105">
      <c r="A40" s="18"/>
      <c r="B40" s="19"/>
      <c r="C40" s="26" t="s">
        <v>137</v>
      </c>
      <c r="D40" s="21"/>
      <c r="E40" s="22"/>
      <c r="F40" s="41"/>
      <c r="G40" s="42">
        <v>0</v>
      </c>
      <c r="H40" s="43">
        <f t="shared" si="4"/>
        <v>0</v>
      </c>
      <c r="I40" s="42">
        <f t="shared" si="5"/>
        <v>0</v>
      </c>
      <c r="J40" s="44">
        <f t="shared" si="6"/>
        <v>0</v>
      </c>
      <c r="L40" s="50">
        <f t="shared" si="3"/>
        <v>0</v>
      </c>
    </row>
    <row r="41" spans="1:15" s="7" customFormat="1">
      <c r="A41" s="3"/>
      <c r="B41" s="10"/>
      <c r="C41" s="11" t="s">
        <v>97</v>
      </c>
      <c r="D41" s="12"/>
      <c r="E41" s="13"/>
      <c r="F41" s="45"/>
      <c r="G41" s="46">
        <v>0</v>
      </c>
      <c r="H41" s="43">
        <f t="shared" si="4"/>
        <v>0</v>
      </c>
      <c r="I41" s="42">
        <f t="shared" si="5"/>
        <v>0</v>
      </c>
      <c r="J41" s="44">
        <f t="shared" si="6"/>
        <v>0</v>
      </c>
      <c r="L41" s="50">
        <f t="shared" si="3"/>
        <v>0</v>
      </c>
      <c r="M41" s="9"/>
      <c r="N41" s="9"/>
      <c r="O41" s="9"/>
    </row>
    <row r="42" spans="1:15" ht="75">
      <c r="A42" s="18"/>
      <c r="B42" s="19">
        <v>5</v>
      </c>
      <c r="C42" s="20" t="s">
        <v>98</v>
      </c>
      <c r="D42" s="21"/>
      <c r="E42" s="22"/>
      <c r="F42" s="41"/>
      <c r="G42" s="42">
        <v>0</v>
      </c>
      <c r="H42" s="43">
        <f t="shared" si="4"/>
        <v>0</v>
      </c>
      <c r="I42" s="42">
        <f t="shared" si="5"/>
        <v>0</v>
      </c>
      <c r="J42" s="44">
        <f t="shared" si="6"/>
        <v>0</v>
      </c>
      <c r="L42" s="50">
        <f t="shared" si="3"/>
        <v>0</v>
      </c>
    </row>
    <row r="43" spans="1:15" ht="21.75" customHeight="1">
      <c r="A43" s="18"/>
      <c r="B43" s="19" t="s">
        <v>4</v>
      </c>
      <c r="C43" s="26" t="s">
        <v>53</v>
      </c>
      <c r="D43" s="21" t="s">
        <v>54</v>
      </c>
      <c r="E43" s="22">
        <v>125</v>
      </c>
      <c r="F43" s="41">
        <v>2000</v>
      </c>
      <c r="G43" s="42">
        <v>353.98230088495581</v>
      </c>
      <c r="H43" s="43">
        <f t="shared" si="4"/>
        <v>250000</v>
      </c>
      <c r="I43" s="42">
        <f t="shared" si="5"/>
        <v>44247.787610619474</v>
      </c>
      <c r="J43" s="44">
        <f t="shared" si="6"/>
        <v>294247.78761061945</v>
      </c>
      <c r="L43" s="50">
        <f t="shared" si="3"/>
        <v>313.25867334951846</v>
      </c>
    </row>
    <row r="44" spans="1:15" ht="21.75" customHeight="1">
      <c r="A44" s="18"/>
      <c r="B44" s="19" t="s">
        <v>5</v>
      </c>
      <c r="C44" s="26" t="s">
        <v>55</v>
      </c>
      <c r="D44" s="21" t="s">
        <v>54</v>
      </c>
      <c r="E44" s="22">
        <v>75</v>
      </c>
      <c r="F44" s="41">
        <v>2600</v>
      </c>
      <c r="G44" s="42">
        <v>398.23008849557527</v>
      </c>
      <c r="H44" s="43">
        <f t="shared" si="4"/>
        <v>195000</v>
      </c>
      <c r="I44" s="42">
        <f t="shared" si="5"/>
        <v>29867.256637168146</v>
      </c>
      <c r="J44" s="44">
        <f t="shared" si="6"/>
        <v>224867.25663716815</v>
      </c>
      <c r="L44" s="50">
        <f t="shared" si="3"/>
        <v>352.41600751820823</v>
      </c>
    </row>
    <row r="45" spans="1:15" s="7" customFormat="1">
      <c r="A45" s="3"/>
      <c r="B45" s="10"/>
      <c r="C45" s="11" t="s">
        <v>57</v>
      </c>
      <c r="D45" s="12"/>
      <c r="E45" s="13"/>
      <c r="F45" s="45"/>
      <c r="G45" s="46">
        <v>0</v>
      </c>
      <c r="H45" s="43">
        <f t="shared" si="4"/>
        <v>0</v>
      </c>
      <c r="I45" s="42">
        <f t="shared" si="5"/>
        <v>0</v>
      </c>
      <c r="J45" s="44">
        <f t="shared" si="6"/>
        <v>0</v>
      </c>
      <c r="L45" s="50">
        <f t="shared" si="3"/>
        <v>0</v>
      </c>
      <c r="M45" s="9"/>
      <c r="N45" s="9"/>
      <c r="O45" s="9"/>
    </row>
    <row r="46" spans="1:15" ht="45">
      <c r="A46" s="18"/>
      <c r="B46" s="19">
        <v>6</v>
      </c>
      <c r="C46" s="20" t="s">
        <v>61</v>
      </c>
      <c r="D46" s="21"/>
      <c r="E46" s="22"/>
      <c r="F46" s="41"/>
      <c r="G46" s="42">
        <v>0</v>
      </c>
      <c r="H46" s="43">
        <f t="shared" si="4"/>
        <v>0</v>
      </c>
      <c r="I46" s="42">
        <f t="shared" si="5"/>
        <v>0</v>
      </c>
      <c r="J46" s="44">
        <f t="shared" si="6"/>
        <v>0</v>
      </c>
      <c r="L46" s="50">
        <f t="shared" si="3"/>
        <v>0</v>
      </c>
    </row>
    <row r="47" spans="1:15">
      <c r="A47" s="18"/>
      <c r="B47" s="19" t="s">
        <v>11</v>
      </c>
      <c r="C47" s="27" t="s">
        <v>99</v>
      </c>
      <c r="D47" s="21"/>
      <c r="E47" s="22"/>
      <c r="F47" s="41"/>
      <c r="G47" s="42">
        <v>0</v>
      </c>
      <c r="H47" s="43">
        <f t="shared" si="4"/>
        <v>0</v>
      </c>
      <c r="I47" s="42">
        <f t="shared" si="5"/>
        <v>0</v>
      </c>
      <c r="J47" s="44">
        <f t="shared" si="6"/>
        <v>0</v>
      </c>
      <c r="L47" s="50">
        <f t="shared" si="3"/>
        <v>0</v>
      </c>
    </row>
    <row r="48" spans="1:15" ht="21.75" customHeight="1">
      <c r="A48" s="18"/>
      <c r="B48" s="19" t="s">
        <v>4</v>
      </c>
      <c r="C48" s="26" t="s">
        <v>58</v>
      </c>
      <c r="D48" s="21" t="s">
        <v>54</v>
      </c>
      <c r="E48" s="22">
        <v>350</v>
      </c>
      <c r="F48" s="41">
        <v>300</v>
      </c>
      <c r="G48" s="42">
        <v>88.495575221238951</v>
      </c>
      <c r="H48" s="43">
        <f t="shared" si="4"/>
        <v>105000</v>
      </c>
      <c r="I48" s="42">
        <f t="shared" si="5"/>
        <v>30973.451327433631</v>
      </c>
      <c r="J48" s="44">
        <f t="shared" si="6"/>
        <v>135973.45132743364</v>
      </c>
      <c r="L48" s="50">
        <f t="shared" si="3"/>
        <v>78.314668337379615</v>
      </c>
    </row>
    <row r="49" spans="1:15">
      <c r="A49" s="18"/>
      <c r="B49" s="19" t="s">
        <v>12</v>
      </c>
      <c r="C49" s="27" t="s">
        <v>100</v>
      </c>
      <c r="D49" s="21"/>
      <c r="E49" s="22"/>
      <c r="F49" s="41"/>
      <c r="G49" s="42">
        <v>0</v>
      </c>
      <c r="H49" s="43">
        <f t="shared" si="4"/>
        <v>0</v>
      </c>
      <c r="I49" s="42">
        <f t="shared" si="5"/>
        <v>0</v>
      </c>
      <c r="J49" s="44">
        <f t="shared" si="6"/>
        <v>0</v>
      </c>
      <c r="L49" s="50">
        <f t="shared" si="3"/>
        <v>0</v>
      </c>
    </row>
    <row r="50" spans="1:15" ht="21.75" customHeight="1">
      <c r="A50" s="18"/>
      <c r="B50" s="19" t="s">
        <v>4</v>
      </c>
      <c r="C50" s="26" t="s">
        <v>58</v>
      </c>
      <c r="D50" s="21" t="s">
        <v>54</v>
      </c>
      <c r="E50" s="22">
        <v>1195</v>
      </c>
      <c r="F50" s="41">
        <v>415</v>
      </c>
      <c r="G50" s="42">
        <v>70.796460176991161</v>
      </c>
      <c r="H50" s="43">
        <f t="shared" si="4"/>
        <v>495925</v>
      </c>
      <c r="I50" s="42">
        <f t="shared" si="5"/>
        <v>84601.769911504438</v>
      </c>
      <c r="J50" s="44">
        <f t="shared" si="6"/>
        <v>580526.76991150447</v>
      </c>
      <c r="L50" s="50">
        <f t="shared" si="3"/>
        <v>62.651734669903689</v>
      </c>
    </row>
    <row r="51" spans="1:15" ht="21.75" customHeight="1">
      <c r="A51" s="18"/>
      <c r="B51" s="19" t="s">
        <v>5</v>
      </c>
      <c r="C51" s="26" t="s">
        <v>60</v>
      </c>
      <c r="D51" s="21" t="s">
        <v>54</v>
      </c>
      <c r="E51" s="22">
        <v>250</v>
      </c>
      <c r="F51" s="41">
        <v>475</v>
      </c>
      <c r="G51" s="42">
        <v>88.495575221238951</v>
      </c>
      <c r="H51" s="43">
        <f t="shared" si="4"/>
        <v>118750</v>
      </c>
      <c r="I51" s="42">
        <f t="shared" si="5"/>
        <v>22123.893805309737</v>
      </c>
      <c r="J51" s="44">
        <f t="shared" si="6"/>
        <v>140873.89380530972</v>
      </c>
      <c r="L51" s="50">
        <f t="shared" si="3"/>
        <v>78.314668337379615</v>
      </c>
    </row>
    <row r="52" spans="1:15" ht="21.75" customHeight="1">
      <c r="A52" s="18"/>
      <c r="B52" s="19" t="s">
        <v>6</v>
      </c>
      <c r="C52" s="26" t="s">
        <v>59</v>
      </c>
      <c r="D52" s="21" t="s">
        <v>54</v>
      </c>
      <c r="E52" s="22">
        <v>275</v>
      </c>
      <c r="F52" s="41">
        <v>515</v>
      </c>
      <c r="G52" s="42">
        <v>88.495575221238951</v>
      </c>
      <c r="H52" s="43">
        <f t="shared" si="4"/>
        <v>141625</v>
      </c>
      <c r="I52" s="42">
        <f t="shared" si="5"/>
        <v>24336.283185840712</v>
      </c>
      <c r="J52" s="44">
        <f t="shared" si="6"/>
        <v>165961.2831858407</v>
      </c>
      <c r="L52" s="50">
        <f t="shared" si="3"/>
        <v>78.314668337379615</v>
      </c>
    </row>
    <row r="53" spans="1:15" s="7" customFormat="1">
      <c r="A53" s="3"/>
      <c r="B53" s="10"/>
      <c r="C53" s="11" t="s">
        <v>101</v>
      </c>
      <c r="D53" s="12"/>
      <c r="E53" s="13"/>
      <c r="F53" s="45"/>
      <c r="G53" s="46">
        <v>0</v>
      </c>
      <c r="H53" s="43">
        <f t="shared" si="4"/>
        <v>0</v>
      </c>
      <c r="I53" s="42">
        <f t="shared" si="5"/>
        <v>0</v>
      </c>
      <c r="J53" s="44">
        <f t="shared" si="6"/>
        <v>0</v>
      </c>
      <c r="L53" s="50">
        <f t="shared" si="3"/>
        <v>0</v>
      </c>
      <c r="M53" s="9"/>
      <c r="N53" s="9"/>
      <c r="O53" s="9"/>
    </row>
    <row r="54" spans="1:15" ht="30">
      <c r="A54" s="18"/>
      <c r="B54" s="19">
        <v>7</v>
      </c>
      <c r="C54" s="20" t="s">
        <v>131</v>
      </c>
      <c r="D54" s="21" t="s">
        <v>13</v>
      </c>
      <c r="E54" s="22">
        <v>1</v>
      </c>
      <c r="F54" s="41">
        <v>1150000</v>
      </c>
      <c r="G54" s="42">
        <v>44247.787610619474</v>
      </c>
      <c r="H54" s="43">
        <f t="shared" si="4"/>
        <v>1150000</v>
      </c>
      <c r="I54" s="42">
        <f t="shared" si="5"/>
        <v>44247.787610619474</v>
      </c>
      <c r="J54" s="44">
        <f t="shared" si="6"/>
        <v>1194247.7876106196</v>
      </c>
      <c r="L54" s="50">
        <f t="shared" si="3"/>
        <v>39157.334168689806</v>
      </c>
    </row>
    <row r="55" spans="1:15" s="7" customFormat="1">
      <c r="A55" s="3"/>
      <c r="B55" s="10"/>
      <c r="C55" s="11" t="s">
        <v>15</v>
      </c>
      <c r="D55" s="12"/>
      <c r="E55" s="13"/>
      <c r="F55" s="45"/>
      <c r="G55" s="46">
        <v>0</v>
      </c>
      <c r="H55" s="43">
        <f t="shared" si="4"/>
        <v>0</v>
      </c>
      <c r="I55" s="42">
        <f t="shared" si="5"/>
        <v>0</v>
      </c>
      <c r="J55" s="44">
        <f t="shared" si="6"/>
        <v>0</v>
      </c>
      <c r="L55" s="50">
        <f t="shared" si="3"/>
        <v>0</v>
      </c>
      <c r="M55" s="9"/>
      <c r="N55" s="9"/>
      <c r="O55" s="9"/>
    </row>
    <row r="56" spans="1:15" ht="90">
      <c r="A56" s="18"/>
      <c r="B56" s="19">
        <v>8</v>
      </c>
      <c r="C56" s="20" t="s">
        <v>33</v>
      </c>
      <c r="D56" s="21"/>
      <c r="E56" s="22"/>
      <c r="F56" s="41"/>
      <c r="G56" s="42">
        <v>0</v>
      </c>
      <c r="H56" s="43">
        <f t="shared" si="4"/>
        <v>0</v>
      </c>
      <c r="I56" s="42">
        <f t="shared" si="5"/>
        <v>0</v>
      </c>
      <c r="J56" s="44">
        <f t="shared" si="6"/>
        <v>0</v>
      </c>
      <c r="L56" s="50">
        <f t="shared" si="3"/>
        <v>0</v>
      </c>
    </row>
    <row r="57" spans="1:15" ht="21.75" customHeight="1">
      <c r="A57" s="18"/>
      <c r="B57" s="19" t="s">
        <v>4</v>
      </c>
      <c r="C57" s="26" t="s">
        <v>102</v>
      </c>
      <c r="D57" s="21" t="s">
        <v>9</v>
      </c>
      <c r="E57" s="22">
        <v>1</v>
      </c>
      <c r="F57" s="41">
        <v>112500</v>
      </c>
      <c r="G57" s="42">
        <v>7079.6460176991159</v>
      </c>
      <c r="H57" s="43">
        <f t="shared" si="4"/>
        <v>112500</v>
      </c>
      <c r="I57" s="42">
        <f t="shared" si="5"/>
        <v>7079.6460176991159</v>
      </c>
      <c r="J57" s="44">
        <f t="shared" si="6"/>
        <v>119579.64601769911</v>
      </c>
      <c r="L57" s="50">
        <f t="shared" si="3"/>
        <v>6265.173466990369</v>
      </c>
    </row>
    <row r="58" spans="1:15" ht="21.75" customHeight="1">
      <c r="A58" s="18"/>
      <c r="B58" s="19" t="s">
        <v>5</v>
      </c>
      <c r="C58" s="26" t="s">
        <v>103</v>
      </c>
      <c r="D58" s="21" t="s">
        <v>9</v>
      </c>
      <c r="E58" s="22">
        <v>1</v>
      </c>
      <c r="F58" s="41">
        <v>121250</v>
      </c>
      <c r="G58" s="42">
        <v>7079.6460176991159</v>
      </c>
      <c r="H58" s="43">
        <f t="shared" si="4"/>
        <v>121250</v>
      </c>
      <c r="I58" s="42">
        <f t="shared" si="5"/>
        <v>7079.6460176991159</v>
      </c>
      <c r="J58" s="44">
        <f t="shared" si="6"/>
        <v>128329.64601769911</v>
      </c>
      <c r="L58" s="50">
        <f t="shared" si="3"/>
        <v>6265.173466990369</v>
      </c>
    </row>
    <row r="59" spans="1:15" ht="21.75" customHeight="1">
      <c r="A59" s="18"/>
      <c r="B59" s="19" t="s">
        <v>6</v>
      </c>
      <c r="C59" s="26" t="s">
        <v>104</v>
      </c>
      <c r="D59" s="21" t="s">
        <v>9</v>
      </c>
      <c r="E59" s="22">
        <v>1</v>
      </c>
      <c r="F59" s="41">
        <v>183500</v>
      </c>
      <c r="G59" s="42">
        <v>7079.6460176991159</v>
      </c>
      <c r="H59" s="43">
        <f t="shared" si="4"/>
        <v>183500</v>
      </c>
      <c r="I59" s="42">
        <f t="shared" si="5"/>
        <v>7079.6460176991159</v>
      </c>
      <c r="J59" s="44">
        <f t="shared" si="6"/>
        <v>190579.64601769912</v>
      </c>
      <c r="L59" s="50">
        <f t="shared" si="3"/>
        <v>6265.173466990369</v>
      </c>
    </row>
    <row r="60" spans="1:15" ht="21.75" customHeight="1">
      <c r="A60" s="18"/>
      <c r="B60" s="19" t="s">
        <v>56</v>
      </c>
      <c r="C60" s="26" t="s">
        <v>105</v>
      </c>
      <c r="D60" s="21" t="s">
        <v>9</v>
      </c>
      <c r="E60" s="22">
        <v>2</v>
      </c>
      <c r="F60" s="41">
        <v>243650</v>
      </c>
      <c r="G60" s="42">
        <v>8849.5575221238942</v>
      </c>
      <c r="H60" s="43">
        <f t="shared" si="4"/>
        <v>487300</v>
      </c>
      <c r="I60" s="42">
        <f t="shared" si="5"/>
        <v>17699.115044247788</v>
      </c>
      <c r="J60" s="44">
        <f t="shared" si="6"/>
        <v>504999.11504424777</v>
      </c>
      <c r="L60" s="50">
        <f t="shared" si="3"/>
        <v>7831.4668337379599</v>
      </c>
    </row>
    <row r="61" spans="1:15" ht="21.75" customHeight="1">
      <c r="A61" s="18"/>
      <c r="B61" s="19" t="s">
        <v>10</v>
      </c>
      <c r="C61" s="26" t="s">
        <v>106</v>
      </c>
      <c r="D61" s="21" t="s">
        <v>9</v>
      </c>
      <c r="E61" s="22">
        <v>1</v>
      </c>
      <c r="F61" s="41">
        <v>862000</v>
      </c>
      <c r="G61" s="42">
        <v>8849.5575221238942</v>
      </c>
      <c r="H61" s="43">
        <f t="shared" si="4"/>
        <v>862000</v>
      </c>
      <c r="I61" s="42">
        <f t="shared" si="5"/>
        <v>8849.5575221238942</v>
      </c>
      <c r="J61" s="44">
        <f t="shared" si="6"/>
        <v>870849.55752212391</v>
      </c>
      <c r="L61" s="50">
        <f t="shared" si="3"/>
        <v>7831.4668337379599</v>
      </c>
    </row>
    <row r="62" spans="1:15" ht="21.75" customHeight="1">
      <c r="A62" s="18"/>
      <c r="B62" s="19" t="s">
        <v>67</v>
      </c>
      <c r="C62" s="26" t="s">
        <v>107</v>
      </c>
      <c r="D62" s="21" t="s">
        <v>9</v>
      </c>
      <c r="E62" s="22">
        <v>4</v>
      </c>
      <c r="F62" s="41">
        <v>121250</v>
      </c>
      <c r="G62" s="42">
        <v>8849.5575221238942</v>
      </c>
      <c r="H62" s="43">
        <f t="shared" si="4"/>
        <v>485000</v>
      </c>
      <c r="I62" s="42">
        <f t="shared" si="5"/>
        <v>35398.230088495577</v>
      </c>
      <c r="J62" s="44">
        <f t="shared" si="6"/>
        <v>520398.23008849559</v>
      </c>
      <c r="L62" s="50">
        <f t="shared" si="3"/>
        <v>7831.4668337379599</v>
      </c>
    </row>
    <row r="63" spans="1:15" ht="21.75" customHeight="1">
      <c r="A63" s="18"/>
      <c r="B63" s="19" t="s">
        <v>95</v>
      </c>
      <c r="C63" s="26" t="s">
        <v>108</v>
      </c>
      <c r="D63" s="21" t="s">
        <v>9</v>
      </c>
      <c r="E63" s="22">
        <v>1</v>
      </c>
      <c r="F63" s="41">
        <v>121250</v>
      </c>
      <c r="G63" s="42">
        <v>8849.5575221238942</v>
      </c>
      <c r="H63" s="43">
        <f t="shared" si="4"/>
        <v>121250</v>
      </c>
      <c r="I63" s="42">
        <f t="shared" si="5"/>
        <v>8849.5575221238942</v>
      </c>
      <c r="J63" s="44">
        <f t="shared" si="6"/>
        <v>130099.5575221239</v>
      </c>
      <c r="L63" s="50">
        <f t="shared" si="3"/>
        <v>7831.4668337379599</v>
      </c>
    </row>
    <row r="64" spans="1:15" ht="21.75" customHeight="1">
      <c r="A64" s="18"/>
      <c r="B64" s="19" t="s">
        <v>96</v>
      </c>
      <c r="C64" s="26" t="s">
        <v>109</v>
      </c>
      <c r="D64" s="21" t="s">
        <v>9</v>
      </c>
      <c r="E64" s="22">
        <v>2</v>
      </c>
      <c r="F64" s="41">
        <v>211500</v>
      </c>
      <c r="G64" s="42">
        <v>8849.5575221238942</v>
      </c>
      <c r="H64" s="43">
        <f t="shared" si="4"/>
        <v>423000</v>
      </c>
      <c r="I64" s="42">
        <f t="shared" si="5"/>
        <v>17699.115044247788</v>
      </c>
      <c r="J64" s="44">
        <f t="shared" si="6"/>
        <v>440699.11504424777</v>
      </c>
      <c r="L64" s="50">
        <f t="shared" si="3"/>
        <v>7831.4668337379599</v>
      </c>
    </row>
    <row r="65" spans="1:15" s="7" customFormat="1">
      <c r="A65" s="3"/>
      <c r="B65" s="10"/>
      <c r="C65" s="11" t="s">
        <v>17</v>
      </c>
      <c r="D65" s="12"/>
      <c r="E65" s="13"/>
      <c r="F65" s="45"/>
      <c r="G65" s="46">
        <v>0</v>
      </c>
      <c r="H65" s="43">
        <f t="shared" si="4"/>
        <v>0</v>
      </c>
      <c r="I65" s="42">
        <f t="shared" si="5"/>
        <v>0</v>
      </c>
      <c r="J65" s="44">
        <f t="shared" si="6"/>
        <v>0</v>
      </c>
      <c r="L65" s="50">
        <f t="shared" si="3"/>
        <v>0</v>
      </c>
      <c r="M65" s="9"/>
      <c r="N65" s="9"/>
      <c r="O65" s="9"/>
    </row>
    <row r="66" spans="1:15" ht="90">
      <c r="A66" s="18"/>
      <c r="B66" s="19">
        <v>9</v>
      </c>
      <c r="C66" s="20" t="s">
        <v>38</v>
      </c>
      <c r="D66" s="21"/>
      <c r="E66" s="22"/>
      <c r="F66" s="41"/>
      <c r="G66" s="42">
        <v>0</v>
      </c>
      <c r="H66" s="43">
        <f t="shared" si="4"/>
        <v>0</v>
      </c>
      <c r="I66" s="42">
        <f t="shared" si="5"/>
        <v>0</v>
      </c>
      <c r="J66" s="44">
        <f t="shared" si="6"/>
        <v>0</v>
      </c>
      <c r="L66" s="50">
        <f t="shared" si="3"/>
        <v>0</v>
      </c>
    </row>
    <row r="67" spans="1:15" ht="21.75" customHeight="1">
      <c r="A67" s="18"/>
      <c r="B67" s="19" t="s">
        <v>4</v>
      </c>
      <c r="C67" s="26" t="s">
        <v>37</v>
      </c>
      <c r="D67" s="21" t="s">
        <v>20</v>
      </c>
      <c r="E67" s="22">
        <f>(1745+645)*1.05</f>
        <v>2509.5</v>
      </c>
      <c r="F67" s="41">
        <v>425</v>
      </c>
      <c r="G67" s="42">
        <v>70.796460176991161</v>
      </c>
      <c r="H67" s="43">
        <f t="shared" si="4"/>
        <v>1066537.5</v>
      </c>
      <c r="I67" s="42">
        <f t="shared" si="5"/>
        <v>177663.71681415933</v>
      </c>
      <c r="J67" s="44">
        <f t="shared" si="6"/>
        <v>1244201.2168141594</v>
      </c>
      <c r="L67" s="50">
        <f t="shared" si="3"/>
        <v>62.651734669903689</v>
      </c>
    </row>
    <row r="68" spans="1:15" ht="21.75" customHeight="1">
      <c r="A68" s="18"/>
      <c r="B68" s="19" t="s">
        <v>5</v>
      </c>
      <c r="C68" s="26" t="s">
        <v>18</v>
      </c>
      <c r="D68" s="21" t="s">
        <v>20</v>
      </c>
      <c r="E68" s="22">
        <v>14285</v>
      </c>
      <c r="F68" s="41">
        <v>480</v>
      </c>
      <c r="G68" s="42">
        <v>70.796460176991161</v>
      </c>
      <c r="H68" s="43">
        <f t="shared" si="4"/>
        <v>6856800</v>
      </c>
      <c r="I68" s="42">
        <f t="shared" si="5"/>
        <v>1011327.4336283187</v>
      </c>
      <c r="J68" s="44">
        <f t="shared" si="6"/>
        <v>7868127.4336283188</v>
      </c>
      <c r="L68" s="50">
        <f t="shared" si="3"/>
        <v>62.651734669903689</v>
      </c>
    </row>
    <row r="69" spans="1:15" ht="21.75" customHeight="1">
      <c r="A69" s="18"/>
      <c r="B69" s="19" t="s">
        <v>6</v>
      </c>
      <c r="C69" s="26" t="s">
        <v>19</v>
      </c>
      <c r="D69" s="21" t="s">
        <v>20</v>
      </c>
      <c r="E69" s="22">
        <v>2200</v>
      </c>
      <c r="F69" s="41">
        <v>525</v>
      </c>
      <c r="G69" s="42">
        <v>70.796460176991161</v>
      </c>
      <c r="H69" s="43">
        <f t="shared" si="4"/>
        <v>1155000</v>
      </c>
      <c r="I69" s="42">
        <f t="shared" si="5"/>
        <v>155752.21238938055</v>
      </c>
      <c r="J69" s="44">
        <f t="shared" si="6"/>
        <v>1310752.2123893807</v>
      </c>
      <c r="L69" s="50">
        <f t="shared" si="3"/>
        <v>62.651734669903689</v>
      </c>
    </row>
    <row r="70" spans="1:15" ht="21.75" customHeight="1">
      <c r="A70" s="18"/>
      <c r="B70" s="19" t="s">
        <v>56</v>
      </c>
      <c r="C70" s="26" t="s">
        <v>114</v>
      </c>
      <c r="D70" s="21" t="s">
        <v>29</v>
      </c>
      <c r="E70" s="22">
        <v>300</v>
      </c>
      <c r="F70" s="41">
        <v>800</v>
      </c>
      <c r="G70" s="42">
        <v>176.9911504424779</v>
      </c>
      <c r="H70" s="43">
        <f t="shared" si="4"/>
        <v>240000</v>
      </c>
      <c r="I70" s="42">
        <f t="shared" si="5"/>
        <v>53097.345132743372</v>
      </c>
      <c r="J70" s="44">
        <f t="shared" si="6"/>
        <v>293097.34513274336</v>
      </c>
      <c r="L70" s="50">
        <f t="shared" si="3"/>
        <v>156.62933667475923</v>
      </c>
    </row>
    <row r="71" spans="1:15" ht="21.75" customHeight="1">
      <c r="A71" s="18"/>
      <c r="B71" s="19" t="s">
        <v>10</v>
      </c>
      <c r="C71" s="26" t="s">
        <v>34</v>
      </c>
      <c r="D71" s="21" t="s">
        <v>20</v>
      </c>
      <c r="E71" s="22">
        <v>93</v>
      </c>
      <c r="F71" s="41">
        <v>5050</v>
      </c>
      <c r="G71" s="42">
        <v>265.48672566371681</v>
      </c>
      <c r="H71" s="43">
        <f t="shared" si="4"/>
        <v>469650</v>
      </c>
      <c r="I71" s="42">
        <f t="shared" si="5"/>
        <v>24690.265486725664</v>
      </c>
      <c r="J71" s="44">
        <f t="shared" si="6"/>
        <v>494340.26548672566</v>
      </c>
      <c r="L71" s="50">
        <f t="shared" si="3"/>
        <v>234.9440050121388</v>
      </c>
    </row>
    <row r="72" spans="1:15" ht="21.75" customHeight="1">
      <c r="A72" s="18"/>
      <c r="B72" s="19" t="s">
        <v>67</v>
      </c>
      <c r="C72" s="26" t="s">
        <v>30</v>
      </c>
      <c r="D72" s="21" t="s">
        <v>29</v>
      </c>
      <c r="E72" s="22">
        <v>250</v>
      </c>
      <c r="F72" s="41">
        <v>700</v>
      </c>
      <c r="G72" s="42">
        <v>88.495575221238951</v>
      </c>
      <c r="H72" s="43">
        <f t="shared" si="4"/>
        <v>175000</v>
      </c>
      <c r="I72" s="42">
        <f t="shared" si="5"/>
        <v>22123.893805309737</v>
      </c>
      <c r="J72" s="44">
        <f t="shared" si="6"/>
        <v>197123.89380530972</v>
      </c>
      <c r="L72" s="50">
        <f t="shared" ref="L72:L100" si="7">G72/113%</f>
        <v>78.314668337379615</v>
      </c>
    </row>
    <row r="73" spans="1:15" ht="45">
      <c r="A73" s="18"/>
      <c r="B73" s="19">
        <v>10</v>
      </c>
      <c r="C73" s="20" t="s">
        <v>112</v>
      </c>
      <c r="D73" s="21" t="s">
        <v>20</v>
      </c>
      <c r="E73" s="22">
        <v>8915</v>
      </c>
      <c r="F73" s="41">
        <v>125</v>
      </c>
      <c r="G73" s="42">
        <v>44.247787610619476</v>
      </c>
      <c r="H73" s="43">
        <f t="shared" si="4"/>
        <v>1114375</v>
      </c>
      <c r="I73" s="42">
        <f t="shared" si="5"/>
        <v>394469.02654867264</v>
      </c>
      <c r="J73" s="44">
        <f t="shared" si="6"/>
        <v>1508844.0265486727</v>
      </c>
      <c r="L73" s="50">
        <f t="shared" si="7"/>
        <v>39.157334168689808</v>
      </c>
    </row>
    <row r="74" spans="1:15" ht="60">
      <c r="A74" s="18"/>
      <c r="B74" s="19">
        <v>11</v>
      </c>
      <c r="C74" s="20" t="s">
        <v>113</v>
      </c>
      <c r="D74" s="21" t="s">
        <v>20</v>
      </c>
      <c r="E74" s="22">
        <v>350</v>
      </c>
      <c r="F74" s="41">
        <v>125</v>
      </c>
      <c r="G74" s="42">
        <v>44.247787610619476</v>
      </c>
      <c r="H74" s="43">
        <f t="shared" si="4"/>
        <v>43750</v>
      </c>
      <c r="I74" s="42">
        <f t="shared" si="5"/>
        <v>15486.725663716816</v>
      </c>
      <c r="J74" s="44">
        <f t="shared" si="6"/>
        <v>59236.725663716818</v>
      </c>
      <c r="L74" s="50">
        <f t="shared" si="7"/>
        <v>39.157334168689808</v>
      </c>
    </row>
    <row r="75" spans="1:15" ht="30">
      <c r="A75" s="18"/>
      <c r="B75" s="19">
        <v>12</v>
      </c>
      <c r="C75" s="20" t="s">
        <v>115</v>
      </c>
      <c r="D75" s="21" t="s">
        <v>20</v>
      </c>
      <c r="E75" s="28">
        <v>8.5</v>
      </c>
      <c r="F75" s="41">
        <v>3000</v>
      </c>
      <c r="G75" s="42">
        <v>265.48672566371681</v>
      </c>
      <c r="H75" s="43">
        <f t="shared" si="4"/>
        <v>25500</v>
      </c>
      <c r="I75" s="42">
        <f t="shared" si="5"/>
        <v>2256.6371681415931</v>
      </c>
      <c r="J75" s="44">
        <f t="shared" si="6"/>
        <v>27756.637168141591</v>
      </c>
      <c r="L75" s="50">
        <f t="shared" si="7"/>
        <v>234.9440050121388</v>
      </c>
    </row>
    <row r="76" spans="1:15" s="7" customFormat="1">
      <c r="A76" s="3"/>
      <c r="B76" s="10"/>
      <c r="C76" s="11" t="s">
        <v>21</v>
      </c>
      <c r="D76" s="12"/>
      <c r="E76" s="13"/>
      <c r="F76" s="45"/>
      <c r="G76" s="46">
        <v>0</v>
      </c>
      <c r="H76" s="43">
        <f t="shared" si="4"/>
        <v>0</v>
      </c>
      <c r="I76" s="42">
        <f t="shared" si="5"/>
        <v>0</v>
      </c>
      <c r="J76" s="44">
        <f t="shared" si="6"/>
        <v>0</v>
      </c>
      <c r="L76" s="50">
        <f t="shared" si="7"/>
        <v>0</v>
      </c>
      <c r="M76" s="9"/>
      <c r="N76" s="9"/>
      <c r="O76" s="9"/>
    </row>
    <row r="77" spans="1:15" ht="30">
      <c r="A77" s="18"/>
      <c r="B77" s="19">
        <v>13</v>
      </c>
      <c r="C77" s="20" t="s">
        <v>28</v>
      </c>
      <c r="D77" s="21"/>
      <c r="E77" s="22"/>
      <c r="F77" s="41"/>
      <c r="G77" s="42">
        <v>0</v>
      </c>
      <c r="H77" s="43">
        <f t="shared" si="4"/>
        <v>0</v>
      </c>
      <c r="I77" s="42">
        <f t="shared" si="5"/>
        <v>0</v>
      </c>
      <c r="J77" s="44">
        <f t="shared" si="6"/>
        <v>0</v>
      </c>
      <c r="L77" s="50">
        <f t="shared" si="7"/>
        <v>0</v>
      </c>
    </row>
    <row r="78" spans="1:15">
      <c r="A78" s="18"/>
      <c r="B78" s="19" t="s">
        <v>11</v>
      </c>
      <c r="C78" s="27" t="s">
        <v>116</v>
      </c>
      <c r="D78" s="21"/>
      <c r="E78" s="22"/>
      <c r="F78" s="41"/>
      <c r="G78" s="42">
        <v>0</v>
      </c>
      <c r="H78" s="43">
        <f t="shared" si="4"/>
        <v>0</v>
      </c>
      <c r="I78" s="42">
        <f t="shared" si="5"/>
        <v>0</v>
      </c>
      <c r="J78" s="44">
        <f t="shared" si="6"/>
        <v>0</v>
      </c>
      <c r="L78" s="50">
        <f t="shared" si="7"/>
        <v>0</v>
      </c>
    </row>
    <row r="79" spans="1:15" ht="21.75" customHeight="1">
      <c r="A79" s="18"/>
      <c r="B79" s="19" t="s">
        <v>4</v>
      </c>
      <c r="C79" s="26" t="s">
        <v>117</v>
      </c>
      <c r="D79" s="21" t="s">
        <v>36</v>
      </c>
      <c r="E79" s="28">
        <v>22.5</v>
      </c>
      <c r="F79" s="41">
        <v>4300</v>
      </c>
      <c r="G79" s="42">
        <v>442.47787610619474</v>
      </c>
      <c r="H79" s="43">
        <f t="shared" si="4"/>
        <v>96750</v>
      </c>
      <c r="I79" s="42">
        <f t="shared" si="5"/>
        <v>9955.7522123893814</v>
      </c>
      <c r="J79" s="44">
        <f t="shared" si="6"/>
        <v>106705.75221238939</v>
      </c>
      <c r="L79" s="50">
        <f t="shared" si="7"/>
        <v>391.57334168689806</v>
      </c>
    </row>
    <row r="80" spans="1:15">
      <c r="A80" s="18"/>
      <c r="B80" s="19" t="s">
        <v>12</v>
      </c>
      <c r="C80" s="27" t="s">
        <v>121</v>
      </c>
      <c r="D80" s="21"/>
      <c r="E80" s="22"/>
      <c r="F80" s="41"/>
      <c r="G80" s="42">
        <v>0</v>
      </c>
      <c r="H80" s="43">
        <f t="shared" si="4"/>
        <v>0</v>
      </c>
      <c r="I80" s="42">
        <f t="shared" si="5"/>
        <v>0</v>
      </c>
      <c r="J80" s="44">
        <f t="shared" si="6"/>
        <v>0</v>
      </c>
      <c r="L80" s="50">
        <f t="shared" si="7"/>
        <v>0</v>
      </c>
    </row>
    <row r="81" spans="1:15" ht="21.75" customHeight="1">
      <c r="A81" s="18"/>
      <c r="B81" s="19" t="s">
        <v>4</v>
      </c>
      <c r="C81" s="26" t="s">
        <v>39</v>
      </c>
      <c r="D81" s="21" t="s">
        <v>36</v>
      </c>
      <c r="E81" s="22">
        <v>21</v>
      </c>
      <c r="F81" s="41">
        <v>4500</v>
      </c>
      <c r="G81" s="42">
        <v>442.47787610619474</v>
      </c>
      <c r="H81" s="43">
        <f t="shared" si="4"/>
        <v>94500</v>
      </c>
      <c r="I81" s="42">
        <f t="shared" si="5"/>
        <v>9292.0353982300894</v>
      </c>
      <c r="J81" s="44">
        <f t="shared" si="6"/>
        <v>103792.03539823009</v>
      </c>
      <c r="L81" s="50">
        <f t="shared" si="7"/>
        <v>391.57334168689806</v>
      </c>
    </row>
    <row r="82" spans="1:15">
      <c r="A82" s="18"/>
      <c r="B82" s="19" t="s">
        <v>16</v>
      </c>
      <c r="C82" s="27" t="s">
        <v>118</v>
      </c>
      <c r="D82" s="21"/>
      <c r="E82" s="22"/>
      <c r="F82" s="41"/>
      <c r="G82" s="42">
        <v>0</v>
      </c>
      <c r="H82" s="43">
        <f t="shared" ref="H82:H100" si="8">F82*E82</f>
        <v>0</v>
      </c>
      <c r="I82" s="42">
        <f t="shared" ref="I82:I100" si="9">G82*E82</f>
        <v>0</v>
      </c>
      <c r="J82" s="44">
        <f t="shared" ref="J82:J100" si="10">I82+H82</f>
        <v>0</v>
      </c>
      <c r="L82" s="50">
        <f t="shared" si="7"/>
        <v>0</v>
      </c>
    </row>
    <row r="83" spans="1:15" ht="21.75" customHeight="1">
      <c r="A83" s="18"/>
      <c r="B83" s="19" t="s">
        <v>4</v>
      </c>
      <c r="C83" s="26" t="s">
        <v>119</v>
      </c>
      <c r="D83" s="21" t="s">
        <v>36</v>
      </c>
      <c r="E83" s="22">
        <v>35</v>
      </c>
      <c r="F83" s="41">
        <v>5000</v>
      </c>
      <c r="G83" s="42">
        <v>442.47787610619474</v>
      </c>
      <c r="H83" s="43">
        <f t="shared" si="8"/>
        <v>175000</v>
      </c>
      <c r="I83" s="42">
        <f t="shared" si="9"/>
        <v>15486.725663716816</v>
      </c>
      <c r="J83" s="44">
        <f t="shared" si="10"/>
        <v>190486.72566371682</v>
      </c>
      <c r="L83" s="50">
        <f t="shared" si="7"/>
        <v>391.57334168689806</v>
      </c>
    </row>
    <row r="84" spans="1:15">
      <c r="A84" s="18"/>
      <c r="B84" s="19" t="s">
        <v>31</v>
      </c>
      <c r="C84" s="27" t="s">
        <v>118</v>
      </c>
      <c r="D84" s="21"/>
      <c r="E84" s="22"/>
      <c r="F84" s="41"/>
      <c r="G84" s="42">
        <v>0</v>
      </c>
      <c r="H84" s="43">
        <f t="shared" si="8"/>
        <v>0</v>
      </c>
      <c r="I84" s="42">
        <f t="shared" si="9"/>
        <v>0</v>
      </c>
      <c r="J84" s="44">
        <f t="shared" si="10"/>
        <v>0</v>
      </c>
      <c r="L84" s="50">
        <f t="shared" si="7"/>
        <v>0</v>
      </c>
    </row>
    <row r="85" spans="1:15" ht="21.75" customHeight="1">
      <c r="A85" s="18"/>
      <c r="B85" s="19" t="s">
        <v>4</v>
      </c>
      <c r="C85" s="26" t="s">
        <v>120</v>
      </c>
      <c r="D85" s="21" t="s">
        <v>9</v>
      </c>
      <c r="E85" s="28">
        <v>20</v>
      </c>
      <c r="F85" s="41">
        <v>9000</v>
      </c>
      <c r="G85" s="42">
        <v>884.95575221238948</v>
      </c>
      <c r="H85" s="43">
        <f t="shared" si="8"/>
        <v>180000</v>
      </c>
      <c r="I85" s="42">
        <f t="shared" si="9"/>
        <v>17699.115044247788</v>
      </c>
      <c r="J85" s="44">
        <f t="shared" si="10"/>
        <v>197699.1150442478</v>
      </c>
      <c r="L85" s="50">
        <f t="shared" si="7"/>
        <v>783.14668337379612</v>
      </c>
    </row>
    <row r="86" spans="1:15">
      <c r="A86" s="18"/>
      <c r="B86" s="19" t="s">
        <v>40</v>
      </c>
      <c r="C86" s="27" t="s">
        <v>123</v>
      </c>
      <c r="D86" s="21"/>
      <c r="E86" s="22"/>
      <c r="F86" s="41"/>
      <c r="G86" s="42">
        <v>0</v>
      </c>
      <c r="H86" s="43">
        <f t="shared" si="8"/>
        <v>0</v>
      </c>
      <c r="I86" s="42">
        <f t="shared" si="9"/>
        <v>0</v>
      </c>
      <c r="J86" s="44">
        <f t="shared" si="10"/>
        <v>0</v>
      </c>
      <c r="L86" s="50">
        <f t="shared" si="7"/>
        <v>0</v>
      </c>
    </row>
    <row r="87" spans="1:15" ht="21.75" customHeight="1">
      <c r="A87" s="18"/>
      <c r="B87" s="19" t="s">
        <v>4</v>
      </c>
      <c r="C87" s="26" t="s">
        <v>122</v>
      </c>
      <c r="D87" s="21" t="s">
        <v>29</v>
      </c>
      <c r="E87" s="28">
        <v>950</v>
      </c>
      <c r="F87" s="41">
        <v>1600</v>
      </c>
      <c r="G87" s="42">
        <v>88.495575221238951</v>
      </c>
      <c r="H87" s="43">
        <f t="shared" si="8"/>
        <v>1520000</v>
      </c>
      <c r="I87" s="42">
        <f t="shared" si="9"/>
        <v>84070.796460177007</v>
      </c>
      <c r="J87" s="44">
        <f t="shared" si="10"/>
        <v>1604070.7964601771</v>
      </c>
      <c r="L87" s="50">
        <f t="shared" si="7"/>
        <v>78.314668337379615</v>
      </c>
    </row>
    <row r="88" spans="1:15">
      <c r="A88" s="18"/>
      <c r="B88" s="19" t="s">
        <v>62</v>
      </c>
      <c r="C88" s="27" t="s">
        <v>124</v>
      </c>
      <c r="D88" s="21"/>
      <c r="E88" s="22"/>
      <c r="F88" s="41"/>
      <c r="G88" s="42">
        <v>0</v>
      </c>
      <c r="H88" s="43">
        <f t="shared" si="8"/>
        <v>0</v>
      </c>
      <c r="I88" s="42">
        <f t="shared" si="9"/>
        <v>0</v>
      </c>
      <c r="J88" s="44">
        <f t="shared" si="10"/>
        <v>0</v>
      </c>
      <c r="L88" s="50">
        <f t="shared" si="7"/>
        <v>0</v>
      </c>
    </row>
    <row r="89" spans="1:15" ht="21.75" customHeight="1">
      <c r="A89" s="18"/>
      <c r="B89" s="19" t="s">
        <v>4</v>
      </c>
      <c r="C89" s="26" t="s">
        <v>122</v>
      </c>
      <c r="D89" s="21" t="s">
        <v>29</v>
      </c>
      <c r="E89" s="28">
        <v>40</v>
      </c>
      <c r="F89" s="41">
        <v>1600</v>
      </c>
      <c r="G89" s="42">
        <v>88.495575221238951</v>
      </c>
      <c r="H89" s="43">
        <f t="shared" si="8"/>
        <v>64000</v>
      </c>
      <c r="I89" s="42">
        <f t="shared" si="9"/>
        <v>3539.8230088495579</v>
      </c>
      <c r="J89" s="44">
        <f t="shared" si="10"/>
        <v>67539.823008849562</v>
      </c>
      <c r="L89" s="50">
        <f t="shared" si="7"/>
        <v>78.314668337379615</v>
      </c>
    </row>
    <row r="90" spans="1:15">
      <c r="A90" s="18"/>
      <c r="B90" s="19" t="s">
        <v>65</v>
      </c>
      <c r="C90" s="27" t="s">
        <v>63</v>
      </c>
      <c r="D90" s="21"/>
      <c r="E90" s="22"/>
      <c r="F90" s="41"/>
      <c r="G90" s="42">
        <v>0</v>
      </c>
      <c r="H90" s="43">
        <f t="shared" si="8"/>
        <v>0</v>
      </c>
      <c r="I90" s="42">
        <f t="shared" si="9"/>
        <v>0</v>
      </c>
      <c r="J90" s="44">
        <f t="shared" si="10"/>
        <v>0</v>
      </c>
      <c r="L90" s="50">
        <f t="shared" si="7"/>
        <v>0</v>
      </c>
    </row>
    <row r="91" spans="1:15" ht="21.75" customHeight="1">
      <c r="A91" s="18"/>
      <c r="B91" s="19" t="s">
        <v>4</v>
      </c>
      <c r="C91" s="26" t="s">
        <v>64</v>
      </c>
      <c r="D91" s="21" t="s">
        <v>36</v>
      </c>
      <c r="E91" s="28">
        <v>27</v>
      </c>
      <c r="F91" s="41">
        <v>2000</v>
      </c>
      <c r="G91" s="42">
        <v>176.9911504424779</v>
      </c>
      <c r="H91" s="43">
        <f t="shared" si="8"/>
        <v>54000</v>
      </c>
      <c r="I91" s="42">
        <f t="shared" si="9"/>
        <v>4778.7610619469033</v>
      </c>
      <c r="J91" s="44">
        <f t="shared" si="10"/>
        <v>58778.761061946905</v>
      </c>
      <c r="L91" s="50">
        <f t="shared" si="7"/>
        <v>156.62933667475923</v>
      </c>
    </row>
    <row r="92" spans="1:15" s="7" customFormat="1">
      <c r="A92" s="3"/>
      <c r="B92" s="10"/>
      <c r="C92" s="11" t="s">
        <v>41</v>
      </c>
      <c r="D92" s="12"/>
      <c r="E92" s="13"/>
      <c r="F92" s="45"/>
      <c r="G92" s="46">
        <v>0</v>
      </c>
      <c r="H92" s="43">
        <f t="shared" si="8"/>
        <v>0</v>
      </c>
      <c r="I92" s="42">
        <f t="shared" si="9"/>
        <v>0</v>
      </c>
      <c r="J92" s="44">
        <f t="shared" si="10"/>
        <v>0</v>
      </c>
      <c r="L92" s="50">
        <f t="shared" si="7"/>
        <v>0</v>
      </c>
      <c r="M92" s="9"/>
      <c r="N92" s="9"/>
      <c r="O92" s="9"/>
    </row>
    <row r="93" spans="1:15" ht="60">
      <c r="A93" s="18"/>
      <c r="B93" s="19">
        <v>14</v>
      </c>
      <c r="C93" s="20" t="s">
        <v>42</v>
      </c>
      <c r="D93" s="21"/>
      <c r="E93" s="22"/>
      <c r="F93" s="41"/>
      <c r="G93" s="42">
        <v>0</v>
      </c>
      <c r="H93" s="43">
        <f t="shared" si="8"/>
        <v>0</v>
      </c>
      <c r="I93" s="42">
        <f t="shared" si="9"/>
        <v>0</v>
      </c>
      <c r="J93" s="44">
        <f t="shared" si="10"/>
        <v>0</v>
      </c>
      <c r="L93" s="50">
        <f t="shared" si="7"/>
        <v>0</v>
      </c>
    </row>
    <row r="94" spans="1:15" ht="21.75" customHeight="1">
      <c r="A94" s="18"/>
      <c r="B94" s="19" t="s">
        <v>4</v>
      </c>
      <c r="C94" s="26" t="s">
        <v>43</v>
      </c>
      <c r="D94" s="21" t="s">
        <v>9</v>
      </c>
      <c r="E94" s="22">
        <v>2</v>
      </c>
      <c r="F94" s="41">
        <v>125000</v>
      </c>
      <c r="G94" s="42">
        <v>2654.8672566371683</v>
      </c>
      <c r="H94" s="43">
        <f t="shared" si="8"/>
        <v>250000</v>
      </c>
      <c r="I94" s="42">
        <f t="shared" si="9"/>
        <v>5309.7345132743367</v>
      </c>
      <c r="J94" s="44">
        <f t="shared" si="10"/>
        <v>255309.73451327434</v>
      </c>
      <c r="L94" s="50">
        <f t="shared" si="7"/>
        <v>2349.4400501213881</v>
      </c>
    </row>
    <row r="95" spans="1:15" ht="30">
      <c r="A95" s="18"/>
      <c r="B95" s="19">
        <v>15</v>
      </c>
      <c r="C95" s="20" t="s">
        <v>129</v>
      </c>
      <c r="D95" s="21" t="s">
        <v>14</v>
      </c>
      <c r="E95" s="22">
        <v>1</v>
      </c>
      <c r="F95" s="41">
        <v>1990000</v>
      </c>
      <c r="G95" s="42">
        <v>265486.72566371685</v>
      </c>
      <c r="H95" s="43">
        <f t="shared" si="8"/>
        <v>1990000</v>
      </c>
      <c r="I95" s="42">
        <f t="shared" si="9"/>
        <v>265486.72566371685</v>
      </c>
      <c r="J95" s="44">
        <f t="shared" si="10"/>
        <v>2255486.7256637169</v>
      </c>
      <c r="L95" s="50">
        <f t="shared" si="7"/>
        <v>234944.00501213883</v>
      </c>
    </row>
    <row r="96" spans="1:15">
      <c r="A96" s="18"/>
      <c r="B96" s="19">
        <v>16</v>
      </c>
      <c r="C96" s="20" t="s">
        <v>130</v>
      </c>
      <c r="D96" s="21" t="s">
        <v>13</v>
      </c>
      <c r="E96" s="22">
        <v>1</v>
      </c>
      <c r="F96" s="41">
        <v>1780000</v>
      </c>
      <c r="G96" s="42">
        <v>88495.575221238949</v>
      </c>
      <c r="H96" s="43">
        <f t="shared" si="8"/>
        <v>1780000</v>
      </c>
      <c r="I96" s="42">
        <f t="shared" si="9"/>
        <v>88495.575221238949</v>
      </c>
      <c r="J96" s="44">
        <f t="shared" si="10"/>
        <v>1868495.5752212389</v>
      </c>
      <c r="L96" s="50">
        <f t="shared" si="7"/>
        <v>78314.668337379611</v>
      </c>
    </row>
    <row r="97" spans="1:12">
      <c r="A97" s="18"/>
      <c r="B97" s="19">
        <v>17</v>
      </c>
      <c r="C97" s="20" t="s">
        <v>32</v>
      </c>
      <c r="D97" s="21" t="s">
        <v>14</v>
      </c>
      <c r="E97" s="22">
        <v>1</v>
      </c>
      <c r="F97" s="41">
        <v>0</v>
      </c>
      <c r="G97" s="42">
        <v>176991.1504424779</v>
      </c>
      <c r="H97" s="43">
        <f t="shared" si="8"/>
        <v>0</v>
      </c>
      <c r="I97" s="42">
        <f t="shared" si="9"/>
        <v>176991.1504424779</v>
      </c>
      <c r="J97" s="44">
        <f t="shared" si="10"/>
        <v>176991.1504424779</v>
      </c>
      <c r="L97" s="50">
        <f t="shared" si="7"/>
        <v>156629.33667475922</v>
      </c>
    </row>
    <row r="98" spans="1:12" ht="45">
      <c r="A98" s="18"/>
      <c r="B98" s="19">
        <v>18</v>
      </c>
      <c r="C98" s="20" t="s">
        <v>126</v>
      </c>
      <c r="D98" s="21" t="s">
        <v>14</v>
      </c>
      <c r="E98" s="22">
        <v>1</v>
      </c>
      <c r="F98" s="41">
        <v>0</v>
      </c>
      <c r="G98" s="42">
        <v>132743.36283185842</v>
      </c>
      <c r="H98" s="43">
        <f t="shared" si="8"/>
        <v>0</v>
      </c>
      <c r="I98" s="42">
        <f t="shared" si="9"/>
        <v>132743.36283185842</v>
      </c>
      <c r="J98" s="44">
        <f t="shared" si="10"/>
        <v>132743.36283185842</v>
      </c>
      <c r="L98" s="50">
        <f t="shared" si="7"/>
        <v>117472.00250606942</v>
      </c>
    </row>
    <row r="99" spans="1:12" ht="30">
      <c r="A99" s="18"/>
      <c r="B99" s="19">
        <v>19</v>
      </c>
      <c r="C99" s="20" t="s">
        <v>127</v>
      </c>
      <c r="D99" s="21" t="s">
        <v>14</v>
      </c>
      <c r="E99" s="22">
        <v>1</v>
      </c>
      <c r="F99" s="41">
        <v>450000</v>
      </c>
      <c r="G99" s="42">
        <v>88495.575221238949</v>
      </c>
      <c r="H99" s="43">
        <f t="shared" si="8"/>
        <v>450000</v>
      </c>
      <c r="I99" s="42">
        <f t="shared" si="9"/>
        <v>88495.575221238949</v>
      </c>
      <c r="J99" s="44">
        <f t="shared" si="10"/>
        <v>538495.57522123889</v>
      </c>
      <c r="L99" s="50">
        <f t="shared" si="7"/>
        <v>78314.668337379611</v>
      </c>
    </row>
    <row r="100" spans="1:12" ht="30.75" thickBot="1">
      <c r="A100" s="18"/>
      <c r="B100" s="19">
        <v>20</v>
      </c>
      <c r="C100" s="20" t="s">
        <v>125</v>
      </c>
      <c r="D100" s="29" t="s">
        <v>128</v>
      </c>
      <c r="E100" s="30">
        <v>12</v>
      </c>
      <c r="F100" s="41">
        <v>0</v>
      </c>
      <c r="G100" s="42">
        <v>132743.36283185842</v>
      </c>
      <c r="H100" s="43">
        <f t="shared" si="8"/>
        <v>0</v>
      </c>
      <c r="I100" s="42">
        <f t="shared" si="9"/>
        <v>1592920.353982301</v>
      </c>
      <c r="J100" s="44">
        <f t="shared" si="10"/>
        <v>1592920.353982301</v>
      </c>
      <c r="L100" s="50">
        <f t="shared" si="7"/>
        <v>117472.00250606942</v>
      </c>
    </row>
    <row r="101" spans="1:12" ht="24.6" customHeight="1" thickBot="1">
      <c r="A101" s="31" t="s">
        <v>7</v>
      </c>
      <c r="B101" s="263" t="s">
        <v>8</v>
      </c>
      <c r="C101" s="264"/>
      <c r="D101" s="264"/>
      <c r="E101" s="264"/>
      <c r="F101" s="264"/>
      <c r="G101" s="264"/>
      <c r="H101" s="32">
        <f t="shared" ref="H101:I101" si="11">SUM(H6:H100)</f>
        <v>140045430.70000002</v>
      </c>
      <c r="I101" s="32">
        <f t="shared" si="11"/>
        <v>7379433.6283185836</v>
      </c>
      <c r="J101" s="32">
        <f>SUM(J6:J100)</f>
        <v>147424864.3283186</v>
      </c>
    </row>
    <row r="102" spans="1:12">
      <c r="B102" s="34" t="s">
        <v>44</v>
      </c>
      <c r="C102" s="34"/>
      <c r="D102" s="34"/>
      <c r="E102" s="34"/>
      <c r="F102" s="34"/>
      <c r="G102" s="34"/>
    </row>
    <row r="103" spans="1:12">
      <c r="B103" s="36">
        <v>1</v>
      </c>
      <c r="C103" s="37" t="s">
        <v>45</v>
      </c>
      <c r="D103" s="34"/>
      <c r="E103" s="34"/>
      <c r="F103" s="34"/>
      <c r="G103" s="34"/>
    </row>
    <row r="104" spans="1:12">
      <c r="B104" s="36">
        <v>2</v>
      </c>
      <c r="C104" s="37" t="s">
        <v>46</v>
      </c>
      <c r="D104" s="38"/>
      <c r="E104" s="39"/>
      <c r="F104" s="34"/>
      <c r="G104" s="34"/>
    </row>
    <row r="105" spans="1:12">
      <c r="B105" s="36">
        <v>3</v>
      </c>
      <c r="C105" s="37" t="s">
        <v>47</v>
      </c>
      <c r="D105" s="38"/>
      <c r="E105" s="39"/>
      <c r="F105" s="34"/>
      <c r="G105" s="34"/>
    </row>
    <row r="106" spans="1:12">
      <c r="B106" s="36">
        <v>4</v>
      </c>
      <c r="C106" s="37" t="s">
        <v>48</v>
      </c>
      <c r="D106" s="38"/>
      <c r="E106" s="39"/>
      <c r="F106" s="34"/>
      <c r="G106" s="34"/>
    </row>
    <row r="107" spans="1:12" ht="38.1" customHeight="1">
      <c r="B107" s="36">
        <v>5</v>
      </c>
      <c r="C107" s="268" t="s">
        <v>49</v>
      </c>
      <c r="D107" s="268"/>
      <c r="E107" s="268"/>
      <c r="F107" s="268"/>
      <c r="G107" s="268"/>
      <c r="H107" s="268"/>
      <c r="I107" s="268"/>
      <c r="J107" s="268"/>
    </row>
    <row r="108" spans="1:12" ht="15" customHeight="1"/>
    <row r="109" spans="1:12" ht="15" customHeight="1"/>
  </sheetData>
  <mergeCells count="10">
    <mergeCell ref="C107:J107"/>
    <mergeCell ref="A1:J1"/>
    <mergeCell ref="A2:J2"/>
    <mergeCell ref="B3:B4"/>
    <mergeCell ref="C3:C4"/>
    <mergeCell ref="D3:D4"/>
    <mergeCell ref="E3:E4"/>
    <mergeCell ref="F3:G3"/>
    <mergeCell ref="H3:I3"/>
    <mergeCell ref="J3:J4"/>
  </mergeCells>
  <phoneticPr fontId="3" type="noConversion"/>
  <printOptions horizontalCentered="1" gridLines="1"/>
  <pageMargins left="0.59055118110236227" right="0.59055118110236227" top="0.59055118110236227" bottom="0.70866141732283472" header="0.31496062992125984" footer="0.31496062992125984"/>
  <pageSetup paperSize="9" scale="67" fitToWidth="0" fitToHeight="9" orientation="landscape" blackAndWhite="1" r:id="rId1"/>
  <headerFooter>
    <oddFooter>&amp;L&amp;D&amp;R
Page &amp;P of &amp;N</oddFooter>
  </headerFooter>
  <rowBreaks count="3" manualBreakCount="3">
    <brk id="44" min="1" max="9" man="1"/>
    <brk id="70" min="1" max="9" man="1"/>
    <brk id="90" min="1" max="9"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FD02F-5D98-40A0-9DCF-8F232255EB5A}">
  <dimension ref="A1:Z344"/>
  <sheetViews>
    <sheetView topLeftCell="A121" zoomScaleNormal="100" zoomScaleSheetLayoutView="100" workbookViewId="0">
      <selection activeCell="F8" sqref="F8"/>
    </sheetView>
  </sheetViews>
  <sheetFormatPr defaultColWidth="9.140625" defaultRowHeight="15"/>
  <cols>
    <col min="1" max="1" width="4.85546875" style="53" bestFit="1" customWidth="1"/>
    <col min="2" max="2" width="38" style="53" customWidth="1"/>
    <col min="3" max="3" width="46.140625" style="53" customWidth="1"/>
    <col min="4" max="4" width="7.5703125" style="55" customWidth="1"/>
    <col min="5" max="5" width="7" style="55" customWidth="1"/>
    <col min="6" max="6" width="11.7109375" style="53" customWidth="1"/>
    <col min="7" max="7" width="21" style="53" customWidth="1"/>
    <col min="8" max="8" width="5.7109375" style="53" customWidth="1"/>
    <col min="9" max="9" width="8.42578125" style="53" bestFit="1" customWidth="1"/>
    <col min="10" max="10" width="14.7109375" style="54" bestFit="1" customWidth="1"/>
    <col min="11" max="11" width="8" style="54" bestFit="1" customWidth="1"/>
    <col min="12" max="12" width="12.140625" style="53" customWidth="1"/>
    <col min="13" max="13" width="6.5703125" style="53" bestFit="1" customWidth="1"/>
    <col min="14" max="14" width="10" style="53" bestFit="1" customWidth="1"/>
    <col min="15" max="26" width="5.7109375" style="53" customWidth="1"/>
    <col min="27" max="16384" width="9.140625" style="53"/>
  </cols>
  <sheetData>
    <row r="1" spans="1:9" s="51" customFormat="1" ht="33.6" customHeight="1">
      <c r="A1" s="288" t="s">
        <v>138</v>
      </c>
      <c r="B1" s="288"/>
      <c r="C1" s="288"/>
      <c r="D1" s="288"/>
      <c r="E1" s="288"/>
      <c r="F1" s="288"/>
      <c r="G1" s="288"/>
    </row>
    <row r="2" spans="1:9">
      <c r="A2" s="289" t="s">
        <v>139</v>
      </c>
      <c r="B2" s="289"/>
      <c r="C2" s="289"/>
      <c r="D2" s="289"/>
      <c r="E2" s="289"/>
      <c r="F2" s="289"/>
      <c r="G2" s="289"/>
    </row>
    <row r="3" spans="1:9">
      <c r="A3" s="290" t="s">
        <v>140</v>
      </c>
      <c r="B3" s="290"/>
      <c r="C3" s="290"/>
      <c r="D3" s="290"/>
      <c r="E3" s="290"/>
      <c r="F3" s="290"/>
      <c r="G3" s="290"/>
    </row>
    <row r="4" spans="1:9" ht="15.75" thickBot="1"/>
    <row r="5" spans="1:9" ht="30.75" thickBot="1">
      <c r="A5" s="56" t="s">
        <v>141</v>
      </c>
      <c r="B5" s="291" t="s">
        <v>2</v>
      </c>
      <c r="C5" s="292"/>
      <c r="D5" s="56" t="s">
        <v>142</v>
      </c>
      <c r="E5" s="57" t="s">
        <v>143</v>
      </c>
      <c r="F5" s="56" t="s">
        <v>144</v>
      </c>
      <c r="G5" s="56" t="s">
        <v>145</v>
      </c>
    </row>
    <row r="6" spans="1:9">
      <c r="B6" s="58" t="s">
        <v>146</v>
      </c>
      <c r="C6" s="58"/>
      <c r="F6" s="59"/>
      <c r="G6" s="60"/>
    </row>
    <row r="7" spans="1:9">
      <c r="B7" s="293" t="s">
        <v>147</v>
      </c>
      <c r="C7" s="293"/>
      <c r="F7" s="59"/>
      <c r="G7" s="60"/>
    </row>
    <row r="8" spans="1:9" ht="84.75" customHeight="1">
      <c r="A8" s="62">
        <v>1.1000000000000001</v>
      </c>
      <c r="B8" s="287" t="s">
        <v>148</v>
      </c>
      <c r="C8" s="287"/>
      <c r="D8" s="64" t="s">
        <v>149</v>
      </c>
      <c r="E8" s="65">
        <v>3</v>
      </c>
      <c r="F8" s="66">
        <v>52000</v>
      </c>
      <c r="G8" s="67">
        <f>F8*E8</f>
        <v>156000</v>
      </c>
      <c r="I8" s="68"/>
    </row>
    <row r="9" spans="1:9">
      <c r="A9" s="62"/>
      <c r="B9" s="69"/>
      <c r="C9" s="69"/>
      <c r="E9" s="70"/>
      <c r="F9" s="71"/>
      <c r="G9" s="72"/>
      <c r="I9" s="68"/>
    </row>
    <row r="10" spans="1:9">
      <c r="A10" s="62"/>
      <c r="B10" s="293" t="s">
        <v>150</v>
      </c>
      <c r="C10" s="293"/>
      <c r="E10" s="70"/>
      <c r="F10" s="71"/>
      <c r="G10" s="72"/>
      <c r="I10" s="68"/>
    </row>
    <row r="11" spans="1:9" ht="87.75" customHeight="1">
      <c r="A11" s="62">
        <f>A8+0.1</f>
        <v>1.2000000000000002</v>
      </c>
      <c r="B11" s="294" t="s">
        <v>151</v>
      </c>
      <c r="C11" s="294"/>
      <c r="D11" s="70"/>
      <c r="E11" s="70"/>
      <c r="F11" s="72"/>
      <c r="G11" s="72"/>
    </row>
    <row r="12" spans="1:9">
      <c r="A12" s="62"/>
      <c r="B12" s="295" t="s">
        <v>152</v>
      </c>
      <c r="C12" s="295"/>
      <c r="D12" s="70"/>
      <c r="E12" s="70"/>
      <c r="F12" s="72"/>
      <c r="G12" s="72"/>
    </row>
    <row r="13" spans="1:9">
      <c r="A13" s="62"/>
      <c r="B13" s="73" t="s">
        <v>153</v>
      </c>
      <c r="C13" s="74"/>
      <c r="D13" s="70"/>
      <c r="E13" s="70"/>
      <c r="F13" s="72"/>
      <c r="G13" s="72"/>
    </row>
    <row r="14" spans="1:9">
      <c r="A14" s="62"/>
      <c r="B14" s="73" t="s">
        <v>154</v>
      </c>
      <c r="C14" s="74"/>
      <c r="D14" s="70"/>
      <c r="E14" s="70"/>
      <c r="F14" s="72"/>
      <c r="G14" s="72"/>
    </row>
    <row r="15" spans="1:9">
      <c r="A15" s="62"/>
      <c r="B15" s="73" t="s">
        <v>155</v>
      </c>
      <c r="C15" s="74"/>
      <c r="D15" s="70"/>
      <c r="E15" s="70"/>
      <c r="F15" s="72"/>
      <c r="G15" s="72"/>
    </row>
    <row r="16" spans="1:9">
      <c r="A16" s="62"/>
      <c r="B16" s="73" t="s">
        <v>156</v>
      </c>
      <c r="C16" s="74"/>
      <c r="D16" s="70"/>
      <c r="E16" s="70"/>
      <c r="F16" s="72"/>
      <c r="G16" s="72"/>
    </row>
    <row r="17" spans="1:9">
      <c r="A17" s="62"/>
      <c r="B17" s="75" t="s">
        <v>157</v>
      </c>
      <c r="C17" s="76"/>
      <c r="D17" s="64" t="s">
        <v>149</v>
      </c>
      <c r="E17" s="65">
        <v>27</v>
      </c>
      <c r="F17" s="67">
        <v>88500</v>
      </c>
      <c r="G17" s="67">
        <f>F17*E17</f>
        <v>2389500</v>
      </c>
    </row>
    <row r="18" spans="1:9">
      <c r="A18" s="62"/>
      <c r="B18" s="73"/>
      <c r="C18" s="73"/>
      <c r="D18" s="70"/>
      <c r="E18" s="70"/>
      <c r="F18" s="72"/>
      <c r="G18" s="72"/>
    </row>
    <row r="19" spans="1:9">
      <c r="A19" s="62"/>
      <c r="B19" s="293" t="s">
        <v>158</v>
      </c>
      <c r="C19" s="293"/>
      <c r="D19" s="70"/>
      <c r="E19" s="70"/>
      <c r="F19" s="72"/>
      <c r="G19" s="72"/>
    </row>
    <row r="20" spans="1:9" ht="53.25" customHeight="1">
      <c r="A20" s="62">
        <f>A11+0.1</f>
        <v>1.3000000000000003</v>
      </c>
      <c r="B20" s="287" t="s">
        <v>159</v>
      </c>
      <c r="C20" s="287"/>
      <c r="D20" s="65" t="s">
        <v>149</v>
      </c>
      <c r="E20" s="65">
        <v>42</v>
      </c>
      <c r="F20" s="67">
        <v>2000</v>
      </c>
      <c r="G20" s="67">
        <f>F20*E20</f>
        <v>84000</v>
      </c>
    </row>
    <row r="21" spans="1:9">
      <c r="A21" s="62"/>
      <c r="B21" s="73"/>
      <c r="C21" s="73"/>
      <c r="D21" s="70"/>
      <c r="E21" s="70"/>
      <c r="F21" s="72"/>
      <c r="G21" s="72"/>
    </row>
    <row r="22" spans="1:9">
      <c r="A22" s="62"/>
      <c r="B22" s="293" t="s">
        <v>160</v>
      </c>
      <c r="C22" s="293"/>
      <c r="D22" s="70"/>
      <c r="E22" s="70"/>
      <c r="F22" s="72"/>
      <c r="G22" s="72"/>
    </row>
    <row r="23" spans="1:9" ht="66.75" customHeight="1">
      <c r="A23" s="62">
        <f>A20+0.1</f>
        <v>1.4000000000000004</v>
      </c>
      <c r="B23" s="294" t="s">
        <v>161</v>
      </c>
      <c r="C23" s="294"/>
      <c r="D23" s="70"/>
      <c r="F23" s="71"/>
      <c r="G23" s="72"/>
    </row>
    <row r="24" spans="1:9">
      <c r="A24" s="62"/>
      <c r="B24" s="295" t="s">
        <v>152</v>
      </c>
      <c r="C24" s="295"/>
      <c r="D24" s="70"/>
      <c r="F24" s="71"/>
      <c r="G24" s="72"/>
    </row>
    <row r="25" spans="1:9">
      <c r="A25" s="62"/>
      <c r="B25" s="69" t="s">
        <v>162</v>
      </c>
      <c r="C25" s="77"/>
      <c r="D25" s="70"/>
      <c r="F25" s="71"/>
      <c r="G25" s="72"/>
    </row>
    <row r="26" spans="1:9">
      <c r="A26" s="62"/>
      <c r="B26" s="69" t="s">
        <v>163</v>
      </c>
      <c r="C26" s="77"/>
      <c r="D26" s="70"/>
      <c r="F26" s="71"/>
      <c r="G26" s="72"/>
    </row>
    <row r="27" spans="1:9">
      <c r="A27" s="62"/>
      <c r="B27" s="69" t="s">
        <v>164</v>
      </c>
      <c r="C27" s="77"/>
      <c r="D27" s="70"/>
      <c r="F27" s="71"/>
      <c r="G27" s="72"/>
    </row>
    <row r="28" spans="1:9">
      <c r="A28" s="62"/>
      <c r="B28" s="69" t="s">
        <v>165</v>
      </c>
      <c r="C28" s="77"/>
      <c r="D28" s="70"/>
      <c r="F28" s="71"/>
      <c r="G28" s="72"/>
    </row>
    <row r="29" spans="1:9">
      <c r="A29" s="62"/>
      <c r="B29" s="63" t="s">
        <v>157</v>
      </c>
      <c r="C29" s="78"/>
      <c r="D29" s="65" t="s">
        <v>149</v>
      </c>
      <c r="E29" s="64">
        <v>36</v>
      </c>
      <c r="F29" s="66">
        <v>68000</v>
      </c>
      <c r="G29" s="67">
        <f>F29*E29</f>
        <v>2448000</v>
      </c>
    </row>
    <row r="30" spans="1:9">
      <c r="A30" s="62"/>
      <c r="B30" s="73"/>
      <c r="C30" s="73"/>
      <c r="D30" s="70"/>
      <c r="F30" s="71"/>
      <c r="G30" s="72"/>
    </row>
    <row r="31" spans="1:9">
      <c r="A31" s="62"/>
      <c r="B31" s="293" t="s">
        <v>166</v>
      </c>
      <c r="C31" s="293"/>
      <c r="D31" s="70"/>
      <c r="F31" s="71"/>
      <c r="G31" s="72"/>
    </row>
    <row r="32" spans="1:9" ht="57" customHeight="1">
      <c r="A32" s="62">
        <f>A23+0.1</f>
        <v>1.5000000000000004</v>
      </c>
      <c r="B32" s="294" t="s">
        <v>167</v>
      </c>
      <c r="C32" s="294"/>
      <c r="D32" s="70"/>
      <c r="E32" s="70"/>
      <c r="F32" s="71"/>
      <c r="G32" s="72"/>
      <c r="I32" s="73"/>
    </row>
    <row r="33" spans="1:9">
      <c r="A33" s="62"/>
      <c r="B33" s="295" t="s">
        <v>152</v>
      </c>
      <c r="C33" s="295"/>
      <c r="D33" s="70"/>
      <c r="E33" s="70"/>
      <c r="F33" s="71"/>
      <c r="G33" s="72"/>
      <c r="I33" s="73"/>
    </row>
    <row r="34" spans="1:9">
      <c r="A34" s="62"/>
      <c r="B34" s="73" t="s">
        <v>168</v>
      </c>
      <c r="C34" s="77"/>
      <c r="D34" s="70"/>
      <c r="E34" s="70"/>
      <c r="F34" s="71"/>
      <c r="G34" s="72"/>
      <c r="I34" s="73"/>
    </row>
    <row r="35" spans="1:9">
      <c r="A35" s="62"/>
      <c r="B35" s="73" t="s">
        <v>169</v>
      </c>
      <c r="C35" s="77"/>
      <c r="D35" s="70"/>
      <c r="E35" s="70"/>
      <c r="F35" s="71"/>
      <c r="G35" s="72"/>
      <c r="I35" s="73"/>
    </row>
    <row r="36" spans="1:9">
      <c r="A36" s="62"/>
      <c r="B36" s="73" t="s">
        <v>165</v>
      </c>
      <c r="C36" s="77"/>
      <c r="D36" s="70"/>
      <c r="E36" s="70"/>
      <c r="F36" s="71"/>
      <c r="G36" s="72"/>
      <c r="I36" s="73"/>
    </row>
    <row r="37" spans="1:9">
      <c r="A37" s="62"/>
      <c r="B37" s="75" t="s">
        <v>157</v>
      </c>
      <c r="C37" s="78"/>
      <c r="D37" s="65" t="s">
        <v>149</v>
      </c>
      <c r="E37" s="65">
        <v>5</v>
      </c>
      <c r="F37" s="66">
        <v>110250</v>
      </c>
      <c r="G37" s="67">
        <f>F37*E37</f>
        <v>551250</v>
      </c>
      <c r="I37" s="73"/>
    </row>
    <row r="38" spans="1:9">
      <c r="A38" s="62"/>
      <c r="B38" s="73"/>
      <c r="C38" s="73"/>
      <c r="D38" s="70"/>
      <c r="E38" s="70"/>
      <c r="F38" s="71"/>
      <c r="G38" s="72"/>
      <c r="I38" s="73"/>
    </row>
    <row r="39" spans="1:9">
      <c r="A39" s="62"/>
      <c r="B39" s="293" t="s">
        <v>170</v>
      </c>
      <c r="C39" s="293"/>
      <c r="D39" s="70"/>
      <c r="F39" s="72"/>
      <c r="G39" s="72"/>
    </row>
    <row r="40" spans="1:9" ht="63" customHeight="1">
      <c r="A40" s="79">
        <f>A32+0.1</f>
        <v>1.6000000000000005</v>
      </c>
      <c r="B40" s="294" t="s">
        <v>171</v>
      </c>
      <c r="C40" s="294"/>
    </row>
    <row r="41" spans="1:9">
      <c r="A41" s="80"/>
      <c r="B41" s="295" t="s">
        <v>152</v>
      </c>
      <c r="C41" s="295"/>
      <c r="D41" s="70"/>
      <c r="E41" s="70"/>
      <c r="F41" s="71"/>
      <c r="G41" s="72"/>
    </row>
    <row r="42" spans="1:9">
      <c r="A42" s="80"/>
      <c r="B42" s="63" t="s">
        <v>172</v>
      </c>
      <c r="C42" s="78"/>
      <c r="D42" s="65" t="s">
        <v>149</v>
      </c>
      <c r="E42" s="65">
        <v>16</v>
      </c>
      <c r="F42" s="66">
        <v>9100</v>
      </c>
      <c r="G42" s="67">
        <f>F42*E42</f>
        <v>145600</v>
      </c>
    </row>
    <row r="43" spans="1:9">
      <c r="A43" s="80"/>
      <c r="B43" s="73"/>
      <c r="C43" s="73"/>
      <c r="D43" s="70"/>
      <c r="E43" s="70"/>
      <c r="F43" s="71"/>
      <c r="G43" s="72"/>
    </row>
    <row r="44" spans="1:9">
      <c r="A44" s="80"/>
      <c r="B44" s="293" t="s">
        <v>173</v>
      </c>
      <c r="C44" s="293"/>
      <c r="D44" s="70"/>
      <c r="E44" s="70"/>
      <c r="F44" s="71"/>
      <c r="G44" s="72"/>
    </row>
    <row r="45" spans="1:9" ht="71.45" customHeight="1">
      <c r="A45" s="79">
        <f>A40+0.1</f>
        <v>1.7000000000000006</v>
      </c>
      <c r="B45" s="294" t="s">
        <v>174</v>
      </c>
      <c r="C45" s="294"/>
    </row>
    <row r="46" spans="1:9">
      <c r="A46" s="80"/>
      <c r="B46" s="295" t="s">
        <v>152</v>
      </c>
      <c r="C46" s="295"/>
      <c r="D46" s="70"/>
      <c r="E46" s="70"/>
      <c r="F46" s="71"/>
      <c r="G46" s="72"/>
    </row>
    <row r="47" spans="1:9">
      <c r="A47" s="80"/>
      <c r="B47" s="63" t="s">
        <v>175</v>
      </c>
      <c r="C47" s="78"/>
      <c r="D47" s="65" t="s">
        <v>149</v>
      </c>
      <c r="E47" s="65">
        <v>30</v>
      </c>
      <c r="F47" s="66">
        <v>6250</v>
      </c>
      <c r="G47" s="67">
        <f>F47*E47</f>
        <v>187500</v>
      </c>
    </row>
    <row r="48" spans="1:9">
      <c r="A48" s="80"/>
      <c r="B48" s="73"/>
      <c r="C48" s="73"/>
      <c r="D48" s="70"/>
      <c r="E48" s="70"/>
      <c r="F48" s="71"/>
      <c r="G48" s="72"/>
    </row>
    <row r="49" spans="1:7">
      <c r="A49" s="80"/>
      <c r="B49" s="293" t="s">
        <v>176</v>
      </c>
      <c r="C49" s="293"/>
      <c r="D49" s="70"/>
      <c r="E49" s="70"/>
      <c r="F49" s="71"/>
      <c r="G49" s="72"/>
    </row>
    <row r="50" spans="1:7" ht="69" customHeight="1">
      <c r="A50" s="79">
        <f>A45+0.1</f>
        <v>1.8000000000000007</v>
      </c>
      <c r="B50" s="294" t="s">
        <v>177</v>
      </c>
      <c r="C50" s="294"/>
    </row>
    <row r="51" spans="1:7">
      <c r="A51" s="80"/>
      <c r="B51" s="295" t="s">
        <v>152</v>
      </c>
      <c r="C51" s="295"/>
      <c r="D51" s="70"/>
      <c r="E51" s="70"/>
      <c r="F51" s="71"/>
      <c r="G51" s="72"/>
    </row>
    <row r="52" spans="1:7">
      <c r="A52" s="80"/>
      <c r="B52" s="75" t="s">
        <v>178</v>
      </c>
      <c r="C52" s="81"/>
      <c r="D52" s="64" t="s">
        <v>149</v>
      </c>
      <c r="E52" s="64">
        <v>9</v>
      </c>
      <c r="F52" s="82">
        <v>24500</v>
      </c>
      <c r="G52" s="67">
        <f>F52*E52</f>
        <v>220500</v>
      </c>
    </row>
    <row r="53" spans="1:7">
      <c r="A53" s="80"/>
      <c r="B53" s="73"/>
      <c r="C53" s="73"/>
      <c r="D53" s="70"/>
      <c r="E53" s="70"/>
      <c r="F53" s="71"/>
      <c r="G53" s="72"/>
    </row>
    <row r="54" spans="1:7">
      <c r="A54" s="62"/>
      <c r="B54" s="293" t="s">
        <v>179</v>
      </c>
      <c r="C54" s="293"/>
      <c r="F54" s="72"/>
      <c r="G54" s="72"/>
    </row>
    <row r="55" spans="1:7" ht="53.25" customHeight="1">
      <c r="A55" s="79">
        <f>A50+0.1</f>
        <v>1.9000000000000008</v>
      </c>
      <c r="B55" s="294" t="s">
        <v>180</v>
      </c>
      <c r="C55" s="294"/>
    </row>
    <row r="56" spans="1:7">
      <c r="A56" s="80"/>
      <c r="B56" s="295" t="s">
        <v>152</v>
      </c>
      <c r="C56" s="295"/>
      <c r="D56" s="70"/>
      <c r="E56" s="70"/>
      <c r="F56" s="72"/>
      <c r="G56" s="72"/>
    </row>
    <row r="57" spans="1:7">
      <c r="A57" s="80"/>
      <c r="B57" s="73" t="s">
        <v>181</v>
      </c>
      <c r="C57" s="83"/>
      <c r="D57" s="70"/>
      <c r="E57" s="70"/>
      <c r="F57" s="72"/>
      <c r="G57" s="72"/>
    </row>
    <row r="58" spans="1:7">
      <c r="A58" s="80"/>
      <c r="B58" s="75" t="s">
        <v>182</v>
      </c>
      <c r="C58" s="81"/>
      <c r="D58" s="64" t="s">
        <v>183</v>
      </c>
      <c r="E58" s="64">
        <v>216</v>
      </c>
      <c r="F58" s="82">
        <v>2700</v>
      </c>
      <c r="G58" s="67">
        <f>F58*E58</f>
        <v>583200</v>
      </c>
    </row>
    <row r="59" spans="1:7">
      <c r="A59" s="62"/>
      <c r="B59" s="73"/>
      <c r="C59" s="73"/>
      <c r="F59" s="72"/>
      <c r="G59" s="72"/>
    </row>
    <row r="60" spans="1:7">
      <c r="A60" s="62"/>
      <c r="B60" s="293" t="s">
        <v>184</v>
      </c>
      <c r="C60" s="293"/>
      <c r="F60" s="72"/>
      <c r="G60" s="72"/>
    </row>
    <row r="61" spans="1:7" ht="40.5" customHeight="1">
      <c r="A61" s="79">
        <f>A55+0.1</f>
        <v>2.0000000000000009</v>
      </c>
      <c r="B61" s="294" t="s">
        <v>185</v>
      </c>
      <c r="C61" s="294"/>
      <c r="D61" s="70"/>
      <c r="E61" s="70"/>
      <c r="F61" s="71"/>
      <c r="G61" s="72"/>
    </row>
    <row r="62" spans="1:7">
      <c r="A62" s="80"/>
      <c r="B62" s="295" t="s">
        <v>152</v>
      </c>
      <c r="C62" s="295"/>
      <c r="D62" s="70"/>
      <c r="E62" s="70"/>
      <c r="F62" s="71"/>
      <c r="G62" s="72"/>
    </row>
    <row r="63" spans="1:7">
      <c r="A63" s="80"/>
      <c r="B63" s="63" t="s">
        <v>186</v>
      </c>
      <c r="C63" s="78"/>
      <c r="D63" s="65" t="s">
        <v>149</v>
      </c>
      <c r="E63" s="65">
        <v>8</v>
      </c>
      <c r="F63" s="66">
        <v>9500</v>
      </c>
      <c r="G63" s="67">
        <f>F63*E63</f>
        <v>76000</v>
      </c>
    </row>
    <row r="64" spans="1:7">
      <c r="A64" s="80"/>
      <c r="B64" s="73"/>
      <c r="C64" s="73"/>
      <c r="D64" s="70"/>
      <c r="E64" s="70"/>
      <c r="F64" s="71"/>
      <c r="G64" s="72"/>
    </row>
    <row r="65" spans="1:8">
      <c r="A65" s="80"/>
      <c r="B65" s="293" t="s">
        <v>187</v>
      </c>
      <c r="C65" s="293"/>
      <c r="D65" s="70"/>
      <c r="E65" s="70"/>
      <c r="F65" s="71"/>
      <c r="G65" s="72"/>
    </row>
    <row r="66" spans="1:8" ht="42" customHeight="1">
      <c r="A66" s="80">
        <v>1.1000000000000001</v>
      </c>
      <c r="B66" s="294" t="s">
        <v>188</v>
      </c>
      <c r="C66" s="294"/>
      <c r="D66" s="70"/>
      <c r="E66" s="70"/>
      <c r="F66" s="71"/>
      <c r="G66" s="72"/>
    </row>
    <row r="67" spans="1:8">
      <c r="A67" s="80"/>
      <c r="B67" s="295" t="s">
        <v>152</v>
      </c>
      <c r="C67" s="295"/>
      <c r="D67" s="70"/>
      <c r="E67" s="70"/>
      <c r="F67" s="71"/>
      <c r="G67" s="72"/>
    </row>
    <row r="68" spans="1:8">
      <c r="A68" s="80"/>
      <c r="B68" s="63" t="s">
        <v>189</v>
      </c>
      <c r="C68" s="76"/>
      <c r="D68" s="65" t="s">
        <v>149</v>
      </c>
      <c r="E68" s="65">
        <v>25</v>
      </c>
      <c r="F68" s="66">
        <v>9900</v>
      </c>
      <c r="G68" s="67">
        <f>F68*E68</f>
        <v>247500</v>
      </c>
    </row>
    <row r="69" spans="1:8">
      <c r="A69" s="80"/>
      <c r="B69" s="69"/>
      <c r="C69" s="77"/>
      <c r="D69" s="70"/>
      <c r="E69" s="70"/>
      <c r="F69" s="71"/>
      <c r="G69" s="72"/>
    </row>
    <row r="70" spans="1:8">
      <c r="A70" s="84"/>
      <c r="B70" s="85" t="s">
        <v>190</v>
      </c>
      <c r="C70" s="86"/>
      <c r="D70" s="52"/>
      <c r="E70" s="52"/>
      <c r="F70" s="87"/>
      <c r="G70" s="88"/>
      <c r="H70" s="89"/>
    </row>
    <row r="71" spans="1:8">
      <c r="A71" s="62"/>
      <c r="B71" s="73"/>
      <c r="C71" s="73"/>
      <c r="F71" s="55"/>
      <c r="G71" s="55"/>
    </row>
    <row r="72" spans="1:8">
      <c r="A72" s="62"/>
      <c r="B72" s="293" t="s">
        <v>191</v>
      </c>
      <c r="C72" s="293"/>
      <c r="F72" s="55"/>
      <c r="G72" s="55"/>
    </row>
    <row r="73" spans="1:8" ht="117.75" customHeight="1">
      <c r="A73" s="62">
        <v>2.1</v>
      </c>
      <c r="B73" s="294" t="s">
        <v>192</v>
      </c>
      <c r="C73" s="294"/>
      <c r="F73" s="55"/>
      <c r="G73" s="72"/>
    </row>
    <row r="74" spans="1:8">
      <c r="A74" s="62"/>
      <c r="B74" s="75" t="s">
        <v>193</v>
      </c>
      <c r="C74" s="75"/>
      <c r="D74" s="65" t="s">
        <v>194</v>
      </c>
      <c r="E74" s="64">
        <v>880</v>
      </c>
      <c r="F74" s="67">
        <v>350</v>
      </c>
      <c r="G74" s="67">
        <f t="shared" ref="G74:G78" si="0">F74*E74</f>
        <v>308000</v>
      </c>
    </row>
    <row r="75" spans="1:8">
      <c r="A75" s="62"/>
      <c r="B75" s="75" t="s">
        <v>195</v>
      </c>
      <c r="C75" s="75"/>
      <c r="D75" s="65" t="s">
        <v>194</v>
      </c>
      <c r="E75" s="64">
        <v>374</v>
      </c>
      <c r="F75" s="67">
        <v>525</v>
      </c>
      <c r="G75" s="67">
        <f t="shared" si="0"/>
        <v>196350</v>
      </c>
    </row>
    <row r="76" spans="1:8">
      <c r="A76" s="62"/>
      <c r="B76" s="75" t="s">
        <v>196</v>
      </c>
      <c r="C76" s="75"/>
      <c r="D76" s="65" t="s">
        <v>194</v>
      </c>
      <c r="E76" s="64">
        <v>207</v>
      </c>
      <c r="F76" s="67">
        <v>750</v>
      </c>
      <c r="G76" s="67">
        <f t="shared" si="0"/>
        <v>155250</v>
      </c>
    </row>
    <row r="77" spans="1:8">
      <c r="A77" s="62"/>
      <c r="B77" s="75" t="s">
        <v>197</v>
      </c>
      <c r="C77" s="75"/>
      <c r="D77" s="65" t="s">
        <v>194</v>
      </c>
      <c r="E77" s="64">
        <v>55</v>
      </c>
      <c r="F77" s="67">
        <v>1100</v>
      </c>
      <c r="G77" s="67">
        <f t="shared" si="0"/>
        <v>60500</v>
      </c>
    </row>
    <row r="78" spans="1:8">
      <c r="A78" s="62"/>
      <c r="B78" s="75" t="s">
        <v>198</v>
      </c>
      <c r="C78" s="75"/>
      <c r="D78" s="65" t="s">
        <v>194</v>
      </c>
      <c r="E78" s="64">
        <v>208</v>
      </c>
      <c r="F78" s="67">
        <v>1980</v>
      </c>
      <c r="G78" s="67">
        <f t="shared" si="0"/>
        <v>411840</v>
      </c>
    </row>
    <row r="79" spans="1:8">
      <c r="A79" s="62"/>
      <c r="B79" s="73"/>
      <c r="C79" s="73"/>
      <c r="D79" s="70"/>
      <c r="E79" s="90"/>
      <c r="F79" s="72"/>
      <c r="G79" s="72"/>
    </row>
    <row r="80" spans="1:8">
      <c r="A80" s="62"/>
      <c r="B80" s="58" t="s">
        <v>199</v>
      </c>
      <c r="C80" s="73"/>
      <c r="D80" s="70"/>
      <c r="E80" s="90"/>
      <c r="F80" s="72"/>
      <c r="G80" s="72"/>
    </row>
    <row r="81" spans="1:14" ht="51.75" customHeight="1">
      <c r="A81" s="62">
        <v>2.2000000000000002</v>
      </c>
      <c r="B81" s="294" t="s">
        <v>200</v>
      </c>
      <c r="C81" s="294"/>
      <c r="F81" s="72"/>
      <c r="G81" s="72"/>
    </row>
    <row r="82" spans="1:14">
      <c r="A82" s="62"/>
      <c r="B82" s="75" t="s">
        <v>193</v>
      </c>
      <c r="C82" s="75"/>
      <c r="D82" s="65" t="s">
        <v>9</v>
      </c>
      <c r="E82" s="64">
        <v>8</v>
      </c>
      <c r="F82" s="91">
        <v>11500</v>
      </c>
      <c r="G82" s="67">
        <f t="shared" ref="G82:G85" si="1">F82*E82</f>
        <v>92000</v>
      </c>
    </row>
    <row r="83" spans="1:14">
      <c r="A83" s="62"/>
      <c r="B83" s="75" t="s">
        <v>195</v>
      </c>
      <c r="C83" s="75"/>
      <c r="D83" s="65" t="s">
        <v>9</v>
      </c>
      <c r="E83" s="64">
        <v>10</v>
      </c>
      <c r="F83" s="91">
        <v>14600</v>
      </c>
      <c r="G83" s="67">
        <f t="shared" si="1"/>
        <v>146000</v>
      </c>
    </row>
    <row r="84" spans="1:14">
      <c r="A84" s="62"/>
      <c r="B84" s="75" t="s">
        <v>196</v>
      </c>
      <c r="C84" s="75"/>
      <c r="D84" s="65" t="s">
        <v>9</v>
      </c>
      <c r="E84" s="64">
        <v>11</v>
      </c>
      <c r="F84" s="91">
        <v>16250</v>
      </c>
      <c r="G84" s="67">
        <f t="shared" si="1"/>
        <v>178750</v>
      </c>
    </row>
    <row r="85" spans="1:14">
      <c r="A85" s="62"/>
      <c r="B85" s="75" t="s">
        <v>198</v>
      </c>
      <c r="C85" s="75"/>
      <c r="D85" s="65" t="s">
        <v>9</v>
      </c>
      <c r="E85" s="64">
        <v>4</v>
      </c>
      <c r="F85" s="91">
        <v>65000</v>
      </c>
      <c r="G85" s="67">
        <f t="shared" si="1"/>
        <v>260000</v>
      </c>
    </row>
    <row r="86" spans="1:14">
      <c r="A86" s="62"/>
      <c r="B86" s="73"/>
      <c r="C86" s="73"/>
      <c r="F86" s="72"/>
      <c r="G86" s="72"/>
    </row>
    <row r="87" spans="1:14">
      <c r="A87" s="84"/>
      <c r="B87" s="85" t="s">
        <v>201</v>
      </c>
      <c r="C87" s="92"/>
      <c r="D87" s="62"/>
      <c r="E87" s="52"/>
      <c r="F87" s="87"/>
      <c r="G87" s="88"/>
    </row>
    <row r="88" spans="1:14">
      <c r="A88" s="62"/>
      <c r="B88" s="73"/>
      <c r="C88" s="73"/>
      <c r="F88" s="55"/>
      <c r="G88" s="72"/>
    </row>
    <row r="89" spans="1:14" ht="28.5" customHeight="1">
      <c r="A89" s="62"/>
      <c r="B89" s="293" t="s">
        <v>202</v>
      </c>
      <c r="C89" s="293"/>
      <c r="F89" s="55"/>
      <c r="G89" s="72"/>
    </row>
    <row r="90" spans="1:14" ht="66" customHeight="1">
      <c r="A90" s="62">
        <v>3.1</v>
      </c>
      <c r="B90" s="294" t="s">
        <v>203</v>
      </c>
      <c r="C90" s="294"/>
      <c r="F90" s="55"/>
      <c r="G90" s="72"/>
      <c r="I90" s="296"/>
      <c r="J90" s="296"/>
      <c r="K90" s="296"/>
      <c r="L90" s="296"/>
      <c r="M90" s="296"/>
      <c r="N90" s="296"/>
    </row>
    <row r="91" spans="1:14">
      <c r="A91" s="62"/>
      <c r="B91" s="58" t="s">
        <v>204</v>
      </c>
      <c r="C91" s="58"/>
      <c r="F91" s="55"/>
      <c r="G91" s="72"/>
    </row>
    <row r="92" spans="1:14">
      <c r="A92" s="62"/>
      <c r="B92" s="75" t="s">
        <v>197</v>
      </c>
      <c r="C92" s="75"/>
      <c r="D92" s="65" t="s">
        <v>194</v>
      </c>
      <c r="E92" s="93">
        <v>308</v>
      </c>
      <c r="F92" s="67">
        <v>550</v>
      </c>
      <c r="G92" s="67">
        <f t="shared" ref="G92:G95" si="2">F92*E92</f>
        <v>169400</v>
      </c>
    </row>
    <row r="93" spans="1:14">
      <c r="A93" s="62"/>
      <c r="B93" s="75" t="s">
        <v>198</v>
      </c>
      <c r="C93" s="75"/>
      <c r="D93" s="65" t="s">
        <v>194</v>
      </c>
      <c r="E93" s="93">
        <v>48</v>
      </c>
      <c r="F93" s="67">
        <v>900</v>
      </c>
      <c r="G93" s="67">
        <f t="shared" si="2"/>
        <v>43200</v>
      </c>
    </row>
    <row r="94" spans="1:14">
      <c r="A94" s="62"/>
      <c r="B94" s="75" t="s">
        <v>205</v>
      </c>
      <c r="C94" s="75"/>
      <c r="D94" s="65" t="s">
        <v>194</v>
      </c>
      <c r="E94" s="93">
        <v>1256</v>
      </c>
      <c r="F94" s="67">
        <v>1450</v>
      </c>
      <c r="G94" s="67">
        <f t="shared" si="2"/>
        <v>1821200</v>
      </c>
    </row>
    <row r="95" spans="1:14">
      <c r="A95" s="62"/>
      <c r="B95" s="75" t="s">
        <v>206</v>
      </c>
      <c r="C95" s="75"/>
      <c r="D95" s="65" t="s">
        <v>194</v>
      </c>
      <c r="E95" s="93">
        <v>225</v>
      </c>
      <c r="F95" s="67">
        <v>3150</v>
      </c>
      <c r="G95" s="67">
        <f t="shared" si="2"/>
        <v>708750</v>
      </c>
    </row>
    <row r="96" spans="1:14">
      <c r="A96" s="62"/>
      <c r="B96" s="297" t="s">
        <v>207</v>
      </c>
      <c r="C96" s="297"/>
      <c r="F96" s="72"/>
      <c r="G96" s="72"/>
    </row>
    <row r="97" spans="1:7">
      <c r="A97" s="62"/>
      <c r="B97" s="75" t="s">
        <v>208</v>
      </c>
      <c r="C97" s="75"/>
      <c r="D97" s="65" t="s">
        <v>194</v>
      </c>
      <c r="E97" s="65">
        <v>130</v>
      </c>
      <c r="F97" s="67">
        <v>700</v>
      </c>
      <c r="G97" s="67">
        <f>F97*E97</f>
        <v>91000</v>
      </c>
    </row>
    <row r="98" spans="1:7">
      <c r="A98" s="62"/>
      <c r="B98" s="73"/>
      <c r="C98" s="73"/>
      <c r="D98" s="70"/>
      <c r="E98" s="70"/>
      <c r="F98" s="72"/>
      <c r="G98" s="72"/>
    </row>
    <row r="99" spans="1:7">
      <c r="A99" s="62"/>
      <c r="B99" s="58" t="s">
        <v>209</v>
      </c>
      <c r="C99" s="73"/>
      <c r="D99" s="70"/>
      <c r="E99" s="70"/>
      <c r="F99" s="72"/>
      <c r="G99" s="72"/>
    </row>
    <row r="100" spans="1:7" ht="45" customHeight="1">
      <c r="A100" s="62">
        <f>A90+0.1</f>
        <v>3.2</v>
      </c>
      <c r="B100" s="287" t="s">
        <v>210</v>
      </c>
      <c r="C100" s="287"/>
      <c r="D100" s="65" t="s">
        <v>149</v>
      </c>
      <c r="E100" s="93">
        <v>22</v>
      </c>
      <c r="F100" s="67">
        <v>8500</v>
      </c>
      <c r="G100" s="67">
        <f>F100*E100</f>
        <v>187000</v>
      </c>
    </row>
    <row r="101" spans="1:7">
      <c r="A101" s="62"/>
      <c r="B101" s="73"/>
      <c r="C101" s="73"/>
      <c r="D101" s="70"/>
      <c r="E101" s="90"/>
      <c r="F101" s="72"/>
      <c r="G101" s="72"/>
    </row>
    <row r="102" spans="1:7">
      <c r="A102" s="62"/>
      <c r="B102" s="58" t="s">
        <v>211</v>
      </c>
      <c r="C102" s="73"/>
      <c r="D102" s="70"/>
      <c r="E102" s="90"/>
      <c r="F102" s="72"/>
      <c r="G102" s="72"/>
    </row>
    <row r="103" spans="1:7" ht="51" customHeight="1">
      <c r="A103" s="62">
        <f>A100+0.1</f>
        <v>3.3000000000000003</v>
      </c>
      <c r="B103" s="287" t="s">
        <v>212</v>
      </c>
      <c r="C103" s="287"/>
      <c r="D103" s="65" t="s">
        <v>149</v>
      </c>
      <c r="E103" s="93">
        <v>8</v>
      </c>
      <c r="F103" s="67">
        <v>8500</v>
      </c>
      <c r="G103" s="67">
        <f>F103*E103</f>
        <v>68000</v>
      </c>
    </row>
    <row r="104" spans="1:7">
      <c r="A104" s="62"/>
      <c r="B104" s="69"/>
      <c r="C104" s="69"/>
      <c r="D104" s="70"/>
      <c r="E104" s="90"/>
      <c r="F104" s="72"/>
      <c r="G104" s="72"/>
    </row>
    <row r="105" spans="1:7">
      <c r="A105" s="84"/>
      <c r="B105" s="85" t="s">
        <v>213</v>
      </c>
      <c r="C105" s="92"/>
      <c r="D105" s="62"/>
      <c r="E105" s="52"/>
      <c r="F105" s="87"/>
      <c r="G105" s="94"/>
    </row>
    <row r="106" spans="1:7">
      <c r="A106" s="62"/>
      <c r="B106" s="73"/>
      <c r="C106" s="73"/>
      <c r="F106" s="55"/>
      <c r="G106" s="55"/>
    </row>
    <row r="107" spans="1:7">
      <c r="A107" s="62"/>
      <c r="B107" s="298" t="s">
        <v>214</v>
      </c>
      <c r="C107" s="298"/>
      <c r="F107" s="55"/>
      <c r="G107" s="55"/>
    </row>
    <row r="108" spans="1:7" ht="60.75" customHeight="1">
      <c r="A108" s="62">
        <v>4.0999999999999996</v>
      </c>
      <c r="B108" s="294" t="s">
        <v>215</v>
      </c>
      <c r="C108" s="294"/>
      <c r="F108" s="60"/>
      <c r="G108" s="72"/>
    </row>
    <row r="109" spans="1:7">
      <c r="A109" s="62"/>
      <c r="B109" s="75" t="s">
        <v>216</v>
      </c>
      <c r="C109" s="75"/>
      <c r="D109" s="65" t="s">
        <v>194</v>
      </c>
      <c r="E109" s="93">
        <v>576</v>
      </c>
      <c r="F109" s="67">
        <v>2150</v>
      </c>
      <c r="G109" s="67">
        <f t="shared" ref="G109:G110" si="3">F109*E109</f>
        <v>1238400</v>
      </c>
    </row>
    <row r="110" spans="1:7">
      <c r="A110" s="62"/>
      <c r="B110" s="75" t="s">
        <v>217</v>
      </c>
      <c r="C110" s="75"/>
      <c r="D110" s="65" t="s">
        <v>194</v>
      </c>
      <c r="E110" s="93">
        <v>612</v>
      </c>
      <c r="F110" s="67">
        <v>3950</v>
      </c>
      <c r="G110" s="67">
        <f t="shared" si="3"/>
        <v>2417400</v>
      </c>
    </row>
    <row r="111" spans="1:7">
      <c r="A111" s="62"/>
      <c r="B111" s="73"/>
      <c r="C111" s="73"/>
      <c r="F111" s="72"/>
      <c r="G111" s="72"/>
    </row>
    <row r="112" spans="1:7">
      <c r="A112" s="62"/>
      <c r="B112" s="293" t="s">
        <v>199</v>
      </c>
      <c r="C112" s="293"/>
      <c r="F112" s="72"/>
      <c r="G112" s="72"/>
    </row>
    <row r="113" spans="1:7" ht="48.75" customHeight="1">
      <c r="A113" s="62">
        <f>A108+0.1</f>
        <v>4.1999999999999993</v>
      </c>
      <c r="B113" s="294" t="s">
        <v>218</v>
      </c>
      <c r="C113" s="294"/>
      <c r="F113" s="72"/>
      <c r="G113" s="72"/>
    </row>
    <row r="114" spans="1:7">
      <c r="A114" s="62"/>
      <c r="B114" s="75" t="s">
        <v>216</v>
      </c>
      <c r="C114" s="75"/>
      <c r="D114" s="65" t="s">
        <v>149</v>
      </c>
      <c r="E114" s="64">
        <v>12</v>
      </c>
      <c r="F114" s="67">
        <v>92300</v>
      </c>
      <c r="G114" s="67">
        <f>F114*E114</f>
        <v>1107600</v>
      </c>
    </row>
    <row r="115" spans="1:7">
      <c r="A115" s="62"/>
      <c r="B115" s="73"/>
      <c r="C115" s="73"/>
      <c r="D115" s="70"/>
      <c r="E115" s="90"/>
      <c r="F115" s="72"/>
      <c r="G115" s="72"/>
    </row>
    <row r="116" spans="1:7">
      <c r="A116" s="95"/>
      <c r="B116" s="293" t="s">
        <v>219</v>
      </c>
      <c r="C116" s="293"/>
      <c r="F116" s="72"/>
      <c r="G116" s="72"/>
    </row>
    <row r="117" spans="1:7" ht="66.75" customHeight="1">
      <c r="A117" s="79">
        <f>A113+0.1</f>
        <v>4.2999999999999989</v>
      </c>
      <c r="B117" s="287" t="s">
        <v>220</v>
      </c>
      <c r="C117" s="287"/>
      <c r="D117" s="93" t="s">
        <v>149</v>
      </c>
      <c r="E117" s="93">
        <v>7</v>
      </c>
      <c r="F117" s="67">
        <v>67000</v>
      </c>
      <c r="G117" s="67">
        <f>F117*E117</f>
        <v>469000</v>
      </c>
    </row>
    <row r="118" spans="1:7">
      <c r="A118" s="62"/>
      <c r="B118" s="73"/>
      <c r="C118" s="73"/>
      <c r="D118" s="90"/>
      <c r="E118" s="90"/>
      <c r="F118" s="72"/>
      <c r="G118" s="72"/>
    </row>
    <row r="119" spans="1:7">
      <c r="A119" s="62"/>
      <c r="B119" s="293" t="s">
        <v>221</v>
      </c>
      <c r="C119" s="293"/>
      <c r="D119" s="90"/>
      <c r="E119" s="90"/>
      <c r="F119" s="72"/>
      <c r="G119" s="72"/>
    </row>
    <row r="120" spans="1:7" ht="83.25" customHeight="1">
      <c r="A120" s="79">
        <f>A117+0.1</f>
        <v>4.3999999999999986</v>
      </c>
      <c r="B120" s="287" t="s">
        <v>222</v>
      </c>
      <c r="C120" s="287"/>
      <c r="D120" s="93" t="s">
        <v>149</v>
      </c>
      <c r="E120" s="93">
        <v>12</v>
      </c>
      <c r="F120" s="67">
        <v>175000</v>
      </c>
      <c r="G120" s="67">
        <f>F120*E120</f>
        <v>2100000</v>
      </c>
    </row>
    <row r="121" spans="1:7">
      <c r="A121" s="95"/>
      <c r="B121" s="73"/>
      <c r="C121" s="73"/>
      <c r="D121" s="90"/>
      <c r="E121" s="90"/>
      <c r="F121" s="72"/>
      <c r="G121" s="72"/>
    </row>
    <row r="122" spans="1:7">
      <c r="A122" s="62"/>
      <c r="B122" s="73"/>
      <c r="C122" s="73"/>
      <c r="D122" s="90"/>
      <c r="E122" s="90"/>
      <c r="F122" s="72"/>
      <c r="G122" s="72"/>
    </row>
    <row r="123" spans="1:7">
      <c r="A123" s="62"/>
      <c r="B123" s="293" t="s">
        <v>223</v>
      </c>
      <c r="C123" s="293"/>
      <c r="D123" s="90"/>
      <c r="E123" s="90"/>
      <c r="F123" s="72"/>
      <c r="G123" s="72"/>
    </row>
    <row r="124" spans="1:7" ht="33" customHeight="1">
      <c r="A124" s="79">
        <v>4.5</v>
      </c>
      <c r="B124" s="299" t="s">
        <v>224</v>
      </c>
      <c r="C124" s="299"/>
      <c r="D124" s="93" t="s">
        <v>149</v>
      </c>
      <c r="E124" s="93">
        <v>1</v>
      </c>
      <c r="F124" s="67">
        <v>482500</v>
      </c>
      <c r="G124" s="67">
        <f>F124*E124</f>
        <v>482500</v>
      </c>
    </row>
    <row r="125" spans="1:7">
      <c r="A125" s="79"/>
      <c r="B125" s="73"/>
      <c r="C125" s="73"/>
      <c r="D125" s="90"/>
      <c r="E125" s="90"/>
      <c r="F125" s="72"/>
      <c r="G125" s="72"/>
    </row>
    <row r="126" spans="1:7">
      <c r="A126" s="79"/>
      <c r="B126" s="293" t="s">
        <v>225</v>
      </c>
      <c r="C126" s="293"/>
      <c r="D126" s="90"/>
      <c r="E126" s="90"/>
      <c r="F126" s="72"/>
      <c r="G126" s="72"/>
    </row>
    <row r="127" spans="1:7" ht="70.5" customHeight="1">
      <c r="A127" s="79">
        <v>4.5999999999999996</v>
      </c>
      <c r="B127" s="299" t="s">
        <v>226</v>
      </c>
      <c r="C127" s="299"/>
      <c r="D127" s="93" t="s">
        <v>149</v>
      </c>
      <c r="E127" s="93">
        <v>2</v>
      </c>
      <c r="F127" s="67">
        <v>210250</v>
      </c>
      <c r="G127" s="67">
        <f>F127*E127</f>
        <v>420500</v>
      </c>
    </row>
    <row r="128" spans="1:7">
      <c r="A128" s="79"/>
      <c r="B128" s="73"/>
      <c r="C128" s="73"/>
      <c r="D128" s="90"/>
      <c r="E128" s="90"/>
      <c r="F128" s="72"/>
      <c r="G128" s="72"/>
    </row>
    <row r="129" spans="1:11">
      <c r="A129" s="79"/>
      <c r="B129" s="293" t="s">
        <v>227</v>
      </c>
      <c r="C129" s="293"/>
      <c r="D129" s="90"/>
      <c r="E129" s="90"/>
      <c r="F129" s="72"/>
      <c r="G129" s="72"/>
    </row>
    <row r="130" spans="1:11" ht="57" customHeight="1">
      <c r="A130" s="79">
        <v>4.7</v>
      </c>
      <c r="B130" s="299" t="s">
        <v>228</v>
      </c>
      <c r="C130" s="299"/>
      <c r="D130" s="93" t="s">
        <v>149</v>
      </c>
      <c r="E130" s="93">
        <v>1</v>
      </c>
      <c r="F130" s="67">
        <v>99000</v>
      </c>
      <c r="G130" s="67">
        <f>F130*E130</f>
        <v>99000</v>
      </c>
    </row>
    <row r="131" spans="1:11">
      <c r="A131" s="79"/>
      <c r="B131" s="73"/>
      <c r="C131" s="73"/>
      <c r="D131" s="90"/>
      <c r="E131" s="90"/>
      <c r="F131" s="72"/>
      <c r="G131" s="72"/>
    </row>
    <row r="132" spans="1:11">
      <c r="A132" s="62"/>
      <c r="B132" s="85" t="s">
        <v>229</v>
      </c>
      <c r="C132" s="73"/>
      <c r="E132" s="52"/>
      <c r="F132" s="87"/>
      <c r="G132" s="94"/>
      <c r="J132" s="59"/>
      <c r="K132" s="59"/>
    </row>
    <row r="133" spans="1:11">
      <c r="A133" s="62"/>
      <c r="B133" s="73"/>
      <c r="C133" s="73"/>
      <c r="F133" s="55"/>
      <c r="G133" s="55"/>
    </row>
    <row r="134" spans="1:11">
      <c r="A134" s="62"/>
      <c r="B134" s="58" t="s">
        <v>230</v>
      </c>
      <c r="C134" s="58"/>
      <c r="F134" s="55"/>
      <c r="G134" s="55"/>
    </row>
    <row r="135" spans="1:11">
      <c r="A135" s="62"/>
      <c r="B135" s="58" t="s">
        <v>231</v>
      </c>
      <c r="C135" s="58"/>
      <c r="F135" s="55"/>
      <c r="G135" s="55"/>
    </row>
    <row r="136" spans="1:11" ht="52.5" customHeight="1">
      <c r="A136" s="62">
        <v>5.0999999999999996</v>
      </c>
      <c r="B136" s="287" t="s">
        <v>232</v>
      </c>
      <c r="C136" s="287"/>
      <c r="D136" s="64" t="s">
        <v>14</v>
      </c>
      <c r="E136" s="64">
        <v>1</v>
      </c>
      <c r="F136" s="67">
        <v>85000</v>
      </c>
      <c r="G136" s="67">
        <f>F136*E136</f>
        <v>85000</v>
      </c>
    </row>
    <row r="137" spans="1:11">
      <c r="A137" s="62"/>
      <c r="B137" s="58"/>
      <c r="C137" s="58"/>
      <c r="F137" s="55"/>
      <c r="G137" s="55"/>
    </row>
    <row r="138" spans="1:11">
      <c r="A138" s="62"/>
      <c r="B138" s="58" t="s">
        <v>233</v>
      </c>
      <c r="C138" s="58"/>
      <c r="F138" s="55"/>
      <c r="G138" s="55"/>
    </row>
    <row r="139" spans="1:11" ht="49.5" customHeight="1">
      <c r="A139" s="62">
        <v>5.2</v>
      </c>
      <c r="B139" s="287" t="s">
        <v>234</v>
      </c>
      <c r="C139" s="287"/>
      <c r="D139" s="64" t="s">
        <v>14</v>
      </c>
      <c r="E139" s="64">
        <v>1</v>
      </c>
      <c r="F139" s="67">
        <v>45000</v>
      </c>
      <c r="G139" s="67">
        <f>F139*E139</f>
        <v>45000</v>
      </c>
    </row>
    <row r="140" spans="1:11">
      <c r="A140" s="62"/>
      <c r="B140" s="69"/>
      <c r="C140" s="69"/>
      <c r="F140" s="55"/>
      <c r="G140" s="55"/>
    </row>
    <row r="141" spans="1:11">
      <c r="A141" s="62"/>
      <c r="B141" s="58" t="s">
        <v>235</v>
      </c>
      <c r="C141" s="58"/>
      <c r="F141" s="55"/>
      <c r="G141" s="55"/>
    </row>
    <row r="142" spans="1:11" ht="46.5" customHeight="1">
      <c r="A142" s="62">
        <v>5.3</v>
      </c>
      <c r="B142" s="287" t="s">
        <v>234</v>
      </c>
      <c r="C142" s="287"/>
      <c r="D142" s="64" t="s">
        <v>14</v>
      </c>
      <c r="E142" s="64">
        <v>1</v>
      </c>
      <c r="F142" s="67">
        <v>45000</v>
      </c>
      <c r="G142" s="67">
        <f>F142*E142</f>
        <v>45000</v>
      </c>
    </row>
    <row r="143" spans="1:11">
      <c r="A143" s="62"/>
      <c r="B143" s="58"/>
      <c r="C143" s="58"/>
      <c r="F143" s="55"/>
      <c r="G143" s="55"/>
    </row>
    <row r="144" spans="1:11">
      <c r="A144" s="80"/>
      <c r="B144" s="61" t="s">
        <v>236</v>
      </c>
      <c r="C144" s="69"/>
      <c r="D144" s="96"/>
      <c r="E144" s="90"/>
      <c r="F144" s="72"/>
      <c r="G144" s="71"/>
      <c r="I144" s="72"/>
      <c r="J144" s="59"/>
      <c r="K144" s="59"/>
    </row>
    <row r="145" spans="1:11" ht="31.5" customHeight="1">
      <c r="A145" s="79">
        <v>5.4</v>
      </c>
      <c r="B145" s="287" t="s">
        <v>237</v>
      </c>
      <c r="C145" s="287"/>
      <c r="D145" s="97" t="s">
        <v>149</v>
      </c>
      <c r="E145" s="93">
        <v>14</v>
      </c>
      <c r="F145" s="67">
        <v>95000</v>
      </c>
      <c r="G145" s="67">
        <f>F145*E145</f>
        <v>1330000</v>
      </c>
      <c r="I145" s="72"/>
      <c r="J145" s="59"/>
      <c r="K145" s="59"/>
    </row>
    <row r="146" spans="1:11">
      <c r="A146" s="80"/>
      <c r="B146" s="69"/>
      <c r="C146" s="69"/>
      <c r="D146" s="96"/>
      <c r="E146" s="90"/>
      <c r="F146" s="72"/>
      <c r="G146" s="71"/>
      <c r="I146" s="72"/>
      <c r="J146" s="59"/>
      <c r="K146" s="59"/>
    </row>
    <row r="147" spans="1:11">
      <c r="A147" s="62"/>
      <c r="B147" s="85" t="s">
        <v>238</v>
      </c>
      <c r="C147" s="73"/>
      <c r="D147" s="98"/>
      <c r="E147" s="52"/>
      <c r="F147" s="87"/>
      <c r="G147" s="94"/>
    </row>
    <row r="148" spans="1:11">
      <c r="A148" s="62"/>
      <c r="B148" s="85"/>
      <c r="C148" s="73"/>
      <c r="D148" s="98"/>
      <c r="E148" s="52"/>
      <c r="F148" s="87"/>
      <c r="G148" s="99"/>
    </row>
    <row r="149" spans="1:11">
      <c r="A149" s="62"/>
      <c r="B149" s="58" t="s">
        <v>239</v>
      </c>
      <c r="C149" s="73"/>
      <c r="D149" s="98"/>
      <c r="E149" s="52"/>
      <c r="F149" s="87"/>
      <c r="G149" s="99"/>
    </row>
    <row r="150" spans="1:11" ht="77.25" customHeight="1">
      <c r="A150" s="62">
        <v>6.1</v>
      </c>
      <c r="B150" s="301" t="s">
        <v>240</v>
      </c>
      <c r="C150" s="301"/>
      <c r="D150" s="98"/>
      <c r="G150" s="101"/>
    </row>
    <row r="151" spans="1:11">
      <c r="A151" s="62"/>
      <c r="B151" s="102" t="s">
        <v>241</v>
      </c>
      <c r="C151" s="103"/>
      <c r="D151" s="104" t="s">
        <v>54</v>
      </c>
      <c r="E151" s="105">
        <v>165</v>
      </c>
      <c r="F151" s="106">
        <v>1450</v>
      </c>
      <c r="G151" s="67">
        <f t="shared" ref="G151:G154" si="4">F151*E151</f>
        <v>239250</v>
      </c>
    </row>
    <row r="152" spans="1:11">
      <c r="A152" s="62"/>
      <c r="B152" s="102" t="s">
        <v>242</v>
      </c>
      <c r="C152" s="103"/>
      <c r="D152" s="104" t="s">
        <v>54</v>
      </c>
      <c r="E152" s="105">
        <v>12</v>
      </c>
      <c r="F152" s="106">
        <v>1700</v>
      </c>
      <c r="G152" s="67">
        <f t="shared" si="4"/>
        <v>20400</v>
      </c>
    </row>
    <row r="153" spans="1:11">
      <c r="A153" s="62"/>
      <c r="B153" s="102" t="s">
        <v>243</v>
      </c>
      <c r="C153" s="103"/>
      <c r="D153" s="104" t="s">
        <v>54</v>
      </c>
      <c r="E153" s="105">
        <v>126</v>
      </c>
      <c r="F153" s="106">
        <v>1980</v>
      </c>
      <c r="G153" s="67">
        <f t="shared" si="4"/>
        <v>249480</v>
      </c>
    </row>
    <row r="154" spans="1:11">
      <c r="A154" s="62"/>
      <c r="B154" s="102" t="s">
        <v>244</v>
      </c>
      <c r="C154" s="103"/>
      <c r="D154" s="104" t="s">
        <v>54</v>
      </c>
      <c r="E154" s="105">
        <v>290</v>
      </c>
      <c r="F154" s="106">
        <v>2450</v>
      </c>
      <c r="G154" s="67">
        <f t="shared" si="4"/>
        <v>710500</v>
      </c>
    </row>
    <row r="155" spans="1:11">
      <c r="A155" s="62"/>
      <c r="B155" s="107"/>
      <c r="C155" s="73"/>
      <c r="D155" s="98"/>
      <c r="G155" s="101"/>
    </row>
    <row r="156" spans="1:11">
      <c r="A156" s="62"/>
      <c r="B156" s="108" t="s">
        <v>199</v>
      </c>
      <c r="C156" s="73"/>
      <c r="D156" s="98"/>
      <c r="G156" s="101"/>
    </row>
    <row r="157" spans="1:11" ht="48.75" customHeight="1">
      <c r="A157" s="62">
        <f>A150+0.1</f>
        <v>6.1999999999999993</v>
      </c>
      <c r="B157" s="301" t="s">
        <v>245</v>
      </c>
      <c r="C157" s="301"/>
      <c r="D157" s="98"/>
      <c r="G157" s="101"/>
    </row>
    <row r="158" spans="1:11">
      <c r="A158" s="62"/>
      <c r="B158" s="102" t="s">
        <v>241</v>
      </c>
      <c r="C158" s="103"/>
      <c r="D158" s="104" t="s">
        <v>149</v>
      </c>
      <c r="E158" s="109">
        <v>4</v>
      </c>
      <c r="F158" s="110">
        <v>18500</v>
      </c>
      <c r="G158" s="67">
        <f t="shared" ref="G158:G161" si="5">F158*E158</f>
        <v>74000</v>
      </c>
    </row>
    <row r="159" spans="1:11">
      <c r="A159" s="62"/>
      <c r="B159" s="102" t="s">
        <v>242</v>
      </c>
      <c r="C159" s="103"/>
      <c r="D159" s="104" t="s">
        <v>149</v>
      </c>
      <c r="E159" s="109">
        <v>1</v>
      </c>
      <c r="F159" s="110">
        <v>28900</v>
      </c>
      <c r="G159" s="67">
        <f t="shared" si="5"/>
        <v>28900</v>
      </c>
    </row>
    <row r="160" spans="1:11">
      <c r="A160" s="62"/>
      <c r="B160" s="102" t="s">
        <v>243</v>
      </c>
      <c r="C160" s="103"/>
      <c r="D160" s="104" t="s">
        <v>149</v>
      </c>
      <c r="E160" s="109">
        <v>7</v>
      </c>
      <c r="F160" s="110">
        <v>42500</v>
      </c>
      <c r="G160" s="67">
        <f t="shared" si="5"/>
        <v>297500</v>
      </c>
    </row>
    <row r="161" spans="1:7">
      <c r="A161" s="62"/>
      <c r="B161" s="102" t="s">
        <v>244</v>
      </c>
      <c r="C161" s="103"/>
      <c r="D161" s="104" t="s">
        <v>149</v>
      </c>
      <c r="E161" s="109">
        <v>1</v>
      </c>
      <c r="F161" s="110">
        <v>68000</v>
      </c>
      <c r="G161" s="67">
        <f t="shared" si="5"/>
        <v>68000</v>
      </c>
    </row>
    <row r="162" spans="1:7">
      <c r="A162" s="62"/>
      <c r="B162" s="107"/>
      <c r="C162" s="73"/>
      <c r="D162" s="98"/>
      <c r="F162" s="111"/>
      <c r="G162" s="101"/>
    </row>
    <row r="163" spans="1:7">
      <c r="A163" s="62"/>
      <c r="B163" s="85" t="s">
        <v>246</v>
      </c>
      <c r="C163" s="73"/>
      <c r="D163" s="98"/>
      <c r="E163" s="52"/>
      <c r="F163" s="87"/>
      <c r="G163" s="94"/>
    </row>
    <row r="164" spans="1:7">
      <c r="A164" s="62"/>
      <c r="B164" s="107"/>
      <c r="C164" s="73"/>
      <c r="D164" s="98"/>
      <c r="G164" s="101"/>
    </row>
    <row r="165" spans="1:7">
      <c r="A165" s="62"/>
      <c r="B165" s="58" t="s">
        <v>247</v>
      </c>
      <c r="C165" s="73"/>
      <c r="D165" s="98"/>
      <c r="G165" s="101"/>
    </row>
    <row r="166" spans="1:7">
      <c r="A166" s="62"/>
      <c r="B166" s="108" t="s">
        <v>248</v>
      </c>
      <c r="C166" s="58"/>
      <c r="F166" s="55"/>
      <c r="G166" s="101"/>
    </row>
    <row r="167" spans="1:7" ht="35.25" customHeight="1">
      <c r="A167" s="62">
        <v>7.1</v>
      </c>
      <c r="B167" s="301" t="s">
        <v>249</v>
      </c>
      <c r="C167" s="301"/>
      <c r="D167" s="90"/>
      <c r="E167" s="90"/>
      <c r="F167" s="72"/>
      <c r="G167" s="101"/>
    </row>
    <row r="168" spans="1:7" ht="50.25" customHeight="1">
      <c r="A168" s="62"/>
      <c r="B168" s="301" t="s">
        <v>250</v>
      </c>
      <c r="C168" s="301"/>
      <c r="D168" s="90"/>
      <c r="E168" s="90"/>
      <c r="F168" s="60"/>
      <c r="G168" s="101"/>
    </row>
    <row r="169" spans="1:7" ht="52.5" customHeight="1">
      <c r="A169" s="62"/>
      <c r="B169" s="301" t="s">
        <v>251</v>
      </c>
      <c r="C169" s="301"/>
      <c r="F169" s="60"/>
      <c r="G169" s="101"/>
    </row>
    <row r="170" spans="1:7" ht="33" customHeight="1">
      <c r="A170" s="62"/>
      <c r="B170" s="301" t="s">
        <v>252</v>
      </c>
      <c r="C170" s="301"/>
      <c r="F170" s="60"/>
      <c r="G170" s="101"/>
    </row>
    <row r="171" spans="1:7" ht="20.45" customHeight="1">
      <c r="A171" s="62"/>
      <c r="B171" s="301" t="s">
        <v>253</v>
      </c>
      <c r="C171" s="301"/>
      <c r="F171" s="60"/>
      <c r="G171" s="101"/>
    </row>
    <row r="172" spans="1:7" ht="36" customHeight="1">
      <c r="A172" s="62"/>
      <c r="B172" s="300" t="s">
        <v>254</v>
      </c>
      <c r="C172" s="300"/>
      <c r="D172" s="112" t="s">
        <v>255</v>
      </c>
      <c r="E172" s="93">
        <v>1</v>
      </c>
      <c r="F172" s="93">
        <v>6550500</v>
      </c>
      <c r="G172" s="67">
        <f>F172*E172</f>
        <v>6550500</v>
      </c>
    </row>
    <row r="173" spans="1:7">
      <c r="A173" s="62"/>
      <c r="B173" s="107"/>
      <c r="C173" s="73"/>
      <c r="D173" s="98"/>
      <c r="G173" s="101"/>
    </row>
    <row r="174" spans="1:7">
      <c r="A174" s="62"/>
      <c r="B174" s="113" t="s">
        <v>256</v>
      </c>
      <c r="C174" s="73"/>
      <c r="D174" s="98"/>
      <c r="G174" s="101"/>
    </row>
    <row r="175" spans="1:7" ht="99.75" customHeight="1">
      <c r="A175" s="62">
        <v>7.2</v>
      </c>
      <c r="B175" s="300" t="s">
        <v>257</v>
      </c>
      <c r="C175" s="300"/>
      <c r="D175" s="97" t="s">
        <v>258</v>
      </c>
      <c r="E175" s="114">
        <v>1</v>
      </c>
      <c r="F175" s="66">
        <v>1440000</v>
      </c>
      <c r="G175" s="67">
        <f>F175*E175</f>
        <v>1440000</v>
      </c>
    </row>
    <row r="176" spans="1:7">
      <c r="A176" s="62"/>
      <c r="B176" s="107"/>
      <c r="C176" s="73"/>
      <c r="D176" s="98"/>
      <c r="G176" s="101"/>
    </row>
    <row r="177" spans="1:26">
      <c r="A177" s="62"/>
      <c r="B177" s="113" t="s">
        <v>259</v>
      </c>
      <c r="C177" s="96"/>
      <c r="D177" s="115"/>
      <c r="E177" s="116"/>
      <c r="F177" s="116"/>
      <c r="G177" s="101"/>
    </row>
    <row r="178" spans="1:26" ht="96.75" customHeight="1">
      <c r="A178" s="62">
        <v>7.3</v>
      </c>
      <c r="B178" s="300" t="s">
        <v>260</v>
      </c>
      <c r="C178" s="300"/>
      <c r="D178" s="97" t="s">
        <v>258</v>
      </c>
      <c r="E178" s="114">
        <v>1</v>
      </c>
      <c r="F178" s="66">
        <v>750000</v>
      </c>
      <c r="G178" s="67">
        <f>F178*E178</f>
        <v>750000</v>
      </c>
    </row>
    <row r="179" spans="1:26">
      <c r="A179" s="84"/>
      <c r="B179" s="100"/>
      <c r="C179" s="100"/>
      <c r="D179" s="96"/>
      <c r="E179" s="115"/>
      <c r="F179" s="71"/>
      <c r="G179" s="117"/>
    </row>
    <row r="180" spans="1:26">
      <c r="A180" s="84"/>
      <c r="B180" s="113" t="s">
        <v>261</v>
      </c>
      <c r="C180" s="100"/>
      <c r="D180" s="96"/>
      <c r="E180" s="115"/>
      <c r="F180" s="71"/>
      <c r="G180" s="117"/>
    </row>
    <row r="181" spans="1:26" ht="75" customHeight="1">
      <c r="A181" s="62">
        <v>7.4</v>
      </c>
      <c r="B181" s="300" t="s">
        <v>262</v>
      </c>
      <c r="C181" s="300"/>
      <c r="D181" s="65" t="s">
        <v>255</v>
      </c>
      <c r="E181" s="64">
        <v>1</v>
      </c>
      <c r="F181" s="66">
        <v>650000</v>
      </c>
      <c r="G181" s="67">
        <f>F181*E181</f>
        <v>650000</v>
      </c>
      <c r="K181" s="54" t="s">
        <v>263</v>
      </c>
    </row>
    <row r="182" spans="1:26">
      <c r="A182" s="84"/>
      <c r="B182" s="85"/>
      <c r="C182" s="73"/>
      <c r="D182" s="98"/>
      <c r="E182" s="52"/>
      <c r="F182" s="87"/>
      <c r="G182" s="99"/>
    </row>
    <row r="183" spans="1:26">
      <c r="A183" s="84"/>
      <c r="B183" s="85" t="s">
        <v>264</v>
      </c>
      <c r="C183" s="73"/>
      <c r="D183" s="98"/>
      <c r="E183" s="52"/>
      <c r="F183" s="87"/>
      <c r="G183" s="94"/>
    </row>
    <row r="184" spans="1:26">
      <c r="A184" s="84"/>
      <c r="B184" s="118"/>
      <c r="C184" s="73"/>
      <c r="D184" s="98"/>
      <c r="E184" s="52"/>
      <c r="F184" s="87"/>
      <c r="G184" s="99"/>
    </row>
    <row r="185" spans="1:26" ht="15.75">
      <c r="A185" s="62"/>
      <c r="B185" s="119" t="s">
        <v>265</v>
      </c>
      <c r="D185" s="96"/>
      <c r="E185" s="115"/>
      <c r="F185" s="71"/>
      <c r="G185" s="120"/>
      <c r="H185" s="89"/>
    </row>
    <row r="186" spans="1:26">
      <c r="A186" s="84"/>
      <c r="B186" s="302" t="s">
        <v>266</v>
      </c>
      <c r="C186" s="302"/>
      <c r="D186" s="302"/>
      <c r="E186" s="302"/>
      <c r="G186" s="67"/>
      <c r="H186" s="89"/>
    </row>
    <row r="187" spans="1:26" ht="7.9" customHeight="1">
      <c r="A187" s="62"/>
      <c r="B187" s="92"/>
      <c r="C187" s="92"/>
      <c r="G187" s="72"/>
      <c r="H187" s="89"/>
    </row>
    <row r="188" spans="1:26">
      <c r="A188" s="84"/>
      <c r="B188" s="302" t="s">
        <v>267</v>
      </c>
      <c r="C188" s="302"/>
      <c r="D188" s="302"/>
      <c r="E188" s="302"/>
      <c r="G188" s="122"/>
      <c r="H188" s="89"/>
    </row>
    <row r="189" spans="1:26" s="54" customFormat="1" ht="7.9" customHeight="1">
      <c r="A189" s="62"/>
      <c r="B189" s="92"/>
      <c r="C189" s="92"/>
      <c r="D189" s="55"/>
      <c r="E189" s="55"/>
      <c r="F189" s="53"/>
      <c r="G189" s="72"/>
      <c r="H189" s="89"/>
      <c r="I189" s="53"/>
      <c r="L189" s="53"/>
      <c r="M189" s="53"/>
      <c r="N189" s="53"/>
      <c r="O189" s="53"/>
      <c r="P189" s="53"/>
      <c r="Q189" s="53"/>
      <c r="R189" s="53"/>
      <c r="S189" s="53"/>
      <c r="T189" s="53"/>
      <c r="U189" s="53"/>
      <c r="V189" s="53"/>
      <c r="W189" s="53"/>
      <c r="X189" s="53"/>
      <c r="Y189" s="53"/>
      <c r="Z189" s="53"/>
    </row>
    <row r="190" spans="1:26" s="54" customFormat="1">
      <c r="A190" s="84"/>
      <c r="B190" s="302" t="s">
        <v>268</v>
      </c>
      <c r="C190" s="302"/>
      <c r="D190" s="302"/>
      <c r="E190" s="302"/>
      <c r="F190" s="53"/>
      <c r="G190" s="122"/>
      <c r="H190" s="89"/>
      <c r="I190" s="53"/>
      <c r="L190" s="53"/>
      <c r="M190" s="53"/>
      <c r="N190" s="53"/>
      <c r="O190" s="53"/>
      <c r="P190" s="53"/>
      <c r="Q190" s="53"/>
      <c r="R190" s="53"/>
      <c r="S190" s="53"/>
      <c r="T190" s="53"/>
      <c r="U190" s="53"/>
      <c r="V190" s="53"/>
      <c r="W190" s="53"/>
      <c r="X190" s="53"/>
      <c r="Y190" s="53"/>
      <c r="Z190" s="53"/>
    </row>
    <row r="191" spans="1:26" s="54" customFormat="1" ht="7.9" customHeight="1">
      <c r="A191" s="84"/>
      <c r="B191" s="92"/>
      <c r="C191" s="92"/>
      <c r="D191" s="55"/>
      <c r="E191" s="55"/>
      <c r="F191" s="53"/>
      <c r="G191" s="72"/>
      <c r="H191" s="89"/>
      <c r="I191" s="53"/>
      <c r="L191" s="53"/>
      <c r="M191" s="53"/>
      <c r="N191" s="53"/>
      <c r="O191" s="53"/>
      <c r="P191" s="53"/>
      <c r="Q191" s="53"/>
      <c r="R191" s="53"/>
      <c r="S191" s="53"/>
      <c r="T191" s="53"/>
      <c r="U191" s="53"/>
      <c r="V191" s="53"/>
      <c r="W191" s="53"/>
      <c r="X191" s="53"/>
      <c r="Y191" s="53"/>
      <c r="Z191" s="53"/>
    </row>
    <row r="192" spans="1:26" s="54" customFormat="1">
      <c r="A192" s="84"/>
      <c r="B192" s="302" t="s">
        <v>269</v>
      </c>
      <c r="C192" s="302"/>
      <c r="D192" s="302"/>
      <c r="E192" s="302"/>
      <c r="F192" s="53"/>
      <c r="G192" s="122"/>
      <c r="H192" s="89"/>
      <c r="I192" s="53"/>
      <c r="L192" s="53"/>
      <c r="M192" s="53"/>
      <c r="N192" s="53"/>
      <c r="O192" s="53"/>
      <c r="P192" s="53"/>
      <c r="Q192" s="53"/>
      <c r="R192" s="53"/>
      <c r="S192" s="53"/>
      <c r="T192" s="53"/>
      <c r="U192" s="53"/>
      <c r="V192" s="53"/>
      <c r="W192" s="53"/>
      <c r="X192" s="53"/>
      <c r="Y192" s="53"/>
      <c r="Z192" s="53"/>
    </row>
    <row r="193" spans="1:26" s="54" customFormat="1" ht="7.9" customHeight="1">
      <c r="A193" s="62"/>
      <c r="B193" s="92"/>
      <c r="C193" s="92"/>
      <c r="D193" s="55"/>
      <c r="E193" s="55"/>
      <c r="F193" s="53"/>
      <c r="G193" s="72"/>
      <c r="H193" s="89"/>
      <c r="I193" s="53"/>
      <c r="L193" s="53"/>
      <c r="M193" s="53"/>
      <c r="N193" s="53"/>
      <c r="O193" s="53"/>
      <c r="P193" s="53"/>
      <c r="Q193" s="53"/>
      <c r="R193" s="53"/>
      <c r="S193" s="53"/>
      <c r="T193" s="53"/>
      <c r="U193" s="53"/>
      <c r="V193" s="53"/>
      <c r="W193" s="53"/>
      <c r="X193" s="53"/>
      <c r="Y193" s="53"/>
      <c r="Z193" s="53"/>
    </row>
    <row r="194" spans="1:26" s="54" customFormat="1">
      <c r="A194" s="62"/>
      <c r="B194" s="302" t="s">
        <v>270</v>
      </c>
      <c r="C194" s="302"/>
      <c r="D194" s="302"/>
      <c r="E194" s="302"/>
      <c r="F194" s="53"/>
      <c r="G194" s="122"/>
      <c r="H194" s="89"/>
      <c r="I194" s="53"/>
      <c r="L194" s="53"/>
      <c r="M194" s="53"/>
      <c r="N194" s="53"/>
      <c r="O194" s="53"/>
      <c r="P194" s="53"/>
      <c r="Q194" s="53"/>
      <c r="R194" s="53"/>
      <c r="S194" s="53"/>
      <c r="T194" s="53"/>
      <c r="U194" s="53"/>
      <c r="V194" s="53"/>
      <c r="W194" s="53"/>
      <c r="X194" s="53"/>
      <c r="Y194" s="53"/>
      <c r="Z194" s="53"/>
    </row>
    <row r="195" spans="1:26" s="54" customFormat="1" ht="7.9" customHeight="1">
      <c r="A195" s="62"/>
      <c r="B195" s="121"/>
      <c r="C195" s="121"/>
      <c r="D195" s="121"/>
      <c r="E195" s="55"/>
      <c r="F195" s="53"/>
      <c r="G195" s="72"/>
      <c r="H195" s="89"/>
      <c r="I195" s="53"/>
      <c r="L195" s="53"/>
      <c r="M195" s="53"/>
      <c r="N195" s="53"/>
      <c r="O195" s="53"/>
      <c r="P195" s="53"/>
      <c r="Q195" s="53"/>
      <c r="R195" s="53"/>
      <c r="S195" s="53"/>
      <c r="T195" s="53"/>
      <c r="U195" s="53"/>
      <c r="V195" s="53"/>
      <c r="W195" s="53"/>
      <c r="X195" s="53"/>
      <c r="Y195" s="53"/>
      <c r="Z195" s="53"/>
    </row>
    <row r="196" spans="1:26" s="54" customFormat="1">
      <c r="A196" s="62"/>
      <c r="B196" s="302" t="s">
        <v>271</v>
      </c>
      <c r="C196" s="302"/>
      <c r="D196" s="302"/>
      <c r="E196" s="302"/>
      <c r="F196" s="53"/>
      <c r="G196" s="122"/>
      <c r="H196" s="53"/>
      <c r="I196" s="53"/>
      <c r="L196" s="53"/>
      <c r="M196" s="53"/>
      <c r="N196" s="53"/>
      <c r="O196" s="53"/>
      <c r="P196" s="53"/>
      <c r="Q196" s="53"/>
      <c r="R196" s="53"/>
      <c r="S196" s="53"/>
      <c r="T196" s="53"/>
      <c r="U196" s="53"/>
      <c r="V196" s="53"/>
      <c r="W196" s="53"/>
      <c r="X196" s="53"/>
      <c r="Y196" s="53"/>
      <c r="Z196" s="53"/>
    </row>
    <row r="197" spans="1:26" s="54" customFormat="1" ht="7.9" customHeight="1">
      <c r="A197" s="84"/>
      <c r="B197" s="121"/>
      <c r="C197" s="121"/>
      <c r="D197" s="55"/>
      <c r="E197" s="55"/>
      <c r="F197" s="53"/>
      <c r="G197" s="72"/>
      <c r="H197" s="53"/>
      <c r="I197" s="123"/>
      <c r="L197" s="53"/>
      <c r="M197" s="53"/>
      <c r="N197" s="53"/>
      <c r="O197" s="53"/>
      <c r="P197" s="53"/>
      <c r="Q197" s="53"/>
      <c r="R197" s="53"/>
      <c r="S197" s="53"/>
      <c r="T197" s="53"/>
      <c r="U197" s="53"/>
      <c r="V197" s="53"/>
      <c r="W197" s="53"/>
      <c r="X197" s="53"/>
      <c r="Y197" s="53"/>
      <c r="Z197" s="53"/>
    </row>
    <row r="198" spans="1:26" s="54" customFormat="1">
      <c r="A198" s="84"/>
      <c r="B198" s="302" t="s">
        <v>272</v>
      </c>
      <c r="C198" s="302"/>
      <c r="D198" s="302"/>
      <c r="E198" s="302"/>
      <c r="F198" s="53"/>
      <c r="G198" s="122"/>
      <c r="H198" s="53"/>
      <c r="I198" s="123"/>
      <c r="L198" s="53"/>
      <c r="M198" s="53"/>
      <c r="N198" s="53"/>
      <c r="O198" s="53"/>
      <c r="P198" s="53"/>
      <c r="Q198" s="53"/>
      <c r="R198" s="53"/>
      <c r="S198" s="53"/>
      <c r="T198" s="53"/>
      <c r="U198" s="53"/>
      <c r="V198" s="53"/>
      <c r="W198" s="53"/>
      <c r="X198" s="53"/>
      <c r="Y198" s="53"/>
      <c r="Z198" s="53"/>
    </row>
    <row r="199" spans="1:26" s="54" customFormat="1" ht="6.75" customHeight="1">
      <c r="A199" s="84"/>
      <c r="B199" s="121"/>
      <c r="C199" s="121"/>
      <c r="D199" s="121"/>
      <c r="E199" s="121"/>
      <c r="F199" s="53"/>
      <c r="G199" s="72"/>
      <c r="H199" s="53"/>
      <c r="I199" s="123"/>
      <c r="L199" s="53"/>
      <c r="M199" s="53"/>
      <c r="N199" s="53"/>
      <c r="O199" s="53"/>
      <c r="P199" s="53"/>
      <c r="Q199" s="53"/>
      <c r="R199" s="53"/>
      <c r="S199" s="53"/>
      <c r="T199" s="53"/>
      <c r="U199" s="53"/>
      <c r="V199" s="53"/>
      <c r="W199" s="53"/>
      <c r="X199" s="53"/>
      <c r="Y199" s="53"/>
      <c r="Z199" s="53"/>
    </row>
    <row r="200" spans="1:26" s="54" customFormat="1">
      <c r="A200" s="84"/>
      <c r="B200" s="121" t="s">
        <v>273</v>
      </c>
      <c r="C200" s="121"/>
      <c r="D200" s="121"/>
      <c r="E200" s="121"/>
      <c r="F200" s="53"/>
      <c r="G200" s="67"/>
      <c r="H200" s="53"/>
      <c r="I200" s="123"/>
      <c r="L200" s="53"/>
      <c r="M200" s="53"/>
      <c r="N200" s="53"/>
      <c r="O200" s="53"/>
      <c r="P200" s="53"/>
      <c r="Q200" s="53"/>
      <c r="R200" s="53"/>
      <c r="S200" s="53"/>
      <c r="T200" s="53"/>
      <c r="U200" s="53"/>
      <c r="V200" s="53"/>
      <c r="W200" s="53"/>
      <c r="X200" s="53"/>
      <c r="Y200" s="53"/>
      <c r="Z200" s="53"/>
    </row>
    <row r="201" spans="1:26" s="54" customFormat="1" ht="7.9" customHeight="1" thickBot="1">
      <c r="A201" s="84"/>
      <c r="B201" s="121"/>
      <c r="C201" s="121"/>
      <c r="D201" s="121"/>
      <c r="E201" s="121"/>
      <c r="F201" s="53"/>
      <c r="G201" s="72"/>
      <c r="H201" s="53"/>
      <c r="I201" s="123"/>
      <c r="L201" s="53"/>
      <c r="M201" s="53"/>
      <c r="N201" s="53"/>
      <c r="O201" s="53"/>
      <c r="P201" s="53"/>
      <c r="Q201" s="53"/>
      <c r="R201" s="53"/>
      <c r="S201" s="53"/>
      <c r="T201" s="53"/>
      <c r="U201" s="53"/>
      <c r="V201" s="53"/>
      <c r="W201" s="53"/>
      <c r="X201" s="53"/>
      <c r="Y201" s="53"/>
      <c r="Z201" s="53"/>
    </row>
    <row r="202" spans="1:26" s="54" customFormat="1" ht="16.5" thickTop="1" thickBot="1">
      <c r="A202" s="62"/>
      <c r="B202" s="303" t="s">
        <v>274</v>
      </c>
      <c r="C202" s="303"/>
      <c r="D202" s="303"/>
      <c r="E202" s="303"/>
      <c r="F202" s="303"/>
      <c r="G202" s="124">
        <f>SUM(G7:G200)</f>
        <v>32904220</v>
      </c>
      <c r="H202" s="53"/>
      <c r="I202" s="89"/>
      <c r="L202" s="53"/>
      <c r="M202" s="53"/>
      <c r="N202" s="53"/>
      <c r="O202" s="53"/>
      <c r="P202" s="53"/>
      <c r="Q202" s="53"/>
      <c r="R202" s="53"/>
      <c r="S202" s="53"/>
      <c r="T202" s="53"/>
      <c r="U202" s="53"/>
      <c r="V202" s="53"/>
      <c r="W202" s="53"/>
      <c r="X202" s="53"/>
      <c r="Y202" s="53"/>
      <c r="Z202" s="53"/>
    </row>
    <row r="203" spans="1:26" s="54" customFormat="1" ht="15.75" thickTop="1">
      <c r="A203" s="62"/>
      <c r="B203" s="58" t="s">
        <v>275</v>
      </c>
      <c r="C203" s="73"/>
      <c r="D203" s="70"/>
      <c r="E203" s="70"/>
      <c r="F203" s="125"/>
      <c r="H203" s="53"/>
      <c r="I203" s="53"/>
      <c r="L203" s="53"/>
      <c r="M203" s="53"/>
      <c r="N203" s="53"/>
      <c r="O203" s="53"/>
      <c r="P203" s="53"/>
      <c r="Q203" s="53"/>
      <c r="R203" s="53"/>
      <c r="S203" s="53"/>
      <c r="T203" s="53"/>
      <c r="U203" s="53"/>
      <c r="V203" s="53"/>
      <c r="W203" s="53"/>
      <c r="X203" s="53"/>
      <c r="Y203" s="53"/>
      <c r="Z203" s="53"/>
    </row>
    <row r="204" spans="1:26" s="54" customFormat="1" ht="76.900000000000006" customHeight="1">
      <c r="A204" s="62"/>
      <c r="B204" s="294" t="s">
        <v>276</v>
      </c>
      <c r="C204" s="294"/>
      <c r="D204" s="294"/>
      <c r="E204" s="294"/>
      <c r="F204" s="294"/>
      <c r="G204" s="294"/>
      <c r="H204" s="53"/>
      <c r="I204" s="53"/>
      <c r="L204" s="53"/>
      <c r="M204" s="53"/>
      <c r="N204" s="53"/>
      <c r="O204" s="53"/>
      <c r="P204" s="53"/>
      <c r="Q204" s="53"/>
      <c r="R204" s="53"/>
      <c r="S204" s="53"/>
      <c r="T204" s="53"/>
      <c r="U204" s="53"/>
      <c r="V204" s="53"/>
      <c r="W204" s="53"/>
      <c r="X204" s="53"/>
      <c r="Y204" s="53"/>
      <c r="Z204" s="53"/>
    </row>
    <row r="205" spans="1:26" s="54" customFormat="1">
      <c r="A205" s="62"/>
      <c r="B205" s="53"/>
      <c r="C205" s="53"/>
      <c r="D205" s="53"/>
      <c r="E205" s="53"/>
      <c r="F205" s="53"/>
      <c r="G205" s="126"/>
      <c r="H205" s="53"/>
      <c r="I205" s="53"/>
      <c r="L205" s="53"/>
      <c r="M205" s="53"/>
      <c r="N205" s="53"/>
      <c r="O205" s="53"/>
      <c r="P205" s="53"/>
      <c r="Q205" s="53"/>
      <c r="R205" s="53"/>
      <c r="S205" s="53"/>
      <c r="T205" s="53"/>
      <c r="U205" s="53"/>
      <c r="V205" s="53"/>
      <c r="W205" s="53"/>
      <c r="X205" s="53"/>
      <c r="Y205" s="53"/>
      <c r="Z205" s="53"/>
    </row>
    <row r="206" spans="1:26" s="54" customFormat="1">
      <c r="A206" s="62"/>
      <c r="B206" s="53"/>
      <c r="C206" s="53"/>
      <c r="D206" s="53"/>
      <c r="E206" s="53"/>
      <c r="F206" s="53"/>
      <c r="G206" s="123"/>
      <c r="H206" s="53"/>
      <c r="I206" s="53"/>
      <c r="L206" s="53"/>
      <c r="M206" s="53"/>
      <c r="N206" s="53"/>
      <c r="O206" s="53"/>
      <c r="P206" s="53"/>
      <c r="Q206" s="53"/>
      <c r="R206" s="53"/>
      <c r="S206" s="53"/>
      <c r="T206" s="53"/>
      <c r="U206" s="53"/>
      <c r="V206" s="53"/>
      <c r="W206" s="53"/>
      <c r="X206" s="53"/>
      <c r="Y206" s="53"/>
      <c r="Z206" s="53"/>
    </row>
    <row r="207" spans="1:26">
      <c r="A207" s="62"/>
      <c r="D207" s="53"/>
      <c r="E207" s="53"/>
      <c r="G207" s="111"/>
    </row>
    <row r="208" spans="1:26">
      <c r="A208" s="62"/>
      <c r="D208" s="53"/>
      <c r="E208" s="53"/>
    </row>
    <row r="209" spans="1:7">
      <c r="A209" s="62"/>
      <c r="D209" s="53"/>
      <c r="E209" s="53"/>
    </row>
    <row r="210" spans="1:7">
      <c r="A210" s="62"/>
      <c r="D210" s="53"/>
      <c r="E210" s="53"/>
      <c r="G210" s="111"/>
    </row>
    <row r="211" spans="1:7">
      <c r="A211" s="62"/>
      <c r="D211" s="53"/>
      <c r="E211" s="53"/>
    </row>
    <row r="212" spans="1:7">
      <c r="A212" s="62"/>
      <c r="D212" s="53"/>
      <c r="E212" s="53"/>
    </row>
    <row r="213" spans="1:7">
      <c r="A213" s="62"/>
      <c r="D213" s="53"/>
      <c r="E213" s="53"/>
    </row>
    <row r="214" spans="1:7">
      <c r="A214" s="62"/>
      <c r="D214" s="53"/>
      <c r="E214" s="53"/>
    </row>
    <row r="215" spans="1:7">
      <c r="A215" s="62"/>
      <c r="D215" s="53"/>
      <c r="E215" s="53"/>
    </row>
    <row r="216" spans="1:7">
      <c r="A216" s="62"/>
      <c r="D216" s="53"/>
      <c r="E216" s="53"/>
    </row>
    <row r="217" spans="1:7">
      <c r="A217" s="62"/>
      <c r="D217" s="53"/>
      <c r="E217" s="53"/>
    </row>
    <row r="218" spans="1:7">
      <c r="A218" s="62"/>
      <c r="D218" s="53"/>
      <c r="E218" s="53"/>
    </row>
    <row r="219" spans="1:7">
      <c r="A219" s="62"/>
      <c r="D219" s="53"/>
      <c r="E219" s="53"/>
    </row>
    <row r="220" spans="1:7">
      <c r="A220" s="62"/>
      <c r="B220" s="73"/>
      <c r="C220" s="73"/>
      <c r="D220" s="98"/>
      <c r="E220" s="98"/>
    </row>
    <row r="221" spans="1:7">
      <c r="A221" s="62"/>
      <c r="B221" s="73"/>
      <c r="C221" s="73"/>
      <c r="D221" s="98"/>
      <c r="E221" s="98"/>
    </row>
    <row r="222" spans="1:7">
      <c r="A222" s="62"/>
      <c r="B222" s="73"/>
      <c r="C222" s="73"/>
      <c r="D222" s="98"/>
      <c r="E222" s="98"/>
    </row>
    <row r="223" spans="1:7">
      <c r="A223" s="62"/>
      <c r="B223" s="73"/>
      <c r="C223" s="73"/>
      <c r="D223" s="98"/>
      <c r="E223" s="98"/>
    </row>
    <row r="224" spans="1:7">
      <c r="A224" s="62"/>
      <c r="B224" s="73"/>
      <c r="C224" s="73"/>
      <c r="D224" s="98"/>
      <c r="E224" s="98"/>
    </row>
    <row r="225" spans="2:5">
      <c r="B225" s="73"/>
      <c r="C225" s="73"/>
      <c r="D225" s="98"/>
      <c r="E225" s="98"/>
    </row>
    <row r="226" spans="2:5">
      <c r="B226" s="73"/>
      <c r="C226" s="73"/>
      <c r="D226" s="98"/>
      <c r="E226" s="98"/>
    </row>
    <row r="227" spans="2:5">
      <c r="B227" s="73"/>
      <c r="C227" s="73"/>
      <c r="D227" s="98"/>
      <c r="E227" s="98"/>
    </row>
    <row r="228" spans="2:5">
      <c r="B228" s="73"/>
      <c r="C228" s="73"/>
      <c r="D228" s="98"/>
      <c r="E228" s="98"/>
    </row>
    <row r="229" spans="2:5">
      <c r="B229" s="73"/>
      <c r="C229" s="73"/>
      <c r="D229" s="98"/>
      <c r="E229" s="98"/>
    </row>
    <row r="230" spans="2:5">
      <c r="B230" s="73"/>
      <c r="C230" s="73"/>
      <c r="D230" s="98"/>
      <c r="E230" s="98"/>
    </row>
    <row r="231" spans="2:5">
      <c r="B231" s="73"/>
      <c r="C231" s="73"/>
      <c r="D231" s="98"/>
      <c r="E231" s="98"/>
    </row>
    <row r="232" spans="2:5">
      <c r="B232" s="73"/>
      <c r="C232" s="73"/>
      <c r="D232" s="98"/>
      <c r="E232" s="98"/>
    </row>
    <row r="233" spans="2:5">
      <c r="B233" s="73"/>
      <c r="C233" s="73"/>
      <c r="D233" s="98"/>
      <c r="E233" s="98"/>
    </row>
    <row r="234" spans="2:5">
      <c r="B234" s="73"/>
      <c r="C234" s="73"/>
      <c r="D234" s="98"/>
      <c r="E234" s="98"/>
    </row>
    <row r="235" spans="2:5">
      <c r="B235" s="73"/>
      <c r="C235" s="73"/>
      <c r="D235" s="98"/>
      <c r="E235" s="98"/>
    </row>
    <row r="236" spans="2:5">
      <c r="B236" s="73"/>
      <c r="C236" s="73"/>
      <c r="D236" s="98"/>
      <c r="E236" s="98"/>
    </row>
    <row r="237" spans="2:5">
      <c r="B237" s="73"/>
      <c r="C237" s="73"/>
      <c r="D237" s="98"/>
      <c r="E237" s="98"/>
    </row>
    <row r="238" spans="2:5">
      <c r="B238" s="73"/>
      <c r="C238" s="73"/>
      <c r="D238" s="98"/>
      <c r="E238" s="98"/>
    </row>
    <row r="239" spans="2:5">
      <c r="B239" s="73"/>
      <c r="C239" s="73"/>
      <c r="D239" s="98"/>
      <c r="E239" s="98"/>
    </row>
    <row r="240" spans="2:5">
      <c r="B240" s="73"/>
      <c r="C240" s="73"/>
      <c r="D240" s="98"/>
      <c r="E240" s="98"/>
    </row>
    <row r="241" spans="2:5">
      <c r="B241" s="73"/>
      <c r="C241" s="73"/>
      <c r="D241" s="98"/>
      <c r="E241" s="98"/>
    </row>
    <row r="242" spans="2:5">
      <c r="B242" s="73"/>
      <c r="C242" s="73"/>
      <c r="D242" s="98"/>
      <c r="E242" s="98"/>
    </row>
    <row r="243" spans="2:5">
      <c r="B243" s="73"/>
      <c r="C243" s="73"/>
      <c r="D243" s="98"/>
      <c r="E243" s="98"/>
    </row>
    <row r="244" spans="2:5">
      <c r="B244" s="73"/>
      <c r="C244" s="73"/>
      <c r="D244" s="98"/>
      <c r="E244" s="98"/>
    </row>
    <row r="245" spans="2:5">
      <c r="B245" s="73"/>
      <c r="C245" s="73"/>
      <c r="D245" s="98"/>
      <c r="E245" s="98"/>
    </row>
    <row r="246" spans="2:5">
      <c r="B246" s="73"/>
      <c r="C246" s="73"/>
      <c r="D246" s="98"/>
      <c r="E246" s="98"/>
    </row>
    <row r="247" spans="2:5">
      <c r="B247" s="73"/>
      <c r="C247" s="73"/>
      <c r="D247" s="98"/>
      <c r="E247" s="98"/>
    </row>
    <row r="248" spans="2:5">
      <c r="B248" s="73"/>
      <c r="C248" s="73"/>
      <c r="D248" s="98"/>
      <c r="E248" s="98"/>
    </row>
    <row r="249" spans="2:5">
      <c r="B249" s="73"/>
      <c r="C249" s="73"/>
      <c r="D249" s="98"/>
      <c r="E249" s="98"/>
    </row>
    <row r="250" spans="2:5">
      <c r="B250" s="73"/>
      <c r="C250" s="73"/>
      <c r="D250" s="98"/>
      <c r="E250" s="98"/>
    </row>
    <row r="251" spans="2:5">
      <c r="B251" s="73"/>
      <c r="C251" s="73"/>
      <c r="D251" s="98"/>
      <c r="E251" s="98"/>
    </row>
    <row r="252" spans="2:5">
      <c r="B252" s="73"/>
      <c r="C252" s="73"/>
      <c r="D252" s="98"/>
      <c r="E252" s="98"/>
    </row>
    <row r="253" spans="2:5">
      <c r="B253" s="73"/>
      <c r="C253" s="73"/>
      <c r="D253" s="98"/>
      <c r="E253" s="98"/>
    </row>
    <row r="254" spans="2:5">
      <c r="B254" s="73"/>
      <c r="C254" s="73"/>
      <c r="D254" s="98"/>
      <c r="E254" s="98"/>
    </row>
    <row r="255" spans="2:5">
      <c r="B255" s="73"/>
      <c r="C255" s="73"/>
      <c r="D255" s="98"/>
      <c r="E255" s="98"/>
    </row>
    <row r="256" spans="2:5">
      <c r="B256" s="73"/>
      <c r="C256" s="73"/>
      <c r="D256" s="98"/>
      <c r="E256" s="98"/>
    </row>
    <row r="257" spans="2:5">
      <c r="B257" s="73"/>
      <c r="C257" s="73"/>
      <c r="D257" s="98"/>
      <c r="E257" s="98"/>
    </row>
    <row r="258" spans="2:5">
      <c r="B258" s="73"/>
      <c r="C258" s="73"/>
      <c r="D258" s="98"/>
      <c r="E258" s="98"/>
    </row>
    <row r="259" spans="2:5">
      <c r="B259" s="73"/>
      <c r="C259" s="73"/>
      <c r="D259" s="98"/>
      <c r="E259" s="98"/>
    </row>
    <row r="260" spans="2:5">
      <c r="B260" s="73"/>
      <c r="C260" s="73"/>
      <c r="D260" s="98"/>
      <c r="E260" s="98"/>
    </row>
    <row r="261" spans="2:5">
      <c r="B261" s="73"/>
      <c r="C261" s="73"/>
      <c r="D261" s="98"/>
      <c r="E261" s="98"/>
    </row>
    <row r="262" spans="2:5">
      <c r="B262" s="73"/>
      <c r="C262" s="73"/>
      <c r="D262" s="98"/>
      <c r="E262" s="98"/>
    </row>
    <row r="263" spans="2:5">
      <c r="B263" s="73"/>
      <c r="C263" s="73"/>
      <c r="D263" s="98"/>
      <c r="E263" s="98"/>
    </row>
    <row r="264" spans="2:5">
      <c r="B264" s="73"/>
      <c r="C264" s="73"/>
      <c r="D264" s="98"/>
      <c r="E264" s="98"/>
    </row>
    <row r="265" spans="2:5">
      <c r="B265" s="73"/>
      <c r="C265" s="73"/>
      <c r="D265" s="98"/>
      <c r="E265" s="98"/>
    </row>
    <row r="266" spans="2:5">
      <c r="B266" s="73"/>
      <c r="C266" s="73"/>
      <c r="D266" s="98"/>
      <c r="E266" s="98"/>
    </row>
    <row r="267" spans="2:5">
      <c r="B267" s="73"/>
      <c r="C267" s="73"/>
      <c r="D267" s="98"/>
      <c r="E267" s="98"/>
    </row>
    <row r="268" spans="2:5">
      <c r="B268" s="73"/>
      <c r="C268" s="73"/>
      <c r="D268" s="98"/>
      <c r="E268" s="98"/>
    </row>
    <row r="269" spans="2:5">
      <c r="B269" s="73"/>
      <c r="C269" s="73"/>
      <c r="D269" s="98"/>
      <c r="E269" s="98"/>
    </row>
    <row r="270" spans="2:5">
      <c r="B270" s="73"/>
      <c r="C270" s="73"/>
      <c r="D270" s="98"/>
      <c r="E270" s="98"/>
    </row>
    <row r="271" spans="2:5">
      <c r="B271" s="73"/>
      <c r="C271" s="73"/>
      <c r="D271" s="98"/>
      <c r="E271" s="98"/>
    </row>
    <row r="272" spans="2:5">
      <c r="B272" s="73"/>
      <c r="C272" s="73"/>
      <c r="D272" s="98"/>
      <c r="E272" s="98"/>
    </row>
    <row r="273" spans="2:5">
      <c r="B273" s="73"/>
      <c r="C273" s="73"/>
      <c r="D273" s="98"/>
      <c r="E273" s="98"/>
    </row>
    <row r="274" spans="2:5">
      <c r="B274" s="73"/>
      <c r="C274" s="73"/>
      <c r="D274" s="98"/>
      <c r="E274" s="98"/>
    </row>
    <row r="275" spans="2:5">
      <c r="B275" s="73"/>
      <c r="C275" s="73"/>
      <c r="D275" s="98"/>
      <c r="E275" s="98"/>
    </row>
    <row r="276" spans="2:5">
      <c r="B276" s="73"/>
      <c r="C276" s="73"/>
      <c r="D276" s="98"/>
      <c r="E276" s="98"/>
    </row>
    <row r="277" spans="2:5">
      <c r="B277" s="73"/>
      <c r="C277" s="73"/>
      <c r="D277" s="98"/>
      <c r="E277" s="98"/>
    </row>
    <row r="278" spans="2:5">
      <c r="B278" s="73"/>
      <c r="C278" s="73"/>
      <c r="D278" s="98"/>
      <c r="E278" s="98"/>
    </row>
    <row r="279" spans="2:5">
      <c r="B279" s="73"/>
      <c r="C279" s="73"/>
      <c r="D279" s="98"/>
      <c r="E279" s="98"/>
    </row>
    <row r="280" spans="2:5">
      <c r="B280" s="73"/>
      <c r="C280" s="73"/>
      <c r="D280" s="98"/>
      <c r="E280" s="98"/>
    </row>
    <row r="281" spans="2:5">
      <c r="B281" s="73"/>
      <c r="C281" s="73"/>
      <c r="D281" s="98"/>
      <c r="E281" s="98"/>
    </row>
    <row r="282" spans="2:5">
      <c r="B282" s="73"/>
      <c r="C282" s="73"/>
      <c r="D282" s="98"/>
      <c r="E282" s="98"/>
    </row>
    <row r="283" spans="2:5">
      <c r="B283" s="73"/>
      <c r="C283" s="73"/>
      <c r="D283" s="98"/>
      <c r="E283" s="98"/>
    </row>
    <row r="284" spans="2:5">
      <c r="B284" s="73"/>
      <c r="C284" s="73"/>
      <c r="D284" s="98"/>
      <c r="E284" s="98"/>
    </row>
    <row r="285" spans="2:5">
      <c r="B285" s="73"/>
      <c r="C285" s="73"/>
      <c r="D285" s="98"/>
      <c r="E285" s="98"/>
    </row>
    <row r="286" spans="2:5">
      <c r="B286" s="73"/>
      <c r="C286" s="73"/>
      <c r="D286" s="98"/>
      <c r="E286" s="98"/>
    </row>
    <row r="287" spans="2:5">
      <c r="B287" s="73"/>
      <c r="C287" s="73"/>
      <c r="D287" s="98"/>
      <c r="E287" s="98"/>
    </row>
    <row r="288" spans="2:5">
      <c r="B288" s="73"/>
      <c r="C288" s="73"/>
      <c r="D288" s="98"/>
      <c r="E288" s="98"/>
    </row>
    <row r="289" spans="2:5">
      <c r="B289" s="73"/>
      <c r="C289" s="73"/>
      <c r="D289" s="98"/>
      <c r="E289" s="98"/>
    </row>
    <row r="290" spans="2:5">
      <c r="B290" s="73"/>
      <c r="C290" s="73"/>
      <c r="D290" s="98"/>
      <c r="E290" s="98"/>
    </row>
    <row r="291" spans="2:5">
      <c r="B291" s="73"/>
      <c r="C291" s="73"/>
      <c r="D291" s="98"/>
      <c r="E291" s="98"/>
    </row>
    <row r="292" spans="2:5">
      <c r="B292" s="73"/>
      <c r="C292" s="73"/>
      <c r="D292" s="98"/>
      <c r="E292" s="98"/>
    </row>
    <row r="293" spans="2:5">
      <c r="B293" s="73"/>
      <c r="C293" s="73"/>
      <c r="D293" s="98"/>
      <c r="E293" s="98"/>
    </row>
    <row r="294" spans="2:5">
      <c r="B294" s="73"/>
      <c r="C294" s="73"/>
      <c r="D294" s="98"/>
      <c r="E294" s="98"/>
    </row>
    <row r="295" spans="2:5">
      <c r="B295" s="73"/>
      <c r="C295" s="73"/>
      <c r="D295" s="98"/>
      <c r="E295" s="98"/>
    </row>
    <row r="296" spans="2:5">
      <c r="B296" s="73"/>
      <c r="C296" s="73"/>
      <c r="D296" s="98"/>
      <c r="E296" s="98"/>
    </row>
    <row r="297" spans="2:5">
      <c r="B297" s="73"/>
      <c r="C297" s="73"/>
      <c r="D297" s="98"/>
      <c r="E297" s="98"/>
    </row>
    <row r="298" spans="2:5">
      <c r="B298" s="73"/>
      <c r="C298" s="73"/>
      <c r="D298" s="98"/>
      <c r="E298" s="98"/>
    </row>
    <row r="299" spans="2:5">
      <c r="B299" s="73"/>
      <c r="C299" s="73"/>
      <c r="D299" s="98"/>
      <c r="E299" s="98"/>
    </row>
    <row r="300" spans="2:5">
      <c r="B300" s="73"/>
      <c r="C300" s="73"/>
      <c r="D300" s="98"/>
      <c r="E300" s="98"/>
    </row>
    <row r="301" spans="2:5">
      <c r="B301" s="73"/>
      <c r="C301" s="73"/>
      <c r="D301" s="98"/>
      <c r="E301" s="98"/>
    </row>
    <row r="302" spans="2:5">
      <c r="B302" s="73"/>
      <c r="C302" s="73"/>
      <c r="D302" s="98"/>
      <c r="E302" s="98"/>
    </row>
    <row r="303" spans="2:5">
      <c r="B303" s="73"/>
      <c r="C303" s="73"/>
      <c r="D303" s="98"/>
      <c r="E303" s="98"/>
    </row>
    <row r="304" spans="2:5">
      <c r="B304" s="73"/>
      <c r="C304" s="73"/>
      <c r="D304" s="98"/>
      <c r="E304" s="98"/>
    </row>
    <row r="305" spans="2:5">
      <c r="B305" s="73"/>
      <c r="C305" s="73"/>
      <c r="D305" s="98"/>
      <c r="E305" s="98"/>
    </row>
    <row r="306" spans="2:5">
      <c r="B306" s="73"/>
      <c r="C306" s="73"/>
      <c r="D306" s="98"/>
      <c r="E306" s="98"/>
    </row>
    <row r="307" spans="2:5">
      <c r="B307" s="73"/>
      <c r="C307" s="73"/>
      <c r="D307" s="98"/>
      <c r="E307" s="98"/>
    </row>
    <row r="308" spans="2:5">
      <c r="B308" s="73"/>
      <c r="C308" s="73"/>
      <c r="D308" s="98"/>
      <c r="E308" s="98"/>
    </row>
    <row r="309" spans="2:5">
      <c r="B309" s="73"/>
      <c r="C309" s="73"/>
      <c r="D309" s="98"/>
      <c r="E309" s="98"/>
    </row>
    <row r="310" spans="2:5">
      <c r="B310" s="73"/>
      <c r="C310" s="73"/>
      <c r="D310" s="98"/>
      <c r="E310" s="98"/>
    </row>
    <row r="311" spans="2:5">
      <c r="B311" s="73"/>
      <c r="C311" s="73"/>
      <c r="D311" s="98"/>
      <c r="E311" s="98"/>
    </row>
    <row r="312" spans="2:5">
      <c r="B312" s="73"/>
      <c r="C312" s="73"/>
      <c r="D312" s="98"/>
      <c r="E312" s="98"/>
    </row>
    <row r="313" spans="2:5">
      <c r="B313" s="73"/>
      <c r="C313" s="73"/>
      <c r="D313" s="98"/>
      <c r="E313" s="98"/>
    </row>
    <row r="314" spans="2:5">
      <c r="B314" s="73"/>
      <c r="C314" s="73"/>
      <c r="D314" s="98"/>
      <c r="E314" s="98"/>
    </row>
    <row r="315" spans="2:5">
      <c r="B315" s="73"/>
      <c r="C315" s="73"/>
      <c r="D315" s="98"/>
      <c r="E315" s="98"/>
    </row>
    <row r="316" spans="2:5">
      <c r="B316" s="73"/>
      <c r="C316" s="73"/>
      <c r="D316" s="98"/>
      <c r="E316" s="98"/>
    </row>
    <row r="317" spans="2:5">
      <c r="B317" s="73"/>
      <c r="C317" s="73"/>
      <c r="D317" s="98"/>
      <c r="E317" s="98"/>
    </row>
    <row r="318" spans="2:5">
      <c r="B318" s="73"/>
      <c r="C318" s="73"/>
      <c r="D318" s="98"/>
      <c r="E318" s="98"/>
    </row>
    <row r="319" spans="2:5">
      <c r="B319" s="73"/>
      <c r="C319" s="73"/>
      <c r="D319" s="98"/>
      <c r="E319" s="98"/>
    </row>
    <row r="320" spans="2:5">
      <c r="B320" s="73"/>
      <c r="C320" s="73"/>
      <c r="D320" s="98"/>
      <c r="E320" s="98"/>
    </row>
    <row r="321" spans="2:5">
      <c r="B321" s="73"/>
      <c r="C321" s="73"/>
      <c r="D321" s="98"/>
      <c r="E321" s="98"/>
    </row>
    <row r="322" spans="2:5">
      <c r="B322" s="73"/>
      <c r="C322" s="73"/>
      <c r="D322" s="98"/>
      <c r="E322" s="98"/>
    </row>
    <row r="323" spans="2:5">
      <c r="B323" s="73"/>
      <c r="C323" s="73"/>
      <c r="D323" s="98"/>
      <c r="E323" s="98"/>
    </row>
    <row r="324" spans="2:5">
      <c r="B324" s="73"/>
      <c r="C324" s="73"/>
      <c r="D324" s="98"/>
      <c r="E324" s="98"/>
    </row>
    <row r="325" spans="2:5">
      <c r="B325" s="73"/>
      <c r="C325" s="73"/>
      <c r="D325" s="98"/>
      <c r="E325" s="98"/>
    </row>
    <row r="326" spans="2:5">
      <c r="B326" s="73"/>
      <c r="C326" s="73"/>
      <c r="D326" s="98"/>
      <c r="E326" s="98"/>
    </row>
    <row r="327" spans="2:5">
      <c r="B327" s="73"/>
      <c r="C327" s="73"/>
      <c r="D327" s="98"/>
      <c r="E327" s="98"/>
    </row>
    <row r="328" spans="2:5">
      <c r="B328" s="73"/>
      <c r="C328" s="73"/>
      <c r="D328" s="98"/>
      <c r="E328" s="98"/>
    </row>
    <row r="329" spans="2:5">
      <c r="B329" s="73"/>
      <c r="C329" s="73"/>
      <c r="D329" s="98"/>
      <c r="E329" s="98"/>
    </row>
    <row r="330" spans="2:5">
      <c r="B330" s="73"/>
      <c r="C330" s="73"/>
      <c r="D330" s="98"/>
      <c r="E330" s="98"/>
    </row>
    <row r="331" spans="2:5">
      <c r="B331" s="73"/>
      <c r="C331" s="73"/>
      <c r="D331" s="98"/>
      <c r="E331" s="98"/>
    </row>
    <row r="332" spans="2:5">
      <c r="B332" s="73"/>
      <c r="C332" s="73"/>
      <c r="D332" s="98"/>
      <c r="E332" s="98"/>
    </row>
    <row r="333" spans="2:5">
      <c r="B333" s="73"/>
      <c r="C333" s="73"/>
      <c r="D333" s="98"/>
      <c r="E333" s="98"/>
    </row>
    <row r="334" spans="2:5">
      <c r="B334" s="73"/>
      <c r="C334" s="73"/>
      <c r="D334" s="98"/>
      <c r="E334" s="98"/>
    </row>
    <row r="335" spans="2:5">
      <c r="B335" s="73"/>
      <c r="C335" s="73"/>
      <c r="D335" s="98"/>
      <c r="E335" s="98"/>
    </row>
    <row r="336" spans="2:5">
      <c r="B336" s="73"/>
      <c r="C336" s="73"/>
      <c r="D336" s="98"/>
      <c r="E336" s="98"/>
    </row>
    <row r="337" spans="2:5">
      <c r="B337" s="73"/>
      <c r="C337" s="73"/>
      <c r="D337" s="98"/>
      <c r="E337" s="98"/>
    </row>
    <row r="338" spans="2:5">
      <c r="B338" s="73"/>
      <c r="C338" s="73"/>
      <c r="D338" s="98"/>
      <c r="E338" s="98"/>
    </row>
    <row r="339" spans="2:5">
      <c r="B339" s="73"/>
      <c r="C339" s="73"/>
      <c r="D339" s="98"/>
      <c r="E339" s="98"/>
    </row>
    <row r="340" spans="2:5">
      <c r="B340" s="73"/>
      <c r="C340" s="73"/>
      <c r="D340" s="98"/>
      <c r="E340" s="98"/>
    </row>
    <row r="341" spans="2:5">
      <c r="B341" s="73"/>
      <c r="C341" s="73"/>
      <c r="D341" s="98"/>
      <c r="E341" s="98"/>
    </row>
    <row r="342" spans="2:5">
      <c r="B342" s="73"/>
      <c r="C342" s="73"/>
      <c r="D342" s="98"/>
      <c r="E342" s="98"/>
    </row>
    <row r="343" spans="2:5">
      <c r="B343" s="73"/>
      <c r="C343" s="73"/>
      <c r="D343" s="98"/>
      <c r="E343" s="98"/>
    </row>
    <row r="344" spans="2:5">
      <c r="B344" s="73"/>
      <c r="C344" s="73"/>
      <c r="D344" s="98"/>
      <c r="E344" s="98"/>
    </row>
  </sheetData>
  <mergeCells count="82">
    <mergeCell ref="B196:E196"/>
    <mergeCell ref="B198:E198"/>
    <mergeCell ref="B202:F202"/>
    <mergeCell ref="B204:G204"/>
    <mergeCell ref="B181:C181"/>
    <mergeCell ref="B186:E186"/>
    <mergeCell ref="B188:E188"/>
    <mergeCell ref="B190:E190"/>
    <mergeCell ref="B192:E192"/>
    <mergeCell ref="B194:E194"/>
    <mergeCell ref="B178:C178"/>
    <mergeCell ref="B142:C142"/>
    <mergeCell ref="B145:C145"/>
    <mergeCell ref="B150:C150"/>
    <mergeCell ref="B157:C157"/>
    <mergeCell ref="B167:C167"/>
    <mergeCell ref="B168:C168"/>
    <mergeCell ref="B169:C169"/>
    <mergeCell ref="B170:C170"/>
    <mergeCell ref="B171:C171"/>
    <mergeCell ref="B172:C172"/>
    <mergeCell ref="B175:C175"/>
    <mergeCell ref="B139:C139"/>
    <mergeCell ref="B116:C116"/>
    <mergeCell ref="B117:C117"/>
    <mergeCell ref="B119:C119"/>
    <mergeCell ref="B120:C120"/>
    <mergeCell ref="B123:C123"/>
    <mergeCell ref="B124:C124"/>
    <mergeCell ref="B126:C126"/>
    <mergeCell ref="B127:C127"/>
    <mergeCell ref="B129:C129"/>
    <mergeCell ref="B130:C130"/>
    <mergeCell ref="B136:C136"/>
    <mergeCell ref="B113:C113"/>
    <mergeCell ref="B73:C73"/>
    <mergeCell ref="B81:C81"/>
    <mergeCell ref="B89:C89"/>
    <mergeCell ref="B90:C90"/>
    <mergeCell ref="B100:C100"/>
    <mergeCell ref="B103:C103"/>
    <mergeCell ref="B107:C107"/>
    <mergeCell ref="B108:C108"/>
    <mergeCell ref="B112:C112"/>
    <mergeCell ref="I90:N90"/>
    <mergeCell ref="B96:C96"/>
    <mergeCell ref="B61:C61"/>
    <mergeCell ref="B62:C62"/>
    <mergeCell ref="B65:C65"/>
    <mergeCell ref="B66:C66"/>
    <mergeCell ref="B67:C67"/>
    <mergeCell ref="B72:C72"/>
    <mergeCell ref="B60:C60"/>
    <mergeCell ref="B40:C40"/>
    <mergeCell ref="B41:C41"/>
    <mergeCell ref="B44:C44"/>
    <mergeCell ref="B45:C45"/>
    <mergeCell ref="B46:C46"/>
    <mergeCell ref="B49:C49"/>
    <mergeCell ref="B50:C50"/>
    <mergeCell ref="B51:C51"/>
    <mergeCell ref="B54:C54"/>
    <mergeCell ref="B55:C55"/>
    <mergeCell ref="B56:C56"/>
    <mergeCell ref="B39:C39"/>
    <mergeCell ref="B10:C10"/>
    <mergeCell ref="B11:C11"/>
    <mergeCell ref="B12:C12"/>
    <mergeCell ref="B19:C19"/>
    <mergeCell ref="B20:C20"/>
    <mergeCell ref="B22:C22"/>
    <mergeCell ref="B23:C23"/>
    <mergeCell ref="B24:C24"/>
    <mergeCell ref="B31:C31"/>
    <mergeCell ref="B32:C32"/>
    <mergeCell ref="B33:C33"/>
    <mergeCell ref="B8:C8"/>
    <mergeCell ref="A1:G1"/>
    <mergeCell ref="A2:G2"/>
    <mergeCell ref="A3:G3"/>
    <mergeCell ref="B5:C5"/>
    <mergeCell ref="B7:C7"/>
  </mergeCells>
  <printOptions horizontalCentered="1" gridLines="1"/>
  <pageMargins left="0.5" right="0.5" top="0.75" bottom="0.5" header="0.3" footer="0.3"/>
  <pageSetup paperSize="9" orientation="landscape" r:id="rId1"/>
  <rowBreaks count="6" manualBreakCount="6">
    <brk id="38" max="6" man="1"/>
    <brk id="70" max="6" man="1"/>
    <brk id="105" max="6" man="1"/>
    <brk id="133" max="6" man="1"/>
    <brk id="164" max="6" man="1"/>
    <brk id="184" max="6"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D870F-52B5-4C08-8062-FC67BF291C79}">
  <dimension ref="A1:J95"/>
  <sheetViews>
    <sheetView topLeftCell="A79" zoomScaleNormal="100" workbookViewId="0">
      <selection activeCell="L11" sqref="L11"/>
    </sheetView>
  </sheetViews>
  <sheetFormatPr defaultColWidth="9.28515625" defaultRowHeight="12.75"/>
  <cols>
    <col min="1" max="1" width="4.42578125" style="151" bestFit="1" customWidth="1"/>
    <col min="2" max="2" width="53.5703125" style="151" customWidth="1"/>
    <col min="3" max="3" width="5.7109375" style="262" bestFit="1" customWidth="1"/>
    <col min="4" max="4" width="7.42578125" style="262" customWidth="1"/>
    <col min="5" max="6" width="11.5703125" style="218" customWidth="1"/>
    <col min="7" max="7" width="4.28515625" style="151" customWidth="1"/>
    <col min="8" max="8" width="4.7109375" style="151" customWidth="1"/>
    <col min="9" max="9" width="9.28515625" style="151"/>
    <col min="10" max="10" width="10.28515625" style="151" bestFit="1" customWidth="1"/>
    <col min="11" max="256" width="9.28515625" style="151"/>
    <col min="257" max="257" width="4.42578125" style="151" bestFit="1" customWidth="1"/>
    <col min="258" max="258" width="57.28515625" style="151" customWidth="1"/>
    <col min="259" max="259" width="5.7109375" style="151" bestFit="1" customWidth="1"/>
    <col min="260" max="260" width="9.42578125" style="151" bestFit="1" customWidth="1"/>
    <col min="261" max="261" width="11.28515625" style="151" bestFit="1" customWidth="1"/>
    <col min="262" max="262" width="10.28515625" style="151" bestFit="1" customWidth="1"/>
    <col min="263" max="263" width="4.28515625" style="151" customWidth="1"/>
    <col min="264" max="264" width="4.7109375" style="151" customWidth="1"/>
    <col min="265" max="512" width="9.28515625" style="151"/>
    <col min="513" max="513" width="4.42578125" style="151" bestFit="1" customWidth="1"/>
    <col min="514" max="514" width="57.28515625" style="151" customWidth="1"/>
    <col min="515" max="515" width="5.7109375" style="151" bestFit="1" customWidth="1"/>
    <col min="516" max="516" width="9.42578125" style="151" bestFit="1" customWidth="1"/>
    <col min="517" max="517" width="11.28515625" style="151" bestFit="1" customWidth="1"/>
    <col min="518" max="518" width="10.28515625" style="151" bestFit="1" customWidth="1"/>
    <col min="519" max="519" width="4.28515625" style="151" customWidth="1"/>
    <col min="520" max="520" width="4.7109375" style="151" customWidth="1"/>
    <col min="521" max="768" width="9.28515625" style="151"/>
    <col min="769" max="769" width="4.42578125" style="151" bestFit="1" customWidth="1"/>
    <col min="770" max="770" width="57.28515625" style="151" customWidth="1"/>
    <col min="771" max="771" width="5.7109375" style="151" bestFit="1" customWidth="1"/>
    <col min="772" max="772" width="9.42578125" style="151" bestFit="1" customWidth="1"/>
    <col min="773" max="773" width="11.28515625" style="151" bestFit="1" customWidth="1"/>
    <col min="774" max="774" width="10.28515625" style="151" bestFit="1" customWidth="1"/>
    <col min="775" max="775" width="4.28515625" style="151" customWidth="1"/>
    <col min="776" max="776" width="4.7109375" style="151" customWidth="1"/>
    <col min="777" max="1024" width="9.28515625" style="151"/>
    <col min="1025" max="1025" width="4.42578125" style="151" bestFit="1" customWidth="1"/>
    <col min="1026" max="1026" width="57.28515625" style="151" customWidth="1"/>
    <col min="1027" max="1027" width="5.7109375" style="151" bestFit="1" customWidth="1"/>
    <col min="1028" max="1028" width="9.42578125" style="151" bestFit="1" customWidth="1"/>
    <col min="1029" max="1029" width="11.28515625" style="151" bestFit="1" customWidth="1"/>
    <col min="1030" max="1030" width="10.28515625" style="151" bestFit="1" customWidth="1"/>
    <col min="1031" max="1031" width="4.28515625" style="151" customWidth="1"/>
    <col min="1032" max="1032" width="4.7109375" style="151" customWidth="1"/>
    <col min="1033" max="1280" width="9.28515625" style="151"/>
    <col min="1281" max="1281" width="4.42578125" style="151" bestFit="1" customWidth="1"/>
    <col min="1282" max="1282" width="57.28515625" style="151" customWidth="1"/>
    <col min="1283" max="1283" width="5.7109375" style="151" bestFit="1" customWidth="1"/>
    <col min="1284" max="1284" width="9.42578125" style="151" bestFit="1" customWidth="1"/>
    <col min="1285" max="1285" width="11.28515625" style="151" bestFit="1" customWidth="1"/>
    <col min="1286" max="1286" width="10.28515625" style="151" bestFit="1" customWidth="1"/>
    <col min="1287" max="1287" width="4.28515625" style="151" customWidth="1"/>
    <col min="1288" max="1288" width="4.7109375" style="151" customWidth="1"/>
    <col min="1289" max="1536" width="9.28515625" style="151"/>
    <col min="1537" max="1537" width="4.42578125" style="151" bestFit="1" customWidth="1"/>
    <col min="1538" max="1538" width="57.28515625" style="151" customWidth="1"/>
    <col min="1539" max="1539" width="5.7109375" style="151" bestFit="1" customWidth="1"/>
    <col min="1540" max="1540" width="9.42578125" style="151" bestFit="1" customWidth="1"/>
    <col min="1541" max="1541" width="11.28515625" style="151" bestFit="1" customWidth="1"/>
    <col min="1542" max="1542" width="10.28515625" style="151" bestFit="1" customWidth="1"/>
    <col min="1543" max="1543" width="4.28515625" style="151" customWidth="1"/>
    <col min="1544" max="1544" width="4.7109375" style="151" customWidth="1"/>
    <col min="1545" max="1792" width="9.28515625" style="151"/>
    <col min="1793" max="1793" width="4.42578125" style="151" bestFit="1" customWidth="1"/>
    <col min="1794" max="1794" width="57.28515625" style="151" customWidth="1"/>
    <col min="1795" max="1795" width="5.7109375" style="151" bestFit="1" customWidth="1"/>
    <col min="1796" max="1796" width="9.42578125" style="151" bestFit="1" customWidth="1"/>
    <col min="1797" max="1797" width="11.28515625" style="151" bestFit="1" customWidth="1"/>
    <col min="1798" max="1798" width="10.28515625" style="151" bestFit="1" customWidth="1"/>
    <col min="1799" max="1799" width="4.28515625" style="151" customWidth="1"/>
    <col min="1800" max="1800" width="4.7109375" style="151" customWidth="1"/>
    <col min="1801" max="2048" width="9.28515625" style="151"/>
    <col min="2049" max="2049" width="4.42578125" style="151" bestFit="1" customWidth="1"/>
    <col min="2050" max="2050" width="57.28515625" style="151" customWidth="1"/>
    <col min="2051" max="2051" width="5.7109375" style="151" bestFit="1" customWidth="1"/>
    <col min="2052" max="2052" width="9.42578125" style="151" bestFit="1" customWidth="1"/>
    <col min="2053" max="2053" width="11.28515625" style="151" bestFit="1" customWidth="1"/>
    <col min="2054" max="2054" width="10.28515625" style="151" bestFit="1" customWidth="1"/>
    <col min="2055" max="2055" width="4.28515625" style="151" customWidth="1"/>
    <col min="2056" max="2056" width="4.7109375" style="151" customWidth="1"/>
    <col min="2057" max="2304" width="9.28515625" style="151"/>
    <col min="2305" max="2305" width="4.42578125" style="151" bestFit="1" customWidth="1"/>
    <col min="2306" max="2306" width="57.28515625" style="151" customWidth="1"/>
    <col min="2307" max="2307" width="5.7109375" style="151" bestFit="1" customWidth="1"/>
    <col min="2308" max="2308" width="9.42578125" style="151" bestFit="1" customWidth="1"/>
    <col min="2309" max="2309" width="11.28515625" style="151" bestFit="1" customWidth="1"/>
    <col min="2310" max="2310" width="10.28515625" style="151" bestFit="1" customWidth="1"/>
    <col min="2311" max="2311" width="4.28515625" style="151" customWidth="1"/>
    <col min="2312" max="2312" width="4.7109375" style="151" customWidth="1"/>
    <col min="2313" max="2560" width="9.28515625" style="151"/>
    <col min="2561" max="2561" width="4.42578125" style="151" bestFit="1" customWidth="1"/>
    <col min="2562" max="2562" width="57.28515625" style="151" customWidth="1"/>
    <col min="2563" max="2563" width="5.7109375" style="151" bestFit="1" customWidth="1"/>
    <col min="2564" max="2564" width="9.42578125" style="151" bestFit="1" customWidth="1"/>
    <col min="2565" max="2565" width="11.28515625" style="151" bestFit="1" customWidth="1"/>
    <col min="2566" max="2566" width="10.28515625" style="151" bestFit="1" customWidth="1"/>
    <col min="2567" max="2567" width="4.28515625" style="151" customWidth="1"/>
    <col min="2568" max="2568" width="4.7109375" style="151" customWidth="1"/>
    <col min="2569" max="2816" width="9.28515625" style="151"/>
    <col min="2817" max="2817" width="4.42578125" style="151" bestFit="1" customWidth="1"/>
    <col min="2818" max="2818" width="57.28515625" style="151" customWidth="1"/>
    <col min="2819" max="2819" width="5.7109375" style="151" bestFit="1" customWidth="1"/>
    <col min="2820" max="2820" width="9.42578125" style="151" bestFit="1" customWidth="1"/>
    <col min="2821" max="2821" width="11.28515625" style="151" bestFit="1" customWidth="1"/>
    <col min="2822" max="2822" width="10.28515625" style="151" bestFit="1" customWidth="1"/>
    <col min="2823" max="2823" width="4.28515625" style="151" customWidth="1"/>
    <col min="2824" max="2824" width="4.7109375" style="151" customWidth="1"/>
    <col min="2825" max="3072" width="9.28515625" style="151"/>
    <col min="3073" max="3073" width="4.42578125" style="151" bestFit="1" customWidth="1"/>
    <col min="3074" max="3074" width="57.28515625" style="151" customWidth="1"/>
    <col min="3075" max="3075" width="5.7109375" style="151" bestFit="1" customWidth="1"/>
    <col min="3076" max="3076" width="9.42578125" style="151" bestFit="1" customWidth="1"/>
    <col min="3077" max="3077" width="11.28515625" style="151" bestFit="1" customWidth="1"/>
    <col min="3078" max="3078" width="10.28515625" style="151" bestFit="1" customWidth="1"/>
    <col min="3079" max="3079" width="4.28515625" style="151" customWidth="1"/>
    <col min="3080" max="3080" width="4.7109375" style="151" customWidth="1"/>
    <col min="3081" max="3328" width="9.28515625" style="151"/>
    <col min="3329" max="3329" width="4.42578125" style="151" bestFit="1" customWidth="1"/>
    <col min="3330" max="3330" width="57.28515625" style="151" customWidth="1"/>
    <col min="3331" max="3331" width="5.7109375" style="151" bestFit="1" customWidth="1"/>
    <col min="3332" max="3332" width="9.42578125" style="151" bestFit="1" customWidth="1"/>
    <col min="3333" max="3333" width="11.28515625" style="151" bestFit="1" customWidth="1"/>
    <col min="3334" max="3334" width="10.28515625" style="151" bestFit="1" customWidth="1"/>
    <col min="3335" max="3335" width="4.28515625" style="151" customWidth="1"/>
    <col min="3336" max="3336" width="4.7109375" style="151" customWidth="1"/>
    <col min="3337" max="3584" width="9.28515625" style="151"/>
    <col min="3585" max="3585" width="4.42578125" style="151" bestFit="1" customWidth="1"/>
    <col min="3586" max="3586" width="57.28515625" style="151" customWidth="1"/>
    <col min="3587" max="3587" width="5.7109375" style="151" bestFit="1" customWidth="1"/>
    <col min="3588" max="3588" width="9.42578125" style="151" bestFit="1" customWidth="1"/>
    <col min="3589" max="3589" width="11.28515625" style="151" bestFit="1" customWidth="1"/>
    <col min="3590" max="3590" width="10.28515625" style="151" bestFit="1" customWidth="1"/>
    <col min="3591" max="3591" width="4.28515625" style="151" customWidth="1"/>
    <col min="3592" max="3592" width="4.7109375" style="151" customWidth="1"/>
    <col min="3593" max="3840" width="9.28515625" style="151"/>
    <col min="3841" max="3841" width="4.42578125" style="151" bestFit="1" customWidth="1"/>
    <col min="3842" max="3842" width="57.28515625" style="151" customWidth="1"/>
    <col min="3843" max="3843" width="5.7109375" style="151" bestFit="1" customWidth="1"/>
    <col min="3844" max="3844" width="9.42578125" style="151" bestFit="1" customWidth="1"/>
    <col min="3845" max="3845" width="11.28515625" style="151" bestFit="1" customWidth="1"/>
    <col min="3846" max="3846" width="10.28515625" style="151" bestFit="1" customWidth="1"/>
    <col min="3847" max="3847" width="4.28515625" style="151" customWidth="1"/>
    <col min="3848" max="3848" width="4.7109375" style="151" customWidth="1"/>
    <col min="3849" max="4096" width="9.28515625" style="151"/>
    <col min="4097" max="4097" width="4.42578125" style="151" bestFit="1" customWidth="1"/>
    <col min="4098" max="4098" width="57.28515625" style="151" customWidth="1"/>
    <col min="4099" max="4099" width="5.7109375" style="151" bestFit="1" customWidth="1"/>
    <col min="4100" max="4100" width="9.42578125" style="151" bestFit="1" customWidth="1"/>
    <col min="4101" max="4101" width="11.28515625" style="151" bestFit="1" customWidth="1"/>
    <col min="4102" max="4102" width="10.28515625" style="151" bestFit="1" customWidth="1"/>
    <col min="4103" max="4103" width="4.28515625" style="151" customWidth="1"/>
    <col min="4104" max="4104" width="4.7109375" style="151" customWidth="1"/>
    <col min="4105" max="4352" width="9.28515625" style="151"/>
    <col min="4353" max="4353" width="4.42578125" style="151" bestFit="1" customWidth="1"/>
    <col min="4354" max="4354" width="57.28515625" style="151" customWidth="1"/>
    <col min="4355" max="4355" width="5.7109375" style="151" bestFit="1" customWidth="1"/>
    <col min="4356" max="4356" width="9.42578125" style="151" bestFit="1" customWidth="1"/>
    <col min="4357" max="4357" width="11.28515625" style="151" bestFit="1" customWidth="1"/>
    <col min="4358" max="4358" width="10.28515625" style="151" bestFit="1" customWidth="1"/>
    <col min="4359" max="4359" width="4.28515625" style="151" customWidth="1"/>
    <col min="4360" max="4360" width="4.7109375" style="151" customWidth="1"/>
    <col min="4361" max="4608" width="9.28515625" style="151"/>
    <col min="4609" max="4609" width="4.42578125" style="151" bestFit="1" customWidth="1"/>
    <col min="4610" max="4610" width="57.28515625" style="151" customWidth="1"/>
    <col min="4611" max="4611" width="5.7109375" style="151" bestFit="1" customWidth="1"/>
    <col min="4612" max="4612" width="9.42578125" style="151" bestFit="1" customWidth="1"/>
    <col min="4613" max="4613" width="11.28515625" style="151" bestFit="1" customWidth="1"/>
    <col min="4614" max="4614" width="10.28515625" style="151" bestFit="1" customWidth="1"/>
    <col min="4615" max="4615" width="4.28515625" style="151" customWidth="1"/>
    <col min="4616" max="4616" width="4.7109375" style="151" customWidth="1"/>
    <col min="4617" max="4864" width="9.28515625" style="151"/>
    <col min="4865" max="4865" width="4.42578125" style="151" bestFit="1" customWidth="1"/>
    <col min="4866" max="4866" width="57.28515625" style="151" customWidth="1"/>
    <col min="4867" max="4867" width="5.7109375" style="151" bestFit="1" customWidth="1"/>
    <col min="4868" max="4868" width="9.42578125" style="151" bestFit="1" customWidth="1"/>
    <col min="4869" max="4869" width="11.28515625" style="151" bestFit="1" customWidth="1"/>
    <col min="4870" max="4870" width="10.28515625" style="151" bestFit="1" customWidth="1"/>
    <col min="4871" max="4871" width="4.28515625" style="151" customWidth="1"/>
    <col min="4872" max="4872" width="4.7109375" style="151" customWidth="1"/>
    <col min="4873" max="5120" width="9.28515625" style="151"/>
    <col min="5121" max="5121" width="4.42578125" style="151" bestFit="1" customWidth="1"/>
    <col min="5122" max="5122" width="57.28515625" style="151" customWidth="1"/>
    <col min="5123" max="5123" width="5.7109375" style="151" bestFit="1" customWidth="1"/>
    <col min="5124" max="5124" width="9.42578125" style="151" bestFit="1" customWidth="1"/>
    <col min="5125" max="5125" width="11.28515625" style="151" bestFit="1" customWidth="1"/>
    <col min="5126" max="5126" width="10.28515625" style="151" bestFit="1" customWidth="1"/>
    <col min="5127" max="5127" width="4.28515625" style="151" customWidth="1"/>
    <col min="5128" max="5128" width="4.7109375" style="151" customWidth="1"/>
    <col min="5129" max="5376" width="9.28515625" style="151"/>
    <col min="5377" max="5377" width="4.42578125" style="151" bestFit="1" customWidth="1"/>
    <col min="5378" max="5378" width="57.28515625" style="151" customWidth="1"/>
    <col min="5379" max="5379" width="5.7109375" style="151" bestFit="1" customWidth="1"/>
    <col min="5380" max="5380" width="9.42578125" style="151" bestFit="1" customWidth="1"/>
    <col min="5381" max="5381" width="11.28515625" style="151" bestFit="1" customWidth="1"/>
    <col min="5382" max="5382" width="10.28515625" style="151" bestFit="1" customWidth="1"/>
    <col min="5383" max="5383" width="4.28515625" style="151" customWidth="1"/>
    <col min="5384" max="5384" width="4.7109375" style="151" customWidth="1"/>
    <col min="5385" max="5632" width="9.28515625" style="151"/>
    <col min="5633" max="5633" width="4.42578125" style="151" bestFit="1" customWidth="1"/>
    <col min="5634" max="5634" width="57.28515625" style="151" customWidth="1"/>
    <col min="5635" max="5635" width="5.7109375" style="151" bestFit="1" customWidth="1"/>
    <col min="5636" max="5636" width="9.42578125" style="151" bestFit="1" customWidth="1"/>
    <col min="5637" max="5637" width="11.28515625" style="151" bestFit="1" customWidth="1"/>
    <col min="5638" max="5638" width="10.28515625" style="151" bestFit="1" customWidth="1"/>
    <col min="5639" max="5639" width="4.28515625" style="151" customWidth="1"/>
    <col min="5640" max="5640" width="4.7109375" style="151" customWidth="1"/>
    <col min="5641" max="5888" width="9.28515625" style="151"/>
    <col min="5889" max="5889" width="4.42578125" style="151" bestFit="1" customWidth="1"/>
    <col min="5890" max="5890" width="57.28515625" style="151" customWidth="1"/>
    <col min="5891" max="5891" width="5.7109375" style="151" bestFit="1" customWidth="1"/>
    <col min="5892" max="5892" width="9.42578125" style="151" bestFit="1" customWidth="1"/>
    <col min="5893" max="5893" width="11.28515625" style="151" bestFit="1" customWidth="1"/>
    <col min="5894" max="5894" width="10.28515625" style="151" bestFit="1" customWidth="1"/>
    <col min="5895" max="5895" width="4.28515625" style="151" customWidth="1"/>
    <col min="5896" max="5896" width="4.7109375" style="151" customWidth="1"/>
    <col min="5897" max="6144" width="9.28515625" style="151"/>
    <col min="6145" max="6145" width="4.42578125" style="151" bestFit="1" customWidth="1"/>
    <col min="6146" max="6146" width="57.28515625" style="151" customWidth="1"/>
    <col min="6147" max="6147" width="5.7109375" style="151" bestFit="1" customWidth="1"/>
    <col min="6148" max="6148" width="9.42578125" style="151" bestFit="1" customWidth="1"/>
    <col min="6149" max="6149" width="11.28515625" style="151" bestFit="1" customWidth="1"/>
    <col min="6150" max="6150" width="10.28515625" style="151" bestFit="1" customWidth="1"/>
    <col min="6151" max="6151" width="4.28515625" style="151" customWidth="1"/>
    <col min="6152" max="6152" width="4.7109375" style="151" customWidth="1"/>
    <col min="6153" max="6400" width="9.28515625" style="151"/>
    <col min="6401" max="6401" width="4.42578125" style="151" bestFit="1" customWidth="1"/>
    <col min="6402" max="6402" width="57.28515625" style="151" customWidth="1"/>
    <col min="6403" max="6403" width="5.7109375" style="151" bestFit="1" customWidth="1"/>
    <col min="6404" max="6404" width="9.42578125" style="151" bestFit="1" customWidth="1"/>
    <col min="6405" max="6405" width="11.28515625" style="151" bestFit="1" customWidth="1"/>
    <col min="6406" max="6406" width="10.28515625" style="151" bestFit="1" customWidth="1"/>
    <col min="6407" max="6407" width="4.28515625" style="151" customWidth="1"/>
    <col min="6408" max="6408" width="4.7109375" style="151" customWidth="1"/>
    <col min="6409" max="6656" width="9.28515625" style="151"/>
    <col min="6657" max="6657" width="4.42578125" style="151" bestFit="1" customWidth="1"/>
    <col min="6658" max="6658" width="57.28515625" style="151" customWidth="1"/>
    <col min="6659" max="6659" width="5.7109375" style="151" bestFit="1" customWidth="1"/>
    <col min="6660" max="6660" width="9.42578125" style="151" bestFit="1" customWidth="1"/>
    <col min="6661" max="6661" width="11.28515625" style="151" bestFit="1" customWidth="1"/>
    <col min="6662" max="6662" width="10.28515625" style="151" bestFit="1" customWidth="1"/>
    <col min="6663" max="6663" width="4.28515625" style="151" customWidth="1"/>
    <col min="6664" max="6664" width="4.7109375" style="151" customWidth="1"/>
    <col min="6665" max="6912" width="9.28515625" style="151"/>
    <col min="6913" max="6913" width="4.42578125" style="151" bestFit="1" customWidth="1"/>
    <col min="6914" max="6914" width="57.28515625" style="151" customWidth="1"/>
    <col min="6915" max="6915" width="5.7109375" style="151" bestFit="1" customWidth="1"/>
    <col min="6916" max="6916" width="9.42578125" style="151" bestFit="1" customWidth="1"/>
    <col min="6917" max="6917" width="11.28515625" style="151" bestFit="1" customWidth="1"/>
    <col min="6918" max="6918" width="10.28515625" style="151" bestFit="1" customWidth="1"/>
    <col min="6919" max="6919" width="4.28515625" style="151" customWidth="1"/>
    <col min="6920" max="6920" width="4.7109375" style="151" customWidth="1"/>
    <col min="6921" max="7168" width="9.28515625" style="151"/>
    <col min="7169" max="7169" width="4.42578125" style="151" bestFit="1" customWidth="1"/>
    <col min="7170" max="7170" width="57.28515625" style="151" customWidth="1"/>
    <col min="7171" max="7171" width="5.7109375" style="151" bestFit="1" customWidth="1"/>
    <col min="7172" max="7172" width="9.42578125" style="151" bestFit="1" customWidth="1"/>
    <col min="7173" max="7173" width="11.28515625" style="151" bestFit="1" customWidth="1"/>
    <col min="7174" max="7174" width="10.28515625" style="151" bestFit="1" customWidth="1"/>
    <col min="7175" max="7175" width="4.28515625" style="151" customWidth="1"/>
    <col min="7176" max="7176" width="4.7109375" style="151" customWidth="1"/>
    <col min="7177" max="7424" width="9.28515625" style="151"/>
    <col min="7425" max="7425" width="4.42578125" style="151" bestFit="1" customWidth="1"/>
    <col min="7426" max="7426" width="57.28515625" style="151" customWidth="1"/>
    <col min="7427" max="7427" width="5.7109375" style="151" bestFit="1" customWidth="1"/>
    <col min="7428" max="7428" width="9.42578125" style="151" bestFit="1" customWidth="1"/>
    <col min="7429" max="7429" width="11.28515625" style="151" bestFit="1" customWidth="1"/>
    <col min="7430" max="7430" width="10.28515625" style="151" bestFit="1" customWidth="1"/>
    <col min="7431" max="7431" width="4.28515625" style="151" customWidth="1"/>
    <col min="7432" max="7432" width="4.7109375" style="151" customWidth="1"/>
    <col min="7433" max="7680" width="9.28515625" style="151"/>
    <col min="7681" max="7681" width="4.42578125" style="151" bestFit="1" customWidth="1"/>
    <col min="7682" max="7682" width="57.28515625" style="151" customWidth="1"/>
    <col min="7683" max="7683" width="5.7109375" style="151" bestFit="1" customWidth="1"/>
    <col min="7684" max="7684" width="9.42578125" style="151" bestFit="1" customWidth="1"/>
    <col min="7685" max="7685" width="11.28515625" style="151" bestFit="1" customWidth="1"/>
    <col min="7686" max="7686" width="10.28515625" style="151" bestFit="1" customWidth="1"/>
    <col min="7687" max="7687" width="4.28515625" style="151" customWidth="1"/>
    <col min="7688" max="7688" width="4.7109375" style="151" customWidth="1"/>
    <col min="7689" max="7936" width="9.28515625" style="151"/>
    <col min="7937" max="7937" width="4.42578125" style="151" bestFit="1" customWidth="1"/>
    <col min="7938" max="7938" width="57.28515625" style="151" customWidth="1"/>
    <col min="7939" max="7939" width="5.7109375" style="151" bestFit="1" customWidth="1"/>
    <col min="7940" max="7940" width="9.42578125" style="151" bestFit="1" customWidth="1"/>
    <col min="7941" max="7941" width="11.28515625" style="151" bestFit="1" customWidth="1"/>
    <col min="7942" max="7942" width="10.28515625" style="151" bestFit="1" customWidth="1"/>
    <col min="7943" max="7943" width="4.28515625" style="151" customWidth="1"/>
    <col min="7944" max="7944" width="4.7109375" style="151" customWidth="1"/>
    <col min="7945" max="8192" width="9.28515625" style="151"/>
    <col min="8193" max="8193" width="4.42578125" style="151" bestFit="1" customWidth="1"/>
    <col min="8194" max="8194" width="57.28515625" style="151" customWidth="1"/>
    <col min="8195" max="8195" width="5.7109375" style="151" bestFit="1" customWidth="1"/>
    <col min="8196" max="8196" width="9.42578125" style="151" bestFit="1" customWidth="1"/>
    <col min="8197" max="8197" width="11.28515625" style="151" bestFit="1" customWidth="1"/>
    <col min="8198" max="8198" width="10.28515625" style="151" bestFit="1" customWidth="1"/>
    <col min="8199" max="8199" width="4.28515625" style="151" customWidth="1"/>
    <col min="8200" max="8200" width="4.7109375" style="151" customWidth="1"/>
    <col min="8201" max="8448" width="9.28515625" style="151"/>
    <col min="8449" max="8449" width="4.42578125" style="151" bestFit="1" customWidth="1"/>
    <col min="8450" max="8450" width="57.28515625" style="151" customWidth="1"/>
    <col min="8451" max="8451" width="5.7109375" style="151" bestFit="1" customWidth="1"/>
    <col min="8452" max="8452" width="9.42578125" style="151" bestFit="1" customWidth="1"/>
    <col min="8453" max="8453" width="11.28515625" style="151" bestFit="1" customWidth="1"/>
    <col min="8454" max="8454" width="10.28515625" style="151" bestFit="1" customWidth="1"/>
    <col min="8455" max="8455" width="4.28515625" style="151" customWidth="1"/>
    <col min="8456" max="8456" width="4.7109375" style="151" customWidth="1"/>
    <col min="8457" max="8704" width="9.28515625" style="151"/>
    <col min="8705" max="8705" width="4.42578125" style="151" bestFit="1" customWidth="1"/>
    <col min="8706" max="8706" width="57.28515625" style="151" customWidth="1"/>
    <col min="8707" max="8707" width="5.7109375" style="151" bestFit="1" customWidth="1"/>
    <col min="8708" max="8708" width="9.42578125" style="151" bestFit="1" customWidth="1"/>
    <col min="8709" max="8709" width="11.28515625" style="151" bestFit="1" customWidth="1"/>
    <col min="8710" max="8710" width="10.28515625" style="151" bestFit="1" customWidth="1"/>
    <col min="8711" max="8711" width="4.28515625" style="151" customWidth="1"/>
    <col min="8712" max="8712" width="4.7109375" style="151" customWidth="1"/>
    <col min="8713" max="8960" width="9.28515625" style="151"/>
    <col min="8961" max="8961" width="4.42578125" style="151" bestFit="1" customWidth="1"/>
    <col min="8962" max="8962" width="57.28515625" style="151" customWidth="1"/>
    <col min="8963" max="8963" width="5.7109375" style="151" bestFit="1" customWidth="1"/>
    <col min="8964" max="8964" width="9.42578125" style="151" bestFit="1" customWidth="1"/>
    <col min="8965" max="8965" width="11.28515625" style="151" bestFit="1" customWidth="1"/>
    <col min="8966" max="8966" width="10.28515625" style="151" bestFit="1" customWidth="1"/>
    <col min="8967" max="8967" width="4.28515625" style="151" customWidth="1"/>
    <col min="8968" max="8968" width="4.7109375" style="151" customWidth="1"/>
    <col min="8969" max="9216" width="9.28515625" style="151"/>
    <col min="9217" max="9217" width="4.42578125" style="151" bestFit="1" customWidth="1"/>
    <col min="9218" max="9218" width="57.28515625" style="151" customWidth="1"/>
    <col min="9219" max="9219" width="5.7109375" style="151" bestFit="1" customWidth="1"/>
    <col min="9220" max="9220" width="9.42578125" style="151" bestFit="1" customWidth="1"/>
    <col min="9221" max="9221" width="11.28515625" style="151" bestFit="1" customWidth="1"/>
    <col min="9222" max="9222" width="10.28515625" style="151" bestFit="1" customWidth="1"/>
    <col min="9223" max="9223" width="4.28515625" style="151" customWidth="1"/>
    <col min="9224" max="9224" width="4.7109375" style="151" customWidth="1"/>
    <col min="9225" max="9472" width="9.28515625" style="151"/>
    <col min="9473" max="9473" width="4.42578125" style="151" bestFit="1" customWidth="1"/>
    <col min="9474" max="9474" width="57.28515625" style="151" customWidth="1"/>
    <col min="9475" max="9475" width="5.7109375" style="151" bestFit="1" customWidth="1"/>
    <col min="9476" max="9476" width="9.42578125" style="151" bestFit="1" customWidth="1"/>
    <col min="9477" max="9477" width="11.28515625" style="151" bestFit="1" customWidth="1"/>
    <col min="9478" max="9478" width="10.28515625" style="151" bestFit="1" customWidth="1"/>
    <col min="9479" max="9479" width="4.28515625" style="151" customWidth="1"/>
    <col min="9480" max="9480" width="4.7109375" style="151" customWidth="1"/>
    <col min="9481" max="9728" width="9.28515625" style="151"/>
    <col min="9729" max="9729" width="4.42578125" style="151" bestFit="1" customWidth="1"/>
    <col min="9730" max="9730" width="57.28515625" style="151" customWidth="1"/>
    <col min="9731" max="9731" width="5.7109375" style="151" bestFit="1" customWidth="1"/>
    <col min="9732" max="9732" width="9.42578125" style="151" bestFit="1" customWidth="1"/>
    <col min="9733" max="9733" width="11.28515625" style="151" bestFit="1" customWidth="1"/>
    <col min="9734" max="9734" width="10.28515625" style="151" bestFit="1" customWidth="1"/>
    <col min="9735" max="9735" width="4.28515625" style="151" customWidth="1"/>
    <col min="9736" max="9736" width="4.7109375" style="151" customWidth="1"/>
    <col min="9737" max="9984" width="9.28515625" style="151"/>
    <col min="9985" max="9985" width="4.42578125" style="151" bestFit="1" customWidth="1"/>
    <col min="9986" max="9986" width="57.28515625" style="151" customWidth="1"/>
    <col min="9987" max="9987" width="5.7109375" style="151" bestFit="1" customWidth="1"/>
    <col min="9988" max="9988" width="9.42578125" style="151" bestFit="1" customWidth="1"/>
    <col min="9989" max="9989" width="11.28515625" style="151" bestFit="1" customWidth="1"/>
    <col min="9990" max="9990" width="10.28515625" style="151" bestFit="1" customWidth="1"/>
    <col min="9991" max="9991" width="4.28515625" style="151" customWidth="1"/>
    <col min="9992" max="9992" width="4.7109375" style="151" customWidth="1"/>
    <col min="9993" max="10240" width="9.28515625" style="151"/>
    <col min="10241" max="10241" width="4.42578125" style="151" bestFit="1" customWidth="1"/>
    <col min="10242" max="10242" width="57.28515625" style="151" customWidth="1"/>
    <col min="10243" max="10243" width="5.7109375" style="151" bestFit="1" customWidth="1"/>
    <col min="10244" max="10244" width="9.42578125" style="151" bestFit="1" customWidth="1"/>
    <col min="10245" max="10245" width="11.28515625" style="151" bestFit="1" customWidth="1"/>
    <col min="10246" max="10246" width="10.28515625" style="151" bestFit="1" customWidth="1"/>
    <col min="10247" max="10247" width="4.28515625" style="151" customWidth="1"/>
    <col min="10248" max="10248" width="4.7109375" style="151" customWidth="1"/>
    <col min="10249" max="10496" width="9.28515625" style="151"/>
    <col min="10497" max="10497" width="4.42578125" style="151" bestFit="1" customWidth="1"/>
    <col min="10498" max="10498" width="57.28515625" style="151" customWidth="1"/>
    <col min="10499" max="10499" width="5.7109375" style="151" bestFit="1" customWidth="1"/>
    <col min="10500" max="10500" width="9.42578125" style="151" bestFit="1" customWidth="1"/>
    <col min="10501" max="10501" width="11.28515625" style="151" bestFit="1" customWidth="1"/>
    <col min="10502" max="10502" width="10.28515625" style="151" bestFit="1" customWidth="1"/>
    <col min="10503" max="10503" width="4.28515625" style="151" customWidth="1"/>
    <col min="10504" max="10504" width="4.7109375" style="151" customWidth="1"/>
    <col min="10505" max="10752" width="9.28515625" style="151"/>
    <col min="10753" max="10753" width="4.42578125" style="151" bestFit="1" customWidth="1"/>
    <col min="10754" max="10754" width="57.28515625" style="151" customWidth="1"/>
    <col min="10755" max="10755" width="5.7109375" style="151" bestFit="1" customWidth="1"/>
    <col min="10756" max="10756" width="9.42578125" style="151" bestFit="1" customWidth="1"/>
    <col min="10757" max="10757" width="11.28515625" style="151" bestFit="1" customWidth="1"/>
    <col min="10758" max="10758" width="10.28515625" style="151" bestFit="1" customWidth="1"/>
    <col min="10759" max="10759" width="4.28515625" style="151" customWidth="1"/>
    <col min="10760" max="10760" width="4.7109375" style="151" customWidth="1"/>
    <col min="10761" max="11008" width="9.28515625" style="151"/>
    <col min="11009" max="11009" width="4.42578125" style="151" bestFit="1" customWidth="1"/>
    <col min="11010" max="11010" width="57.28515625" style="151" customWidth="1"/>
    <col min="11011" max="11011" width="5.7109375" style="151" bestFit="1" customWidth="1"/>
    <col min="11012" max="11012" width="9.42578125" style="151" bestFit="1" customWidth="1"/>
    <col min="11013" max="11013" width="11.28515625" style="151" bestFit="1" customWidth="1"/>
    <col min="11014" max="11014" width="10.28515625" style="151" bestFit="1" customWidth="1"/>
    <col min="11015" max="11015" width="4.28515625" style="151" customWidth="1"/>
    <col min="11016" max="11016" width="4.7109375" style="151" customWidth="1"/>
    <col min="11017" max="11264" width="9.28515625" style="151"/>
    <col min="11265" max="11265" width="4.42578125" style="151" bestFit="1" customWidth="1"/>
    <col min="11266" max="11266" width="57.28515625" style="151" customWidth="1"/>
    <col min="11267" max="11267" width="5.7109375" style="151" bestFit="1" customWidth="1"/>
    <col min="11268" max="11268" width="9.42578125" style="151" bestFit="1" customWidth="1"/>
    <col min="11269" max="11269" width="11.28515625" style="151" bestFit="1" customWidth="1"/>
    <col min="11270" max="11270" width="10.28515625" style="151" bestFit="1" customWidth="1"/>
    <col min="11271" max="11271" width="4.28515625" style="151" customWidth="1"/>
    <col min="11272" max="11272" width="4.7109375" style="151" customWidth="1"/>
    <col min="11273" max="11520" width="9.28515625" style="151"/>
    <col min="11521" max="11521" width="4.42578125" style="151" bestFit="1" customWidth="1"/>
    <col min="11522" max="11522" width="57.28515625" style="151" customWidth="1"/>
    <col min="11523" max="11523" width="5.7109375" style="151" bestFit="1" customWidth="1"/>
    <col min="11524" max="11524" width="9.42578125" style="151" bestFit="1" customWidth="1"/>
    <col min="11525" max="11525" width="11.28515625" style="151" bestFit="1" customWidth="1"/>
    <col min="11526" max="11526" width="10.28515625" style="151" bestFit="1" customWidth="1"/>
    <col min="11527" max="11527" width="4.28515625" style="151" customWidth="1"/>
    <col min="11528" max="11528" width="4.7109375" style="151" customWidth="1"/>
    <col min="11529" max="11776" width="9.28515625" style="151"/>
    <col min="11777" max="11777" width="4.42578125" style="151" bestFit="1" customWidth="1"/>
    <col min="11778" max="11778" width="57.28515625" style="151" customWidth="1"/>
    <col min="11779" max="11779" width="5.7109375" style="151" bestFit="1" customWidth="1"/>
    <col min="11780" max="11780" width="9.42578125" style="151" bestFit="1" customWidth="1"/>
    <col min="11781" max="11781" width="11.28515625" style="151" bestFit="1" customWidth="1"/>
    <col min="11782" max="11782" width="10.28515625" style="151" bestFit="1" customWidth="1"/>
    <col min="11783" max="11783" width="4.28515625" style="151" customWidth="1"/>
    <col min="11784" max="11784" width="4.7109375" style="151" customWidth="1"/>
    <col min="11785" max="12032" width="9.28515625" style="151"/>
    <col min="12033" max="12033" width="4.42578125" style="151" bestFit="1" customWidth="1"/>
    <col min="12034" max="12034" width="57.28515625" style="151" customWidth="1"/>
    <col min="12035" max="12035" width="5.7109375" style="151" bestFit="1" customWidth="1"/>
    <col min="12036" max="12036" width="9.42578125" style="151" bestFit="1" customWidth="1"/>
    <col min="12037" max="12037" width="11.28515625" style="151" bestFit="1" customWidth="1"/>
    <col min="12038" max="12038" width="10.28515625" style="151" bestFit="1" customWidth="1"/>
    <col min="12039" max="12039" width="4.28515625" style="151" customWidth="1"/>
    <col min="12040" max="12040" width="4.7109375" style="151" customWidth="1"/>
    <col min="12041" max="12288" width="9.28515625" style="151"/>
    <col min="12289" max="12289" width="4.42578125" style="151" bestFit="1" customWidth="1"/>
    <col min="12290" max="12290" width="57.28515625" style="151" customWidth="1"/>
    <col min="12291" max="12291" width="5.7109375" style="151" bestFit="1" customWidth="1"/>
    <col min="12292" max="12292" width="9.42578125" style="151" bestFit="1" customWidth="1"/>
    <col min="12293" max="12293" width="11.28515625" style="151" bestFit="1" customWidth="1"/>
    <col min="12294" max="12294" width="10.28515625" style="151" bestFit="1" customWidth="1"/>
    <col min="12295" max="12295" width="4.28515625" style="151" customWidth="1"/>
    <col min="12296" max="12296" width="4.7109375" style="151" customWidth="1"/>
    <col min="12297" max="12544" width="9.28515625" style="151"/>
    <col min="12545" max="12545" width="4.42578125" style="151" bestFit="1" customWidth="1"/>
    <col min="12546" max="12546" width="57.28515625" style="151" customWidth="1"/>
    <col min="12547" max="12547" width="5.7109375" style="151" bestFit="1" customWidth="1"/>
    <col min="12548" max="12548" width="9.42578125" style="151" bestFit="1" customWidth="1"/>
    <col min="12549" max="12549" width="11.28515625" style="151" bestFit="1" customWidth="1"/>
    <col min="12550" max="12550" width="10.28515625" style="151" bestFit="1" customWidth="1"/>
    <col min="12551" max="12551" width="4.28515625" style="151" customWidth="1"/>
    <col min="12552" max="12552" width="4.7109375" style="151" customWidth="1"/>
    <col min="12553" max="12800" width="9.28515625" style="151"/>
    <col min="12801" max="12801" width="4.42578125" style="151" bestFit="1" customWidth="1"/>
    <col min="12802" max="12802" width="57.28515625" style="151" customWidth="1"/>
    <col min="12803" max="12803" width="5.7109375" style="151" bestFit="1" customWidth="1"/>
    <col min="12804" max="12804" width="9.42578125" style="151" bestFit="1" customWidth="1"/>
    <col min="12805" max="12805" width="11.28515625" style="151" bestFit="1" customWidth="1"/>
    <col min="12806" max="12806" width="10.28515625" style="151" bestFit="1" customWidth="1"/>
    <col min="12807" max="12807" width="4.28515625" style="151" customWidth="1"/>
    <col min="12808" max="12808" width="4.7109375" style="151" customWidth="1"/>
    <col min="12809" max="13056" width="9.28515625" style="151"/>
    <col min="13057" max="13057" width="4.42578125" style="151" bestFit="1" customWidth="1"/>
    <col min="13058" max="13058" width="57.28515625" style="151" customWidth="1"/>
    <col min="13059" max="13059" width="5.7109375" style="151" bestFit="1" customWidth="1"/>
    <col min="13060" max="13060" width="9.42578125" style="151" bestFit="1" customWidth="1"/>
    <col min="13061" max="13061" width="11.28515625" style="151" bestFit="1" customWidth="1"/>
    <col min="13062" max="13062" width="10.28515625" style="151" bestFit="1" customWidth="1"/>
    <col min="13063" max="13063" width="4.28515625" style="151" customWidth="1"/>
    <col min="13064" max="13064" width="4.7109375" style="151" customWidth="1"/>
    <col min="13065" max="13312" width="9.28515625" style="151"/>
    <col min="13313" max="13313" width="4.42578125" style="151" bestFit="1" customWidth="1"/>
    <col min="13314" max="13314" width="57.28515625" style="151" customWidth="1"/>
    <col min="13315" max="13315" width="5.7109375" style="151" bestFit="1" customWidth="1"/>
    <col min="13316" max="13316" width="9.42578125" style="151" bestFit="1" customWidth="1"/>
    <col min="13317" max="13317" width="11.28515625" style="151" bestFit="1" customWidth="1"/>
    <col min="13318" max="13318" width="10.28515625" style="151" bestFit="1" customWidth="1"/>
    <col min="13319" max="13319" width="4.28515625" style="151" customWidth="1"/>
    <col min="13320" max="13320" width="4.7109375" style="151" customWidth="1"/>
    <col min="13321" max="13568" width="9.28515625" style="151"/>
    <col min="13569" max="13569" width="4.42578125" style="151" bestFit="1" customWidth="1"/>
    <col min="13570" max="13570" width="57.28515625" style="151" customWidth="1"/>
    <col min="13571" max="13571" width="5.7109375" style="151" bestFit="1" customWidth="1"/>
    <col min="13572" max="13572" width="9.42578125" style="151" bestFit="1" customWidth="1"/>
    <col min="13573" max="13573" width="11.28515625" style="151" bestFit="1" customWidth="1"/>
    <col min="13574" max="13574" width="10.28515625" style="151" bestFit="1" customWidth="1"/>
    <col min="13575" max="13575" width="4.28515625" style="151" customWidth="1"/>
    <col min="13576" max="13576" width="4.7109375" style="151" customWidth="1"/>
    <col min="13577" max="13824" width="9.28515625" style="151"/>
    <col min="13825" max="13825" width="4.42578125" style="151" bestFit="1" customWidth="1"/>
    <col min="13826" max="13826" width="57.28515625" style="151" customWidth="1"/>
    <col min="13827" max="13827" width="5.7109375" style="151" bestFit="1" customWidth="1"/>
    <col min="13828" max="13828" width="9.42578125" style="151" bestFit="1" customWidth="1"/>
    <col min="13829" max="13829" width="11.28515625" style="151" bestFit="1" customWidth="1"/>
    <col min="13830" max="13830" width="10.28515625" style="151" bestFit="1" customWidth="1"/>
    <col min="13831" max="13831" width="4.28515625" style="151" customWidth="1"/>
    <col min="13832" max="13832" width="4.7109375" style="151" customWidth="1"/>
    <col min="13833" max="14080" width="9.28515625" style="151"/>
    <col min="14081" max="14081" width="4.42578125" style="151" bestFit="1" customWidth="1"/>
    <col min="14082" max="14082" width="57.28515625" style="151" customWidth="1"/>
    <col min="14083" max="14083" width="5.7109375" style="151" bestFit="1" customWidth="1"/>
    <col min="14084" max="14084" width="9.42578125" style="151" bestFit="1" customWidth="1"/>
    <col min="14085" max="14085" width="11.28515625" style="151" bestFit="1" customWidth="1"/>
    <col min="14086" max="14086" width="10.28515625" style="151" bestFit="1" customWidth="1"/>
    <col min="14087" max="14087" width="4.28515625" style="151" customWidth="1"/>
    <col min="14088" max="14088" width="4.7109375" style="151" customWidth="1"/>
    <col min="14089" max="14336" width="9.28515625" style="151"/>
    <col min="14337" max="14337" width="4.42578125" style="151" bestFit="1" customWidth="1"/>
    <col min="14338" max="14338" width="57.28515625" style="151" customWidth="1"/>
    <col min="14339" max="14339" width="5.7109375" style="151" bestFit="1" customWidth="1"/>
    <col min="14340" max="14340" width="9.42578125" style="151" bestFit="1" customWidth="1"/>
    <col min="14341" max="14341" width="11.28515625" style="151" bestFit="1" customWidth="1"/>
    <col min="14342" max="14342" width="10.28515625" style="151" bestFit="1" customWidth="1"/>
    <col min="14343" max="14343" width="4.28515625" style="151" customWidth="1"/>
    <col min="14344" max="14344" width="4.7109375" style="151" customWidth="1"/>
    <col min="14345" max="14592" width="9.28515625" style="151"/>
    <col min="14593" max="14593" width="4.42578125" style="151" bestFit="1" customWidth="1"/>
    <col min="14594" max="14594" width="57.28515625" style="151" customWidth="1"/>
    <col min="14595" max="14595" width="5.7109375" style="151" bestFit="1" customWidth="1"/>
    <col min="14596" max="14596" width="9.42578125" style="151" bestFit="1" customWidth="1"/>
    <col min="14597" max="14597" width="11.28515625" style="151" bestFit="1" customWidth="1"/>
    <col min="14598" max="14598" width="10.28515625" style="151" bestFit="1" customWidth="1"/>
    <col min="14599" max="14599" width="4.28515625" style="151" customWidth="1"/>
    <col min="14600" max="14600" width="4.7109375" style="151" customWidth="1"/>
    <col min="14601" max="14848" width="9.28515625" style="151"/>
    <col min="14849" max="14849" width="4.42578125" style="151" bestFit="1" customWidth="1"/>
    <col min="14850" max="14850" width="57.28515625" style="151" customWidth="1"/>
    <col min="14851" max="14851" width="5.7109375" style="151" bestFit="1" customWidth="1"/>
    <col min="14852" max="14852" width="9.42578125" style="151" bestFit="1" customWidth="1"/>
    <col min="14853" max="14853" width="11.28515625" style="151" bestFit="1" customWidth="1"/>
    <col min="14854" max="14854" width="10.28515625" style="151" bestFit="1" customWidth="1"/>
    <col min="14855" max="14855" width="4.28515625" style="151" customWidth="1"/>
    <col min="14856" max="14856" width="4.7109375" style="151" customWidth="1"/>
    <col min="14857" max="15104" width="9.28515625" style="151"/>
    <col min="15105" max="15105" width="4.42578125" style="151" bestFit="1" customWidth="1"/>
    <col min="15106" max="15106" width="57.28515625" style="151" customWidth="1"/>
    <col min="15107" max="15107" width="5.7109375" style="151" bestFit="1" customWidth="1"/>
    <col min="15108" max="15108" width="9.42578125" style="151" bestFit="1" customWidth="1"/>
    <col min="15109" max="15109" width="11.28515625" style="151" bestFit="1" customWidth="1"/>
    <col min="15110" max="15110" width="10.28515625" style="151" bestFit="1" customWidth="1"/>
    <col min="15111" max="15111" width="4.28515625" style="151" customWidth="1"/>
    <col min="15112" max="15112" width="4.7109375" style="151" customWidth="1"/>
    <col min="15113" max="15360" width="9.28515625" style="151"/>
    <col min="15361" max="15361" width="4.42578125" style="151" bestFit="1" customWidth="1"/>
    <col min="15362" max="15362" width="57.28515625" style="151" customWidth="1"/>
    <col min="15363" max="15363" width="5.7109375" style="151" bestFit="1" customWidth="1"/>
    <col min="15364" max="15364" width="9.42578125" style="151" bestFit="1" customWidth="1"/>
    <col min="15365" max="15365" width="11.28515625" style="151" bestFit="1" customWidth="1"/>
    <col min="15366" max="15366" width="10.28515625" style="151" bestFit="1" customWidth="1"/>
    <col min="15367" max="15367" width="4.28515625" style="151" customWidth="1"/>
    <col min="15368" max="15368" width="4.7109375" style="151" customWidth="1"/>
    <col min="15369" max="15616" width="9.28515625" style="151"/>
    <col min="15617" max="15617" width="4.42578125" style="151" bestFit="1" customWidth="1"/>
    <col min="15618" max="15618" width="57.28515625" style="151" customWidth="1"/>
    <col min="15619" max="15619" width="5.7109375" style="151" bestFit="1" customWidth="1"/>
    <col min="15620" max="15620" width="9.42578125" style="151" bestFit="1" customWidth="1"/>
    <col min="15621" max="15621" width="11.28515625" style="151" bestFit="1" customWidth="1"/>
    <col min="15622" max="15622" width="10.28515625" style="151" bestFit="1" customWidth="1"/>
    <col min="15623" max="15623" width="4.28515625" style="151" customWidth="1"/>
    <col min="15624" max="15624" width="4.7109375" style="151" customWidth="1"/>
    <col min="15625" max="15872" width="9.28515625" style="151"/>
    <col min="15873" max="15873" width="4.42578125" style="151" bestFit="1" customWidth="1"/>
    <col min="15874" max="15874" width="57.28515625" style="151" customWidth="1"/>
    <col min="15875" max="15875" width="5.7109375" style="151" bestFit="1" customWidth="1"/>
    <col min="15876" max="15876" width="9.42578125" style="151" bestFit="1" customWidth="1"/>
    <col min="15877" max="15877" width="11.28515625" style="151" bestFit="1" customWidth="1"/>
    <col min="15878" max="15878" width="10.28515625" style="151" bestFit="1" customWidth="1"/>
    <col min="15879" max="15879" width="4.28515625" style="151" customWidth="1"/>
    <col min="15880" max="15880" width="4.7109375" style="151" customWidth="1"/>
    <col min="15881" max="16128" width="9.28515625" style="151"/>
    <col min="16129" max="16129" width="4.42578125" style="151" bestFit="1" customWidth="1"/>
    <col min="16130" max="16130" width="57.28515625" style="151" customWidth="1"/>
    <col min="16131" max="16131" width="5.7109375" style="151" bestFit="1" customWidth="1"/>
    <col min="16132" max="16132" width="9.42578125" style="151" bestFit="1" customWidth="1"/>
    <col min="16133" max="16133" width="11.28515625" style="151" bestFit="1" customWidth="1"/>
    <col min="16134" max="16134" width="10.28515625" style="151" bestFit="1" customWidth="1"/>
    <col min="16135" max="16135" width="4.28515625" style="151" customWidth="1"/>
    <col min="16136" max="16136" width="4.7109375" style="151" customWidth="1"/>
    <col min="16137" max="16384" width="9.28515625" style="151"/>
  </cols>
  <sheetData>
    <row r="1" spans="1:7" ht="35.450000000000003" customHeight="1">
      <c r="A1" s="306" t="s">
        <v>285</v>
      </c>
      <c r="B1" s="307"/>
      <c r="C1" s="307"/>
      <c r="D1" s="307"/>
      <c r="E1" s="307"/>
      <c r="F1" s="308"/>
    </row>
    <row r="2" spans="1:7" ht="15">
      <c r="A2" s="309" t="s">
        <v>139</v>
      </c>
      <c r="B2" s="310"/>
      <c r="C2" s="310"/>
      <c r="D2" s="310"/>
      <c r="E2" s="310"/>
      <c r="F2" s="311"/>
    </row>
    <row r="3" spans="1:7" ht="15">
      <c r="A3" s="312" t="s">
        <v>286</v>
      </c>
      <c r="B3" s="313"/>
      <c r="C3" s="313"/>
      <c r="D3" s="313"/>
      <c r="E3" s="313"/>
      <c r="F3" s="314"/>
      <c r="G3" s="152"/>
    </row>
    <row r="4" spans="1:7" ht="13.5" thickBot="1">
      <c r="A4" s="153"/>
      <c r="B4" s="154"/>
      <c r="C4" s="155"/>
      <c r="D4" s="155"/>
      <c r="E4" s="156"/>
      <c r="F4" s="157"/>
    </row>
    <row r="5" spans="1:7" ht="30.75" thickBot="1">
      <c r="A5" s="158" t="s">
        <v>287</v>
      </c>
      <c r="B5" s="159" t="s">
        <v>2</v>
      </c>
      <c r="C5" s="160" t="s">
        <v>288</v>
      </c>
      <c r="D5" s="160" t="s">
        <v>143</v>
      </c>
      <c r="E5" s="161" t="s">
        <v>289</v>
      </c>
      <c r="F5" s="162" t="s">
        <v>290</v>
      </c>
    </row>
    <row r="6" spans="1:7">
      <c r="A6" s="163"/>
      <c r="B6" s="164"/>
      <c r="C6" s="163"/>
      <c r="D6" s="164"/>
      <c r="E6" s="165"/>
      <c r="F6" s="166"/>
    </row>
    <row r="7" spans="1:7" ht="18.600000000000001" customHeight="1">
      <c r="A7" s="167">
        <v>1</v>
      </c>
      <c r="B7" s="168" t="s">
        <v>291</v>
      </c>
      <c r="C7" s="169" t="s">
        <v>14</v>
      </c>
      <c r="D7" s="170">
        <v>1</v>
      </c>
      <c r="E7" s="171">
        <v>50000</v>
      </c>
      <c r="F7" s="172">
        <f>E7*D7</f>
        <v>50000</v>
      </c>
    </row>
    <row r="8" spans="1:7">
      <c r="A8" s="173"/>
      <c r="B8" s="174"/>
      <c r="C8" s="175"/>
      <c r="D8" s="176"/>
      <c r="E8" s="177"/>
      <c r="F8" s="178"/>
    </row>
    <row r="9" spans="1:7">
      <c r="A9" s="179">
        <v>2</v>
      </c>
      <c r="B9" s="180" t="s">
        <v>292</v>
      </c>
      <c r="C9" s="181"/>
      <c r="D9" s="182"/>
      <c r="E9" s="183"/>
      <c r="F9" s="184"/>
    </row>
    <row r="10" spans="1:7">
      <c r="A10" s="185"/>
      <c r="B10" s="186" t="s">
        <v>293</v>
      </c>
      <c r="C10" s="187" t="s">
        <v>14</v>
      </c>
      <c r="D10" s="188">
        <v>1</v>
      </c>
      <c r="E10" s="189">
        <v>400000</v>
      </c>
      <c r="F10" s="190">
        <f>E10*D10</f>
        <v>400000</v>
      </c>
    </row>
    <row r="11" spans="1:7">
      <c r="A11" s="173"/>
      <c r="B11" s="174"/>
      <c r="C11" s="175"/>
      <c r="D11" s="176"/>
      <c r="E11" s="191"/>
      <c r="F11" s="178"/>
    </row>
    <row r="12" spans="1:7">
      <c r="A12" s="179">
        <v>3</v>
      </c>
      <c r="B12" s="180" t="s">
        <v>294</v>
      </c>
      <c r="C12" s="181"/>
      <c r="D12" s="182"/>
      <c r="E12" s="192"/>
      <c r="F12" s="193"/>
    </row>
    <row r="13" spans="1:7" ht="25.5">
      <c r="A13" s="173"/>
      <c r="B13" s="174" t="s">
        <v>295</v>
      </c>
      <c r="C13" s="175"/>
      <c r="D13" s="176"/>
      <c r="E13" s="177"/>
      <c r="F13" s="178"/>
    </row>
    <row r="14" spans="1:7">
      <c r="A14" s="173"/>
      <c r="B14" s="194" t="s">
        <v>296</v>
      </c>
      <c r="C14" s="175" t="s">
        <v>54</v>
      </c>
      <c r="D14" s="176">
        <v>100</v>
      </c>
      <c r="E14" s="177">
        <v>650</v>
      </c>
      <c r="F14" s="178">
        <f t="shared" ref="F14:F20" si="0">E14*D14</f>
        <v>65000</v>
      </c>
    </row>
    <row r="15" spans="1:7">
      <c r="A15" s="173"/>
      <c r="B15" s="194" t="s">
        <v>297</v>
      </c>
      <c r="C15" s="175" t="s">
        <v>54</v>
      </c>
      <c r="D15" s="176">
        <v>100</v>
      </c>
      <c r="E15" s="177">
        <v>700</v>
      </c>
      <c r="F15" s="178">
        <f t="shared" si="0"/>
        <v>70000</v>
      </c>
    </row>
    <row r="16" spans="1:7">
      <c r="A16" s="173"/>
      <c r="B16" s="194" t="s">
        <v>298</v>
      </c>
      <c r="C16" s="175" t="s">
        <v>54</v>
      </c>
      <c r="D16" s="176">
        <v>100</v>
      </c>
      <c r="E16" s="177">
        <v>750</v>
      </c>
      <c r="F16" s="178">
        <f t="shared" si="0"/>
        <v>75000</v>
      </c>
    </row>
    <row r="17" spans="1:9">
      <c r="A17" s="173"/>
      <c r="B17" s="194" t="s">
        <v>299</v>
      </c>
      <c r="C17" s="175" t="s">
        <v>54</v>
      </c>
      <c r="D17" s="176">
        <v>100</v>
      </c>
      <c r="E17" s="177">
        <v>800</v>
      </c>
      <c r="F17" s="178">
        <f t="shared" si="0"/>
        <v>80000</v>
      </c>
    </row>
    <row r="18" spans="1:9">
      <c r="A18" s="173"/>
      <c r="B18" s="194" t="s">
        <v>300</v>
      </c>
      <c r="C18" s="175" t="s">
        <v>54</v>
      </c>
      <c r="D18" s="176">
        <v>100</v>
      </c>
      <c r="E18" s="177">
        <v>850</v>
      </c>
      <c r="F18" s="178">
        <f t="shared" si="0"/>
        <v>85000</v>
      </c>
    </row>
    <row r="19" spans="1:9">
      <c r="A19" s="173"/>
      <c r="B19" s="194" t="s">
        <v>301</v>
      </c>
      <c r="C19" s="175" t="s">
        <v>54</v>
      </c>
      <c r="D19" s="176">
        <v>100</v>
      </c>
      <c r="E19" s="177">
        <v>900</v>
      </c>
      <c r="F19" s="178">
        <f t="shared" si="0"/>
        <v>90000</v>
      </c>
    </row>
    <row r="20" spans="1:9">
      <c r="A20" s="185"/>
      <c r="B20" s="186" t="s">
        <v>302</v>
      </c>
      <c r="C20" s="187" t="s">
        <v>54</v>
      </c>
      <c r="D20" s="188">
        <v>100</v>
      </c>
      <c r="E20" s="195">
        <v>950</v>
      </c>
      <c r="F20" s="190">
        <f t="shared" si="0"/>
        <v>95000</v>
      </c>
    </row>
    <row r="21" spans="1:9">
      <c r="A21" s="173"/>
      <c r="B21" s="174"/>
      <c r="C21" s="175"/>
      <c r="D21" s="176"/>
      <c r="E21" s="177"/>
      <c r="F21" s="178"/>
    </row>
    <row r="22" spans="1:9">
      <c r="A22" s="179">
        <v>4</v>
      </c>
      <c r="B22" s="180" t="s">
        <v>303</v>
      </c>
      <c r="C22" s="181"/>
      <c r="D22" s="182"/>
      <c r="E22" s="192"/>
      <c r="F22" s="193"/>
    </row>
    <row r="23" spans="1:9">
      <c r="A23" s="163">
        <v>4.0999999999999996</v>
      </c>
      <c r="B23" s="196" t="s">
        <v>304</v>
      </c>
      <c r="C23" s="197"/>
      <c r="D23" s="198"/>
      <c r="E23" s="177"/>
      <c r="F23" s="178"/>
    </row>
    <row r="24" spans="1:9" ht="25.5">
      <c r="A24" s="199"/>
      <c r="B24" s="200" t="s">
        <v>305</v>
      </c>
      <c r="C24" s="187" t="s">
        <v>54</v>
      </c>
      <c r="D24" s="188">
        <v>220</v>
      </c>
      <c r="E24" s="201">
        <v>3010.5</v>
      </c>
      <c r="F24" s="190">
        <f t="shared" ref="F24" si="1">E24*D24</f>
        <v>662310</v>
      </c>
    </row>
    <row r="25" spans="1:9">
      <c r="A25" s="163"/>
      <c r="B25" s="194"/>
      <c r="C25" s="175"/>
      <c r="D25" s="176"/>
      <c r="E25" s="202"/>
      <c r="F25" s="178"/>
    </row>
    <row r="26" spans="1:9">
      <c r="A26" s="179">
        <v>4.2</v>
      </c>
      <c r="B26" s="203" t="s">
        <v>306</v>
      </c>
      <c r="C26" s="181"/>
      <c r="D26" s="182"/>
      <c r="E26" s="204"/>
      <c r="F26" s="193"/>
      <c r="I26" s="205"/>
    </row>
    <row r="27" spans="1:9" ht="63.75">
      <c r="A27" s="173"/>
      <c r="B27" s="174" t="s">
        <v>307</v>
      </c>
      <c r="C27" s="197"/>
      <c r="D27" s="198"/>
      <c r="E27" s="202"/>
      <c r="F27" s="178"/>
    </row>
    <row r="28" spans="1:9">
      <c r="A28" s="185"/>
      <c r="B28" s="200" t="s">
        <v>308</v>
      </c>
      <c r="C28" s="187" t="s">
        <v>54</v>
      </c>
      <c r="D28" s="188">
        <v>90</v>
      </c>
      <c r="E28" s="201">
        <v>2524.5</v>
      </c>
      <c r="F28" s="190">
        <f t="shared" ref="F28" si="2">E28*D28</f>
        <v>227205</v>
      </c>
    </row>
    <row r="29" spans="1:9">
      <c r="A29" s="173"/>
      <c r="B29" s="194"/>
      <c r="C29" s="175"/>
      <c r="D29" s="176"/>
      <c r="E29" s="202"/>
      <c r="F29" s="178"/>
    </row>
    <row r="30" spans="1:9">
      <c r="A30" s="179">
        <v>4.3</v>
      </c>
      <c r="B30" s="203" t="s">
        <v>309</v>
      </c>
      <c r="C30" s="181"/>
      <c r="D30" s="182"/>
      <c r="E30" s="204"/>
      <c r="F30" s="193"/>
    </row>
    <row r="31" spans="1:9" ht="25.5">
      <c r="A31" s="185"/>
      <c r="B31" s="200" t="s">
        <v>310</v>
      </c>
      <c r="C31" s="187" t="s">
        <v>54</v>
      </c>
      <c r="D31" s="188">
        <v>380</v>
      </c>
      <c r="E31" s="201">
        <v>2430</v>
      </c>
      <c r="F31" s="190">
        <f t="shared" ref="F31" si="3">E31*D31</f>
        <v>923400</v>
      </c>
    </row>
    <row r="32" spans="1:9">
      <c r="A32" s="173"/>
      <c r="B32" s="174"/>
      <c r="C32" s="175"/>
      <c r="D32" s="176"/>
      <c r="E32" s="202"/>
      <c r="F32" s="178"/>
    </row>
    <row r="33" spans="1:6">
      <c r="A33" s="179">
        <v>4.4000000000000004</v>
      </c>
      <c r="B33" s="203" t="s">
        <v>311</v>
      </c>
      <c r="C33" s="181"/>
      <c r="D33" s="182"/>
      <c r="E33" s="204"/>
      <c r="F33" s="193"/>
    </row>
    <row r="34" spans="1:6" ht="25.5">
      <c r="A34" s="185"/>
      <c r="B34" s="200" t="s">
        <v>312</v>
      </c>
      <c r="C34" s="187" t="s">
        <v>54</v>
      </c>
      <c r="D34" s="188">
        <v>10</v>
      </c>
      <c r="E34" s="201">
        <v>2430</v>
      </c>
      <c r="F34" s="190">
        <f t="shared" ref="F34" si="4">E34*D34</f>
        <v>24300</v>
      </c>
    </row>
    <row r="35" spans="1:6">
      <c r="A35" s="173"/>
      <c r="B35" s="174"/>
      <c r="C35" s="175"/>
      <c r="D35" s="176"/>
      <c r="E35" s="206"/>
      <c r="F35" s="178"/>
    </row>
    <row r="36" spans="1:6">
      <c r="A36" s="179">
        <v>4.5</v>
      </c>
      <c r="B36" s="207" t="s">
        <v>313</v>
      </c>
      <c r="C36" s="181"/>
      <c r="D36" s="182"/>
      <c r="E36" s="204"/>
      <c r="F36" s="193"/>
    </row>
    <row r="37" spans="1:6" ht="25.5">
      <c r="A37" s="185"/>
      <c r="B37" s="200" t="s">
        <v>314</v>
      </c>
      <c r="C37" s="187" t="s">
        <v>9</v>
      </c>
      <c r="D37" s="188">
        <v>1</v>
      </c>
      <c r="E37" s="201">
        <v>22950</v>
      </c>
      <c r="F37" s="190">
        <f t="shared" ref="F37" si="5">E37*D37</f>
        <v>22950</v>
      </c>
    </row>
    <row r="38" spans="1:6">
      <c r="A38" s="185"/>
      <c r="B38" s="200"/>
      <c r="C38" s="187"/>
      <c r="D38" s="188"/>
      <c r="E38" s="195"/>
      <c r="F38" s="190"/>
    </row>
    <row r="39" spans="1:6">
      <c r="A39" s="179">
        <v>4.5999999999999996</v>
      </c>
      <c r="B39" s="203" t="s">
        <v>315</v>
      </c>
      <c r="C39" s="181"/>
      <c r="D39" s="182"/>
      <c r="E39" s="192"/>
      <c r="F39" s="193"/>
    </row>
    <row r="40" spans="1:6" ht="38.25">
      <c r="A40" s="185"/>
      <c r="B40" s="200" t="s">
        <v>316</v>
      </c>
      <c r="C40" s="187" t="s">
        <v>317</v>
      </c>
      <c r="D40" s="188">
        <v>865</v>
      </c>
      <c r="E40" s="201">
        <v>310.5</v>
      </c>
      <c r="F40" s="190">
        <f t="shared" ref="F40" si="6">E40*D40</f>
        <v>268582.5</v>
      </c>
    </row>
    <row r="41" spans="1:6">
      <c r="A41" s="208"/>
      <c r="B41" s="209"/>
      <c r="C41" s="197"/>
      <c r="D41" s="198"/>
      <c r="E41" s="202"/>
      <c r="F41" s="178"/>
    </row>
    <row r="42" spans="1:6">
      <c r="A42" s="210">
        <v>4.7</v>
      </c>
      <c r="B42" s="211" t="s">
        <v>318</v>
      </c>
      <c r="C42" s="212"/>
      <c r="D42" s="213"/>
      <c r="E42" s="214"/>
      <c r="F42" s="172"/>
    </row>
    <row r="43" spans="1:6" ht="38.25">
      <c r="A43" s="210"/>
      <c r="B43" s="168" t="s">
        <v>319</v>
      </c>
      <c r="C43" s="169" t="s">
        <v>54</v>
      </c>
      <c r="D43" s="170">
        <f>50*2</f>
        <v>100</v>
      </c>
      <c r="E43" s="214">
        <v>742.5</v>
      </c>
      <c r="F43" s="190">
        <f t="shared" ref="F43" si="7">E43*D43</f>
        <v>74250</v>
      </c>
    </row>
    <row r="44" spans="1:6">
      <c r="A44" s="173"/>
      <c r="B44" s="174"/>
      <c r="C44" s="175"/>
      <c r="D44" s="176"/>
      <c r="E44" s="202"/>
      <c r="F44" s="178"/>
    </row>
    <row r="45" spans="1:6">
      <c r="A45" s="215">
        <v>5</v>
      </c>
      <c r="B45" s="216" t="s">
        <v>320</v>
      </c>
      <c r="C45" s="181"/>
      <c r="D45" s="182"/>
      <c r="E45" s="204"/>
      <c r="F45" s="193"/>
    </row>
    <row r="46" spans="1:6" ht="25.5">
      <c r="A46" s="185"/>
      <c r="B46" s="200" t="s">
        <v>321</v>
      </c>
      <c r="C46" s="187" t="s">
        <v>322</v>
      </c>
      <c r="D46" s="188">
        <f>60*2</f>
        <v>120</v>
      </c>
      <c r="E46" s="201"/>
      <c r="F46" s="201">
        <v>56700.000000000007</v>
      </c>
    </row>
    <row r="47" spans="1:6">
      <c r="A47" s="173"/>
      <c r="B47" s="194"/>
      <c r="C47" s="175"/>
      <c r="D47" s="176"/>
      <c r="E47" s="177"/>
      <c r="F47" s="178"/>
    </row>
    <row r="48" spans="1:6">
      <c r="A48" s="215">
        <v>6</v>
      </c>
      <c r="B48" s="216" t="s">
        <v>323</v>
      </c>
      <c r="C48" s="181"/>
      <c r="D48" s="182"/>
      <c r="E48" s="192"/>
      <c r="F48" s="193"/>
    </row>
    <row r="49" spans="1:10" ht="25.5">
      <c r="A49" s="173"/>
      <c r="B49" s="174" t="s">
        <v>324</v>
      </c>
      <c r="C49" s="197"/>
      <c r="D49" s="198"/>
      <c r="E49" s="217"/>
      <c r="F49" s="178"/>
    </row>
    <row r="50" spans="1:10">
      <c r="A50" s="185"/>
      <c r="B50" s="186" t="s">
        <v>325</v>
      </c>
      <c r="C50" s="187" t="s">
        <v>326</v>
      </c>
      <c r="D50" s="188">
        <v>1</v>
      </c>
      <c r="E50" s="195">
        <v>33750</v>
      </c>
      <c r="F50" s="190">
        <f t="shared" ref="F50" si="8">E50*D50</f>
        <v>33750</v>
      </c>
      <c r="J50" s="218"/>
    </row>
    <row r="51" spans="1:10">
      <c r="A51" s="173"/>
      <c r="B51" s="194"/>
      <c r="C51" s="175"/>
      <c r="D51" s="176"/>
      <c r="E51" s="177"/>
      <c r="F51" s="178"/>
      <c r="J51" s="218"/>
    </row>
    <row r="52" spans="1:10">
      <c r="A52" s="215">
        <v>7</v>
      </c>
      <c r="B52" s="216" t="s">
        <v>327</v>
      </c>
      <c r="C52" s="181"/>
      <c r="D52" s="182"/>
      <c r="E52" s="192"/>
      <c r="F52" s="193"/>
      <c r="J52" s="218"/>
    </row>
    <row r="53" spans="1:10" ht="38.25">
      <c r="A53" s="173"/>
      <c r="B53" s="174" t="s">
        <v>328</v>
      </c>
      <c r="C53" s="175"/>
      <c r="D53" s="176"/>
      <c r="E53" s="177"/>
      <c r="F53" s="178"/>
      <c r="J53" s="218"/>
    </row>
    <row r="54" spans="1:10">
      <c r="A54" s="185"/>
      <c r="B54" s="186" t="s">
        <v>329</v>
      </c>
      <c r="C54" s="187" t="s">
        <v>326</v>
      </c>
      <c r="D54" s="188">
        <v>1</v>
      </c>
      <c r="E54" s="195">
        <v>81000</v>
      </c>
      <c r="F54" s="190">
        <f t="shared" ref="F54" si="9">E54*D54</f>
        <v>81000</v>
      </c>
      <c r="J54" s="218"/>
    </row>
    <row r="55" spans="1:10">
      <c r="A55" s="173"/>
      <c r="B55" s="194"/>
      <c r="C55" s="175"/>
      <c r="D55" s="176"/>
      <c r="E55" s="177"/>
      <c r="F55" s="178"/>
      <c r="J55" s="218"/>
    </row>
    <row r="56" spans="1:10">
      <c r="A56" s="215">
        <v>8</v>
      </c>
      <c r="B56" s="219" t="s">
        <v>330</v>
      </c>
      <c r="C56" s="181"/>
      <c r="D56" s="182"/>
      <c r="E56" s="192"/>
      <c r="F56" s="193"/>
      <c r="J56" s="218"/>
    </row>
    <row r="57" spans="1:10" ht="38.25">
      <c r="A57" s="173"/>
      <c r="B57" s="174" t="s">
        <v>331</v>
      </c>
      <c r="C57" s="175"/>
      <c r="D57" s="176"/>
      <c r="E57" s="177"/>
      <c r="F57" s="178"/>
      <c r="J57" s="218"/>
    </row>
    <row r="58" spans="1:10">
      <c r="A58" s="185"/>
      <c r="B58" s="186" t="s">
        <v>329</v>
      </c>
      <c r="C58" s="187" t="s">
        <v>326</v>
      </c>
      <c r="D58" s="188">
        <v>1</v>
      </c>
      <c r="E58" s="195">
        <v>87750</v>
      </c>
      <c r="F58" s="190">
        <f t="shared" ref="F58" si="10">E58*D58</f>
        <v>87750</v>
      </c>
      <c r="J58" s="218"/>
    </row>
    <row r="59" spans="1:10">
      <c r="A59" s="173"/>
      <c r="B59" s="194"/>
      <c r="C59" s="175"/>
      <c r="D59" s="176"/>
      <c r="E59" s="177"/>
      <c r="F59" s="178"/>
      <c r="J59" s="218"/>
    </row>
    <row r="60" spans="1:10">
      <c r="A60" s="215">
        <v>9</v>
      </c>
      <c r="B60" s="216" t="s">
        <v>332</v>
      </c>
      <c r="C60" s="181"/>
      <c r="D60" s="182"/>
      <c r="E60" s="192"/>
      <c r="F60" s="193"/>
      <c r="J60" s="218"/>
    </row>
    <row r="61" spans="1:10" ht="38.25">
      <c r="A61" s="185"/>
      <c r="B61" s="200" t="s">
        <v>333</v>
      </c>
      <c r="C61" s="169" t="s">
        <v>326</v>
      </c>
      <c r="D61" s="169">
        <v>1</v>
      </c>
      <c r="E61" s="220">
        <v>60750.000000000007</v>
      </c>
      <c r="F61" s="171">
        <f t="shared" ref="F61" si="11">E61*D61</f>
        <v>60750.000000000007</v>
      </c>
      <c r="J61" s="218"/>
    </row>
    <row r="62" spans="1:10">
      <c r="A62" s="173"/>
      <c r="B62" s="194"/>
      <c r="C62" s="175"/>
      <c r="D62" s="176"/>
      <c r="E62" s="177"/>
      <c r="F62" s="178"/>
      <c r="J62" s="218"/>
    </row>
    <row r="63" spans="1:10">
      <c r="A63" s="215">
        <v>10</v>
      </c>
      <c r="B63" s="219" t="s">
        <v>334</v>
      </c>
      <c r="C63" s="181"/>
      <c r="D63" s="182"/>
      <c r="E63" s="192"/>
      <c r="F63" s="193"/>
      <c r="J63" s="218"/>
    </row>
    <row r="64" spans="1:10" ht="25.5">
      <c r="A64" s="185"/>
      <c r="B64" s="200" t="s">
        <v>335</v>
      </c>
      <c r="C64" s="187" t="s">
        <v>326</v>
      </c>
      <c r="D64" s="188">
        <v>1</v>
      </c>
      <c r="E64" s="195">
        <v>16200.000000000002</v>
      </c>
      <c r="F64" s="190">
        <f t="shared" ref="F64" si="12">E64*D64</f>
        <v>16200.000000000002</v>
      </c>
      <c r="J64" s="218"/>
    </row>
    <row r="65" spans="1:10">
      <c r="A65" s="173"/>
      <c r="B65" s="194"/>
      <c r="C65" s="175"/>
      <c r="D65" s="176"/>
      <c r="E65" s="177"/>
      <c r="F65" s="178"/>
      <c r="J65" s="218"/>
    </row>
    <row r="66" spans="1:10">
      <c r="A66" s="179">
        <v>11</v>
      </c>
      <c r="B66" s="180" t="s">
        <v>336</v>
      </c>
      <c r="C66" s="181"/>
      <c r="D66" s="182"/>
      <c r="E66" s="192"/>
      <c r="F66" s="193"/>
      <c r="J66" s="218"/>
    </row>
    <row r="67" spans="1:10" ht="25.5">
      <c r="A67" s="185"/>
      <c r="B67" s="200" t="s">
        <v>337</v>
      </c>
      <c r="C67" s="187" t="s">
        <v>14</v>
      </c>
      <c r="D67" s="188">
        <v>140</v>
      </c>
      <c r="E67" s="195">
        <v>0</v>
      </c>
      <c r="F67" s="195">
        <v>25650</v>
      </c>
      <c r="J67" s="218"/>
    </row>
    <row r="68" spans="1:10">
      <c r="A68" s="185"/>
      <c r="B68" s="200"/>
      <c r="C68" s="187"/>
      <c r="D68" s="188"/>
      <c r="E68" s="195"/>
      <c r="F68" s="190"/>
      <c r="J68" s="218"/>
    </row>
    <row r="69" spans="1:10">
      <c r="A69" s="215">
        <f>A66+1</f>
        <v>12</v>
      </c>
      <c r="B69" s="221" t="s">
        <v>338</v>
      </c>
      <c r="C69" s="181"/>
      <c r="D69" s="182"/>
      <c r="E69" s="192"/>
      <c r="F69" s="193"/>
      <c r="J69" s="218"/>
    </row>
    <row r="70" spans="1:10" ht="25.5">
      <c r="A70" s="185"/>
      <c r="B70" s="200" t="s">
        <v>339</v>
      </c>
      <c r="C70" s="187" t="s">
        <v>14</v>
      </c>
      <c r="D70" s="188">
        <v>1</v>
      </c>
      <c r="E70" s="195">
        <v>65475.000000000007</v>
      </c>
      <c r="F70" s="190">
        <f t="shared" ref="F70" si="13">E70*D70</f>
        <v>65475.000000000007</v>
      </c>
      <c r="J70" s="218"/>
    </row>
    <row r="71" spans="1:10">
      <c r="A71" s="173"/>
      <c r="B71" s="174"/>
      <c r="C71" s="175"/>
      <c r="D71" s="176"/>
      <c r="E71" s="177"/>
      <c r="F71" s="178"/>
    </row>
    <row r="72" spans="1:10">
      <c r="A72" s="179">
        <f>A69+1</f>
        <v>13</v>
      </c>
      <c r="B72" s="180" t="s">
        <v>340</v>
      </c>
      <c r="C72" s="181"/>
      <c r="D72" s="182"/>
      <c r="E72" s="192"/>
      <c r="F72" s="193"/>
    </row>
    <row r="73" spans="1:10" ht="38.25">
      <c r="A73" s="185"/>
      <c r="B73" s="200" t="s">
        <v>341</v>
      </c>
      <c r="C73" s="187" t="s">
        <v>14</v>
      </c>
      <c r="D73" s="188">
        <v>1</v>
      </c>
      <c r="E73" s="195">
        <v>81000</v>
      </c>
      <c r="F73" s="190">
        <f t="shared" ref="F73" si="14">E73*D73</f>
        <v>81000</v>
      </c>
      <c r="J73" s="218"/>
    </row>
    <row r="74" spans="1:10">
      <c r="A74" s="173"/>
      <c r="B74" s="174"/>
      <c r="C74" s="175"/>
      <c r="D74" s="176"/>
      <c r="E74" s="177"/>
      <c r="F74" s="178"/>
    </row>
    <row r="75" spans="1:10">
      <c r="A75" s="179">
        <f>A72+1</f>
        <v>14</v>
      </c>
      <c r="B75" s="180" t="s">
        <v>342</v>
      </c>
      <c r="C75" s="181"/>
      <c r="D75" s="182"/>
      <c r="E75" s="192"/>
      <c r="F75" s="193"/>
    </row>
    <row r="76" spans="1:10" ht="25.5">
      <c r="A76" s="185"/>
      <c r="B76" s="200" t="s">
        <v>343</v>
      </c>
      <c r="C76" s="222" t="s">
        <v>14</v>
      </c>
      <c r="D76" s="223">
        <v>1</v>
      </c>
      <c r="E76" s="195">
        <v>74250</v>
      </c>
      <c r="F76" s="190">
        <f t="shared" ref="F76" si="15">E76*D76</f>
        <v>74250</v>
      </c>
      <c r="J76" s="218"/>
    </row>
    <row r="77" spans="1:10">
      <c r="A77" s="224"/>
      <c r="B77" s="225"/>
      <c r="C77" s="226"/>
      <c r="D77" s="227"/>
      <c r="E77" s="195"/>
      <c r="F77" s="190"/>
    </row>
    <row r="78" spans="1:10" ht="15.75">
      <c r="A78" s="228">
        <f>A75+1</f>
        <v>15</v>
      </c>
      <c r="B78" s="180" t="s">
        <v>344</v>
      </c>
      <c r="C78" s="229"/>
      <c r="D78" s="230"/>
      <c r="E78" s="231"/>
      <c r="F78" s="232"/>
    </row>
    <row r="79" spans="1:10" ht="15.75">
      <c r="A79" s="208"/>
      <c r="B79" s="233" t="s">
        <v>345</v>
      </c>
      <c r="C79" s="234"/>
      <c r="D79" s="235"/>
      <c r="E79" s="236"/>
      <c r="F79" s="237"/>
    </row>
    <row r="80" spans="1:10" ht="15.75">
      <c r="A80" s="208"/>
      <c r="B80" s="238" t="s">
        <v>346</v>
      </c>
      <c r="C80" s="239"/>
      <c r="D80" s="235"/>
      <c r="E80" s="236"/>
      <c r="F80" s="237"/>
    </row>
    <row r="81" spans="1:6" ht="16.5" customHeight="1">
      <c r="A81" s="208"/>
      <c r="B81" s="174" t="s">
        <v>347</v>
      </c>
      <c r="C81" s="315" t="s">
        <v>255</v>
      </c>
      <c r="D81" s="317">
        <v>1</v>
      </c>
      <c r="E81" s="319">
        <v>2632500</v>
      </c>
      <c r="F81" s="321">
        <f>E81</f>
        <v>2632500</v>
      </c>
    </row>
    <row r="82" spans="1:6">
      <c r="A82" s="208"/>
      <c r="B82" s="174" t="s">
        <v>348</v>
      </c>
      <c r="C82" s="315"/>
      <c r="D82" s="317"/>
      <c r="E82" s="319"/>
      <c r="F82" s="321"/>
    </row>
    <row r="83" spans="1:6">
      <c r="A83" s="208"/>
      <c r="B83" s="174" t="s">
        <v>349</v>
      </c>
      <c r="C83" s="315"/>
      <c r="D83" s="317"/>
      <c r="E83" s="319"/>
      <c r="F83" s="321"/>
    </row>
    <row r="84" spans="1:6" ht="84" customHeight="1">
      <c r="A84" s="208"/>
      <c r="B84" s="174" t="s">
        <v>350</v>
      </c>
      <c r="C84" s="315"/>
      <c r="D84" s="317"/>
      <c r="E84" s="319"/>
      <c r="F84" s="321"/>
    </row>
    <row r="85" spans="1:6">
      <c r="A85" s="208"/>
      <c r="B85" s="174" t="s">
        <v>351</v>
      </c>
      <c r="C85" s="315"/>
      <c r="D85" s="317"/>
      <c r="E85" s="319"/>
      <c r="F85" s="321"/>
    </row>
    <row r="86" spans="1:6">
      <c r="A86" s="208"/>
      <c r="B86" s="174" t="s">
        <v>352</v>
      </c>
      <c r="C86" s="315"/>
      <c r="D86" s="317"/>
      <c r="E86" s="319"/>
      <c r="F86" s="321"/>
    </row>
    <row r="87" spans="1:6" ht="25.5">
      <c r="A87" s="208"/>
      <c r="B87" s="174" t="s">
        <v>353</v>
      </c>
      <c r="C87" s="315"/>
      <c r="D87" s="317"/>
      <c r="E87" s="319"/>
      <c r="F87" s="321"/>
    </row>
    <row r="88" spans="1:6" ht="93.75" customHeight="1">
      <c r="A88" s="208"/>
      <c r="B88" s="174" t="s">
        <v>354</v>
      </c>
      <c r="C88" s="315"/>
      <c r="D88" s="317"/>
      <c r="E88" s="319"/>
      <c r="F88" s="321"/>
    </row>
    <row r="89" spans="1:6" ht="38.25">
      <c r="A89" s="224"/>
      <c r="B89" s="200" t="s">
        <v>355</v>
      </c>
      <c r="C89" s="316"/>
      <c r="D89" s="318"/>
      <c r="E89" s="320"/>
      <c r="F89" s="322"/>
    </row>
    <row r="90" spans="1:6" ht="18" customHeight="1" thickBot="1">
      <c r="A90" s="243"/>
      <c r="B90" s="174"/>
      <c r="C90" s="240"/>
      <c r="D90" s="241"/>
      <c r="E90" s="244"/>
      <c r="F90" s="242"/>
    </row>
    <row r="91" spans="1:6" ht="24" customHeight="1" thickBot="1">
      <c r="A91" s="245"/>
      <c r="B91" s="233"/>
      <c r="C91" s="246"/>
      <c r="D91" s="304" t="s">
        <v>356</v>
      </c>
      <c r="E91" s="305"/>
      <c r="F91" s="247">
        <f>SUM(F1:F90)</f>
        <v>6428022.5</v>
      </c>
    </row>
    <row r="92" spans="1:6">
      <c r="A92" s="245"/>
      <c r="B92" s="233"/>
      <c r="C92" s="248"/>
      <c r="D92" s="249"/>
      <c r="E92" s="249"/>
      <c r="F92" s="250"/>
    </row>
    <row r="93" spans="1:6" ht="17.25" customHeight="1">
      <c r="A93" s="251"/>
      <c r="B93" s="252" t="s">
        <v>357</v>
      </c>
      <c r="C93" s="197"/>
      <c r="D93" s="198"/>
      <c r="E93" s="198"/>
      <c r="F93" s="253"/>
    </row>
    <row r="94" spans="1:6" ht="38.25">
      <c r="A94" s="254"/>
      <c r="B94" s="255" t="s">
        <v>358</v>
      </c>
      <c r="C94" s="226"/>
      <c r="D94" s="227"/>
      <c r="E94" s="256"/>
      <c r="F94" s="257"/>
    </row>
    <row r="95" spans="1:6" ht="15.75">
      <c r="A95" s="258"/>
      <c r="B95" s="259"/>
      <c r="C95" s="259"/>
      <c r="D95" s="259"/>
      <c r="E95" s="260"/>
      <c r="F95" s="261"/>
    </row>
  </sheetData>
  <mergeCells count="8">
    <mergeCell ref="D91:E91"/>
    <mergeCell ref="A1:F1"/>
    <mergeCell ref="A2:F2"/>
    <mergeCell ref="A3:F3"/>
    <mergeCell ref="C81:C89"/>
    <mergeCell ref="D81:D89"/>
    <mergeCell ref="E81:E89"/>
    <mergeCell ref="F81:F89"/>
  </mergeCells>
  <pageMargins left="0.70866141732283472" right="0.70866141732283472" top="0.74803149606299213" bottom="0.74803149606299213" header="0.31496062992125984" footer="0.31496062992125984"/>
  <pageSetup scale="95" orientation="portrait" horizontalDpi="4294967295" verticalDpi="4294967295" r:id="rId1"/>
  <rowBreaks count="3" manualBreakCount="3">
    <brk id="38" max="16383" man="1"/>
    <brk id="68" max="16383" man="1"/>
    <brk id="77"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S w i f t T o k e n s   x m l n s : x s d = " h t t p : / / w w w . w 3 . o r g / 2 0 0 1 / X M L S c h e m a "   x m l n s : x s i = " h t t p : / / w w w . w 3 . o r g / 2 0 0 1 / X M L S c h e m a - i n s t a n c e " > < T o k e n s / > < / S w i f t T o k e n s > 
</file>

<file path=customXml/itemProps1.xml><?xml version="1.0" encoding="utf-8"?>
<ds:datastoreItem xmlns:ds="http://schemas.openxmlformats.org/officeDocument/2006/customXml" ds:itemID="{6E1A9D36-2E5E-470B-98FF-5B707FE3BEC8}">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Sheet1</vt:lpstr>
      <vt:lpstr>HVAC </vt:lpstr>
      <vt:lpstr>Plumbing</vt:lpstr>
      <vt:lpstr>Tube well</vt:lpstr>
      <vt:lpstr>'HVAC '!Print_Area</vt:lpstr>
      <vt:lpstr>Plumbing!Print_Area</vt:lpstr>
      <vt:lpstr>'HVAC '!Print_Titles</vt:lpstr>
      <vt:lpstr>Plumbing!Print_Titles</vt:lpstr>
      <vt:lpstr>'Tube well'!Print_Titles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123</dc:creator>
  <cp:lastModifiedBy>Rehan Aslam</cp:lastModifiedBy>
  <cp:lastPrinted>2024-05-30T12:08:22Z</cp:lastPrinted>
  <dcterms:created xsi:type="dcterms:W3CDTF">2022-10-21T16:31:41Z</dcterms:created>
  <dcterms:modified xsi:type="dcterms:W3CDTF">2024-05-30T12:09:39Z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lanSwiftJobName">
    <vt:lpwstr/>
  </property>
  <property fmtid="{D5CDD505-2E9C-101B-9397-08002B2CF9AE}" pid="3" name="PlanSwiftJobGuid">
    <vt:lpwstr/>
  </property>
  <property fmtid="{D5CDD505-2E9C-101B-9397-08002B2CF9AE}" pid="4" name="LinkedDataId">
    <vt:lpwstr>{6E1A9D36-2E5E-470B-98FF-5B707FE3BEC8}</vt:lpwstr>
  </property>
</Properties>
</file>