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D:\Pioneer\Running projects\Saifee Hospital Cardiac wing\"/>
    </mc:Choice>
  </mc:AlternateContent>
  <xr:revisionPtr revIDLastSave="0" documentId="13_ncr:1_{0C2C01E0-9B20-481F-9760-B350C9FF7272}" xr6:coauthVersionLast="47" xr6:coauthVersionMax="47" xr10:uidLastSave="{00000000-0000-0000-0000-000000000000}"/>
  <bookViews>
    <workbookView xWindow="-120" yWindow="-120" windowWidth="29040" windowHeight="15840" activeTab="1" xr2:uid="{00000000-000D-0000-FFFF-FFFF00000000}"/>
  </bookViews>
  <sheets>
    <sheet name="actual" sheetId="1" r:id="rId1"/>
    <sheet name="RA" sheetId="3" r:id="rId2"/>
  </sheets>
  <definedNames>
    <definedName name="_xlnm.Print_Titles" localSheetId="0">actual!$2:$3</definedName>
    <definedName name="_xlnm.Print_Titles" localSheetId="1">RA!$2:$2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05" i="3" l="1"/>
  <c r="M102" i="3"/>
  <c r="M94" i="3"/>
  <c r="M87" i="3"/>
  <c r="M86" i="3"/>
  <c r="M85" i="3"/>
  <c r="M83" i="3"/>
  <c r="M78" i="3"/>
  <c r="M76" i="3"/>
  <c r="M73" i="3"/>
  <c r="M69" i="3"/>
  <c r="M67" i="3"/>
  <c r="M65" i="3"/>
  <c r="M59" i="3"/>
  <c r="M58" i="3"/>
  <c r="M51" i="3"/>
  <c r="M45" i="3"/>
  <c r="M38" i="3"/>
  <c r="M37" i="3"/>
  <c r="M23" i="3"/>
  <c r="M21" i="3"/>
  <c r="M12" i="3"/>
  <c r="M16" i="3"/>
  <c r="M5" i="3"/>
  <c r="M6" i="3"/>
  <c r="M7" i="3"/>
  <c r="M9" i="3"/>
  <c r="M11" i="3"/>
  <c r="J105" i="3"/>
  <c r="I105" i="3"/>
  <c r="H105" i="3"/>
  <c r="G105" i="3"/>
  <c r="F105" i="3"/>
  <c r="K105" i="3" s="1"/>
  <c r="K104" i="3"/>
  <c r="M104" i="3" s="1"/>
  <c r="K103" i="3"/>
  <c r="M103" i="3" s="1"/>
  <c r="K102" i="3"/>
  <c r="K101" i="3"/>
  <c r="M101" i="3" s="1"/>
  <c r="H98" i="3"/>
  <c r="F98" i="3"/>
  <c r="H97" i="3"/>
  <c r="F97" i="3"/>
  <c r="H96" i="3"/>
  <c r="F96" i="3"/>
  <c r="K96" i="3" s="1"/>
  <c r="M96" i="3" s="1"/>
  <c r="H95" i="3"/>
  <c r="F95" i="3"/>
  <c r="I93" i="3"/>
  <c r="I92" i="3"/>
  <c r="K92" i="3"/>
  <c r="M92" i="3" s="1"/>
  <c r="I91" i="3"/>
  <c r="I90" i="3"/>
  <c r="I89" i="3"/>
  <c r="I88" i="3"/>
  <c r="K88" i="3"/>
  <c r="M88" i="3" s="1"/>
  <c r="J85" i="3"/>
  <c r="I85" i="3"/>
  <c r="H85" i="3"/>
  <c r="G85" i="3"/>
  <c r="F85" i="3"/>
  <c r="K85" i="3" s="1"/>
  <c r="J84" i="3"/>
  <c r="I84" i="3"/>
  <c r="H84" i="3"/>
  <c r="G84" i="3"/>
  <c r="F84" i="3"/>
  <c r="K84" i="3" s="1"/>
  <c r="M84" i="3" s="1"/>
  <c r="J83" i="3"/>
  <c r="I83" i="3"/>
  <c r="H83" i="3"/>
  <c r="G83" i="3"/>
  <c r="K83" i="3" s="1"/>
  <c r="F83" i="3"/>
  <c r="K80" i="3"/>
  <c r="M80" i="3" s="1"/>
  <c r="K78" i="3"/>
  <c r="K77" i="3"/>
  <c r="M77" i="3" s="1"/>
  <c r="J76" i="3"/>
  <c r="I76" i="3"/>
  <c r="H76" i="3"/>
  <c r="G76" i="3"/>
  <c r="F76" i="3"/>
  <c r="K76" i="3" s="1"/>
  <c r="K75" i="3"/>
  <c r="M75" i="3" s="1"/>
  <c r="K74" i="3"/>
  <c r="M74" i="3" s="1"/>
  <c r="K72" i="3"/>
  <c r="M72" i="3" s="1"/>
  <c r="K71" i="3"/>
  <c r="M71" i="3" s="1"/>
  <c r="K70" i="3"/>
  <c r="M70" i="3" s="1"/>
  <c r="K68" i="3"/>
  <c r="M68" i="3" s="1"/>
  <c r="J66" i="3"/>
  <c r="I64" i="3"/>
  <c r="I63" i="3"/>
  <c r="I62" i="3"/>
  <c r="I61" i="3"/>
  <c r="I60" i="3"/>
  <c r="H57" i="3"/>
  <c r="F57" i="3"/>
  <c r="H56" i="3"/>
  <c r="F56" i="3"/>
  <c r="H55" i="3"/>
  <c r="F55" i="3"/>
  <c r="K55" i="3" s="1"/>
  <c r="M55" i="3" s="1"/>
  <c r="H54" i="3"/>
  <c r="F54" i="3"/>
  <c r="K54" i="3" s="1"/>
  <c r="M54" i="3" s="1"/>
  <c r="H53" i="3"/>
  <c r="F53" i="3"/>
  <c r="K53" i="3" s="1"/>
  <c r="M53" i="3" s="1"/>
  <c r="H52" i="3"/>
  <c r="F52" i="3"/>
  <c r="J51" i="3"/>
  <c r="I51" i="3"/>
  <c r="H51" i="3"/>
  <c r="G51" i="3"/>
  <c r="F51" i="3"/>
  <c r="K51" i="3" s="1"/>
  <c r="H50" i="3"/>
  <c r="F50" i="3"/>
  <c r="H49" i="3"/>
  <c r="F49" i="3"/>
  <c r="H48" i="3"/>
  <c r="F48" i="3"/>
  <c r="H47" i="3"/>
  <c r="F47" i="3"/>
  <c r="H46" i="3"/>
  <c r="F46" i="3"/>
  <c r="K46" i="3" s="1"/>
  <c r="M46" i="3" s="1"/>
  <c r="I44" i="3"/>
  <c r="I43" i="3"/>
  <c r="I42" i="3"/>
  <c r="I41" i="3"/>
  <c r="K41" i="3"/>
  <c r="M41" i="3" s="1"/>
  <c r="I40" i="3"/>
  <c r="I39" i="3"/>
  <c r="K39" i="3"/>
  <c r="M39" i="3" s="1"/>
  <c r="F22" i="3"/>
  <c r="G22" i="3"/>
  <c r="H22" i="3"/>
  <c r="I22" i="3"/>
  <c r="J22" i="3"/>
  <c r="F23" i="3"/>
  <c r="G23" i="3"/>
  <c r="H23" i="3"/>
  <c r="I23" i="3"/>
  <c r="J23" i="3"/>
  <c r="K23" i="3"/>
  <c r="F24" i="3"/>
  <c r="G24" i="3"/>
  <c r="H24" i="3"/>
  <c r="I24" i="3"/>
  <c r="J24" i="3"/>
  <c r="K25" i="3"/>
  <c r="M25" i="3" s="1"/>
  <c r="J27" i="3"/>
  <c r="J28" i="3"/>
  <c r="J29" i="3"/>
  <c r="J30" i="3"/>
  <c r="K31" i="3"/>
  <c r="M31" i="3" s="1"/>
  <c r="J31" i="3"/>
  <c r="J32" i="3"/>
  <c r="K33" i="3"/>
  <c r="M33" i="3" s="1"/>
  <c r="J33" i="3"/>
  <c r="J34" i="3"/>
  <c r="J35" i="3"/>
  <c r="J36" i="3"/>
  <c r="J21" i="3"/>
  <c r="I21" i="3"/>
  <c r="H21" i="3"/>
  <c r="G21" i="3"/>
  <c r="K21" i="3" s="1"/>
  <c r="F21" i="3"/>
  <c r="F5" i="3"/>
  <c r="K5" i="3" s="1"/>
  <c r="G5" i="3"/>
  <c r="H5" i="3"/>
  <c r="I5" i="3"/>
  <c r="J5" i="3"/>
  <c r="F6" i="3"/>
  <c r="G6" i="3"/>
  <c r="H6" i="3"/>
  <c r="I6" i="3"/>
  <c r="J6" i="3"/>
  <c r="K6" i="3"/>
  <c r="F7" i="3"/>
  <c r="K7" i="3" s="1"/>
  <c r="G7" i="3"/>
  <c r="H7" i="3"/>
  <c r="I7" i="3"/>
  <c r="J7" i="3"/>
  <c r="H8" i="3"/>
  <c r="I8" i="3"/>
  <c r="J8" i="3"/>
  <c r="K8" i="3"/>
  <c r="M8" i="3" s="1"/>
  <c r="F9" i="3"/>
  <c r="G9" i="3"/>
  <c r="H9" i="3"/>
  <c r="I9" i="3"/>
  <c r="K9" i="3" s="1"/>
  <c r="J9" i="3"/>
  <c r="F10" i="3"/>
  <c r="G10" i="3"/>
  <c r="H10" i="3"/>
  <c r="J10" i="3"/>
  <c r="K10" i="3"/>
  <c r="M10" i="3" s="1"/>
  <c r="F11" i="3"/>
  <c r="G11" i="3"/>
  <c r="H11" i="3"/>
  <c r="I11" i="3"/>
  <c r="K11" i="3" s="1"/>
  <c r="J11" i="3"/>
  <c r="F12" i="3"/>
  <c r="G12" i="3"/>
  <c r="H12" i="3"/>
  <c r="I12" i="3"/>
  <c r="J12" i="3"/>
  <c r="K12" i="3"/>
  <c r="F13" i="3"/>
  <c r="G13" i="3"/>
  <c r="H13" i="3"/>
  <c r="I13" i="3"/>
  <c r="K13" i="3" s="1"/>
  <c r="M13" i="3" s="1"/>
  <c r="J13" i="3"/>
  <c r="F14" i="3"/>
  <c r="G14" i="3"/>
  <c r="H14" i="3"/>
  <c r="K14" i="3" s="1"/>
  <c r="M14" i="3" s="1"/>
  <c r="I14" i="3"/>
  <c r="J14" i="3"/>
  <c r="K15" i="3"/>
  <c r="M15" i="3" s="1"/>
  <c r="F16" i="3"/>
  <c r="G16" i="3"/>
  <c r="H16" i="3"/>
  <c r="I16" i="3"/>
  <c r="J16" i="3"/>
  <c r="K16" i="3"/>
  <c r="F17" i="3"/>
  <c r="G17" i="3"/>
  <c r="H17" i="3"/>
  <c r="I17" i="3"/>
  <c r="J17" i="3"/>
  <c r="F18" i="3"/>
  <c r="K18" i="3" s="1"/>
  <c r="M18" i="3" s="1"/>
  <c r="G18" i="3"/>
  <c r="H18" i="3"/>
  <c r="I18" i="3"/>
  <c r="J18" i="3"/>
  <c r="H4" i="3"/>
  <c r="K98" i="3" l="1"/>
  <c r="M98" i="3" s="1"/>
  <c r="K97" i="3"/>
  <c r="M97" i="3" s="1"/>
  <c r="K95" i="3"/>
  <c r="M95" i="3" s="1"/>
  <c r="K93" i="3"/>
  <c r="M93" i="3" s="1"/>
  <c r="K91" i="3"/>
  <c r="M91" i="3" s="1"/>
  <c r="K90" i="3"/>
  <c r="M90" i="3" s="1"/>
  <c r="K89" i="3"/>
  <c r="M89" i="3" s="1"/>
  <c r="K79" i="3"/>
  <c r="M79" i="3" s="1"/>
  <c r="K66" i="3"/>
  <c r="M66" i="3" s="1"/>
  <c r="K64" i="3"/>
  <c r="M64" i="3" s="1"/>
  <c r="K63" i="3"/>
  <c r="M63" i="3" s="1"/>
  <c r="K62" i="3"/>
  <c r="M62" i="3" s="1"/>
  <c r="K61" i="3"/>
  <c r="M61" i="3" s="1"/>
  <c r="K60" i="3"/>
  <c r="M60" i="3" s="1"/>
  <c r="K57" i="3"/>
  <c r="M57" i="3" s="1"/>
  <c r="K56" i="3"/>
  <c r="M56" i="3" s="1"/>
  <c r="K52" i="3"/>
  <c r="M52" i="3" s="1"/>
  <c r="K50" i="3"/>
  <c r="M50" i="3" s="1"/>
  <c r="K49" i="3"/>
  <c r="M49" i="3" s="1"/>
  <c r="K48" i="3"/>
  <c r="M48" i="3" s="1"/>
  <c r="K47" i="3"/>
  <c r="M47" i="3" s="1"/>
  <c r="K44" i="3"/>
  <c r="M44" i="3" s="1"/>
  <c r="K43" i="3"/>
  <c r="M43" i="3" s="1"/>
  <c r="K42" i="3"/>
  <c r="M42" i="3" s="1"/>
  <c r="K40" i="3"/>
  <c r="M40" i="3" s="1"/>
  <c r="K29" i="3"/>
  <c r="M29" i="3" s="1"/>
  <c r="K27" i="3"/>
  <c r="M27" i="3" s="1"/>
  <c r="K34" i="3"/>
  <c r="M34" i="3" s="1"/>
  <c r="K36" i="3"/>
  <c r="M36" i="3" s="1"/>
  <c r="K35" i="3"/>
  <c r="M35" i="3" s="1"/>
  <c r="K32" i="3"/>
  <c r="M32" i="3" s="1"/>
  <c r="K30" i="3"/>
  <c r="M30" i="3" s="1"/>
  <c r="K28" i="3"/>
  <c r="M28" i="3" s="1"/>
  <c r="K26" i="3"/>
  <c r="M26" i="3" s="1"/>
  <c r="K24" i="3"/>
  <c r="M24" i="3" s="1"/>
  <c r="K22" i="3"/>
  <c r="M22" i="3" s="1"/>
  <c r="K17" i="3"/>
  <c r="M17" i="3" s="1"/>
  <c r="J4" i="3"/>
  <c r="I4" i="3"/>
  <c r="G4" i="3"/>
  <c r="F4" i="3"/>
  <c r="I109" i="1"/>
  <c r="H110" i="1"/>
  <c r="H109" i="1"/>
  <c r="K4" i="3" l="1"/>
  <c r="M4" i="3" s="1"/>
  <c r="G19" i="1"/>
  <c r="G18" i="1"/>
  <c r="G99" i="1" l="1"/>
  <c r="H99" i="1"/>
  <c r="H77" i="1"/>
  <c r="G77" i="1"/>
  <c r="H80" i="1"/>
  <c r="G80" i="1"/>
  <c r="H106" i="1"/>
  <c r="G106" i="1"/>
  <c r="H105" i="1"/>
  <c r="G105" i="1"/>
  <c r="H104" i="1"/>
  <c r="G104" i="1"/>
  <c r="H103" i="1"/>
  <c r="G103" i="1"/>
  <c r="H102" i="1"/>
  <c r="G102" i="1"/>
  <c r="G107" i="1" s="1"/>
  <c r="H98" i="1"/>
  <c r="G98" i="1"/>
  <c r="H97" i="1"/>
  <c r="G97" i="1"/>
  <c r="H96" i="1"/>
  <c r="G96" i="1"/>
  <c r="H94" i="1"/>
  <c r="G94" i="1"/>
  <c r="H93" i="1"/>
  <c r="G93" i="1"/>
  <c r="H92" i="1"/>
  <c r="G92" i="1"/>
  <c r="H91" i="1"/>
  <c r="G91" i="1"/>
  <c r="H90" i="1"/>
  <c r="G90" i="1"/>
  <c r="H89" i="1"/>
  <c r="G89" i="1"/>
  <c r="H86" i="1"/>
  <c r="G86" i="1"/>
  <c r="H85" i="1"/>
  <c r="G85" i="1"/>
  <c r="H84" i="1"/>
  <c r="G84" i="1"/>
  <c r="H81" i="1"/>
  <c r="G81" i="1"/>
  <c r="H79" i="1"/>
  <c r="G79" i="1"/>
  <c r="H78" i="1"/>
  <c r="G78" i="1"/>
  <c r="H76" i="1"/>
  <c r="G76" i="1"/>
  <c r="H75" i="1"/>
  <c r="G75" i="1"/>
  <c r="H73" i="1"/>
  <c r="G73" i="1"/>
  <c r="H72" i="1"/>
  <c r="G72" i="1"/>
  <c r="H71" i="1"/>
  <c r="G71" i="1"/>
  <c r="H69" i="1"/>
  <c r="G69" i="1"/>
  <c r="H67" i="1"/>
  <c r="G67" i="1"/>
  <c r="H68" i="1"/>
  <c r="G68" i="1"/>
  <c r="H65" i="1"/>
  <c r="G65" i="1"/>
  <c r="H64" i="1"/>
  <c r="G64" i="1"/>
  <c r="H63" i="1"/>
  <c r="G63" i="1"/>
  <c r="H62" i="1"/>
  <c r="G62" i="1"/>
  <c r="H61" i="1"/>
  <c r="G61" i="1"/>
  <c r="H58" i="1"/>
  <c r="G58" i="1"/>
  <c r="H57" i="1"/>
  <c r="G57" i="1"/>
  <c r="H56" i="1"/>
  <c r="G56" i="1"/>
  <c r="H55" i="1"/>
  <c r="G55" i="1"/>
  <c r="H54" i="1"/>
  <c r="G54" i="1"/>
  <c r="H53" i="1"/>
  <c r="G53" i="1"/>
  <c r="H51" i="1"/>
  <c r="G51" i="1"/>
  <c r="H50" i="1"/>
  <c r="G50" i="1"/>
  <c r="H49" i="1"/>
  <c r="G49" i="1"/>
  <c r="H48" i="1"/>
  <c r="G48" i="1"/>
  <c r="H47" i="1"/>
  <c r="G47" i="1"/>
  <c r="H45" i="1"/>
  <c r="G45" i="1"/>
  <c r="H44" i="1"/>
  <c r="G44" i="1"/>
  <c r="H43" i="1"/>
  <c r="G43" i="1"/>
  <c r="H42" i="1"/>
  <c r="G42" i="1"/>
  <c r="H41" i="1"/>
  <c r="G41" i="1"/>
  <c r="H40" i="1"/>
  <c r="G40" i="1"/>
  <c r="H37" i="1"/>
  <c r="G37" i="1"/>
  <c r="H36" i="1"/>
  <c r="G36" i="1"/>
  <c r="H35" i="1"/>
  <c r="G35" i="1"/>
  <c r="H34" i="1"/>
  <c r="G34" i="1"/>
  <c r="H33" i="1"/>
  <c r="G33" i="1"/>
  <c r="H32" i="1"/>
  <c r="G32" i="1"/>
  <c r="H31" i="1"/>
  <c r="G31" i="1"/>
  <c r="H30" i="1"/>
  <c r="G30" i="1"/>
  <c r="H29" i="1"/>
  <c r="G29" i="1"/>
  <c r="H28" i="1"/>
  <c r="G28" i="1"/>
  <c r="H27" i="1"/>
  <c r="G27" i="1"/>
  <c r="H25" i="1"/>
  <c r="G25" i="1"/>
  <c r="H26" i="1"/>
  <c r="G26" i="1"/>
  <c r="H24" i="1"/>
  <c r="G24" i="1"/>
  <c r="H23" i="1"/>
  <c r="G23" i="1"/>
  <c r="H22" i="1"/>
  <c r="G22" i="1"/>
  <c r="H19" i="1"/>
  <c r="H18" i="1"/>
  <c r="I18" i="1" s="1"/>
  <c r="H16" i="1"/>
  <c r="G16" i="1"/>
  <c r="H15" i="1"/>
  <c r="G15" i="1"/>
  <c r="H14" i="1"/>
  <c r="G14" i="1"/>
  <c r="H12" i="1"/>
  <c r="G12" i="1"/>
  <c r="H11" i="1"/>
  <c r="G11" i="1"/>
  <c r="H9" i="1"/>
  <c r="G9" i="1"/>
  <c r="H7" i="1"/>
  <c r="G7" i="1"/>
  <c r="H6" i="1"/>
  <c r="G6" i="1"/>
  <c r="H5" i="1"/>
  <c r="G5" i="1"/>
  <c r="H107" i="1" l="1"/>
  <c r="I84" i="1"/>
  <c r="G100" i="1"/>
  <c r="I99" i="1"/>
  <c r="H100" i="1"/>
  <c r="H20" i="1"/>
  <c r="G20" i="1"/>
  <c r="H82" i="1"/>
  <c r="G82" i="1"/>
  <c r="I15" i="1"/>
  <c r="I22" i="1"/>
  <c r="I24" i="1"/>
  <c r="I25" i="1"/>
  <c r="I56" i="1"/>
  <c r="I58" i="1"/>
  <c r="I68" i="1"/>
  <c r="I69" i="1"/>
  <c r="I89" i="1"/>
  <c r="I93" i="1"/>
  <c r="I98" i="1"/>
  <c r="I103" i="1"/>
  <c r="I81" i="1"/>
  <c r="I80" i="1"/>
  <c r="I78" i="1"/>
  <c r="I77" i="1"/>
  <c r="I7" i="1"/>
  <c r="I31" i="1"/>
  <c r="I33" i="1"/>
  <c r="I35" i="1"/>
  <c r="I50" i="1"/>
  <c r="I57" i="1"/>
  <c r="I61" i="1"/>
  <c r="I63" i="1"/>
  <c r="I65" i="1"/>
  <c r="I86" i="1"/>
  <c r="I90" i="1"/>
  <c r="I92" i="1"/>
  <c r="I97" i="1"/>
  <c r="I104" i="1"/>
  <c r="I106" i="1"/>
  <c r="I72" i="1"/>
  <c r="I85" i="1"/>
  <c r="I76" i="1"/>
  <c r="I75" i="1"/>
  <c r="I71" i="1"/>
  <c r="I67" i="1"/>
  <c r="I54" i="1"/>
  <c r="I53" i="1"/>
  <c r="I48" i="1"/>
  <c r="I45" i="1"/>
  <c r="I44" i="1"/>
  <c r="I42" i="1"/>
  <c r="I41" i="1"/>
  <c r="I40" i="1"/>
  <c r="I36" i="1"/>
  <c r="I32" i="1"/>
  <c r="I30" i="1"/>
  <c r="I29" i="1"/>
  <c r="I28" i="1"/>
  <c r="I14" i="1"/>
  <c r="I11" i="1"/>
  <c r="I9" i="1"/>
  <c r="I37" i="1"/>
  <c r="I49" i="1"/>
  <c r="I55" i="1"/>
  <c r="I73" i="1"/>
  <c r="I94" i="1"/>
  <c r="I105" i="1"/>
  <c r="I12" i="1"/>
  <c r="I19" i="1"/>
  <c r="I23" i="1"/>
  <c r="I26" i="1"/>
  <c r="I27" i="1"/>
  <c r="I34" i="1"/>
  <c r="I43" i="1"/>
  <c r="I51" i="1"/>
  <c r="I62" i="1"/>
  <c r="I64" i="1"/>
  <c r="I79" i="1"/>
  <c r="I91" i="1"/>
  <c r="I102" i="1"/>
  <c r="I16" i="1"/>
  <c r="I47" i="1"/>
  <c r="I96" i="1"/>
  <c r="I6" i="1"/>
  <c r="I5" i="1"/>
  <c r="I107" i="1" l="1"/>
  <c r="I100" i="1"/>
  <c r="H108" i="1"/>
  <c r="G108" i="1"/>
  <c r="G110" i="1" s="1"/>
  <c r="I20" i="1"/>
  <c r="I82" i="1"/>
  <c r="I108" i="1" l="1"/>
  <c r="I110" i="1" s="1"/>
  <c r="I111" i="1" s="1"/>
  <c r="I112" i="1" s="1"/>
</calcChain>
</file>

<file path=xl/sharedStrings.xml><?xml version="1.0" encoding="utf-8"?>
<sst xmlns="http://schemas.openxmlformats.org/spreadsheetml/2006/main" count="488" uniqueCount="125">
  <si>
    <t>DESCRIPTION</t>
  </si>
  <si>
    <t>QTY</t>
  </si>
  <si>
    <t>UNIT RATE (RS)</t>
  </si>
  <si>
    <t>AMOUNT(RS)</t>
  </si>
  <si>
    <t>COST OF SUPPLY</t>
  </si>
  <si>
    <t>COST OF INSTALLATION</t>
  </si>
  <si>
    <t xml:space="preserve">TOTAL COST </t>
  </si>
  <si>
    <t>PART-A  FIRE FIGHTING SYSTEM</t>
  </si>
  <si>
    <t>Set</t>
  </si>
  <si>
    <t>Nos</t>
  </si>
  <si>
    <t>Supply, installation, testing &amp; commissioning of  2-way Fire Department Connection Including all accessories complete in all respects as shown on Drawings / Specifications.</t>
  </si>
  <si>
    <t>Supply, Installation, testing &amp; commissioning of OS&amp;Y Gate valve Including all accessories complete in all respects as shown on Drawings / Specifications.</t>
  </si>
  <si>
    <t>i.</t>
  </si>
  <si>
    <t>2-1/2" dia</t>
  </si>
  <si>
    <t>Supply &amp; Installation of puddle connection in water tank complete with all repect.</t>
  </si>
  <si>
    <t>5" dia</t>
  </si>
  <si>
    <t>Supply, Installation, testing &amp; commissioning of Water proof MCC for fire System with circuit Breakers, Disconnect switches, fuses, phase reversal, starters etc. for all equipment as per specification &amp; drawing. (Isolation breakers shall be finalized as per manufacturer specifications.)</t>
  </si>
  <si>
    <t>Supply, Installation, testing &amp; commissioning of seamless M.S schedule-40 Fire piping including all special fitting, Painting  and hangers complete in all respects show on drawing &amp; specifications.</t>
  </si>
  <si>
    <t>Rft.</t>
  </si>
  <si>
    <t>ii</t>
  </si>
  <si>
    <t>Supply, Installation, testing &amp; commissioning of  Complete Electric power  &amp; control wiring complete with PVC conduit and power wiring will be in G.I.Cable tray  &amp; hanger supports etc. for Equipment as per Specification and drawings.</t>
  </si>
  <si>
    <t>Lot.</t>
  </si>
  <si>
    <t xml:space="preserve">Supply &amp; Installation of Wall Mounted Fire Extinguisher with hangers as per drawing and specification. </t>
  </si>
  <si>
    <t>Fire  Extinguisher 6 Kg Dry Powder</t>
  </si>
  <si>
    <t>Fire Extinguisher 6 Kg CO2</t>
  </si>
  <si>
    <t>TOTAL COST PART -A (RS.)</t>
  </si>
  <si>
    <t>PART-B WATER SUPPLY AND DRAINAGE  SYSTEM.</t>
  </si>
  <si>
    <t>Nos.</t>
  </si>
  <si>
    <t>Supply &amp; Installation of Hot Water Electric operated Geyser 50 Gallons Capacity Storage Type. Inner Tank made with G.I Sheet 8 SWG/3.8mm Outer Shell made With Stainless Steel Sheet, With Imported Thermostat, Upto 60 Psi.</t>
  </si>
  <si>
    <t xml:space="preserve">Water closets European style with close coupled cistern, cistern fittings, acrylic seat cover, complete with accessories. </t>
  </si>
  <si>
    <t xml:space="preserve">Water closets European style with close coupled cistern, cistern fittings, acrylic seat cover, for handi cap toilet complete with accessories. </t>
  </si>
  <si>
    <t xml:space="preserve">Wash basins, single center hole, suitable for counter top fittings for below, complete with accessories. </t>
  </si>
  <si>
    <t xml:space="preserve">Wash basins, single center hole, suitable for counter top fittings for below, for dirty utility complete with accessories. </t>
  </si>
  <si>
    <t xml:space="preserve">C.P Tee valves, for cistern water inlet CP connectors with nuts and fittings, complete with accessories.   </t>
  </si>
  <si>
    <t xml:space="preserve">Muslim Shower with flexible hose, valve nozzle angle valve spont, complete with accessories.  </t>
  </si>
  <si>
    <t>CP Tee valves for wash basins, CP connections with nutes, fittings and complete with all accessories.</t>
  </si>
  <si>
    <t>CP bottle trap 1-1/4" with pipe for wash basin waste connection and water strainer, complete with all accessories.</t>
  </si>
  <si>
    <t>CP Toilet paper roll holder Asia or approved equal complete with accessories.</t>
  </si>
  <si>
    <t>Soap bottles, decorative type complete with accessories.</t>
  </si>
  <si>
    <t>Supply and installation of basins mixture complete with all accessories.</t>
  </si>
  <si>
    <t>Supply &amp; Installation of Sanitizer -Automatic.</t>
  </si>
  <si>
    <t>Supply &amp; Installation of hand Dryer.</t>
  </si>
  <si>
    <t>WATER DISTRIBUTION SYSTEM</t>
  </si>
  <si>
    <t>a.</t>
  </si>
  <si>
    <t>2" dia</t>
  </si>
  <si>
    <t>ii.</t>
  </si>
  <si>
    <t>1-1/2" dia</t>
  </si>
  <si>
    <t>iii.</t>
  </si>
  <si>
    <t>1-1/4" dia</t>
  </si>
  <si>
    <t>iv.</t>
  </si>
  <si>
    <t>1" dia</t>
  </si>
  <si>
    <t>v.</t>
  </si>
  <si>
    <t>3/4" dia</t>
  </si>
  <si>
    <t>vi</t>
  </si>
  <si>
    <t>1/2" dia</t>
  </si>
  <si>
    <t>b.</t>
  </si>
  <si>
    <t xml:space="preserve">Gate Valve </t>
  </si>
  <si>
    <t>v</t>
  </si>
  <si>
    <t>c.</t>
  </si>
  <si>
    <t xml:space="preserve">Ball Valve </t>
  </si>
  <si>
    <t>d.</t>
  </si>
  <si>
    <t>Float valve</t>
  </si>
  <si>
    <t>e.</t>
  </si>
  <si>
    <t>Foot valve 2" dia</t>
  </si>
  <si>
    <t>f.</t>
  </si>
  <si>
    <t>Strainer 2" dia</t>
  </si>
  <si>
    <t>g.</t>
  </si>
  <si>
    <t>Check valve 2" dia</t>
  </si>
  <si>
    <t>SOIL, WASTE AND VENT SYSTEM</t>
  </si>
  <si>
    <t>8" dia</t>
  </si>
  <si>
    <t>6" dia</t>
  </si>
  <si>
    <t>4" dia</t>
  </si>
  <si>
    <t>3" dia</t>
  </si>
  <si>
    <t>Supply and installation of  Roof Drain with Trap complete in all respect.</t>
  </si>
  <si>
    <t>i</t>
  </si>
  <si>
    <t>Supply and installation of  Floor Drain with Trap complete in all respect.</t>
  </si>
  <si>
    <t>Supply &amp; installation of Vent cowl complete with all respect as per drawing &amp; specificaiton.</t>
  </si>
  <si>
    <t>Supply and installation of  Clean Out complete in all respect.</t>
  </si>
  <si>
    <t>Supply &amp; installation of R.C.C M.H with Heavy duty cover complete with all respect as per drawing &amp; specification.</t>
  </si>
  <si>
    <t>Supply &amp; installation of G.T with Heavy duty cover complete with all respect as per drawing &amp; specification.</t>
  </si>
  <si>
    <t>City sewerage and water supply connection from city connection point to building connection location.</t>
  </si>
  <si>
    <t>TOTAL COST PART -B (RS.)</t>
  </si>
  <si>
    <t>PART-C  RO WATER SYSTEM SYSTEM</t>
  </si>
  <si>
    <t>Installation, testing &amp; commissioning of  OFM  RO water system complete in all respectss as shown on drawings &amp; specifications</t>
  </si>
  <si>
    <t>Supply, Installation, testing &amp; commissioning of PE(1000 USG) tank complete in all respectss as shown on drawings &amp; specifications</t>
  </si>
  <si>
    <t>RO WATER DISTRIBUTION SYSTEM</t>
  </si>
  <si>
    <t>1 1/4" dia</t>
  </si>
  <si>
    <t>TOTAL COST PART -C RO WATER SYSTEM  (RS.)</t>
  </si>
  <si>
    <t>Equipment foundation and equipment shifting charges from Ground floor to foundation pads as per specification and drawings.</t>
  </si>
  <si>
    <t>Job</t>
  </si>
  <si>
    <t>Supply, installation, testing &amp; commissioning of level sensor for Fire Fighting &amp; Plumbing system complete with all respect as per drawings &amp; specification.</t>
  </si>
  <si>
    <t>M&amp;P Services Shop drawings &amp; As Built Drawings Color Copies. (Minimum scale 11/8”) Hard Copy and Soft Copy in Autocad format in CD</t>
  </si>
  <si>
    <t>Cost of testing, Starting up, commissioning, balancing, adjusting and handling over of the complete Plant.</t>
  </si>
  <si>
    <t>Cost of System operation for 3 months (2 Operators ).</t>
  </si>
  <si>
    <t>TATAL COST PART -D (RS.)</t>
  </si>
  <si>
    <t>GRAND TOTAL PART-A, B,C &amp; D. (RS)</t>
  </si>
  <si>
    <t>Unit</t>
  </si>
  <si>
    <r>
      <t>Supply, installation, testing &amp; commissioning of Fire Pump Skid Mounted  Package set complete with Electric, Diesel &amp; Jockey pump including Control panel, fuel tank all special fitting, Painting  and hangers complete in all respects as per drawing &amp; specifications.</t>
    </r>
    <r>
      <rPr>
        <b/>
        <sz val="12"/>
        <color rgb="FF000000"/>
        <rFont val="Calibri"/>
        <family val="2"/>
        <scheme val="minor"/>
      </rPr>
      <t>(250GPM &amp; 10BAR)</t>
    </r>
  </si>
  <si>
    <r>
      <t xml:space="preserve">Supply, Installation, testing &amp; commissioning of Submersible O.H Water Transfer pumps complete with accessories as per drawings and specifications.  </t>
    </r>
    <r>
      <rPr>
        <b/>
        <sz val="12"/>
        <color rgb="FF000000"/>
        <rFont val="Calibri"/>
        <family val="2"/>
        <scheme val="minor"/>
      </rPr>
      <t>(100gpm, 240 ft. Head)</t>
    </r>
  </si>
  <si>
    <r>
      <t xml:space="preserve">Supply, Installation, testing &amp; commissioning of Circulation Hot water pumps complete with accessories as per drawings and specifications. </t>
    </r>
    <r>
      <rPr>
        <b/>
        <sz val="12"/>
        <color rgb="FF000000"/>
        <rFont val="Calibri"/>
        <family val="2"/>
        <scheme val="minor"/>
      </rPr>
      <t>(25gpm, 20ft Head)</t>
    </r>
  </si>
  <si>
    <r>
      <t>Supply and installation of   PPR PN 20 piping for</t>
    </r>
    <r>
      <rPr>
        <b/>
        <sz val="12"/>
        <color rgb="FF000000"/>
        <rFont val="Calibri"/>
        <family val="2"/>
        <scheme val="minor"/>
      </rPr>
      <t xml:space="preserve"> </t>
    </r>
    <r>
      <rPr>
        <b/>
        <u/>
        <sz val="12"/>
        <color rgb="FF000000"/>
        <rFont val="Calibri"/>
        <family val="2"/>
        <scheme val="minor"/>
      </rPr>
      <t>cold &amp; Hot water system</t>
    </r>
    <r>
      <rPr>
        <u/>
        <sz val="12"/>
        <color rgb="FF000000"/>
        <rFont val="Calibri"/>
        <family val="2"/>
        <scheme val="minor"/>
      </rPr>
      <t>,</t>
    </r>
    <r>
      <rPr>
        <sz val="12"/>
        <color rgb="FF000000"/>
        <rFont val="Calibri"/>
        <family val="2"/>
        <scheme val="minor"/>
      </rPr>
      <t xml:space="preserve"> with fittings, specialties, including all cutting, fitting, fixing and cleaning, wall and slab sleeves/Core Cutting, CP clamps, hangers and supports, making connection with fixtures, valves and specialties, chiseling, making wall an floor openings and making good, pressure testing at a pressure of 250 psig, painting of exposed piping in occupied areas with primer and coats of approved paint in approved color complete in all respect.</t>
    </r>
  </si>
  <si>
    <r>
      <t xml:space="preserve">Supply and installation of   UPVC Class D piping including all fittings, sockets, hangers and specials for </t>
    </r>
    <r>
      <rPr>
        <b/>
        <u/>
        <sz val="12"/>
        <color rgb="FF000000"/>
        <rFont val="Calibri"/>
        <family val="2"/>
        <scheme val="minor"/>
      </rPr>
      <t>soil, waste,rain&amp; vent</t>
    </r>
    <r>
      <rPr>
        <sz val="12"/>
        <color rgb="FF000000"/>
        <rFont val="Calibri"/>
        <family val="2"/>
        <scheme val="minor"/>
      </rPr>
      <t xml:space="preserve"> stacks and horizontal runs buried in ground or above false ceiling, in shafts exposed or concealed in floors and walls and connecting to manholes, including cutting, fitting, chiseling, wall and slab sleeves/Core Cutting, making good, fixing and cleaning, wall and slab openings complete in all respect.</t>
    </r>
  </si>
  <si>
    <r>
      <t>Supply, Installation, Testing &amp; Commissioning of Multistage (2+1 No's) Boosting Pumping system 2nos running and 1no standby with speed controller, control pannel,integrated dry running detection and low water cut out switch complete with valve fitting with all respect as per drawings and specification.</t>
    </r>
    <r>
      <rPr>
        <b/>
        <sz val="12"/>
        <color rgb="FF000000"/>
        <rFont val="Calibri"/>
        <family val="2"/>
        <scheme val="minor"/>
      </rPr>
      <t>(60 Gpm and 8 bar)</t>
    </r>
  </si>
  <si>
    <r>
      <t>PPR PN 20 piping for</t>
    </r>
    <r>
      <rPr>
        <b/>
        <sz val="12"/>
        <color rgb="FF000000"/>
        <rFont val="Calibri"/>
        <family val="2"/>
        <scheme val="minor"/>
      </rPr>
      <t xml:space="preserve"> RO water system</t>
    </r>
    <r>
      <rPr>
        <sz val="12"/>
        <color rgb="FF000000"/>
        <rFont val="Calibri"/>
        <family val="2"/>
        <scheme val="minor"/>
      </rPr>
      <t>, with fittings, specialties, including all cutting, fitting, fixing and cleaning, wall and slab sleeves, CP clamps, hangers and supports, making connection with fixtures, valves and specialties, chiseling, making wall an floor openings and making good, pressure testing at a pressure of 250 psig, painting of exposed piping in occupied areas with primer and coats of approved paint in approved color complete in all respect.</t>
    </r>
  </si>
  <si>
    <t>Supply, installation, testing &amp; commissioning of Fire Hose Cabinets including automatic 1" diameter Hose reel, Nozzle, CO2, Dry Powder Extinguishers, 25mm Lock shield Valve, 1" pressure reducing Valve, 2 1/2" diameter landing Valve with pressure regulator    complete in all respectss as shown on drawings &amp; specifications</t>
  </si>
  <si>
    <t>Supply &amp; Installation of  Complete Electric power  &amp; control wiring complete with PVC conduit and power wiring will be in G.I.Cable tray  &amp; hanger supports etc. for Equipment as per Specification and drawings.</t>
  </si>
  <si>
    <t>Supply &amp; Installation of Weatherproof MCC for Plumbing System with circuit Breakers, Disconnect switches, fuses, starters etc. for all equipment as per specification &amp; drawing.(Isolation breakers shall be finalized as per manufacturer specifications. )</t>
  </si>
  <si>
    <t>S. No</t>
  </si>
  <si>
    <t>PART-D  GENERAL WORKS</t>
  </si>
  <si>
    <t>Income Tax 08%</t>
  </si>
  <si>
    <t>SST 13%</t>
  </si>
  <si>
    <t>GRAND TOTAL AFTER SST</t>
  </si>
  <si>
    <t>GRAND TOTAL AFTER SST + INCOME TAX</t>
  </si>
  <si>
    <t>BOQ Item #</t>
  </si>
  <si>
    <t>Qty</t>
  </si>
  <si>
    <t>Description</t>
  </si>
  <si>
    <t>Basic Rate</t>
  </si>
  <si>
    <t>Total Mateial Rate</t>
  </si>
  <si>
    <t>Labour Rates</t>
  </si>
  <si>
    <t xml:space="preserve">Fittings </t>
  </si>
  <si>
    <t xml:space="preserve">Hangers &amp; supports </t>
  </si>
  <si>
    <t xml:space="preserve">Painting </t>
  </si>
  <si>
    <t xml:space="preserve">Wastage </t>
  </si>
  <si>
    <t xml:space="preserve">Transps </t>
  </si>
  <si>
    <t>Price
Per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</si>
</sst>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7" x14ac:knownFonts="1">
    <font>
      <sz val="11"/>
      <color theme="1"/>
      <name val="Calibri"/>
      <family val="2"/>
      <scheme val="minor"/>
    </font>
    <font>
      <sz val="11"/>
      <color theme="1"/>
      <name val="Calibri"/>
      <family val="2"/>
      <scheme val="minor"/>
    </font>
    <font>
      <sz val="12"/>
      <color rgb="FF000000"/>
      <name val="Calibri"/>
      <family val="2"/>
      <scheme val="minor"/>
    </font>
    <font>
      <sz val="12"/>
      <color theme="1"/>
      <name val="Calibri"/>
      <family val="2"/>
      <scheme val="minor"/>
    </font>
    <font>
      <b/>
      <sz val="12"/>
      <color rgb="FF000000"/>
      <name val="Calibri"/>
      <family val="2"/>
      <scheme val="minor"/>
    </font>
    <font>
      <b/>
      <u/>
      <sz val="12"/>
      <color rgb="FF000000"/>
      <name val="Calibri"/>
      <family val="2"/>
      <scheme val="minor"/>
    </font>
    <font>
      <u/>
      <sz val="12"/>
      <color rgb="FF000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4"/>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25">
    <xf numFmtId="0" fontId="0" fillId="0" borderId="0" xfId="0"/>
    <xf numFmtId="0" fontId="3" fillId="0" borderId="0" xfId="0" applyFont="1"/>
    <xf numFmtId="0" fontId="4" fillId="2" borderId="1" xfId="0" applyFont="1" applyFill="1" applyBorder="1" applyAlignment="1">
      <alignment horizontal="center" vertical="center" wrapText="1"/>
    </xf>
    <xf numFmtId="0" fontId="4" fillId="0" borderId="1" xfId="0" applyFont="1" applyBorder="1" applyAlignment="1">
      <alignment vertical="center" wrapText="1"/>
    </xf>
    <xf numFmtId="0" fontId="2" fillId="3" borderId="1" xfId="0" applyFont="1" applyFill="1" applyBorder="1" applyAlignment="1">
      <alignment vertical="center"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4" fillId="0" borderId="1" xfId="0" applyFont="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horizontal="center"/>
    </xf>
    <xf numFmtId="164" fontId="2" fillId="0" borderId="1" xfId="1" applyNumberFormat="1" applyFont="1" applyBorder="1" applyAlignment="1">
      <alignment vertical="center" wrapText="1"/>
    </xf>
    <xf numFmtId="0" fontId="2" fillId="0" borderId="3" xfId="0" applyFont="1" applyBorder="1" applyAlignment="1">
      <alignment horizontal="center" vertical="center" wrapText="1"/>
    </xf>
    <xf numFmtId="164" fontId="4" fillId="2" borderId="1" xfId="0" applyNumberFormat="1" applyFont="1" applyFill="1" applyBorder="1" applyAlignment="1">
      <alignment vertical="center" wrapText="1"/>
    </xf>
    <xf numFmtId="164" fontId="3" fillId="0" borderId="0" xfId="0" applyNumberFormat="1" applyFont="1"/>
    <xf numFmtId="164" fontId="2" fillId="0" borderId="1" xfId="1" applyNumberFormat="1" applyFont="1" applyFill="1" applyBorder="1" applyAlignment="1">
      <alignment vertical="center" wrapText="1"/>
    </xf>
    <xf numFmtId="164" fontId="3" fillId="0" borderId="1" xfId="0" applyNumberFormat="1" applyFont="1" applyBorder="1" applyAlignment="1">
      <alignment vertical="center"/>
    </xf>
    <xf numFmtId="0" fontId="4" fillId="2" borderId="1" xfId="0" applyFont="1" applyFill="1" applyBorder="1" applyAlignment="1">
      <alignment horizontal="left" vertical="center" wrapText="1" indent="15"/>
    </xf>
    <xf numFmtId="0" fontId="2" fillId="2" borderId="1" xfId="0" applyFont="1" applyFill="1" applyBorder="1" applyAlignment="1">
      <alignment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1" xfId="0" applyFont="1" applyFill="1" applyBorder="1" applyAlignment="1">
      <alignment horizontal="right" vertical="center" wrapText="1"/>
    </xf>
    <xf numFmtId="0" fontId="4" fillId="0" borderId="1" xfId="0" applyFont="1" applyBorder="1" applyAlignment="1">
      <alignment vertical="center" wrapText="1"/>
    </xf>
    <xf numFmtId="0" fontId="2" fillId="0" borderId="1" xfId="0" applyFont="1" applyBorder="1" applyAlignment="1">
      <alignment horizontal="center" vertical="center" wrapText="1"/>
    </xf>
    <xf numFmtId="0" fontId="4" fillId="4" borderId="1"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16"/>
  <sheetViews>
    <sheetView workbookViewId="0">
      <selection activeCell="B120" sqref="B120"/>
    </sheetView>
  </sheetViews>
  <sheetFormatPr defaultRowHeight="15.75" x14ac:dyDescent="0.25"/>
  <cols>
    <col min="1" max="1" width="8.42578125" style="9" customWidth="1"/>
    <col min="2" max="2" width="45.7109375" style="1" customWidth="1"/>
    <col min="3" max="3" width="6.7109375" style="9" customWidth="1"/>
    <col min="4" max="4" width="5.140625" style="9" bestFit="1" customWidth="1"/>
    <col min="5" max="5" width="14.85546875" style="1" customWidth="1"/>
    <col min="6" max="6" width="15.42578125" style="1" customWidth="1"/>
    <col min="7" max="7" width="13.7109375" style="1" customWidth="1"/>
    <col min="8" max="8" width="17.7109375" style="1" customWidth="1"/>
    <col min="9" max="9" width="14.85546875" style="1" customWidth="1"/>
    <col min="10" max="11" width="9.140625" style="1"/>
    <col min="12" max="12" width="12.7109375" style="1" bestFit="1" customWidth="1"/>
    <col min="13" max="16384" width="9.140625" style="1"/>
  </cols>
  <sheetData>
    <row r="1" spans="1:9" x14ac:dyDescent="0.25">
      <c r="A1" s="8"/>
    </row>
    <row r="2" spans="1:9" x14ac:dyDescent="0.25">
      <c r="A2" s="19" t="s">
        <v>107</v>
      </c>
      <c r="B2" s="18" t="s">
        <v>0</v>
      </c>
      <c r="C2" s="18" t="s">
        <v>1</v>
      </c>
      <c r="D2" s="18" t="s">
        <v>96</v>
      </c>
      <c r="E2" s="18" t="s">
        <v>2</v>
      </c>
      <c r="F2" s="18"/>
      <c r="G2" s="18" t="s">
        <v>3</v>
      </c>
      <c r="H2" s="18"/>
      <c r="I2" s="18"/>
    </row>
    <row r="3" spans="1:9" ht="31.5" x14ac:dyDescent="0.25">
      <c r="A3" s="20"/>
      <c r="B3" s="18"/>
      <c r="C3" s="18"/>
      <c r="D3" s="18"/>
      <c r="E3" s="2" t="s">
        <v>4</v>
      </c>
      <c r="F3" s="2" t="s">
        <v>5</v>
      </c>
      <c r="G3" s="2" t="s">
        <v>4</v>
      </c>
      <c r="H3" s="2" t="s">
        <v>5</v>
      </c>
      <c r="I3" s="2" t="s">
        <v>6</v>
      </c>
    </row>
    <row r="4" spans="1:9" x14ac:dyDescent="0.25">
      <c r="A4" s="22" t="s">
        <v>7</v>
      </c>
      <c r="B4" s="22"/>
      <c r="C4" s="22"/>
      <c r="D4" s="22"/>
      <c r="E4" s="4"/>
      <c r="F4" s="4"/>
      <c r="G4" s="4"/>
      <c r="H4" s="4"/>
      <c r="I4" s="4"/>
    </row>
    <row r="5" spans="1:9" ht="111.75" customHeight="1" x14ac:dyDescent="0.25">
      <c r="A5" s="6">
        <v>1</v>
      </c>
      <c r="B5" s="5" t="s">
        <v>97</v>
      </c>
      <c r="C5" s="6">
        <v>1</v>
      </c>
      <c r="D5" s="6" t="s">
        <v>8</v>
      </c>
      <c r="E5" s="10">
        <v>0</v>
      </c>
      <c r="F5" s="10">
        <v>172000</v>
      </c>
      <c r="G5" s="10">
        <f>E5*C5</f>
        <v>0</v>
      </c>
      <c r="H5" s="10">
        <f>F5*C5</f>
        <v>172000</v>
      </c>
      <c r="I5" s="10">
        <f>H5+G5</f>
        <v>172000</v>
      </c>
    </row>
    <row r="6" spans="1:9" ht="125.25" customHeight="1" x14ac:dyDescent="0.25">
      <c r="A6" s="11"/>
      <c r="B6" s="5" t="s">
        <v>104</v>
      </c>
      <c r="C6" s="11">
        <v>12</v>
      </c>
      <c r="D6" s="11" t="s">
        <v>9</v>
      </c>
      <c r="E6" s="10">
        <v>0</v>
      </c>
      <c r="F6" s="10">
        <v>19550</v>
      </c>
      <c r="G6" s="10">
        <f t="shared" ref="G6" si="0">E6*C6</f>
        <v>0</v>
      </c>
      <c r="H6" s="10">
        <f t="shared" ref="H6" si="1">F6*C6</f>
        <v>234600</v>
      </c>
      <c r="I6" s="10">
        <f t="shared" ref="I6" si="2">H6+G6</f>
        <v>234600</v>
      </c>
    </row>
    <row r="7" spans="1:9" ht="67.5" customHeight="1" x14ac:dyDescent="0.25">
      <c r="A7" s="6">
        <v>3</v>
      </c>
      <c r="B7" s="5" t="s">
        <v>10</v>
      </c>
      <c r="C7" s="6">
        <v>1</v>
      </c>
      <c r="D7" s="6" t="s">
        <v>9</v>
      </c>
      <c r="E7" s="10">
        <v>0</v>
      </c>
      <c r="F7" s="10">
        <v>5405</v>
      </c>
      <c r="G7" s="10">
        <f t="shared" ref="G7" si="3">E7*C7</f>
        <v>0</v>
      </c>
      <c r="H7" s="10">
        <f t="shared" ref="H7" si="4">F7*C7</f>
        <v>5405</v>
      </c>
      <c r="I7" s="10">
        <f t="shared" ref="I7" si="5">H7+G7</f>
        <v>5405</v>
      </c>
    </row>
    <row r="8" spans="1:9" ht="71.25" customHeight="1" x14ac:dyDescent="0.25">
      <c r="A8" s="6">
        <v>4</v>
      </c>
      <c r="B8" s="5" t="s">
        <v>11</v>
      </c>
      <c r="C8" s="6"/>
      <c r="D8" s="6"/>
      <c r="E8" s="5"/>
      <c r="F8" s="5"/>
      <c r="G8" s="5"/>
      <c r="H8" s="5"/>
      <c r="I8" s="5"/>
    </row>
    <row r="9" spans="1:9" x14ac:dyDescent="0.25">
      <c r="A9" s="6" t="s">
        <v>12</v>
      </c>
      <c r="B9" s="5" t="s">
        <v>13</v>
      </c>
      <c r="C9" s="6">
        <v>12</v>
      </c>
      <c r="D9" s="6" t="s">
        <v>9</v>
      </c>
      <c r="E9" s="10">
        <v>0</v>
      </c>
      <c r="F9" s="10">
        <v>5175</v>
      </c>
      <c r="G9" s="10">
        <f t="shared" ref="G9" si="6">E9*C9</f>
        <v>0</v>
      </c>
      <c r="H9" s="10">
        <f t="shared" ref="H9" si="7">F9*C9</f>
        <v>62100</v>
      </c>
      <c r="I9" s="10">
        <f t="shared" ref="I9" si="8">H9+G9</f>
        <v>62100</v>
      </c>
    </row>
    <row r="10" spans="1:9" ht="31.5" x14ac:dyDescent="0.25">
      <c r="A10" s="23">
        <v>5</v>
      </c>
      <c r="B10" s="5" t="s">
        <v>14</v>
      </c>
      <c r="C10" s="5"/>
      <c r="D10" s="5"/>
      <c r="E10" s="5"/>
      <c r="F10" s="5"/>
      <c r="G10" s="5"/>
      <c r="H10" s="5"/>
      <c r="I10" s="5"/>
    </row>
    <row r="11" spans="1:9" x14ac:dyDescent="0.25">
      <c r="A11" s="23"/>
      <c r="B11" s="5" t="s">
        <v>15</v>
      </c>
      <c r="C11" s="6">
        <v>2</v>
      </c>
      <c r="D11" s="6" t="s">
        <v>9</v>
      </c>
      <c r="E11" s="10">
        <v>17250</v>
      </c>
      <c r="F11" s="10">
        <v>4500</v>
      </c>
      <c r="G11" s="10">
        <f t="shared" ref="G11:G12" si="9">E11*C11</f>
        <v>34500</v>
      </c>
      <c r="H11" s="10">
        <f t="shared" ref="H11:H12" si="10">F11*C11</f>
        <v>9000</v>
      </c>
      <c r="I11" s="10">
        <f t="shared" ref="I11:I12" si="11">H11+G11</f>
        <v>43500</v>
      </c>
    </row>
    <row r="12" spans="1:9" ht="116.25" customHeight="1" x14ac:dyDescent="0.25">
      <c r="A12" s="6">
        <v>6</v>
      </c>
      <c r="B12" s="5" t="s">
        <v>16</v>
      </c>
      <c r="C12" s="6">
        <v>1</v>
      </c>
      <c r="D12" s="6" t="s">
        <v>9</v>
      </c>
      <c r="E12" s="10">
        <v>0</v>
      </c>
      <c r="F12" s="10">
        <v>17250</v>
      </c>
      <c r="G12" s="10">
        <f t="shared" si="9"/>
        <v>0</v>
      </c>
      <c r="H12" s="10">
        <f t="shared" si="10"/>
        <v>17250</v>
      </c>
      <c r="I12" s="10">
        <f t="shared" si="11"/>
        <v>17250</v>
      </c>
    </row>
    <row r="13" spans="1:9" ht="85.5" customHeight="1" x14ac:dyDescent="0.25">
      <c r="A13" s="6">
        <v>7</v>
      </c>
      <c r="B13" s="5" t="s">
        <v>17</v>
      </c>
      <c r="C13" s="6"/>
      <c r="D13" s="6"/>
      <c r="E13" s="5"/>
      <c r="F13" s="5"/>
      <c r="G13" s="5"/>
      <c r="H13" s="5"/>
      <c r="I13" s="5"/>
    </row>
    <row r="14" spans="1:9" x14ac:dyDescent="0.25">
      <c r="A14" s="6" t="s">
        <v>12</v>
      </c>
      <c r="B14" s="5" t="s">
        <v>15</v>
      </c>
      <c r="C14" s="6">
        <v>360</v>
      </c>
      <c r="D14" s="6" t="s">
        <v>18</v>
      </c>
      <c r="E14" s="10">
        <v>4313</v>
      </c>
      <c r="F14" s="10">
        <v>600</v>
      </c>
      <c r="G14" s="10">
        <f t="shared" ref="G14:G16" si="12">E14*C14</f>
        <v>1552680</v>
      </c>
      <c r="H14" s="10">
        <f t="shared" ref="H14:H16" si="13">F14*C14</f>
        <v>216000</v>
      </c>
      <c r="I14" s="10">
        <f t="shared" ref="I14:I16" si="14">H14+G14</f>
        <v>1768680</v>
      </c>
    </row>
    <row r="15" spans="1:9" x14ac:dyDescent="0.25">
      <c r="A15" s="6" t="s">
        <v>19</v>
      </c>
      <c r="B15" s="5" t="s">
        <v>13</v>
      </c>
      <c r="C15" s="6">
        <v>350</v>
      </c>
      <c r="D15" s="6" t="s">
        <v>18</v>
      </c>
      <c r="E15" s="10">
        <v>1932</v>
      </c>
      <c r="F15" s="10">
        <v>350</v>
      </c>
      <c r="G15" s="10">
        <f t="shared" si="12"/>
        <v>676200</v>
      </c>
      <c r="H15" s="10">
        <f t="shared" si="13"/>
        <v>122500</v>
      </c>
      <c r="I15" s="10">
        <f t="shared" si="14"/>
        <v>798700</v>
      </c>
    </row>
    <row r="16" spans="1:9" ht="94.5" x14ac:dyDescent="0.25">
      <c r="A16" s="6">
        <v>8</v>
      </c>
      <c r="B16" s="5" t="s">
        <v>20</v>
      </c>
      <c r="C16" s="6">
        <v>1</v>
      </c>
      <c r="D16" s="6" t="s">
        <v>21</v>
      </c>
      <c r="E16" s="10">
        <v>195500</v>
      </c>
      <c r="F16" s="10">
        <v>20700</v>
      </c>
      <c r="G16" s="10">
        <f t="shared" si="12"/>
        <v>195500</v>
      </c>
      <c r="H16" s="10">
        <f t="shared" si="13"/>
        <v>20700</v>
      </c>
      <c r="I16" s="10">
        <f t="shared" si="14"/>
        <v>216200</v>
      </c>
    </row>
    <row r="17" spans="1:9" ht="49.5" customHeight="1" x14ac:dyDescent="0.25">
      <c r="A17" s="6">
        <v>9</v>
      </c>
      <c r="B17" s="5" t="s">
        <v>22</v>
      </c>
      <c r="C17" s="6"/>
      <c r="D17" s="6"/>
      <c r="E17" s="5"/>
      <c r="F17" s="5"/>
      <c r="G17" s="5"/>
      <c r="H17" s="5"/>
      <c r="I17" s="5"/>
    </row>
    <row r="18" spans="1:9" ht="14.25" customHeight="1" x14ac:dyDescent="0.25">
      <c r="A18" s="6" t="s">
        <v>12</v>
      </c>
      <c r="B18" s="5" t="s">
        <v>23</v>
      </c>
      <c r="C18" s="6">
        <v>22</v>
      </c>
      <c r="D18" s="6" t="s">
        <v>9</v>
      </c>
      <c r="E18" s="10">
        <v>16500</v>
      </c>
      <c r="F18" s="10">
        <v>500</v>
      </c>
      <c r="G18" s="10">
        <f>E18*C18</f>
        <v>363000</v>
      </c>
      <c r="H18" s="10">
        <f t="shared" ref="H18:H19" si="15">F18*C18</f>
        <v>11000</v>
      </c>
      <c r="I18" s="10">
        <f>H18+G18</f>
        <v>374000</v>
      </c>
    </row>
    <row r="19" spans="1:9" x14ac:dyDescent="0.25">
      <c r="A19" s="6" t="s">
        <v>19</v>
      </c>
      <c r="B19" s="5" t="s">
        <v>24</v>
      </c>
      <c r="C19" s="6">
        <v>22</v>
      </c>
      <c r="D19" s="6" t="s">
        <v>9</v>
      </c>
      <c r="E19" s="10">
        <v>27000</v>
      </c>
      <c r="F19" s="10">
        <v>500</v>
      </c>
      <c r="G19" s="10">
        <f>E19*C19</f>
        <v>594000</v>
      </c>
      <c r="H19" s="10">
        <f t="shared" si="15"/>
        <v>11000</v>
      </c>
      <c r="I19" s="10">
        <f t="shared" ref="I19" si="16">H19+G19</f>
        <v>605000</v>
      </c>
    </row>
    <row r="20" spans="1:9" x14ac:dyDescent="0.25">
      <c r="A20" s="18" t="s">
        <v>25</v>
      </c>
      <c r="B20" s="18"/>
      <c r="C20" s="18"/>
      <c r="D20" s="18"/>
      <c r="E20" s="18"/>
      <c r="F20" s="18"/>
      <c r="G20" s="12">
        <f t="shared" ref="G20:H20" si="17">SUM(G5:G19)</f>
        <v>3415880</v>
      </c>
      <c r="H20" s="12">
        <f t="shared" si="17"/>
        <v>881555</v>
      </c>
      <c r="I20" s="12">
        <f>SUM(I5:I19)</f>
        <v>4297435</v>
      </c>
    </row>
    <row r="21" spans="1:9" x14ac:dyDescent="0.25">
      <c r="A21" s="22" t="s">
        <v>26</v>
      </c>
      <c r="B21" s="22"/>
      <c r="C21" s="6"/>
      <c r="D21" s="6"/>
      <c r="E21" s="5"/>
      <c r="F21" s="5"/>
      <c r="G21" s="5"/>
      <c r="H21" s="5"/>
      <c r="I21" s="5"/>
    </row>
    <row r="22" spans="1:9" ht="69" customHeight="1" x14ac:dyDescent="0.25">
      <c r="A22" s="6">
        <v>1</v>
      </c>
      <c r="B22" s="5" t="s">
        <v>98</v>
      </c>
      <c r="C22" s="6">
        <v>2</v>
      </c>
      <c r="D22" s="6" t="s">
        <v>27</v>
      </c>
      <c r="E22" s="10"/>
      <c r="F22" s="10">
        <v>17250</v>
      </c>
      <c r="G22" s="10">
        <f t="shared" ref="G22" si="18">E22*C22</f>
        <v>0</v>
      </c>
      <c r="H22" s="10">
        <f t="shared" ref="H22" si="19">F22*C22</f>
        <v>34500</v>
      </c>
      <c r="I22" s="10">
        <f t="shared" ref="I22" si="20">H22+G22</f>
        <v>34500</v>
      </c>
    </row>
    <row r="23" spans="1:9" ht="94.5" x14ac:dyDescent="0.25">
      <c r="A23" s="6">
        <v>2</v>
      </c>
      <c r="B23" s="5" t="s">
        <v>28</v>
      </c>
      <c r="C23" s="6">
        <v>5</v>
      </c>
      <c r="D23" s="6" t="s">
        <v>27</v>
      </c>
      <c r="E23" s="10">
        <v>90000</v>
      </c>
      <c r="F23" s="10">
        <v>11500</v>
      </c>
      <c r="G23" s="10">
        <f t="shared" ref="G23:G25" si="21">E23*C23</f>
        <v>450000</v>
      </c>
      <c r="H23" s="10">
        <f t="shared" ref="H23:H25" si="22">F23*C23</f>
        <v>57500</v>
      </c>
      <c r="I23" s="10">
        <f t="shared" ref="I23:I25" si="23">H23+G23</f>
        <v>507500</v>
      </c>
    </row>
    <row r="24" spans="1:9" ht="63" x14ac:dyDescent="0.25">
      <c r="A24" s="6">
        <v>3</v>
      </c>
      <c r="B24" s="5" t="s">
        <v>99</v>
      </c>
      <c r="C24" s="6">
        <v>5</v>
      </c>
      <c r="D24" s="6" t="s">
        <v>27</v>
      </c>
      <c r="E24" s="10"/>
      <c r="F24" s="10">
        <v>17250</v>
      </c>
      <c r="G24" s="10">
        <f t="shared" si="21"/>
        <v>0</v>
      </c>
      <c r="H24" s="10">
        <f t="shared" si="22"/>
        <v>86250</v>
      </c>
      <c r="I24" s="10">
        <f t="shared" si="23"/>
        <v>86250</v>
      </c>
    </row>
    <row r="25" spans="1:9" ht="47.25" x14ac:dyDescent="0.25">
      <c r="A25" s="6">
        <v>4</v>
      </c>
      <c r="B25" s="5" t="s">
        <v>29</v>
      </c>
      <c r="C25" s="6">
        <v>82</v>
      </c>
      <c r="D25" s="6" t="s">
        <v>27</v>
      </c>
      <c r="E25" s="10">
        <v>49000</v>
      </c>
      <c r="F25" s="10">
        <v>6000</v>
      </c>
      <c r="G25" s="10">
        <f t="shared" si="21"/>
        <v>4018000</v>
      </c>
      <c r="H25" s="10">
        <f t="shared" si="22"/>
        <v>492000</v>
      </c>
      <c r="I25" s="10">
        <f t="shared" si="23"/>
        <v>4510000</v>
      </c>
    </row>
    <row r="26" spans="1:9" ht="64.5" customHeight="1" x14ac:dyDescent="0.25">
      <c r="A26" s="6">
        <v>5</v>
      </c>
      <c r="B26" s="5" t="s">
        <v>30</v>
      </c>
      <c r="C26" s="6">
        <v>2</v>
      </c>
      <c r="D26" s="6" t="s">
        <v>27</v>
      </c>
      <c r="E26" s="10">
        <v>87000</v>
      </c>
      <c r="F26" s="10">
        <v>8000</v>
      </c>
      <c r="G26" s="10">
        <f t="shared" ref="G26:G37" si="24">E26*C26</f>
        <v>174000</v>
      </c>
      <c r="H26" s="10">
        <f t="shared" ref="H26:H37" si="25">F26*C26</f>
        <v>16000</v>
      </c>
      <c r="I26" s="10">
        <f t="shared" ref="I26:I37" si="26">H26+G26</f>
        <v>190000</v>
      </c>
    </row>
    <row r="27" spans="1:9" ht="47.25" x14ac:dyDescent="0.25">
      <c r="A27" s="6">
        <v>6</v>
      </c>
      <c r="B27" s="5" t="s">
        <v>31</v>
      </c>
      <c r="C27" s="6">
        <v>102</v>
      </c>
      <c r="D27" s="6" t="s">
        <v>27</v>
      </c>
      <c r="E27" s="10">
        <v>19000</v>
      </c>
      <c r="F27" s="10">
        <v>5000</v>
      </c>
      <c r="G27" s="10">
        <f t="shared" si="24"/>
        <v>1938000</v>
      </c>
      <c r="H27" s="10">
        <f t="shared" si="25"/>
        <v>510000</v>
      </c>
      <c r="I27" s="10">
        <f t="shared" si="26"/>
        <v>2448000</v>
      </c>
    </row>
    <row r="28" spans="1:9" ht="47.25" x14ac:dyDescent="0.25">
      <c r="A28" s="6">
        <v>7</v>
      </c>
      <c r="B28" s="5" t="s">
        <v>32</v>
      </c>
      <c r="C28" s="6">
        <v>2</v>
      </c>
      <c r="D28" s="6" t="s">
        <v>27</v>
      </c>
      <c r="E28" s="10">
        <v>17500</v>
      </c>
      <c r="F28" s="10">
        <v>6000</v>
      </c>
      <c r="G28" s="10">
        <f t="shared" si="24"/>
        <v>35000</v>
      </c>
      <c r="H28" s="10">
        <f t="shared" si="25"/>
        <v>12000</v>
      </c>
      <c r="I28" s="10">
        <f t="shared" si="26"/>
        <v>47000</v>
      </c>
    </row>
    <row r="29" spans="1:9" ht="47.25" x14ac:dyDescent="0.25">
      <c r="A29" s="6">
        <v>8</v>
      </c>
      <c r="B29" s="5" t="s">
        <v>33</v>
      </c>
      <c r="C29" s="6">
        <v>168</v>
      </c>
      <c r="D29" s="6" t="s">
        <v>27</v>
      </c>
      <c r="E29" s="10">
        <v>1800</v>
      </c>
      <c r="F29" s="10">
        <v>300</v>
      </c>
      <c r="G29" s="10">
        <f t="shared" si="24"/>
        <v>302400</v>
      </c>
      <c r="H29" s="10">
        <f t="shared" si="25"/>
        <v>50400</v>
      </c>
      <c r="I29" s="10">
        <f t="shared" si="26"/>
        <v>352800</v>
      </c>
    </row>
    <row r="30" spans="1:9" ht="34.5" customHeight="1" x14ac:dyDescent="0.25">
      <c r="A30" s="6">
        <v>9</v>
      </c>
      <c r="B30" s="5" t="s">
        <v>34</v>
      </c>
      <c r="C30" s="6">
        <v>54</v>
      </c>
      <c r="D30" s="6" t="s">
        <v>27</v>
      </c>
      <c r="E30" s="10">
        <v>6500</v>
      </c>
      <c r="F30" s="10">
        <v>700</v>
      </c>
      <c r="G30" s="10">
        <f t="shared" si="24"/>
        <v>351000</v>
      </c>
      <c r="H30" s="10">
        <f t="shared" si="25"/>
        <v>37800</v>
      </c>
      <c r="I30" s="10">
        <f t="shared" si="26"/>
        <v>388800</v>
      </c>
    </row>
    <row r="31" spans="1:9" ht="47.25" x14ac:dyDescent="0.25">
      <c r="A31" s="6">
        <v>10</v>
      </c>
      <c r="B31" s="5" t="s">
        <v>35</v>
      </c>
      <c r="C31" s="6">
        <v>170</v>
      </c>
      <c r="D31" s="6" t="s">
        <v>27</v>
      </c>
      <c r="E31" s="10">
        <v>1800</v>
      </c>
      <c r="F31" s="10">
        <v>300</v>
      </c>
      <c r="G31" s="10">
        <f t="shared" si="24"/>
        <v>306000</v>
      </c>
      <c r="H31" s="10">
        <f t="shared" si="25"/>
        <v>51000</v>
      </c>
      <c r="I31" s="10">
        <f t="shared" si="26"/>
        <v>357000</v>
      </c>
    </row>
    <row r="32" spans="1:9" ht="47.25" x14ac:dyDescent="0.25">
      <c r="A32" s="6">
        <v>11</v>
      </c>
      <c r="B32" s="5" t="s">
        <v>36</v>
      </c>
      <c r="C32" s="6">
        <v>104</v>
      </c>
      <c r="D32" s="6" t="s">
        <v>27</v>
      </c>
      <c r="E32" s="10">
        <v>3500</v>
      </c>
      <c r="F32" s="10">
        <v>500</v>
      </c>
      <c r="G32" s="10">
        <f t="shared" si="24"/>
        <v>364000</v>
      </c>
      <c r="H32" s="10">
        <f t="shared" si="25"/>
        <v>52000</v>
      </c>
      <c r="I32" s="10">
        <f t="shared" si="26"/>
        <v>416000</v>
      </c>
    </row>
    <row r="33" spans="1:9" ht="31.5" x14ac:dyDescent="0.25">
      <c r="A33" s="6">
        <v>12</v>
      </c>
      <c r="B33" s="5" t="s">
        <v>37</v>
      </c>
      <c r="C33" s="6">
        <v>84</v>
      </c>
      <c r="D33" s="6" t="s">
        <v>27</v>
      </c>
      <c r="E33" s="10">
        <v>3900</v>
      </c>
      <c r="F33" s="10">
        <v>500</v>
      </c>
      <c r="G33" s="10">
        <f t="shared" si="24"/>
        <v>327600</v>
      </c>
      <c r="H33" s="10">
        <f t="shared" si="25"/>
        <v>42000</v>
      </c>
      <c r="I33" s="10">
        <f t="shared" si="26"/>
        <v>369600</v>
      </c>
    </row>
    <row r="34" spans="1:9" ht="31.5" x14ac:dyDescent="0.25">
      <c r="A34" s="6">
        <v>13</v>
      </c>
      <c r="B34" s="5" t="s">
        <v>38</v>
      </c>
      <c r="C34" s="6">
        <v>104</v>
      </c>
      <c r="D34" s="6" t="s">
        <v>27</v>
      </c>
      <c r="E34" s="10">
        <v>5200</v>
      </c>
      <c r="F34" s="10">
        <v>700</v>
      </c>
      <c r="G34" s="10">
        <f t="shared" si="24"/>
        <v>540800</v>
      </c>
      <c r="H34" s="10">
        <f t="shared" si="25"/>
        <v>72800</v>
      </c>
      <c r="I34" s="10">
        <f t="shared" si="26"/>
        <v>613600</v>
      </c>
    </row>
    <row r="35" spans="1:9" ht="31.5" x14ac:dyDescent="0.25">
      <c r="A35" s="6">
        <v>14</v>
      </c>
      <c r="B35" s="5" t="s">
        <v>39</v>
      </c>
      <c r="C35" s="6">
        <v>104</v>
      </c>
      <c r="D35" s="6" t="s">
        <v>27</v>
      </c>
      <c r="E35" s="10">
        <v>9900</v>
      </c>
      <c r="F35" s="10">
        <v>1700</v>
      </c>
      <c r="G35" s="10">
        <f t="shared" si="24"/>
        <v>1029600</v>
      </c>
      <c r="H35" s="10">
        <f t="shared" si="25"/>
        <v>176800</v>
      </c>
      <c r="I35" s="10">
        <f t="shared" si="26"/>
        <v>1206400</v>
      </c>
    </row>
    <row r="36" spans="1:9" ht="20.25" customHeight="1" x14ac:dyDescent="0.25">
      <c r="A36" s="6">
        <v>15</v>
      </c>
      <c r="B36" s="5" t="s">
        <v>40</v>
      </c>
      <c r="C36" s="6">
        <v>100</v>
      </c>
      <c r="D36" s="6" t="s">
        <v>27</v>
      </c>
      <c r="E36" s="10">
        <v>10500</v>
      </c>
      <c r="F36" s="10">
        <v>1200</v>
      </c>
      <c r="G36" s="10">
        <f t="shared" si="24"/>
        <v>1050000</v>
      </c>
      <c r="H36" s="10">
        <f t="shared" si="25"/>
        <v>120000</v>
      </c>
      <c r="I36" s="10">
        <f t="shared" si="26"/>
        <v>1170000</v>
      </c>
    </row>
    <row r="37" spans="1:9" ht="21.75" customHeight="1" x14ac:dyDescent="0.25">
      <c r="A37" s="6">
        <v>16</v>
      </c>
      <c r="B37" s="5" t="s">
        <v>41</v>
      </c>
      <c r="C37" s="6">
        <v>100</v>
      </c>
      <c r="D37" s="6" t="s">
        <v>27</v>
      </c>
      <c r="E37" s="10">
        <v>18900</v>
      </c>
      <c r="F37" s="10">
        <v>2000</v>
      </c>
      <c r="G37" s="10">
        <f t="shared" si="24"/>
        <v>1890000</v>
      </c>
      <c r="H37" s="10">
        <f t="shared" si="25"/>
        <v>200000</v>
      </c>
      <c r="I37" s="10">
        <f t="shared" si="26"/>
        <v>2090000</v>
      </c>
    </row>
    <row r="38" spans="1:9" x14ac:dyDescent="0.25">
      <c r="A38" s="6">
        <v>17</v>
      </c>
      <c r="B38" s="3" t="s">
        <v>42</v>
      </c>
      <c r="C38" s="6"/>
      <c r="D38" s="6"/>
      <c r="E38" s="5"/>
      <c r="F38" s="5"/>
      <c r="G38" s="5"/>
      <c r="H38" s="5"/>
      <c r="I38" s="5"/>
    </row>
    <row r="39" spans="1:9" ht="195.75" customHeight="1" x14ac:dyDescent="0.25">
      <c r="A39" s="7" t="s">
        <v>43</v>
      </c>
      <c r="B39" s="5" t="s">
        <v>100</v>
      </c>
      <c r="C39" s="6"/>
      <c r="D39" s="6"/>
      <c r="E39" s="5"/>
      <c r="F39" s="5"/>
      <c r="G39" s="5"/>
      <c r="H39" s="5"/>
      <c r="I39" s="5"/>
    </row>
    <row r="40" spans="1:9" x14ac:dyDescent="0.25">
      <c r="A40" s="6" t="s">
        <v>12</v>
      </c>
      <c r="B40" s="5" t="s">
        <v>44</v>
      </c>
      <c r="C40" s="6">
        <v>1100</v>
      </c>
      <c r="D40" s="6" t="s">
        <v>18</v>
      </c>
      <c r="E40" s="10">
        <v>950</v>
      </c>
      <c r="F40" s="10">
        <v>200</v>
      </c>
      <c r="G40" s="10">
        <f t="shared" ref="G40:G45" si="27">E40*C40</f>
        <v>1045000</v>
      </c>
      <c r="H40" s="10">
        <f t="shared" ref="H40:H45" si="28">F40*C40</f>
        <v>220000</v>
      </c>
      <c r="I40" s="10">
        <f t="shared" ref="I40:I45" si="29">H40+G40</f>
        <v>1265000</v>
      </c>
    </row>
    <row r="41" spans="1:9" x14ac:dyDescent="0.25">
      <c r="A41" s="6" t="s">
        <v>45</v>
      </c>
      <c r="B41" s="5" t="s">
        <v>46</v>
      </c>
      <c r="C41" s="6">
        <v>300</v>
      </c>
      <c r="D41" s="6" t="s">
        <v>18</v>
      </c>
      <c r="E41" s="10">
        <v>815</v>
      </c>
      <c r="F41" s="10">
        <v>200</v>
      </c>
      <c r="G41" s="10">
        <f t="shared" si="27"/>
        <v>244500</v>
      </c>
      <c r="H41" s="10">
        <f t="shared" si="28"/>
        <v>60000</v>
      </c>
      <c r="I41" s="10">
        <f t="shared" si="29"/>
        <v>304500</v>
      </c>
    </row>
    <row r="42" spans="1:9" x14ac:dyDescent="0.25">
      <c r="A42" s="6" t="s">
        <v>47</v>
      </c>
      <c r="B42" s="5" t="s">
        <v>48</v>
      </c>
      <c r="C42" s="6">
        <v>400</v>
      </c>
      <c r="D42" s="6" t="s">
        <v>18</v>
      </c>
      <c r="E42" s="10">
        <v>550</v>
      </c>
      <c r="F42" s="10">
        <v>200</v>
      </c>
      <c r="G42" s="10">
        <f t="shared" si="27"/>
        <v>220000</v>
      </c>
      <c r="H42" s="10">
        <f t="shared" si="28"/>
        <v>80000</v>
      </c>
      <c r="I42" s="10">
        <f t="shared" si="29"/>
        <v>300000</v>
      </c>
    </row>
    <row r="43" spans="1:9" x14ac:dyDescent="0.25">
      <c r="A43" s="6" t="s">
        <v>49</v>
      </c>
      <c r="B43" s="5" t="s">
        <v>50</v>
      </c>
      <c r="C43" s="6">
        <v>1000</v>
      </c>
      <c r="D43" s="6" t="s">
        <v>18</v>
      </c>
      <c r="E43" s="10">
        <v>280</v>
      </c>
      <c r="F43" s="10">
        <v>200</v>
      </c>
      <c r="G43" s="10">
        <f t="shared" si="27"/>
        <v>280000</v>
      </c>
      <c r="H43" s="10">
        <f t="shared" si="28"/>
        <v>200000</v>
      </c>
      <c r="I43" s="10">
        <f t="shared" si="29"/>
        <v>480000</v>
      </c>
    </row>
    <row r="44" spans="1:9" x14ac:dyDescent="0.25">
      <c r="A44" s="6" t="s">
        <v>51</v>
      </c>
      <c r="B44" s="5" t="s">
        <v>52</v>
      </c>
      <c r="C44" s="6">
        <v>1200</v>
      </c>
      <c r="D44" s="6" t="s">
        <v>18</v>
      </c>
      <c r="E44" s="10">
        <v>184</v>
      </c>
      <c r="F44" s="10">
        <v>196</v>
      </c>
      <c r="G44" s="10">
        <f t="shared" si="27"/>
        <v>220800</v>
      </c>
      <c r="H44" s="10">
        <f t="shared" si="28"/>
        <v>235200</v>
      </c>
      <c r="I44" s="10">
        <f t="shared" si="29"/>
        <v>456000</v>
      </c>
    </row>
    <row r="45" spans="1:9" x14ac:dyDescent="0.25">
      <c r="A45" s="6" t="s">
        <v>53</v>
      </c>
      <c r="B45" s="5" t="s">
        <v>54</v>
      </c>
      <c r="C45" s="6">
        <v>1300</v>
      </c>
      <c r="D45" s="6" t="s">
        <v>18</v>
      </c>
      <c r="E45" s="10">
        <v>167</v>
      </c>
      <c r="F45" s="10">
        <v>125</v>
      </c>
      <c r="G45" s="10">
        <f t="shared" si="27"/>
        <v>217100</v>
      </c>
      <c r="H45" s="10">
        <f t="shared" si="28"/>
        <v>162500</v>
      </c>
      <c r="I45" s="10">
        <f t="shared" si="29"/>
        <v>379600</v>
      </c>
    </row>
    <row r="46" spans="1:9" x14ac:dyDescent="0.25">
      <c r="A46" s="7" t="s">
        <v>55</v>
      </c>
      <c r="B46" s="3" t="s">
        <v>56</v>
      </c>
      <c r="C46" s="6"/>
      <c r="D46" s="6"/>
      <c r="E46" s="5"/>
      <c r="F46" s="5"/>
      <c r="G46" s="5"/>
      <c r="H46" s="5"/>
      <c r="I46" s="5"/>
    </row>
    <row r="47" spans="1:9" x14ac:dyDescent="0.25">
      <c r="A47" s="6" t="s">
        <v>12</v>
      </c>
      <c r="B47" s="5" t="s">
        <v>44</v>
      </c>
      <c r="C47" s="6">
        <v>12</v>
      </c>
      <c r="D47" s="6" t="s">
        <v>9</v>
      </c>
      <c r="E47" s="14">
        <v>45000</v>
      </c>
      <c r="F47" s="10">
        <v>2000</v>
      </c>
      <c r="G47" s="10">
        <f t="shared" ref="G47:G51" si="30">E47*C47</f>
        <v>540000</v>
      </c>
      <c r="H47" s="10">
        <f t="shared" ref="H47:H51" si="31">F47*C47</f>
        <v>24000</v>
      </c>
      <c r="I47" s="10">
        <f t="shared" ref="I47:I51" si="32">H47+G47</f>
        <v>564000</v>
      </c>
    </row>
    <row r="48" spans="1:9" x14ac:dyDescent="0.25">
      <c r="A48" s="6" t="s">
        <v>45</v>
      </c>
      <c r="B48" s="5" t="s">
        <v>46</v>
      </c>
      <c r="C48" s="6">
        <v>12</v>
      </c>
      <c r="D48" s="6" t="s">
        <v>9</v>
      </c>
      <c r="E48" s="14">
        <v>32200</v>
      </c>
      <c r="F48" s="10">
        <v>1500</v>
      </c>
      <c r="G48" s="10">
        <f t="shared" si="30"/>
        <v>386400</v>
      </c>
      <c r="H48" s="10">
        <f t="shared" si="31"/>
        <v>18000</v>
      </c>
      <c r="I48" s="10">
        <f t="shared" si="32"/>
        <v>404400</v>
      </c>
    </row>
    <row r="49" spans="1:9" x14ac:dyDescent="0.25">
      <c r="A49" s="6" t="s">
        <v>47</v>
      </c>
      <c r="B49" s="5" t="s">
        <v>48</v>
      </c>
      <c r="C49" s="6">
        <v>16</v>
      </c>
      <c r="D49" s="6" t="s">
        <v>9</v>
      </c>
      <c r="E49" s="14">
        <v>16600</v>
      </c>
      <c r="F49" s="10">
        <v>1200</v>
      </c>
      <c r="G49" s="10">
        <f t="shared" si="30"/>
        <v>265600</v>
      </c>
      <c r="H49" s="10">
        <f t="shared" si="31"/>
        <v>19200</v>
      </c>
      <c r="I49" s="10">
        <f t="shared" si="32"/>
        <v>284800</v>
      </c>
    </row>
    <row r="50" spans="1:9" x14ac:dyDescent="0.25">
      <c r="A50" s="6" t="s">
        <v>49</v>
      </c>
      <c r="B50" s="5" t="s">
        <v>50</v>
      </c>
      <c r="C50" s="6">
        <v>18</v>
      </c>
      <c r="D50" s="6" t="s">
        <v>9</v>
      </c>
      <c r="E50" s="14">
        <v>12020</v>
      </c>
      <c r="F50" s="10">
        <v>1000</v>
      </c>
      <c r="G50" s="10">
        <f t="shared" si="30"/>
        <v>216360</v>
      </c>
      <c r="H50" s="10">
        <f t="shared" si="31"/>
        <v>18000</v>
      </c>
      <c r="I50" s="10">
        <f t="shared" si="32"/>
        <v>234360</v>
      </c>
    </row>
    <row r="51" spans="1:9" x14ac:dyDescent="0.25">
      <c r="A51" s="6" t="s">
        <v>57</v>
      </c>
      <c r="B51" s="5" t="s">
        <v>52</v>
      </c>
      <c r="C51" s="6">
        <v>12</v>
      </c>
      <c r="D51" s="6" t="s">
        <v>9</v>
      </c>
      <c r="E51" s="14">
        <v>7200</v>
      </c>
      <c r="F51" s="10">
        <v>1000</v>
      </c>
      <c r="G51" s="10">
        <f t="shared" si="30"/>
        <v>86400</v>
      </c>
      <c r="H51" s="10">
        <f t="shared" si="31"/>
        <v>12000</v>
      </c>
      <c r="I51" s="10">
        <f t="shared" si="32"/>
        <v>98400</v>
      </c>
    </row>
    <row r="52" spans="1:9" x14ac:dyDescent="0.25">
      <c r="A52" s="7" t="s">
        <v>58</v>
      </c>
      <c r="B52" s="3" t="s">
        <v>59</v>
      </c>
      <c r="C52" s="6"/>
      <c r="D52" s="6"/>
      <c r="E52" s="5"/>
      <c r="F52" s="5"/>
      <c r="G52" s="5"/>
      <c r="H52" s="5"/>
      <c r="I52" s="5"/>
    </row>
    <row r="53" spans="1:9" x14ac:dyDescent="0.25">
      <c r="A53" s="6" t="s">
        <v>12</v>
      </c>
      <c r="B53" s="5" t="s">
        <v>54</v>
      </c>
      <c r="C53" s="6">
        <v>12</v>
      </c>
      <c r="D53" s="6" t="s">
        <v>9</v>
      </c>
      <c r="E53" s="10">
        <v>4800</v>
      </c>
      <c r="F53" s="10">
        <v>800</v>
      </c>
      <c r="G53" s="10">
        <f t="shared" ref="G53:G58" si="33">E53*C53</f>
        <v>57600</v>
      </c>
      <c r="H53" s="10">
        <f t="shared" ref="H53:H58" si="34">F53*C53</f>
        <v>9600</v>
      </c>
      <c r="I53" s="10">
        <f t="shared" ref="I53:I58" si="35">H53+G53</f>
        <v>67200</v>
      </c>
    </row>
    <row r="54" spans="1:9" x14ac:dyDescent="0.25">
      <c r="A54" s="6" t="s">
        <v>45</v>
      </c>
      <c r="B54" s="5" t="s">
        <v>44</v>
      </c>
      <c r="C54" s="6">
        <v>6</v>
      </c>
      <c r="D54" s="6" t="s">
        <v>9</v>
      </c>
      <c r="E54" s="10">
        <v>23000</v>
      </c>
      <c r="F54" s="10">
        <v>2000</v>
      </c>
      <c r="G54" s="10">
        <f t="shared" si="33"/>
        <v>138000</v>
      </c>
      <c r="H54" s="10">
        <f t="shared" si="34"/>
        <v>12000</v>
      </c>
      <c r="I54" s="10">
        <f t="shared" si="35"/>
        <v>150000</v>
      </c>
    </row>
    <row r="55" spans="1:9" x14ac:dyDescent="0.25">
      <c r="A55" s="6" t="s">
        <v>60</v>
      </c>
      <c r="B55" s="5" t="s">
        <v>61</v>
      </c>
      <c r="C55" s="6">
        <v>4</v>
      </c>
      <c r="D55" s="6" t="s">
        <v>9</v>
      </c>
      <c r="E55" s="10">
        <v>17500</v>
      </c>
      <c r="F55" s="10">
        <v>2000</v>
      </c>
      <c r="G55" s="10">
        <f t="shared" si="33"/>
        <v>70000</v>
      </c>
      <c r="H55" s="10">
        <f t="shared" si="34"/>
        <v>8000</v>
      </c>
      <c r="I55" s="10">
        <f t="shared" si="35"/>
        <v>78000</v>
      </c>
    </row>
    <row r="56" spans="1:9" x14ac:dyDescent="0.25">
      <c r="A56" s="6" t="s">
        <v>62</v>
      </c>
      <c r="B56" s="5" t="s">
        <v>63</v>
      </c>
      <c r="C56" s="6">
        <v>5</v>
      </c>
      <c r="D56" s="6" t="s">
        <v>9</v>
      </c>
      <c r="E56" s="10">
        <v>17500</v>
      </c>
      <c r="F56" s="10">
        <v>2000</v>
      </c>
      <c r="G56" s="10">
        <f t="shared" si="33"/>
        <v>87500</v>
      </c>
      <c r="H56" s="10">
        <f t="shared" si="34"/>
        <v>10000</v>
      </c>
      <c r="I56" s="10">
        <f t="shared" si="35"/>
        <v>97500</v>
      </c>
    </row>
    <row r="57" spans="1:9" x14ac:dyDescent="0.25">
      <c r="A57" s="6" t="s">
        <v>64</v>
      </c>
      <c r="B57" s="5" t="s">
        <v>65</v>
      </c>
      <c r="C57" s="6">
        <v>2</v>
      </c>
      <c r="D57" s="6" t="s">
        <v>9</v>
      </c>
      <c r="E57" s="10">
        <v>23000</v>
      </c>
      <c r="F57" s="10">
        <v>2000</v>
      </c>
      <c r="G57" s="10">
        <f t="shared" si="33"/>
        <v>46000</v>
      </c>
      <c r="H57" s="10">
        <f t="shared" si="34"/>
        <v>4000</v>
      </c>
      <c r="I57" s="10">
        <f t="shared" si="35"/>
        <v>50000</v>
      </c>
    </row>
    <row r="58" spans="1:9" x14ac:dyDescent="0.25">
      <c r="A58" s="6" t="s">
        <v>66</v>
      </c>
      <c r="B58" s="5" t="s">
        <v>67</v>
      </c>
      <c r="C58" s="6">
        <v>2</v>
      </c>
      <c r="D58" s="6" t="s">
        <v>9</v>
      </c>
      <c r="E58" s="10">
        <v>23000</v>
      </c>
      <c r="F58" s="10">
        <v>2000</v>
      </c>
      <c r="G58" s="10">
        <f t="shared" si="33"/>
        <v>46000</v>
      </c>
      <c r="H58" s="10">
        <f t="shared" si="34"/>
        <v>4000</v>
      </c>
      <c r="I58" s="10">
        <f t="shared" si="35"/>
        <v>50000</v>
      </c>
    </row>
    <row r="59" spans="1:9" ht="25.5" customHeight="1" x14ac:dyDescent="0.25">
      <c r="A59" s="6">
        <v>18</v>
      </c>
      <c r="B59" s="3" t="s">
        <v>68</v>
      </c>
      <c r="C59" s="6"/>
      <c r="D59" s="6"/>
      <c r="E59" s="5"/>
      <c r="F59" s="5"/>
      <c r="G59" s="5"/>
      <c r="H59" s="5"/>
      <c r="I59" s="5"/>
    </row>
    <row r="60" spans="1:9" ht="162.75" customHeight="1" x14ac:dyDescent="0.25">
      <c r="A60" s="6" t="s">
        <v>43</v>
      </c>
      <c r="B60" s="5" t="s">
        <v>101</v>
      </c>
      <c r="C60" s="6"/>
      <c r="D60" s="6"/>
      <c r="E60" s="5"/>
      <c r="F60" s="5"/>
      <c r="G60" s="5"/>
      <c r="H60" s="5"/>
      <c r="I60" s="5"/>
    </row>
    <row r="61" spans="1:9" x14ac:dyDescent="0.25">
      <c r="A61" s="6" t="s">
        <v>12</v>
      </c>
      <c r="B61" s="5" t="s">
        <v>69</v>
      </c>
      <c r="C61" s="6">
        <v>169</v>
      </c>
      <c r="D61" s="6" t="s">
        <v>18</v>
      </c>
      <c r="E61" s="10">
        <v>3950</v>
      </c>
      <c r="F61" s="10">
        <v>345</v>
      </c>
      <c r="G61" s="10">
        <f t="shared" ref="G61:G65" si="36">E61*C61</f>
        <v>667550</v>
      </c>
      <c r="H61" s="10">
        <f t="shared" ref="H61:H65" si="37">F61*C61</f>
        <v>58305</v>
      </c>
      <c r="I61" s="10">
        <f t="shared" ref="I61:I65" si="38">H61+G61</f>
        <v>725855</v>
      </c>
    </row>
    <row r="62" spans="1:9" x14ac:dyDescent="0.25">
      <c r="A62" s="6" t="s">
        <v>45</v>
      </c>
      <c r="B62" s="5" t="s">
        <v>70</v>
      </c>
      <c r="C62" s="6">
        <v>260</v>
      </c>
      <c r="D62" s="6" t="s">
        <v>18</v>
      </c>
      <c r="E62" s="10">
        <v>2070</v>
      </c>
      <c r="F62" s="10">
        <v>299</v>
      </c>
      <c r="G62" s="10">
        <f t="shared" si="36"/>
        <v>538200</v>
      </c>
      <c r="H62" s="10">
        <f t="shared" si="37"/>
        <v>77740</v>
      </c>
      <c r="I62" s="10">
        <f t="shared" si="38"/>
        <v>615940</v>
      </c>
    </row>
    <row r="63" spans="1:9" x14ac:dyDescent="0.25">
      <c r="A63" s="6" t="s">
        <v>47</v>
      </c>
      <c r="B63" s="5" t="s">
        <v>71</v>
      </c>
      <c r="C63" s="6">
        <v>2100</v>
      </c>
      <c r="D63" s="6" t="s">
        <v>18</v>
      </c>
      <c r="E63" s="10">
        <v>1139</v>
      </c>
      <c r="F63" s="10">
        <v>253</v>
      </c>
      <c r="G63" s="10">
        <f t="shared" si="36"/>
        <v>2391900</v>
      </c>
      <c r="H63" s="10">
        <f t="shared" si="37"/>
        <v>531300</v>
      </c>
      <c r="I63" s="10">
        <f t="shared" si="38"/>
        <v>2923200</v>
      </c>
    </row>
    <row r="64" spans="1:9" x14ac:dyDescent="0.25">
      <c r="A64" s="6" t="s">
        <v>49</v>
      </c>
      <c r="B64" s="5" t="s">
        <v>72</v>
      </c>
      <c r="C64" s="6">
        <v>2300</v>
      </c>
      <c r="D64" s="6" t="s">
        <v>18</v>
      </c>
      <c r="E64" s="10">
        <v>782</v>
      </c>
      <c r="F64" s="10">
        <v>247</v>
      </c>
      <c r="G64" s="10">
        <f t="shared" si="36"/>
        <v>1798600</v>
      </c>
      <c r="H64" s="10">
        <f t="shared" si="37"/>
        <v>568100</v>
      </c>
      <c r="I64" s="10">
        <f t="shared" si="38"/>
        <v>2366700</v>
      </c>
    </row>
    <row r="65" spans="1:9" x14ac:dyDescent="0.25">
      <c r="A65" s="6" t="s">
        <v>51</v>
      </c>
      <c r="B65" s="5" t="s">
        <v>44</v>
      </c>
      <c r="C65" s="6">
        <v>2000</v>
      </c>
      <c r="D65" s="6" t="s">
        <v>18</v>
      </c>
      <c r="E65" s="10">
        <v>357</v>
      </c>
      <c r="F65" s="10">
        <v>230</v>
      </c>
      <c r="G65" s="10">
        <f t="shared" si="36"/>
        <v>714000</v>
      </c>
      <c r="H65" s="10">
        <f t="shared" si="37"/>
        <v>460000</v>
      </c>
      <c r="I65" s="10">
        <f t="shared" si="38"/>
        <v>1174000</v>
      </c>
    </row>
    <row r="66" spans="1:9" ht="33" customHeight="1" x14ac:dyDescent="0.25">
      <c r="A66" s="6">
        <v>19</v>
      </c>
      <c r="B66" s="5" t="s">
        <v>73</v>
      </c>
      <c r="C66" s="6"/>
      <c r="D66" s="6"/>
      <c r="E66" s="5"/>
      <c r="F66" s="5"/>
      <c r="G66" s="5"/>
      <c r="H66" s="5"/>
      <c r="I66" s="5"/>
    </row>
    <row r="67" spans="1:9" x14ac:dyDescent="0.25">
      <c r="A67" s="6" t="s">
        <v>74</v>
      </c>
      <c r="B67" s="5" t="s">
        <v>70</v>
      </c>
      <c r="C67" s="6">
        <v>4</v>
      </c>
      <c r="D67" s="6" t="s">
        <v>27</v>
      </c>
      <c r="E67" s="10">
        <v>15000</v>
      </c>
      <c r="F67" s="10">
        <v>1725</v>
      </c>
      <c r="G67" s="10">
        <f t="shared" ref="G67" si="39">E67*C67</f>
        <v>60000</v>
      </c>
      <c r="H67" s="10">
        <f t="shared" ref="H67" si="40">F67*C67</f>
        <v>6900</v>
      </c>
      <c r="I67" s="10">
        <f t="shared" ref="I67" si="41">H67+G67</f>
        <v>66900</v>
      </c>
    </row>
    <row r="68" spans="1:9" ht="31.5" x14ac:dyDescent="0.25">
      <c r="A68" s="6">
        <v>20</v>
      </c>
      <c r="B68" s="5" t="s">
        <v>75</v>
      </c>
      <c r="C68" s="6"/>
      <c r="D68" s="6"/>
      <c r="E68" s="10"/>
      <c r="F68" s="10"/>
      <c r="G68" s="10">
        <f t="shared" ref="G68:G69" si="42">E68*C68</f>
        <v>0</v>
      </c>
      <c r="H68" s="10">
        <f t="shared" ref="H68:H69" si="43">F68*C68</f>
        <v>0</v>
      </c>
      <c r="I68" s="10">
        <f t="shared" ref="I68:I69" si="44">H68+G68</f>
        <v>0</v>
      </c>
    </row>
    <row r="69" spans="1:9" x14ac:dyDescent="0.25">
      <c r="A69" s="6" t="s">
        <v>12</v>
      </c>
      <c r="B69" s="5" t="s">
        <v>71</v>
      </c>
      <c r="C69" s="6">
        <v>180</v>
      </c>
      <c r="D69" s="6" t="s">
        <v>27</v>
      </c>
      <c r="E69" s="10">
        <v>6500</v>
      </c>
      <c r="F69" s="10">
        <v>805</v>
      </c>
      <c r="G69" s="10">
        <f t="shared" si="42"/>
        <v>1170000</v>
      </c>
      <c r="H69" s="10">
        <f t="shared" si="43"/>
        <v>144900</v>
      </c>
      <c r="I69" s="10">
        <f t="shared" si="44"/>
        <v>1314900</v>
      </c>
    </row>
    <row r="70" spans="1:9" ht="36.75" customHeight="1" x14ac:dyDescent="0.25">
      <c r="A70" s="6">
        <v>21</v>
      </c>
      <c r="B70" s="5" t="s">
        <v>76</v>
      </c>
      <c r="C70" s="6"/>
      <c r="D70" s="6"/>
      <c r="E70" s="5"/>
      <c r="F70" s="5"/>
      <c r="G70" s="5"/>
      <c r="H70" s="5"/>
      <c r="I70" s="5"/>
    </row>
    <row r="71" spans="1:9" x14ac:dyDescent="0.25">
      <c r="A71" s="6" t="s">
        <v>12</v>
      </c>
      <c r="B71" s="5" t="s">
        <v>70</v>
      </c>
      <c r="C71" s="6">
        <v>2</v>
      </c>
      <c r="D71" s="6" t="s">
        <v>27</v>
      </c>
      <c r="E71" s="10">
        <v>2300</v>
      </c>
      <c r="F71" s="10">
        <v>805</v>
      </c>
      <c r="G71" s="10">
        <f t="shared" ref="G71:G73" si="45">E71*C71</f>
        <v>4600</v>
      </c>
      <c r="H71" s="10">
        <f t="shared" ref="H71:H73" si="46">F71*C71</f>
        <v>1610</v>
      </c>
      <c r="I71" s="10">
        <f t="shared" ref="I71:I73" si="47">H71+G71</f>
        <v>6210</v>
      </c>
    </row>
    <row r="72" spans="1:9" x14ac:dyDescent="0.25">
      <c r="A72" s="6" t="s">
        <v>19</v>
      </c>
      <c r="B72" s="5" t="s">
        <v>71</v>
      </c>
      <c r="C72" s="6">
        <v>2</v>
      </c>
      <c r="D72" s="6" t="s">
        <v>27</v>
      </c>
      <c r="E72" s="10">
        <v>2070</v>
      </c>
      <c r="F72" s="10">
        <v>805</v>
      </c>
      <c r="G72" s="10">
        <f t="shared" si="45"/>
        <v>4140</v>
      </c>
      <c r="H72" s="10">
        <f t="shared" si="46"/>
        <v>1610</v>
      </c>
      <c r="I72" s="10">
        <f t="shared" si="47"/>
        <v>5750</v>
      </c>
    </row>
    <row r="73" spans="1:9" x14ac:dyDescent="0.25">
      <c r="A73" s="6" t="s">
        <v>47</v>
      </c>
      <c r="B73" s="5" t="s">
        <v>72</v>
      </c>
      <c r="C73" s="6">
        <v>2</v>
      </c>
      <c r="D73" s="6" t="s">
        <v>27</v>
      </c>
      <c r="E73" s="10">
        <v>1955</v>
      </c>
      <c r="F73" s="10">
        <v>805</v>
      </c>
      <c r="G73" s="10">
        <f t="shared" si="45"/>
        <v>3910</v>
      </c>
      <c r="H73" s="10">
        <f t="shared" si="46"/>
        <v>1610</v>
      </c>
      <c r="I73" s="10">
        <f t="shared" si="47"/>
        <v>5520</v>
      </c>
    </row>
    <row r="74" spans="1:9" ht="31.5" x14ac:dyDescent="0.25">
      <c r="A74" s="6">
        <v>22</v>
      </c>
      <c r="B74" s="5" t="s">
        <v>77</v>
      </c>
      <c r="C74" s="6"/>
      <c r="D74" s="6"/>
      <c r="E74" s="5"/>
      <c r="F74" s="5"/>
      <c r="G74" s="5"/>
      <c r="H74" s="5"/>
      <c r="I74" s="5"/>
    </row>
    <row r="75" spans="1:9" x14ac:dyDescent="0.25">
      <c r="A75" s="6" t="s">
        <v>12</v>
      </c>
      <c r="B75" s="5" t="s">
        <v>71</v>
      </c>
      <c r="C75" s="6">
        <v>20</v>
      </c>
      <c r="D75" s="6" t="s">
        <v>27</v>
      </c>
      <c r="E75" s="10">
        <v>4000</v>
      </c>
      <c r="F75" s="10">
        <v>1000</v>
      </c>
      <c r="G75" s="10">
        <f t="shared" ref="G75:G77" si="48">E75*C75</f>
        <v>80000</v>
      </c>
      <c r="H75" s="10">
        <f t="shared" ref="H75:H77" si="49">F75*C75</f>
        <v>20000</v>
      </c>
      <c r="I75" s="10">
        <f t="shared" ref="I75:I77" si="50">H75+G75</f>
        <v>100000</v>
      </c>
    </row>
    <row r="76" spans="1:9" x14ac:dyDescent="0.25">
      <c r="A76" s="6" t="s">
        <v>45</v>
      </c>
      <c r="B76" s="5" t="s">
        <v>72</v>
      </c>
      <c r="C76" s="6">
        <v>60</v>
      </c>
      <c r="D76" s="6" t="s">
        <v>27</v>
      </c>
      <c r="E76" s="10">
        <v>3000</v>
      </c>
      <c r="F76" s="10">
        <v>1000</v>
      </c>
      <c r="G76" s="10">
        <f t="shared" si="48"/>
        <v>180000</v>
      </c>
      <c r="H76" s="10">
        <f t="shared" si="49"/>
        <v>60000</v>
      </c>
      <c r="I76" s="10">
        <f t="shared" si="50"/>
        <v>240000</v>
      </c>
    </row>
    <row r="77" spans="1:9" ht="98.25" customHeight="1" x14ac:dyDescent="0.25">
      <c r="A77" s="6">
        <v>23</v>
      </c>
      <c r="B77" s="5" t="s">
        <v>106</v>
      </c>
      <c r="C77" s="6">
        <v>1</v>
      </c>
      <c r="D77" s="6" t="s">
        <v>27</v>
      </c>
      <c r="E77" s="10">
        <v>0</v>
      </c>
      <c r="F77" s="10">
        <v>28750</v>
      </c>
      <c r="G77" s="10">
        <f t="shared" si="48"/>
        <v>0</v>
      </c>
      <c r="H77" s="10">
        <f t="shared" si="49"/>
        <v>28750</v>
      </c>
      <c r="I77" s="10">
        <f t="shared" si="50"/>
        <v>28750</v>
      </c>
    </row>
    <row r="78" spans="1:9" ht="47.25" x14ac:dyDescent="0.25">
      <c r="A78" s="6">
        <v>24</v>
      </c>
      <c r="B78" s="5" t="s">
        <v>78</v>
      </c>
      <c r="C78" s="6">
        <v>4</v>
      </c>
      <c r="D78" s="6" t="s">
        <v>27</v>
      </c>
      <c r="E78" s="10">
        <v>51750</v>
      </c>
      <c r="F78" s="10">
        <v>8050</v>
      </c>
      <c r="G78" s="10">
        <f t="shared" ref="G78:G79" si="51">E78*C78</f>
        <v>207000</v>
      </c>
      <c r="H78" s="10">
        <f t="shared" ref="H78:H79" si="52">F78*C78</f>
        <v>32200</v>
      </c>
      <c r="I78" s="10">
        <f t="shared" ref="I78:I79" si="53">H78+G78</f>
        <v>239200</v>
      </c>
    </row>
    <row r="79" spans="1:9" ht="47.25" x14ac:dyDescent="0.25">
      <c r="A79" s="6">
        <v>25</v>
      </c>
      <c r="B79" s="5" t="s">
        <v>79</v>
      </c>
      <c r="C79" s="6">
        <v>2</v>
      </c>
      <c r="D79" s="6" t="s">
        <v>27</v>
      </c>
      <c r="E79" s="10">
        <v>43700</v>
      </c>
      <c r="F79" s="10">
        <v>8050</v>
      </c>
      <c r="G79" s="10">
        <f t="shared" si="51"/>
        <v>87400</v>
      </c>
      <c r="H79" s="10">
        <f t="shared" si="52"/>
        <v>16100</v>
      </c>
      <c r="I79" s="10">
        <f t="shared" si="53"/>
        <v>103500</v>
      </c>
    </row>
    <row r="80" spans="1:9" ht="78.75" x14ac:dyDescent="0.25">
      <c r="A80" s="6">
        <v>26</v>
      </c>
      <c r="B80" s="5" t="s">
        <v>105</v>
      </c>
      <c r="C80" s="6">
        <v>1</v>
      </c>
      <c r="D80" s="6" t="s">
        <v>21</v>
      </c>
      <c r="E80" s="10"/>
      <c r="F80" s="10">
        <v>17250</v>
      </c>
      <c r="G80" s="10">
        <f t="shared" ref="G80" si="54">E80*C80</f>
        <v>0</v>
      </c>
      <c r="H80" s="10">
        <f t="shared" ref="H80" si="55">F80*C80</f>
        <v>17250</v>
      </c>
      <c r="I80" s="10">
        <f t="shared" ref="I80" si="56">H80+G80</f>
        <v>17250</v>
      </c>
    </row>
    <row r="81" spans="1:9" ht="47.25" x14ac:dyDescent="0.25">
      <c r="A81" s="6">
        <v>27</v>
      </c>
      <c r="B81" s="5" t="s">
        <v>80</v>
      </c>
      <c r="C81" s="6">
        <v>1</v>
      </c>
      <c r="D81" s="6" t="s">
        <v>21</v>
      </c>
      <c r="E81" s="10">
        <v>200000</v>
      </c>
      <c r="F81" s="10">
        <v>150000</v>
      </c>
      <c r="G81" s="10">
        <f t="shared" ref="G81" si="57">E81*C81</f>
        <v>200000</v>
      </c>
      <c r="H81" s="10">
        <f t="shared" ref="H81" si="58">F81*C81</f>
        <v>150000</v>
      </c>
      <c r="I81" s="10">
        <f t="shared" ref="I81" si="59">H81+G81</f>
        <v>350000</v>
      </c>
    </row>
    <row r="82" spans="1:9" x14ac:dyDescent="0.25">
      <c r="A82" s="18" t="s">
        <v>81</v>
      </c>
      <c r="B82" s="18"/>
      <c r="C82" s="18"/>
      <c r="D82" s="18"/>
      <c r="E82" s="18"/>
      <c r="F82" s="18"/>
      <c r="G82" s="12">
        <f t="shared" ref="G82:H82" si="60">SUM(G22:G81)</f>
        <v>25050960</v>
      </c>
      <c r="H82" s="12">
        <f t="shared" si="60"/>
        <v>5283925</v>
      </c>
      <c r="I82" s="12">
        <f>SUM(I22:I81)</f>
        <v>30334885</v>
      </c>
    </row>
    <row r="83" spans="1:9" x14ac:dyDescent="0.25">
      <c r="A83" s="22" t="s">
        <v>82</v>
      </c>
      <c r="B83" s="22"/>
      <c r="C83" s="22"/>
      <c r="D83" s="6"/>
      <c r="E83" s="5"/>
      <c r="F83" s="5"/>
      <c r="G83" s="5"/>
      <c r="H83" s="5"/>
      <c r="I83" s="5"/>
    </row>
    <row r="84" spans="1:9" ht="47.25" x14ac:dyDescent="0.25">
      <c r="A84" s="6">
        <v>1</v>
      </c>
      <c r="B84" s="5" t="s">
        <v>83</v>
      </c>
      <c r="C84" s="6">
        <v>1</v>
      </c>
      <c r="D84" s="6" t="s">
        <v>8</v>
      </c>
      <c r="E84" s="10">
        <v>0</v>
      </c>
      <c r="F84" s="10">
        <v>69000</v>
      </c>
      <c r="G84" s="10">
        <f t="shared" ref="G84:G86" si="61">E84*C84</f>
        <v>0</v>
      </c>
      <c r="H84" s="10">
        <f t="shared" ref="H84:H86" si="62">F84*C84</f>
        <v>69000</v>
      </c>
      <c r="I84" s="10">
        <f t="shared" ref="I84:I86" si="63">H84+G84</f>
        <v>69000</v>
      </c>
    </row>
    <row r="85" spans="1:9" ht="52.5" customHeight="1" x14ac:dyDescent="0.25">
      <c r="A85" s="6">
        <v>2</v>
      </c>
      <c r="B85" s="5" t="s">
        <v>84</v>
      </c>
      <c r="C85" s="6">
        <v>3</v>
      </c>
      <c r="D85" s="6" t="s">
        <v>27</v>
      </c>
      <c r="E85" s="10">
        <v>155250</v>
      </c>
      <c r="F85" s="10">
        <v>13800</v>
      </c>
      <c r="G85" s="10">
        <f t="shared" si="61"/>
        <v>465750</v>
      </c>
      <c r="H85" s="10">
        <f t="shared" si="62"/>
        <v>41400</v>
      </c>
      <c r="I85" s="10">
        <f t="shared" si="63"/>
        <v>507150</v>
      </c>
    </row>
    <row r="86" spans="1:9" ht="126" x14ac:dyDescent="0.25">
      <c r="A86" s="6">
        <v>3</v>
      </c>
      <c r="B86" s="5" t="s">
        <v>102</v>
      </c>
      <c r="C86" s="6">
        <v>1</v>
      </c>
      <c r="D86" s="6" t="s">
        <v>8</v>
      </c>
      <c r="E86" s="10"/>
      <c r="F86" s="10">
        <v>40250</v>
      </c>
      <c r="G86" s="10">
        <f t="shared" si="61"/>
        <v>0</v>
      </c>
      <c r="H86" s="10">
        <f t="shared" si="62"/>
        <v>40250</v>
      </c>
      <c r="I86" s="10">
        <f t="shared" si="63"/>
        <v>40250</v>
      </c>
    </row>
    <row r="87" spans="1:9" x14ac:dyDescent="0.25">
      <c r="A87" s="6">
        <v>4</v>
      </c>
      <c r="B87" s="3" t="s">
        <v>85</v>
      </c>
      <c r="C87" s="6"/>
      <c r="D87" s="6"/>
      <c r="E87" s="5"/>
      <c r="F87" s="5"/>
      <c r="G87" s="5"/>
      <c r="H87" s="5"/>
      <c r="I87" s="5"/>
    </row>
    <row r="88" spans="1:9" ht="178.5" customHeight="1" x14ac:dyDescent="0.25">
      <c r="A88" s="7" t="s">
        <v>43</v>
      </c>
      <c r="B88" s="5" t="s">
        <v>103</v>
      </c>
      <c r="C88" s="6"/>
      <c r="D88" s="6"/>
      <c r="E88" s="5"/>
      <c r="F88" s="5"/>
      <c r="G88" s="5"/>
      <c r="H88" s="5"/>
      <c r="I88" s="5"/>
    </row>
    <row r="89" spans="1:9" x14ac:dyDescent="0.25">
      <c r="A89" s="6" t="s">
        <v>12</v>
      </c>
      <c r="B89" s="5" t="s">
        <v>44</v>
      </c>
      <c r="C89" s="6">
        <v>330</v>
      </c>
      <c r="D89" s="6" t="s">
        <v>18</v>
      </c>
      <c r="E89" s="10">
        <v>950</v>
      </c>
      <c r="F89" s="10">
        <v>200</v>
      </c>
      <c r="G89" s="10">
        <f t="shared" ref="G89:G94" si="64">E89*C89</f>
        <v>313500</v>
      </c>
      <c r="H89" s="10">
        <f t="shared" ref="H89:H94" si="65">F89*C89</f>
        <v>66000</v>
      </c>
      <c r="I89" s="10">
        <f t="shared" ref="I89:I94" si="66">H89+G89</f>
        <v>379500</v>
      </c>
    </row>
    <row r="90" spans="1:9" x14ac:dyDescent="0.25">
      <c r="A90" s="6" t="s">
        <v>45</v>
      </c>
      <c r="B90" s="5" t="s">
        <v>46</v>
      </c>
      <c r="C90" s="6">
        <v>200</v>
      </c>
      <c r="D90" s="6" t="s">
        <v>18</v>
      </c>
      <c r="E90" s="10">
        <v>815</v>
      </c>
      <c r="F90" s="10">
        <v>200</v>
      </c>
      <c r="G90" s="10">
        <f t="shared" si="64"/>
        <v>163000</v>
      </c>
      <c r="H90" s="10">
        <f t="shared" si="65"/>
        <v>40000</v>
      </c>
      <c r="I90" s="10">
        <f t="shared" si="66"/>
        <v>203000</v>
      </c>
    </row>
    <row r="91" spans="1:9" x14ac:dyDescent="0.25">
      <c r="A91" s="6" t="s">
        <v>47</v>
      </c>
      <c r="B91" s="5" t="s">
        <v>48</v>
      </c>
      <c r="C91" s="6">
        <v>420</v>
      </c>
      <c r="D91" s="6" t="s">
        <v>18</v>
      </c>
      <c r="E91" s="10">
        <v>550</v>
      </c>
      <c r="F91" s="10">
        <v>200</v>
      </c>
      <c r="G91" s="10">
        <f t="shared" si="64"/>
        <v>231000</v>
      </c>
      <c r="H91" s="10">
        <f t="shared" si="65"/>
        <v>84000</v>
      </c>
      <c r="I91" s="10">
        <f t="shared" si="66"/>
        <v>315000</v>
      </c>
    </row>
    <row r="92" spans="1:9" x14ac:dyDescent="0.25">
      <c r="A92" s="6" t="s">
        <v>49</v>
      </c>
      <c r="B92" s="5" t="s">
        <v>50</v>
      </c>
      <c r="C92" s="6">
        <v>320</v>
      </c>
      <c r="D92" s="6" t="s">
        <v>18</v>
      </c>
      <c r="E92" s="10">
        <v>280</v>
      </c>
      <c r="F92" s="10">
        <v>200</v>
      </c>
      <c r="G92" s="10">
        <f t="shared" si="64"/>
        <v>89600</v>
      </c>
      <c r="H92" s="10">
        <f t="shared" si="65"/>
        <v>64000</v>
      </c>
      <c r="I92" s="10">
        <f t="shared" si="66"/>
        <v>153600</v>
      </c>
    </row>
    <row r="93" spans="1:9" x14ac:dyDescent="0.25">
      <c r="A93" s="6" t="s">
        <v>51</v>
      </c>
      <c r="B93" s="5" t="s">
        <v>52</v>
      </c>
      <c r="C93" s="6">
        <v>260</v>
      </c>
      <c r="D93" s="6" t="s">
        <v>18</v>
      </c>
      <c r="E93" s="10">
        <v>184</v>
      </c>
      <c r="F93" s="10">
        <v>196</v>
      </c>
      <c r="G93" s="10">
        <f t="shared" si="64"/>
        <v>47840</v>
      </c>
      <c r="H93" s="10">
        <f t="shared" si="65"/>
        <v>50960</v>
      </c>
      <c r="I93" s="10">
        <f t="shared" si="66"/>
        <v>98800</v>
      </c>
    </row>
    <row r="94" spans="1:9" x14ac:dyDescent="0.25">
      <c r="A94" s="6" t="s">
        <v>53</v>
      </c>
      <c r="B94" s="5" t="s">
        <v>54</v>
      </c>
      <c r="C94" s="6">
        <v>800</v>
      </c>
      <c r="D94" s="6" t="s">
        <v>18</v>
      </c>
      <c r="E94" s="10">
        <v>167</v>
      </c>
      <c r="F94" s="10">
        <v>125</v>
      </c>
      <c r="G94" s="10">
        <f t="shared" si="64"/>
        <v>133600</v>
      </c>
      <c r="H94" s="10">
        <f t="shared" si="65"/>
        <v>100000</v>
      </c>
      <c r="I94" s="10">
        <f t="shared" si="66"/>
        <v>233600</v>
      </c>
    </row>
    <row r="95" spans="1:9" x14ac:dyDescent="0.25">
      <c r="A95" s="6">
        <v>5</v>
      </c>
      <c r="B95" s="3" t="s">
        <v>56</v>
      </c>
      <c r="C95" s="6"/>
      <c r="D95" s="6"/>
      <c r="E95" s="5"/>
      <c r="F95" s="5"/>
      <c r="G95" s="5"/>
      <c r="H95" s="5"/>
      <c r="I95" s="5"/>
    </row>
    <row r="96" spans="1:9" x14ac:dyDescent="0.25">
      <c r="A96" s="6" t="s">
        <v>12</v>
      </c>
      <c r="B96" s="5" t="s">
        <v>44</v>
      </c>
      <c r="C96" s="6">
        <v>4</v>
      </c>
      <c r="D96" s="6" t="s">
        <v>9</v>
      </c>
      <c r="E96" s="10">
        <v>38000</v>
      </c>
      <c r="F96" s="10">
        <v>2000</v>
      </c>
      <c r="G96" s="10">
        <f t="shared" ref="G96:G98" si="67">E96*C96</f>
        <v>152000</v>
      </c>
      <c r="H96" s="10">
        <f t="shared" ref="H96:H98" si="68">F96*C96</f>
        <v>8000</v>
      </c>
      <c r="I96" s="10">
        <f t="shared" ref="I96:I98" si="69">H96+G96</f>
        <v>160000</v>
      </c>
    </row>
    <row r="97" spans="1:12" x14ac:dyDescent="0.25">
      <c r="A97" s="6" t="s">
        <v>19</v>
      </c>
      <c r="B97" s="5" t="s">
        <v>86</v>
      </c>
      <c r="C97" s="6">
        <v>13</v>
      </c>
      <c r="D97" s="6" t="s">
        <v>9</v>
      </c>
      <c r="E97" s="10">
        <v>9000</v>
      </c>
      <c r="F97" s="10">
        <v>1200</v>
      </c>
      <c r="G97" s="10">
        <f t="shared" si="67"/>
        <v>117000</v>
      </c>
      <c r="H97" s="10">
        <f t="shared" si="68"/>
        <v>15600</v>
      </c>
      <c r="I97" s="10">
        <f t="shared" si="69"/>
        <v>132600</v>
      </c>
    </row>
    <row r="98" spans="1:12" x14ac:dyDescent="0.25">
      <c r="A98" s="6">
        <v>6</v>
      </c>
      <c r="B98" s="5" t="s">
        <v>65</v>
      </c>
      <c r="C98" s="6">
        <v>2</v>
      </c>
      <c r="D98" s="6" t="s">
        <v>9</v>
      </c>
      <c r="E98" s="10">
        <v>23000</v>
      </c>
      <c r="F98" s="10">
        <v>2000</v>
      </c>
      <c r="G98" s="10">
        <f t="shared" si="67"/>
        <v>46000</v>
      </c>
      <c r="H98" s="10">
        <f t="shared" si="68"/>
        <v>4000</v>
      </c>
      <c r="I98" s="10">
        <f t="shared" si="69"/>
        <v>50000</v>
      </c>
    </row>
    <row r="99" spans="1:12" x14ac:dyDescent="0.25">
      <c r="A99" s="6">
        <v>7</v>
      </c>
      <c r="B99" s="5" t="s">
        <v>67</v>
      </c>
      <c r="C99" s="6">
        <v>2</v>
      </c>
      <c r="D99" s="6" t="s">
        <v>9</v>
      </c>
      <c r="E99" s="10">
        <v>23000</v>
      </c>
      <c r="F99" s="10">
        <v>2000</v>
      </c>
      <c r="G99" s="10">
        <f t="shared" ref="G99" si="70">E99*C99</f>
        <v>46000</v>
      </c>
      <c r="H99" s="10">
        <f t="shared" ref="H99" si="71">F99*C99</f>
        <v>4000</v>
      </c>
      <c r="I99" s="10">
        <f t="shared" ref="I99" si="72">H99+G99</f>
        <v>50000</v>
      </c>
    </row>
    <row r="100" spans="1:12" x14ac:dyDescent="0.25">
      <c r="A100" s="21" t="s">
        <v>87</v>
      </c>
      <c r="B100" s="21"/>
      <c r="C100" s="21"/>
      <c r="D100" s="21"/>
      <c r="E100" s="17"/>
      <c r="F100" s="17"/>
      <c r="G100" s="12">
        <f t="shared" ref="G100:H100" si="73">SUM(G84:G99)</f>
        <v>1805290</v>
      </c>
      <c r="H100" s="12">
        <f t="shared" si="73"/>
        <v>587210</v>
      </c>
      <c r="I100" s="12">
        <f>SUM(I84:I99)</f>
        <v>2392500</v>
      </c>
    </row>
    <row r="101" spans="1:12" x14ac:dyDescent="0.25">
      <c r="A101" s="22" t="s">
        <v>108</v>
      </c>
      <c r="B101" s="22"/>
      <c r="C101" s="22"/>
      <c r="D101" s="6"/>
      <c r="E101" s="5"/>
      <c r="F101" s="5"/>
      <c r="G101" s="5"/>
      <c r="H101" s="5"/>
      <c r="I101" s="5"/>
    </row>
    <row r="102" spans="1:12" ht="47.25" x14ac:dyDescent="0.25">
      <c r="A102" s="6">
        <v>1</v>
      </c>
      <c r="B102" s="5" t="s">
        <v>88</v>
      </c>
      <c r="C102" s="6">
        <v>1</v>
      </c>
      <c r="D102" s="6" t="s">
        <v>89</v>
      </c>
      <c r="E102" s="10">
        <v>132000</v>
      </c>
      <c r="F102" s="10">
        <v>60000</v>
      </c>
      <c r="G102" s="10">
        <f t="shared" ref="G102:G106" si="74">E102*C102</f>
        <v>132000</v>
      </c>
      <c r="H102" s="10">
        <f t="shared" ref="H102:H106" si="75">F102*C102</f>
        <v>60000</v>
      </c>
      <c r="I102" s="10">
        <f t="shared" ref="I102:I106" si="76">H102+G102</f>
        <v>192000</v>
      </c>
    </row>
    <row r="103" spans="1:12" ht="69.75" customHeight="1" x14ac:dyDescent="0.25">
      <c r="A103" s="6">
        <v>2</v>
      </c>
      <c r="B103" s="5" t="s">
        <v>90</v>
      </c>
      <c r="C103" s="6">
        <v>1</v>
      </c>
      <c r="D103" s="6" t="s">
        <v>89</v>
      </c>
      <c r="E103" s="10">
        <v>300000</v>
      </c>
      <c r="F103" s="10">
        <v>50000</v>
      </c>
      <c r="G103" s="10">
        <f t="shared" si="74"/>
        <v>300000</v>
      </c>
      <c r="H103" s="10">
        <f t="shared" si="75"/>
        <v>50000</v>
      </c>
      <c r="I103" s="10">
        <f t="shared" si="76"/>
        <v>350000</v>
      </c>
    </row>
    <row r="104" spans="1:12" ht="63" x14ac:dyDescent="0.25">
      <c r="A104" s="6">
        <v>3</v>
      </c>
      <c r="B104" s="5" t="s">
        <v>91</v>
      </c>
      <c r="C104" s="6">
        <v>4</v>
      </c>
      <c r="D104" s="6" t="s">
        <v>8</v>
      </c>
      <c r="E104" s="10">
        <v>10000</v>
      </c>
      <c r="F104" s="10">
        <v>15000</v>
      </c>
      <c r="G104" s="10">
        <f t="shared" si="74"/>
        <v>40000</v>
      </c>
      <c r="H104" s="10">
        <f t="shared" si="75"/>
        <v>60000</v>
      </c>
      <c r="I104" s="10">
        <f t="shared" si="76"/>
        <v>100000</v>
      </c>
    </row>
    <row r="105" spans="1:12" ht="47.25" x14ac:dyDescent="0.25">
      <c r="A105" s="6">
        <v>4</v>
      </c>
      <c r="B105" s="5" t="s">
        <v>92</v>
      </c>
      <c r="C105" s="6">
        <v>1</v>
      </c>
      <c r="D105" s="6" t="s">
        <v>89</v>
      </c>
      <c r="E105" s="10">
        <v>150000</v>
      </c>
      <c r="F105" s="10">
        <v>150000</v>
      </c>
      <c r="G105" s="10">
        <f t="shared" si="74"/>
        <v>150000</v>
      </c>
      <c r="H105" s="10">
        <f t="shared" si="75"/>
        <v>150000</v>
      </c>
      <c r="I105" s="10">
        <f t="shared" si="76"/>
        <v>300000</v>
      </c>
    </row>
    <row r="106" spans="1:12" ht="31.5" x14ac:dyDescent="0.25">
      <c r="A106" s="6">
        <v>5</v>
      </c>
      <c r="B106" s="5" t="s">
        <v>93</v>
      </c>
      <c r="C106" s="6">
        <v>1</v>
      </c>
      <c r="D106" s="6" t="s">
        <v>89</v>
      </c>
      <c r="E106" s="10">
        <v>0</v>
      </c>
      <c r="F106" s="10">
        <v>300000</v>
      </c>
      <c r="G106" s="10">
        <f t="shared" si="74"/>
        <v>0</v>
      </c>
      <c r="H106" s="10">
        <f t="shared" si="75"/>
        <v>300000</v>
      </c>
      <c r="I106" s="10">
        <f t="shared" si="76"/>
        <v>300000</v>
      </c>
    </row>
    <row r="107" spans="1:12" ht="21" customHeight="1" x14ac:dyDescent="0.25">
      <c r="A107" s="16" t="s">
        <v>94</v>
      </c>
      <c r="B107" s="16"/>
      <c r="C107" s="16"/>
      <c r="D107" s="16"/>
      <c r="E107" s="17"/>
      <c r="F107" s="17"/>
      <c r="G107" s="12">
        <f t="shared" ref="G107:H107" si="77">SUM(G102:G106)</f>
        <v>622000</v>
      </c>
      <c r="H107" s="12">
        <f t="shared" si="77"/>
        <v>620000</v>
      </c>
      <c r="I107" s="12">
        <f>SUM(I102:I106)</f>
        <v>1242000</v>
      </c>
    </row>
    <row r="108" spans="1:12" ht="23.25" customHeight="1" x14ac:dyDescent="0.25">
      <c r="A108" s="16" t="s">
        <v>95</v>
      </c>
      <c r="B108" s="16"/>
      <c r="C108" s="16"/>
      <c r="D108" s="16"/>
      <c r="E108" s="17"/>
      <c r="F108" s="17"/>
      <c r="G108" s="12">
        <f>G107+G100+G82+G20</f>
        <v>30894130</v>
      </c>
      <c r="H108" s="12">
        <f>H107+H100+H82+H20</f>
        <v>7372690</v>
      </c>
      <c r="I108" s="12">
        <f>I107+I100+I82+I20</f>
        <v>38266820</v>
      </c>
      <c r="L108" s="13"/>
    </row>
    <row r="109" spans="1:12" ht="23.25" customHeight="1" x14ac:dyDescent="0.25">
      <c r="A109" s="16" t="s">
        <v>110</v>
      </c>
      <c r="B109" s="16"/>
      <c r="C109" s="16"/>
      <c r="D109" s="16"/>
      <c r="E109" s="17"/>
      <c r="F109" s="17"/>
      <c r="G109" s="12"/>
      <c r="H109" s="12">
        <f>H108*13%</f>
        <v>958449.70000000007</v>
      </c>
      <c r="I109" s="12">
        <f>H109</f>
        <v>958449.70000000007</v>
      </c>
      <c r="L109" s="13"/>
    </row>
    <row r="110" spans="1:12" ht="23.25" customHeight="1" x14ac:dyDescent="0.25">
      <c r="A110" s="16" t="s">
        <v>111</v>
      </c>
      <c r="B110" s="16"/>
      <c r="C110" s="16"/>
      <c r="D110" s="16"/>
      <c r="E110" s="17"/>
      <c r="F110" s="17"/>
      <c r="G110" s="12">
        <f>G109+G108</f>
        <v>30894130</v>
      </c>
      <c r="H110" s="12">
        <f>H109+H108</f>
        <v>8331139.7000000002</v>
      </c>
      <c r="I110" s="12">
        <f>I109+I108</f>
        <v>39225269.700000003</v>
      </c>
      <c r="L110" s="13"/>
    </row>
    <row r="111" spans="1:12" ht="23.25" customHeight="1" x14ac:dyDescent="0.25">
      <c r="A111" s="16" t="s">
        <v>109</v>
      </c>
      <c r="B111" s="16"/>
      <c r="C111" s="16"/>
      <c r="D111" s="16"/>
      <c r="E111" s="17"/>
      <c r="F111" s="17"/>
      <c r="G111" s="12"/>
      <c r="H111" s="12"/>
      <c r="I111" s="12">
        <f>I110*8%</f>
        <v>3138021.5760000004</v>
      </c>
      <c r="L111" s="13"/>
    </row>
    <row r="112" spans="1:12" ht="23.25" customHeight="1" x14ac:dyDescent="0.25">
      <c r="A112" s="16" t="s">
        <v>112</v>
      </c>
      <c r="B112" s="16"/>
      <c r="C112" s="16"/>
      <c r="D112" s="16"/>
      <c r="E112" s="17"/>
      <c r="F112" s="17"/>
      <c r="G112" s="12"/>
      <c r="H112" s="12"/>
      <c r="I112" s="12">
        <f>I111+I110</f>
        <v>42363291.276000001</v>
      </c>
      <c r="L112" s="13"/>
    </row>
    <row r="113" spans="1:1" x14ac:dyDescent="0.25">
      <c r="A113" s="8"/>
    </row>
    <row r="114" spans="1:1" x14ac:dyDescent="0.25">
      <c r="A114" s="8"/>
    </row>
    <row r="115" spans="1:1" x14ac:dyDescent="0.25">
      <c r="A115" s="8"/>
    </row>
    <row r="116" spans="1:1" x14ac:dyDescent="0.25">
      <c r="A116" s="8"/>
    </row>
  </sheetData>
  <mergeCells count="27">
    <mergeCell ref="A10:A11"/>
    <mergeCell ref="B2:B3"/>
    <mergeCell ref="E2:F2"/>
    <mergeCell ref="G2:I2"/>
    <mergeCell ref="A4:D4"/>
    <mergeCell ref="A109:D109"/>
    <mergeCell ref="E109:F109"/>
    <mergeCell ref="A108:D108"/>
    <mergeCell ref="E108:F108"/>
    <mergeCell ref="C2:C3"/>
    <mergeCell ref="D2:D3"/>
    <mergeCell ref="A2:A3"/>
    <mergeCell ref="A100:D100"/>
    <mergeCell ref="E100:F100"/>
    <mergeCell ref="A101:C101"/>
    <mergeCell ref="A107:D107"/>
    <mergeCell ref="E107:F107"/>
    <mergeCell ref="A83:C83"/>
    <mergeCell ref="A82:F82"/>
    <mergeCell ref="A21:B21"/>
    <mergeCell ref="A20:F20"/>
    <mergeCell ref="A111:D111"/>
    <mergeCell ref="E111:F111"/>
    <mergeCell ref="A112:D112"/>
    <mergeCell ref="E112:F112"/>
    <mergeCell ref="A110:D110"/>
    <mergeCell ref="E110:F110"/>
  </mergeCells>
  <printOptions horizontalCentered="1"/>
  <pageMargins left="0" right="0" top="0.74803149606299213" bottom="0.74803149606299213" header="0.31496062992125984" footer="0.31496062992125984"/>
  <pageSetup paperSize="9"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CFA02-E1E8-4B0F-8768-FDCE7C2D2661}">
  <dimension ref="A1:M109"/>
  <sheetViews>
    <sheetView tabSelected="1" zoomScaleNormal="100" workbookViewId="0">
      <pane ySplit="2" topLeftCell="A93" activePane="bottomLeft" state="frozen"/>
      <selection pane="bottomLeft" activeCell="A6" sqref="A6"/>
    </sheetView>
  </sheetViews>
  <sheetFormatPr defaultRowHeight="15.75" x14ac:dyDescent="0.25"/>
  <cols>
    <col min="1" max="1" width="8.42578125" style="9" customWidth="1"/>
    <col min="2" max="2" width="45.7109375" style="1" customWidth="1"/>
    <col min="3" max="3" width="8" style="9" customWidth="1"/>
    <col min="4" max="4" width="7.85546875" style="9" customWidth="1"/>
    <col min="5" max="5" width="10" style="1" customWidth="1"/>
    <col min="6" max="6" width="9.42578125" style="1" customWidth="1"/>
    <col min="7" max="7" width="12" style="1" customWidth="1"/>
    <col min="8" max="8" width="10.42578125" style="1" customWidth="1"/>
    <col min="9" max="9" width="10.7109375" style="1" customWidth="1"/>
    <col min="10" max="10" width="10.85546875" style="1" customWidth="1"/>
    <col min="11" max="11" width="12" style="1" customWidth="1"/>
    <col min="12" max="12" width="11.85546875" style="1" customWidth="1"/>
    <col min="13" max="13" width="13.5703125" style="1" customWidth="1"/>
    <col min="14" max="15" width="9.140625" style="1"/>
    <col min="16" max="16" width="12.7109375" style="1" bestFit="1" customWidth="1"/>
    <col min="17" max="16384" width="9.140625" style="1"/>
  </cols>
  <sheetData>
    <row r="1" spans="1:13" x14ac:dyDescent="0.25">
      <c r="A1" s="8"/>
    </row>
    <row r="2" spans="1:13" ht="47.25" x14ac:dyDescent="0.25">
      <c r="A2" s="2" t="s">
        <v>113</v>
      </c>
      <c r="B2" s="2" t="s">
        <v>115</v>
      </c>
      <c r="C2" s="2" t="s">
        <v>114</v>
      </c>
      <c r="D2" s="2" t="s">
        <v>96</v>
      </c>
      <c r="E2" s="2" t="s">
        <v>116</v>
      </c>
      <c r="F2" s="2" t="s">
        <v>119</v>
      </c>
      <c r="G2" s="2" t="s">
        <v>120</v>
      </c>
      <c r="H2" s="2" t="s">
        <v>121</v>
      </c>
      <c r="I2" s="2" t="s">
        <v>122</v>
      </c>
      <c r="J2" s="2" t="s">
        <v>123</v>
      </c>
      <c r="K2" s="2" t="s">
        <v>117</v>
      </c>
      <c r="L2" s="2" t="s">
        <v>118</v>
      </c>
      <c r="M2" s="24" t="s">
        <v>124</v>
      </c>
    </row>
    <row r="3" spans="1:13" x14ac:dyDescent="0.25">
      <c r="A3" s="22" t="s">
        <v>7</v>
      </c>
      <c r="B3" s="22"/>
      <c r="C3" s="22"/>
      <c r="D3" s="22"/>
      <c r="E3" s="4"/>
      <c r="F3" s="4"/>
      <c r="G3" s="4"/>
      <c r="H3" s="4"/>
      <c r="I3" s="4"/>
      <c r="J3" s="4"/>
      <c r="K3" s="4"/>
      <c r="L3" s="4"/>
      <c r="M3" s="4"/>
    </row>
    <row r="4" spans="1:13" ht="111.75" customHeight="1" x14ac:dyDescent="0.25">
      <c r="A4" s="6">
        <v>1</v>
      </c>
      <c r="B4" s="5" t="s">
        <v>97</v>
      </c>
      <c r="C4" s="6">
        <v>0</v>
      </c>
      <c r="D4" s="6" t="s">
        <v>8</v>
      </c>
      <c r="E4" s="10"/>
      <c r="F4" s="10">
        <f>E4*30%</f>
        <v>0</v>
      </c>
      <c r="G4" s="10">
        <f>E4*25%</f>
        <v>0</v>
      </c>
      <c r="H4" s="10">
        <f>E4*20%</f>
        <v>0</v>
      </c>
      <c r="I4" s="10">
        <f>E4*5%</f>
        <v>0</v>
      </c>
      <c r="J4" s="10">
        <f>E4*10%</f>
        <v>0</v>
      </c>
      <c r="K4" s="10">
        <f>SUM(E4:J4)</f>
        <v>0</v>
      </c>
      <c r="L4" s="10">
        <v>172000</v>
      </c>
      <c r="M4" s="15">
        <f>L4+K4</f>
        <v>172000</v>
      </c>
    </row>
    <row r="5" spans="1:13" ht="125.25" customHeight="1" x14ac:dyDescent="0.25">
      <c r="A5" s="6">
        <v>2</v>
      </c>
      <c r="B5" s="5" t="s">
        <v>104</v>
      </c>
      <c r="C5" s="6">
        <v>0</v>
      </c>
      <c r="D5" s="6" t="s">
        <v>9</v>
      </c>
      <c r="E5" s="10">
        <v>0</v>
      </c>
      <c r="F5" s="10">
        <f t="shared" ref="F5:F18" si="0">E5*30%</f>
        <v>0</v>
      </c>
      <c r="G5" s="10">
        <f t="shared" ref="G5:G18" si="1">E5*25%</f>
        <v>0</v>
      </c>
      <c r="H5" s="10">
        <f t="shared" ref="H5:H18" si="2">E5*20%</f>
        <v>0</v>
      </c>
      <c r="I5" s="10">
        <f t="shared" ref="I5:I18" si="3">E5*5%</f>
        <v>0</v>
      </c>
      <c r="J5" s="10">
        <f t="shared" ref="J5:J18" si="4">E5*10%</f>
        <v>0</v>
      </c>
      <c r="K5" s="10">
        <f t="shared" ref="K5:K18" si="5">SUM(E5:J5)</f>
        <v>0</v>
      </c>
      <c r="L5" s="10">
        <v>19550</v>
      </c>
      <c r="M5" s="15">
        <f t="shared" ref="M5:M18" si="6">L5+K5</f>
        <v>19550</v>
      </c>
    </row>
    <row r="6" spans="1:13" ht="67.5" customHeight="1" x14ac:dyDescent="0.25">
      <c r="A6" s="6">
        <v>3</v>
      </c>
      <c r="B6" s="5" t="s">
        <v>10</v>
      </c>
      <c r="C6" s="6">
        <v>0</v>
      </c>
      <c r="D6" s="6" t="s">
        <v>9</v>
      </c>
      <c r="E6" s="10">
        <v>0</v>
      </c>
      <c r="F6" s="10">
        <f t="shared" si="0"/>
        <v>0</v>
      </c>
      <c r="G6" s="10">
        <f t="shared" si="1"/>
        <v>0</v>
      </c>
      <c r="H6" s="10">
        <f t="shared" si="2"/>
        <v>0</v>
      </c>
      <c r="I6" s="10">
        <f t="shared" si="3"/>
        <v>0</v>
      </c>
      <c r="J6" s="10">
        <f t="shared" si="4"/>
        <v>0</v>
      </c>
      <c r="K6" s="10">
        <f t="shared" si="5"/>
        <v>0</v>
      </c>
      <c r="L6" s="10">
        <v>5405</v>
      </c>
      <c r="M6" s="15">
        <f t="shared" si="6"/>
        <v>5405</v>
      </c>
    </row>
    <row r="7" spans="1:13" ht="71.25" customHeight="1" x14ac:dyDescent="0.25">
      <c r="A7" s="6">
        <v>4</v>
      </c>
      <c r="B7" s="5" t="s">
        <v>11</v>
      </c>
      <c r="C7" s="6"/>
      <c r="D7" s="6"/>
      <c r="E7" s="5"/>
      <c r="F7" s="10">
        <f t="shared" si="0"/>
        <v>0</v>
      </c>
      <c r="G7" s="10">
        <f t="shared" si="1"/>
        <v>0</v>
      </c>
      <c r="H7" s="10">
        <f t="shared" si="2"/>
        <v>0</v>
      </c>
      <c r="I7" s="10">
        <f t="shared" si="3"/>
        <v>0</v>
      </c>
      <c r="J7" s="10">
        <f t="shared" si="4"/>
        <v>0</v>
      </c>
      <c r="K7" s="10">
        <f t="shared" si="5"/>
        <v>0</v>
      </c>
      <c r="L7" s="5"/>
      <c r="M7" s="15">
        <f t="shared" si="6"/>
        <v>0</v>
      </c>
    </row>
    <row r="8" spans="1:13" x14ac:dyDescent="0.25">
      <c r="A8" s="6" t="s">
        <v>12</v>
      </c>
      <c r="B8" s="5" t="s">
        <v>13</v>
      </c>
      <c r="C8" s="6">
        <v>0</v>
      </c>
      <c r="D8" s="6" t="s">
        <v>9</v>
      </c>
      <c r="E8" s="10">
        <v>0</v>
      </c>
      <c r="F8" s="10">
        <v>3600</v>
      </c>
      <c r="G8" s="10">
        <v>900</v>
      </c>
      <c r="H8" s="10">
        <f t="shared" si="2"/>
        <v>0</v>
      </c>
      <c r="I8" s="10">
        <f t="shared" si="3"/>
        <v>0</v>
      </c>
      <c r="J8" s="10">
        <f t="shared" si="4"/>
        <v>0</v>
      </c>
      <c r="K8" s="10">
        <f t="shared" si="5"/>
        <v>4500</v>
      </c>
      <c r="L8" s="10">
        <v>5175</v>
      </c>
      <c r="M8" s="15">
        <f t="shared" si="6"/>
        <v>9675</v>
      </c>
    </row>
    <row r="9" spans="1:13" ht="31.5" x14ac:dyDescent="0.25">
      <c r="A9" s="23">
        <v>5</v>
      </c>
      <c r="B9" s="5" t="s">
        <v>14</v>
      </c>
      <c r="C9" s="5"/>
      <c r="D9" s="5"/>
      <c r="E9" s="5"/>
      <c r="F9" s="10">
        <f t="shared" si="0"/>
        <v>0</v>
      </c>
      <c r="G9" s="10">
        <f t="shared" si="1"/>
        <v>0</v>
      </c>
      <c r="H9" s="10">
        <f t="shared" si="2"/>
        <v>0</v>
      </c>
      <c r="I9" s="10">
        <f t="shared" si="3"/>
        <v>0</v>
      </c>
      <c r="J9" s="10">
        <f t="shared" si="4"/>
        <v>0</v>
      </c>
      <c r="K9" s="10">
        <f t="shared" si="5"/>
        <v>0</v>
      </c>
      <c r="L9" s="5"/>
      <c r="M9" s="15">
        <f t="shared" si="6"/>
        <v>0</v>
      </c>
    </row>
    <row r="10" spans="1:13" x14ac:dyDescent="0.25">
      <c r="A10" s="23"/>
      <c r="B10" s="5" t="s">
        <v>15</v>
      </c>
      <c r="C10" s="6">
        <v>0</v>
      </c>
      <c r="D10" s="6" t="s">
        <v>9</v>
      </c>
      <c r="E10" s="10">
        <v>17250</v>
      </c>
      <c r="F10" s="10">
        <f t="shared" si="0"/>
        <v>5175</v>
      </c>
      <c r="G10" s="10">
        <f t="shared" si="1"/>
        <v>4312.5</v>
      </c>
      <c r="H10" s="10">
        <f t="shared" si="2"/>
        <v>3450</v>
      </c>
      <c r="I10" s="10"/>
      <c r="J10" s="10">
        <f t="shared" si="4"/>
        <v>1725</v>
      </c>
      <c r="K10" s="10">
        <f t="shared" si="5"/>
        <v>31912.5</v>
      </c>
      <c r="L10" s="10">
        <v>4500</v>
      </c>
      <c r="M10" s="15">
        <f t="shared" si="6"/>
        <v>36412.5</v>
      </c>
    </row>
    <row r="11" spans="1:13" ht="116.25" customHeight="1" x14ac:dyDescent="0.25">
      <c r="A11" s="6">
        <v>6</v>
      </c>
      <c r="B11" s="5" t="s">
        <v>16</v>
      </c>
      <c r="C11" s="6">
        <v>1</v>
      </c>
      <c r="D11" s="6" t="s">
        <v>9</v>
      </c>
      <c r="E11" s="10">
        <v>0</v>
      </c>
      <c r="F11" s="10">
        <f t="shared" si="0"/>
        <v>0</v>
      </c>
      <c r="G11" s="10">
        <f t="shared" si="1"/>
        <v>0</v>
      </c>
      <c r="H11" s="10">
        <f t="shared" si="2"/>
        <v>0</v>
      </c>
      <c r="I11" s="10">
        <f t="shared" si="3"/>
        <v>0</v>
      </c>
      <c r="J11" s="10">
        <f t="shared" si="4"/>
        <v>0</v>
      </c>
      <c r="K11" s="10">
        <f t="shared" si="5"/>
        <v>0</v>
      </c>
      <c r="L11" s="10">
        <v>17250</v>
      </c>
      <c r="M11" s="15">
        <f t="shared" si="6"/>
        <v>17250</v>
      </c>
    </row>
    <row r="12" spans="1:13" ht="85.5" customHeight="1" x14ac:dyDescent="0.25">
      <c r="A12" s="6">
        <v>7</v>
      </c>
      <c r="B12" s="5" t="s">
        <v>17</v>
      </c>
      <c r="C12" s="6"/>
      <c r="D12" s="6"/>
      <c r="E12" s="5"/>
      <c r="F12" s="10">
        <f t="shared" si="0"/>
        <v>0</v>
      </c>
      <c r="G12" s="10">
        <f t="shared" si="1"/>
        <v>0</v>
      </c>
      <c r="H12" s="10">
        <f t="shared" si="2"/>
        <v>0</v>
      </c>
      <c r="I12" s="10">
        <f t="shared" si="3"/>
        <v>0</v>
      </c>
      <c r="J12" s="10">
        <f t="shared" si="4"/>
        <v>0</v>
      </c>
      <c r="K12" s="10">
        <f t="shared" si="5"/>
        <v>0</v>
      </c>
      <c r="L12" s="5"/>
      <c r="M12" s="15">
        <f>L12+K12</f>
        <v>0</v>
      </c>
    </row>
    <row r="13" spans="1:13" x14ac:dyDescent="0.25">
      <c r="A13" s="6" t="s">
        <v>12</v>
      </c>
      <c r="B13" s="5" t="s">
        <v>15</v>
      </c>
      <c r="C13" s="6">
        <v>360</v>
      </c>
      <c r="D13" s="6" t="s">
        <v>18</v>
      </c>
      <c r="E13" s="10">
        <v>2500</v>
      </c>
      <c r="F13" s="10">
        <f t="shared" si="0"/>
        <v>750</v>
      </c>
      <c r="G13" s="10">
        <f t="shared" si="1"/>
        <v>625</v>
      </c>
      <c r="H13" s="10">
        <f t="shared" si="2"/>
        <v>500</v>
      </c>
      <c r="I13" s="10">
        <f t="shared" si="3"/>
        <v>125</v>
      </c>
      <c r="J13" s="10">
        <f t="shared" si="4"/>
        <v>250</v>
      </c>
      <c r="K13" s="10">
        <f t="shared" si="5"/>
        <v>4750</v>
      </c>
      <c r="L13" s="10">
        <v>600</v>
      </c>
      <c r="M13" s="15">
        <f t="shared" si="6"/>
        <v>5350</v>
      </c>
    </row>
    <row r="14" spans="1:13" x14ac:dyDescent="0.25">
      <c r="A14" s="6" t="s">
        <v>19</v>
      </c>
      <c r="B14" s="5" t="s">
        <v>13</v>
      </c>
      <c r="C14" s="6">
        <v>350</v>
      </c>
      <c r="D14" s="6" t="s">
        <v>18</v>
      </c>
      <c r="E14" s="10">
        <v>970</v>
      </c>
      <c r="F14" s="10">
        <f t="shared" si="0"/>
        <v>291</v>
      </c>
      <c r="G14" s="10">
        <f t="shared" si="1"/>
        <v>242.5</v>
      </c>
      <c r="H14" s="10">
        <f t="shared" si="2"/>
        <v>194</v>
      </c>
      <c r="I14" s="10">
        <f t="shared" si="3"/>
        <v>48.5</v>
      </c>
      <c r="J14" s="10">
        <f t="shared" si="4"/>
        <v>97</v>
      </c>
      <c r="K14" s="10">
        <f t="shared" si="5"/>
        <v>1843</v>
      </c>
      <c r="L14" s="10">
        <v>350</v>
      </c>
      <c r="M14" s="15">
        <f t="shared" si="6"/>
        <v>2193</v>
      </c>
    </row>
    <row r="15" spans="1:13" ht="94.5" x14ac:dyDescent="0.25">
      <c r="A15" s="6">
        <v>8</v>
      </c>
      <c r="B15" s="5" t="s">
        <v>20</v>
      </c>
      <c r="C15" s="6">
        <v>1</v>
      </c>
      <c r="D15" s="6" t="s">
        <v>21</v>
      </c>
      <c r="E15" s="10">
        <v>195500</v>
      </c>
      <c r="F15" s="10">
        <v>40000</v>
      </c>
      <c r="G15" s="10">
        <v>10000</v>
      </c>
      <c r="H15" s="10">
        <v>15000</v>
      </c>
      <c r="I15" s="10">
        <v>10000</v>
      </c>
      <c r="J15" s="10">
        <v>10000</v>
      </c>
      <c r="K15" s="10">
        <f t="shared" si="5"/>
        <v>280500</v>
      </c>
      <c r="L15" s="10">
        <v>20700</v>
      </c>
      <c r="M15" s="15">
        <f t="shared" si="6"/>
        <v>301200</v>
      </c>
    </row>
    <row r="16" spans="1:13" ht="49.5" customHeight="1" x14ac:dyDescent="0.25">
      <c r="A16" s="6">
        <v>9</v>
      </c>
      <c r="B16" s="5" t="s">
        <v>22</v>
      </c>
      <c r="C16" s="6"/>
      <c r="D16" s="6"/>
      <c r="E16" s="5"/>
      <c r="F16" s="10">
        <f t="shared" si="0"/>
        <v>0</v>
      </c>
      <c r="G16" s="10">
        <f t="shared" si="1"/>
        <v>0</v>
      </c>
      <c r="H16" s="10">
        <f t="shared" si="2"/>
        <v>0</v>
      </c>
      <c r="I16" s="10">
        <f t="shared" si="3"/>
        <v>0</v>
      </c>
      <c r="J16" s="10">
        <f t="shared" si="4"/>
        <v>0</v>
      </c>
      <c r="K16" s="10">
        <f t="shared" si="5"/>
        <v>0</v>
      </c>
      <c r="L16" s="5"/>
      <c r="M16" s="15">
        <f t="shared" si="6"/>
        <v>0</v>
      </c>
    </row>
    <row r="17" spans="1:13" ht="14.25" customHeight="1" x14ac:dyDescent="0.25">
      <c r="A17" s="6" t="s">
        <v>12</v>
      </c>
      <c r="B17" s="5" t="s">
        <v>23</v>
      </c>
      <c r="C17" s="6">
        <v>22</v>
      </c>
      <c r="D17" s="6" t="s">
        <v>9</v>
      </c>
      <c r="E17" s="10"/>
      <c r="F17" s="10">
        <f t="shared" si="0"/>
        <v>0</v>
      </c>
      <c r="G17" s="10">
        <f t="shared" si="1"/>
        <v>0</v>
      </c>
      <c r="H17" s="10">
        <f t="shared" si="2"/>
        <v>0</v>
      </c>
      <c r="I17" s="10">
        <f t="shared" si="3"/>
        <v>0</v>
      </c>
      <c r="J17" s="10">
        <f t="shared" si="4"/>
        <v>0</v>
      </c>
      <c r="K17" s="10">
        <f t="shared" si="5"/>
        <v>0</v>
      </c>
      <c r="L17" s="10">
        <v>1000</v>
      </c>
      <c r="M17" s="15">
        <f t="shared" si="6"/>
        <v>1000</v>
      </c>
    </row>
    <row r="18" spans="1:13" x14ac:dyDescent="0.25">
      <c r="A18" s="6" t="s">
        <v>19</v>
      </c>
      <c r="B18" s="5" t="s">
        <v>24</v>
      </c>
      <c r="C18" s="6">
        <v>22</v>
      </c>
      <c r="D18" s="6" t="s">
        <v>9</v>
      </c>
      <c r="E18" s="10"/>
      <c r="F18" s="10">
        <f t="shared" si="0"/>
        <v>0</v>
      </c>
      <c r="G18" s="10">
        <f t="shared" si="1"/>
        <v>0</v>
      </c>
      <c r="H18" s="10">
        <f t="shared" si="2"/>
        <v>0</v>
      </c>
      <c r="I18" s="10">
        <f t="shared" si="3"/>
        <v>0</v>
      </c>
      <c r="J18" s="10">
        <f t="shared" si="4"/>
        <v>0</v>
      </c>
      <c r="K18" s="10">
        <f t="shared" si="5"/>
        <v>0</v>
      </c>
      <c r="L18" s="10">
        <v>1000</v>
      </c>
      <c r="M18" s="15">
        <f t="shared" si="6"/>
        <v>1000</v>
      </c>
    </row>
    <row r="19" spans="1:13" x14ac:dyDescent="0.25">
      <c r="A19" s="18" t="s">
        <v>25</v>
      </c>
      <c r="B19" s="18"/>
      <c r="C19" s="18"/>
      <c r="D19" s="18"/>
      <c r="E19" s="18"/>
      <c r="F19" s="18"/>
      <c r="G19" s="18"/>
      <c r="H19" s="18"/>
      <c r="I19" s="18"/>
      <c r="J19" s="18"/>
      <c r="K19" s="18"/>
      <c r="L19" s="18"/>
      <c r="M19" s="18"/>
    </row>
    <row r="20" spans="1:13" x14ac:dyDescent="0.25">
      <c r="A20" s="22" t="s">
        <v>26</v>
      </c>
      <c r="B20" s="22"/>
      <c r="C20" s="6"/>
      <c r="D20" s="6"/>
      <c r="E20" s="5"/>
      <c r="F20" s="5"/>
      <c r="G20" s="5"/>
      <c r="H20" s="5"/>
      <c r="I20" s="5"/>
      <c r="J20" s="5"/>
      <c r="K20" s="5"/>
      <c r="L20" s="5"/>
      <c r="M20" s="5"/>
    </row>
    <row r="21" spans="1:13" ht="69" customHeight="1" x14ac:dyDescent="0.25">
      <c r="A21" s="6">
        <v>1</v>
      </c>
      <c r="B21" s="5" t="s">
        <v>98</v>
      </c>
      <c r="C21" s="6">
        <v>2</v>
      </c>
      <c r="D21" s="6" t="s">
        <v>27</v>
      </c>
      <c r="E21" s="10"/>
      <c r="F21" s="10">
        <f t="shared" ref="F21:F36" si="7">E21*30%</f>
        <v>0</v>
      </c>
      <c r="G21" s="10">
        <f t="shared" ref="G21" si="8">E21*25%</f>
        <v>0</v>
      </c>
      <c r="H21" s="10">
        <f t="shared" ref="H21" si="9">E21*20%</f>
        <v>0</v>
      </c>
      <c r="I21" s="10">
        <f t="shared" ref="I21" si="10">E21*5%</f>
        <v>0</v>
      </c>
      <c r="J21" s="10">
        <f t="shared" ref="J21" si="11">E21*10%</f>
        <v>0</v>
      </c>
      <c r="K21" s="10">
        <f t="shared" ref="K21" si="12">SUM(E21:J21)</f>
        <v>0</v>
      </c>
      <c r="L21" s="10">
        <v>17250</v>
      </c>
      <c r="M21" s="15">
        <f t="shared" ref="M21:M80" si="13">L21+K21</f>
        <v>17250</v>
      </c>
    </row>
    <row r="22" spans="1:13" ht="94.5" x14ac:dyDescent="0.25">
      <c r="A22" s="6">
        <v>2</v>
      </c>
      <c r="B22" s="5" t="s">
        <v>28</v>
      </c>
      <c r="C22" s="6">
        <v>5</v>
      </c>
      <c r="D22" s="6" t="s">
        <v>27</v>
      </c>
      <c r="E22" s="10"/>
      <c r="F22" s="10">
        <f t="shared" si="7"/>
        <v>0</v>
      </c>
      <c r="G22" s="10">
        <f t="shared" ref="G22:G36" si="14">E22*25%</f>
        <v>0</v>
      </c>
      <c r="H22" s="10">
        <f t="shared" ref="H22:H36" si="15">E22*20%</f>
        <v>0</v>
      </c>
      <c r="I22" s="10">
        <f t="shared" ref="I22:I36" si="16">E22*5%</f>
        <v>0</v>
      </c>
      <c r="J22" s="10">
        <f t="shared" ref="J22:J36" si="17">E22*10%</f>
        <v>0</v>
      </c>
      <c r="K22" s="10">
        <f t="shared" ref="K22:K36" si="18">SUM(E22:J22)</f>
        <v>0</v>
      </c>
      <c r="L22" s="10">
        <v>11500</v>
      </c>
      <c r="M22" s="15">
        <f t="shared" si="13"/>
        <v>11500</v>
      </c>
    </row>
    <row r="23" spans="1:13" ht="63" x14ac:dyDescent="0.25">
      <c r="A23" s="6">
        <v>3</v>
      </c>
      <c r="B23" s="5" t="s">
        <v>99</v>
      </c>
      <c r="C23" s="6">
        <v>5</v>
      </c>
      <c r="D23" s="6" t="s">
        <v>27</v>
      </c>
      <c r="E23" s="10"/>
      <c r="F23" s="10">
        <f t="shared" si="7"/>
        <v>0</v>
      </c>
      <c r="G23" s="10">
        <f t="shared" si="14"/>
        <v>0</v>
      </c>
      <c r="H23" s="10">
        <f t="shared" si="15"/>
        <v>0</v>
      </c>
      <c r="I23" s="10">
        <f t="shared" si="16"/>
        <v>0</v>
      </c>
      <c r="J23" s="10">
        <f t="shared" si="17"/>
        <v>0</v>
      </c>
      <c r="K23" s="10">
        <f t="shared" si="18"/>
        <v>0</v>
      </c>
      <c r="L23" s="10">
        <v>17250</v>
      </c>
      <c r="M23" s="15">
        <f t="shared" si="13"/>
        <v>17250</v>
      </c>
    </row>
    <row r="24" spans="1:13" ht="47.25" x14ac:dyDescent="0.25">
      <c r="A24" s="6">
        <v>4</v>
      </c>
      <c r="B24" s="5" t="s">
        <v>29</v>
      </c>
      <c r="C24" s="6">
        <v>82</v>
      </c>
      <c r="D24" s="6" t="s">
        <v>27</v>
      </c>
      <c r="E24" s="10"/>
      <c r="F24" s="10">
        <f t="shared" si="7"/>
        <v>0</v>
      </c>
      <c r="G24" s="10">
        <f t="shared" si="14"/>
        <v>0</v>
      </c>
      <c r="H24" s="10">
        <f t="shared" si="15"/>
        <v>0</v>
      </c>
      <c r="I24" s="10">
        <f t="shared" si="16"/>
        <v>0</v>
      </c>
      <c r="J24" s="10">
        <f t="shared" si="17"/>
        <v>0</v>
      </c>
      <c r="K24" s="10">
        <f t="shared" si="18"/>
        <v>0</v>
      </c>
      <c r="L24" s="10"/>
      <c r="M24" s="15">
        <f t="shared" si="13"/>
        <v>0</v>
      </c>
    </row>
    <row r="25" spans="1:13" ht="64.5" customHeight="1" x14ac:dyDescent="0.25">
      <c r="A25" s="6">
        <v>5</v>
      </c>
      <c r="B25" s="5" t="s">
        <v>30</v>
      </c>
      <c r="C25" s="6">
        <v>26</v>
      </c>
      <c r="D25" s="6" t="s">
        <v>27</v>
      </c>
      <c r="E25" s="10">
        <v>44958</v>
      </c>
      <c r="F25" s="10">
        <v>5715</v>
      </c>
      <c r="G25" s="10">
        <v>3810</v>
      </c>
      <c r="H25" s="10">
        <v>3210</v>
      </c>
      <c r="I25" s="10"/>
      <c r="J25" s="10">
        <v>7620</v>
      </c>
      <c r="K25" s="10">
        <f t="shared" si="18"/>
        <v>65313</v>
      </c>
      <c r="L25" s="10">
        <v>8000</v>
      </c>
      <c r="M25" s="15">
        <f t="shared" si="13"/>
        <v>73313</v>
      </c>
    </row>
    <row r="26" spans="1:13" ht="47.25" x14ac:dyDescent="0.25">
      <c r="A26" s="6">
        <v>6</v>
      </c>
      <c r="B26" s="5" t="s">
        <v>31</v>
      </c>
      <c r="C26" s="6">
        <v>30</v>
      </c>
      <c r="D26" s="6" t="s">
        <v>27</v>
      </c>
      <c r="E26" s="10">
        <v>11210</v>
      </c>
      <c r="F26" s="10">
        <v>6650</v>
      </c>
      <c r="G26" s="10">
        <v>950</v>
      </c>
      <c r="H26" s="10">
        <v>0</v>
      </c>
      <c r="I26" s="10">
        <v>0</v>
      </c>
      <c r="J26" s="10">
        <v>1900</v>
      </c>
      <c r="K26" s="10">
        <f t="shared" si="18"/>
        <v>20710</v>
      </c>
      <c r="L26" s="10">
        <v>5000</v>
      </c>
      <c r="M26" s="15">
        <f t="shared" si="13"/>
        <v>25710</v>
      </c>
    </row>
    <row r="27" spans="1:13" ht="47.25" x14ac:dyDescent="0.25">
      <c r="A27" s="6">
        <v>7</v>
      </c>
      <c r="B27" s="5" t="s">
        <v>32</v>
      </c>
      <c r="C27" s="6">
        <v>2</v>
      </c>
      <c r="D27" s="6" t="s">
        <v>27</v>
      </c>
      <c r="E27" s="10">
        <v>20060</v>
      </c>
      <c r="F27" s="10">
        <v>0</v>
      </c>
      <c r="G27" s="10">
        <v>0</v>
      </c>
      <c r="H27" s="10">
        <v>0</v>
      </c>
      <c r="I27" s="10">
        <v>0</v>
      </c>
      <c r="J27" s="10">
        <f t="shared" si="17"/>
        <v>2006</v>
      </c>
      <c r="K27" s="10">
        <f t="shared" si="18"/>
        <v>22066</v>
      </c>
      <c r="L27" s="10">
        <v>6000</v>
      </c>
      <c r="M27" s="15">
        <f t="shared" si="13"/>
        <v>28066</v>
      </c>
    </row>
    <row r="28" spans="1:13" ht="47.25" x14ac:dyDescent="0.25">
      <c r="A28" s="6">
        <v>8</v>
      </c>
      <c r="B28" s="5" t="s">
        <v>33</v>
      </c>
      <c r="C28" s="6">
        <v>30</v>
      </c>
      <c r="D28" s="6" t="s">
        <v>27</v>
      </c>
      <c r="E28" s="10">
        <v>1416</v>
      </c>
      <c r="F28" s="10">
        <v>0</v>
      </c>
      <c r="G28" s="10">
        <v>0</v>
      </c>
      <c r="H28" s="10">
        <v>0</v>
      </c>
      <c r="I28" s="10">
        <v>0</v>
      </c>
      <c r="J28" s="10">
        <f t="shared" si="17"/>
        <v>141.6</v>
      </c>
      <c r="K28" s="10">
        <f t="shared" si="18"/>
        <v>1557.6</v>
      </c>
      <c r="L28" s="10">
        <v>300</v>
      </c>
      <c r="M28" s="15">
        <f t="shared" si="13"/>
        <v>1857.6</v>
      </c>
    </row>
    <row r="29" spans="1:13" ht="34.5" customHeight="1" x14ac:dyDescent="0.25">
      <c r="A29" s="6">
        <v>9</v>
      </c>
      <c r="B29" s="5" t="s">
        <v>34</v>
      </c>
      <c r="C29" s="6">
        <v>28</v>
      </c>
      <c r="D29" s="6" t="s">
        <v>27</v>
      </c>
      <c r="E29" s="10">
        <v>13098</v>
      </c>
      <c r="F29" s="10">
        <v>0</v>
      </c>
      <c r="G29" s="10">
        <v>0</v>
      </c>
      <c r="H29" s="10">
        <v>0</v>
      </c>
      <c r="I29" s="10">
        <v>0</v>
      </c>
      <c r="J29" s="10">
        <f t="shared" si="17"/>
        <v>1309.8000000000002</v>
      </c>
      <c r="K29" s="10">
        <f t="shared" si="18"/>
        <v>14407.8</v>
      </c>
      <c r="L29" s="10">
        <v>700</v>
      </c>
      <c r="M29" s="15">
        <f t="shared" si="13"/>
        <v>15107.8</v>
      </c>
    </row>
    <row r="30" spans="1:13" ht="47.25" x14ac:dyDescent="0.25">
      <c r="A30" s="6">
        <v>10</v>
      </c>
      <c r="B30" s="5" t="s">
        <v>35</v>
      </c>
      <c r="C30" s="6">
        <v>64</v>
      </c>
      <c r="D30" s="6" t="s">
        <v>27</v>
      </c>
      <c r="E30" s="10">
        <v>2301</v>
      </c>
      <c r="F30" s="10">
        <v>0</v>
      </c>
      <c r="G30" s="10">
        <v>0</v>
      </c>
      <c r="H30" s="10">
        <v>0</v>
      </c>
      <c r="I30" s="10">
        <v>0</v>
      </c>
      <c r="J30" s="10">
        <f t="shared" si="17"/>
        <v>230.10000000000002</v>
      </c>
      <c r="K30" s="10">
        <f t="shared" si="18"/>
        <v>2531.1</v>
      </c>
      <c r="L30" s="10">
        <v>300</v>
      </c>
      <c r="M30" s="15">
        <f t="shared" si="13"/>
        <v>2831.1</v>
      </c>
    </row>
    <row r="31" spans="1:13" ht="47.25" x14ac:dyDescent="0.25">
      <c r="A31" s="6">
        <v>11</v>
      </c>
      <c r="B31" s="5" t="s">
        <v>36</v>
      </c>
      <c r="C31" s="6">
        <v>32</v>
      </c>
      <c r="D31" s="6" t="s">
        <v>27</v>
      </c>
      <c r="E31" s="10">
        <v>4602</v>
      </c>
      <c r="F31" s="10">
        <v>0</v>
      </c>
      <c r="G31" s="10">
        <v>0</v>
      </c>
      <c r="H31" s="10">
        <v>0</v>
      </c>
      <c r="I31" s="10">
        <v>0</v>
      </c>
      <c r="J31" s="10">
        <f t="shared" si="17"/>
        <v>460.20000000000005</v>
      </c>
      <c r="K31" s="10">
        <f t="shared" si="18"/>
        <v>5062.2</v>
      </c>
      <c r="L31" s="10">
        <v>500</v>
      </c>
      <c r="M31" s="15">
        <f t="shared" si="13"/>
        <v>5562.2</v>
      </c>
    </row>
    <row r="32" spans="1:13" ht="31.5" x14ac:dyDescent="0.25">
      <c r="A32" s="6">
        <v>12</v>
      </c>
      <c r="B32" s="5" t="s">
        <v>37</v>
      </c>
      <c r="C32" s="6">
        <v>28</v>
      </c>
      <c r="D32" s="6" t="s">
        <v>27</v>
      </c>
      <c r="E32" s="10">
        <v>3304</v>
      </c>
      <c r="F32" s="10">
        <v>0</v>
      </c>
      <c r="G32" s="10">
        <v>0</v>
      </c>
      <c r="H32" s="10">
        <v>0</v>
      </c>
      <c r="I32" s="10">
        <v>0</v>
      </c>
      <c r="J32" s="10">
        <f t="shared" si="17"/>
        <v>330.40000000000003</v>
      </c>
      <c r="K32" s="10">
        <f t="shared" si="18"/>
        <v>3634.4</v>
      </c>
      <c r="L32" s="10">
        <v>500</v>
      </c>
      <c r="M32" s="15">
        <f t="shared" si="13"/>
        <v>4134.3999999999996</v>
      </c>
    </row>
    <row r="33" spans="1:13" ht="31.5" x14ac:dyDescent="0.25">
      <c r="A33" s="6">
        <v>13</v>
      </c>
      <c r="B33" s="5" t="s">
        <v>38</v>
      </c>
      <c r="C33" s="6">
        <v>32</v>
      </c>
      <c r="D33" s="6" t="s">
        <v>27</v>
      </c>
      <c r="E33" s="10">
        <v>7670</v>
      </c>
      <c r="F33" s="10">
        <v>0</v>
      </c>
      <c r="G33" s="10">
        <v>0</v>
      </c>
      <c r="H33" s="10">
        <v>0</v>
      </c>
      <c r="I33" s="10">
        <v>0</v>
      </c>
      <c r="J33" s="10">
        <f t="shared" si="17"/>
        <v>767</v>
      </c>
      <c r="K33" s="10">
        <f t="shared" si="18"/>
        <v>8437</v>
      </c>
      <c r="L33" s="10">
        <v>700</v>
      </c>
      <c r="M33" s="15">
        <f t="shared" si="13"/>
        <v>9137</v>
      </c>
    </row>
    <row r="34" spans="1:13" ht="31.5" x14ac:dyDescent="0.25">
      <c r="A34" s="6">
        <v>14</v>
      </c>
      <c r="B34" s="5" t="s">
        <v>39</v>
      </c>
      <c r="C34" s="6">
        <v>32</v>
      </c>
      <c r="D34" s="6" t="s">
        <v>27</v>
      </c>
      <c r="E34" s="10">
        <v>20060</v>
      </c>
      <c r="F34" s="10">
        <v>0</v>
      </c>
      <c r="G34" s="10">
        <v>0</v>
      </c>
      <c r="H34" s="10">
        <v>0</v>
      </c>
      <c r="I34" s="10">
        <v>0</v>
      </c>
      <c r="J34" s="10">
        <f t="shared" si="17"/>
        <v>2006</v>
      </c>
      <c r="K34" s="10">
        <f t="shared" si="18"/>
        <v>22066</v>
      </c>
      <c r="L34" s="10">
        <v>1700</v>
      </c>
      <c r="M34" s="15">
        <f t="shared" si="13"/>
        <v>23766</v>
      </c>
    </row>
    <row r="35" spans="1:13" ht="20.25" customHeight="1" x14ac:dyDescent="0.25">
      <c r="A35" s="6">
        <v>15</v>
      </c>
      <c r="B35" s="5" t="s">
        <v>40</v>
      </c>
      <c r="C35" s="6">
        <v>32</v>
      </c>
      <c r="D35" s="6" t="s">
        <v>27</v>
      </c>
      <c r="E35" s="10">
        <v>11682</v>
      </c>
      <c r="F35" s="10">
        <v>0</v>
      </c>
      <c r="G35" s="10">
        <v>0</v>
      </c>
      <c r="H35" s="10">
        <v>0</v>
      </c>
      <c r="I35" s="10">
        <v>0</v>
      </c>
      <c r="J35" s="10">
        <f t="shared" si="17"/>
        <v>1168.2</v>
      </c>
      <c r="K35" s="10">
        <f t="shared" si="18"/>
        <v>12850.2</v>
      </c>
      <c r="L35" s="10">
        <v>1200</v>
      </c>
      <c r="M35" s="15">
        <f t="shared" si="13"/>
        <v>14050.2</v>
      </c>
    </row>
    <row r="36" spans="1:13" ht="21.75" customHeight="1" x14ac:dyDescent="0.25">
      <c r="A36" s="6">
        <v>16</v>
      </c>
      <c r="B36" s="5" t="s">
        <v>41</v>
      </c>
      <c r="C36" s="6">
        <v>8</v>
      </c>
      <c r="D36" s="6" t="s">
        <v>27</v>
      </c>
      <c r="E36" s="10">
        <v>20060</v>
      </c>
      <c r="F36" s="10">
        <v>0</v>
      </c>
      <c r="G36" s="10">
        <v>0</v>
      </c>
      <c r="H36" s="10">
        <v>0</v>
      </c>
      <c r="I36" s="10">
        <v>0</v>
      </c>
      <c r="J36" s="10">
        <f t="shared" si="17"/>
        <v>2006</v>
      </c>
      <c r="K36" s="10">
        <f t="shared" si="18"/>
        <v>22066</v>
      </c>
      <c r="L36" s="10">
        <v>2000</v>
      </c>
      <c r="M36" s="15">
        <f t="shared" si="13"/>
        <v>24066</v>
      </c>
    </row>
    <row r="37" spans="1:13" x14ac:dyDescent="0.25">
      <c r="A37" s="6">
        <v>17</v>
      </c>
      <c r="B37" s="3" t="s">
        <v>42</v>
      </c>
      <c r="C37" s="6"/>
      <c r="D37" s="6"/>
      <c r="E37" s="5"/>
      <c r="F37" s="5"/>
      <c r="G37" s="5"/>
      <c r="H37" s="5"/>
      <c r="I37" s="5"/>
      <c r="J37" s="5"/>
      <c r="K37" s="5"/>
      <c r="L37" s="5"/>
      <c r="M37" s="15">
        <f t="shared" si="13"/>
        <v>0</v>
      </c>
    </row>
    <row r="38" spans="1:13" ht="195.75" customHeight="1" x14ac:dyDescent="0.25">
      <c r="A38" s="7" t="s">
        <v>43</v>
      </c>
      <c r="B38" s="5" t="s">
        <v>100</v>
      </c>
      <c r="C38" s="6"/>
      <c r="D38" s="6"/>
      <c r="E38" s="5"/>
      <c r="F38" s="5"/>
      <c r="G38" s="5"/>
      <c r="H38" s="5"/>
      <c r="I38" s="5"/>
      <c r="J38" s="5"/>
      <c r="K38" s="5"/>
      <c r="L38" s="5"/>
      <c r="M38" s="15">
        <f t="shared" si="13"/>
        <v>0</v>
      </c>
    </row>
    <row r="39" spans="1:13" x14ac:dyDescent="0.25">
      <c r="A39" s="6" t="s">
        <v>12</v>
      </c>
      <c r="B39" s="5" t="s">
        <v>44</v>
      </c>
      <c r="C39" s="6">
        <v>200</v>
      </c>
      <c r="D39" s="6" t="s">
        <v>18</v>
      </c>
      <c r="E39" s="10">
        <v>579</v>
      </c>
      <c r="F39" s="10">
        <v>232</v>
      </c>
      <c r="G39" s="10">
        <v>174</v>
      </c>
      <c r="H39" s="10">
        <v>0</v>
      </c>
      <c r="I39" s="10">
        <f t="shared" ref="I39:I44" si="19">E39*5%</f>
        <v>28.950000000000003</v>
      </c>
      <c r="J39" s="10">
        <v>116</v>
      </c>
      <c r="K39" s="10">
        <f t="shared" ref="K39:K44" si="20">SUM(E39:J39)</f>
        <v>1129.95</v>
      </c>
      <c r="L39" s="10">
        <v>200</v>
      </c>
      <c r="M39" s="15">
        <f t="shared" si="13"/>
        <v>1329.95</v>
      </c>
    </row>
    <row r="40" spans="1:13" x14ac:dyDescent="0.25">
      <c r="A40" s="6" t="s">
        <v>45</v>
      </c>
      <c r="B40" s="5" t="s">
        <v>46</v>
      </c>
      <c r="C40" s="6">
        <v>300</v>
      </c>
      <c r="D40" s="6" t="s">
        <v>18</v>
      </c>
      <c r="E40" s="10">
        <v>368</v>
      </c>
      <c r="F40" s="10">
        <v>147</v>
      </c>
      <c r="G40" s="10">
        <v>110</v>
      </c>
      <c r="H40" s="10">
        <v>0</v>
      </c>
      <c r="I40" s="10">
        <f t="shared" si="19"/>
        <v>18.400000000000002</v>
      </c>
      <c r="J40" s="10">
        <v>74</v>
      </c>
      <c r="K40" s="10">
        <f t="shared" si="20"/>
        <v>717.4</v>
      </c>
      <c r="L40" s="10">
        <v>200</v>
      </c>
      <c r="M40" s="15">
        <f t="shared" si="13"/>
        <v>917.4</v>
      </c>
    </row>
    <row r="41" spans="1:13" x14ac:dyDescent="0.25">
      <c r="A41" s="6" t="s">
        <v>47</v>
      </c>
      <c r="B41" s="5" t="s">
        <v>48</v>
      </c>
      <c r="C41" s="6">
        <v>100</v>
      </c>
      <c r="D41" s="6" t="s">
        <v>18</v>
      </c>
      <c r="E41" s="10">
        <v>233</v>
      </c>
      <c r="F41" s="10">
        <v>93</v>
      </c>
      <c r="G41" s="10">
        <v>70</v>
      </c>
      <c r="H41" s="10">
        <v>0</v>
      </c>
      <c r="I41" s="10">
        <f t="shared" si="19"/>
        <v>11.65</v>
      </c>
      <c r="J41" s="10">
        <v>47</v>
      </c>
      <c r="K41" s="10">
        <f t="shared" si="20"/>
        <v>454.65</v>
      </c>
      <c r="L41" s="10">
        <v>200</v>
      </c>
      <c r="M41" s="15">
        <f t="shared" si="13"/>
        <v>654.65</v>
      </c>
    </row>
    <row r="42" spans="1:13" x14ac:dyDescent="0.25">
      <c r="A42" s="6" t="s">
        <v>49</v>
      </c>
      <c r="B42" s="5" t="s">
        <v>50</v>
      </c>
      <c r="C42" s="6">
        <v>300</v>
      </c>
      <c r="D42" s="6" t="s">
        <v>18</v>
      </c>
      <c r="E42" s="10">
        <v>152</v>
      </c>
      <c r="F42" s="10">
        <v>61</v>
      </c>
      <c r="G42" s="10">
        <v>40</v>
      </c>
      <c r="H42" s="10">
        <v>0</v>
      </c>
      <c r="I42" s="10">
        <f t="shared" si="19"/>
        <v>7.6000000000000005</v>
      </c>
      <c r="J42" s="10">
        <v>30</v>
      </c>
      <c r="K42" s="10">
        <f t="shared" si="20"/>
        <v>290.60000000000002</v>
      </c>
      <c r="L42" s="10">
        <v>200</v>
      </c>
      <c r="M42" s="15">
        <f t="shared" si="13"/>
        <v>490.6</v>
      </c>
    </row>
    <row r="43" spans="1:13" x14ac:dyDescent="0.25">
      <c r="A43" s="6" t="s">
        <v>51</v>
      </c>
      <c r="B43" s="5" t="s">
        <v>52</v>
      </c>
      <c r="C43" s="6">
        <v>350</v>
      </c>
      <c r="D43" s="6" t="s">
        <v>18</v>
      </c>
      <c r="E43" s="10">
        <v>93</v>
      </c>
      <c r="F43" s="10">
        <v>37</v>
      </c>
      <c r="G43" s="10">
        <v>50</v>
      </c>
      <c r="H43" s="10">
        <v>0</v>
      </c>
      <c r="I43" s="10">
        <f t="shared" si="19"/>
        <v>4.6500000000000004</v>
      </c>
      <c r="J43" s="10">
        <v>19</v>
      </c>
      <c r="K43" s="10">
        <f t="shared" si="20"/>
        <v>203.65</v>
      </c>
      <c r="L43" s="10">
        <v>196</v>
      </c>
      <c r="M43" s="15">
        <f t="shared" si="13"/>
        <v>399.65</v>
      </c>
    </row>
    <row r="44" spans="1:13" x14ac:dyDescent="0.25">
      <c r="A44" s="6" t="s">
        <v>53</v>
      </c>
      <c r="B44" s="5" t="s">
        <v>54</v>
      </c>
      <c r="C44" s="6">
        <v>300</v>
      </c>
      <c r="D44" s="6" t="s">
        <v>18</v>
      </c>
      <c r="E44" s="10">
        <v>60</v>
      </c>
      <c r="F44" s="10">
        <v>24</v>
      </c>
      <c r="G44" s="10">
        <v>40</v>
      </c>
      <c r="H44" s="10">
        <v>0</v>
      </c>
      <c r="I44" s="10">
        <f t="shared" si="19"/>
        <v>3</v>
      </c>
      <c r="J44" s="10">
        <v>12</v>
      </c>
      <c r="K44" s="10">
        <f t="shared" si="20"/>
        <v>139</v>
      </c>
      <c r="L44" s="10">
        <v>125</v>
      </c>
      <c r="M44" s="15">
        <f t="shared" si="13"/>
        <v>264</v>
      </c>
    </row>
    <row r="45" spans="1:13" x14ac:dyDescent="0.25">
      <c r="A45" s="7" t="s">
        <v>55</v>
      </c>
      <c r="B45" s="3" t="s">
        <v>56</v>
      </c>
      <c r="C45" s="6"/>
      <c r="D45" s="6"/>
      <c r="E45" s="5"/>
      <c r="F45" s="5"/>
      <c r="G45" s="5"/>
      <c r="H45" s="5"/>
      <c r="I45" s="5"/>
      <c r="J45" s="5"/>
      <c r="K45" s="5"/>
      <c r="L45" s="5"/>
      <c r="M45" s="15">
        <f t="shared" si="13"/>
        <v>0</v>
      </c>
    </row>
    <row r="46" spans="1:13" x14ac:dyDescent="0.25">
      <c r="A46" s="6" t="s">
        <v>12</v>
      </c>
      <c r="B46" s="5" t="s">
        <v>44</v>
      </c>
      <c r="C46" s="6">
        <v>6</v>
      </c>
      <c r="D46" s="6" t="s">
        <v>9</v>
      </c>
      <c r="E46" s="14">
        <v>13250</v>
      </c>
      <c r="F46" s="10">
        <f t="shared" ref="F46:F57" si="21">E46*30%</f>
        <v>3975</v>
      </c>
      <c r="G46" s="10">
        <v>3975</v>
      </c>
      <c r="H46" s="10">
        <f t="shared" ref="H46:H57" si="22">E46*20%</f>
        <v>2650</v>
      </c>
      <c r="I46" s="10"/>
      <c r="J46" s="10">
        <v>2650</v>
      </c>
      <c r="K46" s="10">
        <f t="shared" ref="K46:K57" si="23">SUM(E46:J46)</f>
        <v>26500</v>
      </c>
      <c r="L46" s="10">
        <v>2000</v>
      </c>
      <c r="M46" s="15">
        <f t="shared" si="13"/>
        <v>28500</v>
      </c>
    </row>
    <row r="47" spans="1:13" x14ac:dyDescent="0.25">
      <c r="A47" s="6" t="s">
        <v>45</v>
      </c>
      <c r="B47" s="5" t="s">
        <v>46</v>
      </c>
      <c r="C47" s="6">
        <v>6</v>
      </c>
      <c r="D47" s="6" t="s">
        <v>9</v>
      </c>
      <c r="E47" s="14">
        <v>8375</v>
      </c>
      <c r="F47" s="10">
        <f t="shared" si="21"/>
        <v>2512.5</v>
      </c>
      <c r="G47" s="10">
        <v>2512.5</v>
      </c>
      <c r="H47" s="10">
        <f t="shared" si="22"/>
        <v>1675</v>
      </c>
      <c r="I47" s="10"/>
      <c r="J47" s="10">
        <v>1675</v>
      </c>
      <c r="K47" s="10">
        <f t="shared" si="23"/>
        <v>16750</v>
      </c>
      <c r="L47" s="10">
        <v>1500</v>
      </c>
      <c r="M47" s="15">
        <f t="shared" si="13"/>
        <v>18250</v>
      </c>
    </row>
    <row r="48" spans="1:13" x14ac:dyDescent="0.25">
      <c r="A48" s="6" t="s">
        <v>47</v>
      </c>
      <c r="B48" s="5" t="s">
        <v>48</v>
      </c>
      <c r="C48" s="6">
        <v>6</v>
      </c>
      <c r="D48" s="6" t="s">
        <v>9</v>
      </c>
      <c r="E48" s="14">
        <v>6400</v>
      </c>
      <c r="F48" s="10">
        <f t="shared" si="21"/>
        <v>1920</v>
      </c>
      <c r="G48" s="10">
        <v>1920</v>
      </c>
      <c r="H48" s="10">
        <f t="shared" si="22"/>
        <v>1280</v>
      </c>
      <c r="I48" s="10"/>
      <c r="J48" s="10">
        <v>1280</v>
      </c>
      <c r="K48" s="10">
        <f t="shared" si="23"/>
        <v>12800</v>
      </c>
      <c r="L48" s="10">
        <v>1200</v>
      </c>
      <c r="M48" s="15">
        <f t="shared" si="13"/>
        <v>14000</v>
      </c>
    </row>
    <row r="49" spans="1:13" x14ac:dyDescent="0.25">
      <c r="A49" s="6" t="s">
        <v>49</v>
      </c>
      <c r="B49" s="5" t="s">
        <v>50</v>
      </c>
      <c r="C49" s="6">
        <v>6</v>
      </c>
      <c r="D49" s="6" t="s">
        <v>9</v>
      </c>
      <c r="E49" s="14">
        <v>3890</v>
      </c>
      <c r="F49" s="10">
        <f t="shared" si="21"/>
        <v>1167</v>
      </c>
      <c r="G49" s="10">
        <v>1167</v>
      </c>
      <c r="H49" s="10">
        <f t="shared" si="22"/>
        <v>778</v>
      </c>
      <c r="I49" s="10"/>
      <c r="J49" s="10">
        <v>778</v>
      </c>
      <c r="K49" s="10">
        <f t="shared" si="23"/>
        <v>7780</v>
      </c>
      <c r="L49" s="10">
        <v>1000</v>
      </c>
      <c r="M49" s="15">
        <f t="shared" si="13"/>
        <v>8780</v>
      </c>
    </row>
    <row r="50" spans="1:13" x14ac:dyDescent="0.25">
      <c r="A50" s="6" t="s">
        <v>57</v>
      </c>
      <c r="B50" s="5" t="s">
        <v>52</v>
      </c>
      <c r="C50" s="6">
        <v>6</v>
      </c>
      <c r="D50" s="6" t="s">
        <v>9</v>
      </c>
      <c r="E50" s="14">
        <v>2800</v>
      </c>
      <c r="F50" s="10">
        <f t="shared" si="21"/>
        <v>840</v>
      </c>
      <c r="G50" s="10">
        <v>840</v>
      </c>
      <c r="H50" s="10">
        <f t="shared" si="22"/>
        <v>560</v>
      </c>
      <c r="I50" s="10"/>
      <c r="J50" s="10">
        <v>560</v>
      </c>
      <c r="K50" s="10">
        <f t="shared" si="23"/>
        <v>5600</v>
      </c>
      <c r="L50" s="10">
        <v>1000</v>
      </c>
      <c r="M50" s="15">
        <f t="shared" si="13"/>
        <v>6600</v>
      </c>
    </row>
    <row r="51" spans="1:13" x14ac:dyDescent="0.25">
      <c r="A51" s="7" t="s">
        <v>58</v>
      </c>
      <c r="B51" s="3" t="s">
        <v>59</v>
      </c>
      <c r="C51" s="6"/>
      <c r="D51" s="6"/>
      <c r="E51" s="5"/>
      <c r="F51" s="10">
        <f t="shared" si="21"/>
        <v>0</v>
      </c>
      <c r="G51" s="10">
        <f t="shared" ref="G46:G57" si="24">E51*25%</f>
        <v>0</v>
      </c>
      <c r="H51" s="10">
        <f t="shared" si="22"/>
        <v>0</v>
      </c>
      <c r="I51" s="10">
        <f t="shared" ref="I46:I57" si="25">E51*5%</f>
        <v>0</v>
      </c>
      <c r="J51" s="10">
        <f t="shared" ref="J46:J57" si="26">E51*10%</f>
        <v>0</v>
      </c>
      <c r="K51" s="10">
        <f t="shared" si="23"/>
        <v>0</v>
      </c>
      <c r="L51" s="5"/>
      <c r="M51" s="15">
        <f t="shared" si="13"/>
        <v>0</v>
      </c>
    </row>
    <row r="52" spans="1:13" x14ac:dyDescent="0.25">
      <c r="A52" s="6" t="s">
        <v>12</v>
      </c>
      <c r="B52" s="5" t="s">
        <v>54</v>
      </c>
      <c r="C52" s="6">
        <v>3</v>
      </c>
      <c r="D52" s="6" t="s">
        <v>9</v>
      </c>
      <c r="E52" s="10">
        <v>1710</v>
      </c>
      <c r="F52" s="10">
        <f t="shared" si="21"/>
        <v>513</v>
      </c>
      <c r="G52" s="10">
        <v>513</v>
      </c>
      <c r="H52" s="10">
        <f t="shared" si="22"/>
        <v>342</v>
      </c>
      <c r="I52" s="10"/>
      <c r="J52" s="10">
        <v>342</v>
      </c>
      <c r="K52" s="10">
        <f t="shared" si="23"/>
        <v>3420</v>
      </c>
      <c r="L52" s="10">
        <v>800</v>
      </c>
      <c r="M52" s="15">
        <f t="shared" si="13"/>
        <v>4220</v>
      </c>
    </row>
    <row r="53" spans="1:13" x14ac:dyDescent="0.25">
      <c r="A53" s="6" t="s">
        <v>45</v>
      </c>
      <c r="B53" s="5" t="s">
        <v>44</v>
      </c>
      <c r="C53" s="6">
        <v>3</v>
      </c>
      <c r="D53" s="6" t="s">
        <v>9</v>
      </c>
      <c r="E53" s="10">
        <v>12750</v>
      </c>
      <c r="F53" s="10">
        <f t="shared" si="21"/>
        <v>3825</v>
      </c>
      <c r="G53" s="10">
        <v>3825</v>
      </c>
      <c r="H53" s="10">
        <f t="shared" si="22"/>
        <v>2550</v>
      </c>
      <c r="I53" s="10"/>
      <c r="J53" s="10">
        <v>2550</v>
      </c>
      <c r="K53" s="10">
        <f t="shared" si="23"/>
        <v>25500</v>
      </c>
      <c r="L53" s="10">
        <v>2000</v>
      </c>
      <c r="M53" s="15">
        <f t="shared" si="13"/>
        <v>27500</v>
      </c>
    </row>
    <row r="54" spans="1:13" x14ac:dyDescent="0.25">
      <c r="A54" s="6" t="s">
        <v>60</v>
      </c>
      <c r="B54" s="5" t="s">
        <v>61</v>
      </c>
      <c r="C54" s="6">
        <v>4</v>
      </c>
      <c r="D54" s="6" t="s">
        <v>9</v>
      </c>
      <c r="E54" s="10">
        <v>17500</v>
      </c>
      <c r="F54" s="10">
        <f t="shared" si="21"/>
        <v>5250</v>
      </c>
      <c r="G54" s="10">
        <v>5250</v>
      </c>
      <c r="H54" s="10">
        <f t="shared" si="22"/>
        <v>3500</v>
      </c>
      <c r="I54" s="10"/>
      <c r="J54" s="10">
        <v>3500</v>
      </c>
      <c r="K54" s="10">
        <f t="shared" si="23"/>
        <v>35000</v>
      </c>
      <c r="L54" s="10">
        <v>2000</v>
      </c>
      <c r="M54" s="15">
        <f t="shared" si="13"/>
        <v>37000</v>
      </c>
    </row>
    <row r="55" spans="1:13" x14ac:dyDescent="0.25">
      <c r="A55" s="6" t="s">
        <v>62</v>
      </c>
      <c r="B55" s="5" t="s">
        <v>63</v>
      </c>
      <c r="C55" s="6">
        <v>0</v>
      </c>
      <c r="D55" s="6" t="s">
        <v>9</v>
      </c>
      <c r="E55" s="10">
        <v>17500</v>
      </c>
      <c r="F55" s="10">
        <f t="shared" si="21"/>
        <v>5250</v>
      </c>
      <c r="G55" s="10">
        <v>5250</v>
      </c>
      <c r="H55" s="10">
        <f t="shared" si="22"/>
        <v>3500</v>
      </c>
      <c r="I55" s="10"/>
      <c r="J55" s="10">
        <v>3500</v>
      </c>
      <c r="K55" s="10">
        <f t="shared" si="23"/>
        <v>35000</v>
      </c>
      <c r="L55" s="10">
        <v>2000</v>
      </c>
      <c r="M55" s="15">
        <f t="shared" si="13"/>
        <v>37000</v>
      </c>
    </row>
    <row r="56" spans="1:13" x14ac:dyDescent="0.25">
      <c r="A56" s="6" t="s">
        <v>64</v>
      </c>
      <c r="B56" s="5" t="s">
        <v>65</v>
      </c>
      <c r="C56" s="6">
        <v>0</v>
      </c>
      <c r="D56" s="6" t="s">
        <v>9</v>
      </c>
      <c r="E56" s="10">
        <v>12880</v>
      </c>
      <c r="F56" s="10">
        <f t="shared" si="21"/>
        <v>3864</v>
      </c>
      <c r="G56" s="10">
        <v>3864</v>
      </c>
      <c r="H56" s="10">
        <f t="shared" si="22"/>
        <v>2576</v>
      </c>
      <c r="I56" s="10"/>
      <c r="J56" s="10">
        <v>2576</v>
      </c>
      <c r="K56" s="10">
        <f t="shared" si="23"/>
        <v>25760</v>
      </c>
      <c r="L56" s="10">
        <v>2000</v>
      </c>
      <c r="M56" s="15">
        <f t="shared" si="13"/>
        <v>27760</v>
      </c>
    </row>
    <row r="57" spans="1:13" x14ac:dyDescent="0.25">
      <c r="A57" s="6" t="s">
        <v>66</v>
      </c>
      <c r="B57" s="5" t="s">
        <v>67</v>
      </c>
      <c r="C57" s="6">
        <v>0</v>
      </c>
      <c r="D57" s="6" t="s">
        <v>9</v>
      </c>
      <c r="E57" s="10">
        <v>12250</v>
      </c>
      <c r="F57" s="10">
        <f t="shared" si="21"/>
        <v>3675</v>
      </c>
      <c r="G57" s="10">
        <v>3675</v>
      </c>
      <c r="H57" s="10">
        <f t="shared" si="22"/>
        <v>2450</v>
      </c>
      <c r="I57" s="10"/>
      <c r="J57" s="10">
        <v>2450</v>
      </c>
      <c r="K57" s="10">
        <f t="shared" si="23"/>
        <v>24500</v>
      </c>
      <c r="L57" s="10">
        <v>2000</v>
      </c>
      <c r="M57" s="15">
        <f t="shared" si="13"/>
        <v>26500</v>
      </c>
    </row>
    <row r="58" spans="1:13" ht="25.5" customHeight="1" x14ac:dyDescent="0.25">
      <c r="A58" s="6">
        <v>18</v>
      </c>
      <c r="B58" s="3" t="s">
        <v>68</v>
      </c>
      <c r="C58" s="6"/>
      <c r="D58" s="6"/>
      <c r="E58" s="5"/>
      <c r="F58" s="5"/>
      <c r="G58" s="5"/>
      <c r="H58" s="5"/>
      <c r="I58" s="5"/>
      <c r="J58" s="5"/>
      <c r="K58" s="5"/>
      <c r="L58" s="5"/>
      <c r="M58" s="15">
        <f t="shared" si="13"/>
        <v>0</v>
      </c>
    </row>
    <row r="59" spans="1:13" ht="162.75" customHeight="1" x14ac:dyDescent="0.25">
      <c r="A59" s="6" t="s">
        <v>43</v>
      </c>
      <c r="B59" s="5" t="s">
        <v>101</v>
      </c>
      <c r="C59" s="6"/>
      <c r="D59" s="6"/>
      <c r="E59" s="5"/>
      <c r="F59" s="5"/>
      <c r="G59" s="5"/>
      <c r="H59" s="5"/>
      <c r="I59" s="5"/>
      <c r="J59" s="5"/>
      <c r="K59" s="5"/>
      <c r="L59" s="5"/>
      <c r="M59" s="15">
        <f t="shared" si="13"/>
        <v>0</v>
      </c>
    </row>
    <row r="60" spans="1:13" x14ac:dyDescent="0.25">
      <c r="A60" s="6" t="s">
        <v>12</v>
      </c>
      <c r="B60" s="5" t="s">
        <v>69</v>
      </c>
      <c r="C60" s="6">
        <v>69</v>
      </c>
      <c r="D60" s="6" t="s">
        <v>18</v>
      </c>
      <c r="E60" s="10">
        <v>941</v>
      </c>
      <c r="F60" s="10">
        <v>376</v>
      </c>
      <c r="G60" s="10">
        <v>282</v>
      </c>
      <c r="H60" s="10"/>
      <c r="I60" s="10">
        <f t="shared" ref="I60:I64" si="27">E60*5%</f>
        <v>47.050000000000004</v>
      </c>
      <c r="J60" s="10">
        <v>188</v>
      </c>
      <c r="K60" s="10">
        <f t="shared" ref="K60:K64" si="28">SUM(E60:J60)</f>
        <v>1834.05</v>
      </c>
      <c r="L60" s="10">
        <v>345</v>
      </c>
      <c r="M60" s="15">
        <f t="shared" si="13"/>
        <v>2179.0500000000002</v>
      </c>
    </row>
    <row r="61" spans="1:13" x14ac:dyDescent="0.25">
      <c r="A61" s="6" t="s">
        <v>45</v>
      </c>
      <c r="B61" s="5" t="s">
        <v>70</v>
      </c>
      <c r="C61" s="6">
        <v>100</v>
      </c>
      <c r="D61" s="6" t="s">
        <v>18</v>
      </c>
      <c r="E61" s="10">
        <v>619</v>
      </c>
      <c r="F61" s="10">
        <v>248</v>
      </c>
      <c r="G61" s="10">
        <v>186</v>
      </c>
      <c r="H61" s="10"/>
      <c r="I61" s="10">
        <f t="shared" si="27"/>
        <v>30.950000000000003</v>
      </c>
      <c r="J61" s="10">
        <v>124</v>
      </c>
      <c r="K61" s="10">
        <f t="shared" si="28"/>
        <v>1207.95</v>
      </c>
      <c r="L61" s="10">
        <v>299</v>
      </c>
      <c r="M61" s="15">
        <f t="shared" si="13"/>
        <v>1506.95</v>
      </c>
    </row>
    <row r="62" spans="1:13" x14ac:dyDescent="0.25">
      <c r="A62" s="6" t="s">
        <v>47</v>
      </c>
      <c r="B62" s="5" t="s">
        <v>71</v>
      </c>
      <c r="C62" s="6">
        <v>800</v>
      </c>
      <c r="D62" s="6" t="s">
        <v>18</v>
      </c>
      <c r="E62" s="10">
        <v>418</v>
      </c>
      <c r="F62" s="10">
        <v>167</v>
      </c>
      <c r="G62" s="10">
        <v>125</v>
      </c>
      <c r="H62" s="10"/>
      <c r="I62" s="10">
        <f t="shared" si="27"/>
        <v>20.900000000000002</v>
      </c>
      <c r="J62" s="10">
        <v>84</v>
      </c>
      <c r="K62" s="10">
        <f t="shared" si="28"/>
        <v>814.9</v>
      </c>
      <c r="L62" s="10">
        <v>253</v>
      </c>
      <c r="M62" s="15">
        <f t="shared" si="13"/>
        <v>1067.9000000000001</v>
      </c>
    </row>
    <row r="63" spans="1:13" x14ac:dyDescent="0.25">
      <c r="A63" s="6" t="s">
        <v>49</v>
      </c>
      <c r="B63" s="5" t="s">
        <v>72</v>
      </c>
      <c r="C63" s="6">
        <v>900</v>
      </c>
      <c r="D63" s="6" t="s">
        <v>18</v>
      </c>
      <c r="E63" s="10">
        <v>268</v>
      </c>
      <c r="F63" s="10">
        <v>107</v>
      </c>
      <c r="G63" s="10">
        <v>80</v>
      </c>
      <c r="H63" s="10"/>
      <c r="I63" s="10">
        <f t="shared" si="27"/>
        <v>13.4</v>
      </c>
      <c r="J63" s="10">
        <v>54</v>
      </c>
      <c r="K63" s="10">
        <f t="shared" si="28"/>
        <v>522.4</v>
      </c>
      <c r="L63" s="10">
        <v>247</v>
      </c>
      <c r="M63" s="15">
        <f t="shared" si="13"/>
        <v>769.4</v>
      </c>
    </row>
    <row r="64" spans="1:13" x14ac:dyDescent="0.25">
      <c r="A64" s="6" t="s">
        <v>51</v>
      </c>
      <c r="B64" s="5" t="s">
        <v>44</v>
      </c>
      <c r="C64" s="6">
        <v>800</v>
      </c>
      <c r="D64" s="6" t="s">
        <v>18</v>
      </c>
      <c r="E64" s="10">
        <v>173</v>
      </c>
      <c r="F64" s="10">
        <v>69</v>
      </c>
      <c r="G64" s="10">
        <v>52</v>
      </c>
      <c r="H64" s="10"/>
      <c r="I64" s="10">
        <f t="shared" si="27"/>
        <v>8.65</v>
      </c>
      <c r="J64" s="10">
        <v>35</v>
      </c>
      <c r="K64" s="10">
        <f t="shared" si="28"/>
        <v>337.65</v>
      </c>
      <c r="L64" s="10">
        <v>230</v>
      </c>
      <c r="M64" s="15">
        <f t="shared" si="13"/>
        <v>567.65</v>
      </c>
    </row>
    <row r="65" spans="1:13" ht="33" customHeight="1" x14ac:dyDescent="0.25">
      <c r="A65" s="6">
        <v>19</v>
      </c>
      <c r="B65" s="5" t="s">
        <v>73</v>
      </c>
      <c r="C65" s="6"/>
      <c r="D65" s="6"/>
      <c r="E65" s="5"/>
      <c r="F65" s="5"/>
      <c r="G65" s="5"/>
      <c r="H65" s="5"/>
      <c r="I65" s="5"/>
      <c r="J65" s="5"/>
      <c r="K65" s="5"/>
      <c r="L65" s="5"/>
      <c r="M65" s="15">
        <f t="shared" si="13"/>
        <v>0</v>
      </c>
    </row>
    <row r="66" spans="1:13" x14ac:dyDescent="0.25">
      <c r="A66" s="6" t="s">
        <v>74</v>
      </c>
      <c r="B66" s="5" t="s">
        <v>70</v>
      </c>
      <c r="C66" s="6">
        <v>2</v>
      </c>
      <c r="D66" s="6" t="s">
        <v>27</v>
      </c>
      <c r="E66" s="10">
        <v>25000</v>
      </c>
      <c r="F66" s="10"/>
      <c r="G66" s="10"/>
      <c r="H66" s="10"/>
      <c r="I66" s="10"/>
      <c r="J66" s="10">
        <f t="shared" ref="J66" si="29">E66*10%</f>
        <v>2500</v>
      </c>
      <c r="K66" s="10">
        <f t="shared" ref="K66" si="30">SUM(E66:J66)</f>
        <v>27500</v>
      </c>
      <c r="L66" s="10">
        <v>1725</v>
      </c>
      <c r="M66" s="15">
        <f t="shared" si="13"/>
        <v>29225</v>
      </c>
    </row>
    <row r="67" spans="1:13" ht="31.5" x14ac:dyDescent="0.25">
      <c r="A67" s="6">
        <v>20</v>
      </c>
      <c r="B67" s="5" t="s">
        <v>75</v>
      </c>
      <c r="C67" s="6"/>
      <c r="D67" s="6"/>
      <c r="E67" s="10"/>
      <c r="F67" s="10"/>
      <c r="G67" s="10"/>
      <c r="H67" s="10"/>
      <c r="I67" s="10"/>
      <c r="J67" s="10"/>
      <c r="K67" s="10"/>
      <c r="L67" s="10"/>
      <c r="M67" s="15">
        <f t="shared" si="13"/>
        <v>0</v>
      </c>
    </row>
    <row r="68" spans="1:13" x14ac:dyDescent="0.25">
      <c r="A68" s="6" t="s">
        <v>12</v>
      </c>
      <c r="B68" s="5" t="s">
        <v>71</v>
      </c>
      <c r="C68" s="6">
        <v>90</v>
      </c>
      <c r="D68" s="6" t="s">
        <v>27</v>
      </c>
      <c r="E68" s="10">
        <v>6500</v>
      </c>
      <c r="F68" s="10"/>
      <c r="G68" s="10"/>
      <c r="H68" s="10"/>
      <c r="I68" s="10"/>
      <c r="J68" s="10">
        <v>1300</v>
      </c>
      <c r="K68" s="10">
        <f t="shared" ref="K68" si="31">SUM(E68:J68)</f>
        <v>7800</v>
      </c>
      <c r="L68" s="10">
        <v>805</v>
      </c>
      <c r="M68" s="15">
        <f t="shared" si="13"/>
        <v>8605</v>
      </c>
    </row>
    <row r="69" spans="1:13" ht="36.75" customHeight="1" x14ac:dyDescent="0.25">
      <c r="A69" s="6">
        <v>21</v>
      </c>
      <c r="B69" s="5" t="s">
        <v>76</v>
      </c>
      <c r="C69" s="6"/>
      <c r="D69" s="6"/>
      <c r="E69" s="5"/>
      <c r="F69" s="5"/>
      <c r="G69" s="5"/>
      <c r="H69" s="5"/>
      <c r="I69" s="5"/>
      <c r="J69" s="5"/>
      <c r="K69" s="5"/>
      <c r="L69" s="5"/>
      <c r="M69" s="15">
        <f t="shared" si="13"/>
        <v>0</v>
      </c>
    </row>
    <row r="70" spans="1:13" x14ac:dyDescent="0.25">
      <c r="A70" s="6" t="s">
        <v>12</v>
      </c>
      <c r="B70" s="5" t="s">
        <v>70</v>
      </c>
      <c r="C70" s="6">
        <v>1</v>
      </c>
      <c r="D70" s="6" t="s">
        <v>27</v>
      </c>
      <c r="E70" s="10">
        <v>2300</v>
      </c>
      <c r="F70" s="10"/>
      <c r="G70" s="10"/>
      <c r="H70" s="10"/>
      <c r="I70" s="10"/>
      <c r="J70" s="10">
        <v>460</v>
      </c>
      <c r="K70" s="10">
        <f t="shared" ref="K70:K72" si="32">SUM(E70:J70)</f>
        <v>2760</v>
      </c>
      <c r="L70" s="10">
        <v>805</v>
      </c>
      <c r="M70" s="15">
        <f t="shared" si="13"/>
        <v>3565</v>
      </c>
    </row>
    <row r="71" spans="1:13" x14ac:dyDescent="0.25">
      <c r="A71" s="6" t="s">
        <v>19</v>
      </c>
      <c r="B71" s="5" t="s">
        <v>71</v>
      </c>
      <c r="C71" s="6">
        <v>1</v>
      </c>
      <c r="D71" s="6" t="s">
        <v>27</v>
      </c>
      <c r="E71" s="10">
        <v>2070</v>
      </c>
      <c r="F71" s="10"/>
      <c r="G71" s="10"/>
      <c r="H71" s="10"/>
      <c r="I71" s="10"/>
      <c r="J71" s="10">
        <v>414</v>
      </c>
      <c r="K71" s="10">
        <f t="shared" si="32"/>
        <v>2484</v>
      </c>
      <c r="L71" s="10">
        <v>805</v>
      </c>
      <c r="M71" s="15">
        <f t="shared" si="13"/>
        <v>3289</v>
      </c>
    </row>
    <row r="72" spans="1:13" x14ac:dyDescent="0.25">
      <c r="A72" s="6" t="s">
        <v>47</v>
      </c>
      <c r="B72" s="5" t="s">
        <v>72</v>
      </c>
      <c r="C72" s="6">
        <v>1</v>
      </c>
      <c r="D72" s="6" t="s">
        <v>27</v>
      </c>
      <c r="E72" s="10">
        <v>1955</v>
      </c>
      <c r="F72" s="10"/>
      <c r="G72" s="10"/>
      <c r="H72" s="10"/>
      <c r="I72" s="10"/>
      <c r="J72" s="10">
        <v>391</v>
      </c>
      <c r="K72" s="10">
        <f t="shared" si="32"/>
        <v>2346</v>
      </c>
      <c r="L72" s="10">
        <v>805</v>
      </c>
      <c r="M72" s="15">
        <f t="shared" si="13"/>
        <v>3151</v>
      </c>
    </row>
    <row r="73" spans="1:13" ht="31.5" x14ac:dyDescent="0.25">
      <c r="A73" s="6">
        <v>22</v>
      </c>
      <c r="B73" s="5" t="s">
        <v>77</v>
      </c>
      <c r="C73" s="6"/>
      <c r="D73" s="6"/>
      <c r="E73" s="5"/>
      <c r="F73" s="5"/>
      <c r="G73" s="5"/>
      <c r="H73" s="5"/>
      <c r="I73" s="5"/>
      <c r="J73" s="5"/>
      <c r="K73" s="5"/>
      <c r="L73" s="5"/>
      <c r="M73" s="15">
        <f t="shared" si="13"/>
        <v>0</v>
      </c>
    </row>
    <row r="74" spans="1:13" x14ac:dyDescent="0.25">
      <c r="A74" s="6" t="s">
        <v>12</v>
      </c>
      <c r="B74" s="5" t="s">
        <v>71</v>
      </c>
      <c r="C74" s="6">
        <v>7</v>
      </c>
      <c r="D74" s="6" t="s">
        <v>27</v>
      </c>
      <c r="E74" s="10">
        <v>4000</v>
      </c>
      <c r="F74" s="10"/>
      <c r="G74" s="10"/>
      <c r="H74" s="10"/>
      <c r="I74" s="10"/>
      <c r="J74" s="10">
        <v>800</v>
      </c>
      <c r="K74" s="10">
        <f t="shared" ref="K74:K80" si="33">SUM(E74:J74)</f>
        <v>4800</v>
      </c>
      <c r="L74" s="10">
        <v>1000</v>
      </c>
      <c r="M74" s="15">
        <f t="shared" si="13"/>
        <v>5800</v>
      </c>
    </row>
    <row r="75" spans="1:13" x14ac:dyDescent="0.25">
      <c r="A75" s="6" t="s">
        <v>45</v>
      </c>
      <c r="B75" s="5" t="s">
        <v>72</v>
      </c>
      <c r="C75" s="6">
        <v>30</v>
      </c>
      <c r="D75" s="6" t="s">
        <v>27</v>
      </c>
      <c r="E75" s="10">
        <v>3000</v>
      </c>
      <c r="F75" s="10"/>
      <c r="G75" s="10"/>
      <c r="H75" s="10"/>
      <c r="I75" s="10"/>
      <c r="J75" s="10">
        <v>600</v>
      </c>
      <c r="K75" s="10">
        <f t="shared" si="33"/>
        <v>3600</v>
      </c>
      <c r="L75" s="10">
        <v>1000</v>
      </c>
      <c r="M75" s="15">
        <f t="shared" si="13"/>
        <v>4600</v>
      </c>
    </row>
    <row r="76" spans="1:13" ht="98.25" customHeight="1" x14ac:dyDescent="0.25">
      <c r="A76" s="6">
        <v>23</v>
      </c>
      <c r="B76" s="5" t="s">
        <v>106</v>
      </c>
      <c r="C76" s="6">
        <v>1</v>
      </c>
      <c r="D76" s="6" t="s">
        <v>27</v>
      </c>
      <c r="E76" s="10">
        <v>0</v>
      </c>
      <c r="F76" s="10">
        <f t="shared" ref="F74:F80" si="34">E76*30%</f>
        <v>0</v>
      </c>
      <c r="G76" s="10">
        <f t="shared" ref="G74:G80" si="35">E76*25%</f>
        <v>0</v>
      </c>
      <c r="H76" s="10">
        <f t="shared" ref="H74:H80" si="36">E76*20%</f>
        <v>0</v>
      </c>
      <c r="I76" s="10">
        <f t="shared" ref="I74:I80" si="37">E76*5%</f>
        <v>0</v>
      </c>
      <c r="J76" s="10">
        <f t="shared" ref="J74:J80" si="38">E76*10%</f>
        <v>0</v>
      </c>
      <c r="K76" s="10">
        <f t="shared" si="33"/>
        <v>0</v>
      </c>
      <c r="L76" s="10">
        <v>28750</v>
      </c>
      <c r="M76" s="15">
        <f t="shared" si="13"/>
        <v>28750</v>
      </c>
    </row>
    <row r="77" spans="1:13" ht="47.25" x14ac:dyDescent="0.25">
      <c r="A77" s="6">
        <v>24</v>
      </c>
      <c r="B77" s="5" t="s">
        <v>78</v>
      </c>
      <c r="C77" s="6">
        <v>0</v>
      </c>
      <c r="D77" s="6" t="s">
        <v>27</v>
      </c>
      <c r="E77" s="10">
        <v>51750</v>
      </c>
      <c r="F77" s="10"/>
      <c r="G77" s="10"/>
      <c r="H77" s="10"/>
      <c r="I77" s="10"/>
      <c r="J77" s="10"/>
      <c r="K77" s="10">
        <f t="shared" si="33"/>
        <v>51750</v>
      </c>
      <c r="L77" s="10">
        <v>8050</v>
      </c>
      <c r="M77" s="15">
        <f t="shared" si="13"/>
        <v>59800</v>
      </c>
    </row>
    <row r="78" spans="1:13" ht="47.25" x14ac:dyDescent="0.25">
      <c r="A78" s="6">
        <v>25</v>
      </c>
      <c r="B78" s="5" t="s">
        <v>79</v>
      </c>
      <c r="C78" s="6">
        <v>0</v>
      </c>
      <c r="D78" s="6" t="s">
        <v>27</v>
      </c>
      <c r="E78" s="10">
        <v>43700</v>
      </c>
      <c r="F78" s="10"/>
      <c r="G78" s="10"/>
      <c r="H78" s="10"/>
      <c r="I78" s="10"/>
      <c r="J78" s="10"/>
      <c r="K78" s="10">
        <f t="shared" si="33"/>
        <v>43700</v>
      </c>
      <c r="L78" s="10">
        <v>8050</v>
      </c>
      <c r="M78" s="15">
        <f t="shared" si="13"/>
        <v>51750</v>
      </c>
    </row>
    <row r="79" spans="1:13" ht="78.75" x14ac:dyDescent="0.25">
      <c r="A79" s="6">
        <v>26</v>
      </c>
      <c r="B79" s="5" t="s">
        <v>105</v>
      </c>
      <c r="C79" s="6">
        <v>1</v>
      </c>
      <c r="D79" s="6" t="s">
        <v>21</v>
      </c>
      <c r="E79" s="10">
        <v>450000</v>
      </c>
      <c r="F79" s="10"/>
      <c r="G79" s="10"/>
      <c r="H79" s="10"/>
      <c r="I79" s="10"/>
      <c r="J79" s="10"/>
      <c r="K79" s="10">
        <f t="shared" si="33"/>
        <v>450000</v>
      </c>
      <c r="L79" s="10">
        <v>120000</v>
      </c>
      <c r="M79" s="15">
        <f t="shared" si="13"/>
        <v>570000</v>
      </c>
    </row>
    <row r="80" spans="1:13" ht="47.25" x14ac:dyDescent="0.25">
      <c r="A80" s="6">
        <v>27</v>
      </c>
      <c r="B80" s="5" t="s">
        <v>80</v>
      </c>
      <c r="C80" s="6">
        <v>1</v>
      </c>
      <c r="D80" s="6" t="s">
        <v>21</v>
      </c>
      <c r="E80" s="10">
        <v>200000</v>
      </c>
      <c r="F80" s="10"/>
      <c r="G80" s="10"/>
      <c r="H80" s="10"/>
      <c r="I80" s="10"/>
      <c r="J80" s="10"/>
      <c r="K80" s="10">
        <f t="shared" si="33"/>
        <v>200000</v>
      </c>
      <c r="L80" s="10">
        <v>150000</v>
      </c>
      <c r="M80" s="15">
        <f t="shared" si="13"/>
        <v>350000</v>
      </c>
    </row>
    <row r="81" spans="1:13" x14ac:dyDescent="0.25">
      <c r="A81" s="18" t="s">
        <v>81</v>
      </c>
      <c r="B81" s="18"/>
      <c r="C81" s="18"/>
      <c r="D81" s="18"/>
      <c r="E81" s="18"/>
      <c r="F81" s="18"/>
      <c r="G81" s="18"/>
      <c r="H81" s="18"/>
      <c r="I81" s="18"/>
      <c r="J81" s="18"/>
      <c r="K81" s="18"/>
      <c r="L81" s="18"/>
      <c r="M81" s="18"/>
    </row>
    <row r="82" spans="1:13" x14ac:dyDescent="0.25">
      <c r="A82" s="22" t="s">
        <v>82</v>
      </c>
      <c r="B82" s="22"/>
      <c r="C82" s="22"/>
      <c r="D82" s="6"/>
      <c r="E82" s="5"/>
      <c r="F82" s="5"/>
      <c r="G82" s="5"/>
      <c r="H82" s="5"/>
      <c r="I82" s="5"/>
      <c r="J82" s="5"/>
      <c r="K82" s="5"/>
      <c r="L82" s="5"/>
      <c r="M82" s="5"/>
    </row>
    <row r="83" spans="1:13" ht="47.25" x14ac:dyDescent="0.25">
      <c r="A83" s="6">
        <v>1</v>
      </c>
      <c r="B83" s="5" t="s">
        <v>83</v>
      </c>
      <c r="C83" s="6">
        <v>1</v>
      </c>
      <c r="D83" s="6" t="s">
        <v>8</v>
      </c>
      <c r="E83" s="10">
        <v>0</v>
      </c>
      <c r="F83" s="10">
        <f t="shared" ref="F83:F85" si="39">E83*30%</f>
        <v>0</v>
      </c>
      <c r="G83" s="10">
        <f t="shared" ref="G83:G85" si="40">E83*25%</f>
        <v>0</v>
      </c>
      <c r="H83" s="10">
        <f t="shared" ref="H83:H85" si="41">E83*20%</f>
        <v>0</v>
      </c>
      <c r="I83" s="10">
        <f t="shared" ref="I83:I85" si="42">E83*5%</f>
        <v>0</v>
      </c>
      <c r="J83" s="10">
        <f t="shared" ref="J83:J85" si="43">E83*10%</f>
        <v>0</v>
      </c>
      <c r="K83" s="10">
        <f t="shared" ref="K83:K85" si="44">SUM(E83:J83)</f>
        <v>0</v>
      </c>
      <c r="L83" s="10"/>
      <c r="M83" s="15">
        <f t="shared" ref="M83:M98" si="45">L83+K83</f>
        <v>0</v>
      </c>
    </row>
    <row r="84" spans="1:13" ht="52.5" customHeight="1" x14ac:dyDescent="0.25">
      <c r="A84" s="6">
        <v>2</v>
      </c>
      <c r="B84" s="5" t="s">
        <v>84</v>
      </c>
      <c r="C84" s="6">
        <v>3</v>
      </c>
      <c r="D84" s="6" t="s">
        <v>27</v>
      </c>
      <c r="E84" s="10"/>
      <c r="F84" s="10">
        <f t="shared" si="39"/>
        <v>0</v>
      </c>
      <c r="G84" s="10">
        <f t="shared" si="40"/>
        <v>0</v>
      </c>
      <c r="H84" s="10">
        <f t="shared" si="41"/>
        <v>0</v>
      </c>
      <c r="I84" s="10">
        <f t="shared" si="42"/>
        <v>0</v>
      </c>
      <c r="J84" s="10">
        <f t="shared" si="43"/>
        <v>0</v>
      </c>
      <c r="K84" s="10">
        <f t="shared" si="44"/>
        <v>0</v>
      </c>
      <c r="L84" s="10"/>
      <c r="M84" s="15">
        <f t="shared" si="45"/>
        <v>0</v>
      </c>
    </row>
    <row r="85" spans="1:13" ht="126" x14ac:dyDescent="0.25">
      <c r="A85" s="6">
        <v>3</v>
      </c>
      <c r="B85" s="5" t="s">
        <v>102</v>
      </c>
      <c r="C85" s="6">
        <v>1</v>
      </c>
      <c r="D85" s="6" t="s">
        <v>8</v>
      </c>
      <c r="E85" s="10"/>
      <c r="F85" s="10">
        <f t="shared" si="39"/>
        <v>0</v>
      </c>
      <c r="G85" s="10">
        <f t="shared" si="40"/>
        <v>0</v>
      </c>
      <c r="H85" s="10">
        <f t="shared" si="41"/>
        <v>0</v>
      </c>
      <c r="I85" s="10">
        <f t="shared" si="42"/>
        <v>0</v>
      </c>
      <c r="J85" s="10">
        <f t="shared" si="43"/>
        <v>0</v>
      </c>
      <c r="K85" s="10">
        <f t="shared" si="44"/>
        <v>0</v>
      </c>
      <c r="L85" s="10"/>
      <c r="M85" s="15">
        <f t="shared" si="45"/>
        <v>0</v>
      </c>
    </row>
    <row r="86" spans="1:13" x14ac:dyDescent="0.25">
      <c r="A86" s="6">
        <v>4</v>
      </c>
      <c r="B86" s="3" t="s">
        <v>85</v>
      </c>
      <c r="C86" s="6"/>
      <c r="D86" s="6"/>
      <c r="E86" s="5"/>
      <c r="F86" s="5"/>
      <c r="G86" s="5"/>
      <c r="H86" s="5"/>
      <c r="I86" s="5"/>
      <c r="J86" s="5"/>
      <c r="K86" s="5"/>
      <c r="L86" s="5"/>
      <c r="M86" s="15">
        <f t="shared" si="45"/>
        <v>0</v>
      </c>
    </row>
    <row r="87" spans="1:13" ht="178.5" customHeight="1" x14ac:dyDescent="0.25">
      <c r="A87" s="7" t="s">
        <v>43</v>
      </c>
      <c r="B87" s="5" t="s">
        <v>103</v>
      </c>
      <c r="C87" s="6"/>
      <c r="D87" s="6"/>
      <c r="E87" s="5"/>
      <c r="F87" s="5"/>
      <c r="G87" s="5"/>
      <c r="H87" s="5"/>
      <c r="I87" s="5"/>
      <c r="J87" s="5"/>
      <c r="K87" s="5"/>
      <c r="L87" s="5"/>
      <c r="M87" s="15">
        <f t="shared" si="45"/>
        <v>0</v>
      </c>
    </row>
    <row r="88" spans="1:13" x14ac:dyDescent="0.25">
      <c r="A88" s="6" t="s">
        <v>12</v>
      </c>
      <c r="B88" s="5" t="s">
        <v>44</v>
      </c>
      <c r="C88" s="6">
        <v>60</v>
      </c>
      <c r="D88" s="6" t="s">
        <v>18</v>
      </c>
      <c r="E88" s="10">
        <v>579</v>
      </c>
      <c r="F88" s="10">
        <v>232</v>
      </c>
      <c r="G88" s="10">
        <v>174</v>
      </c>
      <c r="H88" s="10"/>
      <c r="I88" s="10">
        <f t="shared" ref="I88:I93" si="46">E88*5%</f>
        <v>28.950000000000003</v>
      </c>
      <c r="J88" s="10">
        <v>116</v>
      </c>
      <c r="K88" s="10">
        <f t="shared" ref="K88:K93" si="47">SUM(E88:J88)</f>
        <v>1129.95</v>
      </c>
      <c r="L88" s="10">
        <v>200</v>
      </c>
      <c r="M88" s="15">
        <f t="shared" si="45"/>
        <v>1329.95</v>
      </c>
    </row>
    <row r="89" spans="1:13" x14ac:dyDescent="0.25">
      <c r="A89" s="6" t="s">
        <v>45</v>
      </c>
      <c r="B89" s="5" t="s">
        <v>46</v>
      </c>
      <c r="C89" s="6">
        <v>40</v>
      </c>
      <c r="D89" s="6" t="s">
        <v>18</v>
      </c>
      <c r="E89" s="10">
        <v>368</v>
      </c>
      <c r="F89" s="10">
        <v>147</v>
      </c>
      <c r="G89" s="10">
        <v>110</v>
      </c>
      <c r="H89" s="10"/>
      <c r="I89" s="10">
        <f t="shared" si="46"/>
        <v>18.400000000000002</v>
      </c>
      <c r="J89" s="10">
        <v>74</v>
      </c>
      <c r="K89" s="10">
        <f t="shared" si="47"/>
        <v>717.4</v>
      </c>
      <c r="L89" s="10">
        <v>200</v>
      </c>
      <c r="M89" s="15">
        <f t="shared" si="45"/>
        <v>917.4</v>
      </c>
    </row>
    <row r="90" spans="1:13" x14ac:dyDescent="0.25">
      <c r="A90" s="6" t="s">
        <v>47</v>
      </c>
      <c r="B90" s="5" t="s">
        <v>48</v>
      </c>
      <c r="C90" s="6">
        <v>50</v>
      </c>
      <c r="D90" s="6" t="s">
        <v>18</v>
      </c>
      <c r="E90" s="10">
        <v>233</v>
      </c>
      <c r="F90" s="10">
        <v>93</v>
      </c>
      <c r="G90" s="10">
        <v>70</v>
      </c>
      <c r="H90" s="10"/>
      <c r="I90" s="10">
        <f t="shared" si="46"/>
        <v>11.65</v>
      </c>
      <c r="J90" s="10">
        <v>47</v>
      </c>
      <c r="K90" s="10">
        <f t="shared" si="47"/>
        <v>454.65</v>
      </c>
      <c r="L90" s="10">
        <v>200</v>
      </c>
      <c r="M90" s="15">
        <f t="shared" si="45"/>
        <v>654.65</v>
      </c>
    </row>
    <row r="91" spans="1:13" x14ac:dyDescent="0.25">
      <c r="A91" s="6" t="s">
        <v>49</v>
      </c>
      <c r="B91" s="5" t="s">
        <v>50</v>
      </c>
      <c r="C91" s="6">
        <v>60</v>
      </c>
      <c r="D91" s="6" t="s">
        <v>18</v>
      </c>
      <c r="E91" s="10">
        <v>152</v>
      </c>
      <c r="F91" s="10">
        <v>61</v>
      </c>
      <c r="G91" s="10">
        <v>60</v>
      </c>
      <c r="H91" s="10"/>
      <c r="I91" s="10">
        <f t="shared" si="46"/>
        <v>7.6000000000000005</v>
      </c>
      <c r="J91" s="10">
        <v>30</v>
      </c>
      <c r="K91" s="10">
        <f t="shared" si="47"/>
        <v>310.60000000000002</v>
      </c>
      <c r="L91" s="10">
        <v>200</v>
      </c>
      <c r="M91" s="15">
        <f t="shared" si="45"/>
        <v>510.6</v>
      </c>
    </row>
    <row r="92" spans="1:13" x14ac:dyDescent="0.25">
      <c r="A92" s="6" t="s">
        <v>51</v>
      </c>
      <c r="B92" s="5" t="s">
        <v>52</v>
      </c>
      <c r="C92" s="6">
        <v>40</v>
      </c>
      <c r="D92" s="6" t="s">
        <v>18</v>
      </c>
      <c r="E92" s="10">
        <v>93</v>
      </c>
      <c r="F92" s="10">
        <v>37</v>
      </c>
      <c r="G92" s="10">
        <v>50</v>
      </c>
      <c r="H92" s="10"/>
      <c r="I92" s="10">
        <f t="shared" si="46"/>
        <v>4.6500000000000004</v>
      </c>
      <c r="J92" s="10">
        <v>19</v>
      </c>
      <c r="K92" s="10">
        <f t="shared" si="47"/>
        <v>203.65</v>
      </c>
      <c r="L92" s="10">
        <v>196</v>
      </c>
      <c r="M92" s="15">
        <f t="shared" si="45"/>
        <v>399.65</v>
      </c>
    </row>
    <row r="93" spans="1:13" x14ac:dyDescent="0.25">
      <c r="A93" s="6" t="s">
        <v>53</v>
      </c>
      <c r="B93" s="5" t="s">
        <v>54</v>
      </c>
      <c r="C93" s="6">
        <v>270</v>
      </c>
      <c r="D93" s="6" t="s">
        <v>18</v>
      </c>
      <c r="E93" s="10">
        <v>60</v>
      </c>
      <c r="F93" s="10">
        <v>24</v>
      </c>
      <c r="G93" s="10">
        <v>40</v>
      </c>
      <c r="H93" s="10"/>
      <c r="I93" s="10">
        <f t="shared" si="46"/>
        <v>3</v>
      </c>
      <c r="J93" s="10">
        <v>12</v>
      </c>
      <c r="K93" s="10">
        <f t="shared" si="47"/>
        <v>139</v>
      </c>
      <c r="L93" s="10">
        <v>125</v>
      </c>
      <c r="M93" s="15">
        <f t="shared" si="45"/>
        <v>264</v>
      </c>
    </row>
    <row r="94" spans="1:13" x14ac:dyDescent="0.25">
      <c r="A94" s="6">
        <v>5</v>
      </c>
      <c r="B94" s="3" t="s">
        <v>56</v>
      </c>
      <c r="C94" s="6"/>
      <c r="D94" s="6"/>
      <c r="E94" s="5"/>
      <c r="F94" s="5"/>
      <c r="G94" s="5"/>
      <c r="H94" s="5"/>
      <c r="I94" s="5"/>
      <c r="J94" s="5"/>
      <c r="K94" s="5"/>
      <c r="L94" s="5"/>
      <c r="M94" s="15">
        <f t="shared" si="45"/>
        <v>0</v>
      </c>
    </row>
    <row r="95" spans="1:13" x14ac:dyDescent="0.25">
      <c r="A95" s="6" t="s">
        <v>12</v>
      </c>
      <c r="B95" s="5" t="s">
        <v>44</v>
      </c>
      <c r="C95" s="6">
        <v>0</v>
      </c>
      <c r="D95" s="6" t="s">
        <v>9</v>
      </c>
      <c r="E95" s="10">
        <v>13250</v>
      </c>
      <c r="F95" s="10">
        <f t="shared" ref="F95:F98" si="48">E95*30%</f>
        <v>3975</v>
      </c>
      <c r="G95" s="10">
        <v>3975</v>
      </c>
      <c r="H95" s="10">
        <f t="shared" ref="H95:H98" si="49">E95*20%</f>
        <v>2650</v>
      </c>
      <c r="I95" s="10"/>
      <c r="J95" s="10">
        <v>2650</v>
      </c>
      <c r="K95" s="10">
        <f t="shared" ref="K95:K98" si="50">SUM(E95:J95)</f>
        <v>26500</v>
      </c>
      <c r="L95" s="10">
        <v>2000</v>
      </c>
      <c r="M95" s="15">
        <f t="shared" si="45"/>
        <v>28500</v>
      </c>
    </row>
    <row r="96" spans="1:13" x14ac:dyDescent="0.25">
      <c r="A96" s="6" t="s">
        <v>19</v>
      </c>
      <c r="B96" s="5" t="s">
        <v>86</v>
      </c>
      <c r="C96" s="6">
        <v>6</v>
      </c>
      <c r="D96" s="6" t="s">
        <v>9</v>
      </c>
      <c r="E96" s="10">
        <v>6400</v>
      </c>
      <c r="F96" s="10">
        <f t="shared" si="48"/>
        <v>1920</v>
      </c>
      <c r="G96" s="10">
        <v>1920</v>
      </c>
      <c r="H96" s="10">
        <f t="shared" si="49"/>
        <v>1280</v>
      </c>
      <c r="I96" s="10"/>
      <c r="J96" s="10">
        <v>1280</v>
      </c>
      <c r="K96" s="10">
        <f t="shared" si="50"/>
        <v>12800</v>
      </c>
      <c r="L96" s="10">
        <v>1200</v>
      </c>
      <c r="M96" s="15">
        <f t="shared" si="45"/>
        <v>14000</v>
      </c>
    </row>
    <row r="97" spans="1:13" x14ac:dyDescent="0.25">
      <c r="A97" s="6">
        <v>6</v>
      </c>
      <c r="B97" s="5" t="s">
        <v>65</v>
      </c>
      <c r="C97" s="6">
        <v>0</v>
      </c>
      <c r="D97" s="6" t="s">
        <v>9</v>
      </c>
      <c r="E97" s="10">
        <v>12880</v>
      </c>
      <c r="F97" s="10">
        <f t="shared" si="48"/>
        <v>3864</v>
      </c>
      <c r="G97" s="10">
        <v>3864</v>
      </c>
      <c r="H97" s="10">
        <f t="shared" si="49"/>
        <v>2576</v>
      </c>
      <c r="I97" s="10"/>
      <c r="J97" s="10">
        <v>2576</v>
      </c>
      <c r="K97" s="10">
        <f t="shared" si="50"/>
        <v>25760</v>
      </c>
      <c r="L97" s="10">
        <v>2000</v>
      </c>
      <c r="M97" s="15">
        <f t="shared" si="45"/>
        <v>27760</v>
      </c>
    </row>
    <row r="98" spans="1:13" x14ac:dyDescent="0.25">
      <c r="A98" s="6">
        <v>7</v>
      </c>
      <c r="B98" s="5" t="s">
        <v>67</v>
      </c>
      <c r="C98" s="6">
        <v>0</v>
      </c>
      <c r="D98" s="6" t="s">
        <v>9</v>
      </c>
      <c r="E98" s="10">
        <v>12250</v>
      </c>
      <c r="F98" s="10">
        <f t="shared" si="48"/>
        <v>3675</v>
      </c>
      <c r="G98" s="10">
        <v>3675</v>
      </c>
      <c r="H98" s="10">
        <f t="shared" si="49"/>
        <v>2450</v>
      </c>
      <c r="I98" s="10"/>
      <c r="J98" s="10">
        <v>2450</v>
      </c>
      <c r="K98" s="10">
        <f t="shared" si="50"/>
        <v>24500</v>
      </c>
      <c r="L98" s="10">
        <v>2000</v>
      </c>
      <c r="M98" s="15">
        <f t="shared" si="45"/>
        <v>26500</v>
      </c>
    </row>
    <row r="99" spans="1:13" x14ac:dyDescent="0.25">
      <c r="A99" s="21" t="s">
        <v>87</v>
      </c>
      <c r="B99" s="21"/>
      <c r="C99" s="21"/>
      <c r="D99" s="21"/>
      <c r="E99" s="17"/>
      <c r="F99" s="17"/>
      <c r="G99" s="17"/>
      <c r="H99" s="17"/>
      <c r="I99" s="17"/>
      <c r="J99" s="17"/>
      <c r="K99" s="17"/>
      <c r="L99" s="17"/>
      <c r="M99" s="17"/>
    </row>
    <row r="100" spans="1:13" x14ac:dyDescent="0.25">
      <c r="A100" s="22" t="s">
        <v>108</v>
      </c>
      <c r="B100" s="22"/>
      <c r="C100" s="22"/>
      <c r="D100" s="6"/>
      <c r="E100" s="5"/>
      <c r="F100" s="5"/>
      <c r="G100" s="5"/>
      <c r="H100" s="5"/>
      <c r="I100" s="5"/>
      <c r="J100" s="5"/>
      <c r="K100" s="5"/>
      <c r="L100" s="5"/>
      <c r="M100" s="5"/>
    </row>
    <row r="101" spans="1:13" ht="47.25" x14ac:dyDescent="0.25">
      <c r="A101" s="6">
        <v>1</v>
      </c>
      <c r="B101" s="5" t="s">
        <v>88</v>
      </c>
      <c r="C101" s="6">
        <v>1</v>
      </c>
      <c r="D101" s="6" t="s">
        <v>89</v>
      </c>
      <c r="E101" s="10">
        <v>132000</v>
      </c>
      <c r="F101" s="10"/>
      <c r="G101" s="10"/>
      <c r="H101" s="10"/>
      <c r="I101" s="10"/>
      <c r="J101" s="10"/>
      <c r="K101" s="10">
        <f t="shared" ref="K101:K105" si="51">SUM(E101:J101)</f>
        <v>132000</v>
      </c>
      <c r="L101" s="10">
        <v>60000</v>
      </c>
      <c r="M101" s="15">
        <f t="shared" ref="M101:M105" si="52">L101+K101</f>
        <v>192000</v>
      </c>
    </row>
    <row r="102" spans="1:13" ht="69.75" customHeight="1" x14ac:dyDescent="0.25">
      <c r="A102" s="6">
        <v>2</v>
      </c>
      <c r="B102" s="5" t="s">
        <v>90</v>
      </c>
      <c r="C102" s="6">
        <v>1</v>
      </c>
      <c r="D102" s="6" t="s">
        <v>89</v>
      </c>
      <c r="E102" s="10">
        <v>300000</v>
      </c>
      <c r="F102" s="10"/>
      <c r="G102" s="10"/>
      <c r="H102" s="10"/>
      <c r="I102" s="10"/>
      <c r="J102" s="10"/>
      <c r="K102" s="10">
        <f t="shared" si="51"/>
        <v>300000</v>
      </c>
      <c r="L102" s="10">
        <v>50000</v>
      </c>
      <c r="M102" s="15">
        <f t="shared" si="52"/>
        <v>350000</v>
      </c>
    </row>
    <row r="103" spans="1:13" ht="63" x14ac:dyDescent="0.25">
      <c r="A103" s="6">
        <v>3</v>
      </c>
      <c r="B103" s="5" t="s">
        <v>91</v>
      </c>
      <c r="C103" s="6">
        <v>4</v>
      </c>
      <c r="D103" s="6" t="s">
        <v>8</v>
      </c>
      <c r="E103" s="10">
        <v>10000</v>
      </c>
      <c r="F103" s="10"/>
      <c r="G103" s="10"/>
      <c r="H103" s="10"/>
      <c r="I103" s="10"/>
      <c r="J103" s="10"/>
      <c r="K103" s="10">
        <f t="shared" si="51"/>
        <v>10000</v>
      </c>
      <c r="L103" s="10">
        <v>15000</v>
      </c>
      <c r="M103" s="15">
        <f t="shared" si="52"/>
        <v>25000</v>
      </c>
    </row>
    <row r="104" spans="1:13" ht="47.25" x14ac:dyDescent="0.25">
      <c r="A104" s="6">
        <v>4</v>
      </c>
      <c r="B104" s="5" t="s">
        <v>92</v>
      </c>
      <c r="C104" s="6">
        <v>1</v>
      </c>
      <c r="D104" s="6" t="s">
        <v>89</v>
      </c>
      <c r="E104" s="10">
        <v>150000</v>
      </c>
      <c r="F104" s="10"/>
      <c r="G104" s="10"/>
      <c r="H104" s="10"/>
      <c r="I104" s="10"/>
      <c r="J104" s="10"/>
      <c r="K104" s="10">
        <f t="shared" si="51"/>
        <v>150000</v>
      </c>
      <c r="L104" s="10">
        <v>150000</v>
      </c>
      <c r="M104" s="15">
        <f t="shared" si="52"/>
        <v>300000</v>
      </c>
    </row>
    <row r="105" spans="1:13" ht="31.5" x14ac:dyDescent="0.25">
      <c r="A105" s="6">
        <v>5</v>
      </c>
      <c r="B105" s="5" t="s">
        <v>93</v>
      </c>
      <c r="C105" s="6">
        <v>1</v>
      </c>
      <c r="D105" s="6" t="s">
        <v>89</v>
      </c>
      <c r="E105" s="10">
        <v>0</v>
      </c>
      <c r="F105" s="10">
        <f t="shared" ref="F101:F105" si="53">E105*30%</f>
        <v>0</v>
      </c>
      <c r="G105" s="10">
        <f t="shared" ref="G101:G105" si="54">E105*25%</f>
        <v>0</v>
      </c>
      <c r="H105" s="10">
        <f t="shared" ref="H101:H105" si="55">E105*20%</f>
        <v>0</v>
      </c>
      <c r="I105" s="10">
        <f t="shared" ref="I101:I105" si="56">E105*5%</f>
        <v>0</v>
      </c>
      <c r="J105" s="10">
        <f t="shared" ref="J101:J105" si="57">E105*10%</f>
        <v>0</v>
      </c>
      <c r="K105" s="10">
        <f t="shared" si="51"/>
        <v>0</v>
      </c>
      <c r="L105" s="10">
        <v>300000</v>
      </c>
      <c r="M105" s="15">
        <f t="shared" si="52"/>
        <v>300000</v>
      </c>
    </row>
    <row r="106" spans="1:13" x14ac:dyDescent="0.25">
      <c r="A106" s="8"/>
    </row>
    <row r="107" spans="1:13" x14ac:dyDescent="0.25">
      <c r="A107" s="8"/>
    </row>
    <row r="108" spans="1:13" x14ac:dyDescent="0.25">
      <c r="A108" s="8"/>
    </row>
    <row r="109" spans="1:13" x14ac:dyDescent="0.25">
      <c r="A109" s="8"/>
    </row>
  </sheetData>
  <mergeCells count="9">
    <mergeCell ref="A82:C82"/>
    <mergeCell ref="A99:D99"/>
    <mergeCell ref="E99:M99"/>
    <mergeCell ref="A100:C100"/>
    <mergeCell ref="A3:D3"/>
    <mergeCell ref="A9:A10"/>
    <mergeCell ref="A19:M19"/>
    <mergeCell ref="A20:B20"/>
    <mergeCell ref="A81:M81"/>
  </mergeCells>
  <printOptions horizontalCentered="1"/>
  <pageMargins left="0" right="0" top="0.55118110236220474" bottom="0.74803149606299213" header="0.31496062992125984" footer="0.31496062992125984"/>
  <pageSetup paperSize="9" scale="76" orientation="landscape"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actual</vt:lpstr>
      <vt:lpstr>RA</vt:lpstr>
      <vt:lpstr>actual!Print_Titles</vt:lpstr>
      <vt:lpstr>RA!Print_Titles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Aslam</dc:creator>
  <cp:lastModifiedBy>Rehan Aslam</cp:lastModifiedBy>
  <cp:lastPrinted>2024-07-10T12:46:10Z</cp:lastPrinted>
  <dcterms:created xsi:type="dcterms:W3CDTF">2015-06-05T18:17:20Z</dcterms:created>
  <dcterms:modified xsi:type="dcterms:W3CDTF">2024-07-10T12:47:05Z</dcterms:modified>
</cp:coreProperties>
</file>