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D:\Pioneer\Running projects\Amreli Steel - 10th Floor Dolmen Sky Tower Clifton Karachi\BOQ\"/>
    </mc:Choice>
  </mc:AlternateContent>
  <xr:revisionPtr revIDLastSave="0" documentId="13_ncr:1_{6B6132F6-839B-4885-A3CE-C7F7C12125F1}"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Fire!$A$1:$K$52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14" i="5" l="1"/>
  <c r="J51" i="2" l="1"/>
  <c r="K51" i="2" s="1"/>
  <c r="J50" i="2"/>
  <c r="K50" i="2" s="1"/>
  <c r="J49" i="2"/>
  <c r="K49" i="2" s="1"/>
  <c r="J48" i="2"/>
  <c r="K48" i="2" s="1"/>
  <c r="K20" i="2"/>
  <c r="J20" i="2"/>
  <c r="J19" i="2"/>
  <c r="K19" i="2" s="1"/>
  <c r="H51" i="2"/>
  <c r="H50" i="2"/>
  <c r="H49" i="2"/>
  <c r="H48" i="2"/>
  <c r="H21" i="2"/>
  <c r="H20" i="2"/>
  <c r="H19" i="2"/>
  <c r="H11" i="2"/>
  <c r="H12" i="2"/>
  <c r="H13" i="2"/>
  <c r="H14" i="2"/>
  <c r="H15" i="2"/>
  <c r="H10" i="2"/>
  <c r="J78" i="1"/>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I16" i="2"/>
  <c r="J16" i="2" s="1"/>
  <c r="K16" i="2" s="1"/>
  <c r="I51" i="2"/>
  <c r="I50" i="2"/>
  <c r="I49" i="2"/>
  <c r="I48" i="2"/>
  <c r="I47" i="2"/>
  <c r="I45" i="2"/>
  <c r="I44" i="2"/>
  <c r="I43" i="2"/>
  <c r="I42" i="2"/>
  <c r="I39" i="2"/>
  <c r="I38" i="2"/>
  <c r="I37" i="2"/>
  <c r="I36" i="2"/>
  <c r="I35" i="2"/>
  <c r="I32" i="2"/>
  <c r="I28" i="2"/>
  <c r="I27" i="2"/>
  <c r="I26" i="2"/>
  <c r="I25" i="2"/>
  <c r="I21" i="2"/>
  <c r="I20" i="2"/>
  <c r="I17" i="2"/>
  <c r="J15" i="2"/>
  <c r="K15" i="2" s="1"/>
  <c r="I14" i="2"/>
  <c r="J14" i="2" s="1"/>
  <c r="K14" i="2" s="1"/>
  <c r="I13" i="2"/>
  <c r="J13" i="2" s="1"/>
  <c r="K13" i="2" s="1"/>
  <c r="I12" i="2"/>
  <c r="J12" i="2" s="1"/>
  <c r="K12" i="2" s="1"/>
  <c r="I11" i="2"/>
  <c r="J11" i="2" s="1"/>
  <c r="K11" i="2" s="1"/>
  <c r="I10" i="2"/>
  <c r="J10" i="2" s="1"/>
  <c r="K10" i="2" s="1"/>
  <c r="I142" i="1"/>
  <c r="J142" i="1" s="1"/>
  <c r="I139" i="1"/>
  <c r="J139" i="1" s="1"/>
  <c r="K139" i="1" s="1"/>
  <c r="I135" i="1"/>
  <c r="J135" i="1" s="1"/>
  <c r="I132" i="1"/>
  <c r="J132" i="1" s="1"/>
  <c r="I126" i="1"/>
  <c r="J126" i="1" s="1"/>
  <c r="I123" i="1"/>
  <c r="J123" i="1" s="1"/>
  <c r="K123" i="1" s="1"/>
  <c r="I122" i="1"/>
  <c r="J122" i="1" s="1"/>
  <c r="I118" i="1"/>
  <c r="J118" i="1" s="1"/>
  <c r="I117" i="1"/>
  <c r="J117" i="1" s="1"/>
  <c r="K117" i="1" s="1"/>
  <c r="I113" i="1"/>
  <c r="J113" i="1" s="1"/>
  <c r="K113" i="1" s="1"/>
  <c r="I111" i="1"/>
  <c r="J111" i="1" s="1"/>
  <c r="I110" i="1"/>
  <c r="J110" i="1" s="1"/>
  <c r="I108" i="1"/>
  <c r="J108" i="1" s="1"/>
  <c r="I102" i="1"/>
  <c r="J102" i="1" s="1"/>
  <c r="K102" i="1" s="1"/>
  <c r="I99" i="1"/>
  <c r="J99" i="1" s="1"/>
  <c r="I96" i="1"/>
  <c r="J96" i="1" s="1"/>
  <c r="I90" i="1"/>
  <c r="J90" i="1" s="1"/>
  <c r="I85" i="1"/>
  <c r="J85" i="1" s="1"/>
  <c r="K85" i="1" s="1"/>
  <c r="I78" i="1"/>
  <c r="I70" i="1"/>
  <c r="J70" i="1" s="1"/>
  <c r="I66" i="1"/>
  <c r="J66" i="1" s="1"/>
  <c r="I64" i="1"/>
  <c r="J64" i="1" s="1"/>
  <c r="K64" i="1" s="1"/>
  <c r="I62" i="1"/>
  <c r="J62" i="1" s="1"/>
  <c r="I61" i="1"/>
  <c r="J61" i="1" s="1"/>
  <c r="K61" i="1" s="1"/>
  <c r="I59" i="1"/>
  <c r="J59" i="1" s="1"/>
  <c r="I57" i="1"/>
  <c r="J57" i="1" s="1"/>
  <c r="K57" i="1" s="1"/>
  <c r="I55" i="1"/>
  <c r="J55" i="1" s="1"/>
  <c r="K55" i="1" s="1"/>
  <c r="I53" i="1"/>
  <c r="J53" i="1" s="1"/>
  <c r="I50" i="1"/>
  <c r="J50" i="1" s="1"/>
  <c r="I48" i="1"/>
  <c r="J48" i="1" s="1"/>
  <c r="K48" i="1" s="1"/>
  <c r="I45" i="1"/>
  <c r="J45" i="1" s="1"/>
  <c r="I43" i="1"/>
  <c r="J43" i="1" s="1"/>
  <c r="I42" i="1"/>
  <c r="J42" i="1" s="1"/>
  <c r="I40" i="1"/>
  <c r="J40" i="1" s="1"/>
  <c r="K40" i="1" s="1"/>
  <c r="I38" i="1"/>
  <c r="J38" i="1" s="1"/>
  <c r="I36" i="1"/>
  <c r="J36" i="1" s="1"/>
  <c r="I29" i="1"/>
  <c r="J29" i="1" s="1"/>
  <c r="I28" i="1"/>
  <c r="J28" i="1" s="1"/>
  <c r="K28" i="1" s="1"/>
  <c r="I27" i="1"/>
  <c r="J27" i="1" s="1"/>
  <c r="I26" i="1"/>
  <c r="J26" i="1" s="1"/>
  <c r="I25" i="1"/>
  <c r="J25" i="1" s="1"/>
  <c r="I24" i="1"/>
  <c r="J24" i="1" s="1"/>
  <c r="K24" i="1" s="1"/>
  <c r="I23" i="1"/>
  <c r="J23" i="1" s="1"/>
  <c r="I22" i="1"/>
  <c r="J22" i="1" s="1"/>
  <c r="I21" i="1"/>
  <c r="J21" i="1" s="1"/>
  <c r="I20" i="1"/>
  <c r="J20" i="1" s="1"/>
  <c r="K20" i="1" s="1"/>
  <c r="I19" i="1"/>
  <c r="J19" i="1" s="1"/>
  <c r="I12" i="1"/>
  <c r="J12" i="1" s="1"/>
  <c r="I11" i="1"/>
  <c r="J11" i="1" s="1"/>
  <c r="K19" i="1" l="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 r="E16" i="5" s="1"/>
</calcChain>
</file>

<file path=xl/sharedStrings.xml><?xml version="1.0" encoding="utf-8"?>
<sst xmlns="http://schemas.openxmlformats.org/spreadsheetml/2006/main" count="352" uniqueCount="216">
  <si>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</si>
  <si>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</si>
  <si>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</si>
  <si>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</si>
  <si>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</si>
  <si>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</si>
  <si>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</si>
  <si>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</si>
  <si>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</si>
  <si>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</si>
  <si>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</si>
  <si>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</si>
  <si>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</si>
  <si>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</si>
  <si>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</si>
  <si>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</si>
  <si>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</si>
  <si>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</si>
  <si>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</si>
  <si>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</si>
  <si>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</si>
  <si>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</si>
  <si>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</si>
  <si>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</si>
  <si>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</si>
  <si>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</si>
  <si>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</si>
  <si>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</si>
  <si>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</si>
  <si>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</si>
  <si>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</si>
  <si>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</si>
  <si>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</si>
  <si>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</si>
  <si>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</si>
  <si>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</si>
  <si>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</si>
  <si>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</si>
  <si>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</si>
  <si>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</si>
  <si>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</si>
  <si>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</si>
  <si>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</si>
  <si>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</si>
  <si>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</si>
  <si>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</si>
  <si>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</si>
  <si>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</si>
  <si>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</si>
  <si>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</si>
  <si>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</si>
  <si>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</si>
  <si>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</si>
  <si>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</si>
  <si>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</si>
  <si>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</si>
  <si>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</si>
  <si>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</si>
  <si>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</si>
  <si>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</si>
  <si>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</si>
  <si>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</si>
  <si>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</si>
  <si>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</si>
  <si>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</si>
  <si>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</si>
  <si>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</si>
  <si>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</si>
  <si>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</si>
  <si>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</si>
  <si>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</si>
  <si>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</si>
  <si>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</si>
  <si>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</si>
  <si>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</si>
  <si>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</si>
  <si>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</si>
  <si>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</si>
  <si>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</si>
  <si>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</si>
  <si>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</si>
  <si>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</si>
  <si>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</si>
  <si>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</si>
  <si>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</si>
  <si>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</si>
  <si>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</si>
  <si>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</si>
  <si>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</si>
  <si>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</si>
  <si>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</si>
  <si>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</si>
  <si>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</si>
  <si>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</si>
  <si>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</si>
  <si>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</si>
  <si>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</si>
  <si>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</si>
  <si>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</si>
  <si>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</si>
  <si>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</si>
  <si>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</si>
  <si>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</si>
  <si>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</si>
  <si>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</si>
  <si>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</si>
  <si>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</si>
  <si>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</si>
  <si>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</si>
  <si>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</si>
  <si>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</si>
  <si>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</si>
  <si>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</si>
  <si>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</si>
  <si>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</si>
  <si>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</si>
  <si>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</si>
  <si>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</si>
  <si>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</si>
  <si>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</si>
  <si>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</si>
  <si>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</si>
  <si>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</si>
  <si>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</si>
  <si>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</si>
  <si>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</si>
  <si>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</si>
  <si>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</si>
  <si>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</si>
  <si>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</si>
  <si>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</si>
  <si>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</si>
  <si>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</si>
  <si>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</si>
  <si>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</si>
  <si>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</si>
  <si>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</si>
  <si>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</si>
  <si>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</si>
  <si>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</si>
  <si>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</si>
  <si>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</si>
  <si>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</si>
  <si>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</si>
  <si>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</si>
  <si>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</si>
  <si>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</si>
  <si>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</si>
  <si>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</si>
  <si>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</si>
  <si>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</si>
  <si>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</si>
  <si>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</si>
  <si>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</si>
  <si>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</si>
  <si>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</si>
  <si>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</si>
  <si>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</si>
  <si>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</si>
  <si>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</si>
  <si>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</si>
  <si>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</si>
  <si>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</si>
  <si>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</si>
  <si>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</si>
  <si>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</si>
  <si>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</si>
  <si>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</si>
  <si>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</si>
  <si>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</si>
  <si>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</si>
  <si>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</si>
  <si>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</si>
  <si>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</si>
  <si>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</si>
  <si>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</si>
  <si>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</si>
  <si>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</si>
  <si>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</si>
  <si>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</si>
  <si>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</si>
  <si>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</si>
  <si>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</si>
  <si>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</si>
  <si>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</si>
  <si>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</si>
  <si>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</si>
  <si>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</si>
  <si>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</si>
  <si>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</si>
  <si>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</si>
  <si>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</si>
  <si>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</si>
  <si>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</si>
  <si>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</si>
  <si>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</si>
  <si>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</si>
  <si>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</si>
  <si>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</si>
  <si>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</si>
  <si>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</si>
  <si>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</si>
  <si>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</si>
  <si>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</si>
  <si>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</si>
  <si>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</si>
  <si>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</si>
  <si>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</si>
  <si>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</si>
  <si>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</si>
  <si>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</si>
  <si>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</si>
  <si>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</si>
  <si>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</si>
  <si>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</si>
  <si>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Variations (05 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</si>
</sst>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4"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2">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Amreli%20Steel%20-%2010th%20Floor%20Dolmen%20Sky%20Tower%20Clifton%20Karachi\Variation%20Order\Summary%20of%20VOs.xlsx" TargetMode="External"/><Relationship Id="rId1" Type="http://schemas.openxmlformats.org/officeDocument/2006/relationships/externalLinkPath" Target="/Pioneer/Running%20projects/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C22">
            <v>1174421.2631999999</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19"/>
  <sheetViews>
    <sheetView tabSelected="1" workbookViewId="0">
      <selection activeCell="F19" sqref="F19"/>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6.6640625" style="50" bestFit="1" customWidth="1"/>
    <col min="7" max="16384" width="9.33203125" style="50"/>
  </cols>
  <sheetData>
    <row r="2" spans="1:8" ht="18" x14ac:dyDescent="0.2">
      <c r="A2" s="171" t="s">
        <v>201</v>
      </c>
      <c r="B2" s="171"/>
      <c r="C2" s="171"/>
      <c r="D2" s="171"/>
      <c r="E2" s="171"/>
      <c r="F2" s="49"/>
      <c r="G2" s="49"/>
      <c r="H2" s="49"/>
    </row>
    <row r="3" spans="1:8" ht="24" customHeight="1" x14ac:dyDescent="0.2">
      <c r="A3" s="48"/>
      <c r="B3" s="48"/>
      <c r="C3" s="48"/>
      <c r="D3" s="48"/>
      <c r="E3" s="48"/>
      <c r="F3" s="49"/>
      <c r="G3" s="49"/>
      <c r="H3" s="49"/>
    </row>
    <row r="4" spans="1:8" ht="17.25" customHeight="1" x14ac:dyDescent="0.2">
      <c r="A4" s="172" t="s">
        <v>198</v>
      </c>
      <c r="B4" s="172"/>
      <c r="C4" s="172"/>
      <c r="D4" s="172"/>
      <c r="E4" s="172"/>
      <c r="F4" s="49"/>
      <c r="G4" s="49"/>
      <c r="H4" s="49"/>
    </row>
    <row r="5" spans="1:8" ht="15.75" x14ac:dyDescent="0.2">
      <c r="A5" s="173"/>
      <c r="B5" s="173"/>
      <c r="C5" s="173"/>
      <c r="D5" s="173"/>
      <c r="E5" s="173"/>
    </row>
    <row r="6" spans="1:8" ht="15.75" x14ac:dyDescent="0.2">
      <c r="A6" s="174" t="s">
        <v>213</v>
      </c>
      <c r="B6" s="174"/>
      <c r="C6" s="174"/>
      <c r="D6" s="174"/>
      <c r="E6" s="174"/>
    </row>
    <row r="7" spans="1:8" ht="15.75" thickBot="1" x14ac:dyDescent="0.25">
      <c r="A7" s="51"/>
      <c r="B7" s="52"/>
      <c r="C7" s="53"/>
      <c r="D7" s="53"/>
      <c r="E7" s="53"/>
    </row>
    <row r="8" spans="1:8" ht="32.25" thickBot="1" x14ac:dyDescent="0.25">
      <c r="A8" s="54" t="s">
        <v>192</v>
      </c>
      <c r="B8" s="175" t="s">
        <v>2</v>
      </c>
      <c r="C8" s="175"/>
      <c r="D8" s="55"/>
      <c r="E8" s="56" t="s">
        <v>193</v>
      </c>
    </row>
    <row r="9" spans="1:8" ht="20.25" customHeight="1" x14ac:dyDescent="0.2">
      <c r="A9" s="57"/>
      <c r="B9" s="169"/>
      <c r="C9" s="170"/>
      <c r="D9" s="57"/>
      <c r="E9" s="58"/>
    </row>
    <row r="10" spans="1:8" ht="21" customHeight="1" x14ac:dyDescent="0.2">
      <c r="A10" s="57">
        <v>1</v>
      </c>
      <c r="B10" s="176" t="s">
        <v>194</v>
      </c>
      <c r="C10" s="177"/>
      <c r="D10" s="57" t="s">
        <v>195</v>
      </c>
      <c r="E10" s="58">
        <f>HVAC!K143</f>
        <v>6300184</v>
      </c>
    </row>
    <row r="11" spans="1:8" ht="15.75" x14ac:dyDescent="0.2">
      <c r="A11" s="57"/>
      <c r="B11" s="169"/>
      <c r="C11" s="170"/>
      <c r="D11" s="57"/>
      <c r="E11" s="59"/>
    </row>
    <row r="12" spans="1:8" ht="15.75" x14ac:dyDescent="0.2">
      <c r="A12" s="57">
        <v>2</v>
      </c>
      <c r="B12" s="176" t="s">
        <v>196</v>
      </c>
      <c r="C12" s="177"/>
      <c r="D12" s="57" t="s">
        <v>195</v>
      </c>
      <c r="E12" s="59">
        <f>Fire!K52</f>
        <v>1333996.5</v>
      </c>
    </row>
    <row r="13" spans="1:8" ht="15.75" x14ac:dyDescent="0.2">
      <c r="A13" s="57"/>
      <c r="B13" s="178"/>
      <c r="C13" s="178"/>
      <c r="D13" s="57"/>
      <c r="E13" s="58"/>
    </row>
    <row r="14" spans="1:8" ht="15.75" x14ac:dyDescent="0.2">
      <c r="A14" s="119">
        <v>3</v>
      </c>
      <c r="B14" s="120" t="s">
        <v>215</v>
      </c>
      <c r="C14" s="121"/>
      <c r="D14" s="57" t="s">
        <v>195</v>
      </c>
      <c r="E14" s="122">
        <f>[1]Sheet1!$C$22</f>
        <v>1174421.2631999999</v>
      </c>
    </row>
    <row r="15" spans="1:8" ht="16.5" thickBot="1" x14ac:dyDescent="0.25">
      <c r="A15" s="119"/>
      <c r="B15" s="120"/>
      <c r="C15" s="121"/>
      <c r="D15" s="119"/>
      <c r="E15" s="122"/>
    </row>
    <row r="16" spans="1:8" ht="24.75" customHeight="1" thickBot="1" x14ac:dyDescent="0.25">
      <c r="A16" s="60"/>
      <c r="B16" s="167" t="s">
        <v>197</v>
      </c>
      <c r="C16" s="168"/>
      <c r="D16" s="61"/>
      <c r="E16" s="78">
        <f>SUM(E10:E14)</f>
        <v>8808601.7631999999</v>
      </c>
    </row>
    <row r="17" spans="5:5" x14ac:dyDescent="0.2">
      <c r="E17" s="62"/>
    </row>
    <row r="18" spans="5:5" x14ac:dyDescent="0.2">
      <c r="E18" s="62"/>
    </row>
    <row r="19" spans="5:5" x14ac:dyDescent="0.2">
      <c r="E19" s="62"/>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61" zoomScaleNormal="100" zoomScaleSheetLayoutView="80" workbookViewId="0">
      <selection activeCell="J9" sqref="J9"/>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1" t="s">
        <v>128</v>
      </c>
      <c r="B1" s="181"/>
      <c r="C1" s="181"/>
      <c r="D1" s="181"/>
      <c r="E1" s="181"/>
      <c r="F1" s="181"/>
      <c r="G1" s="181"/>
      <c r="H1" s="181"/>
      <c r="I1" s="181"/>
      <c r="J1" s="181"/>
      <c r="K1" s="181"/>
    </row>
    <row r="2" spans="1:11" s="1" customFormat="1" ht="16.7" customHeight="1" x14ac:dyDescent="0.2">
      <c r="A2" s="182" t="s">
        <v>194</v>
      </c>
      <c r="B2" s="182"/>
      <c r="C2" s="182"/>
      <c r="D2" s="182"/>
      <c r="E2" s="182"/>
      <c r="F2" s="182"/>
      <c r="G2" s="182"/>
      <c r="H2" s="182"/>
      <c r="I2" s="182"/>
      <c r="J2" s="182"/>
      <c r="K2" s="182"/>
    </row>
    <row r="3" spans="1:11" s="1" customFormat="1" ht="18.2" customHeight="1" x14ac:dyDescent="0.2">
      <c r="A3" s="181" t="s">
        <v>130</v>
      </c>
      <c r="B3" s="181"/>
      <c r="C3" s="3"/>
      <c r="D3" s="3"/>
      <c r="E3" s="4"/>
      <c r="F3" s="4"/>
      <c r="G3" s="4"/>
      <c r="H3" s="4"/>
      <c r="I3" s="4"/>
      <c r="J3" s="4"/>
      <c r="K3" s="69" t="s">
        <v>131</v>
      </c>
    </row>
    <row r="4" spans="1:11" s="1" customFormat="1" ht="24.75" customHeight="1" x14ac:dyDescent="0.2">
      <c r="A4" s="183" t="s">
        <v>132</v>
      </c>
      <c r="B4" s="183"/>
      <c r="C4" s="3"/>
      <c r="D4" s="3"/>
      <c r="E4" s="66"/>
      <c r="F4" s="66"/>
      <c r="G4" s="66"/>
      <c r="H4" s="66"/>
      <c r="I4" s="66"/>
      <c r="J4" s="66"/>
      <c r="K4" s="69" t="s">
        <v>133</v>
      </c>
    </row>
    <row r="5" spans="1:11" s="1" customFormat="1" ht="24.75" customHeight="1" x14ac:dyDescent="0.2">
      <c r="A5" s="180" t="s">
        <v>128</v>
      </c>
      <c r="B5" s="180"/>
      <c r="C5" s="180"/>
      <c r="D5" s="180"/>
      <c r="E5" s="180"/>
      <c r="F5" s="180"/>
      <c r="G5" s="180" t="s">
        <v>211</v>
      </c>
      <c r="H5" s="180"/>
      <c r="I5" s="180"/>
      <c r="J5" s="180"/>
      <c r="K5" s="180"/>
    </row>
    <row r="6" spans="1:11" ht="19.5" customHeight="1" x14ac:dyDescent="0.2">
      <c r="A6" s="179" t="s">
        <v>1</v>
      </c>
      <c r="B6" s="179" t="s">
        <v>2</v>
      </c>
      <c r="C6" s="179" t="s">
        <v>3</v>
      </c>
      <c r="D6" s="179" t="s">
        <v>4</v>
      </c>
      <c r="E6" s="179" t="s">
        <v>207</v>
      </c>
      <c r="F6" s="179" t="s">
        <v>208</v>
      </c>
      <c r="G6" s="179" t="s">
        <v>206</v>
      </c>
      <c r="H6" s="179" t="s">
        <v>209</v>
      </c>
      <c r="I6" s="179" t="s">
        <v>206</v>
      </c>
      <c r="J6" s="179" t="s">
        <v>210</v>
      </c>
      <c r="K6" s="67" t="s">
        <v>0</v>
      </c>
    </row>
    <row r="7" spans="1:11" ht="18" customHeight="1" x14ac:dyDescent="0.2">
      <c r="A7" s="179"/>
      <c r="B7" s="179"/>
      <c r="C7" s="179"/>
      <c r="D7" s="179"/>
      <c r="E7" s="179"/>
      <c r="F7" s="179"/>
      <c r="G7" s="179"/>
      <c r="H7" s="179"/>
      <c r="I7" s="179"/>
      <c r="J7" s="179"/>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214</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178</v>
      </c>
      <c r="H78" s="64">
        <f>G78*E78</f>
        <v>140620</v>
      </c>
      <c r="I78" s="64">
        <f>G78</f>
        <v>178</v>
      </c>
      <c r="J78" s="64">
        <f>I78*F78</f>
        <v>36490</v>
      </c>
      <c r="K78" s="64">
        <f>J78+H78</f>
        <v>177110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79</v>
      </c>
      <c r="H85" s="64">
        <f>G85*E85</f>
        <v>157210</v>
      </c>
      <c r="I85" s="64">
        <f>G85</f>
        <v>79</v>
      </c>
      <c r="J85" s="64">
        <f>I85*F85</f>
        <v>12640</v>
      </c>
      <c r="K85" s="64">
        <f>J85+H85</f>
        <v>169850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3494</v>
      </c>
      <c r="H96" s="110">
        <f>G96*E96</f>
        <v>1572300</v>
      </c>
      <c r="I96" s="102">
        <f>G96</f>
        <v>3494</v>
      </c>
      <c r="J96" s="110">
        <f>I96*F96</f>
        <v>331930</v>
      </c>
      <c r="K96" s="110">
        <f>J96+H96</f>
        <v>1904230</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3234</v>
      </c>
      <c r="H99" s="110">
        <f>G99*E99</f>
        <v>1746360</v>
      </c>
      <c r="I99" s="102">
        <f>G99</f>
        <v>3234</v>
      </c>
      <c r="J99" s="110">
        <f>I99*F99</f>
        <v>255486</v>
      </c>
      <c r="K99" s="110">
        <f>J99+H99</f>
        <v>2001846</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1756</v>
      </c>
      <c r="H126" s="123">
        <f>G126*E126</f>
        <v>59704</v>
      </c>
      <c r="I126" s="142">
        <f>G126</f>
        <v>1756</v>
      </c>
      <c r="J126" s="123">
        <f>I126*F126</f>
        <v>26340</v>
      </c>
      <c r="K126" s="142">
        <f>J126+H126</f>
        <v>86044</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57</v>
      </c>
      <c r="H132" s="126">
        <f>G132*E132</f>
        <v>39330</v>
      </c>
      <c r="I132" s="117">
        <f>G132</f>
        <v>57</v>
      </c>
      <c r="J132" s="126">
        <f>I132*F132</f>
        <v>7410</v>
      </c>
      <c r="K132" s="64">
        <f>J132+H132</f>
        <v>46740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6300184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opLeftCell="A45" zoomScale="115" zoomScaleNormal="115" workbookViewId="0">
      <selection activeCell="J9" sqref="J9"/>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1" t="s">
        <v>128</v>
      </c>
      <c r="B1" s="181"/>
      <c r="C1" s="181"/>
      <c r="D1" s="181"/>
      <c r="E1" s="181"/>
      <c r="F1" s="181"/>
      <c r="G1" s="181"/>
      <c r="H1" s="181"/>
      <c r="I1" s="181"/>
      <c r="J1" s="181"/>
      <c r="K1" s="181"/>
    </row>
    <row r="2" spans="1:11" ht="16.7" customHeight="1" x14ac:dyDescent="0.2">
      <c r="A2" s="182" t="s">
        <v>129</v>
      </c>
      <c r="B2" s="182"/>
      <c r="C2" s="182"/>
      <c r="D2" s="182"/>
      <c r="E2" s="182"/>
      <c r="F2" s="182"/>
      <c r="G2" s="182"/>
      <c r="H2" s="182"/>
      <c r="I2" s="182"/>
      <c r="J2" s="182"/>
      <c r="K2" s="182"/>
    </row>
    <row r="3" spans="1:11" ht="18.2" customHeight="1" x14ac:dyDescent="0.2">
      <c r="A3" s="181" t="s">
        <v>130</v>
      </c>
      <c r="B3" s="181"/>
      <c r="C3" s="3"/>
      <c r="D3" s="3"/>
      <c r="E3" s="4"/>
      <c r="F3" s="4"/>
      <c r="G3" s="4"/>
      <c r="H3" s="4"/>
      <c r="I3" s="4"/>
      <c r="J3" s="4"/>
      <c r="K3" s="5" t="s">
        <v>131</v>
      </c>
    </row>
    <row r="4" spans="1:11" ht="24.75" customHeight="1" x14ac:dyDescent="0.2">
      <c r="A4" s="189" t="s">
        <v>132</v>
      </c>
      <c r="B4" s="189"/>
      <c r="C4" s="6"/>
      <c r="D4" s="6"/>
      <c r="E4" s="7"/>
      <c r="F4" s="7"/>
      <c r="G4" s="7"/>
      <c r="H4" s="7"/>
      <c r="I4" s="7"/>
      <c r="J4" s="7"/>
      <c r="K4" s="8" t="s">
        <v>133</v>
      </c>
    </row>
    <row r="5" spans="1:11" s="11" customFormat="1" ht="27.75" customHeight="1" x14ac:dyDescent="0.2">
      <c r="A5" s="184" t="s">
        <v>121</v>
      </c>
      <c r="B5" s="184" t="s">
        <v>122</v>
      </c>
      <c r="C5" s="184" t="s">
        <v>123</v>
      </c>
      <c r="D5" s="184" t="s">
        <v>126</v>
      </c>
      <c r="E5" s="76" t="s">
        <v>124</v>
      </c>
      <c r="F5" s="76" t="s">
        <v>125</v>
      </c>
      <c r="G5" s="179" t="s">
        <v>206</v>
      </c>
      <c r="H5" s="179" t="s">
        <v>209</v>
      </c>
      <c r="I5" s="179" t="s">
        <v>206</v>
      </c>
      <c r="J5" s="179" t="s">
        <v>210</v>
      </c>
      <c r="K5" s="184" t="s">
        <v>171</v>
      </c>
    </row>
    <row r="6" spans="1:11" s="11" customFormat="1" ht="24.75" customHeight="1" x14ac:dyDescent="0.2">
      <c r="A6" s="185"/>
      <c r="B6" s="185"/>
      <c r="C6" s="185"/>
      <c r="D6" s="185"/>
      <c r="E6" s="20" t="s">
        <v>127</v>
      </c>
      <c r="F6" s="20" t="s">
        <v>127</v>
      </c>
      <c r="G6" s="179"/>
      <c r="H6" s="179"/>
      <c r="I6" s="179"/>
      <c r="J6" s="179"/>
      <c r="K6" s="185"/>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166">
        <v>526.6</v>
      </c>
      <c r="H10" s="64">
        <f>G10*E10</f>
        <v>331758</v>
      </c>
      <c r="I10" s="64">
        <f>G10</f>
        <v>526.6</v>
      </c>
      <c r="J10" s="64">
        <f>I10*F10</f>
        <v>110586</v>
      </c>
      <c r="K10" s="64">
        <f>J10+H10</f>
        <v>442344</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73</v>
      </c>
      <c r="H12" s="64">
        <f t="shared" si="0"/>
        <v>69350</v>
      </c>
      <c r="I12" s="64">
        <f t="shared" si="1"/>
        <v>73</v>
      </c>
      <c r="J12" s="64">
        <f t="shared" si="2"/>
        <v>21170</v>
      </c>
      <c r="K12" s="64">
        <f t="shared" si="3"/>
        <v>90520</v>
      </c>
    </row>
    <row r="13" spans="1:11" ht="15.75" x14ac:dyDescent="0.2">
      <c r="A13" s="23" t="s">
        <v>141</v>
      </c>
      <c r="B13" s="22" t="s">
        <v>142</v>
      </c>
      <c r="C13" s="25" t="s">
        <v>135</v>
      </c>
      <c r="D13" s="24">
        <v>70</v>
      </c>
      <c r="E13" s="64">
        <v>1350</v>
      </c>
      <c r="F13" s="64">
        <v>310</v>
      </c>
      <c r="G13" s="64">
        <v>80</v>
      </c>
      <c r="H13" s="64">
        <f t="shared" si="0"/>
        <v>108000</v>
      </c>
      <c r="I13" s="64">
        <f t="shared" si="1"/>
        <v>80</v>
      </c>
      <c r="J13" s="64">
        <f t="shared" si="2"/>
        <v>24800</v>
      </c>
      <c r="K13" s="64">
        <f t="shared" si="3"/>
        <v>132800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90" t="s">
        <v>19</v>
      </c>
      <c r="D16" s="191">
        <v>46</v>
      </c>
      <c r="E16" s="186">
        <v>3700</v>
      </c>
      <c r="F16" s="186">
        <v>850</v>
      </c>
      <c r="G16" s="186">
        <v>22</v>
      </c>
      <c r="H16" s="186">
        <v>134400</v>
      </c>
      <c r="I16" s="186">
        <f>G16</f>
        <v>22</v>
      </c>
      <c r="J16" s="187">
        <f>I16*F16</f>
        <v>18700</v>
      </c>
      <c r="K16" s="187">
        <f>J16+H16</f>
        <v>153100</v>
      </c>
    </row>
    <row r="17" spans="1:12" ht="31.5" x14ac:dyDescent="0.2">
      <c r="A17" s="23" t="s">
        <v>36</v>
      </c>
      <c r="B17" s="22" t="s">
        <v>148</v>
      </c>
      <c r="C17" s="190"/>
      <c r="D17" s="191"/>
      <c r="E17" s="186"/>
      <c r="F17" s="186"/>
      <c r="G17" s="186"/>
      <c r="H17" s="186"/>
      <c r="I17" s="186">
        <f>G17</f>
        <v>0</v>
      </c>
      <c r="J17" s="188"/>
      <c r="K17" s="188"/>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1333996.5</v>
      </c>
    </row>
    <row r="58" spans="1:11" x14ac:dyDescent="0.2">
      <c r="K58" s="118"/>
    </row>
  </sheetData>
  <mergeCells count="22">
    <mergeCell ref="H5:H6"/>
    <mergeCell ref="I5:I6"/>
    <mergeCell ref="J5:J6"/>
    <mergeCell ref="G16:G17"/>
    <mergeCell ref="I16:I17"/>
    <mergeCell ref="J16:J17"/>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2024-01-26T10:58:39Z</cp:lastPrinted>
  <dcterms:created xsi:type="dcterms:W3CDTF">2022-12-19T13:16:52Z</dcterms:created>
  <dcterms:modified xsi:type="dcterms:W3CDTF">2024-01-29T13:18:37Z</dcterms:modified>
</cp:coreProperties>
</file>