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Ernst &amp; Young\BOQ\"/>
    </mc:Choice>
  </mc:AlternateContent>
  <xr:revisionPtr revIDLastSave="0" documentId="13_ncr:1_{5CEE796F-D183-4B31-9F8B-918D42063E0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33" r:id="rId1"/>
    <sheet name="21HVAC" sheetId="31" r:id="rId2"/>
    <sheet name="21FF" sheetId="32" r:id="rId3"/>
    <sheet name="22HVAC" sheetId="29" r:id="rId4"/>
    <sheet name="22F" sheetId="3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\c" localSheetId="2">#N/A</definedName>
    <definedName name="\\c" localSheetId="1">#N/A</definedName>
    <definedName name="\\c" localSheetId="4">#N/A</definedName>
    <definedName name="\\c" localSheetId="3">#N/A</definedName>
    <definedName name="\\c">#REF!</definedName>
    <definedName name="\\x" localSheetId="2">#N/A</definedName>
    <definedName name="\\x" localSheetId="1">#N/A</definedName>
    <definedName name="\\x" localSheetId="4">#N/A</definedName>
    <definedName name="\\x" localSheetId="3">#N/A</definedName>
    <definedName name="\\x">#REF!</definedName>
    <definedName name="\0">#REF!</definedName>
    <definedName name="\1">#REF!</definedName>
    <definedName name="\a">#N/A</definedName>
    <definedName name="\B">#REF!</definedName>
    <definedName name="\E">#REF!</definedName>
    <definedName name="\M">[1]BOQ!$F$4707</definedName>
    <definedName name="\p">#N/A</definedName>
    <definedName name="\s">#N/A</definedName>
    <definedName name="\z">'[2]COAT&amp;WRAP-QIOT-#3'!#REF!</definedName>
    <definedName name="___________________S1">#REF!</definedName>
    <definedName name="__________________S1">#REF!</definedName>
    <definedName name="_________________S1">#REF!</definedName>
    <definedName name="________________S1">#REF!</definedName>
    <definedName name="_______________S1">#REF!</definedName>
    <definedName name="______________S1">#REF!</definedName>
    <definedName name="_____________S1">#REF!</definedName>
    <definedName name="_____________tw1">#REF!</definedName>
    <definedName name="____________tw1">#REF!</definedName>
    <definedName name="___________S1">#REF!</definedName>
    <definedName name="___________tw1">#REF!</definedName>
    <definedName name="__________tw1">#REF!</definedName>
    <definedName name="_________S1">#REF!</definedName>
    <definedName name="_________tw1">#REF!</definedName>
    <definedName name="________tw1">#REF!</definedName>
    <definedName name="_______S1">#REF!</definedName>
    <definedName name="_______tw1">#REF!</definedName>
    <definedName name="______S1">#REF!</definedName>
    <definedName name="______tw1">#REF!</definedName>
    <definedName name="_____S1">#REF!</definedName>
    <definedName name="_____tw1">#REF!</definedName>
    <definedName name="____S1">#REF!</definedName>
    <definedName name="____tw1">#REF!</definedName>
    <definedName name="___S1">#REF!</definedName>
    <definedName name="___tw1">#REF!</definedName>
    <definedName name="__123Graph_A" hidden="1">'[3]BOQ  SUM'!#REF!</definedName>
    <definedName name="__123Graph_B" hidden="1">'[3]BOQ  SUM'!#REF!</definedName>
    <definedName name="__S1">#REF!</definedName>
    <definedName name="__tw1">#REF!</definedName>
    <definedName name="_0">#REF!</definedName>
    <definedName name="_1_____123Graph_ACHART_1" hidden="1">'[3]BOQ  SUM'!#REF!</definedName>
    <definedName name="_10__123Graph_ACHART_1" hidden="1">'[4]BOQ  SUM'!#REF!</definedName>
    <definedName name="_12Excel_BuiltIn_Print_Area_3_1">#REF!</definedName>
    <definedName name="_14__123Graph_BCHART_1" hidden="1">'[4]BOQ  SUM'!#REF!</definedName>
    <definedName name="_15_Excel_BuiltIn_Print_Area_1_1">#REF!</definedName>
    <definedName name="_16_Excel_BuiltIn_Print_Area_2_1">#REF!</definedName>
    <definedName name="_16Excel_BuiltIn_Print_Area_4_1">#REF!</definedName>
    <definedName name="_17_Excel_BuiltIn_Print_Area_3_1">#REF!</definedName>
    <definedName name="_18_Excel_BuiltIn_Print_Area_4_1">#REF!</definedName>
    <definedName name="_18Excel_BuiltIn_Print_Area_6_1">#REF!</definedName>
    <definedName name="_19_Excel_BuiltIn_Print_Area_6_1">#REF!</definedName>
    <definedName name="_1Excel_BuiltIn_Print_Area_6_1">#REF!</definedName>
    <definedName name="_2_____123Graph_BCHART_1" hidden="1">'[3]BOQ  SUM'!#REF!</definedName>
    <definedName name="_20_Excel_BuiltIn_Print_Titles_2_1">#REF!</definedName>
    <definedName name="_21_Excel_BuiltIn_Print_Titles_3_1">#REF!</definedName>
    <definedName name="_22_Excel_BuiltIn_Print_Titles_4_1">#REF!</definedName>
    <definedName name="_22Excel_BuiltIn_Print_Titles_2_1">#REF!</definedName>
    <definedName name="_23Excel_BuiltIn_Print_Area_1_1">#REF!</definedName>
    <definedName name="_24Excel_BuiltIn_Print_Area_2_1">#REF!</definedName>
    <definedName name="_25Excel_BuiltIn_Print_Area_3_1">#REF!</definedName>
    <definedName name="_26Excel_BuiltIn_Print_Area_4_1">#REF!</definedName>
    <definedName name="_26Excel_BuiltIn_Print_Titles_3_1">#REF!</definedName>
    <definedName name="_2Excel_BuiltIn_Print_Area_6_1">#REF!</definedName>
    <definedName name="_3____123Graph_ACHART_1" hidden="1">[5]SUM!$C$9:$C$18</definedName>
    <definedName name="_30Excel_BuiltIn_Print_Titles_4_1">#REF!</definedName>
    <definedName name="_33Excel_BuiltIn_Print_Area_6_1">#REF!</definedName>
    <definedName name="_34Excel_BuiltIn_Print_Titles_2_1">#REF!</definedName>
    <definedName name="_35Excel_BuiltIn_Print_Titles_3_1">#REF!</definedName>
    <definedName name="_36Excel_BuiltIn_Print_Titles_4_1">#REF!</definedName>
    <definedName name="_4____123Graph_BCHART_1" hidden="1">[5]SUM!#REF!</definedName>
    <definedName name="_4Excel_BuiltIn_Print_Area_1_1">#REF!</definedName>
    <definedName name="_5___123Graph_ACHART_1" hidden="1">[5]SUM!$C$9:$C$18</definedName>
    <definedName name="_6___123Graph_BCHART_1" hidden="1">[5]SUM!#REF!</definedName>
    <definedName name="_8Excel_BuiltIn_Print_Area_2_1">#REF!</definedName>
    <definedName name="_CD">#REF!</definedName>
    <definedName name="_Fill" hidden="1">#REF!</definedName>
    <definedName name="_Key1" hidden="1">#REF!</definedName>
    <definedName name="_NA1">#REF!</definedName>
    <definedName name="_NA12">#REF!</definedName>
    <definedName name="_NA13">#REF!</definedName>
    <definedName name="_NA17">#REF!</definedName>
    <definedName name="_NA2">#REF!</definedName>
    <definedName name="_NA23">#REF!</definedName>
    <definedName name="_NA3">#REF!</definedName>
    <definedName name="_NA7">#REF!</definedName>
    <definedName name="_NA9">#REF!</definedName>
    <definedName name="_Order1" hidden="1">255</definedName>
    <definedName name="_PR625">'[6]Normal Basis'!$133:$133</definedName>
    <definedName name="_PR706">'[6]Normal Basis'!#REF!</definedName>
    <definedName name="_PR730">'[6]Normal Basis'!#REF!</definedName>
    <definedName name="_PR741">'[6]Normal Basis'!$76:$76</definedName>
    <definedName name="_PR857">'[6]Normal Basis'!$59:$59</definedName>
    <definedName name="_PR858">'[6]Normal Basis'!$57:$57</definedName>
    <definedName name="_PR862">'[6]Normal Basis'!$53:$53</definedName>
    <definedName name="_PR864">'[6]Normal Basis'!$51:$51</definedName>
    <definedName name="_PR873">'[6]Normal Basis'!$42:$42</definedName>
    <definedName name="_PR874">'[6]Normal Basis'!$41:$41</definedName>
    <definedName name="_PR883">'[6]Normal Basis'!#REF!</definedName>
    <definedName name="_S1">#REF!</definedName>
    <definedName name="_Sort" hidden="1">#REF!</definedName>
    <definedName name="_TAQ">#REF!</definedName>
    <definedName name="_tw1">#REF!</definedName>
    <definedName name="a">'[7]Bill 1'!$A$4:$F$29</definedName>
    <definedName name="AAA">'[8]MTL$-INTER'!#REF!</definedName>
    <definedName name="AAAA">#REF!</definedName>
    <definedName name="ASAD">#REF!</definedName>
    <definedName name="asd">#REF!</definedName>
    <definedName name="asdads">#REF!</definedName>
    <definedName name="asdg">#REF!</definedName>
    <definedName name="az">#REF!</definedName>
    <definedName name="b">#REF!</definedName>
    <definedName name="baa">#REF!</definedName>
    <definedName name="bn">'[6]Normal Basis'!#REF!</definedName>
    <definedName name="boynsr">#REF!</definedName>
    <definedName name="boynsr1">#REF!</definedName>
    <definedName name="boysr">#REF!</definedName>
    <definedName name="boysr1">#REF!</definedName>
    <definedName name="bvcbcv">#REF!</definedName>
    <definedName name="cc">#REF!</definedName>
    <definedName name="CHW">#REF!</definedName>
    <definedName name="COAT">'[2]PNT-QUOT-#3'!#REF!</definedName>
    <definedName name="cover">[9]Sheet1!$F$24</definedName>
    <definedName name="_xlnm.Criteria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Z">#REF!</definedName>
    <definedName name="d">#REF!</definedName>
    <definedName name="_xlnm.Database">#REF!</definedName>
    <definedName name="dc" hidden="1">'[4]BOQ  SUM'!#REF!</definedName>
    <definedName name="dd">#REF!</definedName>
    <definedName name="df">#REF!</definedName>
    <definedName name="dism" hidden="1">'[4]BOQ  SUM'!#REF!</definedName>
    <definedName name="dlist">#REF!</definedName>
    <definedName name="e">#REF!</definedName>
    <definedName name="ed">#REF!</definedName>
    <definedName name="er">#REF!</definedName>
    <definedName name="ERW">#REF!</definedName>
    <definedName name="esd">#REF!</definedName>
    <definedName name="ESS">#REF!</definedName>
    <definedName name="EWS">#REF!</definedName>
    <definedName name="Excel_BuiltIn_Print_Area">#REF!</definedName>
    <definedName name="Excel_BuiltIn_Print_Area_1_1">#REF!</definedName>
    <definedName name="Excel_BuiltIn_Print_Area_2">#REF!</definedName>
    <definedName name="Excel_BuiltIn_Print_Area_3_1">#REF!</definedName>
    <definedName name="Excel_BuiltIn_Print_Area_5">#REF!</definedName>
    <definedName name="Excel_BuiltIn_Print_Area_5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2">'[10]SUMMARY WAREHOUSE'!#REF!</definedName>
    <definedName name="Excel_BuiltIn_Print_Titles_2_2">'[10]SUMMARY WAREHOUSE (2)'!#REF!</definedName>
    <definedName name="Excel_BuiltIn_Print_Titles_3_1">#REF!</definedName>
    <definedName name="Excel_BuiltIn_Print_Titles_5">#REF!</definedName>
    <definedName name="Excel_BuiltIn_Print_Titles_5_1">#REF!</definedName>
    <definedName name="Excel_BuiltIn_Print_Titles_6">#REF!</definedName>
    <definedName name="_xlnm.Extract">#REF!</definedName>
    <definedName name="F">#REF!</definedName>
    <definedName name="fav">#REF!</definedName>
    <definedName name="fd">#REF!</definedName>
    <definedName name="fes">#REF!</definedName>
    <definedName name="FF">#REF!</definedName>
    <definedName name="FFS">#REF!</definedName>
    <definedName name="fg">#REF!</definedName>
    <definedName name="FP">'[2]COAT&amp;WRAP-QIOT-#3'!#REF!</definedName>
    <definedName name="G">#REF!</definedName>
    <definedName name="Gamnas3D_Summary">#REF!</definedName>
    <definedName name="gf">#REF!</definedName>
    <definedName name="GS">#REF!</definedName>
    <definedName name="gy">#REF!</definedName>
    <definedName name="GZ">#REF!</definedName>
    <definedName name="hj">#REF!</definedName>
    <definedName name="hyy">#REF!</definedName>
    <definedName name="io">#REF!</definedName>
    <definedName name="iop">#REF!</definedName>
    <definedName name="jh">#REF!</definedName>
    <definedName name="ji">#REF!</definedName>
    <definedName name="KIJL">#REF!</definedName>
    <definedName name="larm">#REF!</definedName>
    <definedName name="LIST">#REF!</definedName>
    <definedName name="lk">#REF!</definedName>
    <definedName name="lkj">#REF!</definedName>
    <definedName name="ll">#REF!</definedName>
    <definedName name="LOI">#REF!</definedName>
    <definedName name="lop">#REF!</definedName>
    <definedName name="lpcd">#REF!</definedName>
    <definedName name="M">#REF!</definedName>
    <definedName name="mac" hidden="1">'[4]BOQ  SUM'!#REF!</definedName>
    <definedName name="MAT">'[2]COAT&amp;WRAP-QIOT-#3'!#REF!</definedName>
    <definedName name="MF">'[2]COAT&amp;WRAP-QIOT-#3'!#REF!</definedName>
    <definedName name="mm">#REF!</definedName>
    <definedName name="MMNN">#REF!</definedName>
    <definedName name="n">#REF!</definedName>
    <definedName name="nb">#REF!</definedName>
    <definedName name="OEC">#N/A</definedName>
    <definedName name="oi">#REF!</definedName>
    <definedName name="oip">#REF!</definedName>
    <definedName name="oup">#REF!</definedName>
    <definedName name="OZ">#REF!</definedName>
    <definedName name="P">'[2]PNT-QUOT-#3'!#REF!</definedName>
    <definedName name="PEJM">'[2]COAT&amp;WRAP-QIOT-#3'!#REF!</definedName>
    <definedName name="PF">'[2]PNT-QUOT-#3'!#REF!</definedName>
    <definedName name="phbnsr">#REF!</definedName>
    <definedName name="phbnsr1">#REF!</definedName>
    <definedName name="phbsr">#REF!</definedName>
    <definedName name="phbsr1">#REF!</definedName>
    <definedName name="PM">[11]IBASE!$AH$16:$AV$110</definedName>
    <definedName name="POIL">#REF!</definedName>
    <definedName name="PR_883M">'[6]Normal Basis'!$33:$33</definedName>
    <definedName name="PR858F">'[6]Normal Basis'!$58:$58</definedName>
    <definedName name="_xlnm.Print_Area" localSheetId="2">'21FF'!$A$1:$I$66</definedName>
    <definedName name="_xlnm.Print_Area" localSheetId="1">'21HVAC'!$A$1:$K$209</definedName>
    <definedName name="_xlnm.Print_Area" localSheetId="4">'22F'!$A$1:$K$64</definedName>
    <definedName name="_xlnm.Print_Area" localSheetId="3">'22HVAC'!$A$1:$K$218</definedName>
    <definedName name="_xlnm.Print_Area">#REF!</definedName>
    <definedName name="Print_Area_MI">#REF!</definedName>
    <definedName name="Print_Area_MI_4">#REF!</definedName>
    <definedName name="Print_Area_MI_5">#REF!</definedName>
    <definedName name="Print_Area_MI_6">#REF!</definedName>
    <definedName name="_xlnm.Print_Titles" localSheetId="2">'21FF'!$6:$7</definedName>
    <definedName name="_xlnm.Print_Titles" localSheetId="1">'21HVAC'!$4:$6</definedName>
    <definedName name="_xlnm.Print_Titles" localSheetId="4">'22F'!$4:$5</definedName>
    <definedName name="_xlnm.Print_Titles" localSheetId="3">'22HVAC'!$4:$5</definedName>
    <definedName name="_xlnm.Print_Titles">#REF!</definedName>
    <definedName name="PRINT_TITLES_MI">#REF!</definedName>
    <definedName name="qan">#REF!</definedName>
    <definedName name="RATE">'[12]04(a)-TFA'!$H$6:$H$27</definedName>
    <definedName name="RATES">'[12]04(a)-TFA'!$H$6:$H$27</definedName>
    <definedName name="rcl">#REF!</definedName>
    <definedName name="_xlnm.Recorder">#REF!</definedName>
    <definedName name="rfd">#REF!</definedName>
    <definedName name="RT">'[2]COAT&amp;WRAP-QIOT-#3'!#REF!</definedName>
    <definedName name="ru">#REF!</definedName>
    <definedName name="ruk">#REF!</definedName>
    <definedName name="s">#REF!</definedName>
    <definedName name="SAD">#REF!</definedName>
    <definedName name="SB">[11]IBASE!$AH$7:$AL$14</definedName>
    <definedName name="scv">#REF!</definedName>
    <definedName name="sd">#REF!</definedName>
    <definedName name="sdsd">#REF!</definedName>
    <definedName name="SDX">#REF!</definedName>
    <definedName name="SECTION1">#REF!</definedName>
    <definedName name="SECTION2">#REF!</definedName>
    <definedName name="SECTION3">#REF!</definedName>
    <definedName name="SF">#REF!</definedName>
    <definedName name="sheet">#REF!</definedName>
    <definedName name="sjd">#REF!</definedName>
    <definedName name="SORT">#REF!</definedName>
    <definedName name="SORT_AREA">'[13]DI-ESTI'!$A$8:$R$489</definedName>
    <definedName name="SP">'[2]PNT-QUOT-#3'!#REF!</definedName>
    <definedName name="SS">#REF!</definedName>
    <definedName name="sss">#REF!</definedName>
    <definedName name="sup" hidden="1">'[4]BOQ  SUM'!#REF!</definedName>
    <definedName name="SWV">#REF!</definedName>
    <definedName name="t">#REF!</definedName>
    <definedName name="TEMP">#REF!</definedName>
    <definedName name="TFA">#REF!</definedName>
    <definedName name="thickness">[9]Sheet1!$F$25</definedName>
    <definedName name="THK">'[2]COAT&amp;WRAP-QIOT-#3'!#REF!</definedName>
    <definedName name="TO">#REF!</definedName>
    <definedName name="tt">#REF!</definedName>
    <definedName name="ttgeg">#REF!</definedName>
    <definedName name="ue">#REF!</definedName>
    <definedName name="uj">#REF!</definedName>
    <definedName name="UN">#REF!</definedName>
    <definedName name="vel">#REF!</definedName>
    <definedName name="wa">#REF!</definedName>
    <definedName name="wq">#REF!</definedName>
    <definedName name="ws">#REF!</definedName>
    <definedName name="WTP">'[12]04(a)-TFA'!#REF!</definedName>
    <definedName name="WWTP">'[12]04(a)-TFA'!#REF!</definedName>
    <definedName name="xa">#REF!</definedName>
    <definedName name="xz">#REF!</definedName>
    <definedName name="yhj">#REF!</definedName>
    <definedName name="yj">#REF!</definedName>
    <definedName name="yrtyrtytr">'[14]Section 16050'!$L$5</definedName>
    <definedName name="yu">#REF!</definedName>
    <definedName name="z">#REF!</definedName>
    <definedName name="zx">#REF!</definedName>
    <definedName name="ZYX">#REF!</definedName>
    <definedName name="ZZZ">#REF!</definedName>
  </definedNames>
  <calcPr calcId="181029"/>
  <fileRecoveryPr autoRecover="0"/>
</workbook>
</file>

<file path=xl/calcChain.xml><?xml version="1.0" encoding="utf-8"?>
<calcChain xmlns="http://schemas.openxmlformats.org/spreadsheetml/2006/main">
  <c r="U9" i="31" l="1"/>
  <c r="V9" i="31" s="1"/>
  <c r="U10" i="31"/>
  <c r="V10" i="31" s="1"/>
  <c r="U11" i="31"/>
  <c r="V11" i="31" s="1"/>
  <c r="U12" i="31"/>
  <c r="V12" i="31" s="1"/>
  <c r="U13" i="31"/>
  <c r="V13" i="31" s="1"/>
  <c r="U14" i="31"/>
  <c r="V14" i="31" s="1"/>
  <c r="U15" i="31"/>
  <c r="V15" i="31" s="1"/>
  <c r="U16" i="31"/>
  <c r="V16" i="31" s="1"/>
  <c r="U17" i="31"/>
  <c r="V17" i="31" s="1"/>
  <c r="U18" i="31"/>
  <c r="V18" i="31" s="1"/>
  <c r="U19" i="31"/>
  <c r="V19" i="31" s="1"/>
  <c r="U20" i="31"/>
  <c r="V20" i="31" s="1"/>
  <c r="U21" i="31"/>
  <c r="V21" i="31" s="1"/>
  <c r="U22" i="31"/>
  <c r="V22" i="31" s="1"/>
  <c r="U23" i="31"/>
  <c r="V23" i="31" s="1"/>
  <c r="U24" i="31"/>
  <c r="V24" i="31" s="1"/>
  <c r="U25" i="31"/>
  <c r="V25" i="31" s="1"/>
  <c r="U26" i="31"/>
  <c r="V26" i="31" s="1"/>
  <c r="U27" i="31"/>
  <c r="V27" i="31" s="1"/>
  <c r="U28" i="31"/>
  <c r="V28" i="31" s="1"/>
  <c r="U29" i="31"/>
  <c r="V29" i="31" s="1"/>
  <c r="U30" i="31"/>
  <c r="V30" i="31" s="1"/>
  <c r="U31" i="31"/>
  <c r="V31" i="31" s="1"/>
  <c r="U32" i="31"/>
  <c r="V32" i="31" s="1"/>
  <c r="U33" i="31"/>
  <c r="V33" i="31" s="1"/>
  <c r="U34" i="31"/>
  <c r="V34" i="31" s="1"/>
  <c r="U35" i="31"/>
  <c r="V35" i="31" s="1"/>
  <c r="U36" i="31"/>
  <c r="V36" i="31" s="1"/>
  <c r="U37" i="31"/>
  <c r="V37" i="31" s="1"/>
  <c r="U38" i="31"/>
  <c r="V38" i="31" s="1"/>
  <c r="U39" i="31"/>
  <c r="V39" i="31" s="1"/>
  <c r="U40" i="31"/>
  <c r="V40" i="31" s="1"/>
  <c r="U41" i="31"/>
  <c r="V41" i="31" s="1"/>
  <c r="U42" i="31"/>
  <c r="V42" i="31" s="1"/>
  <c r="U43" i="31"/>
  <c r="V43" i="31" s="1"/>
  <c r="U44" i="31"/>
  <c r="V44" i="31" s="1"/>
  <c r="U45" i="31"/>
  <c r="V45" i="31" s="1"/>
  <c r="U46" i="31"/>
  <c r="V46" i="31" s="1"/>
  <c r="U47" i="31"/>
  <c r="V47" i="31" s="1"/>
  <c r="U48" i="31"/>
  <c r="V48" i="31" s="1"/>
  <c r="U49" i="31"/>
  <c r="V49" i="31" s="1"/>
  <c r="U50" i="31"/>
  <c r="V50" i="31" s="1"/>
  <c r="U51" i="31"/>
  <c r="V51" i="31" s="1"/>
  <c r="U52" i="31"/>
  <c r="V52" i="31" s="1"/>
  <c r="U53" i="31"/>
  <c r="V53" i="31" s="1"/>
  <c r="U54" i="31"/>
  <c r="V54" i="31" s="1"/>
  <c r="U55" i="31"/>
  <c r="V55" i="31" s="1"/>
  <c r="U56" i="31"/>
  <c r="V56" i="31" s="1"/>
  <c r="U57" i="31"/>
  <c r="V57" i="31" s="1"/>
  <c r="U58" i="31"/>
  <c r="V58" i="31" s="1"/>
  <c r="U59" i="31"/>
  <c r="V59" i="31" s="1"/>
  <c r="U60" i="31"/>
  <c r="V60" i="31" s="1"/>
  <c r="U61" i="31"/>
  <c r="V61" i="31" s="1"/>
  <c r="U62" i="31"/>
  <c r="V62" i="31" s="1"/>
  <c r="U63" i="31"/>
  <c r="V63" i="31" s="1"/>
  <c r="U64" i="31"/>
  <c r="V64" i="31" s="1"/>
  <c r="U65" i="31"/>
  <c r="V65" i="31" s="1"/>
  <c r="U66" i="31"/>
  <c r="V66" i="31" s="1"/>
  <c r="U67" i="31"/>
  <c r="V67" i="31" s="1"/>
  <c r="U68" i="31"/>
  <c r="V68" i="31" s="1"/>
  <c r="U69" i="31"/>
  <c r="V69" i="31" s="1"/>
  <c r="U70" i="31"/>
  <c r="V70" i="31" s="1"/>
  <c r="U71" i="31"/>
  <c r="V71" i="31" s="1"/>
  <c r="U72" i="31"/>
  <c r="V72" i="31" s="1"/>
  <c r="U73" i="31"/>
  <c r="V73" i="31" s="1"/>
  <c r="U74" i="31"/>
  <c r="V74" i="31" s="1"/>
  <c r="U75" i="31"/>
  <c r="V75" i="31" s="1"/>
  <c r="U76" i="31"/>
  <c r="V76" i="31" s="1"/>
  <c r="U77" i="31"/>
  <c r="V77" i="31" s="1"/>
  <c r="U78" i="31"/>
  <c r="V78" i="31" s="1"/>
  <c r="U79" i="31"/>
  <c r="V79" i="31" s="1"/>
  <c r="U80" i="31"/>
  <c r="V80" i="31" s="1"/>
  <c r="U81" i="31"/>
  <c r="V81" i="31" s="1"/>
  <c r="U82" i="31"/>
  <c r="V82" i="31" s="1"/>
  <c r="U83" i="31"/>
  <c r="V83" i="31" s="1"/>
  <c r="U84" i="31"/>
  <c r="V84" i="31" s="1"/>
  <c r="U85" i="31"/>
  <c r="V85" i="31" s="1"/>
  <c r="U86" i="31"/>
  <c r="V86" i="31" s="1"/>
  <c r="U87" i="31"/>
  <c r="V87" i="31" s="1"/>
  <c r="U88" i="31"/>
  <c r="V88" i="31" s="1"/>
  <c r="U89" i="31"/>
  <c r="V89" i="31" s="1"/>
  <c r="U90" i="31"/>
  <c r="V90" i="31" s="1"/>
  <c r="U91" i="31"/>
  <c r="V91" i="31" s="1"/>
  <c r="U92" i="31"/>
  <c r="V92" i="31" s="1"/>
  <c r="U93" i="31"/>
  <c r="V93" i="31" s="1"/>
  <c r="U94" i="31"/>
  <c r="V94" i="31" s="1"/>
  <c r="U95" i="31"/>
  <c r="V95" i="31" s="1"/>
  <c r="U96" i="31"/>
  <c r="V96" i="31" s="1"/>
  <c r="U97" i="31"/>
  <c r="V97" i="31" s="1"/>
  <c r="U98" i="31"/>
  <c r="V98" i="31" s="1"/>
  <c r="U99" i="31"/>
  <c r="V99" i="31" s="1"/>
  <c r="U100" i="31"/>
  <c r="V100" i="31" s="1"/>
  <c r="U101" i="31"/>
  <c r="V101" i="31" s="1"/>
  <c r="U102" i="31"/>
  <c r="V102" i="31" s="1"/>
  <c r="U103" i="31"/>
  <c r="V103" i="31" s="1"/>
  <c r="U104" i="31"/>
  <c r="V104" i="31" s="1"/>
  <c r="U105" i="31"/>
  <c r="V105" i="31" s="1"/>
  <c r="U106" i="31"/>
  <c r="V106" i="31" s="1"/>
  <c r="U107" i="31"/>
  <c r="V107" i="31" s="1"/>
  <c r="U108" i="31"/>
  <c r="V108" i="31" s="1"/>
  <c r="U109" i="31"/>
  <c r="V109" i="31" s="1"/>
  <c r="U110" i="31"/>
  <c r="V110" i="31" s="1"/>
  <c r="U111" i="31"/>
  <c r="V111" i="31" s="1"/>
  <c r="U112" i="31"/>
  <c r="V112" i="31" s="1"/>
  <c r="U113" i="31"/>
  <c r="V113" i="31" s="1"/>
  <c r="U114" i="31"/>
  <c r="V114" i="31" s="1"/>
  <c r="U115" i="31"/>
  <c r="V115" i="31" s="1"/>
  <c r="U116" i="31"/>
  <c r="V116" i="31" s="1"/>
  <c r="U117" i="31"/>
  <c r="V117" i="31" s="1"/>
  <c r="U118" i="31"/>
  <c r="V118" i="31" s="1"/>
  <c r="U119" i="31"/>
  <c r="V119" i="31" s="1"/>
  <c r="U120" i="31"/>
  <c r="V120" i="31" s="1"/>
  <c r="U121" i="31"/>
  <c r="V121" i="31" s="1"/>
  <c r="U122" i="31"/>
  <c r="V122" i="31" s="1"/>
  <c r="U123" i="31"/>
  <c r="V123" i="31" s="1"/>
  <c r="U124" i="31"/>
  <c r="V124" i="31" s="1"/>
  <c r="U125" i="31"/>
  <c r="V125" i="31" s="1"/>
  <c r="U126" i="31"/>
  <c r="V126" i="31" s="1"/>
  <c r="U127" i="31"/>
  <c r="V127" i="31" s="1"/>
  <c r="U128" i="31"/>
  <c r="V128" i="31" s="1"/>
  <c r="U129" i="31"/>
  <c r="V129" i="31" s="1"/>
  <c r="U130" i="31"/>
  <c r="V130" i="31" s="1"/>
  <c r="U131" i="31"/>
  <c r="V131" i="31" s="1"/>
  <c r="U132" i="31"/>
  <c r="V132" i="31" s="1"/>
  <c r="U133" i="31"/>
  <c r="V133" i="31" s="1"/>
  <c r="U134" i="31"/>
  <c r="V134" i="31" s="1"/>
  <c r="U135" i="31"/>
  <c r="V135" i="31" s="1"/>
  <c r="U136" i="31"/>
  <c r="V136" i="31" s="1"/>
  <c r="U137" i="31"/>
  <c r="V137" i="31" s="1"/>
  <c r="U138" i="31"/>
  <c r="V138" i="31" s="1"/>
  <c r="U139" i="31"/>
  <c r="V139" i="31" s="1"/>
  <c r="U140" i="31"/>
  <c r="V140" i="31" s="1"/>
  <c r="U141" i="31"/>
  <c r="V141" i="31" s="1"/>
  <c r="U142" i="31"/>
  <c r="V142" i="31" s="1"/>
  <c r="U143" i="31"/>
  <c r="V143" i="31" s="1"/>
  <c r="U144" i="31"/>
  <c r="V144" i="31" s="1"/>
  <c r="U145" i="31"/>
  <c r="V145" i="31" s="1"/>
  <c r="U146" i="31"/>
  <c r="V146" i="31" s="1"/>
  <c r="U147" i="31"/>
  <c r="V147" i="31" s="1"/>
  <c r="U148" i="31"/>
  <c r="V148" i="31" s="1"/>
  <c r="U149" i="31"/>
  <c r="V149" i="31" s="1"/>
  <c r="U150" i="31"/>
  <c r="V150" i="31" s="1"/>
  <c r="U151" i="31"/>
  <c r="V151" i="31" s="1"/>
  <c r="U152" i="31"/>
  <c r="V152" i="31" s="1"/>
  <c r="U153" i="31"/>
  <c r="V153" i="31" s="1"/>
  <c r="U154" i="31"/>
  <c r="V154" i="31" s="1"/>
  <c r="U155" i="31"/>
  <c r="V155" i="31" s="1"/>
  <c r="U156" i="31"/>
  <c r="V156" i="31" s="1"/>
  <c r="U157" i="31"/>
  <c r="V157" i="31" s="1"/>
  <c r="U158" i="31"/>
  <c r="V158" i="31" s="1"/>
  <c r="U159" i="31"/>
  <c r="V159" i="31" s="1"/>
  <c r="U160" i="31"/>
  <c r="V160" i="31" s="1"/>
  <c r="U161" i="31"/>
  <c r="V161" i="31" s="1"/>
  <c r="U162" i="31"/>
  <c r="V162" i="31" s="1"/>
  <c r="U163" i="31"/>
  <c r="V163" i="31" s="1"/>
  <c r="U164" i="31"/>
  <c r="V164" i="31" s="1"/>
  <c r="U165" i="31"/>
  <c r="V165" i="31" s="1"/>
  <c r="U166" i="31"/>
  <c r="V166" i="31" s="1"/>
  <c r="U167" i="31"/>
  <c r="V167" i="31" s="1"/>
  <c r="U168" i="31"/>
  <c r="V168" i="31" s="1"/>
  <c r="U169" i="31"/>
  <c r="V169" i="31" s="1"/>
  <c r="U170" i="31"/>
  <c r="V170" i="31" s="1"/>
  <c r="U171" i="31"/>
  <c r="V171" i="31" s="1"/>
  <c r="U172" i="31"/>
  <c r="V172" i="31" s="1"/>
  <c r="U173" i="31"/>
  <c r="V173" i="31" s="1"/>
  <c r="U174" i="31"/>
  <c r="V174" i="31" s="1"/>
  <c r="U175" i="31"/>
  <c r="V175" i="31" s="1"/>
  <c r="U176" i="31"/>
  <c r="V176" i="31" s="1"/>
  <c r="U177" i="31"/>
  <c r="V177" i="31" s="1"/>
  <c r="U178" i="31"/>
  <c r="V178" i="31" s="1"/>
  <c r="U179" i="31"/>
  <c r="V179" i="31" s="1"/>
  <c r="U180" i="31"/>
  <c r="V180" i="31" s="1"/>
  <c r="U181" i="31"/>
  <c r="V181" i="31" s="1"/>
  <c r="U182" i="31"/>
  <c r="V182" i="31" s="1"/>
  <c r="U183" i="31"/>
  <c r="V183" i="31"/>
  <c r="U184" i="31"/>
  <c r="V184" i="31" s="1"/>
  <c r="U185" i="31"/>
  <c r="V185" i="31"/>
  <c r="U186" i="31"/>
  <c r="V186" i="31" s="1"/>
  <c r="U187" i="31"/>
  <c r="V187" i="31" s="1"/>
  <c r="U188" i="31"/>
  <c r="V188" i="31" s="1"/>
  <c r="U189" i="31"/>
  <c r="V189" i="31" s="1"/>
  <c r="U190" i="31"/>
  <c r="V190" i="31" s="1"/>
  <c r="U191" i="31"/>
  <c r="V191" i="31"/>
  <c r="U192" i="31"/>
  <c r="V192" i="31" s="1"/>
  <c r="U193" i="31"/>
  <c r="V193" i="31"/>
  <c r="U194" i="31"/>
  <c r="V194" i="31" s="1"/>
  <c r="U195" i="31"/>
  <c r="V195" i="31" s="1"/>
  <c r="U196" i="31"/>
  <c r="V196" i="31" s="1"/>
  <c r="U197" i="31"/>
  <c r="V197" i="31"/>
  <c r="U198" i="31"/>
  <c r="V198" i="31" s="1"/>
  <c r="U199" i="31"/>
  <c r="V199" i="31"/>
  <c r="U200" i="31"/>
  <c r="V200" i="31" s="1"/>
  <c r="U201" i="31"/>
  <c r="V201" i="31" s="1"/>
  <c r="U202" i="31"/>
  <c r="V202" i="31" s="1"/>
  <c r="U203" i="31"/>
  <c r="V203" i="31" s="1"/>
  <c r="U204" i="31"/>
  <c r="V204" i="31" s="1"/>
  <c r="U205" i="31"/>
  <c r="V205" i="31"/>
  <c r="U206" i="31"/>
  <c r="V206" i="31" s="1"/>
  <c r="U207" i="31"/>
  <c r="V207" i="31"/>
  <c r="V8" i="31"/>
  <c r="U8" i="31"/>
  <c r="Q169" i="31"/>
  <c r="R169" i="31" s="1"/>
  <c r="Q168" i="31"/>
  <c r="R168" i="31" s="1"/>
  <c r="Q167" i="31"/>
  <c r="R167" i="31" s="1"/>
  <c r="Q166" i="31"/>
  <c r="R166" i="31" s="1"/>
  <c r="Q165" i="31"/>
  <c r="R165" i="31" s="1"/>
  <c r="Q164" i="31"/>
  <c r="R164" i="31" s="1"/>
  <c r="Q163" i="31"/>
  <c r="R163" i="31" s="1"/>
  <c r="Q162" i="31"/>
  <c r="R162" i="31" s="1"/>
  <c r="Q161" i="31"/>
  <c r="R161" i="31" s="1"/>
  <c r="Q160" i="31"/>
  <c r="R160" i="31" s="1"/>
  <c r="Q159" i="31"/>
  <c r="R159" i="31" s="1"/>
  <c r="Q158" i="31"/>
  <c r="R158" i="31" s="1"/>
  <c r="Q157" i="31"/>
  <c r="R157" i="31" s="1"/>
  <c r="Q156" i="31"/>
  <c r="R156" i="31" s="1"/>
  <c r="Q155" i="31"/>
  <c r="R155" i="31" s="1"/>
  <c r="Q154" i="31"/>
  <c r="R154" i="31" s="1"/>
  <c r="Q153" i="31"/>
  <c r="R153" i="31" s="1"/>
  <c r="Q152" i="31"/>
  <c r="R152" i="31" s="1"/>
  <c r="Q151" i="31"/>
  <c r="R151" i="31" s="1"/>
  <c r="Q150" i="31"/>
  <c r="R150" i="31" s="1"/>
  <c r="Q149" i="31"/>
  <c r="R149" i="31" s="1"/>
  <c r="Q148" i="31"/>
  <c r="R148" i="31" s="1"/>
  <c r="Q147" i="31"/>
  <c r="R147" i="31" s="1"/>
  <c r="Q146" i="31"/>
  <c r="R146" i="31" s="1"/>
  <c r="Q145" i="31"/>
  <c r="R145" i="31" s="1"/>
  <c r="Q144" i="31"/>
  <c r="R144" i="31" s="1"/>
  <c r="Q143" i="31"/>
  <c r="R143" i="31" s="1"/>
  <c r="Q142" i="31"/>
  <c r="R142" i="31" s="1"/>
  <c r="Q141" i="31"/>
  <c r="R141" i="31" s="1"/>
  <c r="Q140" i="31"/>
  <c r="R140" i="31" s="1"/>
  <c r="Q139" i="31"/>
  <c r="R139" i="31" s="1"/>
  <c r="Q138" i="31"/>
  <c r="R138" i="31" s="1"/>
  <c r="Q137" i="31"/>
  <c r="R137" i="31" s="1"/>
  <c r="Q136" i="31"/>
  <c r="R136" i="31" s="1"/>
  <c r="Q135" i="31"/>
  <c r="R135" i="31" s="1"/>
  <c r="Q134" i="31"/>
  <c r="R134" i="31" s="1"/>
  <c r="Q133" i="31"/>
  <c r="R133" i="31" s="1"/>
  <c r="Q132" i="31"/>
  <c r="R132" i="31" s="1"/>
  <c r="Q131" i="31"/>
  <c r="R131" i="31" s="1"/>
  <c r="Q130" i="31"/>
  <c r="R130" i="31" s="1"/>
  <c r="Q129" i="31"/>
  <c r="R129" i="31" s="1"/>
  <c r="Q128" i="31"/>
  <c r="R128" i="31" s="1"/>
  <c r="Q127" i="31"/>
  <c r="R127" i="31" s="1"/>
  <c r="Q126" i="31"/>
  <c r="R126" i="31" s="1"/>
  <c r="Q125" i="31"/>
  <c r="R125" i="31" s="1"/>
  <c r="Q124" i="31"/>
  <c r="R124" i="31" s="1"/>
  <c r="Q123" i="31"/>
  <c r="R123" i="31" s="1"/>
  <c r="Q122" i="31"/>
  <c r="R122" i="31" s="1"/>
  <c r="Q121" i="31"/>
  <c r="R121" i="31" s="1"/>
  <c r="Q120" i="31"/>
  <c r="R120" i="31" s="1"/>
  <c r="Q119" i="31"/>
  <c r="R119" i="31" s="1"/>
  <c r="Q118" i="31"/>
  <c r="R118" i="31" s="1"/>
  <c r="Q117" i="31"/>
  <c r="R117" i="31" s="1"/>
  <c r="Q116" i="31"/>
  <c r="R116" i="31" s="1"/>
  <c r="Q115" i="31"/>
  <c r="R115" i="31" s="1"/>
  <c r="Q114" i="31"/>
  <c r="R114" i="31" s="1"/>
  <c r="Q113" i="31"/>
  <c r="R113" i="31" s="1"/>
  <c r="Q112" i="31"/>
  <c r="R112" i="31" s="1"/>
  <c r="Q111" i="31"/>
  <c r="R111" i="31" s="1"/>
  <c r="Q110" i="31"/>
  <c r="R110" i="31" s="1"/>
  <c r="Q109" i="31"/>
  <c r="R109" i="31" s="1"/>
  <c r="Q108" i="31"/>
  <c r="R108" i="31" s="1"/>
  <c r="Q107" i="31"/>
  <c r="R107" i="31" s="1"/>
  <c r="Q106" i="31"/>
  <c r="R106" i="31" s="1"/>
  <c r="Q105" i="31"/>
  <c r="R105" i="31" s="1"/>
  <c r="Q104" i="31"/>
  <c r="R104" i="31" s="1"/>
  <c r="Q103" i="31"/>
  <c r="R103" i="31" s="1"/>
  <c r="Q102" i="31"/>
  <c r="R102" i="31" s="1"/>
  <c r="Q101" i="31"/>
  <c r="R101" i="31" s="1"/>
  <c r="Q100" i="31"/>
  <c r="R100" i="31" s="1"/>
  <c r="Q99" i="31"/>
  <c r="R99" i="31" s="1"/>
  <c r="Q98" i="31"/>
  <c r="R98" i="31" s="1"/>
  <c r="Q97" i="31"/>
  <c r="R97" i="31" s="1"/>
  <c r="Q96" i="31"/>
  <c r="R96" i="31" s="1"/>
  <c r="Q95" i="31"/>
  <c r="R95" i="31" s="1"/>
  <c r="Q94" i="31"/>
  <c r="R94" i="31" s="1"/>
  <c r="Q93" i="31"/>
  <c r="R93" i="31" s="1"/>
  <c r="Q92" i="31"/>
  <c r="R92" i="31" s="1"/>
  <c r="Q91" i="31"/>
  <c r="R91" i="31" s="1"/>
  <c r="Q90" i="31"/>
  <c r="R90" i="31" s="1"/>
  <c r="Q89" i="31"/>
  <c r="R89" i="31" s="1"/>
  <c r="Q88" i="31"/>
  <c r="R88" i="31" s="1"/>
  <c r="Q87" i="31"/>
  <c r="R87" i="31" s="1"/>
  <c r="Q86" i="31"/>
  <c r="R86" i="31" s="1"/>
  <c r="Q85" i="31"/>
  <c r="R85" i="31" s="1"/>
  <c r="Q84" i="31"/>
  <c r="R84" i="31" s="1"/>
  <c r="Q83" i="31"/>
  <c r="R83" i="31" s="1"/>
  <c r="Q82" i="31"/>
  <c r="R82" i="31" s="1"/>
  <c r="Q81" i="31"/>
  <c r="R81" i="31" s="1"/>
  <c r="Q80" i="31"/>
  <c r="R80" i="31" s="1"/>
  <c r="Q79" i="31"/>
  <c r="R79" i="31" s="1"/>
  <c r="Q78" i="31"/>
  <c r="R78" i="31" s="1"/>
  <c r="Q77" i="31"/>
  <c r="R77" i="31" s="1"/>
  <c r="Q76" i="31"/>
  <c r="R76" i="31" s="1"/>
  <c r="Q75" i="31"/>
  <c r="R75" i="31" s="1"/>
  <c r="Q74" i="31"/>
  <c r="R74" i="31" s="1"/>
  <c r="Q73" i="31"/>
  <c r="R73" i="31" s="1"/>
  <c r="Q72" i="31"/>
  <c r="R72" i="31" s="1"/>
  <c r="Q71" i="31"/>
  <c r="R71" i="31" s="1"/>
  <c r="Q70" i="31"/>
  <c r="R70" i="31" s="1"/>
  <c r="Q69" i="31"/>
  <c r="R69" i="31" s="1"/>
  <c r="Q68" i="31"/>
  <c r="R68" i="31" s="1"/>
  <c r="Q67" i="31"/>
  <c r="R67" i="31" s="1"/>
  <c r="Q66" i="31"/>
  <c r="R66" i="31" s="1"/>
  <c r="Q65" i="31"/>
  <c r="R65" i="31" s="1"/>
  <c r="Q64" i="31"/>
  <c r="R64" i="31" s="1"/>
  <c r="Q63" i="31"/>
  <c r="R63" i="31" s="1"/>
  <c r="Q62" i="31"/>
  <c r="R62" i="31" s="1"/>
  <c r="Q61" i="31"/>
  <c r="R61" i="31" s="1"/>
  <c r="Q60" i="31"/>
  <c r="R60" i="31" s="1"/>
  <c r="Q59" i="31"/>
  <c r="R59" i="31" s="1"/>
  <c r="Q58" i="31"/>
  <c r="R58" i="31" s="1"/>
  <c r="Q57" i="31"/>
  <c r="R57" i="31" s="1"/>
  <c r="Q56" i="31"/>
  <c r="R56" i="31" s="1"/>
  <c r="Q55" i="31"/>
  <c r="R55" i="31" s="1"/>
  <c r="Q54" i="31"/>
  <c r="R54" i="31" s="1"/>
  <c r="Q53" i="31"/>
  <c r="R53" i="31" s="1"/>
  <c r="Q52" i="31"/>
  <c r="R52" i="31" s="1"/>
  <c r="Q51" i="31"/>
  <c r="R51" i="31" s="1"/>
  <c r="Q50" i="31"/>
  <c r="R50" i="31" s="1"/>
  <c r="Q49" i="31"/>
  <c r="R49" i="31" s="1"/>
  <c r="Q48" i="31"/>
  <c r="R48" i="31" s="1"/>
  <c r="Q47" i="31"/>
  <c r="R47" i="31" s="1"/>
  <c r="Q46" i="31"/>
  <c r="R46" i="31" s="1"/>
  <c r="Q45" i="31"/>
  <c r="R45" i="31" s="1"/>
  <c r="Q44" i="31"/>
  <c r="R44" i="31" s="1"/>
  <c r="Q43" i="31"/>
  <c r="R43" i="31" s="1"/>
  <c r="Q42" i="31"/>
  <c r="R42" i="31" s="1"/>
  <c r="Q41" i="31"/>
  <c r="R41" i="31" s="1"/>
  <c r="Q40" i="31"/>
  <c r="R40" i="31" s="1"/>
  <c r="Q39" i="31"/>
  <c r="R39" i="31" s="1"/>
  <c r="Q38" i="31"/>
  <c r="R38" i="31" s="1"/>
  <c r="Q37" i="31"/>
  <c r="R37" i="31" s="1"/>
  <c r="Q36" i="31"/>
  <c r="R36" i="31" s="1"/>
  <c r="Q35" i="31"/>
  <c r="R35" i="31" s="1"/>
  <c r="Q34" i="31"/>
  <c r="R34" i="31" s="1"/>
  <c r="Q33" i="31"/>
  <c r="R33" i="31" s="1"/>
  <c r="Q32" i="31"/>
  <c r="R32" i="31" s="1"/>
  <c r="Q31" i="31"/>
  <c r="R31" i="31" s="1"/>
  <c r="Q30" i="31"/>
  <c r="R30" i="31" s="1"/>
  <c r="Q29" i="31"/>
  <c r="R29" i="31" s="1"/>
  <c r="Q28" i="31"/>
  <c r="R28" i="31" s="1"/>
  <c r="Q27" i="31"/>
  <c r="R27" i="31" s="1"/>
  <c r="Q26" i="31"/>
  <c r="R26" i="31" s="1"/>
  <c r="Q25" i="31"/>
  <c r="R25" i="31" s="1"/>
  <c r="Q24" i="31"/>
  <c r="R24" i="31" s="1"/>
  <c r="Q23" i="31"/>
  <c r="R23" i="31" s="1"/>
  <c r="Q22" i="31"/>
  <c r="R22" i="31" s="1"/>
  <c r="Q21" i="31"/>
  <c r="R21" i="31" s="1"/>
  <c r="Q20" i="31"/>
  <c r="R20" i="31" s="1"/>
  <c r="Q19" i="31"/>
  <c r="R19" i="31" s="1"/>
  <c r="Q18" i="31"/>
  <c r="R18" i="31" s="1"/>
  <c r="Q17" i="31"/>
  <c r="R17" i="31" s="1"/>
  <c r="Q16" i="31"/>
  <c r="R16" i="31" s="1"/>
  <c r="Q15" i="31"/>
  <c r="R15" i="31" s="1"/>
  <c r="Q14" i="31"/>
  <c r="R14" i="31" s="1"/>
  <c r="Q13" i="31"/>
  <c r="R13" i="31" s="1"/>
  <c r="Q12" i="31"/>
  <c r="R12" i="31" s="1"/>
  <c r="Q11" i="31"/>
  <c r="R11" i="31" s="1"/>
  <c r="Q10" i="31"/>
  <c r="R10" i="31" s="1"/>
  <c r="Q9" i="31"/>
  <c r="R9" i="31" s="1"/>
  <c r="Q8" i="31"/>
  <c r="R8" i="31" s="1"/>
  <c r="Q174" i="31"/>
  <c r="R174" i="31" s="1"/>
  <c r="Q175" i="31"/>
  <c r="R175" i="31" s="1"/>
  <c r="Q176" i="31"/>
  <c r="R176" i="31" s="1"/>
  <c r="Q177" i="31"/>
  <c r="R177" i="31" s="1"/>
  <c r="Q178" i="31"/>
  <c r="R178" i="31" s="1"/>
  <c r="Q179" i="31"/>
  <c r="R179" i="31"/>
  <c r="Q180" i="31"/>
  <c r="R180" i="31" s="1"/>
  <c r="Q181" i="31"/>
  <c r="R181" i="31" s="1"/>
  <c r="Q182" i="31"/>
  <c r="R182" i="31" s="1"/>
  <c r="Q183" i="31"/>
  <c r="R183" i="31"/>
  <c r="Q184" i="31"/>
  <c r="R184" i="31" s="1"/>
  <c r="Q185" i="31"/>
  <c r="R185" i="31" s="1"/>
  <c r="Q186" i="31"/>
  <c r="R186" i="31" s="1"/>
  <c r="Q187" i="31"/>
  <c r="R187" i="31"/>
  <c r="Q188" i="31"/>
  <c r="R188" i="31" s="1"/>
  <c r="Q189" i="31"/>
  <c r="R189" i="31" s="1"/>
  <c r="Q190" i="31"/>
  <c r="R190" i="31" s="1"/>
  <c r="Q191" i="31"/>
  <c r="R191" i="31" s="1"/>
  <c r="Q192" i="31"/>
  <c r="R192" i="31" s="1"/>
  <c r="Q193" i="31"/>
  <c r="R193" i="31" s="1"/>
  <c r="Q194" i="31"/>
  <c r="R194" i="31" s="1"/>
  <c r="Q195" i="31"/>
  <c r="R195" i="31"/>
  <c r="Q196" i="31"/>
  <c r="R196" i="31" s="1"/>
  <c r="Q197" i="31"/>
  <c r="R197" i="31" s="1"/>
  <c r="Q198" i="31"/>
  <c r="R198" i="31" s="1"/>
  <c r="Q199" i="31"/>
  <c r="R199" i="31"/>
  <c r="Q200" i="31"/>
  <c r="R200" i="31" s="1"/>
  <c r="Q201" i="31"/>
  <c r="R201" i="31" s="1"/>
  <c r="Q202" i="31"/>
  <c r="R202" i="31" s="1"/>
  <c r="Q203" i="31"/>
  <c r="R203" i="31"/>
  <c r="Q204" i="31"/>
  <c r="R204" i="31" s="1"/>
  <c r="Q205" i="31"/>
  <c r="R205" i="31" s="1"/>
  <c r="Q206" i="31"/>
  <c r="R206" i="31" s="1"/>
  <c r="Q207" i="31"/>
  <c r="R207" i="31" s="1"/>
  <c r="Q173" i="31"/>
  <c r="R173" i="31" s="1"/>
  <c r="J29" i="33"/>
  <c r="J30" i="33"/>
  <c r="H65" i="32" l="1"/>
  <c r="F65" i="32"/>
  <c r="H64" i="32"/>
  <c r="F64" i="32"/>
  <c r="H63" i="32"/>
  <c r="F63" i="32"/>
  <c r="H62" i="32"/>
  <c r="F62" i="32"/>
  <c r="H59" i="32"/>
  <c r="F59" i="32"/>
  <c r="H56" i="32"/>
  <c r="F56" i="32"/>
  <c r="H53" i="32"/>
  <c r="F53" i="32"/>
  <c r="H50" i="32"/>
  <c r="F50" i="32"/>
  <c r="H49" i="32"/>
  <c r="F49" i="32"/>
  <c r="H48" i="32"/>
  <c r="F48" i="32"/>
  <c r="H47" i="32"/>
  <c r="F47" i="32"/>
  <c r="H44" i="32"/>
  <c r="F44" i="32"/>
  <c r="H40" i="32"/>
  <c r="F40" i="32"/>
  <c r="H35" i="32"/>
  <c r="F35" i="32"/>
  <c r="H32" i="32"/>
  <c r="F32" i="32"/>
  <c r="H31" i="32"/>
  <c r="F31" i="32"/>
  <c r="H30" i="32"/>
  <c r="F30" i="32"/>
  <c r="H29" i="32"/>
  <c r="F29" i="32"/>
  <c r="H26" i="32"/>
  <c r="F26" i="32"/>
  <c r="H21" i="32"/>
  <c r="F21" i="32"/>
  <c r="H20" i="32"/>
  <c r="F20" i="32"/>
  <c r="C17" i="32"/>
  <c r="H17" i="32" s="1"/>
  <c r="H14" i="32"/>
  <c r="F14" i="32"/>
  <c r="H13" i="32"/>
  <c r="F13" i="32"/>
  <c r="H12" i="32"/>
  <c r="F12" i="32"/>
  <c r="H11" i="32"/>
  <c r="F11" i="32"/>
  <c r="H10" i="32"/>
  <c r="F10" i="32"/>
  <c r="H9" i="32"/>
  <c r="F9" i="32"/>
  <c r="J208" i="31"/>
  <c r="H208" i="31"/>
  <c r="J207" i="31"/>
  <c r="H207" i="31"/>
  <c r="J206" i="31"/>
  <c r="H206" i="31"/>
  <c r="J203" i="31"/>
  <c r="H203" i="31"/>
  <c r="J200" i="31"/>
  <c r="H200" i="31"/>
  <c r="J197" i="31"/>
  <c r="H197" i="31"/>
  <c r="J196" i="31"/>
  <c r="H196" i="31"/>
  <c r="J195" i="31"/>
  <c r="H195" i="31"/>
  <c r="J193" i="31"/>
  <c r="H193" i="31"/>
  <c r="J191" i="31"/>
  <c r="H191" i="31"/>
  <c r="J183" i="31"/>
  <c r="K183" i="31" s="1"/>
  <c r="H183" i="31"/>
  <c r="J182" i="31"/>
  <c r="H182" i="31"/>
  <c r="J181" i="31"/>
  <c r="H181" i="31"/>
  <c r="J180" i="31"/>
  <c r="H180" i="31"/>
  <c r="J179" i="31"/>
  <c r="H179" i="31"/>
  <c r="J178" i="31"/>
  <c r="H178" i="31"/>
  <c r="J177" i="31"/>
  <c r="H177" i="31"/>
  <c r="J176" i="31"/>
  <c r="H176" i="31"/>
  <c r="J175" i="31"/>
  <c r="K175" i="31" s="1"/>
  <c r="H175" i="31"/>
  <c r="J174" i="31"/>
  <c r="H174" i="31"/>
  <c r="J173" i="31"/>
  <c r="K173" i="31" s="1"/>
  <c r="H173" i="31"/>
  <c r="J169" i="31"/>
  <c r="H169" i="31"/>
  <c r="J168" i="31"/>
  <c r="H168" i="31"/>
  <c r="J162" i="31"/>
  <c r="H162" i="31"/>
  <c r="J161" i="31"/>
  <c r="H161" i="31"/>
  <c r="J160" i="31"/>
  <c r="H160" i="31"/>
  <c r="E157" i="31"/>
  <c r="J157" i="31" s="1"/>
  <c r="J156" i="31"/>
  <c r="H156" i="31"/>
  <c r="J155" i="31"/>
  <c r="H155" i="31"/>
  <c r="J151" i="31"/>
  <c r="H151" i="31"/>
  <c r="J150" i="31"/>
  <c r="H150" i="31"/>
  <c r="J149" i="31"/>
  <c r="H149" i="31"/>
  <c r="J146" i="31"/>
  <c r="H146" i="31"/>
  <c r="J141" i="31"/>
  <c r="H141" i="31"/>
  <c r="J122" i="31"/>
  <c r="H122" i="31"/>
  <c r="K121" i="31"/>
  <c r="J121" i="31"/>
  <c r="H121" i="31"/>
  <c r="J120" i="31"/>
  <c r="H120" i="31"/>
  <c r="J117" i="31"/>
  <c r="H117" i="31"/>
  <c r="J116" i="31"/>
  <c r="H116" i="31"/>
  <c r="J115" i="31"/>
  <c r="K115" i="31" s="1"/>
  <c r="H115" i="31"/>
  <c r="J114" i="31"/>
  <c r="H114" i="31"/>
  <c r="J113" i="31"/>
  <c r="H113" i="31"/>
  <c r="J112" i="31"/>
  <c r="H112" i="31"/>
  <c r="J111" i="31"/>
  <c r="H111" i="31"/>
  <c r="J108" i="31"/>
  <c r="K108" i="31" s="1"/>
  <c r="H108" i="31"/>
  <c r="J106" i="31"/>
  <c r="H106" i="31"/>
  <c r="J105" i="31"/>
  <c r="K105" i="31" s="1"/>
  <c r="H105" i="31"/>
  <c r="J104" i="31"/>
  <c r="H104" i="31"/>
  <c r="J103" i="31"/>
  <c r="K103" i="31" s="1"/>
  <c r="H103" i="31"/>
  <c r="J102" i="31"/>
  <c r="H102" i="31"/>
  <c r="J101" i="31"/>
  <c r="K101" i="31" s="1"/>
  <c r="H101" i="31"/>
  <c r="J93" i="31"/>
  <c r="H93" i="31"/>
  <c r="J90" i="31"/>
  <c r="H90" i="31"/>
  <c r="J85" i="31"/>
  <c r="H85" i="31"/>
  <c r="E84" i="31"/>
  <c r="J84" i="31" s="1"/>
  <c r="J81" i="31"/>
  <c r="H81" i="31"/>
  <c r="J76" i="31"/>
  <c r="H76" i="31"/>
  <c r="J73" i="31"/>
  <c r="H73" i="31"/>
  <c r="J72" i="31"/>
  <c r="H72" i="31"/>
  <c r="J64" i="31"/>
  <c r="H64" i="31"/>
  <c r="J63" i="31"/>
  <c r="H63" i="31"/>
  <c r="J57" i="31"/>
  <c r="H57" i="31"/>
  <c r="J56" i="31"/>
  <c r="H56" i="31"/>
  <c r="J55" i="31"/>
  <c r="H55" i="31"/>
  <c r="J51" i="31"/>
  <c r="K51" i="31" s="1"/>
  <c r="H51" i="31"/>
  <c r="J47" i="31"/>
  <c r="H47" i="31"/>
  <c r="J40" i="31"/>
  <c r="H40" i="31"/>
  <c r="J39" i="31"/>
  <c r="H39" i="31"/>
  <c r="K38" i="31"/>
  <c r="J38" i="31"/>
  <c r="H38" i="31"/>
  <c r="J37" i="31"/>
  <c r="H37" i="31"/>
  <c r="J36" i="31"/>
  <c r="K36" i="31" s="1"/>
  <c r="H36" i="31"/>
  <c r="J35" i="31"/>
  <c r="H35" i="31"/>
  <c r="J34" i="31"/>
  <c r="H34" i="31"/>
  <c r="J32" i="31"/>
  <c r="H32" i="31"/>
  <c r="J30" i="31"/>
  <c r="H30" i="31"/>
  <c r="J26" i="31"/>
  <c r="H26" i="31"/>
  <c r="J22" i="31"/>
  <c r="K22" i="31" s="1"/>
  <c r="H22" i="31"/>
  <c r="J21" i="31"/>
  <c r="H21" i="31"/>
  <c r="J20" i="31"/>
  <c r="K20" i="31" s="1"/>
  <c r="H20" i="31"/>
  <c r="E19" i="31"/>
  <c r="J19" i="31" s="1"/>
  <c r="J16" i="31"/>
  <c r="H16" i="31"/>
  <c r="J15" i="31"/>
  <c r="H15" i="31"/>
  <c r="J14" i="31"/>
  <c r="H14" i="31"/>
  <c r="J11" i="31"/>
  <c r="H11" i="31"/>
  <c r="J10" i="31"/>
  <c r="H10" i="31"/>
  <c r="J9" i="31"/>
  <c r="H9" i="31"/>
  <c r="J8" i="31"/>
  <c r="H8" i="31"/>
  <c r="J7" i="31"/>
  <c r="H7" i="31"/>
  <c r="K85" i="31" l="1"/>
  <c r="K93" i="31"/>
  <c r="K150" i="31"/>
  <c r="K155" i="31"/>
  <c r="K193" i="31"/>
  <c r="K196" i="31"/>
  <c r="K200" i="31"/>
  <c r="K206" i="31"/>
  <c r="K9" i="31"/>
  <c r="K15" i="31"/>
  <c r="K64" i="31"/>
  <c r="K73" i="31"/>
  <c r="K81" i="31"/>
  <c r="K117" i="31"/>
  <c r="K168" i="31"/>
  <c r="I13" i="32"/>
  <c r="H66" i="32"/>
  <c r="D20" i="33" s="1"/>
  <c r="I9" i="32"/>
  <c r="I26" i="32"/>
  <c r="I32" i="32"/>
  <c r="I47" i="32"/>
  <c r="I53" i="32"/>
  <c r="I63" i="32"/>
  <c r="I40" i="32"/>
  <c r="I11" i="32"/>
  <c r="I56" i="32"/>
  <c r="I62" i="32"/>
  <c r="I21" i="32"/>
  <c r="I29" i="32"/>
  <c r="I31" i="32"/>
  <c r="I49" i="32"/>
  <c r="I64" i="32"/>
  <c r="I10" i="32"/>
  <c r="I12" i="32"/>
  <c r="I20" i="32"/>
  <c r="I35" i="32"/>
  <c r="I44" i="32"/>
  <c r="I59" i="32"/>
  <c r="I14" i="32"/>
  <c r="I30" i="32"/>
  <c r="I48" i="32"/>
  <c r="I50" i="32"/>
  <c r="I65" i="32"/>
  <c r="K207" i="31"/>
  <c r="K197" i="31"/>
  <c r="K182" i="31"/>
  <c r="K176" i="31"/>
  <c r="K178" i="31"/>
  <c r="K180" i="31"/>
  <c r="K179" i="31"/>
  <c r="K141" i="31"/>
  <c r="K156" i="31"/>
  <c r="K161" i="31"/>
  <c r="K149" i="31"/>
  <c r="K122" i="31"/>
  <c r="K111" i="31"/>
  <c r="K114" i="31"/>
  <c r="K112" i="31"/>
  <c r="K113" i="31"/>
  <c r="K102" i="31"/>
  <c r="K104" i="31"/>
  <c r="K63" i="31"/>
  <c r="K76" i="31"/>
  <c r="K56" i="31"/>
  <c r="K55" i="31"/>
  <c r="K34" i="31"/>
  <c r="K40" i="31"/>
  <c r="K21" i="31"/>
  <c r="K26" i="31"/>
  <c r="K32" i="31"/>
  <c r="K35" i="31"/>
  <c r="K37" i="31"/>
  <c r="K14" i="31"/>
  <c r="K16" i="31"/>
  <c r="K30" i="31"/>
  <c r="K39" i="31"/>
  <c r="K47" i="31"/>
  <c r="K72" i="31"/>
  <c r="K90" i="31"/>
  <c r="K106" i="31"/>
  <c r="K116" i="31"/>
  <c r="K120" i="31"/>
  <c r="K151" i="31"/>
  <c r="K160" i="31"/>
  <c r="K162" i="31"/>
  <c r="K177" i="31"/>
  <c r="K191" i="31"/>
  <c r="K195" i="31"/>
  <c r="K208" i="31"/>
  <c r="K11" i="31"/>
  <c r="K57" i="31"/>
  <c r="K146" i="31"/>
  <c r="K169" i="31"/>
  <c r="K174" i="31"/>
  <c r="K181" i="31"/>
  <c r="K203" i="31"/>
  <c r="K7" i="31"/>
  <c r="J209" i="31"/>
  <c r="D19" i="33" s="1"/>
  <c r="K8" i="31"/>
  <c r="K10" i="31"/>
  <c r="H84" i="31"/>
  <c r="K84" i="31" s="1"/>
  <c r="F17" i="32"/>
  <c r="I17" i="32" s="1"/>
  <c r="H19" i="31"/>
  <c r="K19" i="31" s="1"/>
  <c r="H157" i="31"/>
  <c r="K157" i="31" s="1"/>
  <c r="I66" i="32" l="1"/>
  <c r="F66" i="32"/>
  <c r="C20" i="33" s="1"/>
  <c r="E20" i="33" s="1"/>
  <c r="H209" i="31"/>
  <c r="C19" i="33" s="1"/>
  <c r="E19" i="33" s="1"/>
  <c r="K209" i="31"/>
  <c r="K213" i="31" s="1"/>
  <c r="K216" i="31" s="1"/>
  <c r="H63" i="30"/>
  <c r="I63" i="30" s="1"/>
  <c r="F63" i="30"/>
  <c r="H62" i="30"/>
  <c r="F62" i="30"/>
  <c r="I61" i="30"/>
  <c r="H61" i="30"/>
  <c r="F61" i="30"/>
  <c r="H60" i="30"/>
  <c r="I60" i="30" s="1"/>
  <c r="F60" i="30"/>
  <c r="H57" i="30"/>
  <c r="F57" i="30"/>
  <c r="H54" i="30"/>
  <c r="I54" i="30" s="1"/>
  <c r="F54" i="30"/>
  <c r="H51" i="30"/>
  <c r="F51" i="30"/>
  <c r="I51" i="30" s="1"/>
  <c r="H48" i="30"/>
  <c r="I48" i="30" s="1"/>
  <c r="F48" i="30"/>
  <c r="H47" i="30"/>
  <c r="F47" i="30"/>
  <c r="H46" i="30"/>
  <c r="I46" i="30" s="1"/>
  <c r="F46" i="30"/>
  <c r="H45" i="30"/>
  <c r="F45" i="30"/>
  <c r="I45" i="30" s="1"/>
  <c r="H42" i="30"/>
  <c r="F42" i="30"/>
  <c r="H38" i="30"/>
  <c r="F38" i="30"/>
  <c r="H33" i="30"/>
  <c r="F33" i="30"/>
  <c r="H30" i="30"/>
  <c r="I30" i="30" s="1"/>
  <c r="F30" i="30"/>
  <c r="H29" i="30"/>
  <c r="F29" i="30"/>
  <c r="H28" i="30"/>
  <c r="I28" i="30" s="1"/>
  <c r="F28" i="30"/>
  <c r="H27" i="30"/>
  <c r="F27" i="30"/>
  <c r="H24" i="30"/>
  <c r="I24" i="30" s="1"/>
  <c r="F24" i="30"/>
  <c r="H19" i="30"/>
  <c r="I19" i="30" s="1"/>
  <c r="F19" i="30"/>
  <c r="H18" i="30"/>
  <c r="F18" i="30"/>
  <c r="C15" i="30"/>
  <c r="H15" i="30" s="1"/>
  <c r="H12" i="30"/>
  <c r="F12" i="30"/>
  <c r="H11" i="30"/>
  <c r="F11" i="30"/>
  <c r="H10" i="30"/>
  <c r="F10" i="30"/>
  <c r="H9" i="30"/>
  <c r="F9" i="30"/>
  <c r="H8" i="30"/>
  <c r="F8" i="30"/>
  <c r="H7" i="30"/>
  <c r="I7" i="30" s="1"/>
  <c r="F7" i="30"/>
  <c r="J217" i="29"/>
  <c r="H217" i="29"/>
  <c r="J216" i="29"/>
  <c r="H216" i="29"/>
  <c r="J215" i="29"/>
  <c r="H215" i="29"/>
  <c r="J212" i="29"/>
  <c r="H212" i="29"/>
  <c r="J209" i="29"/>
  <c r="H209" i="29"/>
  <c r="J206" i="29"/>
  <c r="H206" i="29"/>
  <c r="J205" i="29"/>
  <c r="H205" i="29"/>
  <c r="J204" i="29"/>
  <c r="H204" i="29"/>
  <c r="J202" i="29"/>
  <c r="H202" i="29"/>
  <c r="J200" i="29"/>
  <c r="H200" i="29"/>
  <c r="J192" i="29"/>
  <c r="H192" i="29"/>
  <c r="J191" i="29"/>
  <c r="H191" i="29"/>
  <c r="J190" i="29"/>
  <c r="H190" i="29"/>
  <c r="J189" i="29"/>
  <c r="K189" i="29" s="1"/>
  <c r="H189" i="29"/>
  <c r="J188" i="29"/>
  <c r="H188" i="29"/>
  <c r="J187" i="29"/>
  <c r="H187" i="29"/>
  <c r="J186" i="29"/>
  <c r="H186" i="29"/>
  <c r="J185" i="29"/>
  <c r="K185" i="29" s="1"/>
  <c r="H185" i="29"/>
  <c r="J184" i="29"/>
  <c r="H184" i="29"/>
  <c r="J183" i="29"/>
  <c r="H183" i="29"/>
  <c r="J182" i="29"/>
  <c r="H182" i="29"/>
  <c r="J178" i="29"/>
  <c r="H178" i="29"/>
  <c r="J177" i="29"/>
  <c r="H177" i="29"/>
  <c r="J171" i="29"/>
  <c r="H171" i="29"/>
  <c r="J170" i="29"/>
  <c r="H170" i="29"/>
  <c r="J169" i="29"/>
  <c r="H169" i="29"/>
  <c r="E166" i="29"/>
  <c r="H166" i="29" s="1"/>
  <c r="J165" i="29"/>
  <c r="H165" i="29"/>
  <c r="J164" i="29"/>
  <c r="H164" i="29"/>
  <c r="J160" i="29"/>
  <c r="H160" i="29"/>
  <c r="J159" i="29"/>
  <c r="H159" i="29"/>
  <c r="J158" i="29"/>
  <c r="H158" i="29"/>
  <c r="J155" i="29"/>
  <c r="H155" i="29"/>
  <c r="J150" i="29"/>
  <c r="H150" i="29"/>
  <c r="J124" i="29"/>
  <c r="H124" i="29"/>
  <c r="J123" i="29"/>
  <c r="H123" i="29"/>
  <c r="J122" i="29"/>
  <c r="H122" i="29"/>
  <c r="J119" i="29"/>
  <c r="H119" i="29"/>
  <c r="J118" i="29"/>
  <c r="K118" i="29" s="1"/>
  <c r="H118" i="29"/>
  <c r="J117" i="29"/>
  <c r="H117" i="29"/>
  <c r="J116" i="29"/>
  <c r="H116" i="29"/>
  <c r="J115" i="29"/>
  <c r="H115" i="29"/>
  <c r="J114" i="29"/>
  <c r="H114" i="29"/>
  <c r="J113" i="29"/>
  <c r="H113" i="29"/>
  <c r="J110" i="29"/>
  <c r="H110" i="29"/>
  <c r="J108" i="29"/>
  <c r="H108" i="29"/>
  <c r="J107" i="29"/>
  <c r="H107" i="29"/>
  <c r="K107" i="29" s="1"/>
  <c r="J106" i="29"/>
  <c r="H106" i="29"/>
  <c r="J105" i="29"/>
  <c r="H105" i="29"/>
  <c r="J104" i="29"/>
  <c r="H104" i="29"/>
  <c r="J103" i="29"/>
  <c r="H103" i="29"/>
  <c r="K103" i="29" s="1"/>
  <c r="J95" i="29"/>
  <c r="H95" i="29"/>
  <c r="J92" i="29"/>
  <c r="H92" i="29"/>
  <c r="J87" i="29"/>
  <c r="H87" i="29"/>
  <c r="E86" i="29"/>
  <c r="J86" i="29" s="1"/>
  <c r="J83" i="29"/>
  <c r="H83" i="29"/>
  <c r="J78" i="29"/>
  <c r="H78" i="29"/>
  <c r="J75" i="29"/>
  <c r="H75" i="29"/>
  <c r="J74" i="29"/>
  <c r="H74" i="29"/>
  <c r="J66" i="29"/>
  <c r="H66" i="29"/>
  <c r="J65" i="29"/>
  <c r="H65" i="29"/>
  <c r="J59" i="29"/>
  <c r="H59" i="29"/>
  <c r="J58" i="29"/>
  <c r="H58" i="29"/>
  <c r="J57" i="29"/>
  <c r="H57" i="29"/>
  <c r="J53" i="29"/>
  <c r="H53" i="29"/>
  <c r="J49" i="29"/>
  <c r="H49" i="29"/>
  <c r="J42" i="29"/>
  <c r="H42" i="29"/>
  <c r="J41" i="29"/>
  <c r="H41" i="29"/>
  <c r="J40" i="29"/>
  <c r="H40" i="29"/>
  <c r="J39" i="29"/>
  <c r="H39" i="29"/>
  <c r="J38" i="29"/>
  <c r="H38" i="29"/>
  <c r="J37" i="29"/>
  <c r="H37" i="29"/>
  <c r="J36" i="29"/>
  <c r="H36" i="29"/>
  <c r="J35" i="29"/>
  <c r="H35" i="29"/>
  <c r="J33" i="29"/>
  <c r="H33" i="29"/>
  <c r="J31" i="29"/>
  <c r="H31" i="29"/>
  <c r="J27" i="29"/>
  <c r="H27" i="29"/>
  <c r="J23" i="29"/>
  <c r="H23" i="29"/>
  <c r="J22" i="29"/>
  <c r="H22" i="29"/>
  <c r="J21" i="29"/>
  <c r="H21" i="29"/>
  <c r="E20" i="29"/>
  <c r="H20" i="29" s="1"/>
  <c r="J17" i="29"/>
  <c r="H17" i="29"/>
  <c r="J16" i="29"/>
  <c r="H16" i="29"/>
  <c r="J15" i="29"/>
  <c r="H15" i="29"/>
  <c r="J12" i="29"/>
  <c r="H12" i="29"/>
  <c r="K12" i="29" s="1"/>
  <c r="J11" i="29"/>
  <c r="H11" i="29"/>
  <c r="J10" i="29"/>
  <c r="H10" i="29"/>
  <c r="J9" i="29"/>
  <c r="H9" i="29"/>
  <c r="J8" i="29"/>
  <c r="H8" i="29"/>
  <c r="K8" i="29" s="1"/>
  <c r="J7" i="29"/>
  <c r="H7" i="29"/>
  <c r="I9" i="30" l="1"/>
  <c r="I38" i="30"/>
  <c r="I12" i="30"/>
  <c r="H64" i="30"/>
  <c r="D23" i="33" s="1"/>
  <c r="I11" i="30"/>
  <c r="I27" i="30"/>
  <c r="I29" i="30"/>
  <c r="I47" i="30"/>
  <c r="I62" i="30"/>
  <c r="F64" i="30"/>
  <c r="C23" i="33" s="1"/>
  <c r="E23" i="33" s="1"/>
  <c r="I8" i="30"/>
  <c r="I10" i="30"/>
  <c r="I18" i="30"/>
  <c r="I33" i="30"/>
  <c r="I42" i="30"/>
  <c r="I57" i="30"/>
  <c r="K114" i="29"/>
  <c r="J20" i="29"/>
  <c r="K58" i="29"/>
  <c r="K65" i="29"/>
  <c r="J166" i="29"/>
  <c r="K21" i="29"/>
  <c r="K31" i="29"/>
  <c r="K37" i="29"/>
  <c r="K41" i="29"/>
  <c r="K57" i="29"/>
  <c r="K66" i="29"/>
  <c r="K83" i="29"/>
  <c r="K169" i="29"/>
  <c r="K178" i="29"/>
  <c r="J218" i="29"/>
  <c r="D22" i="33" s="1"/>
  <c r="K124" i="29"/>
  <c r="K159" i="29"/>
  <c r="K200" i="29"/>
  <c r="K206" i="29"/>
  <c r="K216" i="29"/>
  <c r="K9" i="29"/>
  <c r="K11" i="29"/>
  <c r="K104" i="29"/>
  <c r="K106" i="29"/>
  <c r="K170" i="29"/>
  <c r="K177" i="29"/>
  <c r="K22" i="29"/>
  <c r="K27" i="29"/>
  <c r="K150" i="29"/>
  <c r="K158" i="29"/>
  <c r="K202" i="29"/>
  <c r="K205" i="29"/>
  <c r="K39" i="29"/>
  <c r="K116" i="29"/>
  <c r="K187" i="29"/>
  <c r="K15" i="29"/>
  <c r="K17" i="29"/>
  <c r="K33" i="29"/>
  <c r="K36" i="29"/>
  <c r="K49" i="29"/>
  <c r="K74" i="29"/>
  <c r="K78" i="29"/>
  <c r="K92" i="29"/>
  <c r="K108" i="29"/>
  <c r="K113" i="29"/>
  <c r="K122" i="29"/>
  <c r="K160" i="29"/>
  <c r="K165" i="29"/>
  <c r="K182" i="29"/>
  <c r="K184" i="29"/>
  <c r="K191" i="29"/>
  <c r="K209" i="29"/>
  <c r="K215" i="29"/>
  <c r="K10" i="29"/>
  <c r="K23" i="29"/>
  <c r="K38" i="29"/>
  <c r="K40" i="29"/>
  <c r="K59" i="29"/>
  <c r="K105" i="29"/>
  <c r="K115" i="29"/>
  <c r="K117" i="29"/>
  <c r="K155" i="29"/>
  <c r="K171" i="29"/>
  <c r="K186" i="29"/>
  <c r="K188" i="29"/>
  <c r="K204" i="29"/>
  <c r="K217" i="29"/>
  <c r="K7" i="29"/>
  <c r="K16" i="29"/>
  <c r="K20" i="29"/>
  <c r="K35" i="29"/>
  <c r="K42" i="29"/>
  <c r="K53" i="29"/>
  <c r="K75" i="29"/>
  <c r="K87" i="29"/>
  <c r="K95" i="29"/>
  <c r="K110" i="29"/>
  <c r="K119" i="29"/>
  <c r="K123" i="29"/>
  <c r="K164" i="29"/>
  <c r="K183" i="29"/>
  <c r="K190" i="29"/>
  <c r="K192" i="29"/>
  <c r="K212" i="29"/>
  <c r="I15" i="30"/>
  <c r="K166" i="29"/>
  <c r="F15" i="30"/>
  <c r="H86" i="29"/>
  <c r="K86" i="29" s="1"/>
  <c r="D26" i="33" l="1"/>
  <c r="I64" i="30"/>
  <c r="K218" i="29"/>
  <c r="H218" i="29"/>
  <c r="C22" i="33" s="1"/>
  <c r="K223" i="29" l="1"/>
  <c r="E22" i="33"/>
  <c r="E26" i="33" s="1"/>
  <c r="C26" i="33"/>
</calcChain>
</file>

<file path=xl/sharedStrings.xml><?xml version="1.0" encoding="utf-8"?>
<sst xmlns="http://schemas.openxmlformats.org/spreadsheetml/2006/main" count="2339" uniqueCount="380">
  <si>
    <t>DESCRIPTION</t>
  </si>
  <si>
    <t>Amount</t>
  </si>
  <si>
    <t>S.No</t>
  </si>
  <si>
    <t>AMOUNT</t>
  </si>
  <si>
    <t>No.</t>
  </si>
  <si>
    <t>Job</t>
  </si>
  <si>
    <t>Nos.</t>
  </si>
  <si>
    <t>-</t>
  </si>
  <si>
    <t>ITEM NO.</t>
  </si>
  <si>
    <t>ESTIMATED QUANTITY</t>
  </si>
  <si>
    <t>UNIT</t>
  </si>
  <si>
    <t>MATERIAL</t>
  </si>
  <si>
    <t>INSTALLATION</t>
  </si>
  <si>
    <t>RATE</t>
  </si>
  <si>
    <t>FAN COIL UNITS (SECTION 23 73 20 &amp; DS/1831-23 73 20)</t>
  </si>
  <si>
    <t>Supply &amp; Installation of Automatic Air Vents</t>
  </si>
  <si>
    <t>Ø ½" (Ø 15mm) Shredder Fitting for Air Vent/Pressure Testing</t>
  </si>
  <si>
    <t>Lot</t>
  </si>
  <si>
    <t>Commissioning &amp; Testing</t>
  </si>
  <si>
    <t xml:space="preserve">Sub-total Carried to Summary </t>
  </si>
  <si>
    <t>VAV TERMINALS (SECTION 23 36 10 &amp; 23 36 15 &amp; DS/1831-23 36 10 &amp; 23 36 15)</t>
  </si>
  <si>
    <t>Supply &amp; installation of Variable Air Volume (VAV) Terminals with Wall Mounted Thermostat having temperature (Inc./dec.) (Section 23 36 10 &amp; DS/1676-23 36 10)</t>
  </si>
  <si>
    <t>Commissioning &amp; Testing of VAV Terminals</t>
  </si>
  <si>
    <t>DUCT WORK (MACHINE MADE) (SECTION 23 31 13)</t>
  </si>
  <si>
    <t>Sheet Metal Duct Work (Air Conditioning) (Supply Air), Machine made Ducts (Section 23 31 13)</t>
  </si>
  <si>
    <t>m²</t>
  </si>
  <si>
    <t xml:space="preserve">Sheet Metal Duct Work (Air Conditioning) (Return Air), Machine made Ducts (Section 23 31 13) </t>
  </si>
  <si>
    <t>Sheet Metal Duct Work (Exhaust Air) Machine made Ducts (Section 23 31 13)</t>
  </si>
  <si>
    <t>Quadrant Volume Damper</t>
  </si>
  <si>
    <t>Flexible Ducts (Section 23 33 46) with Supports, Complete in all respect</t>
  </si>
  <si>
    <t>3.5.1</t>
  </si>
  <si>
    <t xml:space="preserve">                Ø 10"   (Ø 250mm)</t>
  </si>
  <si>
    <t>Rm</t>
  </si>
  <si>
    <t>Rate Only</t>
  </si>
  <si>
    <t>3.5.2</t>
  </si>
  <si>
    <t xml:space="preserve">                Ø 8"   (Ø 200mm)</t>
  </si>
  <si>
    <t>3.5.3</t>
  </si>
  <si>
    <t xml:space="preserve">                Ø 6"   (Ø 150mm)</t>
  </si>
  <si>
    <t xml:space="preserve">Butterfly Dampers </t>
  </si>
  <si>
    <t>3.6.1</t>
  </si>
  <si>
    <t xml:space="preserve">                Ø 10" (Ø 250mm)</t>
  </si>
  <si>
    <t>3.6.2</t>
  </si>
  <si>
    <t>3.6.3</t>
  </si>
  <si>
    <t>Fire Damper - Motorized (UL - Listed)</t>
  </si>
  <si>
    <t>3.7.1</t>
  </si>
  <si>
    <t xml:space="preserve">                42" x 6"  (1050mm x 150mm)</t>
  </si>
  <si>
    <t>Damper - Motorized</t>
  </si>
  <si>
    <t>3.8.1</t>
  </si>
  <si>
    <t>3.8.2</t>
  </si>
  <si>
    <t xml:space="preserve">                20" x 8"  (500mm x 200mm)</t>
  </si>
  <si>
    <t>Engineered Support system for Ducts with Lindapter Type/TR60 Complete in all Respect.</t>
  </si>
  <si>
    <t>Sound Trap Air Duct Z-Piece for Return Air Intake Size 450mm x 200mm - Refer FND Detail FND/D/35</t>
  </si>
  <si>
    <t xml:space="preserve">Nos. </t>
  </si>
  <si>
    <t>G.I Frame as Duct Sleeves - As per FND Detail</t>
  </si>
  <si>
    <t>Wire Mesh on all Duct Openings</t>
  </si>
  <si>
    <t>Light Testing for Ducting</t>
  </si>
  <si>
    <t>PIPING (SECTION 23 21 13 &amp; DS/1831-23 21 13)</t>
  </si>
  <si>
    <t xml:space="preserve">Supply &amp; Installation Chilled Water Piping </t>
  </si>
  <si>
    <t>4.1.1</t>
  </si>
  <si>
    <t xml:space="preserve">                Ø 2" (Ø 50mm)</t>
  </si>
  <si>
    <t>4.1.2</t>
  </si>
  <si>
    <t xml:space="preserve">                Ø 1 ½" (Ø 40mm)</t>
  </si>
  <si>
    <t>4.1.3</t>
  </si>
  <si>
    <t xml:space="preserve">                Ø 1 ¼" (Ø 32mm)</t>
  </si>
  <si>
    <t>4.1.4</t>
  </si>
  <si>
    <t xml:space="preserve">                Ø 1" (Ø 25mm)</t>
  </si>
  <si>
    <t xml:space="preserve">Supply &amp; Installation Cooling Water Piping </t>
  </si>
  <si>
    <t>4.2.1</t>
  </si>
  <si>
    <t>4.2.2</t>
  </si>
  <si>
    <t>4.2.3</t>
  </si>
  <si>
    <t>4.2.4</t>
  </si>
  <si>
    <t xml:space="preserve">Condensate Drain Piping </t>
  </si>
  <si>
    <t>4.3.1</t>
  </si>
  <si>
    <t>4.3.2</t>
  </si>
  <si>
    <t>Pipe Pressure Testing</t>
  </si>
  <si>
    <t>Engineered Support system with Lindapter Type/TR60 Complete in all Respect.</t>
  </si>
  <si>
    <t>VALVES &amp; SPECIALITIES (SECTION 23 05 23, 23 86 20 &amp; 23 86 35)</t>
  </si>
  <si>
    <t>Supply and Installation of Gate Valves for Cooling Water with Material/Flanges/Unions etc. (Section 23 05 23)</t>
  </si>
  <si>
    <t>5.1.1</t>
  </si>
  <si>
    <t>5.1.2</t>
  </si>
  <si>
    <t>5.1.3</t>
  </si>
  <si>
    <t>5.1.4</t>
  </si>
  <si>
    <t>5.1.5</t>
  </si>
  <si>
    <t xml:space="preserve">                Ø ¾" (Ø 20mm)</t>
  </si>
  <si>
    <t>Supply and Installation of Ball Valve for Cooling Water with Material/Flanges/Unions etc. (Section 23 05 23)</t>
  </si>
  <si>
    <t>5.2.1</t>
  </si>
  <si>
    <t>5.2.2</t>
  </si>
  <si>
    <t>Supply and Installation of Strainer Cooling Water with Material/Flanges/Unions etc.</t>
  </si>
  <si>
    <t>5.3.1</t>
  </si>
  <si>
    <t>5.3.2</t>
  </si>
  <si>
    <t>5.3.3</t>
  </si>
  <si>
    <t>5.3.4</t>
  </si>
  <si>
    <t xml:space="preserve">Supply and Installation of Flow Balancing &amp; Shut-off Valve for Cooling Water with Material/Flanges/Unions etc. </t>
  </si>
  <si>
    <t>5.4.1</t>
  </si>
  <si>
    <t>5.4.2</t>
  </si>
  <si>
    <t>5.4.3</t>
  </si>
  <si>
    <t xml:space="preserve">Supply and Installation of Pressure Independent Control Valve (PICV) for Fan Coil Unit with Material/Flanges/Unions etc. </t>
  </si>
  <si>
    <t>5.5.1</t>
  </si>
  <si>
    <t>5.5.2</t>
  </si>
  <si>
    <t>5.5.3</t>
  </si>
  <si>
    <t>THERMAL INSULATION (SECTION 23 07 13 &amp; 23 07 19 &amp; DS/1831-23 07 13 &amp; 23 07 19)</t>
  </si>
  <si>
    <t xml:space="preserve">Insulation of Supply Air Duct-Air Conditioned Space/Air Conditioned Ceiling Cavity </t>
  </si>
  <si>
    <t xml:space="preserve">Insulation of Return Air Duct-Air Conditioned Space/Air Conditioned Ceiling Cavity </t>
  </si>
  <si>
    <t>Supply &amp; Installation Chilled Water Piping (Section 23 07 19 &amp; DS/1831-23 07 19)</t>
  </si>
  <si>
    <t>6.3.1</t>
  </si>
  <si>
    <t>6.3.2</t>
  </si>
  <si>
    <t>6.3.3</t>
  </si>
  <si>
    <t>6.3.4</t>
  </si>
  <si>
    <t>Condensate Drain Piping Insulation (Section 23 07 19 &amp; DS/1831-23 07 19)</t>
  </si>
  <si>
    <t>6.4.1</t>
  </si>
  <si>
    <t>6.4.2</t>
  </si>
  <si>
    <t>Cladding of Valves &amp; Specialities (Openable Boxes with Insulation)</t>
  </si>
  <si>
    <t>6.5.1</t>
  </si>
  <si>
    <t>Ø 2" (Ø 50mm)</t>
  </si>
  <si>
    <t>6.5.2</t>
  </si>
  <si>
    <t>Ø 1 ½" (Ø 40mm)</t>
  </si>
  <si>
    <t>6.5.3</t>
  </si>
  <si>
    <t>Ø 1 ¼" (Ø 32mm)</t>
  </si>
  <si>
    <t>6.5.4</t>
  </si>
  <si>
    <t>Ø 1" (Ø 25mm)</t>
  </si>
  <si>
    <t>AIR DEVICES (SECTION 23 37 13)</t>
  </si>
  <si>
    <t>Supply Air Linear (Tuttle &amp; Bailey) (Series 7000 1" - 25mm x 3 Slots) with Factory Supplied &amp; Field Installed Plenum with Insulation</t>
  </si>
  <si>
    <t>Return Air Linear (Tuttle &amp; Bailey) (Series 7000 1" - 25mm x 3 Slots) with Factory Supplied &amp; Field Installed Plenum with Insulation</t>
  </si>
  <si>
    <t>Supply / Return Air Fixed Bar Grill &amp; Register (Tuttle &amp; Bailey - A50 Series) 21" x 6" (525mm x 150mm) with Damper</t>
  </si>
  <si>
    <t>Supply Air Fixed Bar Grill &amp; Register (Tuttle &amp; Bailey - A50 Series) 42" x 6" (1050mm x 150mm) with Damper</t>
  </si>
  <si>
    <t>Supply / Return Air Fixed Bar Grill &amp; Register (Tuttle &amp; Bailey - A50 Series) 232" x 18" (5800mm x 450mm) with Damper</t>
  </si>
  <si>
    <t>Supply Air Round Diffusers Ø 12" (Tuttle &amp; Bailey) (Series AVJR 3-Cone) with Dampers</t>
  </si>
  <si>
    <t>Supply Air Round Diffusers Ø 10" (Tuttle &amp; Bailey) (Series AVJR 3-Cone) with Dampers</t>
  </si>
  <si>
    <t>Exhaust Air Disc Valve for Toilet Exhaust (Ø 6")</t>
  </si>
  <si>
    <t xml:space="preserve">WATER COOLED PACKAGED AIR CONDITIONER (SECTION 23 81 30 &amp; DS/1831-23 81 30) </t>
  </si>
  <si>
    <t>Supply and Installation of Automatic Air Vents</t>
  </si>
  <si>
    <t>Pressure Switch</t>
  </si>
  <si>
    <t>Control Wiring Between Indoor and Thermostat</t>
  </si>
  <si>
    <t>Lot.</t>
  </si>
  <si>
    <t>Commissioning &amp; Testing of Water Cooled Package Units</t>
  </si>
  <si>
    <t>METER &amp; GAUGES (SECTION 23 05 19)</t>
  </si>
  <si>
    <t>Thermometers with Wells for Pipe Thermometer</t>
  </si>
  <si>
    <t>Pressure Gauges on Pipes</t>
  </si>
  <si>
    <t>Gauge Outlets with Cock</t>
  </si>
  <si>
    <t>HVAC CONTROLS (SECTION 23 09 20)</t>
  </si>
  <si>
    <t>Installation of Differential Pressure Switch (DPS) with pressure adjustment range of .5 to 4 mbar and switching difference of 0.2 mbar or less.</t>
  </si>
  <si>
    <t>Wiring of PS from Duct Index Point to AHU DDC Panel (3 Core x 18AWG Shielded Wire-Belden Cable)</t>
  </si>
  <si>
    <t>Master/Network Controller that will host the connected devices (VAV's Controllers and thermostat) and can work as a standalone server. (complete set along with Power Supply)</t>
  </si>
  <si>
    <t>Integration &amp; comissioning of Pressure Independent Control Valve with Modulating Proportional Valve Actuator with Reversible Synchronous Motor 0-10 VDC. (Chilled Water Application)</t>
  </si>
  <si>
    <t>Integration of Pressure Switch - Supplied with CWPU</t>
  </si>
  <si>
    <t>Integration of Motorized Fire Damper Actuator (1 No.) with power &amp; control cable 1.5mm2 installed in (Ø 20mm) PVC Conduit, complete in all respect (Size of Damper 1050mm x 150mm &amp; Airflow is 1000 cfm) - Material Covered in BOQ item # 3.7</t>
  </si>
  <si>
    <t>Integration of Motorized Damper Actuator (2 Nos.) with power &amp; control cable 1.5mm2 installed in (Ø 20mm) PVC Conduit, complete in all respect (Size of Damper 500mm x 200mm &amp; Airflow is 1000cfm) - Material Covered in BOQ item # 3.8</t>
  </si>
  <si>
    <t>Networking, Cabling, Receway Support, Hanger, Sleeves, Core Drilling etc.</t>
  </si>
  <si>
    <t>HOT WATER SUPPLY SYSTEM</t>
  </si>
  <si>
    <t>Supply &amp; Installation of Instant Electric Operated Hot Water Heaters (Section 22 33 30 &amp; DS/1831-22 33 30)</t>
  </si>
  <si>
    <t>11.1.1</t>
  </si>
  <si>
    <t>Supply, Installation and Comissioning of Electric Operated Hot Water Heater HWH/01-02, 30L heating capacity. Including all fittings and accessories required from installation till comissioning of Hot Water Heater (Refer DS/1831-22 33 30)</t>
  </si>
  <si>
    <t>Poly Propylene Pipe for Cold Water Supply (PPR Pipe PN-20 with PN-20 Fittings including all Fittings and Accessories Required for Piping Installation) (Section 22 11 16 &amp; DS/1831-22 11 16)</t>
  </si>
  <si>
    <t>11.2.1</t>
  </si>
  <si>
    <t>11.2.2</t>
  </si>
  <si>
    <t>11.2.3</t>
  </si>
  <si>
    <t>11.2.4</t>
  </si>
  <si>
    <t>Poly Propylene Pipe for Hot Water Supply (PPR Pipe PN-20 with PN-20 Fittings including all Fittings and Accessories Required for Piping Installation) (Section 22 11 16 &amp; DS/1831-22 11 16)</t>
  </si>
  <si>
    <t>11.3.1</t>
  </si>
  <si>
    <t>11.3.2</t>
  </si>
  <si>
    <t>11.3.3</t>
  </si>
  <si>
    <t>11.3.4</t>
  </si>
  <si>
    <t>Valve &amp; Specialities (Section 22 05 23)</t>
  </si>
  <si>
    <t>11.4.1</t>
  </si>
  <si>
    <t xml:space="preserve">Gate Valves - PPR PN-20 (Including all Fittings and Accessories Required for Valve Installation) (Section 22 05 23) </t>
  </si>
  <si>
    <t>11.4.1.1</t>
  </si>
  <si>
    <t>11.4.1.2</t>
  </si>
  <si>
    <t>11.4.1.3</t>
  </si>
  <si>
    <t>11.4.1.4</t>
  </si>
  <si>
    <t>11.4.2</t>
  </si>
  <si>
    <t>Insulation of Hot Water Piping Including Vapor Barrier, Jacketing &amp; Cladding (Section 22 07 19 &amp; DS/1831-22 07 19)</t>
  </si>
  <si>
    <t>11.4.2.1</t>
  </si>
  <si>
    <t>11.4.2.2</t>
  </si>
  <si>
    <t>11.4.2.3</t>
  </si>
  <si>
    <t>11.4.2.4</t>
  </si>
  <si>
    <t>11.5.1</t>
  </si>
  <si>
    <t>11.5.2</t>
  </si>
  <si>
    <t>11.5.3</t>
  </si>
  <si>
    <t>11.5.4</t>
  </si>
  <si>
    <t>Pressure Testing of Water Supply Piping (1.5 times of operating pressure) (Including all arrangements required for Pressure Testing)</t>
  </si>
  <si>
    <t>PLUMBING FIXTURES &amp; FITTINGS</t>
  </si>
  <si>
    <t>Fixtures (Section 22 41 10 &amp; DS/1831-22 41 10)</t>
  </si>
  <si>
    <t>12.1.1</t>
  </si>
  <si>
    <t>Supply &amp; Installation of Wall Hung Western WC, Concealed Flush Tank Operated (Section 22 41 10 &amp; DS/1831-22 41 10)</t>
  </si>
  <si>
    <t>12.1.2</t>
  </si>
  <si>
    <t>Supply &amp; Installation of Vanity Wash Basin with, Waste, Bottle Trap &amp; Tee Stop-Cock (Section 22 41 10 &amp; DS/1831-22 41 10)</t>
  </si>
  <si>
    <t>12.1.3</t>
  </si>
  <si>
    <t>Supply &amp; Installation of Disabled Toilet Set (Basin, WC) (Section 22 41 10 &amp; DS/1831-22 41 10)</t>
  </si>
  <si>
    <t>12.1.4</t>
  </si>
  <si>
    <t>Supply &amp; Installation of Wash Basin Single Lever Faucet with Flexible Hoses (For Cold &amp; Hot Water). (Section 22 41 10 &amp; DS/1831-22 41 10)</t>
  </si>
  <si>
    <t>12.1.5</t>
  </si>
  <si>
    <t>Supply &amp; Installation of Stainless Steel Kitchen Sink including stop cocks,  P-trap / bottle trap, waste pipe etc.</t>
  </si>
  <si>
    <t>12.1.6</t>
  </si>
  <si>
    <t>Supply &amp; Installation of Hot and Cold Water Mixer for Stainless Steel Kitchen Sink</t>
  </si>
  <si>
    <t>12.1.7</t>
  </si>
  <si>
    <t>Supply &amp; Installation of WC Hand Operated Shower Spray With Angle Valve and Flexible Hose. (Section 22 41 10 &amp; DS/1831-22 41 10)</t>
  </si>
  <si>
    <t>12.1.8</t>
  </si>
  <si>
    <t>Supply &amp; Installation of Bib Cocks for (Janitor, Cleaning Area) (Section 22 41 10 &amp; DS/1831-22 41 10)</t>
  </si>
  <si>
    <t>12.1.9</t>
  </si>
  <si>
    <t>Supply &amp; Installation of Single Lever Faucet Wall Mounted for (Hot &amp; Cold Water) (Ablution Area) (Section 22 41 10 &amp; DS/1831-22 41 10)</t>
  </si>
  <si>
    <t>12.1.10</t>
  </si>
  <si>
    <t>Supply &amp; Installation of Toilet Roll Holder (Section 22 41 10 &amp; DS/1831-22 41 10)</t>
  </si>
  <si>
    <t>12.1.11</t>
  </si>
  <si>
    <t>Supply &amp; Installation of Wall Mounted Soap Dispenser (Section 22 41 10 &amp; DS/1831-22 41 10)</t>
  </si>
  <si>
    <t>Drainage &amp; Vent Pipe (uPVC - Non Pressure Class; Solvent Welded) Including all Fittings and Accessories Required for Piping Installation e.g Elbows, Y, Double Y, Ceiling Cleanouts, Reducers, Sockets etc. (Section 22 13 20 &amp; DS/1831-22 13 20)</t>
  </si>
  <si>
    <t>12.2.1</t>
  </si>
  <si>
    <t xml:space="preserve">          Ø 4" (Ø 100mm)</t>
  </si>
  <si>
    <t>12.2.2</t>
  </si>
  <si>
    <t xml:space="preserve">          Ø 3" (Ø 75mm)</t>
  </si>
  <si>
    <t>12.2.3</t>
  </si>
  <si>
    <t xml:space="preserve">          Ø 2" (Ø 50mm)</t>
  </si>
  <si>
    <t>12.2.4</t>
  </si>
  <si>
    <t xml:space="preserve">          Ø 1 ½" (Ø 40mm)</t>
  </si>
  <si>
    <t>Drain Accessories (Section 22 11 19)</t>
  </si>
  <si>
    <t>12.3.1</t>
  </si>
  <si>
    <t>12.3.1.1</t>
  </si>
  <si>
    <t xml:space="preserve">          Ø 6" x 6"  (Ø 150 x  150 mm)</t>
  </si>
  <si>
    <t>12.3.2</t>
  </si>
  <si>
    <t>SS Floor Clean Out (Section 22 11 19)</t>
  </si>
  <si>
    <t>12.3.2.1</t>
  </si>
  <si>
    <t>12.3.2.2</t>
  </si>
  <si>
    <t>Gravity Testing of Drainage Piping (Including all arrangements required for Gravity Testing)</t>
  </si>
  <si>
    <t>Engineered Support system Complete in all Respect.</t>
  </si>
  <si>
    <t>CLEANING &amp; BALANCING OF HVAC SYSTEM (SECTION 23 05 93)</t>
  </si>
  <si>
    <t>Cleaning &amp; Balancing of HVAC System (Water + Air)</t>
  </si>
  <si>
    <t>PAINTING &amp; FINISHING AND MECHANICAL IDENTIFICATION (SECTION 23 05 50 &amp; 23 05 53)</t>
  </si>
  <si>
    <t>Painting &amp; Finishing, Stenciling of Pipes &amp; Ducts, Identification Tags on Valves etc. and Equipment Data Plates (Section 23 05 50)</t>
  </si>
  <si>
    <t>MISCELLANEOUS</t>
  </si>
  <si>
    <t xml:space="preserve">Pipe Sleeves/Core Cutting Where Required </t>
  </si>
  <si>
    <t xml:space="preserve">Shop Drawings, As Built Drawings, Operation &amp; Maintenance Manuals </t>
  </si>
  <si>
    <t>Fire Stopping Material for all HVAC &amp; Plumbing Pipes, Duct, Trays etc. Crossing a Fire Barrier Wall/Floor/Partition as per Required Fire Rating (Refer Fire Strategy Drawings for Fire Barrier Wall/Floor)</t>
  </si>
  <si>
    <t>ESTIMATED  QUANTITY</t>
  </si>
  <si>
    <t>FIRE SPRINKLERS (SECTION 21 13 10 &amp; DS/1831-21 13 10)</t>
  </si>
  <si>
    <t>Fire Sprinkler- Upright, Quick Response (SP-01)</t>
  </si>
  <si>
    <t>Fire Sprinkler- Pendent Concealed, Quick Response (SP-02)</t>
  </si>
  <si>
    <t>Fire Sprinkler- Pendent Sprinkler, Quick Response (SP-03)</t>
  </si>
  <si>
    <t>Cabinet Complete with 06 Spare Sprinklers (Upright) (SP-01)</t>
  </si>
  <si>
    <t>Cabinet Complete with 06 Spare Sprinklers (Concealed Pendent) (SP-02)</t>
  </si>
  <si>
    <t>Cabinet Complete with 06 Spare Sprinklers (Pendent) (SP-03)</t>
  </si>
  <si>
    <t>Sub-total Carried to Summary</t>
  </si>
  <si>
    <t>CORRUGATED STAINLESS STEEL FLEXIBLE CONNECTOR</t>
  </si>
  <si>
    <t>Corrugated Stainless Steel Flexible Connector Ø 1" X 3 ft (UL/FM) (Braided)</t>
  </si>
  <si>
    <t>PORTABLE FIRE EXTINGUISHER FOR FIRE TYPES A, B, C &amp; AFFF (SECTION 21 21 10 &amp; DS/1831-21 21 10)</t>
  </si>
  <si>
    <t>Supply &amp; Installation of 6 Kg Dry Powder Extinguisher (ABC)</t>
  </si>
  <si>
    <t>BLACK STEEL SCHEDULE-40 PIPING (SECTION 21 10 10)</t>
  </si>
  <si>
    <t xml:space="preserve">Welded Piping System </t>
  </si>
  <si>
    <t>Ø 4" (100mm)</t>
  </si>
  <si>
    <t>Ø 3" (75mm)</t>
  </si>
  <si>
    <t>Threaded Piping System</t>
  </si>
  <si>
    <t>Ø 2" (50mm)</t>
  </si>
  <si>
    <t>Ø 1¼" (32mm)</t>
  </si>
  <si>
    <t>Ø 1" (25mm)</t>
  </si>
  <si>
    <t>GATE VALVE (SECTION 21 05 23)</t>
  </si>
  <si>
    <t xml:space="preserve">Ø2 inch (50 mm) </t>
  </si>
  <si>
    <t>SIESMIC BRACING</t>
  </si>
  <si>
    <t>Transverse Seismic Bracing (As per FND Detail No. FND/SS/10)</t>
  </si>
  <si>
    <t>6.1.1</t>
  </si>
  <si>
    <t>6.1.2</t>
  </si>
  <si>
    <t>6.1.3</t>
  </si>
  <si>
    <t>Longitudinal Seismic Bracing (As per FND Detail No. FND/SS/11)</t>
  </si>
  <si>
    <t>6.2.1</t>
  </si>
  <si>
    <t>6.2.2</t>
  </si>
  <si>
    <t>6.2.3</t>
  </si>
  <si>
    <t>Seismic Restraint (As per FND Detail No. FND/ADD/08)</t>
  </si>
  <si>
    <t>FIRE SPRINKLER SYSTEM ACCEPTANCE TEST (SECTION 21 13 17)</t>
  </si>
  <si>
    <t>Fire Sprinkler System Acceptance Test</t>
  </si>
  <si>
    <t xml:space="preserve">PAINTING COATING &amp; STENCILING (SECTION 21 05 50) </t>
  </si>
  <si>
    <t>Painting, Coating, Stenciling &amp; Identification of Fire Piping</t>
  </si>
  <si>
    <t>PIPE SUPPORT SYSTEM (SECTION 21 05 29)</t>
  </si>
  <si>
    <t>Engineered Support system with Lindapter Type/TR60 Complete in all Respect</t>
  </si>
  <si>
    <t>Hydrostatic Testing</t>
  </si>
  <si>
    <t>Shop Drawings, As Built Drawings, Operation &amp; Maintenance Manuals</t>
  </si>
  <si>
    <t>Fire Stopping of Paritions, Walls &amp; Structure Openings (For Small Openings - Hilti FS - ONE or Approved Equivalent)</t>
  </si>
  <si>
    <t>Pipe Sleeves / Core Cutting Wherever Required</t>
  </si>
  <si>
    <t>Lead Time</t>
  </si>
  <si>
    <t>Remarks</t>
  </si>
  <si>
    <t>Brands</t>
  </si>
  <si>
    <t>Ø 2½" (65mm)</t>
  </si>
  <si>
    <t>Ø 1½" (40mm)</t>
  </si>
  <si>
    <t>5 Weeks</t>
  </si>
  <si>
    <t>SABRO</t>
  </si>
  <si>
    <t>Ready Stock</t>
  </si>
  <si>
    <t>SCON</t>
  </si>
  <si>
    <t>8 to 10 Weeks</t>
  </si>
  <si>
    <t>JES</t>
  </si>
  <si>
    <t>ISL</t>
  </si>
  <si>
    <t>8 Weeks</t>
  </si>
  <si>
    <t>Steel Craft/ Air guide</t>
  </si>
  <si>
    <t>FLEXIVA / Thermoflex</t>
  </si>
  <si>
    <t>3 to 4 weeks</t>
  </si>
  <si>
    <t>7 Weeks</t>
  </si>
  <si>
    <t>LOCAL</t>
  </si>
  <si>
    <t>13 Weeks</t>
  </si>
  <si>
    <t>As per required</t>
  </si>
  <si>
    <t>PROTEK - China</t>
  </si>
  <si>
    <t>Aquatherm</t>
  </si>
  <si>
    <t>AGM</t>
  </si>
  <si>
    <t>4 to 6 weeks</t>
  </si>
  <si>
    <t>SCON / WATTS</t>
  </si>
  <si>
    <t>AEROFOAM</t>
  </si>
  <si>
    <t>'Rate Only</t>
  </si>
  <si>
    <t>8 to 10 weeks</t>
  </si>
  <si>
    <t>12 Weeks</t>
  </si>
  <si>
    <t>SABRO / COOLMAX</t>
  </si>
  <si>
    <t>Danfoss</t>
  </si>
  <si>
    <t>INDUS / FAST</t>
  </si>
  <si>
    <t>INDEX</t>
  </si>
  <si>
    <t>WEISS / WEKSLER</t>
  </si>
  <si>
    <t>10 Weeks</t>
  </si>
  <si>
    <t>ARISTON</t>
  </si>
  <si>
    <t>RECKTHERM</t>
  </si>
  <si>
    <t>2 to 3 weeks</t>
  </si>
  <si>
    <t xml:space="preserve">12 weeks </t>
  </si>
  <si>
    <t>Porta &amp; Grohe</t>
  </si>
  <si>
    <t>QABIL</t>
  </si>
  <si>
    <t>ICI / BERGER</t>
  </si>
  <si>
    <t>SHIELD</t>
  </si>
  <si>
    <t>SHIELD / SEUNG JIN IND</t>
  </si>
  <si>
    <t>NAFCO</t>
  </si>
  <si>
    <t>ReadyStock</t>
  </si>
  <si>
    <t>Protek</t>
  </si>
  <si>
    <t>SHILED</t>
  </si>
  <si>
    <t xml:space="preserve">6 weeks </t>
  </si>
  <si>
    <t>Index</t>
  </si>
  <si>
    <t>EY Karachi - 22nd Floor - M&amp;P</t>
  </si>
  <si>
    <t>Lifting &amp; Shifting of Equipments to the Location Designated for Installation as Specified in the Drawings</t>
  </si>
  <si>
    <t>Engineered Supports as per Hitli/Sikla/Walraven/Fischer with Lindapter Type/TR60 complete in all respect</t>
  </si>
  <si>
    <t>Engineered Supports System with Lindapter Type/TR60 complete in all respect.</t>
  </si>
  <si>
    <t xml:space="preserve">                14" x 12"  (350mm x 300mm)</t>
  </si>
  <si>
    <t>3.8.3</t>
  </si>
  <si>
    <t xml:space="preserve">                20" x 12"  (500mm x 300mm)</t>
  </si>
  <si>
    <t>Supply and Installation of Water Cooled Packaged Air Conditioner (CWPU-22/01-02) Ceiling Hung Type with Wall Mounted Room Thermostat (3.0 TR) with Scheduling feature</t>
  </si>
  <si>
    <t>Support System with Lindapter Type/TR60 complete in all respect</t>
  </si>
  <si>
    <t>DDC Controller (BACnet/IP) for FCU-22-01 (Refer FND Drawing # FND-1831-XX-H-XX-XX-700-00)</t>
  </si>
  <si>
    <t>DDC Controller (BACnet/IP) for CWPU-22-01&amp;02 (Refer FND Drawing # FND-1831-XX-H-XX-XX-700-00)</t>
  </si>
  <si>
    <t>Server Platform that work as single point of administration  through WebStation for BMS Centralized alarms and data management</t>
  </si>
  <si>
    <t>Server Machine - Intel Corei5- 3.0 GHz or better processor, 8 GB or better of memory, and a hard drive of 1 TB. Supported with Microsoft Windows Server 2016 and Microsoft .NET Framework 4.5 or 4.6</t>
  </si>
  <si>
    <t xml:space="preserve">License for enabling its WebServices on Internet </t>
  </si>
  <si>
    <t>Deployement of Mobile Application with its all customised mimics along with the comissioning as per control matrix / scheme  (Platform:Apple iOS 11, Android 5.0 (Lollipop) and later)</t>
  </si>
  <si>
    <t>Deployement of Cat-6 cable infrastructure with all accessories  throughout the facility in a Daisy Chain Pattern</t>
  </si>
  <si>
    <t>Layer 2 Manageable Switch with dual power supply , high-performance, standalone, 10/100 autosensing Fast Ethernet that should have 24-10/100 ports plus 2 fixed 100BASE-FX port</t>
  </si>
  <si>
    <t>Integration of Wall Mounted Room Thermostat for FCU-22-01 - Supplied with FCU</t>
  </si>
  <si>
    <t>Integration of Wall Mounted Room Thermostat for CWPU-22/01-02 - Supplied with CWPU</t>
  </si>
  <si>
    <t>Integration of VAV-01</t>
  </si>
  <si>
    <t>Integration of Motorized Fire Damper Actuator (2 Nos.) with power &amp; control cable 1.5mm2 installed in (Ø 20mm) PVC Conduit, complete in all respect (Size of Damper 1050mm x 150mm &amp; Airflow is 1000 cfm) - Material Covered in BOQ item # 3.7</t>
  </si>
  <si>
    <t>Integration of Motorized Damper Actuator (2 No.) with power &amp; control cable 1.5mm2 installed in (Ø 20mm) PVC Conduit, complete in all respect (Size of Damper 500mm x 200mm &amp; Airflow is 1000cfm) - Material Covered in BOQ item # 3.8</t>
  </si>
  <si>
    <t>Cleaning &amp; Balancing of HVAC System</t>
  </si>
  <si>
    <t>EY Karachi - 22nd Floor - FF</t>
  </si>
  <si>
    <t>EY Karachi - 21st Floor - M&amp;P</t>
  </si>
  <si>
    <t xml:space="preserve">                14" x 12"  (500mm x 300mm)</t>
  </si>
  <si>
    <t>Engineered Support system for Ducts with Lindapter Type/TR60 Complete in all Respect</t>
  </si>
  <si>
    <t>Supply/Return Air Fixed Bar Grill &amp; Register (Tuttle &amp; Bailey - A50 Series) 21" x 6" (525mm x 150mm) with Damper</t>
  </si>
  <si>
    <t>Supply/Return Air Fixed Bar Grill &amp; Register (Tuttle &amp; Bailey - A50 Series) 232" x 18" (5800mm x 450mm) with Damper</t>
  </si>
  <si>
    <t>Supply and Installation of Water Cooled Packaged Air Conditioner (CWPU-21-01) Ceiling Hung Type with Wall Mounted Room Thermostat (3.0 TR) with Scheduling feature</t>
  </si>
  <si>
    <t xml:space="preserve">Pressure Switch </t>
  </si>
  <si>
    <t>Support System for Water Cooled Package Units with Lindapter Type/TR60 complete in all respect</t>
  </si>
  <si>
    <t>DDC Controller (BACnet/IP) for FCU-21-01 (Refer FND Drawing # FND-1831-XX-H-XX-XX-700-00)</t>
  </si>
  <si>
    <t>DDC Controller (BACnet/IP) for CWPU-21-01 (Refer FND Drawing # FND-1831-XX-H-XX-XX-700-00)</t>
  </si>
  <si>
    <t>Integration of Wall Mounted Room Thermostat for FCU-21-01 - Supplied with FCU</t>
  </si>
  <si>
    <t>Integration of Wall Mounted Room Thermostat for CWPU-21/01 - Supplied with CWPU</t>
  </si>
  <si>
    <t>Engineered Support system Complete in all Respect</t>
  </si>
  <si>
    <t>EY Karachi - 21st Floor - FF</t>
  </si>
  <si>
    <t>HVAC &amp; Fire Fighting Work</t>
  </si>
  <si>
    <t>SUMMARY OF BILL OF QUANTITIES</t>
  </si>
  <si>
    <t>Description</t>
  </si>
  <si>
    <t xml:space="preserve">Material </t>
  </si>
  <si>
    <t>Labour</t>
  </si>
  <si>
    <t xml:space="preserve">Grand Total Amount </t>
  </si>
  <si>
    <t>HVAC Work 21st Floor</t>
  </si>
  <si>
    <t>HVAC Work 22nd Floor</t>
  </si>
  <si>
    <t>Fire Fighting 22nd Floor</t>
  </si>
  <si>
    <t>Fire Fighting 21st Floor</t>
  </si>
  <si>
    <t>Ernst &amp; Young</t>
  </si>
  <si>
    <r>
      <t xml:space="preserve">Supply &amp; Installation of Fan Coil Units </t>
    </r>
    <r>
      <rPr>
        <b/>
        <sz val="12"/>
        <rFont val="Calibri"/>
        <family val="2"/>
        <scheme val="minor"/>
      </rPr>
      <t xml:space="preserve">FCU-21-01 </t>
    </r>
    <r>
      <rPr>
        <sz val="12"/>
        <rFont val="Calibri"/>
        <family val="2"/>
        <scheme val="minor"/>
      </rPr>
      <t>Ceiling Hung Type with Wall Mounted Room Thermostat (3.0 TR) with scheduling feature</t>
    </r>
  </si>
  <si>
    <r>
      <t>Integration of  Motorized Fire Damper Actuator (2 Nos.) with power &amp; control cable 1.5mm</t>
    </r>
    <r>
      <rPr>
        <vertAlign val="superscript"/>
        <sz val="12"/>
        <color indexed="8"/>
        <rFont val="Calibri"/>
        <family val="2"/>
        <scheme val="minor"/>
      </rPr>
      <t>2</t>
    </r>
    <r>
      <rPr>
        <sz val="12"/>
        <color indexed="8"/>
        <rFont val="Calibri"/>
        <family val="2"/>
        <scheme val="minor"/>
      </rPr>
      <t xml:space="preserve"> installed in (Ø 20mm) PVC Conduit, complete in all respect  (Size of Damper 525 x 150mm &amp; Airflow is 500 cfm) - Material Covered in BOQ item # 3.7</t>
    </r>
  </si>
  <si>
    <r>
      <t xml:space="preserve">SS </t>
    </r>
    <r>
      <rPr>
        <b/>
        <sz val="12"/>
        <color indexed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Floor Drain (Section 22 11 19)</t>
    </r>
  </si>
  <si>
    <r>
      <rPr>
        <b/>
        <sz val="12"/>
        <rFont val="Calibri"/>
        <family val="2"/>
        <scheme val="minor"/>
      </rPr>
      <t>350mm</t>
    </r>
    <r>
      <rPr>
        <sz val="12"/>
        <rFont val="Calibri"/>
        <family val="2"/>
        <scheme val="minor"/>
      </rPr>
      <t xml:space="preserve"> Wide Drain Channel with SS Grating for Ablution Area (Refer FND Detail # FND/SDS/24)</t>
    </r>
  </si>
  <si>
    <r>
      <t>Supply &amp; Installation of 6 Kg CO</t>
    </r>
    <r>
      <rPr>
        <vertAlign val="sub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Fire Extinguisher</t>
    </r>
  </si>
  <si>
    <r>
      <t xml:space="preserve">Supply &amp; Installation of Fan Coil Units </t>
    </r>
    <r>
      <rPr>
        <b/>
        <sz val="12"/>
        <rFont val="Calibri"/>
        <family val="2"/>
        <scheme val="minor"/>
      </rPr>
      <t xml:space="preserve">FCU/22-01 </t>
    </r>
    <r>
      <rPr>
        <sz val="12"/>
        <rFont val="Calibri"/>
        <family val="2"/>
        <scheme val="minor"/>
      </rPr>
      <t>Ceiling Hung Type with Wall Mounted Room Thermostat</t>
    </r>
    <r>
      <rPr>
        <b/>
        <sz val="12"/>
        <rFont val="Calibri"/>
        <family val="2"/>
        <scheme val="minor"/>
      </rPr>
      <t xml:space="preserve"> (3.0 TR)</t>
    </r>
    <r>
      <rPr>
        <sz val="12"/>
        <rFont val="Calibri"/>
        <family val="2"/>
        <scheme val="minor"/>
      </rPr>
      <t xml:space="preserve"> with Scheduling Feature</t>
    </r>
  </si>
  <si>
    <r>
      <t>Integration of  Motorized Fire Damper Actuator (4 Nos.) with power &amp; control cable 1.5mm</t>
    </r>
    <r>
      <rPr>
        <vertAlign val="superscript"/>
        <sz val="12"/>
        <color indexed="8"/>
        <rFont val="Calibri"/>
        <family val="2"/>
        <scheme val="minor"/>
      </rPr>
      <t>2</t>
    </r>
    <r>
      <rPr>
        <sz val="12"/>
        <color indexed="8"/>
        <rFont val="Calibri"/>
        <family val="2"/>
        <scheme val="minor"/>
      </rPr>
      <t xml:space="preserve"> installed in (Ø 20mm) PVC Conduit, complete in all respect  (Size of Damper 525 x 150mm &amp; Airflow is 500 cfm) - Material Covered in BOQ item # 3.7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</si>
</sst>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.0"/>
    <numFmt numFmtId="168" formatCode="#,##0.0_);[Red]\(#,##0.0\)"/>
    <numFmt numFmtId="169" formatCode="#,##0.0;[Red]\-#,##0.0"/>
  </numFmts>
  <fonts count="6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Century Gothic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MS Sans Serif"/>
    </font>
    <font>
      <sz val="9"/>
      <color indexed="12"/>
      <name val="Arial Black"/>
      <family val="2"/>
    </font>
    <font>
      <sz val="8"/>
      <color indexed="19"/>
      <name val="Arial Black"/>
      <family val="2"/>
    </font>
    <font>
      <sz val="9"/>
      <name val="Arial Narrow"/>
      <family val="2"/>
    </font>
    <font>
      <sz val="10"/>
      <name val="MS Sans Serif"/>
      <family val="2"/>
    </font>
    <font>
      <sz val="9"/>
      <color indexed="23"/>
      <name val="Arial Black"/>
      <family val="2"/>
    </font>
    <font>
      <sz val="10"/>
      <name val="Lucida Sans Unicode"/>
      <family val="2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Arial Black"/>
      <family val="2"/>
    </font>
    <font>
      <sz val="8"/>
      <color indexed="12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vertAlign val="superscript"/>
      <sz val="12"/>
      <color indexed="8"/>
      <name val="Calibri"/>
      <family val="2"/>
      <scheme val="minor"/>
    </font>
    <font>
      <b/>
      <sz val="12"/>
      <color indexed="10"/>
      <name val="Calibri"/>
      <family val="2"/>
      <scheme val="minor"/>
    </font>
    <font>
      <vertAlign val="subscript"/>
      <sz val="12"/>
      <name val="Calibri"/>
      <family val="2"/>
      <scheme val="minor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2"/>
      <color indexed="8"/>
      <name val="Lucida Sans Unicode"/>
      <family val="2"/>
    </font>
    <font>
      <b/>
      <sz val="12"/>
      <name val="Lucida Sans Unicode"/>
      <family val="2"/>
    </font>
    <font>
      <b/>
      <sz val="12"/>
      <color indexed="8"/>
      <name val="Lucida Sans Unicode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name val="Lucida Sans Unicod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8"/>
      </left>
      <right style="thin">
        <color indexed="64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1">
    <xf numFmtId="0" fontId="0" fillId="0" borderId="0"/>
    <xf numFmtId="165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horizontal="justify"/>
    </xf>
    <xf numFmtId="0" fontId="12" fillId="0" borderId="0"/>
    <xf numFmtId="0" fontId="7" fillId="0" borderId="0"/>
    <xf numFmtId="0" fontId="6" fillId="0" borderId="0"/>
    <xf numFmtId="0" fontId="6" fillId="0" borderId="0"/>
    <xf numFmtId="0" fontId="12" fillId="0" borderId="0"/>
    <xf numFmtId="166" fontId="7" fillId="0" borderId="0"/>
    <xf numFmtId="0" fontId="7" fillId="0" borderId="0"/>
    <xf numFmtId="0" fontId="9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13" fillId="0" borderId="0"/>
    <xf numFmtId="0" fontId="13" fillId="0" borderId="0"/>
    <xf numFmtId="165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5" fillId="0" borderId="0" applyNumberFormat="0">
      <alignment horizontal="center" vertical="center" wrapText="1"/>
    </xf>
    <xf numFmtId="0" fontId="5" fillId="0" borderId="0"/>
    <xf numFmtId="168" fontId="16" fillId="0" borderId="0" applyNumberFormat="0" applyAlignment="0">
      <alignment horizontal="left"/>
    </xf>
    <xf numFmtId="0" fontId="17" fillId="0" borderId="2">
      <alignment horizontal="left"/>
    </xf>
    <xf numFmtId="0" fontId="17" fillId="0" borderId="2">
      <alignment horizontal="center"/>
    </xf>
    <xf numFmtId="38" fontId="17" fillId="0" borderId="2" applyFill="0" applyAlignment="0" applyProtection="0"/>
    <xf numFmtId="40" fontId="18" fillId="0" borderId="0" applyFont="0" applyFill="0" applyBorder="0" applyAlignment="0" applyProtection="0"/>
    <xf numFmtId="168" fontId="17" fillId="0" borderId="0">
      <alignment horizontal="left"/>
    </xf>
    <xf numFmtId="0" fontId="18" fillId="0" borderId="0"/>
    <xf numFmtId="0" fontId="4" fillId="0" borderId="0"/>
    <xf numFmtId="167" fontId="19" fillId="0" borderId="0">
      <alignment horizontal="left"/>
    </xf>
    <xf numFmtId="0" fontId="17" fillId="0" borderId="2">
      <alignment horizontal="left"/>
    </xf>
    <xf numFmtId="40" fontId="18" fillId="0" borderId="0" applyFont="0" applyFill="0" applyBorder="0" applyAlignment="0" applyProtection="0"/>
    <xf numFmtId="0" fontId="5" fillId="0" borderId="0"/>
    <xf numFmtId="0" fontId="20" fillId="0" borderId="4">
      <alignment horizontal="left"/>
    </xf>
    <xf numFmtId="38" fontId="18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horizontal="justify"/>
    </xf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</cellStyleXfs>
  <cellXfs count="522">
    <xf numFmtId="0" fontId="0" fillId="0" borderId="0" xfId="0"/>
    <xf numFmtId="0" fontId="24" fillId="0" borderId="0" xfId="43" applyFont="1" applyAlignment="1">
      <alignment vertical="center"/>
    </xf>
    <xf numFmtId="0" fontId="24" fillId="0" borderId="0" xfId="43" applyFont="1" applyAlignment="1">
      <alignment horizontal="center" vertical="center"/>
    </xf>
    <xf numFmtId="0" fontId="24" fillId="0" borderId="0" xfId="43" applyFont="1" applyAlignment="1">
      <alignment horizontal="right" vertical="center"/>
    </xf>
    <xf numFmtId="4" fontId="21" fillId="8" borderId="1" xfId="44" applyNumberFormat="1" applyFont="1" applyFill="1" applyBorder="1">
      <alignment horizontal="center" vertical="center" wrapText="1"/>
    </xf>
    <xf numFmtId="38" fontId="27" fillId="7" borderId="1" xfId="49" applyFont="1" applyFill="1" applyBorder="1" applyAlignment="1">
      <alignment vertical="center"/>
    </xf>
    <xf numFmtId="0" fontId="24" fillId="0" borderId="3" xfId="43" applyFont="1" applyBorder="1" applyAlignment="1">
      <alignment vertical="center"/>
    </xf>
    <xf numFmtId="0" fontId="26" fillId="0" borderId="0" xfId="57" applyFont="1" applyAlignment="1">
      <alignment vertical="center"/>
    </xf>
    <xf numFmtId="0" fontId="24" fillId="0" borderId="0" xfId="43" applyFont="1" applyAlignment="1">
      <alignment horizontal="centerContinuous" vertical="center"/>
    </xf>
    <xf numFmtId="38" fontId="24" fillId="0" borderId="0" xfId="50" applyNumberFormat="1" applyFont="1" applyBorder="1" applyAlignment="1">
      <alignment horizontal="right" vertical="center"/>
    </xf>
    <xf numFmtId="38" fontId="24" fillId="0" borderId="0" xfId="43" applyNumberFormat="1" applyFont="1" applyAlignment="1">
      <alignment horizontal="right" vertical="center"/>
    </xf>
    <xf numFmtId="38" fontId="24" fillId="0" borderId="0" xfId="50" applyNumberFormat="1" applyFont="1" applyAlignment="1">
      <alignment horizontal="right" vertical="center"/>
    </xf>
    <xf numFmtId="0" fontId="24" fillId="7" borderId="0" xfId="43" applyFont="1" applyFill="1" applyAlignment="1">
      <alignment vertical="center"/>
    </xf>
    <xf numFmtId="38" fontId="33" fillId="7" borderId="6" xfId="49" applyFont="1" applyFill="1" applyBorder="1" applyAlignment="1">
      <alignment vertical="center"/>
    </xf>
    <xf numFmtId="38" fontId="33" fillId="7" borderId="6" xfId="49" applyFont="1" applyFill="1" applyBorder="1" applyAlignment="1">
      <alignment horizontal="center" vertical="center"/>
    </xf>
    <xf numFmtId="0" fontId="27" fillId="7" borderId="6" xfId="58" applyFont="1" applyFill="1" applyBorder="1" applyAlignment="1">
      <alignment vertical="center"/>
    </xf>
    <xf numFmtId="38" fontId="23" fillId="7" borderId="6" xfId="59" applyFont="1" applyFill="1" applyBorder="1" applyAlignment="1">
      <alignment horizontal="right" vertical="center"/>
    </xf>
    <xf numFmtId="0" fontId="27" fillId="7" borderId="6" xfId="58" applyFont="1" applyFill="1" applyBorder="1" applyAlignment="1">
      <alignment horizontal="center" vertical="center"/>
    </xf>
    <xf numFmtId="38" fontId="24" fillId="0" borderId="0" xfId="43" applyNumberFormat="1" applyFont="1" applyAlignment="1">
      <alignment vertical="center"/>
    </xf>
    <xf numFmtId="0" fontId="34" fillId="0" borderId="0" xfId="43" applyFont="1" applyAlignment="1">
      <alignment vertical="center"/>
    </xf>
    <xf numFmtId="0" fontId="35" fillId="0" borderId="0" xfId="45" applyFont="1" applyAlignment="1">
      <alignment vertical="center"/>
    </xf>
    <xf numFmtId="0" fontId="35" fillId="7" borderId="0" xfId="45" applyFont="1" applyFill="1" applyAlignment="1">
      <alignment vertical="center"/>
    </xf>
    <xf numFmtId="0" fontId="36" fillId="0" borderId="0" xfId="43" applyFont="1" applyAlignment="1">
      <alignment vertical="center"/>
    </xf>
    <xf numFmtId="0" fontId="37" fillId="0" borderId="0" xfId="110" applyFont="1" applyAlignment="1">
      <alignment vertical="center"/>
    </xf>
    <xf numFmtId="0" fontId="36" fillId="0" borderId="0" xfId="43" applyFont="1" applyAlignment="1">
      <alignment horizontal="center" vertical="center"/>
    </xf>
    <xf numFmtId="3" fontId="36" fillId="0" borderId="0" xfId="43" applyNumberFormat="1" applyFont="1" applyAlignment="1">
      <alignment horizontal="center" vertical="center"/>
    </xf>
    <xf numFmtId="0" fontId="36" fillId="0" borderId="0" xfId="43" applyFont="1" applyAlignment="1">
      <alignment horizontal="right" vertical="center"/>
    </xf>
    <xf numFmtId="38" fontId="38" fillId="0" borderId="0" xfId="43" applyNumberFormat="1" applyFont="1" applyAlignment="1">
      <alignment horizontal="right" vertical="center"/>
    </xf>
    <xf numFmtId="0" fontId="32" fillId="0" borderId="0" xfId="43" applyFont="1" applyAlignment="1">
      <alignment vertical="center"/>
    </xf>
    <xf numFmtId="0" fontId="32" fillId="0" borderId="0" xfId="43" applyFont="1" applyAlignment="1">
      <alignment horizontal="right" vertical="center"/>
    </xf>
    <xf numFmtId="0" fontId="32" fillId="0" borderId="0" xfId="43" applyFont="1" applyAlignment="1">
      <alignment horizontal="center" vertical="center"/>
    </xf>
    <xf numFmtId="4" fontId="28" fillId="8" borderId="6" xfId="44" applyNumberFormat="1" applyFont="1" applyFill="1" applyBorder="1">
      <alignment horizontal="center" vertical="center" wrapText="1"/>
    </xf>
    <xf numFmtId="0" fontId="30" fillId="0" borderId="0" xfId="45" applyFont="1" applyAlignment="1">
      <alignment vertical="center"/>
    </xf>
    <xf numFmtId="0" fontId="31" fillId="0" borderId="0" xfId="43" applyFont="1" applyAlignment="1">
      <alignment vertical="center"/>
    </xf>
    <xf numFmtId="0" fontId="30" fillId="7" borderId="0" xfId="45" applyFont="1" applyFill="1" applyAlignment="1">
      <alignment vertical="center"/>
    </xf>
    <xf numFmtId="0" fontId="31" fillId="0" borderId="0" xfId="43" applyFont="1" applyAlignment="1">
      <alignment horizontal="center" vertical="center"/>
    </xf>
    <xf numFmtId="3" fontId="31" fillId="0" borderId="0" xfId="43" applyNumberFormat="1" applyFont="1" applyAlignment="1">
      <alignment horizontal="center" vertical="center"/>
    </xf>
    <xf numFmtId="0" fontId="31" fillId="0" borderId="0" xfId="43" applyFont="1" applyAlignment="1">
      <alignment horizontal="right" vertical="center"/>
    </xf>
    <xf numFmtId="38" fontId="31" fillId="0" borderId="0" xfId="43" applyNumberFormat="1" applyFont="1" applyAlignment="1">
      <alignment horizontal="right" vertical="center"/>
    </xf>
    <xf numFmtId="4" fontId="21" fillId="8" borderId="6" xfId="44" applyNumberFormat="1" applyFont="1" applyFill="1" applyBorder="1">
      <alignment horizontal="center" vertical="center" wrapText="1"/>
    </xf>
    <xf numFmtId="0" fontId="7" fillId="0" borderId="0" xfId="19" applyAlignment="1">
      <alignment horizontal="center" vertical="center"/>
    </xf>
    <xf numFmtId="0" fontId="7" fillId="0" borderId="0" xfId="19"/>
    <xf numFmtId="0" fontId="25" fillId="0" borderId="0" xfId="19" applyFont="1" applyAlignment="1">
      <alignment vertical="center"/>
    </xf>
    <xf numFmtId="0" fontId="39" fillId="0" borderId="0" xfId="19" applyFont="1" applyAlignment="1">
      <alignment vertical="center"/>
    </xf>
    <xf numFmtId="0" fontId="25" fillId="0" borderId="0" xfId="19" applyFont="1" applyAlignment="1">
      <alignment horizontal="right" vertical="center"/>
    </xf>
    <xf numFmtId="0" fontId="25" fillId="0" borderId="0" xfId="19" applyFont="1" applyAlignment="1">
      <alignment horizontal="left" vertical="center"/>
    </xf>
    <xf numFmtId="15" fontId="40" fillId="0" borderId="0" xfId="19" applyNumberFormat="1" applyFont="1" applyAlignment="1">
      <alignment horizontal="right" vertical="center"/>
    </xf>
    <xf numFmtId="0" fontId="40" fillId="0" borderId="0" xfId="19" applyFont="1" applyAlignment="1">
      <alignment horizontal="left" vertical="center"/>
    </xf>
    <xf numFmtId="0" fontId="39" fillId="0" borderId="0" xfId="19" applyFont="1" applyAlignment="1">
      <alignment horizontal="right" vertical="center"/>
    </xf>
    <xf numFmtId="0" fontId="39" fillId="0" borderId="0" xfId="19" applyFont="1" applyAlignment="1">
      <alignment horizontal="center" vertical="center"/>
    </xf>
    <xf numFmtId="0" fontId="41" fillId="0" borderId="0" xfId="19" applyFont="1" applyAlignment="1">
      <alignment horizontal="center" vertical="center"/>
    </xf>
    <xf numFmtId="0" fontId="42" fillId="0" borderId="14" xfId="19" applyFont="1" applyBorder="1" applyAlignment="1">
      <alignment horizontal="center" vertical="center"/>
    </xf>
    <xf numFmtId="0" fontId="42" fillId="0" borderId="15" xfId="19" applyFont="1" applyBorder="1" applyAlignment="1">
      <alignment horizontal="center" vertical="center"/>
    </xf>
    <xf numFmtId="0" fontId="42" fillId="0" borderId="16" xfId="19" applyFont="1" applyBorder="1" applyAlignment="1">
      <alignment horizontal="center" vertical="center"/>
    </xf>
    <xf numFmtId="0" fontId="43" fillId="0" borderId="17" xfId="19" applyFont="1" applyBorder="1" applyAlignment="1">
      <alignment horizontal="center" vertical="center"/>
    </xf>
    <xf numFmtId="0" fontId="43" fillId="0" borderId="0" xfId="19" applyFont="1" applyAlignment="1">
      <alignment horizontal="center" vertical="center"/>
    </xf>
    <xf numFmtId="166" fontId="43" fillId="0" borderId="18" xfId="6" applyNumberFormat="1" applyFont="1" applyBorder="1" applyAlignment="1">
      <alignment horizontal="center" vertical="center"/>
    </xf>
    <xf numFmtId="0" fontId="43" fillId="0" borderId="19" xfId="19" applyFont="1" applyBorder="1" applyAlignment="1">
      <alignment horizontal="center" vertical="center"/>
    </xf>
    <xf numFmtId="0" fontId="43" fillId="0" borderId="1" xfId="19" applyFont="1" applyBorder="1" applyAlignment="1">
      <alignment horizontal="center" vertical="center"/>
    </xf>
    <xf numFmtId="166" fontId="43" fillId="0" borderId="1" xfId="6" applyNumberFormat="1" applyFont="1" applyBorder="1" applyAlignment="1">
      <alignment horizontal="center" vertical="center"/>
    </xf>
    <xf numFmtId="166" fontId="43" fillId="0" borderId="20" xfId="6" applyNumberFormat="1" applyFont="1" applyBorder="1" applyAlignment="1">
      <alignment horizontal="center" vertical="center"/>
    </xf>
    <xf numFmtId="166" fontId="29" fillId="0" borderId="16" xfId="6" applyNumberFormat="1" applyFont="1" applyBorder="1" applyAlignment="1">
      <alignment horizontal="center" vertical="center"/>
    </xf>
    <xf numFmtId="166" fontId="0" fillId="0" borderId="0" xfId="6" applyNumberFormat="1" applyFont="1" applyAlignment="1">
      <alignment horizontal="center" vertical="center"/>
    </xf>
    <xf numFmtId="165" fontId="7" fillId="0" borderId="0" xfId="19" applyNumberFormat="1" applyAlignment="1">
      <alignment horizontal="center" vertical="center"/>
    </xf>
    <xf numFmtId="166" fontId="7" fillId="0" borderId="0" xfId="19" applyNumberFormat="1" applyAlignment="1">
      <alignment horizontal="center" vertical="center"/>
    </xf>
    <xf numFmtId="166" fontId="7" fillId="0" borderId="0" xfId="19" applyNumberFormat="1"/>
    <xf numFmtId="166" fontId="44" fillId="0" borderId="0" xfId="1" applyNumberFormat="1" applyFont="1"/>
    <xf numFmtId="166" fontId="32" fillId="0" borderId="0" xfId="1" applyNumberFormat="1" applyFont="1" applyAlignment="1">
      <alignment vertical="center"/>
    </xf>
    <xf numFmtId="166" fontId="30" fillId="0" borderId="0" xfId="1" applyNumberFormat="1" applyFont="1" applyAlignment="1">
      <alignment vertical="center"/>
    </xf>
    <xf numFmtId="166" fontId="31" fillId="0" borderId="0" xfId="1" applyNumberFormat="1" applyFont="1" applyAlignment="1">
      <alignment vertical="center"/>
    </xf>
    <xf numFmtId="0" fontId="40" fillId="0" borderId="0" xfId="19" applyFont="1" applyAlignment="1">
      <alignment horizontal="left" vertical="center"/>
    </xf>
    <xf numFmtId="0" fontId="41" fillId="0" borderId="0" xfId="19" applyFont="1" applyAlignment="1">
      <alignment horizontal="center" vertical="center"/>
    </xf>
    <xf numFmtId="0" fontId="22" fillId="0" borderId="5" xfId="109" applyFont="1" applyBorder="1" applyAlignment="1">
      <alignment horizontal="left" vertical="center"/>
    </xf>
    <xf numFmtId="0" fontId="22" fillId="0" borderId="0" xfId="109" applyFont="1" applyAlignment="1">
      <alignment horizontal="left" vertical="center"/>
    </xf>
    <xf numFmtId="0" fontId="28" fillId="8" borderId="6" xfId="44" applyFont="1" applyFill="1" applyBorder="1">
      <alignment horizontal="center" vertical="center" wrapText="1"/>
    </xf>
    <xf numFmtId="0" fontId="28" fillId="8" borderId="6" xfId="44" applyFont="1" applyFill="1" applyBorder="1" applyAlignment="1">
      <alignment horizontal="center" vertical="center"/>
    </xf>
    <xf numFmtId="4" fontId="28" fillId="8" borderId="6" xfId="44" applyNumberFormat="1" applyFont="1" applyFill="1" applyBorder="1">
      <alignment horizontal="center" vertical="center" wrapText="1"/>
    </xf>
    <xf numFmtId="4" fontId="28" fillId="8" borderId="7" xfId="44" applyNumberFormat="1" applyFont="1" applyFill="1" applyBorder="1">
      <alignment horizontal="center" vertical="center" wrapText="1"/>
    </xf>
    <xf numFmtId="4" fontId="28" fillId="8" borderId="8" xfId="44" applyNumberFormat="1" applyFont="1" applyFill="1" applyBorder="1">
      <alignment horizontal="center" vertical="center" wrapText="1"/>
    </xf>
    <xf numFmtId="38" fontId="33" fillId="7" borderId="6" xfId="49" applyFont="1" applyFill="1" applyBorder="1" applyAlignment="1">
      <alignment horizontal="right" vertical="center"/>
    </xf>
    <xf numFmtId="0" fontId="24" fillId="0" borderId="0" xfId="43" applyFont="1" applyAlignment="1">
      <alignment horizontal="center" vertical="center"/>
    </xf>
    <xf numFmtId="0" fontId="21" fillId="8" borderId="6" xfId="44" applyFont="1" applyFill="1" applyBorder="1">
      <alignment horizontal="center" vertical="center" wrapText="1"/>
    </xf>
    <xf numFmtId="4" fontId="21" fillId="8" borderId="6" xfId="44" applyNumberFormat="1" applyFont="1" applyFill="1" applyBorder="1">
      <alignment horizontal="center" vertical="center" wrapText="1"/>
    </xf>
    <xf numFmtId="0" fontId="21" fillId="8" borderId="6" xfId="57" applyFont="1" applyFill="1" applyBorder="1" applyAlignment="1">
      <alignment horizontal="center" vertical="center"/>
    </xf>
    <xf numFmtId="0" fontId="27" fillId="7" borderId="6" xfId="58" applyFont="1" applyFill="1" applyBorder="1" applyAlignment="1">
      <alignment horizontal="right" vertical="center"/>
    </xf>
    <xf numFmtId="0" fontId="22" fillId="0" borderId="1" xfId="109" applyFont="1" applyBorder="1" applyAlignment="1">
      <alignment horizontal="left" vertical="center"/>
    </xf>
    <xf numFmtId="0" fontId="21" fillId="8" borderId="1" xfId="44" applyFont="1" applyFill="1" applyBorder="1">
      <alignment horizontal="center" vertical="center" wrapText="1"/>
    </xf>
    <xf numFmtId="0" fontId="21" fillId="8" borderId="1" xfId="44" applyFont="1" applyFill="1" applyBorder="1" applyAlignment="1">
      <alignment horizontal="center" vertical="center"/>
    </xf>
    <xf numFmtId="4" fontId="21" fillId="8" borderId="1" xfId="44" applyNumberFormat="1" applyFont="1" applyFill="1" applyBorder="1">
      <alignment horizontal="center" vertical="center" wrapText="1"/>
    </xf>
    <xf numFmtId="4" fontId="28" fillId="8" borderId="1" xfId="44" applyNumberFormat="1" applyFont="1" applyFill="1" applyBorder="1">
      <alignment horizontal="center" vertical="center" wrapText="1"/>
    </xf>
    <xf numFmtId="38" fontId="27" fillId="7" borderId="1" xfId="49" applyFont="1" applyFill="1" applyBorder="1" applyAlignment="1">
      <alignment horizontal="right" vertical="center"/>
    </xf>
    <xf numFmtId="0" fontId="21" fillId="8" borderId="1" xfId="57" applyFont="1" applyFill="1" applyBorder="1" applyAlignment="1">
      <alignment horizontal="center" vertical="center"/>
    </xf>
    <xf numFmtId="167" fontId="45" fillId="8" borderId="9" xfId="44" applyNumberFormat="1" applyFont="1" applyFill="1" applyBorder="1">
      <alignment horizontal="center" vertical="center" wrapText="1"/>
    </xf>
    <xf numFmtId="0" fontId="45" fillId="8" borderId="5" xfId="46" applyNumberFormat="1" applyFont="1" applyFill="1" applyBorder="1" applyAlignment="1">
      <alignment vertical="center"/>
    </xf>
    <xf numFmtId="0" fontId="45" fillId="8" borderId="0" xfId="46" applyNumberFormat="1" applyFont="1" applyFill="1" applyAlignment="1">
      <alignment vertical="center"/>
    </xf>
    <xf numFmtId="0" fontId="45" fillId="8" borderId="10" xfId="46" applyNumberFormat="1" applyFont="1" applyFill="1" applyBorder="1" applyAlignment="1">
      <alignment vertical="center"/>
    </xf>
    <xf numFmtId="0" fontId="45" fillId="8" borderId="0" xfId="46" applyNumberFormat="1" applyFont="1" applyFill="1" applyAlignment="1">
      <alignment horizontal="center" vertical="center"/>
    </xf>
    <xf numFmtId="0" fontId="46" fillId="8" borderId="0" xfId="45" applyFont="1" applyFill="1" applyAlignment="1">
      <alignment vertical="center"/>
    </xf>
    <xf numFmtId="166" fontId="46" fillId="8" borderId="0" xfId="1" applyNumberFormat="1" applyFont="1" applyFill="1" applyAlignment="1">
      <alignment vertical="center"/>
    </xf>
    <xf numFmtId="0" fontId="40" fillId="0" borderId="6" xfId="44" applyFont="1" applyBorder="1">
      <alignment horizontal="center" vertical="center" wrapText="1"/>
    </xf>
    <xf numFmtId="0" fontId="40" fillId="0" borderId="6" xfId="47" applyFont="1" applyBorder="1" applyAlignment="1">
      <alignment horizontal="left" vertical="center" wrapText="1"/>
    </xf>
    <xf numFmtId="3" fontId="48" fillId="0" borderId="6" xfId="48" quotePrefix="1" applyNumberFormat="1" applyFont="1" applyBorder="1" applyAlignment="1">
      <alignment horizontal="center" vertical="center"/>
    </xf>
    <xf numFmtId="0" fontId="48" fillId="0" borderId="6" xfId="48" applyFont="1" applyBorder="1" applyAlignment="1">
      <alignment horizontal="center" vertical="center"/>
    </xf>
    <xf numFmtId="166" fontId="49" fillId="0" borderId="6" xfId="1" applyNumberFormat="1" applyFont="1" applyBorder="1" applyAlignment="1">
      <alignment vertical="center" wrapText="1"/>
    </xf>
    <xf numFmtId="166" fontId="50" fillId="0" borderId="6" xfId="1" quotePrefix="1" applyNumberFormat="1" applyFont="1" applyBorder="1" applyAlignment="1">
      <alignment horizontal="center" vertical="center" wrapText="1"/>
    </xf>
    <xf numFmtId="4" fontId="50" fillId="0" borderId="6" xfId="44" quotePrefix="1" applyNumberFormat="1" applyFont="1" applyBorder="1">
      <alignment horizontal="center" vertical="center" wrapText="1"/>
    </xf>
    <xf numFmtId="0" fontId="50" fillId="0" borderId="0" xfId="45" applyFont="1" applyAlignment="1">
      <alignment vertical="center"/>
    </xf>
    <xf numFmtId="166" fontId="50" fillId="0" borderId="0" xfId="1" applyNumberFormat="1" applyFont="1" applyAlignment="1">
      <alignment vertical="center"/>
    </xf>
    <xf numFmtId="0" fontId="40" fillId="0" borderId="6" xfId="47" applyFont="1" applyBorder="1" applyAlignment="1">
      <alignment horizontal="left" vertical="center"/>
    </xf>
    <xf numFmtId="0" fontId="48" fillId="0" borderId="6" xfId="47" applyFont="1" applyBorder="1" applyAlignment="1">
      <alignment horizontal="left" vertical="center"/>
    </xf>
    <xf numFmtId="3" fontId="40" fillId="0" borderId="6" xfId="48" applyNumberFormat="1" applyFont="1" applyBorder="1" applyAlignment="1">
      <alignment horizontal="center" vertical="center"/>
    </xf>
    <xf numFmtId="0" fontId="40" fillId="0" borderId="6" xfId="48" applyFont="1" applyBorder="1" applyAlignment="1">
      <alignment horizontal="center" vertical="center"/>
    </xf>
    <xf numFmtId="166" fontId="48" fillId="2" borderId="0" xfId="1" applyNumberFormat="1" applyFont="1" applyFill="1" applyAlignment="1">
      <alignment vertical="center"/>
    </xf>
    <xf numFmtId="0" fontId="51" fillId="0" borderId="6" xfId="47" applyFont="1" applyBorder="1" applyAlignment="1">
      <alignment horizontal="left" vertical="center"/>
    </xf>
    <xf numFmtId="38" fontId="48" fillId="0" borderId="6" xfId="49" applyFont="1" applyFill="1" applyBorder="1" applyAlignment="1">
      <alignment horizontal="right" vertical="center"/>
    </xf>
    <xf numFmtId="3" fontId="40" fillId="0" borderId="6" xfId="50" applyNumberFormat="1" applyFont="1" applyFill="1" applyBorder="1" applyAlignment="1">
      <alignment horizontal="right" vertical="center"/>
    </xf>
    <xf numFmtId="0" fontId="48" fillId="0" borderId="0" xfId="43" applyFont="1" applyAlignment="1">
      <alignment vertical="center"/>
    </xf>
    <xf numFmtId="166" fontId="48" fillId="0" borderId="0" xfId="1" applyNumberFormat="1" applyFont="1" applyAlignment="1">
      <alignment vertical="center"/>
    </xf>
    <xf numFmtId="0" fontId="48" fillId="0" borderId="6" xfId="47" applyFont="1" applyBorder="1" applyAlignment="1">
      <alignment vertical="center"/>
    </xf>
    <xf numFmtId="38" fontId="48" fillId="4" borderId="6" xfId="50" applyNumberFormat="1" applyFont="1" applyFill="1" applyBorder="1" applyAlignment="1">
      <alignment horizontal="center" vertical="center"/>
    </xf>
    <xf numFmtId="38" fontId="52" fillId="7" borderId="6" xfId="49" applyFont="1" applyFill="1" applyBorder="1" applyAlignment="1">
      <alignment horizontal="right" vertical="center"/>
    </xf>
    <xf numFmtId="38" fontId="52" fillId="7" borderId="6" xfId="49" applyFont="1" applyFill="1" applyBorder="1" applyAlignment="1">
      <alignment vertical="center"/>
    </xf>
    <xf numFmtId="38" fontId="52" fillId="7" borderId="6" xfId="49" applyFont="1" applyFill="1" applyBorder="1" applyAlignment="1">
      <alignment horizontal="center" vertical="center"/>
    </xf>
    <xf numFmtId="0" fontId="50" fillId="7" borderId="0" xfId="45" applyFont="1" applyFill="1" applyAlignment="1">
      <alignment vertical="center"/>
    </xf>
    <xf numFmtId="166" fontId="50" fillId="7" borderId="0" xfId="1" applyNumberFormat="1" applyFont="1" applyFill="1" applyAlignment="1">
      <alignment vertical="center"/>
    </xf>
    <xf numFmtId="168" fontId="52" fillId="0" borderId="6" xfId="46" quotePrefix="1" applyNumberFormat="1" applyFont="1" applyBorder="1" applyAlignment="1">
      <alignment horizontal="center" vertical="center"/>
    </xf>
    <xf numFmtId="168" fontId="47" fillId="2" borderId="6" xfId="46" applyFont="1" applyFill="1" applyBorder="1" applyAlignment="1">
      <alignment horizontal="left" vertical="center"/>
    </xf>
    <xf numFmtId="0" fontId="47" fillId="0" borderId="6" xfId="43" applyFont="1" applyBorder="1" applyAlignment="1">
      <alignment horizontal="left" vertical="center"/>
    </xf>
    <xf numFmtId="0" fontId="47" fillId="0" borderId="6" xfId="43" applyFont="1" applyBorder="1" applyAlignment="1">
      <alignment horizontal="center" vertical="center"/>
    </xf>
    <xf numFmtId="0" fontId="47" fillId="0" borderId="6" xfId="43" applyFont="1" applyBorder="1" applyAlignment="1">
      <alignment vertical="center"/>
    </xf>
    <xf numFmtId="3" fontId="52" fillId="2" borderId="6" xfId="48" quotePrefix="1" applyNumberFormat="1" applyFont="1" applyFill="1" applyBorder="1" applyAlignment="1">
      <alignment horizontal="right" vertical="center"/>
    </xf>
    <xf numFmtId="3" fontId="52" fillId="4" borderId="6" xfId="50" applyNumberFormat="1" applyFont="1" applyFill="1" applyBorder="1" applyAlignment="1">
      <alignment horizontal="right" vertical="center"/>
    </xf>
    <xf numFmtId="0" fontId="47" fillId="4" borderId="6" xfId="43" applyFont="1" applyFill="1" applyBorder="1" applyAlignment="1">
      <alignment horizontal="right" vertical="center"/>
    </xf>
    <xf numFmtId="0" fontId="47" fillId="4" borderId="6" xfId="43" applyFont="1" applyFill="1" applyBorder="1" applyAlignment="1">
      <alignment horizontal="center" vertical="center"/>
    </xf>
    <xf numFmtId="0" fontId="47" fillId="0" borderId="0" xfId="43" applyFont="1" applyAlignment="1">
      <alignment vertical="center"/>
    </xf>
    <xf numFmtId="166" fontId="48" fillId="5" borderId="0" xfId="1" applyNumberFormat="1" applyFont="1" applyFill="1" applyAlignment="1">
      <alignment vertical="center"/>
    </xf>
    <xf numFmtId="0" fontId="48" fillId="5" borderId="0" xfId="43" applyFont="1" applyFill="1" applyAlignment="1">
      <alignment vertical="center"/>
    </xf>
    <xf numFmtId="168" fontId="48" fillId="0" borderId="6" xfId="51" applyFont="1" applyBorder="1" applyAlignment="1">
      <alignment horizontal="center" vertical="center"/>
    </xf>
    <xf numFmtId="3" fontId="49" fillId="2" borderId="6" xfId="48" applyNumberFormat="1" applyFont="1" applyFill="1" applyBorder="1" applyAlignment="1">
      <alignment horizontal="center" vertical="center"/>
    </xf>
    <xf numFmtId="38" fontId="40" fillId="0" borderId="6" xfId="50" applyNumberFormat="1" applyFont="1" applyFill="1" applyBorder="1" applyAlignment="1">
      <alignment horizontal="right" vertical="center"/>
    </xf>
    <xf numFmtId="0" fontId="40" fillId="4" borderId="6" xfId="47" applyFont="1" applyFill="1" applyBorder="1" applyAlignment="1">
      <alignment horizontal="left" vertical="center"/>
    </xf>
    <xf numFmtId="0" fontId="40" fillId="2" borderId="6" xfId="47" applyFont="1" applyFill="1" applyBorder="1" applyAlignment="1">
      <alignment horizontal="left" vertical="center"/>
    </xf>
    <xf numFmtId="166" fontId="52" fillId="0" borderId="0" xfId="1" applyNumberFormat="1" applyFont="1" applyAlignment="1">
      <alignment vertical="center"/>
    </xf>
    <xf numFmtId="0" fontId="52" fillId="0" borderId="0" xfId="43" applyFont="1" applyAlignment="1">
      <alignment vertical="center"/>
    </xf>
    <xf numFmtId="167" fontId="52" fillId="4" borderId="6" xfId="46" quotePrefix="1" applyNumberFormat="1" applyFont="1" applyFill="1" applyBorder="1" applyAlignment="1">
      <alignment horizontal="center" vertical="center"/>
    </xf>
    <xf numFmtId="168" fontId="47" fillId="0" borderId="11" xfId="46" quotePrefix="1" applyNumberFormat="1" applyFont="1" applyBorder="1" applyAlignment="1">
      <alignment horizontal="left" vertical="center"/>
    </xf>
    <xf numFmtId="168" fontId="47" fillId="0" borderId="12" xfId="46" applyNumberFormat="1" applyFont="1" applyBorder="1" applyAlignment="1">
      <alignment horizontal="left" vertical="center"/>
    </xf>
    <xf numFmtId="168" fontId="47" fillId="0" borderId="13" xfId="46" applyNumberFormat="1" applyFont="1" applyBorder="1" applyAlignment="1">
      <alignment horizontal="left" vertical="center"/>
    </xf>
    <xf numFmtId="0" fontId="52" fillId="0" borderId="6" xfId="48" applyFont="1" applyBorder="1" applyAlignment="1">
      <alignment horizontal="center" vertical="center"/>
    </xf>
    <xf numFmtId="0" fontId="52" fillId="0" borderId="6" xfId="48" applyFont="1" applyBorder="1" applyAlignment="1">
      <alignment horizontal="right" vertical="center"/>
    </xf>
    <xf numFmtId="168" fontId="52" fillId="0" borderId="6" xfId="51" applyFont="1" applyBorder="1" applyAlignment="1">
      <alignment horizontal="center" vertical="center"/>
    </xf>
    <xf numFmtId="0" fontId="52" fillId="2" borderId="11" xfId="47" applyFont="1" applyFill="1" applyBorder="1" applyAlignment="1">
      <alignment horizontal="left" vertical="center"/>
    </xf>
    <xf numFmtId="0" fontId="52" fillId="2" borderId="12" xfId="47" applyFont="1" applyFill="1" applyBorder="1" applyAlignment="1">
      <alignment horizontal="left" vertical="center"/>
    </xf>
    <xf numFmtId="0" fontId="52" fillId="2" borderId="13" xfId="47" applyFont="1" applyFill="1" applyBorder="1" applyAlignment="1">
      <alignment horizontal="left" vertical="center"/>
    </xf>
    <xf numFmtId="3" fontId="48" fillId="2" borderId="6" xfId="48" quotePrefix="1" applyNumberFormat="1" applyFont="1" applyFill="1" applyBorder="1" applyAlignment="1">
      <alignment horizontal="right" vertical="center"/>
    </xf>
    <xf numFmtId="0" fontId="48" fillId="0" borderId="6" xfId="48" applyFont="1" applyBorder="1" applyAlignment="1">
      <alignment horizontal="right" vertical="center"/>
    </xf>
    <xf numFmtId="3" fontId="48" fillId="4" borderId="6" xfId="50" applyNumberFormat="1" applyFont="1" applyFill="1" applyBorder="1" applyAlignment="1">
      <alignment horizontal="right" vertical="center"/>
    </xf>
    <xf numFmtId="0" fontId="48" fillId="4" borderId="6" xfId="47" applyFont="1" applyFill="1" applyBorder="1" applyAlignment="1">
      <alignment horizontal="left" vertical="center"/>
    </xf>
    <xf numFmtId="3" fontId="48" fillId="0" borderId="6" xfId="48" quotePrefix="1" applyNumberFormat="1" applyFont="1" applyBorder="1" applyAlignment="1">
      <alignment horizontal="right" vertical="center"/>
    </xf>
    <xf numFmtId="3" fontId="40" fillId="0" borderId="6" xfId="50" applyNumberFormat="1" applyFont="1" applyFill="1" applyBorder="1" applyAlignment="1">
      <alignment horizontal="center" vertical="center"/>
    </xf>
    <xf numFmtId="0" fontId="48" fillId="4" borderId="6" xfId="47" applyFont="1" applyFill="1" applyBorder="1" applyAlignment="1">
      <alignment horizontal="right" vertical="center"/>
    </xf>
    <xf numFmtId="168" fontId="52" fillId="2" borderId="6" xfId="51" applyFont="1" applyFill="1" applyBorder="1" applyAlignment="1">
      <alignment horizontal="center" vertical="center"/>
    </xf>
    <xf numFmtId="0" fontId="48" fillId="2" borderId="6" xfId="47" applyFont="1" applyFill="1" applyBorder="1" applyAlignment="1">
      <alignment horizontal="left" vertical="center"/>
    </xf>
    <xf numFmtId="0" fontId="48" fillId="2" borderId="0" xfId="43" applyFont="1" applyFill="1" applyAlignment="1">
      <alignment vertical="center"/>
    </xf>
    <xf numFmtId="0" fontId="47" fillId="2" borderId="6" xfId="47" applyFont="1" applyFill="1" applyBorder="1" applyAlignment="1">
      <alignment vertical="center"/>
    </xf>
    <xf numFmtId="0" fontId="48" fillId="2" borderId="6" xfId="47" applyFont="1" applyFill="1" applyBorder="1" applyAlignment="1">
      <alignment vertical="center"/>
    </xf>
    <xf numFmtId="0" fontId="48" fillId="2" borderId="6" xfId="48" applyFont="1" applyFill="1" applyBorder="1" applyAlignment="1">
      <alignment horizontal="center" vertical="center"/>
    </xf>
    <xf numFmtId="0" fontId="48" fillId="2" borderId="6" xfId="48" applyFont="1" applyFill="1" applyBorder="1" applyAlignment="1">
      <alignment horizontal="right" vertical="center"/>
    </xf>
    <xf numFmtId="3" fontId="48" fillId="2" borderId="6" xfId="50" applyNumberFormat="1" applyFont="1" applyFill="1" applyBorder="1" applyAlignment="1">
      <alignment horizontal="right" vertical="center"/>
    </xf>
    <xf numFmtId="38" fontId="40" fillId="2" borderId="6" xfId="50" applyNumberFormat="1" applyFont="1" applyFill="1" applyBorder="1" applyAlignment="1">
      <alignment horizontal="right" vertical="center"/>
    </xf>
    <xf numFmtId="38" fontId="40" fillId="2" borderId="6" xfId="50" applyNumberFormat="1" applyFont="1" applyFill="1" applyBorder="1" applyAlignment="1">
      <alignment horizontal="center" vertical="center"/>
    </xf>
    <xf numFmtId="0" fontId="48" fillId="2" borderId="6" xfId="43" applyFont="1" applyFill="1" applyBorder="1" applyAlignment="1">
      <alignment vertical="center"/>
    </xf>
    <xf numFmtId="168" fontId="48" fillId="2" borderId="6" xfId="51" applyFont="1" applyFill="1" applyBorder="1" applyAlignment="1">
      <alignment horizontal="center" vertical="center"/>
    </xf>
    <xf numFmtId="3" fontId="40" fillId="2" borderId="6" xfId="48" applyNumberFormat="1" applyFont="1" applyFill="1" applyBorder="1" applyAlignment="1">
      <alignment horizontal="center" vertical="center"/>
    </xf>
    <xf numFmtId="0" fontId="40" fillId="2" borderId="6" xfId="48" applyFont="1" applyFill="1" applyBorder="1" applyAlignment="1">
      <alignment horizontal="center" vertical="center"/>
    </xf>
    <xf numFmtId="3" fontId="40" fillId="2" borderId="6" xfId="50" applyNumberFormat="1" applyFont="1" applyFill="1" applyBorder="1" applyAlignment="1">
      <alignment horizontal="right" vertical="center"/>
    </xf>
    <xf numFmtId="169" fontId="48" fillId="2" borderId="6" xfId="51" applyNumberFormat="1" applyFont="1" applyFill="1" applyBorder="1" applyAlignment="1">
      <alignment horizontal="center" vertical="center"/>
    </xf>
    <xf numFmtId="0" fontId="48" fillId="2" borderId="6" xfId="47" applyFont="1" applyFill="1" applyBorder="1" applyAlignment="1">
      <alignment horizontal="left" vertical="center" wrapText="1"/>
    </xf>
    <xf numFmtId="40" fontId="48" fillId="2" borderId="6" xfId="51" applyNumberFormat="1" applyFont="1" applyFill="1" applyBorder="1" applyAlignment="1">
      <alignment horizontal="center" vertical="center"/>
    </xf>
    <xf numFmtId="0" fontId="40" fillId="4" borderId="6" xfId="47" applyFont="1" applyFill="1" applyBorder="1" applyAlignment="1">
      <alignment horizontal="left" vertical="center"/>
    </xf>
    <xf numFmtId="38" fontId="48" fillId="2" borderId="6" xfId="50" applyNumberFormat="1" applyFont="1" applyFill="1" applyBorder="1" applyAlignment="1">
      <alignment horizontal="center" vertical="center"/>
    </xf>
    <xf numFmtId="0" fontId="47" fillId="0" borderId="6" xfId="46" applyNumberFormat="1" applyFont="1" applyBorder="1" applyAlignment="1">
      <alignment horizontal="left" vertical="center"/>
    </xf>
    <xf numFmtId="0" fontId="52" fillId="0" borderId="6" xfId="46" applyNumberFormat="1" applyFont="1" applyBorder="1" applyAlignment="1">
      <alignment horizontal="left" vertical="center"/>
    </xf>
    <xf numFmtId="0" fontId="52" fillId="0" borderId="6" xfId="43" applyFont="1" applyBorder="1" applyAlignment="1">
      <alignment vertical="center"/>
    </xf>
    <xf numFmtId="38" fontId="52" fillId="0" borderId="6" xfId="50" applyNumberFormat="1" applyFont="1" applyBorder="1" applyAlignment="1">
      <alignment horizontal="right" vertical="center"/>
    </xf>
    <xf numFmtId="38" fontId="52" fillId="0" borderId="6" xfId="50" applyNumberFormat="1" applyFont="1" applyBorder="1" applyAlignment="1">
      <alignment horizontal="center" vertical="center"/>
    </xf>
    <xf numFmtId="0" fontId="48" fillId="0" borderId="0" xfId="46" applyNumberFormat="1" applyFont="1" applyAlignment="1">
      <alignment vertical="center"/>
    </xf>
    <xf numFmtId="0" fontId="52" fillId="0" borderId="6" xfId="47" applyFont="1" applyBorder="1" applyAlignment="1">
      <alignment horizontal="left" vertical="center"/>
    </xf>
    <xf numFmtId="0" fontId="48" fillId="0" borderId="6" xfId="47" applyFont="1" applyBorder="1" applyAlignment="1">
      <alignment horizontal="right" vertical="center"/>
    </xf>
    <xf numFmtId="3" fontId="48" fillId="0" borderId="6" xfId="48" applyNumberFormat="1" applyFont="1" applyBorder="1" applyAlignment="1">
      <alignment horizontal="center" vertical="center"/>
    </xf>
    <xf numFmtId="38" fontId="48" fillId="0" borderId="6" xfId="50" applyNumberFormat="1" applyFont="1" applyFill="1" applyBorder="1" applyAlignment="1">
      <alignment horizontal="right" vertical="center"/>
    </xf>
    <xf numFmtId="38" fontId="48" fillId="0" borderId="6" xfId="50" applyNumberFormat="1" applyFont="1" applyFill="1" applyBorder="1" applyAlignment="1">
      <alignment horizontal="center" vertical="center"/>
    </xf>
    <xf numFmtId="3" fontId="49" fillId="0" borderId="6" xfId="48" applyNumberFormat="1" applyFont="1" applyBorder="1" applyAlignment="1">
      <alignment horizontal="center" vertical="center"/>
    </xf>
    <xf numFmtId="3" fontId="40" fillId="0" borderId="6" xfId="50" applyNumberFormat="1" applyFont="1" applyFill="1" applyBorder="1" applyAlignment="1">
      <alignment vertical="center"/>
    </xf>
    <xf numFmtId="3" fontId="48" fillId="4" borderId="6" xfId="50" applyNumberFormat="1" applyFont="1" applyFill="1" applyBorder="1" applyAlignment="1">
      <alignment horizontal="center" vertical="center"/>
    </xf>
    <xf numFmtId="0" fontId="52" fillId="0" borderId="6" xfId="46" applyNumberFormat="1" applyFont="1" applyBorder="1" applyAlignment="1">
      <alignment vertical="center"/>
    </xf>
    <xf numFmtId="38" fontId="52" fillId="0" borderId="6" xfId="50" applyNumberFormat="1" applyFont="1" applyFill="1" applyBorder="1" applyAlignment="1">
      <alignment horizontal="right" vertical="center"/>
    </xf>
    <xf numFmtId="38" fontId="52" fillId="0" borderId="6" xfId="50" applyNumberFormat="1" applyFont="1" applyFill="1" applyBorder="1" applyAlignment="1">
      <alignment horizontal="center" vertical="center"/>
    </xf>
    <xf numFmtId="0" fontId="45" fillId="0" borderId="6" xfId="47" applyFont="1" applyBorder="1" applyAlignment="1">
      <alignment horizontal="left" vertical="center"/>
    </xf>
    <xf numFmtId="0" fontId="47" fillId="0" borderId="6" xfId="47" applyFont="1" applyBorder="1" applyAlignment="1">
      <alignment horizontal="left" vertical="center"/>
    </xf>
    <xf numFmtId="0" fontId="47" fillId="4" borderId="6" xfId="46" applyNumberFormat="1" applyFont="1" applyFill="1" applyBorder="1" applyAlignment="1">
      <alignment horizontal="left" vertical="center"/>
    </xf>
    <xf numFmtId="0" fontId="52" fillId="4" borderId="6" xfId="46" applyNumberFormat="1" applyFont="1" applyFill="1" applyBorder="1" applyAlignment="1">
      <alignment horizontal="left" vertical="center"/>
    </xf>
    <xf numFmtId="0" fontId="52" fillId="4" borderId="6" xfId="47" applyFont="1" applyFill="1" applyBorder="1" applyAlignment="1">
      <alignment horizontal="left" vertical="center"/>
    </xf>
    <xf numFmtId="0" fontId="52" fillId="4" borderId="6" xfId="48" applyFont="1" applyFill="1" applyBorder="1" applyAlignment="1">
      <alignment horizontal="center" vertical="center"/>
    </xf>
    <xf numFmtId="0" fontId="52" fillId="4" borderId="6" xfId="48" applyFont="1" applyFill="1" applyBorder="1" applyAlignment="1">
      <alignment horizontal="right" vertical="center"/>
    </xf>
    <xf numFmtId="0" fontId="40" fillId="6" borderId="6" xfId="47" applyFont="1" applyFill="1" applyBorder="1" applyAlignment="1">
      <alignment vertical="center"/>
    </xf>
    <xf numFmtId="3" fontId="48" fillId="0" borderId="6" xfId="50" applyNumberFormat="1" applyFont="1" applyFill="1" applyBorder="1" applyAlignment="1">
      <alignment horizontal="center" vertical="center"/>
    </xf>
    <xf numFmtId="4" fontId="40" fillId="0" borderId="6" xfId="48" applyNumberFormat="1" applyFont="1" applyBorder="1" applyAlignment="1">
      <alignment horizontal="center" vertical="center"/>
    </xf>
    <xf numFmtId="166" fontId="40" fillId="0" borderId="0" xfId="1" applyNumberFormat="1" applyFont="1" applyAlignment="1">
      <alignment vertical="center"/>
    </xf>
    <xf numFmtId="0" fontId="40" fillId="0" borderId="0" xfId="43" applyFont="1" applyAlignment="1">
      <alignment vertical="center"/>
    </xf>
    <xf numFmtId="168" fontId="47" fillId="0" borderId="6" xfId="51" applyFont="1" applyBorder="1" applyAlignment="1">
      <alignment horizontal="center" vertical="center"/>
    </xf>
    <xf numFmtId="0" fontId="40" fillId="0" borderId="6" xfId="48" applyFont="1" applyBorder="1" applyAlignment="1">
      <alignment horizontal="right" vertical="center"/>
    </xf>
    <xf numFmtId="3" fontId="40" fillId="0" borderId="6" xfId="49" applyNumberFormat="1" applyFont="1" applyFill="1" applyBorder="1" applyAlignment="1">
      <alignment horizontal="right" vertical="center"/>
    </xf>
    <xf numFmtId="0" fontId="40" fillId="0" borderId="6" xfId="43" applyFont="1" applyBorder="1" applyAlignment="1">
      <alignment vertical="center"/>
    </xf>
    <xf numFmtId="0" fontId="40" fillId="0" borderId="6" xfId="43" applyFont="1" applyBorder="1" applyAlignment="1">
      <alignment horizontal="center" vertical="center"/>
    </xf>
    <xf numFmtId="168" fontId="40" fillId="0" borderId="6" xfId="51" applyFont="1" applyBorder="1" applyAlignment="1">
      <alignment horizontal="center" vertical="center"/>
    </xf>
    <xf numFmtId="0" fontId="40" fillId="0" borderId="6" xfId="43" applyFont="1" applyBorder="1" applyAlignment="1">
      <alignment vertical="center" wrapText="1"/>
    </xf>
    <xf numFmtId="166" fontId="52" fillId="3" borderId="0" xfId="1" applyNumberFormat="1" applyFont="1" applyFill="1" applyAlignment="1">
      <alignment vertical="center"/>
    </xf>
    <xf numFmtId="0" fontId="52" fillId="3" borderId="0" xfId="43" applyFont="1" applyFill="1" applyAlignment="1">
      <alignment vertical="center"/>
    </xf>
    <xf numFmtId="168" fontId="52" fillId="2" borderId="6" xfId="46" quotePrefix="1" applyNumberFormat="1" applyFont="1" applyFill="1" applyBorder="1" applyAlignment="1">
      <alignment horizontal="center" vertical="center"/>
    </xf>
    <xf numFmtId="168" fontId="47" fillId="2" borderId="6" xfId="46" applyNumberFormat="1" applyFont="1" applyFill="1" applyBorder="1" applyAlignment="1">
      <alignment horizontal="left" vertical="center"/>
    </xf>
    <xf numFmtId="168" fontId="52" fillId="2" borderId="6" xfId="46" quotePrefix="1" applyNumberFormat="1" applyFont="1" applyFill="1" applyBorder="1" applyAlignment="1">
      <alignment horizontal="left" vertical="center"/>
    </xf>
    <xf numFmtId="0" fontId="52" fillId="2" borderId="6" xfId="48" applyFont="1" applyFill="1" applyBorder="1" applyAlignment="1">
      <alignment horizontal="center" vertical="center"/>
    </xf>
    <xf numFmtId="0" fontId="52" fillId="2" borderId="6" xfId="48" applyFont="1" applyFill="1" applyBorder="1" applyAlignment="1">
      <alignment horizontal="right" vertical="center"/>
    </xf>
    <xf numFmtId="3" fontId="52" fillId="2" borderId="6" xfId="50" applyNumberFormat="1" applyFont="1" applyFill="1" applyBorder="1" applyAlignment="1">
      <alignment horizontal="right" vertical="center"/>
    </xf>
    <xf numFmtId="0" fontId="52" fillId="2" borderId="6" xfId="43" applyFont="1" applyFill="1" applyBorder="1" applyAlignment="1">
      <alignment vertical="center"/>
    </xf>
    <xf numFmtId="38" fontId="52" fillId="2" borderId="6" xfId="49" applyFont="1" applyFill="1" applyBorder="1" applyAlignment="1">
      <alignment horizontal="center" vertical="center"/>
    </xf>
    <xf numFmtId="166" fontId="48" fillId="3" borderId="0" xfId="1" applyNumberFormat="1" applyFont="1" applyFill="1" applyAlignment="1">
      <alignment vertical="center"/>
    </xf>
    <xf numFmtId="0" fontId="48" fillId="3" borderId="0" xfId="43" applyFont="1" applyFill="1" applyAlignment="1">
      <alignment vertical="center"/>
    </xf>
    <xf numFmtId="1" fontId="40" fillId="2" borderId="6" xfId="48" quotePrefix="1" applyNumberFormat="1" applyFont="1" applyFill="1" applyBorder="1" applyAlignment="1">
      <alignment horizontal="center" vertical="center"/>
    </xf>
    <xf numFmtId="0" fontId="40" fillId="2" borderId="6" xfId="47" applyFont="1" applyFill="1" applyBorder="1" applyAlignment="1">
      <alignment horizontal="left" vertical="center" wrapText="1"/>
    </xf>
    <xf numFmtId="0" fontId="40" fillId="2" borderId="6" xfId="47" applyFont="1" applyFill="1" applyBorder="1" applyAlignment="1">
      <alignment horizontal="left" vertical="center" wrapText="1"/>
    </xf>
    <xf numFmtId="0" fontId="49" fillId="0" borderId="6" xfId="47" applyFont="1" applyBorder="1" applyAlignment="1">
      <alignment horizontal="left" vertical="center" wrapText="1"/>
    </xf>
    <xf numFmtId="166" fontId="48" fillId="0" borderId="6" xfId="1" quotePrefix="1" applyNumberFormat="1" applyFont="1" applyBorder="1" applyAlignment="1">
      <alignment horizontal="center" vertical="center"/>
    </xf>
    <xf numFmtId="164" fontId="48" fillId="0" borderId="6" xfId="48" quotePrefix="1" applyNumberFormat="1" applyFont="1" applyBorder="1" applyAlignment="1">
      <alignment horizontal="right" vertical="center"/>
    </xf>
    <xf numFmtId="40" fontId="48" fillId="0" borderId="6" xfId="51" applyNumberFormat="1" applyFont="1" applyBorder="1" applyAlignment="1">
      <alignment horizontal="center" vertical="center"/>
    </xf>
    <xf numFmtId="0" fontId="48" fillId="0" borderId="6" xfId="47" applyFont="1" applyBorder="1" applyAlignment="1">
      <alignment horizontal="left" vertical="center" wrapText="1"/>
    </xf>
    <xf numFmtId="166" fontId="47" fillId="0" borderId="0" xfId="1" applyNumberFormat="1" applyFont="1" applyAlignment="1">
      <alignment vertical="center"/>
    </xf>
    <xf numFmtId="0" fontId="47" fillId="0" borderId="0" xfId="110" applyFont="1" applyAlignment="1">
      <alignment vertical="center"/>
    </xf>
    <xf numFmtId="167" fontId="47" fillId="0" borderId="6" xfId="52" applyNumberFormat="1" applyFont="1" applyBorder="1" applyAlignment="1">
      <alignment horizontal="center" vertical="center" wrapText="1"/>
    </xf>
    <xf numFmtId="0" fontId="47" fillId="0" borderId="6" xfId="52" quotePrefix="1" applyFont="1" applyBorder="1" applyAlignment="1">
      <alignment vertical="center"/>
    </xf>
    <xf numFmtId="0" fontId="47" fillId="0" borderId="6" xfId="43" applyFont="1" applyBorder="1" applyAlignment="1">
      <alignment horizontal="right" vertical="center"/>
    </xf>
    <xf numFmtId="3" fontId="47" fillId="0" borderId="6" xfId="43" applyNumberFormat="1" applyFont="1" applyBorder="1" applyAlignment="1">
      <alignment horizontal="right" vertical="center"/>
    </xf>
    <xf numFmtId="0" fontId="47" fillId="0" borderId="6" xfId="110" applyFont="1" applyBorder="1" applyAlignment="1">
      <alignment vertical="center"/>
    </xf>
    <xf numFmtId="0" fontId="47" fillId="0" borderId="6" xfId="110" applyFont="1" applyBorder="1" applyAlignment="1">
      <alignment horizontal="center" vertical="center"/>
    </xf>
    <xf numFmtId="168" fontId="47" fillId="0" borderId="6" xfId="46" applyFont="1" applyBorder="1" applyAlignment="1">
      <alignment horizontal="center" vertical="center"/>
    </xf>
    <xf numFmtId="168" fontId="47" fillId="0" borderId="6" xfId="46" applyFont="1" applyBorder="1" applyAlignment="1">
      <alignment horizontal="left" vertical="center"/>
    </xf>
    <xf numFmtId="0" fontId="40" fillId="0" borderId="6" xfId="43" applyFont="1" applyBorder="1" applyAlignment="1">
      <alignment horizontal="left" vertical="center"/>
    </xf>
    <xf numFmtId="3" fontId="48" fillId="4" borderId="6" xfId="48" applyNumberFormat="1" applyFont="1" applyFill="1" applyBorder="1" applyAlignment="1">
      <alignment horizontal="center" vertical="center"/>
    </xf>
    <xf numFmtId="0" fontId="40" fillId="0" borderId="6" xfId="43" applyFont="1" applyBorder="1" applyAlignment="1">
      <alignment horizontal="left" vertical="center" wrapText="1"/>
    </xf>
    <xf numFmtId="167" fontId="47" fillId="0" borderId="6" xfId="54" applyFont="1" applyBorder="1" applyAlignment="1">
      <alignment horizontal="center" vertical="center"/>
    </xf>
    <xf numFmtId="0" fontId="47" fillId="0" borderId="6" xfId="55" applyFont="1" applyBorder="1" applyAlignment="1">
      <alignment vertical="center"/>
    </xf>
    <xf numFmtId="0" fontId="47" fillId="0" borderId="6" xfId="55" applyFont="1" applyBorder="1" applyAlignment="1">
      <alignment horizontal="center" vertical="center"/>
    </xf>
    <xf numFmtId="164" fontId="48" fillId="2" borderId="6" xfId="48" quotePrefix="1" applyNumberFormat="1" applyFont="1" applyFill="1" applyBorder="1" applyAlignment="1">
      <alignment horizontal="right" vertical="center"/>
    </xf>
    <xf numFmtId="0" fontId="47" fillId="0" borderId="6" xfId="55" applyFont="1" applyBorder="1" applyAlignment="1">
      <alignment horizontal="left" vertical="center"/>
    </xf>
    <xf numFmtId="3" fontId="40" fillId="0" borderId="6" xfId="43" applyNumberFormat="1" applyFont="1" applyBorder="1" applyAlignment="1">
      <alignment horizontal="right" vertical="center"/>
    </xf>
    <xf numFmtId="3" fontId="40" fillId="0" borderId="6" xfId="56" applyNumberFormat="1" applyFont="1" applyFill="1" applyBorder="1" applyAlignment="1">
      <alignment horizontal="right" vertical="center"/>
    </xf>
    <xf numFmtId="3" fontId="40" fillId="0" borderId="6" xfId="43" applyNumberFormat="1" applyFont="1" applyBorder="1" applyAlignment="1">
      <alignment horizontal="center" vertical="center"/>
    </xf>
    <xf numFmtId="167" fontId="47" fillId="0" borderId="6" xfId="44" applyNumberFormat="1" applyFont="1" applyBorder="1">
      <alignment horizontal="center" vertical="center" wrapText="1"/>
    </xf>
    <xf numFmtId="38" fontId="52" fillId="0" borderId="6" xfId="49" applyFont="1" applyFill="1" applyBorder="1" applyAlignment="1">
      <alignment vertical="center"/>
    </xf>
    <xf numFmtId="38" fontId="52" fillId="0" borderId="6" xfId="49" applyFont="1" applyFill="1" applyBorder="1" applyAlignment="1">
      <alignment horizontal="center" vertical="center"/>
    </xf>
    <xf numFmtId="166" fontId="52" fillId="8" borderId="0" xfId="1" applyNumberFormat="1" applyFont="1" applyFill="1" applyAlignment="1">
      <alignment vertical="center"/>
    </xf>
    <xf numFmtId="0" fontId="52" fillId="8" borderId="0" xfId="43" applyFont="1" applyFill="1" applyAlignment="1">
      <alignment vertical="center"/>
    </xf>
    <xf numFmtId="168" fontId="47" fillId="8" borderId="6" xfId="46" applyFont="1" applyFill="1" applyBorder="1" applyAlignment="1">
      <alignment horizontal="center" vertical="center"/>
    </xf>
    <xf numFmtId="168" fontId="47" fillId="8" borderId="6" xfId="46" applyFont="1" applyFill="1" applyBorder="1" applyAlignment="1">
      <alignment horizontal="left" vertical="center"/>
    </xf>
    <xf numFmtId="0" fontId="47" fillId="8" borderId="6" xfId="43" applyFont="1" applyFill="1" applyBorder="1" applyAlignment="1">
      <alignment horizontal="left" vertical="center"/>
    </xf>
    <xf numFmtId="0" fontId="52" fillId="8" borderId="6" xfId="47" applyFont="1" applyFill="1" applyBorder="1" applyAlignment="1">
      <alignment horizontal="left" vertical="center"/>
    </xf>
    <xf numFmtId="3" fontId="52" fillId="8" borderId="6" xfId="48" applyNumberFormat="1" applyFont="1" applyFill="1" applyBorder="1" applyAlignment="1">
      <alignment horizontal="center" vertical="center"/>
    </xf>
    <xf numFmtId="3" fontId="52" fillId="8" borderId="6" xfId="48" quotePrefix="1" applyNumberFormat="1" applyFont="1" applyFill="1" applyBorder="1" applyAlignment="1">
      <alignment horizontal="right" vertical="center"/>
    </xf>
    <xf numFmtId="0" fontId="52" fillId="8" borderId="6" xfId="48" applyFont="1" applyFill="1" applyBorder="1" applyAlignment="1">
      <alignment horizontal="center" vertical="center"/>
    </xf>
    <xf numFmtId="3" fontId="52" fillId="8" borderId="6" xfId="50" applyNumberFormat="1" applyFont="1" applyFill="1" applyBorder="1" applyAlignment="1">
      <alignment horizontal="right" vertical="center"/>
    </xf>
    <xf numFmtId="38" fontId="47" fillId="8" borderId="6" xfId="50" applyNumberFormat="1" applyFont="1" applyFill="1" applyBorder="1" applyAlignment="1">
      <alignment horizontal="right" vertical="center"/>
    </xf>
    <xf numFmtId="0" fontId="40" fillId="0" borderId="6" xfId="47" applyFont="1" applyBorder="1" applyAlignment="1">
      <alignment vertical="center"/>
    </xf>
    <xf numFmtId="0" fontId="40" fillId="2" borderId="6" xfId="47" applyFont="1" applyFill="1" applyBorder="1" applyAlignment="1">
      <alignment vertical="center"/>
    </xf>
    <xf numFmtId="168" fontId="47" fillId="0" borderId="6" xfId="46" applyFont="1" applyBorder="1" applyAlignment="1">
      <alignment horizontal="left" vertical="center" wrapText="1"/>
    </xf>
    <xf numFmtId="168" fontId="47" fillId="0" borderId="6" xfId="46" applyFont="1" applyBorder="1" applyAlignment="1">
      <alignment horizontal="center" vertical="center" wrapText="1"/>
    </xf>
    <xf numFmtId="168" fontId="47" fillId="0" borderId="6" xfId="46" applyFont="1" applyBorder="1" applyAlignment="1">
      <alignment horizontal="left" vertical="center" wrapText="1"/>
    </xf>
    <xf numFmtId="0" fontId="49" fillId="0" borderId="6" xfId="47" applyFont="1" applyBorder="1" applyAlignment="1">
      <alignment vertical="center"/>
    </xf>
    <xf numFmtId="0" fontId="48" fillId="0" borderId="6" xfId="46" applyNumberFormat="1" applyFont="1" applyBorder="1" applyAlignment="1">
      <alignment horizontal="left" vertical="center"/>
    </xf>
    <xf numFmtId="3" fontId="40" fillId="0" borderId="6" xfId="50" applyNumberFormat="1" applyFont="1" applyBorder="1" applyAlignment="1">
      <alignment horizontal="center" vertical="center"/>
    </xf>
    <xf numFmtId="3" fontId="40" fillId="0" borderId="6" xfId="50" applyNumberFormat="1" applyFont="1" applyBorder="1" applyAlignment="1">
      <alignment horizontal="right" vertical="center"/>
    </xf>
    <xf numFmtId="38" fontId="48" fillId="0" borderId="6" xfId="49" applyFont="1" applyBorder="1" applyAlignment="1">
      <alignment horizontal="right" vertical="center"/>
    </xf>
    <xf numFmtId="0" fontId="40" fillId="4" borderId="6" xfId="47" applyFont="1" applyFill="1" applyBorder="1" applyAlignment="1">
      <alignment vertical="center"/>
    </xf>
    <xf numFmtId="168" fontId="47" fillId="0" borderId="6" xfId="43" applyNumberFormat="1" applyFont="1" applyBorder="1" applyAlignment="1">
      <alignment horizontal="center" vertical="center"/>
    </xf>
    <xf numFmtId="4" fontId="47" fillId="2" borderId="6" xfId="43" applyNumberFormat="1" applyFont="1" applyFill="1" applyBorder="1" applyAlignment="1">
      <alignment horizontal="left" vertical="center"/>
    </xf>
    <xf numFmtId="4" fontId="40" fillId="2" borderId="6" xfId="43" applyNumberFormat="1" applyFont="1" applyFill="1" applyBorder="1" applyAlignment="1">
      <alignment horizontal="left" vertical="center"/>
    </xf>
    <xf numFmtId="4" fontId="40" fillId="0" borderId="6" xfId="43" applyNumberFormat="1" applyFont="1" applyBorder="1" applyAlignment="1">
      <alignment horizontal="center" vertical="center"/>
    </xf>
    <xf numFmtId="4" fontId="40" fillId="4" borderId="6" xfId="50" applyNumberFormat="1" applyFont="1" applyFill="1" applyBorder="1" applyAlignment="1">
      <alignment horizontal="right" vertical="center"/>
    </xf>
    <xf numFmtId="4" fontId="40" fillId="4" borderId="6" xfId="43" applyNumberFormat="1" applyFont="1" applyFill="1" applyBorder="1" applyAlignment="1">
      <alignment horizontal="right" vertical="center"/>
    </xf>
    <xf numFmtId="4" fontId="40" fillId="4" borderId="6" xfId="50" applyNumberFormat="1" applyFont="1" applyFill="1" applyBorder="1" applyAlignment="1">
      <alignment horizontal="center" vertical="center"/>
    </xf>
    <xf numFmtId="0" fontId="40" fillId="4" borderId="0" xfId="43" applyFont="1" applyFill="1" applyAlignment="1">
      <alignment vertical="center"/>
    </xf>
    <xf numFmtId="168" fontId="40" fillId="0" borderId="6" xfId="43" applyNumberFormat="1" applyFont="1" applyBorder="1" applyAlignment="1">
      <alignment horizontal="center" vertical="center"/>
    </xf>
    <xf numFmtId="38" fontId="40" fillId="0" borderId="6" xfId="43" applyNumberFormat="1" applyFont="1" applyBorder="1" applyAlignment="1">
      <alignment horizontal="center" vertical="center"/>
    </xf>
    <xf numFmtId="164" fontId="40" fillId="4" borderId="6" xfId="50" applyNumberFormat="1" applyFont="1" applyFill="1" applyBorder="1" applyAlignment="1">
      <alignment horizontal="center" vertical="center"/>
    </xf>
    <xf numFmtId="164" fontId="40" fillId="4" borderId="6" xfId="50" applyNumberFormat="1" applyFont="1" applyFill="1" applyBorder="1" applyAlignment="1">
      <alignment horizontal="right" vertical="center"/>
    </xf>
    <xf numFmtId="164" fontId="40" fillId="0" borderId="6" xfId="50" applyNumberFormat="1" applyFont="1" applyFill="1" applyBorder="1" applyAlignment="1">
      <alignment horizontal="right" vertical="center"/>
    </xf>
    <xf numFmtId="0" fontId="52" fillId="7" borderId="6" xfId="58" applyFont="1" applyFill="1" applyBorder="1" applyAlignment="1">
      <alignment horizontal="right" vertical="center"/>
    </xf>
    <xf numFmtId="0" fontId="52" fillId="7" borderId="6" xfId="58" applyFont="1" applyFill="1" applyBorder="1" applyAlignment="1">
      <alignment vertical="center"/>
    </xf>
    <xf numFmtId="38" fontId="47" fillId="7" borderId="6" xfId="59" applyFont="1" applyFill="1" applyBorder="1" applyAlignment="1">
      <alignment horizontal="right" vertical="center"/>
    </xf>
    <xf numFmtId="0" fontId="52" fillId="7" borderId="6" xfId="58" applyFont="1" applyFill="1" applyBorder="1" applyAlignment="1">
      <alignment horizontal="center" vertical="center"/>
    </xf>
    <xf numFmtId="0" fontId="40" fillId="7" borderId="0" xfId="43" applyFont="1" applyFill="1" applyAlignment="1">
      <alignment vertical="center"/>
    </xf>
    <xf numFmtId="38" fontId="40" fillId="4" borderId="6" xfId="50" applyNumberFormat="1" applyFont="1" applyFill="1" applyBorder="1" applyAlignment="1">
      <alignment horizontal="right" vertical="center"/>
    </xf>
    <xf numFmtId="38" fontId="40" fillId="4" borderId="6" xfId="43" applyNumberFormat="1" applyFont="1" applyFill="1" applyBorder="1" applyAlignment="1">
      <alignment horizontal="right" vertical="center"/>
    </xf>
    <xf numFmtId="38" fontId="40" fillId="4" borderId="6" xfId="50" applyNumberFormat="1" applyFont="1" applyFill="1" applyBorder="1" applyAlignment="1">
      <alignment horizontal="center" vertical="center"/>
    </xf>
    <xf numFmtId="0" fontId="48" fillId="4" borderId="6" xfId="43" applyFont="1" applyFill="1" applyBorder="1" applyAlignment="1">
      <alignment horizontal="left" vertical="center"/>
    </xf>
    <xf numFmtId="0" fontId="40" fillId="2" borderId="6" xfId="43" applyFont="1" applyFill="1" applyBorder="1" applyAlignment="1">
      <alignment horizontal="center" vertical="center"/>
    </xf>
    <xf numFmtId="0" fontId="40" fillId="4" borderId="6" xfId="43" applyFont="1" applyFill="1" applyBorder="1" applyAlignment="1">
      <alignment vertical="center"/>
    </xf>
    <xf numFmtId="0" fontId="40" fillId="0" borderId="6" xfId="58" applyFont="1" applyBorder="1" applyAlignment="1">
      <alignment horizontal="left" vertical="center"/>
    </xf>
    <xf numFmtId="38" fontId="47" fillId="4" borderId="6" xfId="50" applyNumberFormat="1" applyFont="1" applyFill="1" applyBorder="1" applyAlignment="1">
      <alignment horizontal="right" vertical="center"/>
    </xf>
    <xf numFmtId="0" fontId="47" fillId="0" borderId="6" xfId="58" applyFont="1" applyBorder="1" applyAlignment="1">
      <alignment horizontal="left" vertical="center"/>
    </xf>
    <xf numFmtId="0" fontId="47" fillId="0" borderId="6" xfId="48" applyFont="1" applyBorder="1" applyAlignment="1">
      <alignment horizontal="center" vertical="center"/>
    </xf>
    <xf numFmtId="38" fontId="47" fillId="4" borderId="6" xfId="50" applyNumberFormat="1" applyFont="1" applyFill="1" applyBorder="1" applyAlignment="1">
      <alignment horizontal="center" vertical="center"/>
    </xf>
    <xf numFmtId="0" fontId="47" fillId="4" borderId="0" xfId="43" applyFont="1" applyFill="1" applyAlignment="1">
      <alignment vertical="center"/>
    </xf>
    <xf numFmtId="0" fontId="40" fillId="0" borderId="6" xfId="58" applyFont="1" applyBorder="1" applyAlignment="1">
      <alignment horizontal="center" vertical="center"/>
    </xf>
    <xf numFmtId="0" fontId="40" fillId="2" borderId="0" xfId="43" applyFont="1" applyFill="1" applyAlignment="1">
      <alignment vertical="center"/>
    </xf>
    <xf numFmtId="167" fontId="47" fillId="0" borderId="6" xfId="58" applyNumberFormat="1" applyFont="1" applyBorder="1" applyAlignment="1">
      <alignment horizontal="center" vertical="center"/>
    </xf>
    <xf numFmtId="0" fontId="47" fillId="0" borderId="6" xfId="58" applyFont="1" applyBorder="1" applyAlignment="1">
      <alignment horizontal="center" vertical="center"/>
    </xf>
    <xf numFmtId="166" fontId="52" fillId="7" borderId="6" xfId="58" applyNumberFormat="1" applyFont="1" applyFill="1" applyBorder="1" applyAlignment="1">
      <alignment vertical="center"/>
    </xf>
    <xf numFmtId="168" fontId="47" fillId="2" borderId="6" xfId="43" applyNumberFormat="1" applyFont="1" applyFill="1" applyBorder="1" applyAlignment="1">
      <alignment horizontal="center" vertical="center"/>
    </xf>
    <xf numFmtId="0" fontId="47" fillId="2" borderId="6" xfId="43" applyFont="1" applyFill="1" applyBorder="1" applyAlignment="1">
      <alignment horizontal="left" vertical="center"/>
    </xf>
    <xf numFmtId="0" fontId="47" fillId="2" borderId="6" xfId="43" applyFont="1" applyFill="1" applyBorder="1" applyAlignment="1">
      <alignment vertical="center"/>
    </xf>
    <xf numFmtId="0" fontId="40" fillId="2" borderId="6" xfId="43" applyFont="1" applyFill="1" applyBorder="1" applyAlignment="1">
      <alignment vertical="center"/>
    </xf>
    <xf numFmtId="168" fontId="40" fillId="2" borderId="6" xfId="43" applyNumberFormat="1" applyFont="1" applyFill="1" applyBorder="1" applyAlignment="1">
      <alignment horizontal="center" vertical="center"/>
    </xf>
    <xf numFmtId="0" fontId="40" fillId="2" borderId="6" xfId="43" applyFont="1" applyFill="1" applyBorder="1" applyAlignment="1">
      <alignment horizontal="left" vertical="center"/>
    </xf>
    <xf numFmtId="38" fontId="40" fillId="2" borderId="6" xfId="43" applyNumberFormat="1" applyFont="1" applyFill="1" applyBorder="1" applyAlignment="1">
      <alignment horizontal="center" vertical="center"/>
    </xf>
    <xf numFmtId="38" fontId="40" fillId="7" borderId="6" xfId="50" applyNumberFormat="1" applyFont="1" applyFill="1" applyBorder="1" applyAlignment="1">
      <alignment horizontal="right" vertical="center"/>
    </xf>
    <xf numFmtId="0" fontId="40" fillId="7" borderId="6" xfId="43" applyFont="1" applyFill="1" applyBorder="1" applyAlignment="1">
      <alignment vertical="center"/>
    </xf>
    <xf numFmtId="38" fontId="40" fillId="7" borderId="6" xfId="50" applyNumberFormat="1" applyFont="1" applyFill="1" applyBorder="1" applyAlignment="1">
      <alignment horizontal="center" vertical="center"/>
    </xf>
    <xf numFmtId="0" fontId="47" fillId="0" borderId="6" xfId="43" applyFont="1" applyBorder="1" applyAlignment="1">
      <alignment horizontal="centerContinuous" vertical="center"/>
    </xf>
    <xf numFmtId="0" fontId="52" fillId="0" borderId="6" xfId="58" applyFont="1" applyBorder="1" applyAlignment="1">
      <alignment horizontal="right" vertical="center"/>
    </xf>
    <xf numFmtId="0" fontId="52" fillId="0" borderId="6" xfId="58" applyFont="1" applyBorder="1" applyAlignment="1">
      <alignment vertical="center"/>
    </xf>
    <xf numFmtId="38" fontId="47" fillId="4" borderId="6" xfId="59" applyFont="1" applyFill="1" applyBorder="1" applyAlignment="1">
      <alignment horizontal="right" vertical="center"/>
    </xf>
    <xf numFmtId="0" fontId="52" fillId="0" borderId="6" xfId="58" applyFont="1" applyBorder="1" applyAlignment="1">
      <alignment horizontal="center" vertical="center"/>
    </xf>
    <xf numFmtId="0" fontId="40" fillId="4" borderId="6" xfId="58" applyFont="1" applyFill="1" applyBorder="1" applyAlignment="1">
      <alignment horizontal="left" vertical="center"/>
    </xf>
    <xf numFmtId="0" fontId="40" fillId="0" borderId="6" xfId="43" applyFont="1" applyBorder="1" applyAlignment="1">
      <alignment horizontal="left" vertical="center" wrapText="1"/>
    </xf>
    <xf numFmtId="167" fontId="45" fillId="0" borderId="1" xfId="44" applyNumberFormat="1" applyFont="1" applyBorder="1">
      <alignment horizontal="center" vertical="center" wrapText="1"/>
    </xf>
    <xf numFmtId="0" fontId="45" fillId="0" borderId="1" xfId="46" applyNumberFormat="1" applyFont="1" applyBorder="1" applyAlignment="1">
      <alignment vertical="center"/>
    </xf>
    <xf numFmtId="0" fontId="56" fillId="0" borderId="0" xfId="45" applyFont="1" applyAlignment="1">
      <alignment vertical="center"/>
    </xf>
    <xf numFmtId="0" fontId="40" fillId="0" borderId="1" xfId="44" applyFont="1" applyBorder="1">
      <alignment horizontal="center" vertical="center" wrapText="1"/>
    </xf>
    <xf numFmtId="0" fontId="40" fillId="0" borderId="1" xfId="47" applyFont="1" applyBorder="1" applyAlignment="1">
      <alignment horizontal="left" vertical="center"/>
    </xf>
    <xf numFmtId="0" fontId="48" fillId="0" borderId="1" xfId="47" applyFont="1" applyBorder="1" applyAlignment="1">
      <alignment horizontal="left" vertical="center"/>
    </xf>
    <xf numFmtId="3" fontId="48" fillId="0" borderId="1" xfId="48" quotePrefix="1" applyNumberFormat="1" applyFont="1" applyBorder="1" applyAlignment="1">
      <alignment horizontal="center" vertical="center"/>
    </xf>
    <xf numFmtId="0" fontId="48" fillId="0" borderId="1" xfId="48" applyFont="1" applyBorder="1" applyAlignment="1">
      <alignment horizontal="center" vertical="center"/>
    </xf>
    <xf numFmtId="0" fontId="57" fillId="0" borderId="0" xfId="45" applyFont="1" applyAlignment="1">
      <alignment vertical="center"/>
    </xf>
    <xf numFmtId="3" fontId="40" fillId="0" borderId="1" xfId="48" applyNumberFormat="1" applyFont="1" applyBorder="1" applyAlignment="1">
      <alignment horizontal="center" vertical="center"/>
    </xf>
    <xf numFmtId="0" fontId="40" fillId="0" borderId="1" xfId="48" applyFont="1" applyBorder="1" applyAlignment="1">
      <alignment horizontal="center" vertical="center"/>
    </xf>
    <xf numFmtId="0" fontId="51" fillId="0" borderId="1" xfId="47" applyFont="1" applyBorder="1" applyAlignment="1">
      <alignment horizontal="left" vertical="center"/>
    </xf>
    <xf numFmtId="38" fontId="48" fillId="0" borderId="1" xfId="49" applyFont="1" applyFill="1" applyBorder="1" applyAlignment="1">
      <alignment horizontal="right" vertical="center"/>
    </xf>
    <xf numFmtId="0" fontId="58" fillId="0" borderId="0" xfId="43" applyFont="1" applyAlignment="1">
      <alignment vertical="center"/>
    </xf>
    <xf numFmtId="0" fontId="48" fillId="0" borderId="1" xfId="47" applyFont="1" applyBorder="1" applyAlignment="1">
      <alignment vertical="center"/>
    </xf>
    <xf numFmtId="3" fontId="40" fillId="0" borderId="1" xfId="50" applyNumberFormat="1" applyFont="1" applyFill="1" applyBorder="1" applyAlignment="1">
      <alignment horizontal="right" vertical="center"/>
    </xf>
    <xf numFmtId="0" fontId="40" fillId="0" borderId="1" xfId="47" applyFont="1" applyBorder="1" applyAlignment="1">
      <alignment horizontal="left" vertical="center" wrapText="1"/>
    </xf>
    <xf numFmtId="3" fontId="49" fillId="2" borderId="1" xfId="48" applyNumberFormat="1" applyFont="1" applyFill="1" applyBorder="1" applyAlignment="1">
      <alignment horizontal="center" vertical="center"/>
    </xf>
    <xf numFmtId="0" fontId="58" fillId="5" borderId="0" xfId="43" applyFont="1" applyFill="1" applyAlignment="1">
      <alignment vertical="center"/>
    </xf>
    <xf numFmtId="38" fontId="52" fillId="7" borderId="1" xfId="49" applyFont="1" applyFill="1" applyBorder="1" applyAlignment="1">
      <alignment horizontal="right" vertical="center"/>
    </xf>
    <xf numFmtId="38" fontId="52" fillId="7" borderId="1" xfId="49" applyFont="1" applyFill="1" applyBorder="1" applyAlignment="1">
      <alignment vertical="center"/>
    </xf>
    <xf numFmtId="0" fontId="47" fillId="7" borderId="1" xfId="43" applyFont="1" applyFill="1" applyBorder="1" applyAlignment="1">
      <alignment horizontal="right" vertical="center"/>
    </xf>
    <xf numFmtId="0" fontId="57" fillId="7" borderId="0" xfId="45" applyFont="1" applyFill="1" applyAlignment="1">
      <alignment vertical="center"/>
    </xf>
    <xf numFmtId="168" fontId="52" fillId="0" borderId="1" xfId="46" quotePrefix="1" applyNumberFormat="1" applyFont="1" applyBorder="1" applyAlignment="1">
      <alignment horizontal="center" vertical="center"/>
    </xf>
    <xf numFmtId="168" fontId="47" fillId="2" borderId="1" xfId="46" applyFont="1" applyFill="1" applyBorder="1" applyAlignment="1">
      <alignment horizontal="left" vertical="center"/>
    </xf>
    <xf numFmtId="0" fontId="47" fillId="0" borderId="1" xfId="43" applyFont="1" applyBorder="1" applyAlignment="1">
      <alignment horizontal="left" vertical="center"/>
    </xf>
    <xf numFmtId="0" fontId="47" fillId="0" borderId="1" xfId="43" applyFont="1" applyBorder="1" applyAlignment="1">
      <alignment horizontal="center" vertical="center"/>
    </xf>
    <xf numFmtId="0" fontId="47" fillId="0" borderId="1" xfId="43" applyFont="1" applyBorder="1" applyAlignment="1">
      <alignment vertical="center"/>
    </xf>
    <xf numFmtId="3" fontId="52" fillId="2" borderId="1" xfId="48" quotePrefix="1" applyNumberFormat="1" applyFont="1" applyFill="1" applyBorder="1" applyAlignment="1">
      <alignment horizontal="right" vertical="center"/>
    </xf>
    <xf numFmtId="3" fontId="52" fillId="4" borderId="1" xfId="50" applyNumberFormat="1" applyFont="1" applyFill="1" applyBorder="1" applyAlignment="1">
      <alignment horizontal="right" vertical="center"/>
    </xf>
    <xf numFmtId="0" fontId="47" fillId="4" borderId="1" xfId="43" applyFont="1" applyFill="1" applyBorder="1" applyAlignment="1">
      <alignment horizontal="right" vertical="center"/>
    </xf>
    <xf numFmtId="38" fontId="52" fillId="4" borderId="1" xfId="50" applyNumberFormat="1" applyFont="1" applyFill="1" applyBorder="1" applyAlignment="1">
      <alignment horizontal="right" vertical="center"/>
    </xf>
    <xf numFmtId="0" fontId="59" fillId="0" borderId="0" xfId="43" applyFont="1" applyAlignment="1">
      <alignment vertical="center"/>
    </xf>
    <xf numFmtId="168" fontId="48" fillId="0" borderId="1" xfId="51" applyFont="1" applyBorder="1" applyAlignment="1">
      <alignment horizontal="center" vertical="center"/>
    </xf>
    <xf numFmtId="0" fontId="40" fillId="4" borderId="1" xfId="47" applyFont="1" applyFill="1" applyBorder="1" applyAlignment="1">
      <alignment horizontal="left" vertical="center"/>
    </xf>
    <xf numFmtId="0" fontId="40" fillId="2" borderId="1" xfId="47" applyFont="1" applyFill="1" applyBorder="1" applyAlignment="1">
      <alignment horizontal="left" vertical="center"/>
    </xf>
    <xf numFmtId="0" fontId="48" fillId="7" borderId="1" xfId="48" applyFont="1" applyFill="1" applyBorder="1" applyAlignment="1">
      <alignment horizontal="right" vertical="center"/>
    </xf>
    <xf numFmtId="167" fontId="52" fillId="4" borderId="1" xfId="46" quotePrefix="1" applyNumberFormat="1" applyFont="1" applyFill="1" applyBorder="1" applyAlignment="1">
      <alignment horizontal="center" vertical="center"/>
    </xf>
    <xf numFmtId="168" fontId="47" fillId="0" borderId="1" xfId="46" quotePrefix="1" applyNumberFormat="1" applyFont="1" applyBorder="1" applyAlignment="1">
      <alignment horizontal="left" vertical="center"/>
    </xf>
    <xf numFmtId="0" fontId="52" fillId="0" borderId="1" xfId="43" applyFont="1" applyBorder="1" applyAlignment="1">
      <alignment horizontal="left" vertical="center"/>
    </xf>
    <xf numFmtId="0" fontId="52" fillId="0" borderId="1" xfId="47" applyFont="1" applyBorder="1" applyAlignment="1">
      <alignment horizontal="left" vertical="center"/>
    </xf>
    <xf numFmtId="0" fontId="52" fillId="0" borderId="1" xfId="48" applyFont="1" applyBorder="1" applyAlignment="1">
      <alignment horizontal="center" vertical="center"/>
    </xf>
    <xf numFmtId="0" fontId="52" fillId="0" borderId="1" xfId="48" applyFont="1" applyBorder="1" applyAlignment="1">
      <alignment horizontal="right" vertical="center"/>
    </xf>
    <xf numFmtId="0" fontId="60" fillId="0" borderId="0" xfId="43" applyFont="1" applyAlignment="1">
      <alignment vertical="center"/>
    </xf>
    <xf numFmtId="168" fontId="52" fillId="0" borderId="1" xfId="51" applyFont="1" applyBorder="1" applyAlignment="1">
      <alignment horizontal="center" vertical="center"/>
    </xf>
    <xf numFmtId="0" fontId="52" fillId="2" borderId="1" xfId="47" applyFont="1" applyFill="1" applyBorder="1" applyAlignment="1">
      <alignment vertical="center"/>
    </xf>
    <xf numFmtId="0" fontId="48" fillId="2" borderId="1" xfId="47" applyFont="1" applyFill="1" applyBorder="1" applyAlignment="1">
      <alignment vertical="center"/>
    </xf>
    <xf numFmtId="3" fontId="48" fillId="2" borderId="1" xfId="48" quotePrefix="1" applyNumberFormat="1" applyFont="1" applyFill="1" applyBorder="1" applyAlignment="1">
      <alignment horizontal="right" vertical="center"/>
    </xf>
    <xf numFmtId="0" fontId="48" fillId="0" borderId="1" xfId="48" applyFont="1" applyBorder="1" applyAlignment="1">
      <alignment horizontal="right" vertical="center"/>
    </xf>
    <xf numFmtId="3" fontId="48" fillId="4" borderId="1" xfId="50" applyNumberFormat="1" applyFont="1" applyFill="1" applyBorder="1" applyAlignment="1">
      <alignment horizontal="right" vertical="center"/>
    </xf>
    <xf numFmtId="38" fontId="40" fillId="0" borderId="1" xfId="50" applyNumberFormat="1" applyFont="1" applyFill="1" applyBorder="1" applyAlignment="1">
      <alignment horizontal="right" vertical="center"/>
    </xf>
    <xf numFmtId="0" fontId="48" fillId="4" borderId="1" xfId="47" applyFont="1" applyFill="1" applyBorder="1" applyAlignment="1">
      <alignment horizontal="left" vertical="center"/>
    </xf>
    <xf numFmtId="0" fontId="48" fillId="4" borderId="1" xfId="47" applyFont="1" applyFill="1" applyBorder="1" applyAlignment="1">
      <alignment horizontal="right" vertical="center"/>
    </xf>
    <xf numFmtId="168" fontId="52" fillId="2" borderId="1" xfId="51" applyFont="1" applyFill="1" applyBorder="1" applyAlignment="1">
      <alignment horizontal="center" vertical="center"/>
    </xf>
    <xf numFmtId="0" fontId="48" fillId="2" borderId="1" xfId="47" applyFont="1" applyFill="1" applyBorder="1" applyAlignment="1">
      <alignment horizontal="left" vertical="center"/>
    </xf>
    <xf numFmtId="168" fontId="52" fillId="3" borderId="1" xfId="51" applyFont="1" applyFill="1" applyBorder="1" applyAlignment="1">
      <alignment horizontal="center" vertical="center"/>
    </xf>
    <xf numFmtId="0" fontId="47" fillId="3" borderId="1" xfId="47" applyFont="1" applyFill="1" applyBorder="1" applyAlignment="1">
      <alignment vertical="center"/>
    </xf>
    <xf numFmtId="0" fontId="48" fillId="3" borderId="1" xfId="47" applyFont="1" applyFill="1" applyBorder="1" applyAlignment="1">
      <alignment vertical="center"/>
    </xf>
    <xf numFmtId="0" fontId="48" fillId="3" borderId="1" xfId="48" applyFont="1" applyFill="1" applyBorder="1" applyAlignment="1">
      <alignment horizontal="center" vertical="center"/>
    </xf>
    <xf numFmtId="3" fontId="48" fillId="3" borderId="1" xfId="48" quotePrefix="1" applyNumberFormat="1" applyFont="1" applyFill="1" applyBorder="1" applyAlignment="1">
      <alignment horizontal="right" vertical="center"/>
    </xf>
    <xf numFmtId="0" fontId="48" fillId="3" borderId="1" xfId="48" applyFont="1" applyFill="1" applyBorder="1" applyAlignment="1">
      <alignment horizontal="right" vertical="center"/>
    </xf>
    <xf numFmtId="3" fontId="48" fillId="3" borderId="1" xfId="50" applyNumberFormat="1" applyFont="1" applyFill="1" applyBorder="1" applyAlignment="1">
      <alignment horizontal="right" vertical="center"/>
    </xf>
    <xf numFmtId="38" fontId="40" fillId="3" borderId="1" xfId="50" applyNumberFormat="1" applyFont="1" applyFill="1" applyBorder="1" applyAlignment="1">
      <alignment horizontal="right" vertical="center"/>
    </xf>
    <xf numFmtId="0" fontId="48" fillId="3" borderId="1" xfId="43" applyFont="1" applyFill="1" applyBorder="1" applyAlignment="1">
      <alignment vertical="center"/>
    </xf>
    <xf numFmtId="0" fontId="58" fillId="3" borderId="0" xfId="43" applyFont="1" applyFill="1" applyAlignment="1">
      <alignment vertical="center"/>
    </xf>
    <xf numFmtId="168" fontId="48" fillId="3" borderId="1" xfId="51" applyFont="1" applyFill="1" applyBorder="1" applyAlignment="1">
      <alignment horizontal="center" vertical="center"/>
    </xf>
    <xf numFmtId="0" fontId="40" fillId="3" borderId="1" xfId="47" applyFont="1" applyFill="1" applyBorder="1" applyAlignment="1">
      <alignment horizontal="left" vertical="center"/>
    </xf>
    <xf numFmtId="0" fontId="48" fillId="3" borderId="1" xfId="47" applyFont="1" applyFill="1" applyBorder="1" applyAlignment="1">
      <alignment horizontal="left" vertical="center"/>
    </xf>
    <xf numFmtId="3" fontId="40" fillId="3" borderId="1" xfId="48" applyNumberFormat="1" applyFont="1" applyFill="1" applyBorder="1" applyAlignment="1">
      <alignment horizontal="center" vertical="center"/>
    </xf>
    <xf numFmtId="0" fontId="40" fillId="3" borderId="1" xfId="48" applyFont="1" applyFill="1" applyBorder="1" applyAlignment="1">
      <alignment horizontal="center" vertical="center"/>
    </xf>
    <xf numFmtId="0" fontId="47" fillId="0" borderId="1" xfId="47" applyFont="1" applyBorder="1" applyAlignment="1">
      <alignment vertical="center"/>
    </xf>
    <xf numFmtId="3" fontId="48" fillId="0" borderId="1" xfId="48" quotePrefix="1" applyNumberFormat="1" applyFont="1" applyBorder="1" applyAlignment="1">
      <alignment horizontal="right" vertical="center"/>
    </xf>
    <xf numFmtId="3" fontId="48" fillId="0" borderId="1" xfId="50" applyNumberFormat="1" applyFont="1" applyFill="1" applyBorder="1" applyAlignment="1">
      <alignment horizontal="right" vertical="center"/>
    </xf>
    <xf numFmtId="0" fontId="48" fillId="0" borderId="1" xfId="43" applyFont="1" applyBorder="1" applyAlignment="1">
      <alignment vertical="center"/>
    </xf>
    <xf numFmtId="169" fontId="48" fillId="2" borderId="1" xfId="51" applyNumberFormat="1" applyFont="1" applyFill="1" applyBorder="1" applyAlignment="1">
      <alignment horizontal="center" vertical="center"/>
    </xf>
    <xf numFmtId="0" fontId="48" fillId="2" borderId="1" xfId="47" applyFont="1" applyFill="1" applyBorder="1" applyAlignment="1">
      <alignment horizontal="left" vertical="center" wrapText="1"/>
    </xf>
    <xf numFmtId="40" fontId="48" fillId="2" borderId="1" xfId="51" applyNumberFormat="1" applyFont="1" applyFill="1" applyBorder="1" applyAlignment="1">
      <alignment horizontal="center" vertical="center"/>
    </xf>
    <xf numFmtId="0" fontId="61" fillId="0" borderId="0" xfId="43" applyFont="1" applyAlignment="1">
      <alignment vertical="center"/>
    </xf>
    <xf numFmtId="0" fontId="40" fillId="4" borderId="1" xfId="47" applyFont="1" applyFill="1" applyBorder="1" applyAlignment="1">
      <alignment horizontal="left" vertical="center"/>
    </xf>
    <xf numFmtId="38" fontId="48" fillId="7" borderId="1" xfId="50" applyNumberFormat="1" applyFont="1" applyFill="1" applyBorder="1" applyAlignment="1">
      <alignment horizontal="right" vertical="center"/>
    </xf>
    <xf numFmtId="0" fontId="47" fillId="0" borderId="1" xfId="46" applyNumberFormat="1" applyFont="1" applyBorder="1" applyAlignment="1">
      <alignment horizontal="left" vertical="center"/>
    </xf>
    <xf numFmtId="0" fontId="52" fillId="0" borderId="1" xfId="46" applyNumberFormat="1" applyFont="1" applyBorder="1" applyAlignment="1">
      <alignment horizontal="left" vertical="center"/>
    </xf>
    <xf numFmtId="0" fontId="52" fillId="0" borderId="1" xfId="43" applyFont="1" applyBorder="1" applyAlignment="1">
      <alignment vertical="center"/>
    </xf>
    <xf numFmtId="38" fontId="52" fillId="0" borderId="1" xfId="50" applyNumberFormat="1" applyFont="1" applyFill="1" applyBorder="1" applyAlignment="1">
      <alignment horizontal="right" vertical="center"/>
    </xf>
    <xf numFmtId="0" fontId="62" fillId="0" borderId="0" xfId="43" applyFont="1" applyAlignment="1">
      <alignment vertical="center"/>
    </xf>
    <xf numFmtId="0" fontId="48" fillId="0" borderId="1" xfId="47" applyFont="1" applyBorder="1" applyAlignment="1">
      <alignment horizontal="right" vertical="center"/>
    </xf>
    <xf numFmtId="3" fontId="48" fillId="0" borderId="1" xfId="48" applyNumberFormat="1" applyFont="1" applyBorder="1" applyAlignment="1">
      <alignment horizontal="center" vertical="center"/>
    </xf>
    <xf numFmtId="38" fontId="48" fillId="0" borderId="1" xfId="50" applyNumberFormat="1" applyFont="1" applyFill="1" applyBorder="1" applyAlignment="1">
      <alignment horizontal="right" vertical="center"/>
    </xf>
    <xf numFmtId="0" fontId="58" fillId="0" borderId="0" xfId="46" applyNumberFormat="1" applyFont="1" applyAlignment="1">
      <alignment vertical="center"/>
    </xf>
    <xf numFmtId="3" fontId="49" fillId="0" borderId="1" xfId="48" applyNumberFormat="1" applyFont="1" applyBorder="1" applyAlignment="1">
      <alignment horizontal="center" vertical="center"/>
    </xf>
    <xf numFmtId="0" fontId="52" fillId="0" borderId="1" xfId="46" applyNumberFormat="1" applyFont="1" applyBorder="1" applyAlignment="1">
      <alignment vertical="center"/>
    </xf>
    <xf numFmtId="0" fontId="45" fillId="0" borderId="1" xfId="47" applyFont="1" applyBorder="1" applyAlignment="1">
      <alignment horizontal="left" vertical="center"/>
    </xf>
    <xf numFmtId="0" fontId="47" fillId="0" borderId="1" xfId="47" applyFont="1" applyBorder="1" applyAlignment="1">
      <alignment horizontal="left" vertical="center"/>
    </xf>
    <xf numFmtId="0" fontId="47" fillId="4" borderId="1" xfId="46" applyNumberFormat="1" applyFont="1" applyFill="1" applyBorder="1" applyAlignment="1">
      <alignment horizontal="left" vertical="center"/>
    </xf>
    <xf numFmtId="0" fontId="52" fillId="4" borderId="1" xfId="46" applyNumberFormat="1" applyFont="1" applyFill="1" applyBorder="1" applyAlignment="1">
      <alignment horizontal="left" vertical="center"/>
    </xf>
    <xf numFmtId="0" fontId="52" fillId="4" borderId="1" xfId="47" applyFont="1" applyFill="1" applyBorder="1" applyAlignment="1">
      <alignment horizontal="left" vertical="center"/>
    </xf>
    <xf numFmtId="0" fontId="52" fillId="4" borderId="1" xfId="48" applyFont="1" applyFill="1" applyBorder="1" applyAlignment="1">
      <alignment horizontal="center" vertical="center"/>
    </xf>
    <xf numFmtId="0" fontId="52" fillId="4" borderId="1" xfId="48" applyFont="1" applyFill="1" applyBorder="1" applyAlignment="1">
      <alignment horizontal="right" vertical="center"/>
    </xf>
    <xf numFmtId="3" fontId="47" fillId="0" borderId="1" xfId="50" applyNumberFormat="1" applyFont="1" applyFill="1" applyBorder="1" applyAlignment="1">
      <alignment horizontal="right" vertical="center"/>
    </xf>
    <xf numFmtId="0" fontId="40" fillId="6" borderId="1" xfId="47" applyFont="1" applyFill="1" applyBorder="1" applyAlignment="1">
      <alignment vertical="center"/>
    </xf>
    <xf numFmtId="4" fontId="40" fillId="0" borderId="1" xfId="48" applyNumberFormat="1" applyFont="1" applyBorder="1" applyAlignment="1">
      <alignment horizontal="center" vertical="center"/>
    </xf>
    <xf numFmtId="168" fontId="47" fillId="0" borderId="1" xfId="51" applyFont="1" applyBorder="1" applyAlignment="1">
      <alignment horizontal="center" vertical="center"/>
    </xf>
    <xf numFmtId="0" fontId="40" fillId="0" borderId="1" xfId="48" applyFont="1" applyBorder="1" applyAlignment="1">
      <alignment horizontal="right" vertical="center"/>
    </xf>
    <xf numFmtId="0" fontId="63" fillId="0" borderId="0" xfId="43" applyFont="1" applyAlignment="1">
      <alignment vertical="center"/>
    </xf>
    <xf numFmtId="168" fontId="40" fillId="0" borderId="1" xfId="51" applyFont="1" applyBorder="1" applyAlignment="1">
      <alignment horizontal="center" vertical="center"/>
    </xf>
    <xf numFmtId="38" fontId="48" fillId="7" borderId="1" xfId="49" applyFont="1" applyFill="1" applyBorder="1" applyAlignment="1">
      <alignment horizontal="right" vertical="center"/>
    </xf>
    <xf numFmtId="168" fontId="47" fillId="0" borderId="1" xfId="46" applyNumberFormat="1" applyFont="1" applyBorder="1" applyAlignment="1">
      <alignment horizontal="left" vertical="center"/>
    </xf>
    <xf numFmtId="168" fontId="52" fillId="0" borderId="1" xfId="46" quotePrefix="1" applyNumberFormat="1" applyFont="1" applyBorder="1" applyAlignment="1">
      <alignment horizontal="left" vertical="center"/>
    </xf>
    <xf numFmtId="3" fontId="52" fillId="0" borderId="1" xfId="48" quotePrefix="1" applyNumberFormat="1" applyFont="1" applyBorder="1" applyAlignment="1">
      <alignment horizontal="right" vertical="center"/>
    </xf>
    <xf numFmtId="3" fontId="52" fillId="0" borderId="1" xfId="50" applyNumberFormat="1" applyFont="1" applyFill="1" applyBorder="1" applyAlignment="1">
      <alignment horizontal="right" vertical="center"/>
    </xf>
    <xf numFmtId="168" fontId="48" fillId="2" borderId="1" xfId="51" applyFont="1" applyFill="1" applyBorder="1" applyAlignment="1">
      <alignment horizontal="center" vertical="center"/>
    </xf>
    <xf numFmtId="1" fontId="40" fillId="2" borderId="1" xfId="48" quotePrefix="1" applyNumberFormat="1" applyFont="1" applyFill="1" applyBorder="1" applyAlignment="1">
      <alignment horizontal="center" vertical="center"/>
    </xf>
    <xf numFmtId="0" fontId="40" fillId="2" borderId="1" xfId="48" applyFont="1" applyFill="1" applyBorder="1" applyAlignment="1">
      <alignment horizontal="center" vertical="center"/>
    </xf>
    <xf numFmtId="3" fontId="40" fillId="2" borderId="1" xfId="48" applyNumberFormat="1" applyFont="1" applyFill="1" applyBorder="1" applyAlignment="1">
      <alignment horizontal="center" vertical="center"/>
    </xf>
    <xf numFmtId="0" fontId="40" fillId="2" borderId="1" xfId="47" applyFont="1" applyFill="1" applyBorder="1" applyAlignment="1">
      <alignment horizontal="left" vertical="center" wrapText="1"/>
    </xf>
    <xf numFmtId="0" fontId="40" fillId="2" borderId="1" xfId="47" applyFont="1" applyFill="1" applyBorder="1" applyAlignment="1">
      <alignment horizontal="left" vertical="center" wrapText="1"/>
    </xf>
    <xf numFmtId="166" fontId="51" fillId="0" borderId="1" xfId="1" quotePrefix="1" applyNumberFormat="1" applyFont="1" applyFill="1" applyBorder="1" applyAlignment="1">
      <alignment horizontal="center" vertical="center"/>
    </xf>
    <xf numFmtId="0" fontId="49" fillId="2" borderId="1" xfId="47" applyFont="1" applyFill="1" applyBorder="1" applyAlignment="1">
      <alignment horizontal="left" vertical="center" wrapText="1"/>
    </xf>
    <xf numFmtId="0" fontId="48" fillId="2" borderId="1" xfId="48" applyFont="1" applyFill="1" applyBorder="1" applyAlignment="1">
      <alignment horizontal="center" vertical="center"/>
    </xf>
    <xf numFmtId="0" fontId="49" fillId="0" borderId="1" xfId="47" applyFont="1" applyBorder="1" applyAlignment="1">
      <alignment horizontal="left" vertical="center" wrapText="1"/>
    </xf>
    <xf numFmtId="166" fontId="48" fillId="0" borderId="1" xfId="1" quotePrefix="1" applyNumberFormat="1" applyFont="1" applyBorder="1" applyAlignment="1">
      <alignment horizontal="center" vertical="center"/>
    </xf>
    <xf numFmtId="164" fontId="48" fillId="0" borderId="1" xfId="48" quotePrefix="1" applyNumberFormat="1" applyFont="1" applyBorder="1" applyAlignment="1">
      <alignment horizontal="right" vertical="center"/>
    </xf>
    <xf numFmtId="0" fontId="48" fillId="0" borderId="1" xfId="47" applyFont="1" applyBorder="1" applyAlignment="1">
      <alignment horizontal="left" vertical="center" wrapText="1"/>
    </xf>
    <xf numFmtId="3" fontId="40" fillId="7" borderId="1" xfId="50" applyNumberFormat="1" applyFont="1" applyFill="1" applyBorder="1" applyAlignment="1">
      <alignment horizontal="right" vertical="center"/>
    </xf>
    <xf numFmtId="167" fontId="47" fillId="0" borderId="1" xfId="52" applyNumberFormat="1" applyFont="1" applyBorder="1" applyAlignment="1">
      <alignment horizontal="center" vertical="center" wrapText="1"/>
    </xf>
    <xf numFmtId="0" fontId="47" fillId="0" borderId="1" xfId="52" quotePrefix="1" applyFont="1" applyBorder="1" applyAlignment="1">
      <alignment vertical="center"/>
    </xf>
    <xf numFmtId="0" fontId="47" fillId="0" borderId="1" xfId="43" applyFont="1" applyBorder="1" applyAlignment="1">
      <alignment horizontal="right" vertical="center"/>
    </xf>
    <xf numFmtId="3" fontId="47" fillId="0" borderId="1" xfId="43" applyNumberFormat="1" applyFont="1" applyBorder="1" applyAlignment="1">
      <alignment horizontal="right" vertical="center"/>
    </xf>
    <xf numFmtId="0" fontId="47" fillId="0" borderId="1" xfId="110" applyFont="1" applyBorder="1" applyAlignment="1">
      <alignment vertical="center"/>
    </xf>
    <xf numFmtId="0" fontId="47" fillId="0" borderId="1" xfId="55" applyFont="1" applyBorder="1" applyAlignment="1">
      <alignment vertical="center"/>
    </xf>
    <xf numFmtId="168" fontId="47" fillId="0" borderId="1" xfId="46" applyFont="1" applyBorder="1" applyAlignment="1">
      <alignment horizontal="center" vertical="center"/>
    </xf>
    <xf numFmtId="168" fontId="47" fillId="0" borderId="1" xfId="46" applyFont="1" applyBorder="1" applyAlignment="1">
      <alignment horizontal="left" vertical="center"/>
    </xf>
    <xf numFmtId="0" fontId="40" fillId="0" borderId="1" xfId="43" applyFont="1" applyBorder="1" applyAlignment="1">
      <alignment horizontal="left" vertical="center"/>
    </xf>
    <xf numFmtId="0" fontId="40" fillId="0" borderId="1" xfId="43" applyFont="1" applyBorder="1" applyAlignment="1">
      <alignment horizontal="left" vertical="center" wrapText="1"/>
    </xf>
    <xf numFmtId="167" fontId="47" fillId="0" borderId="1" xfId="54" applyFont="1" applyBorder="1" applyAlignment="1">
      <alignment horizontal="center" vertical="center"/>
    </xf>
    <xf numFmtId="40" fontId="48" fillId="0" borderId="1" xfId="51" applyNumberFormat="1" applyFont="1" applyBorder="1" applyAlignment="1">
      <alignment horizontal="center" vertical="center"/>
    </xf>
    <xf numFmtId="0" fontId="47" fillId="0" borderId="1" xfId="55" applyFont="1" applyBorder="1" applyAlignment="1">
      <alignment horizontal="left" vertical="center"/>
    </xf>
    <xf numFmtId="0" fontId="40" fillId="0" borderId="1" xfId="43" applyFont="1" applyBorder="1" applyAlignment="1">
      <alignment horizontal="center" vertical="center"/>
    </xf>
    <xf numFmtId="3" fontId="40" fillId="0" borderId="1" xfId="43" applyNumberFormat="1" applyFont="1" applyBorder="1" applyAlignment="1">
      <alignment horizontal="right" vertical="center"/>
    </xf>
    <xf numFmtId="3" fontId="40" fillId="0" borderId="1" xfId="56" applyNumberFormat="1" applyFont="1" applyFill="1" applyBorder="1" applyAlignment="1">
      <alignment horizontal="right" vertical="center"/>
    </xf>
    <xf numFmtId="167" fontId="47" fillId="0" borderId="1" xfId="44" applyNumberFormat="1" applyFont="1" applyBorder="1">
      <alignment horizontal="center" vertical="center" wrapText="1"/>
    </xf>
    <xf numFmtId="38" fontId="52" fillId="0" borderId="1" xfId="49" applyFont="1" applyFill="1" applyBorder="1" applyAlignment="1">
      <alignment vertical="center"/>
    </xf>
    <xf numFmtId="3" fontId="52" fillId="0" borderId="1" xfId="48" applyNumberFormat="1" applyFont="1" applyBorder="1" applyAlignment="1">
      <alignment horizontal="center" vertical="center"/>
    </xf>
    <xf numFmtId="38" fontId="47" fillId="0" borderId="1" xfId="50" applyNumberFormat="1" applyFont="1" applyFill="1" applyBorder="1" applyAlignment="1">
      <alignment horizontal="right" vertical="center"/>
    </xf>
    <xf numFmtId="0" fontId="40" fillId="0" borderId="1" xfId="47" applyFont="1" applyBorder="1" applyAlignment="1">
      <alignment vertical="center"/>
    </xf>
    <xf numFmtId="0" fontId="40" fillId="0" borderId="1" xfId="43" applyFont="1" applyBorder="1" applyAlignment="1">
      <alignment vertical="center"/>
    </xf>
    <xf numFmtId="0" fontId="40" fillId="2" borderId="1" xfId="47" applyFont="1" applyFill="1" applyBorder="1" applyAlignment="1">
      <alignment vertical="center"/>
    </xf>
    <xf numFmtId="0" fontId="58" fillId="2" borderId="0" xfId="43" applyFont="1" applyFill="1" applyAlignment="1">
      <alignment vertical="center"/>
    </xf>
    <xf numFmtId="0" fontId="40" fillId="0" borderId="1" xfId="47" applyFont="1" applyBorder="1" applyAlignment="1">
      <alignment horizontal="left" vertical="center"/>
    </xf>
    <xf numFmtId="168" fontId="47" fillId="0" borderId="1" xfId="46" applyFont="1" applyBorder="1" applyAlignment="1">
      <alignment vertical="center" wrapText="1"/>
    </xf>
    <xf numFmtId="3" fontId="48" fillId="4" borderId="1" xfId="48" applyNumberFormat="1" applyFont="1" applyFill="1" applyBorder="1" applyAlignment="1">
      <alignment horizontal="right" vertical="center"/>
    </xf>
    <xf numFmtId="0" fontId="49" fillId="0" borderId="1" xfId="47" applyFont="1" applyBorder="1" applyAlignment="1">
      <alignment vertical="center"/>
    </xf>
    <xf numFmtId="0" fontId="48" fillId="0" borderId="1" xfId="46" applyNumberFormat="1" applyFont="1" applyBorder="1" applyAlignment="1">
      <alignment horizontal="left" vertical="center"/>
    </xf>
    <xf numFmtId="0" fontId="40" fillId="4" borderId="1" xfId="47" applyFont="1" applyFill="1" applyBorder="1" applyAlignment="1">
      <alignment vertical="center"/>
    </xf>
    <xf numFmtId="168" fontId="47" fillId="0" borderId="1" xfId="43" applyNumberFormat="1" applyFont="1" applyBorder="1" applyAlignment="1">
      <alignment horizontal="center" vertical="center"/>
    </xf>
    <xf numFmtId="4" fontId="47" fillId="2" borderId="1" xfId="43" applyNumberFormat="1" applyFont="1" applyFill="1" applyBorder="1" applyAlignment="1">
      <alignment horizontal="left" vertical="center"/>
    </xf>
    <xf numFmtId="4" fontId="47" fillId="0" borderId="1" xfId="43" applyNumberFormat="1" applyFont="1" applyBorder="1" applyAlignment="1">
      <alignment horizontal="center" vertical="center"/>
    </xf>
    <xf numFmtId="4" fontId="47" fillId="4" borderId="1" xfId="50" applyNumberFormat="1" applyFont="1" applyFill="1" applyBorder="1" applyAlignment="1">
      <alignment horizontal="right" vertical="center"/>
    </xf>
    <xf numFmtId="4" fontId="47" fillId="4" borderId="1" xfId="43" applyNumberFormat="1" applyFont="1" applyFill="1" applyBorder="1" applyAlignment="1">
      <alignment horizontal="right" vertical="center"/>
    </xf>
    <xf numFmtId="168" fontId="40" fillId="0" borderId="1" xfId="43" applyNumberFormat="1" applyFont="1" applyBorder="1" applyAlignment="1">
      <alignment horizontal="center" vertical="center"/>
    </xf>
    <xf numFmtId="38" fontId="40" fillId="0" borderId="1" xfId="43" applyNumberFormat="1" applyFont="1" applyBorder="1" applyAlignment="1">
      <alignment horizontal="center" vertical="center"/>
    </xf>
    <xf numFmtId="0" fontId="52" fillId="7" borderId="1" xfId="58" applyFont="1" applyFill="1" applyBorder="1" applyAlignment="1">
      <alignment horizontal="right" vertical="center"/>
    </xf>
    <xf numFmtId="0" fontId="52" fillId="7" borderId="1" xfId="58" applyFont="1" applyFill="1" applyBorder="1" applyAlignment="1">
      <alignment vertical="center"/>
    </xf>
    <xf numFmtId="38" fontId="47" fillId="7" borderId="1" xfId="59" applyFont="1" applyFill="1" applyBorder="1" applyAlignment="1">
      <alignment horizontal="right" vertical="center"/>
    </xf>
    <xf numFmtId="38" fontId="47" fillId="4" borderId="1" xfId="50" applyNumberFormat="1" applyFont="1" applyFill="1" applyBorder="1" applyAlignment="1">
      <alignment horizontal="right" vertical="center"/>
    </xf>
    <xf numFmtId="38" fontId="47" fillId="4" borderId="1" xfId="43" applyNumberFormat="1" applyFont="1" applyFill="1" applyBorder="1" applyAlignment="1">
      <alignment horizontal="right" vertical="center"/>
    </xf>
    <xf numFmtId="0" fontId="48" fillId="4" borderId="1" xfId="43" applyFont="1" applyFill="1" applyBorder="1" applyAlignment="1">
      <alignment horizontal="left" vertical="center"/>
    </xf>
    <xf numFmtId="0" fontId="40" fillId="2" borderId="1" xfId="43" applyFont="1" applyFill="1" applyBorder="1" applyAlignment="1">
      <alignment horizontal="center" vertical="center"/>
    </xf>
    <xf numFmtId="0" fontId="47" fillId="4" borderId="1" xfId="43" applyFont="1" applyFill="1" applyBorder="1" applyAlignment="1">
      <alignment vertical="center"/>
    </xf>
    <xf numFmtId="164" fontId="40" fillId="0" borderId="1" xfId="50" applyNumberFormat="1" applyFont="1" applyFill="1" applyBorder="1" applyAlignment="1">
      <alignment horizontal="right" vertical="center"/>
    </xf>
    <xf numFmtId="164" fontId="40" fillId="4" borderId="1" xfId="50" applyNumberFormat="1" applyFont="1" applyFill="1" applyBorder="1" applyAlignment="1">
      <alignment horizontal="right" vertical="center"/>
    </xf>
    <xf numFmtId="0" fontId="40" fillId="0" borderId="1" xfId="58" applyFont="1" applyBorder="1" applyAlignment="1">
      <alignment horizontal="left" vertical="center"/>
    </xf>
    <xf numFmtId="0" fontId="47" fillId="0" borderId="1" xfId="58" applyFont="1" applyBorder="1" applyAlignment="1">
      <alignment horizontal="left" vertical="center"/>
    </xf>
    <xf numFmtId="0" fontId="47" fillId="0" borderId="1" xfId="48" applyFont="1" applyBorder="1" applyAlignment="1">
      <alignment horizontal="center" vertical="center"/>
    </xf>
    <xf numFmtId="0" fontId="40" fillId="0" borderId="1" xfId="58" applyFont="1" applyBorder="1" applyAlignment="1">
      <alignment horizontal="center" vertical="center"/>
    </xf>
    <xf numFmtId="167" fontId="47" fillId="0" borderId="1" xfId="58" applyNumberFormat="1" applyFont="1" applyBorder="1" applyAlignment="1">
      <alignment horizontal="center" vertical="center"/>
    </xf>
    <xf numFmtId="0" fontId="47" fillId="0" borderId="1" xfId="58" applyFont="1" applyBorder="1" applyAlignment="1">
      <alignment horizontal="center" vertical="center"/>
    </xf>
    <xf numFmtId="168" fontId="47" fillId="2" borderId="1" xfId="43" applyNumberFormat="1" applyFont="1" applyFill="1" applyBorder="1" applyAlignment="1">
      <alignment horizontal="center" vertical="center"/>
    </xf>
    <xf numFmtId="0" fontId="47" fillId="2" borderId="1" xfId="43" applyFont="1" applyFill="1" applyBorder="1" applyAlignment="1">
      <alignment horizontal="left" vertical="center"/>
    </xf>
    <xf numFmtId="0" fontId="47" fillId="2" borderId="1" xfId="43" applyFont="1" applyFill="1" applyBorder="1" applyAlignment="1">
      <alignment vertical="center"/>
    </xf>
    <xf numFmtId="0" fontId="47" fillId="2" borderId="0" xfId="43" applyFont="1" applyFill="1" applyAlignment="1">
      <alignment vertical="center"/>
    </xf>
    <xf numFmtId="168" fontId="40" fillId="2" borderId="1" xfId="43" applyNumberFormat="1" applyFont="1" applyFill="1" applyBorder="1" applyAlignment="1">
      <alignment horizontal="center" vertical="center"/>
    </xf>
    <xf numFmtId="0" fontId="40" fillId="2" borderId="1" xfId="43" applyFont="1" applyFill="1" applyBorder="1" applyAlignment="1">
      <alignment horizontal="left" vertical="center"/>
    </xf>
    <xf numFmtId="38" fontId="40" fillId="2" borderId="1" xfId="43" applyNumberFormat="1" applyFont="1" applyFill="1" applyBorder="1" applyAlignment="1">
      <alignment horizontal="center" vertical="center"/>
    </xf>
    <xf numFmtId="0" fontId="47" fillId="0" borderId="1" xfId="43" applyFont="1" applyBorder="1" applyAlignment="1">
      <alignment horizontal="centerContinuous" vertical="center"/>
    </xf>
    <xf numFmtId="0" fontId="40" fillId="4" borderId="1" xfId="58" applyFont="1" applyFill="1" applyBorder="1" applyAlignment="1">
      <alignment horizontal="left" vertical="center"/>
    </xf>
    <xf numFmtId="0" fontId="40" fillId="0" borderId="1" xfId="43" applyFont="1" applyBorder="1" applyAlignment="1">
      <alignment horizontal="left" vertical="center" wrapText="1"/>
    </xf>
  </cellXfs>
  <cellStyles count="111">
    <cellStyle name="Comma" xfId="1" builtinId="3"/>
    <cellStyle name="Comma [0] 2" xfId="2" xr:uid="{00000000-0005-0000-0000-000002000000}"/>
    <cellStyle name="Comma [0] 2 2" xfId="36" xr:uid="{700FFD2A-28C5-4965-B078-ADB607D1D591}"/>
    <cellStyle name="Comma [0] 2 2 2" xfId="90" xr:uid="{9EE5685B-853F-4F0A-B02D-7CE344625D9F}"/>
    <cellStyle name="Comma [0] 2 3" xfId="61" xr:uid="{BC16BF5E-F57E-4C32-ADDC-0D8555066464}"/>
    <cellStyle name="Comma [0] 3" xfId="49" xr:uid="{F06A4CF2-810C-47A5-BD71-B435F861EA7D}"/>
    <cellStyle name="Comma [0] 3 2" xfId="59" xr:uid="{F9561A9B-36AF-407A-AA00-0F25CB203058}"/>
    <cellStyle name="Comma [0] 4" xfId="41" xr:uid="{111F6F4F-E044-4791-A212-2BAD5652D1EC}"/>
    <cellStyle name="Comma [0] 4 2" xfId="94" xr:uid="{91A968CC-D93A-4C06-AC5C-E70078C7D594}"/>
    <cellStyle name="Comma 10" xfId="3" xr:uid="{00000000-0005-0000-0000-000003000000}"/>
    <cellStyle name="Comma 10 2" xfId="62" xr:uid="{CEAF602F-58A2-4DDF-8AAF-50E9D0D018AB}"/>
    <cellStyle name="Comma 11" xfId="4" xr:uid="{00000000-0005-0000-0000-000004000000}"/>
    <cellStyle name="Comma 11 2" xfId="63" xr:uid="{FA843F68-098B-4891-B52A-B2A64FED6D94}"/>
    <cellStyle name="Comma 12" xfId="100" xr:uid="{AB9C0B29-54D1-4480-A281-F0262282BDEE}"/>
    <cellStyle name="Comma 13" xfId="5" xr:uid="{00000000-0005-0000-0000-000005000000}"/>
    <cellStyle name="Comma 13 2" xfId="64" xr:uid="{B7E54B51-E926-47D5-9D21-B534566B4593}"/>
    <cellStyle name="Comma 13 4" xfId="108" xr:uid="{F49C8293-1A2C-4761-9F7B-A9A44BAF9F84}"/>
    <cellStyle name="Comma 14" xfId="86" xr:uid="{81AB704C-3F08-4B02-9BD6-995A7BA9F4B1}"/>
    <cellStyle name="Comma 15" xfId="104" xr:uid="{C583C45D-CD99-49AC-A751-1EDCFD90A90D}"/>
    <cellStyle name="Comma 16" xfId="97" xr:uid="{EA45B1DF-65C5-4A15-B5B7-0429A654613B}"/>
    <cellStyle name="Comma 17" xfId="88" xr:uid="{2595F485-C159-4420-A258-A2B82CADBBE0}"/>
    <cellStyle name="Comma 18" xfId="96" xr:uid="{F6DAE423-EE33-4FF0-9224-07C661CB6741}"/>
    <cellStyle name="Comma 19" xfId="102" xr:uid="{4454978E-50A8-4C47-A12C-F01081DCA162}"/>
    <cellStyle name="Comma 2" xfId="6" xr:uid="{00000000-0005-0000-0000-000006000000}"/>
    <cellStyle name="Comma 2 2" xfId="7" xr:uid="{00000000-0005-0000-0000-000007000000}"/>
    <cellStyle name="Comma 2 2 2" xfId="65" xr:uid="{33EB45F5-DF6D-4261-9AC9-C112BCA38889}"/>
    <cellStyle name="Comma 2 3" xfId="8" xr:uid="{00000000-0005-0000-0000-000008000000}"/>
    <cellStyle name="Comma 2 3 2" xfId="39" xr:uid="{2A1BF29B-3A9B-4DC2-8AEE-1F56252427DE}"/>
    <cellStyle name="Comma 2 3 2 2" xfId="42" xr:uid="{71BC5C57-4AAF-4F1C-B5F4-F07F61F0D92D}"/>
    <cellStyle name="Comma 2 3 2 2 2" xfId="95" xr:uid="{13F9D853-1EA5-4327-8A10-E11BC5FA900D}"/>
    <cellStyle name="Comma 2 3 2 3" xfId="37" xr:uid="{E9462269-D503-45EB-8C1B-71CDA8E9BEDD}"/>
    <cellStyle name="Comma 2 3 2 3 2" xfId="91" xr:uid="{2592A220-DB2E-4F4C-9EBE-747819BA2800}"/>
    <cellStyle name="Comma 20" xfId="106" xr:uid="{38FAC0C9-7C29-445D-8F80-EA915F538245}"/>
    <cellStyle name="Comma 21" xfId="105" xr:uid="{90C03309-D362-4005-B918-86408A87E087}"/>
    <cellStyle name="Comma 22" xfId="99" xr:uid="{0E232315-7F24-4B52-A4BF-3E5651BFA5EA}"/>
    <cellStyle name="Comma 23" xfId="101" xr:uid="{F5ABF706-03EB-4845-B67C-894C98FDFF50}"/>
    <cellStyle name="Comma 24" xfId="82" xr:uid="{2AC6CDCB-FE2A-4528-8A83-0928FE6CFCCC}"/>
    <cellStyle name="Comma 25" xfId="40" xr:uid="{56A6BA03-1FDF-4B8E-B5F3-65FB6AAC1F59}"/>
    <cellStyle name="Comma 25 2" xfId="93" xr:uid="{81A09F12-FC2E-4027-9D92-352B570754F3}"/>
    <cellStyle name="Comma 3" xfId="9" xr:uid="{00000000-0005-0000-0000-000009000000}"/>
    <cellStyle name="Comma 3 2" xfId="66" xr:uid="{D222CA0A-B670-4E4E-AE11-D690B5F556DA}"/>
    <cellStyle name="Comma 4" xfId="50" xr:uid="{42FD5E5C-3944-4850-B830-6DAF06C583D9}"/>
    <cellStyle name="Comma 4 2" xfId="10" xr:uid="{00000000-0005-0000-0000-00000A000000}"/>
    <cellStyle name="Comma 4 2 2" xfId="11" xr:uid="{00000000-0005-0000-0000-00000B000000}"/>
    <cellStyle name="Comma 4 2 2 2" xfId="68" xr:uid="{6EE8A15D-4ECD-4536-A774-C58E2E4637EE}"/>
    <cellStyle name="Comma 4 2 3" xfId="67" xr:uid="{ABCD8D9E-FD17-4BF6-9799-595B78CBE8F1}"/>
    <cellStyle name="Comma 5" xfId="60" xr:uid="{32C1AB90-C3DE-47CE-BB02-6D9DB268BC22}"/>
    <cellStyle name="Comma 5 2" xfId="12" xr:uid="{00000000-0005-0000-0000-00000C000000}"/>
    <cellStyle name="Comma 5 2 2" xfId="69" xr:uid="{183397CF-23EA-408A-9E22-57BD78415F50}"/>
    <cellStyle name="Comma 5 3" xfId="35" xr:uid="{73611FC6-DA37-44A1-A1E1-98F35336E087}"/>
    <cellStyle name="Comma 5 3 2" xfId="89" xr:uid="{6B986131-0E04-4495-BD9A-D03909F2EBBE}"/>
    <cellStyle name="Comma 6" xfId="56" xr:uid="{E04DE2CE-F4A1-4CBB-8958-7A25CE3DB457}"/>
    <cellStyle name="Comma 6 4 2" xfId="13" xr:uid="{00000000-0005-0000-0000-00000D000000}"/>
    <cellStyle name="Comma 6 4 2 2" xfId="70" xr:uid="{851DDA9C-BCAE-48C7-ABAC-01703BE1BFD0}"/>
    <cellStyle name="Comma 6 5" xfId="14" xr:uid="{00000000-0005-0000-0000-00000E000000}"/>
    <cellStyle name="Comma 6 5 2" xfId="71" xr:uid="{6A5C2CA5-E546-41DA-BDD5-752BF64F0206}"/>
    <cellStyle name="Comma 7" xfId="87" xr:uid="{133542EC-E1EC-413C-8AD8-641E418D4DA7}"/>
    <cellStyle name="Comma 8" xfId="98" xr:uid="{CB534BD5-29DB-46C1-9B66-AB4EC108747E}"/>
    <cellStyle name="Comma 9" xfId="103" xr:uid="{29D5EB9A-CE26-4784-935E-4439E8A37F92}"/>
    <cellStyle name="Description" xfId="47" xr:uid="{F5D4A3A0-0FFD-4274-B1BC-1F306A9253FE}"/>
    <cellStyle name="Description 2" xfId="55" xr:uid="{D93E86C5-34D7-47D3-B1ED-FD9EE29A4913}"/>
    <cellStyle name="Description 3" xfId="58" xr:uid="{1AE3C438-E228-4DB3-B6C6-B3509456A485}"/>
    <cellStyle name="Heading1" xfId="46" xr:uid="{01334571-D929-4EA1-9A3B-39697677771A}"/>
    <cellStyle name="Heading1 2" xfId="54" xr:uid="{A5177F94-81FD-418F-BE60-90EAB7C0D676}"/>
    <cellStyle name="List Number 1" xfId="51" xr:uid="{2AC30491-3C12-441E-8499-9C70C57332FE}"/>
    <cellStyle name="Normal" xfId="0" builtinId="0"/>
    <cellStyle name="Normal 10 2" xfId="15" xr:uid="{00000000-0005-0000-0000-000010000000}"/>
    <cellStyle name="Normal 10 2 2" xfId="38" xr:uid="{48F12495-6D5E-4E52-8924-0EACF759CF45}"/>
    <cellStyle name="Normal 10 2 2 2" xfId="92" xr:uid="{86CCEACD-F596-4229-B02B-10E1554CAFB9}"/>
    <cellStyle name="Normal 10 2 3" xfId="72" xr:uid="{4C4CD746-0D0E-4C45-8F98-B1284A95304D}"/>
    <cellStyle name="Normal 11" xfId="16" xr:uid="{00000000-0005-0000-0000-000011000000}"/>
    <cellStyle name="Normal 11 2" xfId="17" xr:uid="{00000000-0005-0000-0000-000012000000}"/>
    <cellStyle name="Normal 11 2 2" xfId="74" xr:uid="{42F8A575-616C-4E31-8308-802D88E70E18}"/>
    <cellStyle name="Normal 11 3" xfId="30" xr:uid="{23604666-4A99-4ACC-ACAB-0FCFD8EAF778}"/>
    <cellStyle name="Normal 11 4" xfId="73" xr:uid="{10FD91ED-B441-4DA7-ACF3-7F9B3DCFEBC0}"/>
    <cellStyle name="Normal 19" xfId="18" xr:uid="{00000000-0005-0000-0000-000013000000}"/>
    <cellStyle name="Normal 19 2" xfId="75" xr:uid="{711D87DA-F01B-4E46-862B-26DA4498BB5F}"/>
    <cellStyle name="Normal 19 4" xfId="107" xr:uid="{08E06588-7ABE-4693-ADAD-662494F09AA9}"/>
    <cellStyle name="Normal 19 4 2" xfId="109" xr:uid="{51908DEF-930C-4DF5-9F6A-3BAE2CD00081}"/>
    <cellStyle name="Normal 2" xfId="19" xr:uid="{00000000-0005-0000-0000-000014000000}"/>
    <cellStyle name="Normal 2 2" xfId="20" xr:uid="{00000000-0005-0000-0000-000015000000}"/>
    <cellStyle name="Normal 2 2 2" xfId="21" xr:uid="{00000000-0005-0000-0000-000016000000}"/>
    <cellStyle name="Normal 2 2 2 2" xfId="78" xr:uid="{272E1890-A6FF-419F-8E6F-5714311A6F60}"/>
    <cellStyle name="Normal 2 2 3" xfId="31" xr:uid="{E2260803-39C5-41A8-A431-8622F17AC42A}"/>
    <cellStyle name="Normal 2 2 4" xfId="77" xr:uid="{FA882147-4082-4CDC-9449-E5CB68AB5A18}"/>
    <cellStyle name="Normal 2 3" xfId="22" xr:uid="{00000000-0005-0000-0000-000017000000}"/>
    <cellStyle name="Normal 2 3 2" xfId="79" xr:uid="{30DDD0F3-C401-4392-A2FC-2B594E6897F8}"/>
    <cellStyle name="Normal 2 4" xfId="34" xr:uid="{9F14F7A9-9841-423E-A7A7-CC723D2FADC1}"/>
    <cellStyle name="Normal 2 5" xfId="76" xr:uid="{94ED976B-E2C8-4871-9376-04A32464B34F}"/>
    <cellStyle name="Normal 2 8" xfId="23" xr:uid="{00000000-0005-0000-0000-000018000000}"/>
    <cellStyle name="Normal 2 8 2" xfId="24" xr:uid="{00000000-0005-0000-0000-000019000000}"/>
    <cellStyle name="Normal 2 8 2 2" xfId="81" xr:uid="{4BCA0452-4F34-42EA-A0C0-AC1C74E3652F}"/>
    <cellStyle name="Normal 2 8 3" xfId="80" xr:uid="{6DAD6DF2-7F6D-4127-8A98-732D602AAE2D}"/>
    <cellStyle name="Normal 3" xfId="25" xr:uid="{00000000-0005-0000-0000-00001A000000}"/>
    <cellStyle name="Normal 3 3" xfId="53" xr:uid="{9A87EA14-D963-4337-929A-D38708BD2FE8}"/>
    <cellStyle name="Normal 3 3 2" xfId="110" xr:uid="{5C45F853-D1DB-48DF-8B08-750D844FEA69}"/>
    <cellStyle name="Normal 4" xfId="26" xr:uid="{00000000-0005-0000-0000-00001C000000}"/>
    <cellStyle name="Normal 5" xfId="27" xr:uid="{00000000-0005-0000-0000-00001D000000}"/>
    <cellStyle name="Normal 5 10 5" xfId="28" xr:uid="{00000000-0005-0000-0000-00001E000000}"/>
    <cellStyle name="Normal 5 10 5 2" xfId="84" xr:uid="{68D13737-CD25-4A98-BC0B-894ED02A84AB}"/>
    <cellStyle name="Normal 5 2" xfId="29" xr:uid="{00000000-0005-0000-0000-00001F000000}"/>
    <cellStyle name="Normal 5 2 2" xfId="85" xr:uid="{2C2D2481-4264-4207-915D-0A5B3F1F3B76}"/>
    <cellStyle name="Normal 5 3" xfId="83" xr:uid="{84CC25AE-1796-4EDC-9C5A-E98DE751DC93}"/>
    <cellStyle name="Normal 6" xfId="33" xr:uid="{2328C08E-9F4B-4E04-BCE3-DB7246EA48A8}"/>
    <cellStyle name="Normal 7" xfId="43" xr:uid="{57664A3A-F340-40A9-9769-6F7AE672332E}"/>
    <cellStyle name="Normal_1055-E-BOQ (Price)_1 2" xfId="52" xr:uid="{6BD86D1A-FBED-4DCE-BB1A-0ABF56BD3927}"/>
    <cellStyle name="Normal_Sheet1" xfId="45" xr:uid="{C6C9C1F0-EBB2-4AC0-B33F-D0A21B4DCD73}"/>
    <cellStyle name="Normal_Sheet1 2" xfId="57" xr:uid="{F5E0F3E5-DF6B-46C9-9EB3-9F3D0FC23466}"/>
    <cellStyle name="Percent 2" xfId="32" xr:uid="{387F4766-2F0A-405B-A0F9-6C6C314B9E84}"/>
    <cellStyle name="Qty Unit" xfId="48" xr:uid="{CA8DEB48-0818-45C6-A50D-C403D53B348F}"/>
    <cellStyle name="Section1" xfId="44" xr:uid="{9BFFF115-5252-4926-9488-FC10F9B255F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1</xdr:col>
      <xdr:colOff>803064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EA646F-BB80-4304-9845-441B23A40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9050"/>
          <a:ext cx="1212639" cy="485775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2</xdr:row>
      <xdr:rowOff>57150</xdr:rowOff>
    </xdr:from>
    <xdr:to>
      <xdr:col>21</xdr:col>
      <xdr:colOff>134295</xdr:colOff>
      <xdr:row>35</xdr:row>
      <xdr:rowOff>29645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D3BE06-15B4-62A9-2965-2FBEAE2BC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0350" y="381000"/>
          <a:ext cx="6773220" cy="76686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89648</xdr:colOff>
      <xdr:row>0</xdr:row>
      <xdr:rowOff>71717</xdr:rowOff>
    </xdr:from>
    <xdr:to>
      <xdr:col>13</xdr:col>
      <xdr:colOff>882916</xdr:colOff>
      <xdr:row>4</xdr:row>
      <xdr:rowOff>25786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4C827A-9F33-4A02-843D-B74EA01B0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5573" y="71717"/>
          <a:ext cx="793268" cy="7455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82176</xdr:colOff>
      <xdr:row>0</xdr:row>
      <xdr:rowOff>60964</xdr:rowOff>
    </xdr:from>
    <xdr:to>
      <xdr:col>11</xdr:col>
      <xdr:colOff>784490</xdr:colOff>
      <xdr:row>2</xdr:row>
      <xdr:rowOff>235593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5B4521-8409-4F79-9CDB-BECC14E9E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5126" y="60964"/>
          <a:ext cx="702314" cy="708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784412</xdr:colOff>
      <xdr:row>0</xdr:row>
      <xdr:rowOff>52294</xdr:rowOff>
    </xdr:from>
    <xdr:to>
      <xdr:col>12</xdr:col>
      <xdr:colOff>737964</xdr:colOff>
      <xdr:row>2</xdr:row>
      <xdr:rowOff>231587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1CD00A-7854-45B7-A7BA-3331776FE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6937" y="52294"/>
          <a:ext cx="734602" cy="7222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117929</xdr:colOff>
      <xdr:row>0</xdr:row>
      <xdr:rowOff>45357</xdr:rowOff>
    </xdr:from>
    <xdr:to>
      <xdr:col>10</xdr:col>
      <xdr:colOff>820243</xdr:colOff>
      <xdr:row>2</xdr:row>
      <xdr:rowOff>263529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1A887D-AADE-422F-89F1-DB1373657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454" y="45357"/>
          <a:ext cx="702314" cy="7134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Office%20Works\Backup%20Data\TENDER%20WORKING\(2010%20TENDER%20WORKING)\NAVEENA%20EXPORTS\NAVEENA%20EXPORT%20H.O%20WORKING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ierspk.sharepoint.com/ATLAS%20GROUP/ATLAS%20WAREHOUSE(CURENT%20PROJECT)/BILLS/4th%20BIL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ierspk.sharepoint.com/Farooq%20Shaikh%20-%202014/Tenders/01%20BC%20Karachi%20&amp;%20Lahore/BC%20-%20RFP%20Karachi/00%20Submission/04%20FINAL%20SUBMISSION%20%2021-11-2014/x%20PROJECT%20MANAGERS%20001_BOQ_BC%20%2021-11-201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Office%20Works\Documents%20and%20Settings\hameed\Local%20Settings\Temporary%20Internet%20Files\OLK4\Metro%20Hanoi%201\Tendering\Packages\Store%20building\Package%203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rkstation24\c\FND%20Projects\Standar%20Specs\Electrical\Standar-Elect-BOQ.xls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ehan%20Aslam\Desktop\EY\EY%20Karachi%20and%20Lahore%20-%20RFP%20for%20GC\Appendix%20B%20-%20Bill%20of%20Quantities\EY%20Karachi\EY%20Karachi%20-%2022nd%20Floor.xlsx" TargetMode="External"/><Relationship Id="rId1" Type="http://schemas.openxmlformats.org/officeDocument/2006/relationships/externalLinkPath" Target="file:///C:\Users\Rehan%20Aslam\Desktop\EY\EY%20Karachi%20and%20Lahore%20-%20RFP%20for%20GC\Appendix%20B%20-%20Bill%20of%20Quantities\EY%20Karachi\EY%20Karachi%20-%2022nd%20Floor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ehan%20Aslam\Desktop\EY\EY%20Karachi%20and%20Lahore%20-%20RFP%20for%20GC\Appendix%20B%20-%20Bill%20of%20Quantities\EY%20Karachi\EY%20Karachi%20-%2025th%20Floor.xlsx" TargetMode="External"/><Relationship Id="rId1" Type="http://schemas.openxmlformats.org/officeDocument/2006/relationships/externalLinkPath" Target="file:///C:\Users\Rehan%20Aslam\Desktop\EY\EY%20Karachi%20and%20Lahore%20-%20RFP%20for%20GC\Appendix%20B%20-%20Bill%20of%20Quantities\EY%20Karachi\EY%20Karachi%20-%2025th%20Flo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Office%20Works\Backup%20Data\MY%20DOCUMENT\My%20Documents%20UP%20TO%202009\BILLS%20FILE%20UP%20TO%20DEC%202009\ATLAS%20HONDA\500K\Power%20hou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ierspk.sharepoint.com/Backup%20Data/MY%20DOCUMENT/My%20Documents%20UP%20TO%202009/BILLS%20FILE%20UP%20TO%20DEC%202009/ATLAS%20HONDA/500K/Power%20hous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ime%20Minister%20Housing%20P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CURRENT%20JOBS%202008-09\BOQ\JOB%20AND%20PAYMENTS%20DETA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gw4\d\My%20Document\Bk_hgw-4\zaheer\MAKRAN%20COASTAL%202000\BOQ%20Nallient%20Gawadar%20Sub%20Sect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Office%20Works\Documents%20and%20Settings\hameed\Local%20Settings\Temporary%20Internet%20Files\OLK4\Metro%20Hanoi%201\Tendering\Packages\Store%20building\Package%203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spak10\d\2215%20FSD\2215\Sewer%20Design%20(Actual%20Velocit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.A"/>
      <sheetName val="BOQ"/>
      <sheetName val="sum"/>
    </sheetNames>
    <sheetDataSet>
      <sheetData sheetId="0" refreshError="1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WAREHOUSE (2)"/>
      <sheetName val="SUMMARY WAREHOUSE"/>
      <sheetName val="RUNNING BILL 1"/>
      <sheetName val="RUNNING BILL 2"/>
      <sheetName val="RUNNING BILL 3"/>
      <sheetName val="RUNNING BILL 4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UM"/>
      <sheetName val="Histogram"/>
      <sheetName val="Sheet1"/>
      <sheetName val="Rate List"/>
      <sheetName val="Ext.Boq"/>
      <sheetName val="Rate_List"/>
      <sheetName val="Ext_Boq"/>
      <sheetName val="Testing"/>
      <sheetName val="estimate"/>
      <sheetName val="OB"/>
      <sheetName val="cover page"/>
      <sheetName val="IBASE2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>
            <v>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0</v>
          </cell>
          <cell r="AQ44">
            <v>42.86</v>
          </cell>
          <cell r="AR44">
            <v>85.37</v>
          </cell>
          <cell r="AS44">
            <v>0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>
            <v>0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Opt-2"/>
      <sheetName val="04-SUMMARY PLUMBING"/>
      <sheetName val="04(a)-TFA"/>
      <sheetName val="04(b)-CWSS"/>
      <sheetName val="04(c)-SWVPS"/>
      <sheetName val="04(d)-EWSS"/>
      <sheetName val="04(d)-SS"/>
    </sheetNames>
    <sheetDataSet>
      <sheetData sheetId="0"/>
      <sheetData sheetId="1"/>
      <sheetData sheetId="2">
        <row r="6">
          <cell r="H6" t="str">
            <v>Unit</v>
          </cell>
        </row>
        <row r="11">
          <cell r="H11" t="str">
            <v>Unit</v>
          </cell>
        </row>
        <row r="12">
          <cell r="H12" t="str">
            <v>Nos.</v>
          </cell>
        </row>
        <row r="13">
          <cell r="H13" t="str">
            <v>Nos.</v>
          </cell>
        </row>
        <row r="14">
          <cell r="H14" t="str">
            <v>Nos.</v>
          </cell>
        </row>
        <row r="15">
          <cell r="H15" t="str">
            <v>No.</v>
          </cell>
        </row>
        <row r="16">
          <cell r="H16" t="str">
            <v>Nos.</v>
          </cell>
        </row>
        <row r="17">
          <cell r="H17" t="str">
            <v>No.</v>
          </cell>
        </row>
        <row r="18">
          <cell r="H18" t="str">
            <v>Nos.</v>
          </cell>
        </row>
        <row r="20">
          <cell r="H20" t="str">
            <v>Nos.</v>
          </cell>
        </row>
        <row r="21">
          <cell r="H21" t="str">
            <v>Nos.</v>
          </cell>
        </row>
        <row r="22">
          <cell r="H22" t="str">
            <v>Nos.</v>
          </cell>
        </row>
        <row r="23">
          <cell r="H23" t="str">
            <v>Nos.</v>
          </cell>
        </row>
        <row r="24">
          <cell r="H24" t="str">
            <v>Nos.</v>
          </cell>
        </row>
        <row r="25">
          <cell r="H25" t="str">
            <v>Nos.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MTL$-INTER"/>
      <sheetName val="IBASE"/>
    </sheetNames>
    <sheetDataSet>
      <sheetData sheetId="0" refreshError="1"/>
      <sheetData sheetId="1" refreshError="1"/>
      <sheetData sheetId="2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ion 16010"/>
      <sheetName val="Section 16010-b"/>
      <sheetName val="Section 16050"/>
      <sheetName val="Section 16110 "/>
      <sheetName val="Section 16170"/>
      <sheetName val="Section 16300"/>
      <sheetName val="Section 16400"/>
      <sheetName val="Section 16500"/>
      <sheetName val="Section 16530"/>
      <sheetName val="Section 16535"/>
      <sheetName val="Section 16620 "/>
      <sheetName val="Section 16670"/>
      <sheetName val="Section 16720-(a)"/>
      <sheetName val="Section 16720-(b)"/>
      <sheetName val="Section 16722-(a)"/>
      <sheetName val="Section 16722 (b)"/>
      <sheetName val="Section 16723"/>
      <sheetName val="Section 16724"/>
      <sheetName val="Section 16731"/>
      <sheetName val="Section 16740"/>
      <sheetName val="Section 16740-b"/>
      <sheetName val="Section 16741"/>
      <sheetName val="Section 16745"/>
      <sheetName val="Section 16770 (a)"/>
      <sheetName val="Section 16770 (b)"/>
      <sheetName val="Section 16782"/>
      <sheetName val="Section 16890"/>
      <sheetName val="Summary Page"/>
      <sheetName val="Table of Content"/>
      <sheetName val="DI-ESTI"/>
      <sheetName val="Section_16010"/>
      <sheetName val="Section_16010-b"/>
      <sheetName val="Section_16050"/>
      <sheetName val="Section_16110_"/>
      <sheetName val="Section_16170"/>
      <sheetName val="Section_16300"/>
      <sheetName val="Section_16400"/>
      <sheetName val="Section_16500"/>
      <sheetName val="Section_16530"/>
      <sheetName val="Section_16535"/>
      <sheetName val="Section_16620_"/>
      <sheetName val="Section_16670"/>
      <sheetName val="Section_16720-(a)"/>
      <sheetName val="Section_16720-(b)"/>
      <sheetName val="Section_16722-(a)"/>
      <sheetName val="Section_16722_(b)"/>
      <sheetName val="Section_16723"/>
      <sheetName val="Section_16724"/>
      <sheetName val="Section_16731"/>
      <sheetName val="Section_16740"/>
      <sheetName val="Section_16740-b"/>
      <sheetName val="Section_16741"/>
      <sheetName val="Section_16745"/>
      <sheetName val="Section_16770_(a)"/>
      <sheetName val="Section_16770_(b)"/>
      <sheetName val="Section_16782"/>
      <sheetName val="Section_16890"/>
      <sheetName val="Summary_Page"/>
      <sheetName val="Table_of_Content"/>
      <sheetName val="Tools"/>
      <sheetName val="HEAT EXCHR SOW CALCTR"/>
      <sheetName val="HEAT_EXCHR_SOW_CALCTR"/>
      <sheetName val="Section_160501"/>
      <sheetName val="Section_160101"/>
      <sheetName val="Section_16010-b1"/>
      <sheetName val="Section_16110_1"/>
      <sheetName val="Section_161701"/>
      <sheetName val="Section_163001"/>
      <sheetName val="Section_164001"/>
      <sheetName val="Section_165001"/>
      <sheetName val="Section_165301"/>
      <sheetName val="Section_165351"/>
      <sheetName val="Section_16620_1"/>
      <sheetName val="Section_166701"/>
      <sheetName val="Section_16720-(a)1"/>
      <sheetName val="Section_16720-(b)1"/>
      <sheetName val="Section_16722-(a)1"/>
      <sheetName val="Section_16722_(b)1"/>
      <sheetName val="Section_167231"/>
      <sheetName val="Section_167241"/>
      <sheetName val="Section_167311"/>
      <sheetName val="Section_167401"/>
      <sheetName val="Section_16740-b1"/>
      <sheetName val="Section_167411"/>
      <sheetName val="Section_167451"/>
      <sheetName val="Section_16770_(a)1"/>
      <sheetName val="Section_16770_(b)1"/>
      <sheetName val="Section_167821"/>
      <sheetName val="Section_168901"/>
      <sheetName val="Summary_Page1"/>
      <sheetName val="Table_of_Content1"/>
      <sheetName val="HEAT_EXCHR_SOW_CALCTR1"/>
      <sheetName val="Section_160502"/>
      <sheetName val="Section_160102"/>
      <sheetName val="Section_16010-b2"/>
      <sheetName val="Section_16110_2"/>
      <sheetName val="Section_161702"/>
      <sheetName val="Section_163002"/>
      <sheetName val="Section_164002"/>
      <sheetName val="Section_165002"/>
      <sheetName val="Section_165302"/>
      <sheetName val="Section_165352"/>
      <sheetName val="Section_16620_2"/>
      <sheetName val="Section_166702"/>
      <sheetName val="Section_16720-(a)2"/>
      <sheetName val="Section_16720-(b)2"/>
      <sheetName val="Section_16722-(a)2"/>
      <sheetName val="Section_16722_(b)2"/>
      <sheetName val="Section_167232"/>
      <sheetName val="Section_167242"/>
      <sheetName val="Section_167312"/>
      <sheetName val="Section_167402"/>
      <sheetName val="Section_16740-b2"/>
      <sheetName val="Section_167412"/>
      <sheetName val="Section_167452"/>
      <sheetName val="Section_16770_(a)2"/>
      <sheetName val="Section_16770_(b)2"/>
      <sheetName val="Section_167822"/>
      <sheetName val="Section_168902"/>
      <sheetName val="Summary_Page2"/>
      <sheetName val="Table_of_Content2"/>
      <sheetName val="HEAT_EXCHR_SOW_CALCTR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"/>
      <sheetName val="Grand Summary"/>
      <sheetName val="Summary Civil ID"/>
      <sheetName val="CIVIL"/>
      <sheetName val="Furniture"/>
      <sheetName val="M&amp;P SUMMARY"/>
      <sheetName val="M&amp;P"/>
      <sheetName val="FF Summary"/>
      <sheetName val="FF"/>
      <sheetName val="Electrical Summary"/>
      <sheetName val="Electrical"/>
    </sheetNames>
    <sheetDataSet>
      <sheetData sheetId="0"/>
      <sheetData sheetId="1"/>
      <sheetData sheetId="2"/>
      <sheetData sheetId="3"/>
      <sheetData sheetId="4"/>
      <sheetData sheetId="5"/>
      <sheetData sheetId="6">
        <row r="223">
          <cell r="K223">
            <v>39103805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"/>
      <sheetName val="Grand Summary"/>
      <sheetName val="Summary Civil ID"/>
      <sheetName val="CIVIL"/>
      <sheetName val="Furniture"/>
      <sheetName val="M&amp;P SUMMARY"/>
      <sheetName val="M&amp;P"/>
      <sheetName val="FF Summary"/>
      <sheetName val="FF"/>
      <sheetName val="Electrical Summary"/>
      <sheetName val="Electrical BOQ"/>
    </sheetNames>
    <sheetDataSet>
      <sheetData sheetId="0"/>
      <sheetData sheetId="1"/>
      <sheetData sheetId="2"/>
      <sheetData sheetId="3"/>
      <sheetData sheetId="4"/>
      <sheetData sheetId="5"/>
      <sheetData sheetId="6">
        <row r="216">
          <cell r="K216">
            <v>37410364.600000001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BOQ"/>
      <sheetName val="PNT-P3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 (2)"/>
      <sheetName val=" BILL "/>
      <sheetName val="DOORS"/>
      <sheetName val="BILL SUM"/>
      <sheetName val="ABS"/>
      <sheetName val="Steel (3)"/>
      <sheetName val=" MER-4"/>
      <sheetName val=" MER-3"/>
      <sheetName val=" MER-2"/>
      <sheetName val=" MER-1"/>
      <sheetName val="Steel (2)"/>
      <sheetName val="Steel-1 "/>
      <sheetName val=" MER (2)"/>
      <sheetName val="Steel-A"/>
      <sheetName val="CIVIL"/>
      <sheetName val="BOQ  SUM"/>
      <sheetName val="SUM  (2)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 (2)"/>
      <sheetName val=" BILL "/>
      <sheetName val="DOORS"/>
      <sheetName val="BILL SUM"/>
      <sheetName val="ABS"/>
      <sheetName val="Steel (3)"/>
      <sheetName val=" MER-4"/>
      <sheetName val=" MER-3"/>
      <sheetName val=" MER-2"/>
      <sheetName val=" MER-1"/>
      <sheetName val="Steel (2)"/>
      <sheetName val="Steel-1 "/>
      <sheetName val=" MER (2)"/>
      <sheetName val="Steel-A"/>
      <sheetName val="CIVIL"/>
      <sheetName val="BOQ  SUM"/>
      <sheetName val="SUM  (2)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at VI - C-TYPE"/>
      <sheetName val="Flat-8  B-1  Type"/>
      <sheetName val="Flat-8  B-2  Type "/>
      <sheetName val="SUM"/>
      <sheetName val="Rate"/>
      <sheetName val="BOQ-1"/>
      <sheetName val="BOQ"/>
      <sheetName val="New Baqir Town"/>
      <sheetName val="Sheet1"/>
      <sheetName val="BOQ  SUM"/>
      <sheetName val="Summary"/>
      <sheetName val="Pile (Revised 26-4-17)"/>
      <sheetName val="Summary of Payment"/>
      <sheetName val="Summary of Cost"/>
      <sheetName val="SUMMARY OF CEMENT"/>
      <sheetName val="Cement consumption Report"/>
      <sheetName val="Cement consumption Report (2)"/>
      <sheetName val="SUMMARY OF STEEL"/>
      <sheetName val="Rs. Formula"/>
      <sheetName val="Drived Items"/>
      <sheetName val="D1- Dismtlng"/>
    </sheetNames>
    <sheetDataSet>
      <sheetData sheetId="0">
        <row r="9">
          <cell r="C9" t="e">
            <v>#REF!</v>
          </cell>
        </row>
      </sheetData>
      <sheetData sheetId="1">
        <row r="9">
          <cell r="C9" t="e">
            <v>#REF!</v>
          </cell>
        </row>
      </sheetData>
      <sheetData sheetId="2">
        <row r="9">
          <cell r="C9" t="e">
            <v>#REF!</v>
          </cell>
        </row>
      </sheetData>
      <sheetData sheetId="3" refreshError="1"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</sheetData>
      <sheetData sheetId="4"/>
      <sheetData sheetId="5"/>
      <sheetData sheetId="6"/>
      <sheetData sheetId="7">
        <row r="9">
          <cell r="C9">
            <v>0</v>
          </cell>
        </row>
      </sheetData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mal Basis"/>
      <sheetName val="MONTHLY BASIS-2008"/>
      <sheetName val="CLINT ADDRESSES"/>
      <sheetName val="LIST OF JOBS"/>
      <sheetName val="OASIS GOLF &amp; COUNTRY CLUB"/>
      <sheetName val="SENT BILLS"/>
      <sheetName val="SUM"/>
      <sheetName val="제출계산서"/>
      <sheetName val="Bulk material prices"/>
      <sheetName val="Normal_Basis"/>
      <sheetName val="MONTHLY_BASIS-2008"/>
      <sheetName val="CLINT_ADDRESSES"/>
      <sheetName val="LIST_OF_JOBS"/>
      <sheetName val="OASIS_GOLF_&amp;_COUNTRY_CLUB"/>
      <sheetName val="SENT_BILLS"/>
      <sheetName val="Bulk_material_prices"/>
      <sheetName val="CLIENT ADDRESS DATA BASE"/>
    </sheetNames>
    <sheetDataSet>
      <sheetData sheetId="0" refreshError="1">
        <row r="33">
          <cell r="A33" t="str">
            <v>883M</v>
          </cell>
          <cell r="B33" t="str">
            <v>M</v>
          </cell>
          <cell r="C33" t="str">
            <v>NA</v>
          </cell>
          <cell r="D33" t="str">
            <v>PORTGRAND</v>
          </cell>
          <cell r="E33" t="str">
            <v>Mr. Sabih</v>
          </cell>
          <cell r="F33" t="str">
            <v>GLC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 t="str">
            <v>M.R.A. /  A.D.N</v>
          </cell>
          <cell r="P33">
            <v>39760</v>
          </cell>
        </row>
        <row r="41">
          <cell r="A41">
            <v>874</v>
          </cell>
          <cell r="B41">
            <v>2</v>
          </cell>
          <cell r="C41">
            <v>39505</v>
          </cell>
          <cell r="D41" t="str">
            <v xml:space="preserve">RESIDENCE BUNGALOW NO.11 SURVEY NO. 197 HYDERABAD CANTT MR.ALLAH BUX MAGSI </v>
          </cell>
          <cell r="E41" t="str">
            <v>Mr. Ahsan Najmi</v>
          </cell>
          <cell r="F41" t="str">
            <v>Najmi Bilgrami Collaborative
Rawal Masjid Annexe Block 6 Hillpark Karachi-Pakistan</v>
          </cell>
          <cell r="G41">
            <v>72000</v>
          </cell>
          <cell r="H41">
            <v>25200</v>
          </cell>
          <cell r="I41">
            <v>50000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 t="str">
            <v>M.A.Q</v>
          </cell>
          <cell r="P41">
            <v>39590</v>
          </cell>
        </row>
        <row r="42">
          <cell r="A42">
            <v>873</v>
          </cell>
          <cell r="B42">
            <v>2</v>
          </cell>
          <cell r="C42">
            <v>39505</v>
          </cell>
          <cell r="D42" t="str">
            <v>PROPOSED BUNGALOW ON PLOT NO.156/II D.H.A. PH. VIII.19TH STREET FOR MR ADNAN ABIDIN</v>
          </cell>
          <cell r="E42" t="str">
            <v>Mr. Ahsan Najmi</v>
          </cell>
          <cell r="F42" t="str">
            <v>Najmi Bilgrami Collaborative
Rawal Masjid Annexe Block 6 Hillpark Karachi-Pakistan</v>
          </cell>
          <cell r="G42">
            <v>31400</v>
          </cell>
          <cell r="H42">
            <v>10990</v>
          </cell>
          <cell r="I42">
            <v>21400</v>
          </cell>
          <cell r="J42">
            <v>8750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 t="str">
            <v>M.A.Q</v>
          </cell>
          <cell r="P42">
            <v>39542</v>
          </cell>
        </row>
        <row r="51">
          <cell r="A51">
            <v>864</v>
          </cell>
          <cell r="B51">
            <v>3</v>
          </cell>
          <cell r="C51">
            <v>39472</v>
          </cell>
          <cell r="D51" t="str">
            <v>Mr. NADEEM MASOOD RESIDENCE</v>
          </cell>
          <cell r="E51" t="str">
            <v>Mr. Babar</v>
          </cell>
          <cell r="F51" t="str">
            <v>TAQ, ASSOCIATES   ( PVT.)   LIMITED,
ARCHITECTURE  AND  INTERIOR  DESIGN,
7-G BLOCK 6 PECHS KARACHI 2905 PAKISTAN
TEL: 4543442  4541510  FAX: 4520785</v>
          </cell>
          <cell r="G51">
            <v>25000</v>
          </cell>
          <cell r="H51">
            <v>12500</v>
          </cell>
          <cell r="I51">
            <v>6250</v>
          </cell>
          <cell r="J51">
            <v>6250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M.A.Q</v>
          </cell>
          <cell r="P51">
            <v>39731</v>
          </cell>
          <cell r="Q51" t="str">
            <v>Fire 04/09/2008</v>
          </cell>
        </row>
        <row r="53">
          <cell r="A53">
            <v>862</v>
          </cell>
          <cell r="B53">
            <v>2</v>
          </cell>
          <cell r="C53">
            <v>39476</v>
          </cell>
          <cell r="D53" t="str">
            <v>MRS. ASKARA ABBASI, BUNGALOW ON PLOT NO 100/II , 15 TH. STREET PHASE VI, KARACHI</v>
          </cell>
          <cell r="E53" t="str">
            <v>Mr. Ahsan Najmi</v>
          </cell>
          <cell r="F53" t="str">
            <v>Najmi Bilgrami Collaborative
Rawal Masjid Annexe Block 6 Hillpark Karachi-Pakistan</v>
          </cell>
          <cell r="G53">
            <v>20000</v>
          </cell>
          <cell r="H53">
            <v>10000</v>
          </cell>
          <cell r="I53">
            <v>10000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 t="str">
            <v>A.D.N</v>
          </cell>
        </row>
        <row r="57">
          <cell r="A57">
            <v>858</v>
          </cell>
          <cell r="B57">
            <v>3</v>
          </cell>
          <cell r="C57">
            <v>39454</v>
          </cell>
          <cell r="D57" t="str">
            <v>Burhani Hospital, Plumbing System</v>
          </cell>
          <cell r="E57" t="str">
            <v>Noman A.Kairullah(Trustee)</v>
          </cell>
          <cell r="F57" t="str">
            <v>Burhani Hospital</v>
          </cell>
          <cell r="G57">
            <v>50000</v>
          </cell>
          <cell r="H57">
            <v>12500</v>
          </cell>
          <cell r="I57">
            <v>11500</v>
          </cell>
          <cell r="J57">
            <v>26000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 t="str">
            <v>A.D.N</v>
          </cell>
        </row>
        <row r="58">
          <cell r="A58" t="str">
            <v>858F</v>
          </cell>
          <cell r="B58">
            <v>3</v>
          </cell>
          <cell r="C58">
            <v>39454</v>
          </cell>
          <cell r="D58" t="str">
            <v>Burhani Hospital, Fire System</v>
          </cell>
          <cell r="E58" t="str">
            <v>Noman A.Kairullah(Trustee)</v>
          </cell>
          <cell r="F58" t="str">
            <v>Burhani Hospital</v>
          </cell>
          <cell r="G58">
            <v>50000</v>
          </cell>
          <cell r="H58">
            <v>12500</v>
          </cell>
          <cell r="I58">
            <v>11500</v>
          </cell>
          <cell r="J58">
            <v>26000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 t="str">
            <v>A.D.N</v>
          </cell>
          <cell r="P58">
            <v>39542</v>
          </cell>
        </row>
        <row r="59">
          <cell r="A59">
            <v>857</v>
          </cell>
          <cell r="B59">
            <v>3</v>
          </cell>
          <cell r="C59">
            <v>39449</v>
          </cell>
          <cell r="D59" t="str">
            <v>STANDARD CHARTERED BANK</v>
          </cell>
          <cell r="E59" t="str">
            <v>Mr. Zyed Bilgrami</v>
          </cell>
          <cell r="F59" t="str">
            <v>Najmi Bilgrami Collaborative
Rawal Masjid Annexe Block 6 Hillpark Karachi-Pakistan</v>
          </cell>
          <cell r="G59">
            <v>20000</v>
          </cell>
          <cell r="H59">
            <v>3000</v>
          </cell>
          <cell r="I59">
            <v>10000</v>
          </cell>
          <cell r="J59">
            <v>7000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 t="str">
            <v>A.D.N</v>
          </cell>
        </row>
        <row r="76">
          <cell r="A76">
            <v>742</v>
          </cell>
          <cell r="B76">
            <v>1</v>
          </cell>
          <cell r="C76">
            <v>39377</v>
          </cell>
          <cell r="D76" t="str">
            <v>NEF SCHOOLS (6NOS)</v>
          </cell>
          <cell r="E76" t="str">
            <v>Ms. Shaista Khaliq</v>
          </cell>
          <cell r="F76" t="str">
            <v>ARSHAD SHAHID ABDULLA (Pvt.) Ltd.
210, Central Hotel Building, Merewether Road, Karachi
Tel 565-2211, Fax 665-2215</v>
          </cell>
          <cell r="G76">
            <v>30000</v>
          </cell>
          <cell r="H76">
            <v>30000</v>
          </cell>
          <cell r="I76">
            <v>10000</v>
          </cell>
          <cell r="J76">
            <v>100000</v>
          </cell>
          <cell r="K76">
            <v>44000</v>
          </cell>
          <cell r="L76">
            <v>4</v>
          </cell>
          <cell r="M76">
            <v>5</v>
          </cell>
          <cell r="N76">
            <v>0</v>
          </cell>
          <cell r="O76" t="str">
            <v>M.R.A</v>
          </cell>
          <cell r="P76">
            <v>39636</v>
          </cell>
          <cell r="Q76">
            <v>433000</v>
          </cell>
        </row>
        <row r="133">
          <cell r="A133">
            <v>625</v>
          </cell>
          <cell r="B133">
            <v>2</v>
          </cell>
          <cell r="C133">
            <v>38769</v>
          </cell>
          <cell r="D133" t="str">
            <v>ISI HEADQUARTER, KARACHI</v>
          </cell>
          <cell r="E133" t="str">
            <v>Mr. Ahsan Najmi</v>
          </cell>
          <cell r="F133" t="str">
            <v>Najmi Bilgrami Collaborative
Rawal Masjid Annexe Block 6 Hillpark Karachi-Pakistan</v>
          </cell>
          <cell r="G133">
            <v>160000</v>
          </cell>
          <cell r="H133">
            <v>100000</v>
          </cell>
          <cell r="I133">
            <v>60000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 t="str">
            <v>MRA</v>
          </cell>
          <cell r="P133">
            <v>39034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l 1"/>
      <sheetName val="TOC"/>
      <sheetName val="SOC"/>
      <sheetName val="BOQ-1of1"/>
      <sheetName val="BOQ-1of2"/>
      <sheetName val="BOQ-2"/>
      <sheetName val="BOQ-3"/>
      <sheetName val="BOQ 4A-1"/>
      <sheetName val="Boq 4A-2"/>
      <sheetName val="BOQ 4B-1"/>
      <sheetName val="BOQ 4B-2"/>
      <sheetName val="BOQ 4B-3"/>
      <sheetName val="BOQ 4C-1"/>
      <sheetName val="BOQ 4C-2"/>
      <sheetName val="BOQ-5"/>
      <sheetName val="BOQ 6"/>
      <sheetName val="BOQ 7"/>
      <sheetName val="SOC-FINAL"/>
    </sheetNames>
    <sheetDataSet>
      <sheetData sheetId="0" refreshError="1">
        <row r="4">
          <cell r="A4" t="str">
            <v xml:space="preserve"> NALLIENT- GAWADAR SUB SECTION</v>
          </cell>
        </row>
        <row r="5">
          <cell r="A5" t="str">
            <v>Bill No. 1:  Earthwork</v>
          </cell>
        </row>
        <row r="6">
          <cell r="A6" t="str">
            <v>Pay Item</v>
          </cell>
          <cell r="B6" t="str">
            <v>Item Description</v>
          </cell>
          <cell r="C6" t="str">
            <v>Unit</v>
          </cell>
          <cell r="D6" t="str">
            <v>Quantity</v>
          </cell>
          <cell r="E6" t="str">
            <v>Rate</v>
          </cell>
          <cell r="F6" t="str">
            <v>Amount</v>
          </cell>
        </row>
        <row r="7">
          <cell r="A7" t="str">
            <v>No.</v>
          </cell>
          <cell r="E7" t="str">
            <v>(Rs.)</v>
          </cell>
          <cell r="F7" t="str">
            <v>(Rs.)</v>
          </cell>
        </row>
        <row r="8">
          <cell r="F8">
            <v>0</v>
          </cell>
        </row>
        <row r="9">
          <cell r="A9" t="str">
            <v>101</v>
          </cell>
          <cell r="B9" t="str">
            <v>Clearing &amp; Grubbing</v>
          </cell>
          <cell r="C9" t="str">
            <v>SM</v>
          </cell>
          <cell r="D9">
            <v>980000</v>
          </cell>
          <cell r="F9">
            <v>0</v>
          </cell>
        </row>
        <row r="10">
          <cell r="A10" t="str">
            <v>102a</v>
          </cell>
          <cell r="B10" t="str">
            <v>Removal of trees , 150-300 mm girth</v>
          </cell>
          <cell r="C10" t="str">
            <v>Each</v>
          </cell>
          <cell r="D10">
            <v>30</v>
          </cell>
          <cell r="F10">
            <v>0</v>
          </cell>
        </row>
        <row r="11">
          <cell r="A11" t="str">
            <v>102b</v>
          </cell>
          <cell r="B11" t="str">
            <v>Removal of trees , 301-600 mm girth</v>
          </cell>
          <cell r="C11" t="str">
            <v>Each</v>
          </cell>
          <cell r="D11">
            <v>24</v>
          </cell>
          <cell r="F11">
            <v>0</v>
          </cell>
        </row>
        <row r="12">
          <cell r="A12" t="str">
            <v>102c</v>
          </cell>
          <cell r="B12" t="str">
            <v>Removal of trees , 601 mm or over girth</v>
          </cell>
          <cell r="C12" t="str">
            <v>Each</v>
          </cell>
          <cell r="D12" t="str">
            <v>-</v>
          </cell>
          <cell r="F12">
            <v>0</v>
          </cell>
        </row>
        <row r="13">
          <cell r="A13" t="str">
            <v>104</v>
          </cell>
          <cell r="B13" t="str">
            <v>Compaction of Natural Ground</v>
          </cell>
          <cell r="C13" t="str">
            <v>SM</v>
          </cell>
          <cell r="D13">
            <v>1210000</v>
          </cell>
          <cell r="F13">
            <v>0</v>
          </cell>
        </row>
        <row r="14">
          <cell r="A14" t="str">
            <v>106a</v>
          </cell>
          <cell r="B14" t="str">
            <v>Excavate Unsuitable  Common Material</v>
          </cell>
          <cell r="C14" t="str">
            <v>CM</v>
          </cell>
          <cell r="D14">
            <v>90000</v>
          </cell>
          <cell r="F14">
            <v>0</v>
          </cell>
        </row>
        <row r="15">
          <cell r="A15" t="str">
            <v>108a</v>
          </cell>
          <cell r="B15" t="str">
            <v xml:space="preserve">Formation of Embankment from Roadway Excavation </v>
          </cell>
          <cell r="C15" t="str">
            <v>CM</v>
          </cell>
          <cell r="D15">
            <v>210000</v>
          </cell>
          <cell r="F15">
            <v>0</v>
          </cell>
        </row>
        <row r="16">
          <cell r="B16" t="str">
            <v xml:space="preserve"> in Common Material</v>
          </cell>
          <cell r="F16">
            <v>0</v>
          </cell>
        </row>
        <row r="17">
          <cell r="A17" t="str">
            <v>108b</v>
          </cell>
          <cell r="B17" t="str">
            <v>Formation of Embankment from Roadway Excavation</v>
          </cell>
          <cell r="C17" t="str">
            <v>CM</v>
          </cell>
          <cell r="D17" t="str">
            <v>-</v>
          </cell>
          <cell r="F17">
            <v>0</v>
          </cell>
        </row>
        <row r="18">
          <cell r="B18" t="str">
            <v>in Rock Material</v>
          </cell>
          <cell r="F18">
            <v>0</v>
          </cell>
        </row>
        <row r="19">
          <cell r="A19" t="str">
            <v>108c</v>
          </cell>
          <cell r="B19" t="str">
            <v xml:space="preserve">Formation of Embankment from Borrow Excavation </v>
          </cell>
          <cell r="C19" t="str">
            <v>CM</v>
          </cell>
          <cell r="D19">
            <v>1790000</v>
          </cell>
          <cell r="F19">
            <v>0</v>
          </cell>
        </row>
        <row r="20">
          <cell r="B20" t="str">
            <v xml:space="preserve"> in Common Material</v>
          </cell>
          <cell r="F20">
            <v>0</v>
          </cell>
        </row>
        <row r="21">
          <cell r="F21">
            <v>0</v>
          </cell>
        </row>
        <row r="27">
          <cell r="F27">
            <v>0</v>
          </cell>
        </row>
        <row r="28">
          <cell r="B28" t="str">
            <v>Total of Bill 1 carried to summary</v>
          </cell>
          <cell r="F28">
            <v>0</v>
          </cell>
        </row>
        <row r="29">
          <cell r="A29" t="str">
            <v>[ C40AC98.XLS    Bill 1 ]</v>
          </cell>
          <cell r="F29" t="str">
            <v>PG # 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BOQ 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Opt-I"/>
      <sheetName val="Opt-II"/>
      <sheetName val="Opt-III"/>
      <sheetName val="Opt-IV"/>
      <sheetName val="Profile"/>
      <sheetName val="Velocity Check"/>
      <sheetName val="Q~V"/>
      <sheetName val="G-20"/>
      <sheetName val="WBM 206"/>
      <sheetName val="Material"/>
      <sheetName val="Velocity_Check"/>
      <sheetName val="WBM_206"/>
      <sheetName val="MixBed"/>
      <sheetName val="CondPol"/>
      <sheetName val="MTL$-INTER"/>
      <sheetName val="MATave I&amp;II MODEL"/>
      <sheetName val="Services"/>
      <sheetName val="B.O.Q"/>
      <sheetName val="Velocity_Check1"/>
      <sheetName val="WBM_2061"/>
      <sheetName val="MATave_I&amp;II_MODEL"/>
      <sheetName val="B_O_Q"/>
      <sheetName val="Ext.Boq139"/>
      <sheetName val="BS-Notes"/>
      <sheetName val="cost 1"/>
      <sheetName val="Code 02"/>
      <sheetName val="Code 03"/>
      <sheetName val="Code 04"/>
      <sheetName val="Code 05"/>
      <sheetName val="Code 06"/>
      <sheetName val="Code 07"/>
      <sheetName val="Code 09"/>
      <sheetName val="MEASUREMENT"/>
      <sheetName val="measurment"/>
      <sheetName val="BOQ"/>
      <sheetName val="Sheet3"/>
      <sheetName val="CostDB"/>
      <sheetName val="LIST"/>
      <sheetName val="M.D.B Analysis "/>
      <sheetName val="Civil Materials"/>
      <sheetName val="Sheet1 (2)"/>
      <sheetName val="Velocity_Check2"/>
      <sheetName val="WBM_2062"/>
      <sheetName val="MATave_I&amp;II_MODEL1"/>
      <sheetName val="B_O_Q1"/>
      <sheetName val="Ext_Boq139"/>
      <sheetName val="cost_1"/>
      <sheetName val="Code_02"/>
      <sheetName val="Code_03"/>
      <sheetName val="Code_04"/>
      <sheetName val="Code_05"/>
      <sheetName val="Code_06"/>
      <sheetName val="Code_07"/>
      <sheetName val="Code_09"/>
      <sheetName val="B"/>
      <sheetName val="Ext.Boq-1"/>
      <sheetName val="Bill - 1"/>
      <sheetName val="Matl Sum"/>
      <sheetName val="Sheet2"/>
      <sheetName val="M-480"/>
      <sheetName val="M-519"/>
      <sheetName val="Comp-1"/>
      <sheetName val="Code03"/>
      <sheetName val="Summary"/>
      <sheetName val="Eqpt"/>
      <sheetName val="B.O.Q (2)"/>
      <sheetName val="Ext.Boq-1 (2)"/>
      <sheetName val="TITLES"/>
      <sheetName val="Rate Analysis"/>
      <sheetName val="Backup (Dist. Net work)"/>
      <sheetName val="Bw"/>
      <sheetName val="RateList"/>
      <sheetName val="Quarry"/>
      <sheetName val="inWords"/>
      <sheetName val="BOQ2"/>
      <sheetName val="WS&amp;SI GPS"/>
      <sheetName val="CSR"/>
      <sheetName val="GENERAL ABSTRACT"/>
      <sheetName val="internal electrification GPS"/>
      <sheetName val="PLT-SUM"/>
      <sheetName val="E-NS"/>
      <sheetName val="Const Material Flow (Backup)"/>
      <sheetName val="Abstract of Cost"/>
      <sheetName val="BM"/>
      <sheetName val="Rates"/>
      <sheetName val="B.O.Q &amp; Material"/>
      <sheetName val="SILICATE"/>
      <sheetName val="Sheet L (3)"/>
      <sheetName val="SUMMARY Sheet 1"/>
      <sheetName val="SUMMARY Sheet 2"/>
      <sheetName val="ELM"/>
      <sheetName val="CSR Regions"/>
      <sheetName val="transf"/>
      <sheetName val="sec30"/>
      <sheetName val="sec14"/>
      <sheetName val="sec5"/>
      <sheetName val="sec16"/>
      <sheetName val="sec23"/>
      <sheetName val="sec25"/>
      <sheetName val="sec27"/>
      <sheetName val="sec28"/>
      <sheetName val="sec31"/>
      <sheetName val="sec13"/>
      <sheetName val="Design Data"/>
    </sheetNames>
    <sheetDataSet>
      <sheetData sheetId="0" refreshError="1">
        <row r="24">
          <cell r="F24">
            <v>1</v>
          </cell>
        </row>
        <row r="25">
          <cell r="F25">
            <v>0.15</v>
          </cell>
        </row>
      </sheetData>
      <sheetData sheetId="1">
        <row r="24">
          <cell r="F24">
            <v>1</v>
          </cell>
        </row>
      </sheetData>
      <sheetData sheetId="2">
        <row r="24">
          <cell r="F24">
            <v>1</v>
          </cell>
        </row>
      </sheetData>
      <sheetData sheetId="3">
        <row r="24">
          <cell r="F24">
            <v>1</v>
          </cell>
        </row>
      </sheetData>
      <sheetData sheetId="4">
        <row r="24">
          <cell r="F24">
            <v>1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8E612-5C2C-45C0-AABA-219F9222125D}">
  <dimension ref="A4:J37"/>
  <sheetViews>
    <sheetView topLeftCell="A10" workbookViewId="0">
      <selection activeCell="F30" sqref="F30"/>
    </sheetView>
  </sheetViews>
  <sheetFormatPr defaultRowHeight="12.75" x14ac:dyDescent="0.2"/>
  <cols>
    <col min="1" max="1" width="6.28515625" style="40" customWidth="1"/>
    <col min="2" max="2" width="37.85546875" style="40" customWidth="1"/>
    <col min="3" max="3" width="17" style="40" customWidth="1"/>
    <col min="4" max="4" width="17.85546875" style="40" customWidth="1"/>
    <col min="5" max="5" width="18.5703125" style="40" customWidth="1"/>
    <col min="6" max="7" width="9.140625" style="41"/>
    <col min="8" max="8" width="11.28515625" style="41" bestFit="1" customWidth="1"/>
    <col min="9" max="9" width="9.140625" style="41"/>
    <col min="10" max="10" width="19" style="41" customWidth="1"/>
    <col min="11" max="16384" width="9.140625" style="41"/>
  </cols>
  <sheetData>
    <row r="4" spans="1:5" ht="21" customHeight="1" x14ac:dyDescent="0.2"/>
    <row r="5" spans="1:5" s="43" customFormat="1" ht="18.75" x14ac:dyDescent="0.2">
      <c r="A5" s="42"/>
      <c r="E5" s="44"/>
    </row>
    <row r="6" spans="1:5" s="43" customFormat="1" ht="18.75" x14ac:dyDescent="0.2">
      <c r="A6" s="42"/>
      <c r="E6" s="44"/>
    </row>
    <row r="7" spans="1:5" s="43" customFormat="1" ht="18.75" x14ac:dyDescent="0.2">
      <c r="A7" s="42"/>
      <c r="E7" s="44"/>
    </row>
    <row r="8" spans="1:5" s="43" customFormat="1" ht="18.75" x14ac:dyDescent="0.2">
      <c r="A8" s="42"/>
      <c r="E8" s="44"/>
    </row>
    <row r="9" spans="1:5" s="43" customFormat="1" ht="18.75" x14ac:dyDescent="0.2">
      <c r="A9" s="42"/>
      <c r="E9" s="44" t="s">
        <v>372</v>
      </c>
    </row>
    <row r="10" spans="1:5" s="43" customFormat="1" ht="18.75" x14ac:dyDescent="0.2">
      <c r="A10" s="42"/>
      <c r="E10" s="44"/>
    </row>
    <row r="11" spans="1:5" s="43" customFormat="1" ht="18.75" x14ac:dyDescent="0.2">
      <c r="A11" s="42"/>
      <c r="E11" s="44"/>
    </row>
    <row r="12" spans="1:5" s="43" customFormat="1" ht="18.75" x14ac:dyDescent="0.2">
      <c r="A12" s="45" t="s">
        <v>362</v>
      </c>
      <c r="E12" s="46">
        <v>45254</v>
      </c>
    </row>
    <row r="13" spans="1:5" s="43" customFormat="1" ht="18.75" x14ac:dyDescent="0.2">
      <c r="A13" s="70"/>
      <c r="B13" s="70"/>
      <c r="C13" s="47"/>
      <c r="D13" s="47"/>
      <c r="E13" s="48"/>
    </row>
    <row r="14" spans="1:5" s="43" customFormat="1" ht="18.75" x14ac:dyDescent="0.2">
      <c r="A14" s="49"/>
      <c r="E14" s="48"/>
    </row>
    <row r="15" spans="1:5" s="43" customFormat="1" ht="28.5" x14ac:dyDescent="0.2">
      <c r="A15" s="71" t="s">
        <v>363</v>
      </c>
      <c r="B15" s="71"/>
      <c r="C15" s="71"/>
      <c r="D15" s="71"/>
      <c r="E15" s="71"/>
    </row>
    <row r="16" spans="1:5" s="43" customFormat="1" ht="29.25" thickBot="1" x14ac:dyDescent="0.25">
      <c r="A16" s="50"/>
      <c r="B16" s="50"/>
      <c r="C16" s="50"/>
      <c r="D16" s="50"/>
      <c r="E16" s="50"/>
    </row>
    <row r="17" spans="1:10" ht="19.5" thickBot="1" x14ac:dyDescent="0.25">
      <c r="A17" s="51" t="s">
        <v>2</v>
      </c>
      <c r="B17" s="52" t="s">
        <v>364</v>
      </c>
      <c r="C17" s="52" t="s">
        <v>365</v>
      </c>
      <c r="D17" s="52" t="s">
        <v>366</v>
      </c>
      <c r="E17" s="53" t="s">
        <v>1</v>
      </c>
    </row>
    <row r="18" spans="1:10" ht="18.75" x14ac:dyDescent="0.2">
      <c r="A18" s="54"/>
      <c r="B18" s="55"/>
      <c r="C18" s="55"/>
      <c r="D18" s="55"/>
      <c r="E18" s="56"/>
    </row>
    <row r="19" spans="1:10" ht="18.75" x14ac:dyDescent="0.2">
      <c r="A19" s="57">
        <v>1</v>
      </c>
      <c r="B19" s="58" t="s">
        <v>368</v>
      </c>
      <c r="C19" s="59">
        <f>'21HVAC'!H209</f>
        <v>21822670.4608</v>
      </c>
      <c r="D19" s="59">
        <f>'21HVAC'!J209</f>
        <v>2953729.1871999996</v>
      </c>
      <c r="E19" s="60">
        <f>D19+C19</f>
        <v>24776399.647999998</v>
      </c>
    </row>
    <row r="20" spans="1:10" ht="18.75" x14ac:dyDescent="0.2">
      <c r="A20" s="57">
        <v>2</v>
      </c>
      <c r="B20" s="58" t="s">
        <v>371</v>
      </c>
      <c r="C20" s="59">
        <f>'21FF'!F66</f>
        <v>6513007.6000000006</v>
      </c>
      <c r="D20" s="59">
        <f>'21FF'!H66</f>
        <v>1396683.2</v>
      </c>
      <c r="E20" s="60">
        <f>D20+C20</f>
        <v>7909690.8000000007</v>
      </c>
      <c r="H20" s="65"/>
    </row>
    <row r="21" spans="1:10" ht="18.75" x14ac:dyDescent="0.2">
      <c r="A21" s="57"/>
      <c r="B21" s="58"/>
      <c r="C21" s="59"/>
      <c r="D21" s="59"/>
      <c r="E21" s="60"/>
      <c r="H21" s="65"/>
      <c r="J21" s="66"/>
    </row>
    <row r="22" spans="1:10" ht="18.75" x14ac:dyDescent="0.2">
      <c r="A22" s="57">
        <v>1</v>
      </c>
      <c r="B22" s="58" t="s">
        <v>369</v>
      </c>
      <c r="C22" s="59">
        <f>'22HVAC'!H218</f>
        <v>23345423.199999999</v>
      </c>
      <c r="D22" s="59">
        <f>'22HVAC'!J218</f>
        <v>3061264.8</v>
      </c>
      <c r="E22" s="60">
        <f>D22+C22</f>
        <v>26406688</v>
      </c>
      <c r="J22" s="66"/>
    </row>
    <row r="23" spans="1:10" ht="18.75" x14ac:dyDescent="0.2">
      <c r="A23" s="57">
        <v>2</v>
      </c>
      <c r="B23" s="58" t="s">
        <v>370</v>
      </c>
      <c r="C23" s="59">
        <f>'22F'!F64</f>
        <v>6602415.5999999996</v>
      </c>
      <c r="D23" s="59">
        <f>'22F'!H64</f>
        <v>1402244.8</v>
      </c>
      <c r="E23" s="60">
        <f>D23+C23</f>
        <v>8004660.3999999994</v>
      </c>
      <c r="J23" s="66"/>
    </row>
    <row r="24" spans="1:10" ht="18.75" x14ac:dyDescent="0.2">
      <c r="A24" s="57"/>
      <c r="B24" s="58"/>
      <c r="C24" s="59"/>
      <c r="D24" s="59"/>
      <c r="E24" s="60"/>
      <c r="J24" s="66"/>
    </row>
    <row r="25" spans="1:10" ht="19.5" thickBot="1" x14ac:dyDescent="0.25">
      <c r="A25" s="54"/>
      <c r="B25" s="55"/>
      <c r="C25" s="55"/>
      <c r="D25" s="55"/>
      <c r="E25" s="56"/>
      <c r="J25" s="66"/>
    </row>
    <row r="26" spans="1:10" ht="21.75" thickBot="1" x14ac:dyDescent="0.25">
      <c r="A26" s="51"/>
      <c r="B26" s="52" t="s">
        <v>367</v>
      </c>
      <c r="C26" s="61">
        <f>SUM(C19:C25)</f>
        <v>58283516.860800005</v>
      </c>
      <c r="D26" s="61">
        <f>SUM(D19:D25)</f>
        <v>8813921.9871999994</v>
      </c>
      <c r="E26" s="61">
        <f>SUM(E19:E25)</f>
        <v>67097438.847999997</v>
      </c>
      <c r="J26" s="66"/>
    </row>
    <row r="27" spans="1:10" ht="15" x14ac:dyDescent="0.2">
      <c r="E27" s="62"/>
      <c r="J27" s="66"/>
    </row>
    <row r="28" spans="1:10" ht="15" x14ac:dyDescent="0.2">
      <c r="E28" s="63"/>
      <c r="J28" s="66">
        <v>76247090</v>
      </c>
    </row>
    <row r="29" spans="1:10" ht="15" x14ac:dyDescent="0.2">
      <c r="E29" s="64"/>
      <c r="J29" s="66">
        <f>J28*18%</f>
        <v>13724476.199999999</v>
      </c>
    </row>
    <row r="30" spans="1:10" ht="15" x14ac:dyDescent="0.2">
      <c r="D30" s="64"/>
      <c r="E30" s="63"/>
      <c r="J30" s="66">
        <f>J28-J29</f>
        <v>62522613.799999997</v>
      </c>
    </row>
    <row r="31" spans="1:10" ht="15" x14ac:dyDescent="0.2">
      <c r="E31" s="64"/>
      <c r="J31" s="66"/>
    </row>
    <row r="32" spans="1:10" ht="15" x14ac:dyDescent="0.2">
      <c r="J32" s="66"/>
    </row>
    <row r="33" spans="10:10" ht="15" x14ac:dyDescent="0.2">
      <c r="J33" s="66"/>
    </row>
    <row r="34" spans="10:10" ht="15" x14ac:dyDescent="0.2">
      <c r="J34" s="66"/>
    </row>
    <row r="35" spans="10:10" ht="15" x14ac:dyDescent="0.2">
      <c r="J35" s="66"/>
    </row>
    <row r="36" spans="10:10" ht="15" x14ac:dyDescent="0.2">
      <c r="J36" s="66"/>
    </row>
    <row r="37" spans="10:10" ht="15" x14ac:dyDescent="0.2">
      <c r="J37" s="66"/>
    </row>
  </sheetData>
  <mergeCells count="2">
    <mergeCell ref="A13:B13"/>
    <mergeCell ref="A15:E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20CA-0E07-4D81-8A56-205343B937AA}">
  <dimension ref="A1:V216"/>
  <sheetViews>
    <sheetView showGridLines="0" view="pageBreakPreview" topLeftCell="A142" zoomScale="110" zoomScaleNormal="110" zoomScaleSheetLayoutView="110" workbookViewId="0">
      <selection activeCell="B177" sqref="B177:D177"/>
    </sheetView>
  </sheetViews>
  <sheetFormatPr defaultColWidth="9.140625" defaultRowHeight="12.75" x14ac:dyDescent="0.2"/>
  <cols>
    <col min="1" max="1" width="8.7109375" style="35" customWidth="1"/>
    <col min="2" max="2" width="20.7109375" style="33" customWidth="1"/>
    <col min="3" max="3" width="25.7109375" style="33" customWidth="1"/>
    <col min="4" max="4" width="63" style="33" customWidth="1"/>
    <col min="5" max="5" width="11.42578125" style="35" customWidth="1"/>
    <col min="6" max="6" width="5.7109375" style="35" customWidth="1"/>
    <col min="7" max="7" width="10.42578125" style="35" customWidth="1"/>
    <col min="8" max="8" width="11.28515625" style="35" customWidth="1"/>
    <col min="9" max="10" width="11.28515625" style="37" customWidth="1"/>
    <col min="11" max="11" width="15.5703125" style="37" customWidth="1"/>
    <col min="12" max="12" width="11.5703125" style="35" customWidth="1"/>
    <col min="13" max="13" width="18.28515625" style="35" customWidth="1"/>
    <col min="14" max="14" width="13.85546875" style="37" customWidth="1"/>
    <col min="15" max="15" width="1.7109375" style="33" customWidth="1"/>
    <col min="16" max="16" width="12.5703125" style="69" bestFit="1" customWidth="1"/>
    <col min="17" max="18" width="10" style="69" bestFit="1" customWidth="1"/>
    <col min="19" max="19" width="4.140625" style="33" customWidth="1"/>
    <col min="20" max="22" width="9.28515625" style="33" bestFit="1" customWidth="1"/>
    <col min="23" max="256" width="9.140625" style="33"/>
    <col min="257" max="257" width="8.7109375" style="33" customWidth="1"/>
    <col min="258" max="258" width="20.7109375" style="33" customWidth="1"/>
    <col min="259" max="259" width="25.7109375" style="33" customWidth="1"/>
    <col min="260" max="260" width="47.42578125" style="33" customWidth="1"/>
    <col min="261" max="261" width="11.42578125" style="33" customWidth="1"/>
    <col min="262" max="262" width="5.7109375" style="33" customWidth="1"/>
    <col min="263" max="270" width="11.28515625" style="33" customWidth="1"/>
    <col min="271" max="512" width="9.140625" style="33"/>
    <col min="513" max="513" width="8.7109375" style="33" customWidth="1"/>
    <col min="514" max="514" width="20.7109375" style="33" customWidth="1"/>
    <col min="515" max="515" width="25.7109375" style="33" customWidth="1"/>
    <col min="516" max="516" width="47.42578125" style="33" customWidth="1"/>
    <col min="517" max="517" width="11.42578125" style="33" customWidth="1"/>
    <col min="518" max="518" width="5.7109375" style="33" customWidth="1"/>
    <col min="519" max="526" width="11.28515625" style="33" customWidth="1"/>
    <col min="527" max="768" width="9.140625" style="33"/>
    <col min="769" max="769" width="8.7109375" style="33" customWidth="1"/>
    <col min="770" max="770" width="20.7109375" style="33" customWidth="1"/>
    <col min="771" max="771" width="25.7109375" style="33" customWidth="1"/>
    <col min="772" max="772" width="47.42578125" style="33" customWidth="1"/>
    <col min="773" max="773" width="11.42578125" style="33" customWidth="1"/>
    <col min="774" max="774" width="5.7109375" style="33" customWidth="1"/>
    <col min="775" max="782" width="11.28515625" style="33" customWidth="1"/>
    <col min="783" max="1024" width="9.140625" style="33"/>
    <col min="1025" max="1025" width="8.7109375" style="33" customWidth="1"/>
    <col min="1026" max="1026" width="20.7109375" style="33" customWidth="1"/>
    <col min="1027" max="1027" width="25.7109375" style="33" customWidth="1"/>
    <col min="1028" max="1028" width="47.42578125" style="33" customWidth="1"/>
    <col min="1029" max="1029" width="11.42578125" style="33" customWidth="1"/>
    <col min="1030" max="1030" width="5.7109375" style="33" customWidth="1"/>
    <col min="1031" max="1038" width="11.28515625" style="33" customWidth="1"/>
    <col min="1039" max="1280" width="9.140625" style="33"/>
    <col min="1281" max="1281" width="8.7109375" style="33" customWidth="1"/>
    <col min="1282" max="1282" width="20.7109375" style="33" customWidth="1"/>
    <col min="1283" max="1283" width="25.7109375" style="33" customWidth="1"/>
    <col min="1284" max="1284" width="47.42578125" style="33" customWidth="1"/>
    <col min="1285" max="1285" width="11.42578125" style="33" customWidth="1"/>
    <col min="1286" max="1286" width="5.7109375" style="33" customWidth="1"/>
    <col min="1287" max="1294" width="11.28515625" style="33" customWidth="1"/>
    <col min="1295" max="1536" width="9.140625" style="33"/>
    <col min="1537" max="1537" width="8.7109375" style="33" customWidth="1"/>
    <col min="1538" max="1538" width="20.7109375" style="33" customWidth="1"/>
    <col min="1539" max="1539" width="25.7109375" style="33" customWidth="1"/>
    <col min="1540" max="1540" width="47.42578125" style="33" customWidth="1"/>
    <col min="1541" max="1541" width="11.42578125" style="33" customWidth="1"/>
    <col min="1542" max="1542" width="5.7109375" style="33" customWidth="1"/>
    <col min="1543" max="1550" width="11.28515625" style="33" customWidth="1"/>
    <col min="1551" max="1792" width="9.140625" style="33"/>
    <col min="1793" max="1793" width="8.7109375" style="33" customWidth="1"/>
    <col min="1794" max="1794" width="20.7109375" style="33" customWidth="1"/>
    <col min="1795" max="1795" width="25.7109375" style="33" customWidth="1"/>
    <col min="1796" max="1796" width="47.42578125" style="33" customWidth="1"/>
    <col min="1797" max="1797" width="11.42578125" style="33" customWidth="1"/>
    <col min="1798" max="1798" width="5.7109375" style="33" customWidth="1"/>
    <col min="1799" max="1806" width="11.28515625" style="33" customWidth="1"/>
    <col min="1807" max="2048" width="9.140625" style="33"/>
    <col min="2049" max="2049" width="8.7109375" style="33" customWidth="1"/>
    <col min="2050" max="2050" width="20.7109375" style="33" customWidth="1"/>
    <col min="2051" max="2051" width="25.7109375" style="33" customWidth="1"/>
    <col min="2052" max="2052" width="47.42578125" style="33" customWidth="1"/>
    <col min="2053" max="2053" width="11.42578125" style="33" customWidth="1"/>
    <col min="2054" max="2054" width="5.7109375" style="33" customWidth="1"/>
    <col min="2055" max="2062" width="11.28515625" style="33" customWidth="1"/>
    <col min="2063" max="2304" width="9.140625" style="33"/>
    <col min="2305" max="2305" width="8.7109375" style="33" customWidth="1"/>
    <col min="2306" max="2306" width="20.7109375" style="33" customWidth="1"/>
    <col min="2307" max="2307" width="25.7109375" style="33" customWidth="1"/>
    <col min="2308" max="2308" width="47.42578125" style="33" customWidth="1"/>
    <col min="2309" max="2309" width="11.42578125" style="33" customWidth="1"/>
    <col min="2310" max="2310" width="5.7109375" style="33" customWidth="1"/>
    <col min="2311" max="2318" width="11.28515625" style="33" customWidth="1"/>
    <col min="2319" max="2560" width="9.140625" style="33"/>
    <col min="2561" max="2561" width="8.7109375" style="33" customWidth="1"/>
    <col min="2562" max="2562" width="20.7109375" style="33" customWidth="1"/>
    <col min="2563" max="2563" width="25.7109375" style="33" customWidth="1"/>
    <col min="2564" max="2564" width="47.42578125" style="33" customWidth="1"/>
    <col min="2565" max="2565" width="11.42578125" style="33" customWidth="1"/>
    <col min="2566" max="2566" width="5.7109375" style="33" customWidth="1"/>
    <col min="2567" max="2574" width="11.28515625" style="33" customWidth="1"/>
    <col min="2575" max="2816" width="9.140625" style="33"/>
    <col min="2817" max="2817" width="8.7109375" style="33" customWidth="1"/>
    <col min="2818" max="2818" width="20.7109375" style="33" customWidth="1"/>
    <col min="2819" max="2819" width="25.7109375" style="33" customWidth="1"/>
    <col min="2820" max="2820" width="47.42578125" style="33" customWidth="1"/>
    <col min="2821" max="2821" width="11.42578125" style="33" customWidth="1"/>
    <col min="2822" max="2822" width="5.7109375" style="33" customWidth="1"/>
    <col min="2823" max="2830" width="11.28515625" style="33" customWidth="1"/>
    <col min="2831" max="3072" width="9.140625" style="33"/>
    <col min="3073" max="3073" width="8.7109375" style="33" customWidth="1"/>
    <col min="3074" max="3074" width="20.7109375" style="33" customWidth="1"/>
    <col min="3075" max="3075" width="25.7109375" style="33" customWidth="1"/>
    <col min="3076" max="3076" width="47.42578125" style="33" customWidth="1"/>
    <col min="3077" max="3077" width="11.42578125" style="33" customWidth="1"/>
    <col min="3078" max="3078" width="5.7109375" style="33" customWidth="1"/>
    <col min="3079" max="3086" width="11.28515625" style="33" customWidth="1"/>
    <col min="3087" max="3328" width="9.140625" style="33"/>
    <col min="3329" max="3329" width="8.7109375" style="33" customWidth="1"/>
    <col min="3330" max="3330" width="20.7109375" style="33" customWidth="1"/>
    <col min="3331" max="3331" width="25.7109375" style="33" customWidth="1"/>
    <col min="3332" max="3332" width="47.42578125" style="33" customWidth="1"/>
    <col min="3333" max="3333" width="11.42578125" style="33" customWidth="1"/>
    <col min="3334" max="3334" width="5.7109375" style="33" customWidth="1"/>
    <col min="3335" max="3342" width="11.28515625" style="33" customWidth="1"/>
    <col min="3343" max="3584" width="9.140625" style="33"/>
    <col min="3585" max="3585" width="8.7109375" style="33" customWidth="1"/>
    <col min="3586" max="3586" width="20.7109375" style="33" customWidth="1"/>
    <col min="3587" max="3587" width="25.7109375" style="33" customWidth="1"/>
    <col min="3588" max="3588" width="47.42578125" style="33" customWidth="1"/>
    <col min="3589" max="3589" width="11.42578125" style="33" customWidth="1"/>
    <col min="3590" max="3590" width="5.7109375" style="33" customWidth="1"/>
    <col min="3591" max="3598" width="11.28515625" style="33" customWidth="1"/>
    <col min="3599" max="3840" width="9.140625" style="33"/>
    <col min="3841" max="3841" width="8.7109375" style="33" customWidth="1"/>
    <col min="3842" max="3842" width="20.7109375" style="33" customWidth="1"/>
    <col min="3843" max="3843" width="25.7109375" style="33" customWidth="1"/>
    <col min="3844" max="3844" width="47.42578125" style="33" customWidth="1"/>
    <col min="3845" max="3845" width="11.42578125" style="33" customWidth="1"/>
    <col min="3846" max="3846" width="5.7109375" style="33" customWidth="1"/>
    <col min="3847" max="3854" width="11.28515625" style="33" customWidth="1"/>
    <col min="3855" max="4096" width="9.140625" style="33"/>
    <col min="4097" max="4097" width="8.7109375" style="33" customWidth="1"/>
    <col min="4098" max="4098" width="20.7109375" style="33" customWidth="1"/>
    <col min="4099" max="4099" width="25.7109375" style="33" customWidth="1"/>
    <col min="4100" max="4100" width="47.42578125" style="33" customWidth="1"/>
    <col min="4101" max="4101" width="11.42578125" style="33" customWidth="1"/>
    <col min="4102" max="4102" width="5.7109375" style="33" customWidth="1"/>
    <col min="4103" max="4110" width="11.28515625" style="33" customWidth="1"/>
    <col min="4111" max="4352" width="9.140625" style="33"/>
    <col min="4353" max="4353" width="8.7109375" style="33" customWidth="1"/>
    <col min="4354" max="4354" width="20.7109375" style="33" customWidth="1"/>
    <col min="4355" max="4355" width="25.7109375" style="33" customWidth="1"/>
    <col min="4356" max="4356" width="47.42578125" style="33" customWidth="1"/>
    <col min="4357" max="4357" width="11.42578125" style="33" customWidth="1"/>
    <col min="4358" max="4358" width="5.7109375" style="33" customWidth="1"/>
    <col min="4359" max="4366" width="11.28515625" style="33" customWidth="1"/>
    <col min="4367" max="4608" width="9.140625" style="33"/>
    <col min="4609" max="4609" width="8.7109375" style="33" customWidth="1"/>
    <col min="4610" max="4610" width="20.7109375" style="33" customWidth="1"/>
    <col min="4611" max="4611" width="25.7109375" style="33" customWidth="1"/>
    <col min="4612" max="4612" width="47.42578125" style="33" customWidth="1"/>
    <col min="4613" max="4613" width="11.42578125" style="33" customWidth="1"/>
    <col min="4614" max="4614" width="5.7109375" style="33" customWidth="1"/>
    <col min="4615" max="4622" width="11.28515625" style="33" customWidth="1"/>
    <col min="4623" max="4864" width="9.140625" style="33"/>
    <col min="4865" max="4865" width="8.7109375" style="33" customWidth="1"/>
    <col min="4866" max="4866" width="20.7109375" style="33" customWidth="1"/>
    <col min="4867" max="4867" width="25.7109375" style="33" customWidth="1"/>
    <col min="4868" max="4868" width="47.42578125" style="33" customWidth="1"/>
    <col min="4869" max="4869" width="11.42578125" style="33" customWidth="1"/>
    <col min="4870" max="4870" width="5.7109375" style="33" customWidth="1"/>
    <col min="4871" max="4878" width="11.28515625" style="33" customWidth="1"/>
    <col min="4879" max="5120" width="9.140625" style="33"/>
    <col min="5121" max="5121" width="8.7109375" style="33" customWidth="1"/>
    <col min="5122" max="5122" width="20.7109375" style="33" customWidth="1"/>
    <col min="5123" max="5123" width="25.7109375" style="33" customWidth="1"/>
    <col min="5124" max="5124" width="47.42578125" style="33" customWidth="1"/>
    <col min="5125" max="5125" width="11.42578125" style="33" customWidth="1"/>
    <col min="5126" max="5126" width="5.7109375" style="33" customWidth="1"/>
    <col min="5127" max="5134" width="11.28515625" style="33" customWidth="1"/>
    <col min="5135" max="5376" width="9.140625" style="33"/>
    <col min="5377" max="5377" width="8.7109375" style="33" customWidth="1"/>
    <col min="5378" max="5378" width="20.7109375" style="33" customWidth="1"/>
    <col min="5379" max="5379" width="25.7109375" style="33" customWidth="1"/>
    <col min="5380" max="5380" width="47.42578125" style="33" customWidth="1"/>
    <col min="5381" max="5381" width="11.42578125" style="33" customWidth="1"/>
    <col min="5382" max="5382" width="5.7109375" style="33" customWidth="1"/>
    <col min="5383" max="5390" width="11.28515625" style="33" customWidth="1"/>
    <col min="5391" max="5632" width="9.140625" style="33"/>
    <col min="5633" max="5633" width="8.7109375" style="33" customWidth="1"/>
    <col min="5634" max="5634" width="20.7109375" style="33" customWidth="1"/>
    <col min="5635" max="5635" width="25.7109375" style="33" customWidth="1"/>
    <col min="5636" max="5636" width="47.42578125" style="33" customWidth="1"/>
    <col min="5637" max="5637" width="11.42578125" style="33" customWidth="1"/>
    <col min="5638" max="5638" width="5.7109375" style="33" customWidth="1"/>
    <col min="5639" max="5646" width="11.28515625" style="33" customWidth="1"/>
    <col min="5647" max="5888" width="9.140625" style="33"/>
    <col min="5889" max="5889" width="8.7109375" style="33" customWidth="1"/>
    <col min="5890" max="5890" width="20.7109375" style="33" customWidth="1"/>
    <col min="5891" max="5891" width="25.7109375" style="33" customWidth="1"/>
    <col min="5892" max="5892" width="47.42578125" style="33" customWidth="1"/>
    <col min="5893" max="5893" width="11.42578125" style="33" customWidth="1"/>
    <col min="5894" max="5894" width="5.7109375" style="33" customWidth="1"/>
    <col min="5895" max="5902" width="11.28515625" style="33" customWidth="1"/>
    <col min="5903" max="6144" width="9.140625" style="33"/>
    <col min="6145" max="6145" width="8.7109375" style="33" customWidth="1"/>
    <col min="6146" max="6146" width="20.7109375" style="33" customWidth="1"/>
    <col min="6147" max="6147" width="25.7109375" style="33" customWidth="1"/>
    <col min="6148" max="6148" width="47.42578125" style="33" customWidth="1"/>
    <col min="6149" max="6149" width="11.42578125" style="33" customWidth="1"/>
    <col min="6150" max="6150" width="5.7109375" style="33" customWidth="1"/>
    <col min="6151" max="6158" width="11.28515625" style="33" customWidth="1"/>
    <col min="6159" max="6400" width="9.140625" style="33"/>
    <col min="6401" max="6401" width="8.7109375" style="33" customWidth="1"/>
    <col min="6402" max="6402" width="20.7109375" style="33" customWidth="1"/>
    <col min="6403" max="6403" width="25.7109375" style="33" customWidth="1"/>
    <col min="6404" max="6404" width="47.42578125" style="33" customWidth="1"/>
    <col min="6405" max="6405" width="11.42578125" style="33" customWidth="1"/>
    <col min="6406" max="6406" width="5.7109375" style="33" customWidth="1"/>
    <col min="6407" max="6414" width="11.28515625" style="33" customWidth="1"/>
    <col min="6415" max="6656" width="9.140625" style="33"/>
    <col min="6657" max="6657" width="8.7109375" style="33" customWidth="1"/>
    <col min="6658" max="6658" width="20.7109375" style="33" customWidth="1"/>
    <col min="6659" max="6659" width="25.7109375" style="33" customWidth="1"/>
    <col min="6660" max="6660" width="47.42578125" style="33" customWidth="1"/>
    <col min="6661" max="6661" width="11.42578125" style="33" customWidth="1"/>
    <col min="6662" max="6662" width="5.7109375" style="33" customWidth="1"/>
    <col min="6663" max="6670" width="11.28515625" style="33" customWidth="1"/>
    <col min="6671" max="6912" width="9.140625" style="33"/>
    <col min="6913" max="6913" width="8.7109375" style="33" customWidth="1"/>
    <col min="6914" max="6914" width="20.7109375" style="33" customWidth="1"/>
    <col min="6915" max="6915" width="25.7109375" style="33" customWidth="1"/>
    <col min="6916" max="6916" width="47.42578125" style="33" customWidth="1"/>
    <col min="6917" max="6917" width="11.42578125" style="33" customWidth="1"/>
    <col min="6918" max="6918" width="5.7109375" style="33" customWidth="1"/>
    <col min="6919" max="6926" width="11.28515625" style="33" customWidth="1"/>
    <col min="6927" max="7168" width="9.140625" style="33"/>
    <col min="7169" max="7169" width="8.7109375" style="33" customWidth="1"/>
    <col min="7170" max="7170" width="20.7109375" style="33" customWidth="1"/>
    <col min="7171" max="7171" width="25.7109375" style="33" customWidth="1"/>
    <col min="7172" max="7172" width="47.42578125" style="33" customWidth="1"/>
    <col min="7173" max="7173" width="11.42578125" style="33" customWidth="1"/>
    <col min="7174" max="7174" width="5.7109375" style="33" customWidth="1"/>
    <col min="7175" max="7182" width="11.28515625" style="33" customWidth="1"/>
    <col min="7183" max="7424" width="9.140625" style="33"/>
    <col min="7425" max="7425" width="8.7109375" style="33" customWidth="1"/>
    <col min="7426" max="7426" width="20.7109375" style="33" customWidth="1"/>
    <col min="7427" max="7427" width="25.7109375" style="33" customWidth="1"/>
    <col min="7428" max="7428" width="47.42578125" style="33" customWidth="1"/>
    <col min="7429" max="7429" width="11.42578125" style="33" customWidth="1"/>
    <col min="7430" max="7430" width="5.7109375" style="33" customWidth="1"/>
    <col min="7431" max="7438" width="11.28515625" style="33" customWidth="1"/>
    <col min="7439" max="7680" width="9.140625" style="33"/>
    <col min="7681" max="7681" width="8.7109375" style="33" customWidth="1"/>
    <col min="7682" max="7682" width="20.7109375" style="33" customWidth="1"/>
    <col min="7683" max="7683" width="25.7109375" style="33" customWidth="1"/>
    <col min="7684" max="7684" width="47.42578125" style="33" customWidth="1"/>
    <col min="7685" max="7685" width="11.42578125" style="33" customWidth="1"/>
    <col min="7686" max="7686" width="5.7109375" style="33" customWidth="1"/>
    <col min="7687" max="7694" width="11.28515625" style="33" customWidth="1"/>
    <col min="7695" max="7936" width="9.140625" style="33"/>
    <col min="7937" max="7937" width="8.7109375" style="33" customWidth="1"/>
    <col min="7938" max="7938" width="20.7109375" style="33" customWidth="1"/>
    <col min="7939" max="7939" width="25.7109375" style="33" customWidth="1"/>
    <col min="7940" max="7940" width="47.42578125" style="33" customWidth="1"/>
    <col min="7941" max="7941" width="11.42578125" style="33" customWidth="1"/>
    <col min="7942" max="7942" width="5.7109375" style="33" customWidth="1"/>
    <col min="7943" max="7950" width="11.28515625" style="33" customWidth="1"/>
    <col min="7951" max="8192" width="9.140625" style="33"/>
    <col min="8193" max="8193" width="8.7109375" style="33" customWidth="1"/>
    <col min="8194" max="8194" width="20.7109375" style="33" customWidth="1"/>
    <col min="8195" max="8195" width="25.7109375" style="33" customWidth="1"/>
    <col min="8196" max="8196" width="47.42578125" style="33" customWidth="1"/>
    <col min="8197" max="8197" width="11.42578125" style="33" customWidth="1"/>
    <col min="8198" max="8198" width="5.7109375" style="33" customWidth="1"/>
    <col min="8199" max="8206" width="11.28515625" style="33" customWidth="1"/>
    <col min="8207" max="8448" width="9.140625" style="33"/>
    <col min="8449" max="8449" width="8.7109375" style="33" customWidth="1"/>
    <col min="8450" max="8450" width="20.7109375" style="33" customWidth="1"/>
    <col min="8451" max="8451" width="25.7109375" style="33" customWidth="1"/>
    <col min="8452" max="8452" width="47.42578125" style="33" customWidth="1"/>
    <col min="8453" max="8453" width="11.42578125" style="33" customWidth="1"/>
    <col min="8454" max="8454" width="5.7109375" style="33" customWidth="1"/>
    <col min="8455" max="8462" width="11.28515625" style="33" customWidth="1"/>
    <col min="8463" max="8704" width="9.140625" style="33"/>
    <col min="8705" max="8705" width="8.7109375" style="33" customWidth="1"/>
    <col min="8706" max="8706" width="20.7109375" style="33" customWidth="1"/>
    <col min="8707" max="8707" width="25.7109375" style="33" customWidth="1"/>
    <col min="8708" max="8708" width="47.42578125" style="33" customWidth="1"/>
    <col min="8709" max="8709" width="11.42578125" style="33" customWidth="1"/>
    <col min="8710" max="8710" width="5.7109375" style="33" customWidth="1"/>
    <col min="8711" max="8718" width="11.28515625" style="33" customWidth="1"/>
    <col min="8719" max="8960" width="9.140625" style="33"/>
    <col min="8961" max="8961" width="8.7109375" style="33" customWidth="1"/>
    <col min="8962" max="8962" width="20.7109375" style="33" customWidth="1"/>
    <col min="8963" max="8963" width="25.7109375" style="33" customWidth="1"/>
    <col min="8964" max="8964" width="47.42578125" style="33" customWidth="1"/>
    <col min="8965" max="8965" width="11.42578125" style="33" customWidth="1"/>
    <col min="8966" max="8966" width="5.7109375" style="33" customWidth="1"/>
    <col min="8967" max="8974" width="11.28515625" style="33" customWidth="1"/>
    <col min="8975" max="9216" width="9.140625" style="33"/>
    <col min="9217" max="9217" width="8.7109375" style="33" customWidth="1"/>
    <col min="9218" max="9218" width="20.7109375" style="33" customWidth="1"/>
    <col min="9219" max="9219" width="25.7109375" style="33" customWidth="1"/>
    <col min="9220" max="9220" width="47.42578125" style="33" customWidth="1"/>
    <col min="9221" max="9221" width="11.42578125" style="33" customWidth="1"/>
    <col min="9222" max="9222" width="5.7109375" style="33" customWidth="1"/>
    <col min="9223" max="9230" width="11.28515625" style="33" customWidth="1"/>
    <col min="9231" max="9472" width="9.140625" style="33"/>
    <col min="9473" max="9473" width="8.7109375" style="33" customWidth="1"/>
    <col min="9474" max="9474" width="20.7109375" style="33" customWidth="1"/>
    <col min="9475" max="9475" width="25.7109375" style="33" customWidth="1"/>
    <col min="9476" max="9476" width="47.42578125" style="33" customWidth="1"/>
    <col min="9477" max="9477" width="11.42578125" style="33" customWidth="1"/>
    <col min="9478" max="9478" width="5.7109375" style="33" customWidth="1"/>
    <col min="9479" max="9486" width="11.28515625" style="33" customWidth="1"/>
    <col min="9487" max="9728" width="9.140625" style="33"/>
    <col min="9729" max="9729" width="8.7109375" style="33" customWidth="1"/>
    <col min="9730" max="9730" width="20.7109375" style="33" customWidth="1"/>
    <col min="9731" max="9731" width="25.7109375" style="33" customWidth="1"/>
    <col min="9732" max="9732" width="47.42578125" style="33" customWidth="1"/>
    <col min="9733" max="9733" width="11.42578125" style="33" customWidth="1"/>
    <col min="9734" max="9734" width="5.7109375" style="33" customWidth="1"/>
    <col min="9735" max="9742" width="11.28515625" style="33" customWidth="1"/>
    <col min="9743" max="9984" width="9.140625" style="33"/>
    <col min="9985" max="9985" width="8.7109375" style="33" customWidth="1"/>
    <col min="9986" max="9986" width="20.7109375" style="33" customWidth="1"/>
    <col min="9987" max="9987" width="25.7109375" style="33" customWidth="1"/>
    <col min="9988" max="9988" width="47.42578125" style="33" customWidth="1"/>
    <col min="9989" max="9989" width="11.42578125" style="33" customWidth="1"/>
    <col min="9990" max="9990" width="5.7109375" style="33" customWidth="1"/>
    <col min="9991" max="9998" width="11.28515625" style="33" customWidth="1"/>
    <col min="9999" max="10240" width="9.140625" style="33"/>
    <col min="10241" max="10241" width="8.7109375" style="33" customWidth="1"/>
    <col min="10242" max="10242" width="20.7109375" style="33" customWidth="1"/>
    <col min="10243" max="10243" width="25.7109375" style="33" customWidth="1"/>
    <col min="10244" max="10244" width="47.42578125" style="33" customWidth="1"/>
    <col min="10245" max="10245" width="11.42578125" style="33" customWidth="1"/>
    <col min="10246" max="10246" width="5.7109375" style="33" customWidth="1"/>
    <col min="10247" max="10254" width="11.28515625" style="33" customWidth="1"/>
    <col min="10255" max="10496" width="9.140625" style="33"/>
    <col min="10497" max="10497" width="8.7109375" style="33" customWidth="1"/>
    <col min="10498" max="10498" width="20.7109375" style="33" customWidth="1"/>
    <col min="10499" max="10499" width="25.7109375" style="33" customWidth="1"/>
    <col min="10500" max="10500" width="47.42578125" style="33" customWidth="1"/>
    <col min="10501" max="10501" width="11.42578125" style="33" customWidth="1"/>
    <col min="10502" max="10502" width="5.7109375" style="33" customWidth="1"/>
    <col min="10503" max="10510" width="11.28515625" style="33" customWidth="1"/>
    <col min="10511" max="10752" width="9.140625" style="33"/>
    <col min="10753" max="10753" width="8.7109375" style="33" customWidth="1"/>
    <col min="10754" max="10754" width="20.7109375" style="33" customWidth="1"/>
    <col min="10755" max="10755" width="25.7109375" style="33" customWidth="1"/>
    <col min="10756" max="10756" width="47.42578125" style="33" customWidth="1"/>
    <col min="10757" max="10757" width="11.42578125" style="33" customWidth="1"/>
    <col min="10758" max="10758" width="5.7109375" style="33" customWidth="1"/>
    <col min="10759" max="10766" width="11.28515625" style="33" customWidth="1"/>
    <col min="10767" max="11008" width="9.140625" style="33"/>
    <col min="11009" max="11009" width="8.7109375" style="33" customWidth="1"/>
    <col min="11010" max="11010" width="20.7109375" style="33" customWidth="1"/>
    <col min="11011" max="11011" width="25.7109375" style="33" customWidth="1"/>
    <col min="11012" max="11012" width="47.42578125" style="33" customWidth="1"/>
    <col min="11013" max="11013" width="11.42578125" style="33" customWidth="1"/>
    <col min="11014" max="11014" width="5.7109375" style="33" customWidth="1"/>
    <col min="11015" max="11022" width="11.28515625" style="33" customWidth="1"/>
    <col min="11023" max="11264" width="9.140625" style="33"/>
    <col min="11265" max="11265" width="8.7109375" style="33" customWidth="1"/>
    <col min="11266" max="11266" width="20.7109375" style="33" customWidth="1"/>
    <col min="11267" max="11267" width="25.7109375" style="33" customWidth="1"/>
    <col min="11268" max="11268" width="47.42578125" style="33" customWidth="1"/>
    <col min="11269" max="11269" width="11.42578125" style="33" customWidth="1"/>
    <col min="11270" max="11270" width="5.7109375" style="33" customWidth="1"/>
    <col min="11271" max="11278" width="11.28515625" style="33" customWidth="1"/>
    <col min="11279" max="11520" width="9.140625" style="33"/>
    <col min="11521" max="11521" width="8.7109375" style="33" customWidth="1"/>
    <col min="11522" max="11522" width="20.7109375" style="33" customWidth="1"/>
    <col min="11523" max="11523" width="25.7109375" style="33" customWidth="1"/>
    <col min="11524" max="11524" width="47.42578125" style="33" customWidth="1"/>
    <col min="11525" max="11525" width="11.42578125" style="33" customWidth="1"/>
    <col min="11526" max="11526" width="5.7109375" style="33" customWidth="1"/>
    <col min="11527" max="11534" width="11.28515625" style="33" customWidth="1"/>
    <col min="11535" max="11776" width="9.140625" style="33"/>
    <col min="11777" max="11777" width="8.7109375" style="33" customWidth="1"/>
    <col min="11778" max="11778" width="20.7109375" style="33" customWidth="1"/>
    <col min="11779" max="11779" width="25.7109375" style="33" customWidth="1"/>
    <col min="11780" max="11780" width="47.42578125" style="33" customWidth="1"/>
    <col min="11781" max="11781" width="11.42578125" style="33" customWidth="1"/>
    <col min="11782" max="11782" width="5.7109375" style="33" customWidth="1"/>
    <col min="11783" max="11790" width="11.28515625" style="33" customWidth="1"/>
    <col min="11791" max="12032" width="9.140625" style="33"/>
    <col min="12033" max="12033" width="8.7109375" style="33" customWidth="1"/>
    <col min="12034" max="12034" width="20.7109375" style="33" customWidth="1"/>
    <col min="12035" max="12035" width="25.7109375" style="33" customWidth="1"/>
    <col min="12036" max="12036" width="47.42578125" style="33" customWidth="1"/>
    <col min="12037" max="12037" width="11.42578125" style="33" customWidth="1"/>
    <col min="12038" max="12038" width="5.7109375" style="33" customWidth="1"/>
    <col min="12039" max="12046" width="11.28515625" style="33" customWidth="1"/>
    <col min="12047" max="12288" width="9.140625" style="33"/>
    <col min="12289" max="12289" width="8.7109375" style="33" customWidth="1"/>
    <col min="12290" max="12290" width="20.7109375" style="33" customWidth="1"/>
    <col min="12291" max="12291" width="25.7109375" style="33" customWidth="1"/>
    <col min="12292" max="12292" width="47.42578125" style="33" customWidth="1"/>
    <col min="12293" max="12293" width="11.42578125" style="33" customWidth="1"/>
    <col min="12294" max="12294" width="5.7109375" style="33" customWidth="1"/>
    <col min="12295" max="12302" width="11.28515625" style="33" customWidth="1"/>
    <col min="12303" max="12544" width="9.140625" style="33"/>
    <col min="12545" max="12545" width="8.7109375" style="33" customWidth="1"/>
    <col min="12546" max="12546" width="20.7109375" style="33" customWidth="1"/>
    <col min="12547" max="12547" width="25.7109375" style="33" customWidth="1"/>
    <col min="12548" max="12548" width="47.42578125" style="33" customWidth="1"/>
    <col min="12549" max="12549" width="11.42578125" style="33" customWidth="1"/>
    <col min="12550" max="12550" width="5.7109375" style="33" customWidth="1"/>
    <col min="12551" max="12558" width="11.28515625" style="33" customWidth="1"/>
    <col min="12559" max="12800" width="9.140625" style="33"/>
    <col min="12801" max="12801" width="8.7109375" style="33" customWidth="1"/>
    <col min="12802" max="12802" width="20.7109375" style="33" customWidth="1"/>
    <col min="12803" max="12803" width="25.7109375" style="33" customWidth="1"/>
    <col min="12804" max="12804" width="47.42578125" style="33" customWidth="1"/>
    <col min="12805" max="12805" width="11.42578125" style="33" customWidth="1"/>
    <col min="12806" max="12806" width="5.7109375" style="33" customWidth="1"/>
    <col min="12807" max="12814" width="11.28515625" style="33" customWidth="1"/>
    <col min="12815" max="13056" width="9.140625" style="33"/>
    <col min="13057" max="13057" width="8.7109375" style="33" customWidth="1"/>
    <col min="13058" max="13058" width="20.7109375" style="33" customWidth="1"/>
    <col min="13059" max="13059" width="25.7109375" style="33" customWidth="1"/>
    <col min="13060" max="13060" width="47.42578125" style="33" customWidth="1"/>
    <col min="13061" max="13061" width="11.42578125" style="33" customWidth="1"/>
    <col min="13062" max="13062" width="5.7109375" style="33" customWidth="1"/>
    <col min="13063" max="13070" width="11.28515625" style="33" customWidth="1"/>
    <col min="13071" max="13312" width="9.140625" style="33"/>
    <col min="13313" max="13313" width="8.7109375" style="33" customWidth="1"/>
    <col min="13314" max="13314" width="20.7109375" style="33" customWidth="1"/>
    <col min="13315" max="13315" width="25.7109375" style="33" customWidth="1"/>
    <col min="13316" max="13316" width="47.42578125" style="33" customWidth="1"/>
    <col min="13317" max="13317" width="11.42578125" style="33" customWidth="1"/>
    <col min="13318" max="13318" width="5.7109375" style="33" customWidth="1"/>
    <col min="13319" max="13326" width="11.28515625" style="33" customWidth="1"/>
    <col min="13327" max="13568" width="9.140625" style="33"/>
    <col min="13569" max="13569" width="8.7109375" style="33" customWidth="1"/>
    <col min="13570" max="13570" width="20.7109375" style="33" customWidth="1"/>
    <col min="13571" max="13571" width="25.7109375" style="33" customWidth="1"/>
    <col min="13572" max="13572" width="47.42578125" style="33" customWidth="1"/>
    <col min="13573" max="13573" width="11.42578125" style="33" customWidth="1"/>
    <col min="13574" max="13574" width="5.7109375" style="33" customWidth="1"/>
    <col min="13575" max="13582" width="11.28515625" style="33" customWidth="1"/>
    <col min="13583" max="13824" width="9.140625" style="33"/>
    <col min="13825" max="13825" width="8.7109375" style="33" customWidth="1"/>
    <col min="13826" max="13826" width="20.7109375" style="33" customWidth="1"/>
    <col min="13827" max="13827" width="25.7109375" style="33" customWidth="1"/>
    <col min="13828" max="13828" width="47.42578125" style="33" customWidth="1"/>
    <col min="13829" max="13829" width="11.42578125" style="33" customWidth="1"/>
    <col min="13830" max="13830" width="5.7109375" style="33" customWidth="1"/>
    <col min="13831" max="13838" width="11.28515625" style="33" customWidth="1"/>
    <col min="13839" max="14080" width="9.140625" style="33"/>
    <col min="14081" max="14081" width="8.7109375" style="33" customWidth="1"/>
    <col min="14082" max="14082" width="20.7109375" style="33" customWidth="1"/>
    <col min="14083" max="14083" width="25.7109375" style="33" customWidth="1"/>
    <col min="14084" max="14084" width="47.42578125" style="33" customWidth="1"/>
    <col min="14085" max="14085" width="11.42578125" style="33" customWidth="1"/>
    <col min="14086" max="14086" width="5.7109375" style="33" customWidth="1"/>
    <col min="14087" max="14094" width="11.28515625" style="33" customWidth="1"/>
    <col min="14095" max="14336" width="9.140625" style="33"/>
    <col min="14337" max="14337" width="8.7109375" style="33" customWidth="1"/>
    <col min="14338" max="14338" width="20.7109375" style="33" customWidth="1"/>
    <col min="14339" max="14339" width="25.7109375" style="33" customWidth="1"/>
    <col min="14340" max="14340" width="47.42578125" style="33" customWidth="1"/>
    <col min="14341" max="14341" width="11.42578125" style="33" customWidth="1"/>
    <col min="14342" max="14342" width="5.7109375" style="33" customWidth="1"/>
    <col min="14343" max="14350" width="11.28515625" style="33" customWidth="1"/>
    <col min="14351" max="14592" width="9.140625" style="33"/>
    <col min="14593" max="14593" width="8.7109375" style="33" customWidth="1"/>
    <col min="14594" max="14594" width="20.7109375" style="33" customWidth="1"/>
    <col min="14595" max="14595" width="25.7109375" style="33" customWidth="1"/>
    <col min="14596" max="14596" width="47.42578125" style="33" customWidth="1"/>
    <col min="14597" max="14597" width="11.42578125" style="33" customWidth="1"/>
    <col min="14598" max="14598" width="5.7109375" style="33" customWidth="1"/>
    <col min="14599" max="14606" width="11.28515625" style="33" customWidth="1"/>
    <col min="14607" max="14848" width="9.140625" style="33"/>
    <col min="14849" max="14849" width="8.7109375" style="33" customWidth="1"/>
    <col min="14850" max="14850" width="20.7109375" style="33" customWidth="1"/>
    <col min="14851" max="14851" width="25.7109375" style="33" customWidth="1"/>
    <col min="14852" max="14852" width="47.42578125" style="33" customWidth="1"/>
    <col min="14853" max="14853" width="11.42578125" style="33" customWidth="1"/>
    <col min="14854" max="14854" width="5.7109375" style="33" customWidth="1"/>
    <col min="14855" max="14862" width="11.28515625" style="33" customWidth="1"/>
    <col min="14863" max="15104" width="9.140625" style="33"/>
    <col min="15105" max="15105" width="8.7109375" style="33" customWidth="1"/>
    <col min="15106" max="15106" width="20.7109375" style="33" customWidth="1"/>
    <col min="15107" max="15107" width="25.7109375" style="33" customWidth="1"/>
    <col min="15108" max="15108" width="47.42578125" style="33" customWidth="1"/>
    <col min="15109" max="15109" width="11.42578125" style="33" customWidth="1"/>
    <col min="15110" max="15110" width="5.7109375" style="33" customWidth="1"/>
    <col min="15111" max="15118" width="11.28515625" style="33" customWidth="1"/>
    <col min="15119" max="15360" width="9.140625" style="33"/>
    <col min="15361" max="15361" width="8.7109375" style="33" customWidth="1"/>
    <col min="15362" max="15362" width="20.7109375" style="33" customWidth="1"/>
    <col min="15363" max="15363" width="25.7109375" style="33" customWidth="1"/>
    <col min="15364" max="15364" width="47.42578125" style="33" customWidth="1"/>
    <col min="15365" max="15365" width="11.42578125" style="33" customWidth="1"/>
    <col min="15366" max="15366" width="5.7109375" style="33" customWidth="1"/>
    <col min="15367" max="15374" width="11.28515625" style="33" customWidth="1"/>
    <col min="15375" max="15616" width="9.140625" style="33"/>
    <col min="15617" max="15617" width="8.7109375" style="33" customWidth="1"/>
    <col min="15618" max="15618" width="20.7109375" style="33" customWidth="1"/>
    <col min="15619" max="15619" width="25.7109375" style="33" customWidth="1"/>
    <col min="15620" max="15620" width="47.42578125" style="33" customWidth="1"/>
    <col min="15621" max="15621" width="11.42578125" style="33" customWidth="1"/>
    <col min="15622" max="15622" width="5.7109375" style="33" customWidth="1"/>
    <col min="15623" max="15630" width="11.28515625" style="33" customWidth="1"/>
    <col min="15631" max="15872" width="9.140625" style="33"/>
    <col min="15873" max="15873" width="8.7109375" style="33" customWidth="1"/>
    <col min="15874" max="15874" width="20.7109375" style="33" customWidth="1"/>
    <col min="15875" max="15875" width="25.7109375" style="33" customWidth="1"/>
    <col min="15876" max="15876" width="47.42578125" style="33" customWidth="1"/>
    <col min="15877" max="15877" width="11.42578125" style="33" customWidth="1"/>
    <col min="15878" max="15878" width="5.7109375" style="33" customWidth="1"/>
    <col min="15879" max="15886" width="11.28515625" style="33" customWidth="1"/>
    <col min="15887" max="16128" width="9.140625" style="33"/>
    <col min="16129" max="16129" width="8.7109375" style="33" customWidth="1"/>
    <col min="16130" max="16130" width="20.7109375" style="33" customWidth="1"/>
    <col min="16131" max="16131" width="25.7109375" style="33" customWidth="1"/>
    <col min="16132" max="16132" width="47.42578125" style="33" customWidth="1"/>
    <col min="16133" max="16133" width="11.42578125" style="33" customWidth="1"/>
    <col min="16134" max="16134" width="5.7109375" style="33" customWidth="1"/>
    <col min="16135" max="16142" width="11.28515625" style="33" customWidth="1"/>
    <col min="16143" max="16384" width="9.140625" style="33"/>
  </cols>
  <sheetData>
    <row r="1" spans="1:22" s="28" customFormat="1" ht="21" customHeight="1" x14ac:dyDescent="0.2">
      <c r="A1" s="72" t="s">
        <v>348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P1" s="67"/>
      <c r="Q1" s="67"/>
      <c r="R1" s="67"/>
    </row>
    <row r="2" spans="1:22" s="28" customFormat="1" ht="21" customHeight="1" x14ac:dyDescent="0.2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P2" s="67"/>
      <c r="Q2" s="67"/>
      <c r="R2" s="67"/>
    </row>
    <row r="3" spans="1:22" s="28" customFormat="1" ht="6.95" customHeight="1" x14ac:dyDescent="0.2">
      <c r="E3" s="29"/>
      <c r="F3" s="29"/>
      <c r="G3" s="29"/>
      <c r="H3" s="29"/>
      <c r="I3" s="29"/>
      <c r="L3" s="30"/>
      <c r="M3" s="30"/>
      <c r="P3" s="67"/>
      <c r="Q3" s="67"/>
      <c r="R3" s="67"/>
    </row>
    <row r="4" spans="1:22" s="32" customFormat="1" ht="13.7" customHeight="1" x14ac:dyDescent="0.2">
      <c r="A4" s="74" t="s">
        <v>8</v>
      </c>
      <c r="B4" s="75" t="s">
        <v>0</v>
      </c>
      <c r="C4" s="75"/>
      <c r="D4" s="75"/>
      <c r="E4" s="74" t="s">
        <v>9</v>
      </c>
      <c r="F4" s="74" t="s">
        <v>10</v>
      </c>
      <c r="G4" s="76" t="s">
        <v>11</v>
      </c>
      <c r="H4" s="76"/>
      <c r="I4" s="76" t="s">
        <v>12</v>
      </c>
      <c r="J4" s="76"/>
      <c r="K4" s="77" t="s">
        <v>3</v>
      </c>
      <c r="L4" s="76" t="s">
        <v>274</v>
      </c>
      <c r="M4" s="76" t="s">
        <v>276</v>
      </c>
      <c r="N4" s="76" t="s">
        <v>275</v>
      </c>
      <c r="P4" s="68"/>
      <c r="Q4" s="68"/>
      <c r="R4" s="68"/>
    </row>
    <row r="5" spans="1:22" s="32" customFormat="1" ht="13.7" customHeight="1" x14ac:dyDescent="0.2">
      <c r="A5" s="74"/>
      <c r="B5" s="75"/>
      <c r="C5" s="75"/>
      <c r="D5" s="75"/>
      <c r="E5" s="74"/>
      <c r="F5" s="74"/>
      <c r="G5" s="31" t="s">
        <v>13</v>
      </c>
      <c r="H5" s="31" t="s">
        <v>3</v>
      </c>
      <c r="I5" s="31" t="s">
        <v>13</v>
      </c>
      <c r="J5" s="31" t="s">
        <v>3</v>
      </c>
      <c r="K5" s="78"/>
      <c r="L5" s="76"/>
      <c r="M5" s="76"/>
      <c r="N5" s="76"/>
      <c r="P5" s="68"/>
      <c r="Q5" s="68"/>
      <c r="R5" s="68"/>
    </row>
    <row r="6" spans="1:22" s="97" customFormat="1" ht="14.25" customHeight="1" x14ac:dyDescent="0.2">
      <c r="A6" s="92">
        <v>1</v>
      </c>
      <c r="B6" s="93" t="s">
        <v>14</v>
      </c>
      <c r="C6" s="94"/>
      <c r="D6" s="94"/>
      <c r="E6" s="94"/>
      <c r="F6" s="94"/>
      <c r="G6" s="94"/>
      <c r="H6" s="94"/>
      <c r="I6" s="94"/>
      <c r="J6" s="94"/>
      <c r="K6" s="95"/>
      <c r="L6" s="96"/>
      <c r="M6" s="96"/>
      <c r="N6" s="95"/>
      <c r="P6" s="98"/>
      <c r="Q6" s="98"/>
      <c r="R6" s="98"/>
    </row>
    <row r="7" spans="1:22" s="106" customFormat="1" ht="34.5" customHeight="1" x14ac:dyDescent="0.2">
      <c r="A7" s="99">
        <v>1.1000000000000001</v>
      </c>
      <c r="B7" s="100" t="s">
        <v>373</v>
      </c>
      <c r="C7" s="100"/>
      <c r="D7" s="100"/>
      <c r="E7" s="101">
        <v>1</v>
      </c>
      <c r="F7" s="102" t="s">
        <v>4</v>
      </c>
      <c r="G7" s="103">
        <v>514800</v>
      </c>
      <c r="H7" s="103">
        <f>G7*E7</f>
        <v>514800</v>
      </c>
      <c r="I7" s="104">
        <v>17600</v>
      </c>
      <c r="J7" s="104">
        <f>I7*E7</f>
        <v>17600</v>
      </c>
      <c r="K7" s="104">
        <f>J7+H7</f>
        <v>532400</v>
      </c>
      <c r="L7" s="105" t="s">
        <v>279</v>
      </c>
      <c r="M7" s="105" t="s">
        <v>280</v>
      </c>
      <c r="N7" s="105"/>
      <c r="P7" s="107"/>
      <c r="Q7" s="107"/>
      <c r="R7" s="107"/>
    </row>
    <row r="8" spans="1:22" s="106" customFormat="1" ht="24.75" customHeight="1" x14ac:dyDescent="0.2">
      <c r="A8" s="99">
        <v>1.2</v>
      </c>
      <c r="B8" s="108" t="s">
        <v>15</v>
      </c>
      <c r="C8" s="109"/>
      <c r="D8" s="109"/>
      <c r="E8" s="110">
        <v>2</v>
      </c>
      <c r="F8" s="111" t="s">
        <v>6</v>
      </c>
      <c r="G8" s="103">
        <v>7480</v>
      </c>
      <c r="H8" s="103">
        <f t="shared" ref="H8:H11" si="0">G8*E8</f>
        <v>14960</v>
      </c>
      <c r="I8" s="104">
        <v>880</v>
      </c>
      <c r="J8" s="104">
        <f t="shared" ref="J8:J11" si="1">I8*E8</f>
        <v>1760</v>
      </c>
      <c r="K8" s="104">
        <f t="shared" ref="K8:K11" si="2">J8+H8</f>
        <v>16720</v>
      </c>
      <c r="L8" s="105" t="s">
        <v>281</v>
      </c>
      <c r="M8" s="105" t="s">
        <v>282</v>
      </c>
      <c r="N8" s="105"/>
      <c r="P8" s="107">
        <v>585000</v>
      </c>
      <c r="Q8" s="112">
        <f t="shared" ref="Q8:Q70" si="3">P8*12%</f>
        <v>70200</v>
      </c>
      <c r="R8" s="112">
        <f t="shared" ref="R8:R70" si="4">P8-Q8</f>
        <v>514800</v>
      </c>
      <c r="T8" s="106">
        <v>20000</v>
      </c>
      <c r="U8" s="106">
        <f>T8*12%</f>
        <v>2400</v>
      </c>
      <c r="V8" s="106">
        <f>T8-U8</f>
        <v>17600</v>
      </c>
    </row>
    <row r="9" spans="1:22" s="116" customFormat="1" ht="24.75" customHeight="1" x14ac:dyDescent="0.2">
      <c r="A9" s="99">
        <v>1.3</v>
      </c>
      <c r="B9" s="108" t="s">
        <v>16</v>
      </c>
      <c r="C9" s="113"/>
      <c r="D9" s="114"/>
      <c r="E9" s="110">
        <v>2</v>
      </c>
      <c r="F9" s="111" t="s">
        <v>6</v>
      </c>
      <c r="G9" s="103">
        <v>11440</v>
      </c>
      <c r="H9" s="103">
        <f t="shared" si="0"/>
        <v>22880</v>
      </c>
      <c r="I9" s="104">
        <v>1760</v>
      </c>
      <c r="J9" s="104">
        <f t="shared" si="1"/>
        <v>3520</v>
      </c>
      <c r="K9" s="104">
        <f t="shared" si="2"/>
        <v>26400</v>
      </c>
      <c r="L9" s="105"/>
      <c r="M9" s="105"/>
      <c r="N9" s="115"/>
      <c r="P9" s="117">
        <v>8500</v>
      </c>
      <c r="Q9" s="112">
        <f t="shared" si="3"/>
        <v>1020</v>
      </c>
      <c r="R9" s="112">
        <f t="shared" si="4"/>
        <v>7480</v>
      </c>
      <c r="T9" s="116">
        <v>1000</v>
      </c>
      <c r="U9" s="106">
        <f t="shared" ref="U9:U71" si="5">T9*12%</f>
        <v>120</v>
      </c>
      <c r="V9" s="106">
        <f t="shared" ref="V9:V71" si="6">T9-U9</f>
        <v>880</v>
      </c>
    </row>
    <row r="10" spans="1:22" s="106" customFormat="1" ht="24.75" customHeight="1" x14ac:dyDescent="0.2">
      <c r="A10" s="99">
        <v>1.4</v>
      </c>
      <c r="B10" s="118" t="s">
        <v>327</v>
      </c>
      <c r="C10" s="118"/>
      <c r="D10" s="118"/>
      <c r="E10" s="101">
        <v>1</v>
      </c>
      <c r="F10" s="102" t="s">
        <v>17</v>
      </c>
      <c r="G10" s="103">
        <v>13200</v>
      </c>
      <c r="H10" s="103">
        <f t="shared" si="0"/>
        <v>13200</v>
      </c>
      <c r="I10" s="104">
        <v>2640</v>
      </c>
      <c r="J10" s="104">
        <f t="shared" si="1"/>
        <v>2640</v>
      </c>
      <c r="K10" s="104">
        <f t="shared" si="2"/>
        <v>15840</v>
      </c>
      <c r="L10" s="119" t="s">
        <v>7</v>
      </c>
      <c r="M10" s="119" t="s">
        <v>7</v>
      </c>
      <c r="N10" s="105"/>
      <c r="P10" s="107">
        <v>13000</v>
      </c>
      <c r="Q10" s="112">
        <f t="shared" si="3"/>
        <v>1560</v>
      </c>
      <c r="R10" s="112">
        <f t="shared" si="4"/>
        <v>11440</v>
      </c>
      <c r="T10" s="106">
        <v>2000</v>
      </c>
      <c r="U10" s="106">
        <f t="shared" si="5"/>
        <v>240</v>
      </c>
      <c r="V10" s="106">
        <f t="shared" si="6"/>
        <v>1760</v>
      </c>
    </row>
    <row r="11" spans="1:22" s="106" customFormat="1" ht="24.75" customHeight="1" x14ac:dyDescent="0.2">
      <c r="A11" s="99">
        <v>1.5</v>
      </c>
      <c r="B11" s="109" t="s">
        <v>18</v>
      </c>
      <c r="C11" s="109"/>
      <c r="D11" s="109"/>
      <c r="E11" s="101">
        <v>1</v>
      </c>
      <c r="F11" s="102" t="s">
        <v>17</v>
      </c>
      <c r="G11" s="103"/>
      <c r="H11" s="103">
        <f t="shared" si="0"/>
        <v>0</v>
      </c>
      <c r="I11" s="104">
        <v>17600</v>
      </c>
      <c r="J11" s="104">
        <f t="shared" si="1"/>
        <v>17600</v>
      </c>
      <c r="K11" s="104">
        <f t="shared" si="2"/>
        <v>17600</v>
      </c>
      <c r="L11" s="119" t="s">
        <v>7</v>
      </c>
      <c r="M11" s="119" t="s">
        <v>7</v>
      </c>
      <c r="N11" s="105"/>
      <c r="P11" s="107">
        <v>15000</v>
      </c>
      <c r="Q11" s="112">
        <f t="shared" si="3"/>
        <v>1800</v>
      </c>
      <c r="R11" s="112">
        <f t="shared" si="4"/>
        <v>13200</v>
      </c>
      <c r="T11" s="106">
        <v>3000</v>
      </c>
      <c r="U11" s="106">
        <f t="shared" si="5"/>
        <v>360</v>
      </c>
      <c r="V11" s="106">
        <f t="shared" si="6"/>
        <v>2640</v>
      </c>
    </row>
    <row r="12" spans="1:22" s="123" customFormat="1" ht="14.25" customHeight="1" x14ac:dyDescent="0.2">
      <c r="A12" s="120" t="s">
        <v>19</v>
      </c>
      <c r="B12" s="120"/>
      <c r="C12" s="120"/>
      <c r="D12" s="120"/>
      <c r="E12" s="120"/>
      <c r="F12" s="120"/>
      <c r="G12" s="121"/>
      <c r="H12" s="121"/>
      <c r="I12" s="121"/>
      <c r="J12" s="121"/>
      <c r="K12" s="121"/>
      <c r="L12" s="122"/>
      <c r="M12" s="122"/>
      <c r="N12" s="121"/>
      <c r="P12" s="124"/>
      <c r="Q12" s="112">
        <f t="shared" si="3"/>
        <v>0</v>
      </c>
      <c r="R12" s="112">
        <f t="shared" si="4"/>
        <v>0</v>
      </c>
      <c r="T12" s="123">
        <v>20000</v>
      </c>
      <c r="U12" s="106">
        <f t="shared" si="5"/>
        <v>2400</v>
      </c>
      <c r="V12" s="106">
        <f t="shared" si="6"/>
        <v>17600</v>
      </c>
    </row>
    <row r="13" spans="1:22" s="134" customFormat="1" ht="15" customHeight="1" x14ac:dyDescent="0.2">
      <c r="A13" s="125">
        <v>2</v>
      </c>
      <c r="B13" s="126" t="s">
        <v>20</v>
      </c>
      <c r="C13" s="127"/>
      <c r="D13" s="128"/>
      <c r="E13" s="129"/>
      <c r="F13" s="129"/>
      <c r="G13" s="130"/>
      <c r="H13" s="129"/>
      <c r="I13" s="131"/>
      <c r="J13" s="132"/>
      <c r="K13" s="132"/>
      <c r="L13" s="133"/>
      <c r="M13" s="133"/>
      <c r="N13" s="132"/>
      <c r="P13" s="135"/>
      <c r="Q13" s="112">
        <f t="shared" si="3"/>
        <v>0</v>
      </c>
      <c r="R13" s="112">
        <f t="shared" si="4"/>
        <v>0</v>
      </c>
      <c r="S13" s="136"/>
      <c r="T13" s="136"/>
      <c r="U13" s="106">
        <f t="shared" si="5"/>
        <v>0</v>
      </c>
      <c r="V13" s="106">
        <f t="shared" si="6"/>
        <v>0</v>
      </c>
    </row>
    <row r="14" spans="1:22" s="136" customFormat="1" ht="31.5" x14ac:dyDescent="0.2">
      <c r="A14" s="137">
        <v>2.1</v>
      </c>
      <c r="B14" s="100" t="s">
        <v>21</v>
      </c>
      <c r="C14" s="100"/>
      <c r="D14" s="100"/>
      <c r="E14" s="138">
        <v>11</v>
      </c>
      <c r="F14" s="102" t="s">
        <v>6</v>
      </c>
      <c r="G14" s="103">
        <v>168960</v>
      </c>
      <c r="H14" s="103">
        <f t="shared" ref="H14:H16" si="7">G14*E14</f>
        <v>1858560</v>
      </c>
      <c r="I14" s="104">
        <v>6160</v>
      </c>
      <c r="J14" s="104">
        <f t="shared" ref="J14:J16" si="8">I14*E14</f>
        <v>67760</v>
      </c>
      <c r="K14" s="104">
        <f t="shared" ref="K14:K16" si="9">J14+H14</f>
        <v>1926320</v>
      </c>
      <c r="L14" s="105" t="s">
        <v>283</v>
      </c>
      <c r="M14" s="119" t="s">
        <v>284</v>
      </c>
      <c r="N14" s="139"/>
      <c r="P14" s="135">
        <v>192000</v>
      </c>
      <c r="Q14" s="112">
        <f t="shared" si="3"/>
        <v>23040</v>
      </c>
      <c r="R14" s="112">
        <f t="shared" si="4"/>
        <v>168960</v>
      </c>
      <c r="T14" s="136">
        <v>7000</v>
      </c>
      <c r="U14" s="106">
        <f t="shared" si="5"/>
        <v>840</v>
      </c>
      <c r="V14" s="106">
        <f t="shared" si="6"/>
        <v>6160</v>
      </c>
    </row>
    <row r="15" spans="1:22" s="136" customFormat="1" ht="19.5" customHeight="1" x14ac:dyDescent="0.2">
      <c r="A15" s="137">
        <v>2.2000000000000002</v>
      </c>
      <c r="B15" s="140" t="s">
        <v>327</v>
      </c>
      <c r="C15" s="141"/>
      <c r="D15" s="141"/>
      <c r="E15" s="138">
        <v>1</v>
      </c>
      <c r="F15" s="102" t="s">
        <v>17</v>
      </c>
      <c r="G15" s="103">
        <v>88000</v>
      </c>
      <c r="H15" s="103">
        <f t="shared" si="7"/>
        <v>88000</v>
      </c>
      <c r="I15" s="104">
        <v>13200</v>
      </c>
      <c r="J15" s="104">
        <f t="shared" si="8"/>
        <v>13200</v>
      </c>
      <c r="K15" s="104">
        <f t="shared" si="9"/>
        <v>101200</v>
      </c>
      <c r="L15" s="119" t="s">
        <v>7</v>
      </c>
      <c r="M15" s="119" t="s">
        <v>7</v>
      </c>
      <c r="N15" s="139"/>
      <c r="P15" s="135">
        <v>100000</v>
      </c>
      <c r="Q15" s="112">
        <f t="shared" si="3"/>
        <v>12000</v>
      </c>
      <c r="R15" s="112">
        <f t="shared" si="4"/>
        <v>88000</v>
      </c>
      <c r="T15" s="136">
        <v>15000</v>
      </c>
      <c r="U15" s="106">
        <f t="shared" si="5"/>
        <v>1800</v>
      </c>
      <c r="V15" s="106">
        <f t="shared" si="6"/>
        <v>13200</v>
      </c>
    </row>
    <row r="16" spans="1:22" s="136" customFormat="1" ht="19.5" customHeight="1" x14ac:dyDescent="0.2">
      <c r="A16" s="137">
        <v>2.2999999999999998</v>
      </c>
      <c r="B16" s="140" t="s">
        <v>22</v>
      </c>
      <c r="C16" s="141"/>
      <c r="D16" s="141"/>
      <c r="E16" s="138">
        <v>1</v>
      </c>
      <c r="F16" s="102" t="s">
        <v>17</v>
      </c>
      <c r="G16" s="103">
        <v>0</v>
      </c>
      <c r="H16" s="103">
        <f t="shared" si="7"/>
        <v>0</v>
      </c>
      <c r="I16" s="104">
        <v>88000</v>
      </c>
      <c r="J16" s="104">
        <f t="shared" si="8"/>
        <v>88000</v>
      </c>
      <c r="K16" s="104">
        <f t="shared" si="9"/>
        <v>88000</v>
      </c>
      <c r="L16" s="119"/>
      <c r="M16" s="119"/>
      <c r="N16" s="139"/>
      <c r="P16" s="124">
        <v>0</v>
      </c>
      <c r="Q16" s="112">
        <f t="shared" si="3"/>
        <v>0</v>
      </c>
      <c r="R16" s="112">
        <f t="shared" si="4"/>
        <v>0</v>
      </c>
      <c r="S16" s="123"/>
      <c r="T16" s="123">
        <v>100000</v>
      </c>
      <c r="U16" s="106">
        <f t="shared" si="5"/>
        <v>12000</v>
      </c>
      <c r="V16" s="106">
        <f t="shared" si="6"/>
        <v>88000</v>
      </c>
    </row>
    <row r="17" spans="1:22" s="123" customFormat="1" ht="19.5" customHeight="1" x14ac:dyDescent="0.2">
      <c r="A17" s="120" t="s">
        <v>19</v>
      </c>
      <c r="B17" s="120"/>
      <c r="C17" s="120"/>
      <c r="D17" s="120"/>
      <c r="E17" s="120"/>
      <c r="F17" s="120"/>
      <c r="G17" s="121"/>
      <c r="H17" s="121"/>
      <c r="I17" s="121"/>
      <c r="J17" s="121"/>
      <c r="K17" s="121"/>
      <c r="L17" s="122"/>
      <c r="M17" s="122"/>
      <c r="N17" s="121"/>
      <c r="P17" s="142"/>
      <c r="Q17" s="112">
        <f t="shared" si="3"/>
        <v>0</v>
      </c>
      <c r="R17" s="112">
        <f t="shared" si="4"/>
        <v>0</v>
      </c>
      <c r="S17" s="143"/>
      <c r="T17" s="143"/>
      <c r="U17" s="106">
        <f t="shared" si="5"/>
        <v>0</v>
      </c>
      <c r="V17" s="106">
        <f t="shared" si="6"/>
        <v>0</v>
      </c>
    </row>
    <row r="18" spans="1:22" s="143" customFormat="1" ht="19.5" customHeight="1" x14ac:dyDescent="0.2">
      <c r="A18" s="144">
        <v>3</v>
      </c>
      <c r="B18" s="145" t="s">
        <v>23</v>
      </c>
      <c r="C18" s="146"/>
      <c r="D18" s="147"/>
      <c r="E18" s="148"/>
      <c r="F18" s="148"/>
      <c r="G18" s="130"/>
      <c r="H18" s="149"/>
      <c r="I18" s="131"/>
      <c r="J18" s="149"/>
      <c r="K18" s="149"/>
      <c r="L18" s="148"/>
      <c r="M18" s="148"/>
      <c r="N18" s="149"/>
      <c r="P18" s="135"/>
      <c r="Q18" s="112">
        <f t="shared" si="3"/>
        <v>0</v>
      </c>
      <c r="R18" s="112">
        <f t="shared" si="4"/>
        <v>0</v>
      </c>
      <c r="S18" s="136"/>
      <c r="T18" s="136"/>
      <c r="U18" s="106">
        <f t="shared" si="5"/>
        <v>0</v>
      </c>
      <c r="V18" s="106">
        <f t="shared" si="6"/>
        <v>0</v>
      </c>
    </row>
    <row r="19" spans="1:22" s="136" customFormat="1" ht="19.5" customHeight="1" x14ac:dyDescent="0.2">
      <c r="A19" s="137">
        <v>3.1</v>
      </c>
      <c r="B19" s="140" t="s">
        <v>24</v>
      </c>
      <c r="C19" s="141"/>
      <c r="D19" s="141"/>
      <c r="E19" s="138">
        <f>442+516</f>
        <v>958</v>
      </c>
      <c r="F19" s="102" t="s">
        <v>25</v>
      </c>
      <c r="G19" s="103">
        <v>4356</v>
      </c>
      <c r="H19" s="103">
        <f t="shared" ref="H19:H22" si="10">G19*E19</f>
        <v>4173048</v>
      </c>
      <c r="I19" s="104">
        <v>792</v>
      </c>
      <c r="J19" s="104">
        <f t="shared" ref="J19:J22" si="11">I19*E19</f>
        <v>758736</v>
      </c>
      <c r="K19" s="104">
        <f t="shared" ref="K19:K22" si="12">J19+H19</f>
        <v>4931784</v>
      </c>
      <c r="L19" s="119" t="s">
        <v>281</v>
      </c>
      <c r="M19" s="119" t="s">
        <v>285</v>
      </c>
      <c r="N19" s="139"/>
      <c r="P19" s="135">
        <v>4950</v>
      </c>
      <c r="Q19" s="112">
        <f t="shared" si="3"/>
        <v>594</v>
      </c>
      <c r="R19" s="112">
        <f t="shared" si="4"/>
        <v>4356</v>
      </c>
      <c r="T19" s="136">
        <v>900</v>
      </c>
      <c r="U19" s="106">
        <f t="shared" si="5"/>
        <v>108</v>
      </c>
      <c r="V19" s="106">
        <f t="shared" si="6"/>
        <v>792</v>
      </c>
    </row>
    <row r="20" spans="1:22" s="136" customFormat="1" ht="19.5" customHeight="1" x14ac:dyDescent="0.2">
      <c r="A20" s="137">
        <v>3.2</v>
      </c>
      <c r="B20" s="140" t="s">
        <v>26</v>
      </c>
      <c r="C20" s="141"/>
      <c r="D20" s="141"/>
      <c r="E20" s="138">
        <v>2</v>
      </c>
      <c r="F20" s="102" t="s">
        <v>25</v>
      </c>
      <c r="G20" s="103">
        <v>4136</v>
      </c>
      <c r="H20" s="103">
        <f t="shared" si="10"/>
        <v>8272</v>
      </c>
      <c r="I20" s="104">
        <v>792</v>
      </c>
      <c r="J20" s="104">
        <f t="shared" si="11"/>
        <v>1584</v>
      </c>
      <c r="K20" s="104">
        <f t="shared" si="12"/>
        <v>9856</v>
      </c>
      <c r="L20" s="119" t="s">
        <v>281</v>
      </c>
      <c r="M20" s="119" t="s">
        <v>285</v>
      </c>
      <c r="N20" s="139"/>
      <c r="P20" s="135">
        <v>4700</v>
      </c>
      <c r="Q20" s="112">
        <f t="shared" si="3"/>
        <v>564</v>
      </c>
      <c r="R20" s="112">
        <f t="shared" si="4"/>
        <v>4136</v>
      </c>
      <c r="T20" s="136">
        <v>900</v>
      </c>
      <c r="U20" s="106">
        <f t="shared" si="5"/>
        <v>108</v>
      </c>
      <c r="V20" s="106">
        <f t="shared" si="6"/>
        <v>792</v>
      </c>
    </row>
    <row r="21" spans="1:22" s="136" customFormat="1" ht="19.5" customHeight="1" x14ac:dyDescent="0.2">
      <c r="A21" s="137">
        <v>3.3</v>
      </c>
      <c r="B21" s="140" t="s">
        <v>27</v>
      </c>
      <c r="C21" s="141"/>
      <c r="D21" s="141"/>
      <c r="E21" s="138">
        <v>57</v>
      </c>
      <c r="F21" s="102" t="s">
        <v>25</v>
      </c>
      <c r="G21" s="103">
        <v>4356</v>
      </c>
      <c r="H21" s="103">
        <f t="shared" si="10"/>
        <v>248292</v>
      </c>
      <c r="I21" s="104">
        <v>792</v>
      </c>
      <c r="J21" s="104">
        <f t="shared" si="11"/>
        <v>45144</v>
      </c>
      <c r="K21" s="104">
        <f t="shared" si="12"/>
        <v>293436</v>
      </c>
      <c r="L21" s="119" t="s">
        <v>281</v>
      </c>
      <c r="M21" s="119" t="s">
        <v>285</v>
      </c>
      <c r="N21" s="139"/>
      <c r="P21" s="135">
        <v>4950</v>
      </c>
      <c r="Q21" s="112">
        <f t="shared" si="3"/>
        <v>594</v>
      </c>
      <c r="R21" s="112">
        <f t="shared" si="4"/>
        <v>4356</v>
      </c>
      <c r="T21" s="136">
        <v>900</v>
      </c>
      <c r="U21" s="106">
        <f t="shared" si="5"/>
        <v>108</v>
      </c>
      <c r="V21" s="106">
        <f t="shared" si="6"/>
        <v>792</v>
      </c>
    </row>
    <row r="22" spans="1:22" s="136" customFormat="1" ht="19.5" customHeight="1" x14ac:dyDescent="0.2">
      <c r="A22" s="137">
        <v>3.4</v>
      </c>
      <c r="B22" s="140" t="s">
        <v>28</v>
      </c>
      <c r="C22" s="141"/>
      <c r="D22" s="141"/>
      <c r="E22" s="110">
        <v>17</v>
      </c>
      <c r="F22" s="111" t="s">
        <v>25</v>
      </c>
      <c r="G22" s="103">
        <v>37400</v>
      </c>
      <c r="H22" s="103">
        <f t="shared" si="10"/>
        <v>635800</v>
      </c>
      <c r="I22" s="104">
        <v>6160</v>
      </c>
      <c r="J22" s="104">
        <f t="shared" si="11"/>
        <v>104720</v>
      </c>
      <c r="K22" s="104">
        <f t="shared" si="12"/>
        <v>740520</v>
      </c>
      <c r="L22" s="119" t="s">
        <v>286</v>
      </c>
      <c r="M22" s="119" t="s">
        <v>287</v>
      </c>
      <c r="N22" s="139"/>
      <c r="P22" s="117">
        <v>42500</v>
      </c>
      <c r="Q22" s="112">
        <f t="shared" si="3"/>
        <v>5100</v>
      </c>
      <c r="R22" s="112">
        <f t="shared" si="4"/>
        <v>37400</v>
      </c>
      <c r="S22" s="116"/>
      <c r="T22" s="116">
        <v>7000</v>
      </c>
      <c r="U22" s="106">
        <f t="shared" si="5"/>
        <v>840</v>
      </c>
      <c r="V22" s="106">
        <f t="shared" si="6"/>
        <v>6160</v>
      </c>
    </row>
    <row r="23" spans="1:22" s="116" customFormat="1" ht="19.5" customHeight="1" x14ac:dyDescent="0.2">
      <c r="A23" s="150">
        <v>3.5</v>
      </c>
      <c r="B23" s="151" t="s">
        <v>29</v>
      </c>
      <c r="C23" s="152"/>
      <c r="D23" s="153"/>
      <c r="E23" s="102"/>
      <c r="F23" s="102"/>
      <c r="G23" s="154">
        <v>0</v>
      </c>
      <c r="H23" s="155"/>
      <c r="I23" s="156">
        <v>0</v>
      </c>
      <c r="J23" s="139"/>
      <c r="K23" s="139"/>
      <c r="L23" s="111"/>
      <c r="M23" s="111"/>
      <c r="N23" s="139"/>
      <c r="P23" s="117"/>
      <c r="Q23" s="112">
        <f t="shared" si="3"/>
        <v>0</v>
      </c>
      <c r="R23" s="112">
        <f t="shared" si="4"/>
        <v>0</v>
      </c>
      <c r="U23" s="106">
        <f t="shared" si="5"/>
        <v>0</v>
      </c>
      <c r="V23" s="106">
        <f t="shared" si="6"/>
        <v>0</v>
      </c>
    </row>
    <row r="24" spans="1:22" s="116" customFormat="1" ht="19.5" customHeight="1" x14ac:dyDescent="0.2">
      <c r="A24" s="137" t="s">
        <v>30</v>
      </c>
      <c r="B24" s="157" t="s">
        <v>31</v>
      </c>
      <c r="C24" s="157"/>
      <c r="D24" s="157"/>
      <c r="E24" s="110" t="s">
        <v>7</v>
      </c>
      <c r="F24" s="111" t="s">
        <v>32</v>
      </c>
      <c r="G24" s="154">
        <v>2200</v>
      </c>
      <c r="H24" s="158" t="s">
        <v>33</v>
      </c>
      <c r="I24" s="156">
        <v>352</v>
      </c>
      <c r="J24" s="115" t="s">
        <v>33</v>
      </c>
      <c r="K24" s="115" t="s">
        <v>33</v>
      </c>
      <c r="L24" s="119" t="s">
        <v>281</v>
      </c>
      <c r="M24" s="159" t="s">
        <v>288</v>
      </c>
      <c r="N24" s="115"/>
      <c r="P24" s="117">
        <v>2500</v>
      </c>
      <c r="Q24" s="112">
        <f t="shared" si="3"/>
        <v>300</v>
      </c>
      <c r="R24" s="112">
        <f t="shared" si="4"/>
        <v>2200</v>
      </c>
      <c r="T24" s="116">
        <v>400</v>
      </c>
      <c r="U24" s="106">
        <f t="shared" si="5"/>
        <v>48</v>
      </c>
      <c r="V24" s="106">
        <f t="shared" si="6"/>
        <v>352</v>
      </c>
    </row>
    <row r="25" spans="1:22" s="116" customFormat="1" ht="19.5" customHeight="1" x14ac:dyDescent="0.2">
      <c r="A25" s="137" t="s">
        <v>34</v>
      </c>
      <c r="B25" s="157" t="s">
        <v>35</v>
      </c>
      <c r="C25" s="157"/>
      <c r="D25" s="160"/>
      <c r="E25" s="110" t="s">
        <v>7</v>
      </c>
      <c r="F25" s="111" t="s">
        <v>32</v>
      </c>
      <c r="G25" s="154">
        <v>1936</v>
      </c>
      <c r="H25" s="158" t="s">
        <v>33</v>
      </c>
      <c r="I25" s="156">
        <v>352</v>
      </c>
      <c r="J25" s="115" t="s">
        <v>33</v>
      </c>
      <c r="K25" s="115" t="s">
        <v>33</v>
      </c>
      <c r="L25" s="119" t="s">
        <v>281</v>
      </c>
      <c r="M25" s="159" t="s">
        <v>288</v>
      </c>
      <c r="N25" s="115"/>
      <c r="P25" s="117">
        <v>2200</v>
      </c>
      <c r="Q25" s="112">
        <f t="shared" si="3"/>
        <v>264</v>
      </c>
      <c r="R25" s="112">
        <f t="shared" si="4"/>
        <v>1936</v>
      </c>
      <c r="T25" s="116">
        <v>400</v>
      </c>
      <c r="U25" s="106">
        <f t="shared" si="5"/>
        <v>48</v>
      </c>
      <c r="V25" s="106">
        <f t="shared" si="6"/>
        <v>352</v>
      </c>
    </row>
    <row r="26" spans="1:22" s="116" customFormat="1" ht="19.5" customHeight="1" x14ac:dyDescent="0.2">
      <c r="A26" s="137" t="s">
        <v>36</v>
      </c>
      <c r="B26" s="157" t="s">
        <v>37</v>
      </c>
      <c r="C26" s="157"/>
      <c r="D26" s="160"/>
      <c r="E26" s="110">
        <v>16</v>
      </c>
      <c r="F26" s="111" t="s">
        <v>32</v>
      </c>
      <c r="G26" s="103">
        <v>1056</v>
      </c>
      <c r="H26" s="103">
        <f>G26*E26</f>
        <v>16896</v>
      </c>
      <c r="I26" s="104">
        <v>352</v>
      </c>
      <c r="J26" s="104">
        <f>I26*E26</f>
        <v>5632</v>
      </c>
      <c r="K26" s="104">
        <f>J26+H26</f>
        <v>22528</v>
      </c>
      <c r="L26" s="119" t="s">
        <v>281</v>
      </c>
      <c r="M26" s="159" t="s">
        <v>288</v>
      </c>
      <c r="N26" s="115"/>
      <c r="P26" s="117">
        <v>1200</v>
      </c>
      <c r="Q26" s="112">
        <f t="shared" si="3"/>
        <v>144</v>
      </c>
      <c r="R26" s="112">
        <f t="shared" si="4"/>
        <v>1056</v>
      </c>
      <c r="T26" s="116">
        <v>400</v>
      </c>
      <c r="U26" s="106">
        <f t="shared" si="5"/>
        <v>48</v>
      </c>
      <c r="V26" s="106">
        <f t="shared" si="6"/>
        <v>352</v>
      </c>
    </row>
    <row r="27" spans="1:22" s="116" customFormat="1" ht="19.5" customHeight="1" x14ac:dyDescent="0.2">
      <c r="A27" s="161">
        <v>3.6</v>
      </c>
      <c r="B27" s="151" t="s">
        <v>38</v>
      </c>
      <c r="C27" s="152"/>
      <c r="D27" s="153"/>
      <c r="E27" s="102"/>
      <c r="F27" s="102"/>
      <c r="G27" s="154">
        <v>0</v>
      </c>
      <c r="H27" s="155"/>
      <c r="I27" s="156">
        <v>0</v>
      </c>
      <c r="J27" s="139"/>
      <c r="K27" s="139"/>
      <c r="L27" s="111"/>
      <c r="M27" s="111"/>
      <c r="N27" s="139"/>
      <c r="P27" s="117"/>
      <c r="Q27" s="112">
        <f t="shared" si="3"/>
        <v>0</v>
      </c>
      <c r="R27" s="112">
        <f t="shared" si="4"/>
        <v>0</v>
      </c>
      <c r="U27" s="106">
        <f t="shared" si="5"/>
        <v>0</v>
      </c>
      <c r="V27" s="106">
        <f t="shared" si="6"/>
        <v>0</v>
      </c>
    </row>
    <row r="28" spans="1:22" s="116" customFormat="1" ht="19.5" customHeight="1" x14ac:dyDescent="0.2">
      <c r="A28" s="137" t="s">
        <v>39</v>
      </c>
      <c r="B28" s="109" t="s">
        <v>40</v>
      </c>
      <c r="C28" s="109"/>
      <c r="D28" s="157"/>
      <c r="E28" s="110" t="s">
        <v>7</v>
      </c>
      <c r="F28" s="111" t="s">
        <v>4</v>
      </c>
      <c r="G28" s="154">
        <v>4400</v>
      </c>
      <c r="H28" s="158" t="s">
        <v>33</v>
      </c>
      <c r="I28" s="156">
        <v>880</v>
      </c>
      <c r="J28" s="115" t="s">
        <v>33</v>
      </c>
      <c r="K28" s="115" t="s">
        <v>33</v>
      </c>
      <c r="L28" s="119" t="s">
        <v>289</v>
      </c>
      <c r="M28" s="119" t="s">
        <v>287</v>
      </c>
      <c r="N28" s="115"/>
      <c r="P28" s="117">
        <v>5000</v>
      </c>
      <c r="Q28" s="112">
        <f t="shared" si="3"/>
        <v>600</v>
      </c>
      <c r="R28" s="112">
        <f t="shared" si="4"/>
        <v>4400</v>
      </c>
      <c r="T28" s="116">
        <v>1000</v>
      </c>
      <c r="U28" s="106">
        <f t="shared" si="5"/>
        <v>120</v>
      </c>
      <c r="V28" s="106">
        <f t="shared" si="6"/>
        <v>880</v>
      </c>
    </row>
    <row r="29" spans="1:22" s="116" customFormat="1" ht="19.5" customHeight="1" x14ac:dyDescent="0.2">
      <c r="A29" s="137" t="s">
        <v>41</v>
      </c>
      <c r="B29" s="109" t="s">
        <v>35</v>
      </c>
      <c r="C29" s="109"/>
      <c r="D29" s="157"/>
      <c r="E29" s="110" t="s">
        <v>7</v>
      </c>
      <c r="F29" s="111" t="s">
        <v>4</v>
      </c>
      <c r="G29" s="154">
        <v>3520</v>
      </c>
      <c r="H29" s="158" t="s">
        <v>33</v>
      </c>
      <c r="I29" s="156">
        <v>880</v>
      </c>
      <c r="J29" s="115" t="s">
        <v>33</v>
      </c>
      <c r="K29" s="115" t="s">
        <v>33</v>
      </c>
      <c r="L29" s="119" t="s">
        <v>289</v>
      </c>
      <c r="M29" s="119" t="s">
        <v>287</v>
      </c>
      <c r="N29" s="115"/>
      <c r="P29" s="117">
        <v>4000</v>
      </c>
      <c r="Q29" s="112">
        <f t="shared" si="3"/>
        <v>480</v>
      </c>
      <c r="R29" s="112">
        <f t="shared" si="4"/>
        <v>3520</v>
      </c>
      <c r="T29" s="116">
        <v>1000</v>
      </c>
      <c r="U29" s="106">
        <f t="shared" si="5"/>
        <v>120</v>
      </c>
      <c r="V29" s="106">
        <f t="shared" si="6"/>
        <v>880</v>
      </c>
    </row>
    <row r="30" spans="1:22" s="116" customFormat="1" ht="19.5" customHeight="1" x14ac:dyDescent="0.2">
      <c r="A30" s="137" t="s">
        <v>42</v>
      </c>
      <c r="B30" s="162" t="s">
        <v>37</v>
      </c>
      <c r="C30" s="162"/>
      <c r="D30" s="157"/>
      <c r="E30" s="110">
        <v>16</v>
      </c>
      <c r="F30" s="111" t="s">
        <v>6</v>
      </c>
      <c r="G30" s="103">
        <v>3080</v>
      </c>
      <c r="H30" s="103">
        <f>G30*E30</f>
        <v>49280</v>
      </c>
      <c r="I30" s="156">
        <v>880</v>
      </c>
      <c r="J30" s="104">
        <f>I30*E30</f>
        <v>14080</v>
      </c>
      <c r="K30" s="104">
        <f>J30+H30</f>
        <v>63360</v>
      </c>
      <c r="L30" s="119" t="s">
        <v>289</v>
      </c>
      <c r="M30" s="119" t="s">
        <v>287</v>
      </c>
      <c r="N30" s="115"/>
      <c r="P30" s="112">
        <v>3500</v>
      </c>
      <c r="Q30" s="112">
        <f t="shared" si="3"/>
        <v>420</v>
      </c>
      <c r="R30" s="112">
        <f t="shared" si="4"/>
        <v>3080</v>
      </c>
      <c r="S30" s="163"/>
      <c r="T30" s="163">
        <v>1000</v>
      </c>
      <c r="U30" s="106">
        <f t="shared" si="5"/>
        <v>120</v>
      </c>
      <c r="V30" s="106">
        <f t="shared" si="6"/>
        <v>880</v>
      </c>
    </row>
    <row r="31" spans="1:22" s="163" customFormat="1" ht="19.5" customHeight="1" x14ac:dyDescent="0.2">
      <c r="A31" s="161">
        <v>3.7</v>
      </c>
      <c r="B31" s="164" t="s">
        <v>43</v>
      </c>
      <c r="C31" s="165"/>
      <c r="D31" s="165"/>
      <c r="E31" s="166"/>
      <c r="F31" s="166"/>
      <c r="G31" s="154">
        <v>0</v>
      </c>
      <c r="H31" s="167"/>
      <c r="I31" s="168">
        <v>0</v>
      </c>
      <c r="J31" s="169"/>
      <c r="K31" s="169"/>
      <c r="L31" s="170"/>
      <c r="M31" s="170"/>
      <c r="N31" s="171"/>
      <c r="P31" s="112"/>
      <c r="Q31" s="112">
        <f t="shared" si="3"/>
        <v>0</v>
      </c>
      <c r="R31" s="112">
        <f t="shared" si="4"/>
        <v>0</v>
      </c>
      <c r="U31" s="106">
        <f t="shared" si="5"/>
        <v>0</v>
      </c>
      <c r="V31" s="106">
        <f t="shared" si="6"/>
        <v>0</v>
      </c>
    </row>
    <row r="32" spans="1:22" s="163" customFormat="1" ht="19.5" customHeight="1" x14ac:dyDescent="0.2">
      <c r="A32" s="172" t="s">
        <v>44</v>
      </c>
      <c r="B32" s="141" t="s">
        <v>45</v>
      </c>
      <c r="C32" s="162"/>
      <c r="D32" s="165"/>
      <c r="E32" s="173">
        <v>2</v>
      </c>
      <c r="F32" s="174" t="s">
        <v>4</v>
      </c>
      <c r="G32" s="103">
        <v>162800</v>
      </c>
      <c r="H32" s="103">
        <f>G32*E32</f>
        <v>325600</v>
      </c>
      <c r="I32" s="104">
        <v>13200</v>
      </c>
      <c r="J32" s="104">
        <f>I32*E32</f>
        <v>26400</v>
      </c>
      <c r="K32" s="104">
        <f>J32+H32</f>
        <v>352000</v>
      </c>
      <c r="L32" s="119" t="s">
        <v>290</v>
      </c>
      <c r="M32" s="119" t="s">
        <v>291</v>
      </c>
      <c r="N32" s="175"/>
      <c r="P32" s="112">
        <v>185000</v>
      </c>
      <c r="Q32" s="112">
        <f t="shared" si="3"/>
        <v>22200</v>
      </c>
      <c r="R32" s="112">
        <f t="shared" si="4"/>
        <v>162800</v>
      </c>
      <c r="T32" s="163">
        <v>15000</v>
      </c>
      <c r="U32" s="106">
        <f t="shared" si="5"/>
        <v>1800</v>
      </c>
      <c r="V32" s="106">
        <f t="shared" si="6"/>
        <v>13200</v>
      </c>
    </row>
    <row r="33" spans="1:22" s="163" customFormat="1" ht="19.5" customHeight="1" x14ac:dyDescent="0.2">
      <c r="A33" s="161">
        <v>3.8</v>
      </c>
      <c r="B33" s="164" t="s">
        <v>46</v>
      </c>
      <c r="C33" s="165"/>
      <c r="D33" s="165"/>
      <c r="E33" s="166"/>
      <c r="F33" s="166"/>
      <c r="G33" s="154">
        <v>0</v>
      </c>
      <c r="H33" s="167"/>
      <c r="I33" s="168">
        <v>0</v>
      </c>
      <c r="J33" s="169"/>
      <c r="K33" s="169"/>
      <c r="L33" s="170"/>
      <c r="M33" s="170"/>
      <c r="N33" s="171"/>
      <c r="P33" s="112"/>
      <c r="Q33" s="112">
        <f t="shared" si="3"/>
        <v>0</v>
      </c>
      <c r="R33" s="112">
        <f t="shared" si="4"/>
        <v>0</v>
      </c>
      <c r="U33" s="106">
        <f t="shared" si="5"/>
        <v>0</v>
      </c>
      <c r="V33" s="106">
        <f t="shared" si="6"/>
        <v>0</v>
      </c>
    </row>
    <row r="34" spans="1:22" s="163" customFormat="1" ht="19.5" customHeight="1" x14ac:dyDescent="0.2">
      <c r="A34" s="172" t="s">
        <v>47</v>
      </c>
      <c r="B34" s="141" t="s">
        <v>349</v>
      </c>
      <c r="C34" s="165"/>
      <c r="D34" s="165"/>
      <c r="E34" s="173">
        <v>1</v>
      </c>
      <c r="F34" s="174" t="s">
        <v>6</v>
      </c>
      <c r="G34" s="103">
        <v>101200</v>
      </c>
      <c r="H34" s="103">
        <f t="shared" ref="H34:H40" si="13">G34*E34</f>
        <v>101200</v>
      </c>
      <c r="I34" s="104">
        <v>4400</v>
      </c>
      <c r="J34" s="104">
        <f t="shared" ref="J34:J40" si="14">I34*E34</f>
        <v>4400</v>
      </c>
      <c r="K34" s="104">
        <f t="shared" ref="K34:K40" si="15">J34+H34</f>
        <v>105600</v>
      </c>
      <c r="L34" s="119" t="s">
        <v>292</v>
      </c>
      <c r="M34" s="119" t="s">
        <v>291</v>
      </c>
      <c r="N34" s="175"/>
      <c r="P34" s="112">
        <v>115000</v>
      </c>
      <c r="Q34" s="112">
        <f t="shared" si="3"/>
        <v>13800</v>
      </c>
      <c r="R34" s="112">
        <f t="shared" si="4"/>
        <v>101200</v>
      </c>
      <c r="T34" s="163">
        <v>5000</v>
      </c>
      <c r="U34" s="106">
        <f t="shared" si="5"/>
        <v>600</v>
      </c>
      <c r="V34" s="106">
        <f t="shared" si="6"/>
        <v>4400</v>
      </c>
    </row>
    <row r="35" spans="1:22" s="163" customFormat="1" ht="19.5" customHeight="1" x14ac:dyDescent="0.2">
      <c r="A35" s="172" t="s">
        <v>48</v>
      </c>
      <c r="B35" s="141" t="s">
        <v>330</v>
      </c>
      <c r="C35" s="162"/>
      <c r="D35" s="165"/>
      <c r="E35" s="173">
        <v>1</v>
      </c>
      <c r="F35" s="174" t="s">
        <v>6</v>
      </c>
      <c r="G35" s="103">
        <v>110000</v>
      </c>
      <c r="H35" s="103">
        <f t="shared" si="13"/>
        <v>110000</v>
      </c>
      <c r="I35" s="104">
        <v>4400</v>
      </c>
      <c r="J35" s="104">
        <f t="shared" si="14"/>
        <v>4400</v>
      </c>
      <c r="K35" s="104">
        <f t="shared" si="15"/>
        <v>114400</v>
      </c>
      <c r="L35" s="119" t="s">
        <v>292</v>
      </c>
      <c r="M35" s="119" t="s">
        <v>291</v>
      </c>
      <c r="N35" s="175"/>
      <c r="P35" s="117">
        <v>125000</v>
      </c>
      <c r="Q35" s="112">
        <f t="shared" si="3"/>
        <v>15000</v>
      </c>
      <c r="R35" s="112">
        <f t="shared" si="4"/>
        <v>110000</v>
      </c>
      <c r="S35" s="116"/>
      <c r="T35" s="116">
        <v>5000</v>
      </c>
      <c r="U35" s="106">
        <f t="shared" si="5"/>
        <v>600</v>
      </c>
      <c r="V35" s="106">
        <f t="shared" si="6"/>
        <v>4400</v>
      </c>
    </row>
    <row r="36" spans="1:22" s="116" customFormat="1" ht="19.5" customHeight="1" x14ac:dyDescent="0.2">
      <c r="A36" s="176">
        <v>3.9</v>
      </c>
      <c r="B36" s="177" t="s">
        <v>350</v>
      </c>
      <c r="C36" s="177"/>
      <c r="D36" s="177"/>
      <c r="E36" s="110">
        <v>1</v>
      </c>
      <c r="F36" s="102" t="s">
        <v>17</v>
      </c>
      <c r="G36" s="103">
        <v>528000</v>
      </c>
      <c r="H36" s="103">
        <f t="shared" si="13"/>
        <v>528000</v>
      </c>
      <c r="I36" s="104">
        <v>66000</v>
      </c>
      <c r="J36" s="104">
        <f t="shared" si="14"/>
        <v>66000</v>
      </c>
      <c r="K36" s="104">
        <f t="shared" si="15"/>
        <v>594000</v>
      </c>
      <c r="L36" s="119"/>
      <c r="M36" s="119"/>
      <c r="N36" s="139"/>
      <c r="P36" s="117">
        <v>600000</v>
      </c>
      <c r="Q36" s="112">
        <f t="shared" si="3"/>
        <v>72000</v>
      </c>
      <c r="R36" s="112">
        <f t="shared" si="4"/>
        <v>528000</v>
      </c>
      <c r="T36" s="116">
        <v>75000</v>
      </c>
      <c r="U36" s="106">
        <f t="shared" si="5"/>
        <v>9000</v>
      </c>
      <c r="V36" s="106">
        <f t="shared" si="6"/>
        <v>66000</v>
      </c>
    </row>
    <row r="37" spans="1:22" s="116" customFormat="1" ht="19.5" customHeight="1" x14ac:dyDescent="0.2">
      <c r="A37" s="178">
        <v>3.1</v>
      </c>
      <c r="B37" s="157" t="s">
        <v>51</v>
      </c>
      <c r="C37" s="157"/>
      <c r="D37" s="160"/>
      <c r="E37" s="110">
        <v>8</v>
      </c>
      <c r="F37" s="111" t="s">
        <v>52</v>
      </c>
      <c r="G37" s="103">
        <v>9680</v>
      </c>
      <c r="H37" s="103">
        <f t="shared" si="13"/>
        <v>77440</v>
      </c>
      <c r="I37" s="104">
        <v>2640</v>
      </c>
      <c r="J37" s="104">
        <f t="shared" si="14"/>
        <v>21120</v>
      </c>
      <c r="K37" s="104">
        <f t="shared" si="15"/>
        <v>98560</v>
      </c>
      <c r="L37" s="119"/>
      <c r="M37" s="119"/>
      <c r="N37" s="139"/>
      <c r="P37" s="117">
        <v>11000</v>
      </c>
      <c r="Q37" s="112">
        <f t="shared" si="3"/>
        <v>1320</v>
      </c>
      <c r="R37" s="112">
        <f t="shared" si="4"/>
        <v>9680</v>
      </c>
      <c r="T37" s="116">
        <v>3000</v>
      </c>
      <c r="U37" s="106">
        <f t="shared" si="5"/>
        <v>360</v>
      </c>
      <c r="V37" s="106">
        <f t="shared" si="6"/>
        <v>2640</v>
      </c>
    </row>
    <row r="38" spans="1:22" s="116" customFormat="1" ht="19.5" customHeight="1" x14ac:dyDescent="0.2">
      <c r="A38" s="178">
        <v>3.11</v>
      </c>
      <c r="B38" s="140" t="s">
        <v>53</v>
      </c>
      <c r="C38" s="157"/>
      <c r="D38" s="160"/>
      <c r="E38" s="110">
        <v>1</v>
      </c>
      <c r="F38" s="102" t="s">
        <v>17</v>
      </c>
      <c r="G38" s="103">
        <v>44000</v>
      </c>
      <c r="H38" s="103">
        <f t="shared" si="13"/>
        <v>44000</v>
      </c>
      <c r="I38" s="104">
        <v>22000</v>
      </c>
      <c r="J38" s="104">
        <f t="shared" si="14"/>
        <v>22000</v>
      </c>
      <c r="K38" s="104">
        <f t="shared" si="15"/>
        <v>66000</v>
      </c>
      <c r="L38" s="119" t="s">
        <v>293</v>
      </c>
      <c r="M38" s="119" t="s">
        <v>291</v>
      </c>
      <c r="N38" s="139"/>
      <c r="P38" s="117">
        <v>50000</v>
      </c>
      <c r="Q38" s="112">
        <f t="shared" si="3"/>
        <v>6000</v>
      </c>
      <c r="R38" s="112">
        <f t="shared" si="4"/>
        <v>44000</v>
      </c>
      <c r="T38" s="116">
        <v>25000</v>
      </c>
      <c r="U38" s="106">
        <f t="shared" si="5"/>
        <v>3000</v>
      </c>
      <c r="V38" s="106">
        <f t="shared" si="6"/>
        <v>22000</v>
      </c>
    </row>
    <row r="39" spans="1:22" s="116" customFormat="1" ht="19.5" customHeight="1" x14ac:dyDescent="0.2">
      <c r="A39" s="178">
        <v>3.12</v>
      </c>
      <c r="B39" s="140" t="s">
        <v>54</v>
      </c>
      <c r="C39" s="157"/>
      <c r="D39" s="160"/>
      <c r="E39" s="110">
        <v>1</v>
      </c>
      <c r="F39" s="102" t="s">
        <v>17</v>
      </c>
      <c r="G39" s="103">
        <v>22000</v>
      </c>
      <c r="H39" s="103">
        <f t="shared" si="13"/>
        <v>22000</v>
      </c>
      <c r="I39" s="104">
        <v>13200</v>
      </c>
      <c r="J39" s="104">
        <f t="shared" si="14"/>
        <v>13200</v>
      </c>
      <c r="K39" s="104">
        <f t="shared" si="15"/>
        <v>35200</v>
      </c>
      <c r="L39" s="119" t="s">
        <v>293</v>
      </c>
      <c r="M39" s="119" t="s">
        <v>291</v>
      </c>
      <c r="N39" s="139"/>
      <c r="P39" s="117">
        <v>25000</v>
      </c>
      <c r="Q39" s="112">
        <f t="shared" si="3"/>
        <v>3000</v>
      </c>
      <c r="R39" s="112">
        <f t="shared" si="4"/>
        <v>22000</v>
      </c>
      <c r="T39" s="116">
        <v>15000</v>
      </c>
      <c r="U39" s="106">
        <f t="shared" si="5"/>
        <v>1800</v>
      </c>
      <c r="V39" s="106">
        <f t="shared" si="6"/>
        <v>13200</v>
      </c>
    </row>
    <row r="40" spans="1:22" s="116" customFormat="1" ht="19.5" customHeight="1" x14ac:dyDescent="0.2">
      <c r="A40" s="178">
        <v>3.13</v>
      </c>
      <c r="B40" s="179" t="s">
        <v>55</v>
      </c>
      <c r="C40" s="179"/>
      <c r="D40" s="179"/>
      <c r="E40" s="110">
        <v>1</v>
      </c>
      <c r="F40" s="102" t="s">
        <v>17</v>
      </c>
      <c r="G40" s="103">
        <v>0</v>
      </c>
      <c r="H40" s="103">
        <f t="shared" si="13"/>
        <v>0</v>
      </c>
      <c r="I40" s="104">
        <v>66000</v>
      </c>
      <c r="J40" s="104">
        <f t="shared" si="14"/>
        <v>66000</v>
      </c>
      <c r="K40" s="104">
        <f t="shared" si="15"/>
        <v>66000</v>
      </c>
      <c r="L40" s="180"/>
      <c r="M40" s="180"/>
      <c r="N40" s="139"/>
      <c r="P40" s="124">
        <v>0</v>
      </c>
      <c r="Q40" s="112">
        <f t="shared" si="3"/>
        <v>0</v>
      </c>
      <c r="R40" s="112">
        <f t="shared" si="4"/>
        <v>0</v>
      </c>
      <c r="S40" s="123"/>
      <c r="T40" s="123">
        <v>75000</v>
      </c>
      <c r="U40" s="106">
        <f t="shared" si="5"/>
        <v>9000</v>
      </c>
      <c r="V40" s="106">
        <f t="shared" si="6"/>
        <v>66000</v>
      </c>
    </row>
    <row r="41" spans="1:22" s="123" customFormat="1" ht="19.5" customHeight="1" x14ac:dyDescent="0.2">
      <c r="A41" s="120" t="s">
        <v>19</v>
      </c>
      <c r="B41" s="120"/>
      <c r="C41" s="120"/>
      <c r="D41" s="120"/>
      <c r="E41" s="120"/>
      <c r="F41" s="120"/>
      <c r="G41" s="121"/>
      <c r="H41" s="121"/>
      <c r="I41" s="121"/>
      <c r="J41" s="121"/>
      <c r="K41" s="121"/>
      <c r="L41" s="122"/>
      <c r="M41" s="122"/>
      <c r="N41" s="121"/>
      <c r="P41" s="142"/>
      <c r="Q41" s="112">
        <f t="shared" si="3"/>
        <v>0</v>
      </c>
      <c r="R41" s="112">
        <f t="shared" si="4"/>
        <v>0</v>
      </c>
      <c r="S41" s="143"/>
      <c r="T41" s="143"/>
      <c r="U41" s="106">
        <f t="shared" si="5"/>
        <v>0</v>
      </c>
      <c r="V41" s="106">
        <f t="shared" si="6"/>
        <v>0</v>
      </c>
    </row>
    <row r="42" spans="1:22" s="143" customFormat="1" ht="19.5" customHeight="1" x14ac:dyDescent="0.2">
      <c r="A42" s="125">
        <v>4</v>
      </c>
      <c r="B42" s="181" t="s">
        <v>56</v>
      </c>
      <c r="C42" s="182"/>
      <c r="D42" s="182"/>
      <c r="E42" s="183"/>
      <c r="F42" s="183"/>
      <c r="G42" s="130"/>
      <c r="H42" s="183"/>
      <c r="I42" s="131"/>
      <c r="J42" s="184"/>
      <c r="K42" s="184"/>
      <c r="L42" s="185"/>
      <c r="M42" s="185"/>
      <c r="N42" s="184"/>
      <c r="P42" s="117"/>
      <c r="Q42" s="112">
        <f t="shared" si="3"/>
        <v>0</v>
      </c>
      <c r="R42" s="112">
        <f t="shared" si="4"/>
        <v>0</v>
      </c>
      <c r="S42" s="186"/>
      <c r="T42" s="186"/>
      <c r="U42" s="106">
        <f t="shared" si="5"/>
        <v>0</v>
      </c>
      <c r="V42" s="106">
        <f t="shared" si="6"/>
        <v>0</v>
      </c>
    </row>
    <row r="43" spans="1:22" s="186" customFormat="1" ht="19.5" customHeight="1" x14ac:dyDescent="0.2">
      <c r="A43" s="150">
        <v>4.0999999999999996</v>
      </c>
      <c r="B43" s="187" t="s">
        <v>57</v>
      </c>
      <c r="C43" s="109"/>
      <c r="D43" s="188"/>
      <c r="E43" s="189"/>
      <c r="F43" s="102"/>
      <c r="G43" s="154"/>
      <c r="H43" s="102"/>
      <c r="I43" s="156"/>
      <c r="J43" s="190"/>
      <c r="K43" s="190"/>
      <c r="L43" s="191"/>
      <c r="M43" s="191"/>
      <c r="N43" s="190"/>
      <c r="P43" s="117"/>
      <c r="Q43" s="112">
        <f t="shared" si="3"/>
        <v>0</v>
      </c>
      <c r="R43" s="112">
        <f t="shared" si="4"/>
        <v>0</v>
      </c>
      <c r="S43" s="116"/>
      <c r="T43" s="116"/>
      <c r="U43" s="106">
        <f t="shared" si="5"/>
        <v>0</v>
      </c>
      <c r="V43" s="106">
        <f t="shared" si="6"/>
        <v>0</v>
      </c>
    </row>
    <row r="44" spans="1:22" s="116" customFormat="1" ht="19.5" customHeight="1" x14ac:dyDescent="0.2">
      <c r="A44" s="137" t="s">
        <v>58</v>
      </c>
      <c r="B44" s="157" t="s">
        <v>59</v>
      </c>
      <c r="C44" s="157"/>
      <c r="D44" s="188"/>
      <c r="E44" s="110" t="s">
        <v>7</v>
      </c>
      <c r="F44" s="111" t="s">
        <v>32</v>
      </c>
      <c r="G44" s="154">
        <v>3784</v>
      </c>
      <c r="H44" s="158" t="s">
        <v>33</v>
      </c>
      <c r="I44" s="156">
        <v>704</v>
      </c>
      <c r="J44" s="115" t="s">
        <v>33</v>
      </c>
      <c r="K44" s="115" t="s">
        <v>33</v>
      </c>
      <c r="L44" s="159" t="s">
        <v>281</v>
      </c>
      <c r="M44" s="159" t="s">
        <v>294</v>
      </c>
      <c r="N44" s="115"/>
      <c r="P44" s="117">
        <v>4300</v>
      </c>
      <c r="Q44" s="112">
        <f t="shared" si="3"/>
        <v>516</v>
      </c>
      <c r="R44" s="112">
        <f t="shared" si="4"/>
        <v>3784</v>
      </c>
      <c r="T44" s="116">
        <v>800</v>
      </c>
      <c r="U44" s="106">
        <f t="shared" si="5"/>
        <v>96</v>
      </c>
      <c r="V44" s="106">
        <f t="shared" si="6"/>
        <v>704</v>
      </c>
    </row>
    <row r="45" spans="1:22" s="116" customFormat="1" ht="19.5" customHeight="1" x14ac:dyDescent="0.2">
      <c r="A45" s="137" t="s">
        <v>60</v>
      </c>
      <c r="B45" s="157" t="s">
        <v>61</v>
      </c>
      <c r="C45" s="157"/>
      <c r="D45" s="188"/>
      <c r="E45" s="110" t="s">
        <v>7</v>
      </c>
      <c r="F45" s="111" t="s">
        <v>32</v>
      </c>
      <c r="G45" s="154">
        <v>2904</v>
      </c>
      <c r="H45" s="158" t="s">
        <v>33</v>
      </c>
      <c r="I45" s="156">
        <v>660</v>
      </c>
      <c r="J45" s="115" t="s">
        <v>33</v>
      </c>
      <c r="K45" s="115" t="s">
        <v>33</v>
      </c>
      <c r="L45" s="159" t="s">
        <v>281</v>
      </c>
      <c r="M45" s="159" t="s">
        <v>294</v>
      </c>
      <c r="N45" s="115"/>
      <c r="P45" s="117">
        <v>3300</v>
      </c>
      <c r="Q45" s="112">
        <f t="shared" si="3"/>
        <v>396</v>
      </c>
      <c r="R45" s="112">
        <f t="shared" si="4"/>
        <v>2904</v>
      </c>
      <c r="T45" s="116">
        <v>750</v>
      </c>
      <c r="U45" s="106">
        <f t="shared" si="5"/>
        <v>90</v>
      </c>
      <c r="V45" s="106">
        <f t="shared" si="6"/>
        <v>660</v>
      </c>
    </row>
    <row r="46" spans="1:22" s="116" customFormat="1" ht="19.5" customHeight="1" x14ac:dyDescent="0.2">
      <c r="A46" s="137" t="s">
        <v>62</v>
      </c>
      <c r="B46" s="157" t="s">
        <v>63</v>
      </c>
      <c r="C46" s="157"/>
      <c r="D46" s="188"/>
      <c r="E46" s="110" t="s">
        <v>7</v>
      </c>
      <c r="F46" s="111" t="s">
        <v>32</v>
      </c>
      <c r="G46" s="154">
        <v>2464</v>
      </c>
      <c r="H46" s="158" t="s">
        <v>33</v>
      </c>
      <c r="I46" s="156">
        <v>642.4</v>
      </c>
      <c r="J46" s="115" t="s">
        <v>33</v>
      </c>
      <c r="K46" s="115" t="s">
        <v>33</v>
      </c>
      <c r="L46" s="159" t="s">
        <v>281</v>
      </c>
      <c r="M46" s="159" t="s">
        <v>294</v>
      </c>
      <c r="N46" s="115"/>
      <c r="P46" s="117">
        <v>2800</v>
      </c>
      <c r="Q46" s="112">
        <f t="shared" si="3"/>
        <v>336</v>
      </c>
      <c r="R46" s="112">
        <f t="shared" si="4"/>
        <v>2464</v>
      </c>
      <c r="T46" s="116">
        <v>730</v>
      </c>
      <c r="U46" s="106">
        <f t="shared" si="5"/>
        <v>87.6</v>
      </c>
      <c r="V46" s="106">
        <f t="shared" si="6"/>
        <v>642.4</v>
      </c>
    </row>
    <row r="47" spans="1:22" s="116" customFormat="1" ht="19.5" customHeight="1" x14ac:dyDescent="0.2">
      <c r="A47" s="137" t="s">
        <v>64</v>
      </c>
      <c r="B47" s="157" t="s">
        <v>65</v>
      </c>
      <c r="C47" s="157"/>
      <c r="D47" s="109"/>
      <c r="E47" s="110">
        <v>3</v>
      </c>
      <c r="F47" s="111" t="s">
        <v>32</v>
      </c>
      <c r="G47" s="103">
        <v>2024</v>
      </c>
      <c r="H47" s="103">
        <f>G47*E47</f>
        <v>6072</v>
      </c>
      <c r="I47" s="104">
        <v>580.79999999999995</v>
      </c>
      <c r="J47" s="104">
        <f>I47*E47</f>
        <v>1742.3999999999999</v>
      </c>
      <c r="K47" s="104">
        <f>J47+H47</f>
        <v>7814.4</v>
      </c>
      <c r="L47" s="159" t="s">
        <v>281</v>
      </c>
      <c r="M47" s="159" t="s">
        <v>294</v>
      </c>
      <c r="N47" s="115"/>
      <c r="P47" s="117">
        <v>2300</v>
      </c>
      <c r="Q47" s="112">
        <f t="shared" si="3"/>
        <v>276</v>
      </c>
      <c r="R47" s="112">
        <f t="shared" si="4"/>
        <v>2024</v>
      </c>
      <c r="S47" s="186"/>
      <c r="T47" s="186">
        <v>660</v>
      </c>
      <c r="U47" s="106">
        <f t="shared" si="5"/>
        <v>79.2</v>
      </c>
      <c r="V47" s="106">
        <f t="shared" si="6"/>
        <v>580.79999999999995</v>
      </c>
    </row>
    <row r="48" spans="1:22" s="186" customFormat="1" ht="19.5" customHeight="1" x14ac:dyDescent="0.2">
      <c r="A48" s="150">
        <v>4.2</v>
      </c>
      <c r="B48" s="187" t="s">
        <v>66</v>
      </c>
      <c r="C48" s="109"/>
      <c r="D48" s="188"/>
      <c r="E48" s="189"/>
      <c r="F48" s="102"/>
      <c r="G48" s="154">
        <v>0</v>
      </c>
      <c r="H48" s="102"/>
      <c r="I48" s="156">
        <v>0</v>
      </c>
      <c r="J48" s="190"/>
      <c r="K48" s="190"/>
      <c r="L48" s="191"/>
      <c r="M48" s="191"/>
      <c r="N48" s="190"/>
      <c r="P48" s="117"/>
      <c r="Q48" s="112">
        <f t="shared" si="3"/>
        <v>0</v>
      </c>
      <c r="R48" s="112">
        <f t="shared" si="4"/>
        <v>0</v>
      </c>
      <c r="S48" s="116"/>
      <c r="T48" s="116"/>
      <c r="U48" s="106">
        <f t="shared" si="5"/>
        <v>0</v>
      </c>
      <c r="V48" s="106">
        <f t="shared" si="6"/>
        <v>0</v>
      </c>
    </row>
    <row r="49" spans="1:22" s="116" customFormat="1" ht="19.5" customHeight="1" x14ac:dyDescent="0.2">
      <c r="A49" s="137" t="s">
        <v>67</v>
      </c>
      <c r="B49" s="157" t="s">
        <v>59</v>
      </c>
      <c r="C49" s="157"/>
      <c r="D49" s="188"/>
      <c r="E49" s="110" t="s">
        <v>7</v>
      </c>
      <c r="F49" s="111" t="s">
        <v>32</v>
      </c>
      <c r="G49" s="154">
        <v>6424</v>
      </c>
      <c r="H49" s="158" t="s">
        <v>33</v>
      </c>
      <c r="I49" s="156">
        <v>704</v>
      </c>
      <c r="J49" s="115" t="s">
        <v>33</v>
      </c>
      <c r="K49" s="115" t="s">
        <v>33</v>
      </c>
      <c r="L49" s="159" t="s">
        <v>281</v>
      </c>
      <c r="M49" s="159" t="s">
        <v>295</v>
      </c>
      <c r="N49" s="115"/>
      <c r="P49" s="117">
        <v>7300</v>
      </c>
      <c r="Q49" s="112">
        <f t="shared" si="3"/>
        <v>876</v>
      </c>
      <c r="R49" s="112">
        <f t="shared" si="4"/>
        <v>6424</v>
      </c>
      <c r="T49" s="116">
        <v>800</v>
      </c>
      <c r="U49" s="106">
        <f t="shared" si="5"/>
        <v>96</v>
      </c>
      <c r="V49" s="106">
        <f t="shared" si="6"/>
        <v>704</v>
      </c>
    </row>
    <row r="50" spans="1:22" s="116" customFormat="1" ht="19.5" customHeight="1" x14ac:dyDescent="0.2">
      <c r="A50" s="137" t="s">
        <v>68</v>
      </c>
      <c r="B50" s="157" t="s">
        <v>61</v>
      </c>
      <c r="C50" s="157"/>
      <c r="D50" s="188"/>
      <c r="E50" s="110" t="s">
        <v>7</v>
      </c>
      <c r="F50" s="111" t="s">
        <v>32</v>
      </c>
      <c r="G50" s="154">
        <v>4840</v>
      </c>
      <c r="H50" s="158" t="s">
        <v>33</v>
      </c>
      <c r="I50" s="156">
        <v>660</v>
      </c>
      <c r="J50" s="115" t="s">
        <v>33</v>
      </c>
      <c r="K50" s="115" t="s">
        <v>33</v>
      </c>
      <c r="L50" s="159" t="s">
        <v>281</v>
      </c>
      <c r="M50" s="159" t="s">
        <v>295</v>
      </c>
      <c r="N50" s="115"/>
      <c r="P50" s="117">
        <v>5500</v>
      </c>
      <c r="Q50" s="112">
        <f t="shared" si="3"/>
        <v>660</v>
      </c>
      <c r="R50" s="112">
        <f t="shared" si="4"/>
        <v>4840</v>
      </c>
      <c r="T50" s="116">
        <v>750</v>
      </c>
      <c r="U50" s="106">
        <f t="shared" si="5"/>
        <v>90</v>
      </c>
      <c r="V50" s="106">
        <f t="shared" si="6"/>
        <v>660</v>
      </c>
    </row>
    <row r="51" spans="1:22" s="116" customFormat="1" ht="19.5" customHeight="1" x14ac:dyDescent="0.2">
      <c r="A51" s="137" t="s">
        <v>69</v>
      </c>
      <c r="B51" s="157" t="s">
        <v>63</v>
      </c>
      <c r="C51" s="157"/>
      <c r="D51" s="188"/>
      <c r="E51" s="110">
        <v>3</v>
      </c>
      <c r="F51" s="111" t="s">
        <v>32</v>
      </c>
      <c r="G51" s="154">
        <v>3080</v>
      </c>
      <c r="H51" s="103">
        <f>G51*E51</f>
        <v>9240</v>
      </c>
      <c r="I51" s="156">
        <v>642.4</v>
      </c>
      <c r="J51" s="104">
        <f>I51*E51</f>
        <v>1927.1999999999998</v>
      </c>
      <c r="K51" s="104">
        <f>J51+H51</f>
        <v>11167.2</v>
      </c>
      <c r="L51" s="159" t="s">
        <v>281</v>
      </c>
      <c r="M51" s="159" t="s">
        <v>295</v>
      </c>
      <c r="N51" s="115"/>
      <c r="P51" s="117">
        <v>3500</v>
      </c>
      <c r="Q51" s="112">
        <f t="shared" si="3"/>
        <v>420</v>
      </c>
      <c r="R51" s="112">
        <f t="shared" si="4"/>
        <v>3080</v>
      </c>
      <c r="T51" s="116">
        <v>730</v>
      </c>
      <c r="U51" s="106">
        <f t="shared" si="5"/>
        <v>87.6</v>
      </c>
      <c r="V51" s="106">
        <f t="shared" si="6"/>
        <v>642.4</v>
      </c>
    </row>
    <row r="52" spans="1:22" s="116" customFormat="1" ht="19.5" customHeight="1" x14ac:dyDescent="0.2">
      <c r="A52" s="137" t="s">
        <v>70</v>
      </c>
      <c r="B52" s="157" t="s">
        <v>65</v>
      </c>
      <c r="C52" s="157"/>
      <c r="D52" s="109"/>
      <c r="E52" s="110" t="s">
        <v>7</v>
      </c>
      <c r="F52" s="111" t="s">
        <v>32</v>
      </c>
      <c r="G52" s="154">
        <v>2640</v>
      </c>
      <c r="H52" s="158" t="s">
        <v>33</v>
      </c>
      <c r="I52" s="104">
        <v>580.79999999999995</v>
      </c>
      <c r="J52" s="115" t="s">
        <v>33</v>
      </c>
      <c r="K52" s="115" t="s">
        <v>33</v>
      </c>
      <c r="L52" s="159" t="s">
        <v>281</v>
      </c>
      <c r="M52" s="159" t="s">
        <v>295</v>
      </c>
      <c r="N52" s="115"/>
      <c r="P52" s="117">
        <v>3000</v>
      </c>
      <c r="Q52" s="112">
        <f t="shared" si="3"/>
        <v>360</v>
      </c>
      <c r="R52" s="112">
        <f t="shared" si="4"/>
        <v>2640</v>
      </c>
      <c r="S52" s="186"/>
      <c r="T52" s="186">
        <v>660</v>
      </c>
      <c r="U52" s="106">
        <f t="shared" si="5"/>
        <v>79.2</v>
      </c>
      <c r="V52" s="106">
        <f t="shared" si="6"/>
        <v>580.79999999999995</v>
      </c>
    </row>
    <row r="53" spans="1:22" s="186" customFormat="1" ht="19.5" customHeight="1" x14ac:dyDescent="0.2">
      <c r="A53" s="150">
        <v>4.3</v>
      </c>
      <c r="B53" s="187" t="s">
        <v>71</v>
      </c>
      <c r="C53" s="109"/>
      <c r="D53" s="188"/>
      <c r="E53" s="189"/>
      <c r="F53" s="102"/>
      <c r="G53" s="154">
        <v>0</v>
      </c>
      <c r="H53" s="102"/>
      <c r="I53" s="156">
        <v>0</v>
      </c>
      <c r="J53" s="190"/>
      <c r="K53" s="190"/>
      <c r="L53" s="191"/>
      <c r="M53" s="191"/>
      <c r="N53" s="190"/>
      <c r="P53" s="117"/>
      <c r="Q53" s="112">
        <f t="shared" si="3"/>
        <v>0</v>
      </c>
      <c r="R53" s="112">
        <f t="shared" si="4"/>
        <v>0</v>
      </c>
      <c r="S53" s="116"/>
      <c r="T53" s="116"/>
      <c r="U53" s="106">
        <f t="shared" si="5"/>
        <v>0</v>
      </c>
      <c r="V53" s="106">
        <f t="shared" si="6"/>
        <v>0</v>
      </c>
    </row>
    <row r="54" spans="1:22" s="116" customFormat="1" ht="19.5" customHeight="1" x14ac:dyDescent="0.2">
      <c r="A54" s="137" t="s">
        <v>72</v>
      </c>
      <c r="B54" s="157" t="s">
        <v>63</v>
      </c>
      <c r="C54" s="157"/>
      <c r="D54" s="160"/>
      <c r="E54" s="110" t="s">
        <v>7</v>
      </c>
      <c r="F54" s="111" t="s">
        <v>32</v>
      </c>
      <c r="G54" s="154">
        <v>1056</v>
      </c>
      <c r="H54" s="158" t="s">
        <v>33</v>
      </c>
      <c r="I54" s="156">
        <v>264</v>
      </c>
      <c r="J54" s="115" t="s">
        <v>33</v>
      </c>
      <c r="K54" s="115" t="s">
        <v>33</v>
      </c>
      <c r="L54" s="159"/>
      <c r="M54" s="159"/>
      <c r="N54" s="115"/>
      <c r="P54" s="117">
        <v>1200</v>
      </c>
      <c r="Q54" s="112">
        <f t="shared" si="3"/>
        <v>144</v>
      </c>
      <c r="R54" s="112">
        <f t="shared" si="4"/>
        <v>1056</v>
      </c>
      <c r="T54" s="116">
        <v>300</v>
      </c>
      <c r="U54" s="106">
        <f t="shared" si="5"/>
        <v>36</v>
      </c>
      <c r="V54" s="106">
        <f t="shared" si="6"/>
        <v>264</v>
      </c>
    </row>
    <row r="55" spans="1:22" s="116" customFormat="1" ht="19.5" customHeight="1" x14ac:dyDescent="0.2">
      <c r="A55" s="137" t="s">
        <v>73</v>
      </c>
      <c r="B55" s="157" t="s">
        <v>65</v>
      </c>
      <c r="C55" s="157"/>
      <c r="D55" s="160"/>
      <c r="E55" s="110">
        <v>11</v>
      </c>
      <c r="F55" s="111" t="s">
        <v>32</v>
      </c>
      <c r="G55" s="103">
        <v>1012</v>
      </c>
      <c r="H55" s="103">
        <f t="shared" ref="H55:H57" si="16">G55*E55</f>
        <v>11132</v>
      </c>
      <c r="I55" s="104">
        <v>246.4</v>
      </c>
      <c r="J55" s="104">
        <f t="shared" ref="J55:J57" si="17">I55*E55</f>
        <v>2710.4</v>
      </c>
      <c r="K55" s="104">
        <f t="shared" ref="K55:K57" si="18">J55+H55</f>
        <v>13842.4</v>
      </c>
      <c r="L55" s="159" t="s">
        <v>281</v>
      </c>
      <c r="M55" s="159" t="s">
        <v>296</v>
      </c>
      <c r="N55" s="115"/>
      <c r="P55" s="117">
        <v>1150</v>
      </c>
      <c r="Q55" s="112">
        <f t="shared" si="3"/>
        <v>138</v>
      </c>
      <c r="R55" s="112">
        <f t="shared" si="4"/>
        <v>1012</v>
      </c>
      <c r="T55" s="116">
        <v>280</v>
      </c>
      <c r="U55" s="106">
        <f t="shared" si="5"/>
        <v>33.6</v>
      </c>
      <c r="V55" s="106">
        <f t="shared" si="6"/>
        <v>246.4</v>
      </c>
    </row>
    <row r="56" spans="1:22" s="116" customFormat="1" ht="19.5" customHeight="1" x14ac:dyDescent="0.2">
      <c r="A56" s="137">
        <v>4.4000000000000004</v>
      </c>
      <c r="B56" s="165" t="s">
        <v>74</v>
      </c>
      <c r="C56" s="165"/>
      <c r="D56" s="165"/>
      <c r="E56" s="192">
        <v>1</v>
      </c>
      <c r="F56" s="189" t="s">
        <v>17</v>
      </c>
      <c r="G56" s="103">
        <v>0</v>
      </c>
      <c r="H56" s="103">
        <f t="shared" si="16"/>
        <v>0</v>
      </c>
      <c r="I56" s="104">
        <v>22000</v>
      </c>
      <c r="J56" s="104">
        <f t="shared" si="17"/>
        <v>22000</v>
      </c>
      <c r="K56" s="104">
        <f t="shared" si="18"/>
        <v>22000</v>
      </c>
      <c r="L56" s="159" t="s">
        <v>281</v>
      </c>
      <c r="M56" s="159" t="s">
        <v>296</v>
      </c>
      <c r="N56" s="193"/>
      <c r="P56" s="117">
        <v>0</v>
      </c>
      <c r="Q56" s="112">
        <f t="shared" si="3"/>
        <v>0</v>
      </c>
      <c r="R56" s="112">
        <f t="shared" si="4"/>
        <v>0</v>
      </c>
      <c r="T56" s="116">
        <v>25000</v>
      </c>
      <c r="U56" s="106">
        <f t="shared" si="5"/>
        <v>3000</v>
      </c>
      <c r="V56" s="106">
        <f t="shared" si="6"/>
        <v>22000</v>
      </c>
    </row>
    <row r="57" spans="1:22" s="116" customFormat="1" ht="19.5" customHeight="1" x14ac:dyDescent="0.2">
      <c r="A57" s="137">
        <v>4.5</v>
      </c>
      <c r="B57" s="100" t="s">
        <v>269</v>
      </c>
      <c r="C57" s="100"/>
      <c r="D57" s="100"/>
      <c r="E57" s="192">
        <v>1</v>
      </c>
      <c r="F57" s="189" t="s">
        <v>17</v>
      </c>
      <c r="G57" s="103">
        <v>88000</v>
      </c>
      <c r="H57" s="103">
        <f t="shared" si="16"/>
        <v>88000</v>
      </c>
      <c r="I57" s="104">
        <v>13200</v>
      </c>
      <c r="J57" s="104">
        <f t="shared" si="17"/>
        <v>13200</v>
      </c>
      <c r="K57" s="104">
        <f t="shared" si="18"/>
        <v>101200</v>
      </c>
      <c r="L57" s="194"/>
      <c r="M57" s="194"/>
      <c r="N57" s="193"/>
      <c r="P57" s="124">
        <v>100000</v>
      </c>
      <c r="Q57" s="112">
        <f t="shared" si="3"/>
        <v>12000</v>
      </c>
      <c r="R57" s="112">
        <f t="shared" si="4"/>
        <v>88000</v>
      </c>
      <c r="S57" s="123"/>
      <c r="T57" s="123">
        <v>15000</v>
      </c>
      <c r="U57" s="106">
        <f t="shared" si="5"/>
        <v>1800</v>
      </c>
      <c r="V57" s="106">
        <f t="shared" si="6"/>
        <v>13200</v>
      </c>
    </row>
    <row r="58" spans="1:22" s="123" customFormat="1" ht="19.5" customHeight="1" x14ac:dyDescent="0.2">
      <c r="A58" s="120" t="s">
        <v>19</v>
      </c>
      <c r="B58" s="120"/>
      <c r="C58" s="120"/>
      <c r="D58" s="120"/>
      <c r="E58" s="120"/>
      <c r="F58" s="120"/>
      <c r="G58" s="121"/>
      <c r="H58" s="121"/>
      <c r="I58" s="121"/>
      <c r="J58" s="121"/>
      <c r="K58" s="121"/>
      <c r="L58" s="122"/>
      <c r="M58" s="122"/>
      <c r="N58" s="121"/>
      <c r="P58" s="142"/>
      <c r="Q58" s="112">
        <f t="shared" si="3"/>
        <v>0</v>
      </c>
      <c r="R58" s="112">
        <f t="shared" si="4"/>
        <v>0</v>
      </c>
      <c r="S58" s="143"/>
      <c r="T58" s="143"/>
      <c r="U58" s="106">
        <f t="shared" si="5"/>
        <v>0</v>
      </c>
      <c r="V58" s="106">
        <f t="shared" si="6"/>
        <v>0</v>
      </c>
    </row>
    <row r="59" spans="1:22" s="143" customFormat="1" ht="19.5" customHeight="1" x14ac:dyDescent="0.2">
      <c r="A59" s="125">
        <v>5</v>
      </c>
      <c r="B59" s="181" t="s">
        <v>76</v>
      </c>
      <c r="C59" s="182"/>
      <c r="D59" s="182"/>
      <c r="E59" s="195"/>
      <c r="F59" s="195"/>
      <c r="G59" s="130"/>
      <c r="H59" s="195"/>
      <c r="I59" s="131"/>
      <c r="J59" s="196"/>
      <c r="K59" s="196"/>
      <c r="L59" s="197"/>
      <c r="M59" s="197"/>
      <c r="N59" s="196"/>
      <c r="P59" s="117"/>
      <c r="Q59" s="112">
        <f t="shared" si="3"/>
        <v>0</v>
      </c>
      <c r="R59" s="112">
        <f t="shared" si="4"/>
        <v>0</v>
      </c>
      <c r="S59" s="116"/>
      <c r="T59" s="116"/>
      <c r="U59" s="106">
        <f t="shared" si="5"/>
        <v>0</v>
      </c>
      <c r="V59" s="106">
        <f t="shared" si="6"/>
        <v>0</v>
      </c>
    </row>
    <row r="60" spans="1:22" s="116" customFormat="1" ht="19.5" customHeight="1" x14ac:dyDescent="0.2">
      <c r="A60" s="150">
        <v>5.0999999999999996</v>
      </c>
      <c r="B60" s="198" t="s">
        <v>77</v>
      </c>
      <c r="C60" s="109"/>
      <c r="D60" s="188"/>
      <c r="E60" s="189"/>
      <c r="F60" s="189"/>
      <c r="G60" s="154"/>
      <c r="H60" s="102"/>
      <c r="I60" s="156"/>
      <c r="J60" s="190"/>
      <c r="K60" s="190"/>
      <c r="L60" s="191"/>
      <c r="M60" s="191"/>
      <c r="N60" s="190"/>
      <c r="P60" s="117"/>
      <c r="Q60" s="112">
        <f t="shared" si="3"/>
        <v>0</v>
      </c>
      <c r="R60" s="112">
        <f t="shared" si="4"/>
        <v>0</v>
      </c>
      <c r="U60" s="106">
        <f t="shared" si="5"/>
        <v>0</v>
      </c>
      <c r="V60" s="106">
        <f t="shared" si="6"/>
        <v>0</v>
      </c>
    </row>
    <row r="61" spans="1:22" s="116" customFormat="1" ht="19.5" customHeight="1" x14ac:dyDescent="0.2">
      <c r="A61" s="137" t="s">
        <v>78</v>
      </c>
      <c r="B61" s="157" t="s">
        <v>59</v>
      </c>
      <c r="C61" s="157"/>
      <c r="D61" s="160"/>
      <c r="E61" s="110" t="s">
        <v>7</v>
      </c>
      <c r="F61" s="111" t="s">
        <v>4</v>
      </c>
      <c r="G61" s="154">
        <v>22000</v>
      </c>
      <c r="H61" s="158" t="s">
        <v>33</v>
      </c>
      <c r="I61" s="156">
        <v>1320</v>
      </c>
      <c r="J61" s="115" t="s">
        <v>33</v>
      </c>
      <c r="K61" s="115" t="s">
        <v>33</v>
      </c>
      <c r="L61" s="159" t="s">
        <v>297</v>
      </c>
      <c r="M61" s="159" t="s">
        <v>298</v>
      </c>
      <c r="N61" s="115"/>
      <c r="P61" s="117">
        <v>25000</v>
      </c>
      <c r="Q61" s="112">
        <f t="shared" si="3"/>
        <v>3000</v>
      </c>
      <c r="R61" s="112">
        <f t="shared" si="4"/>
        <v>22000</v>
      </c>
      <c r="T61" s="116">
        <v>1500</v>
      </c>
      <c r="U61" s="106">
        <f t="shared" si="5"/>
        <v>180</v>
      </c>
      <c r="V61" s="106">
        <f t="shared" si="6"/>
        <v>1320</v>
      </c>
    </row>
    <row r="62" spans="1:22" s="116" customFormat="1" ht="19.5" customHeight="1" x14ac:dyDescent="0.2">
      <c r="A62" s="137" t="s">
        <v>79</v>
      </c>
      <c r="B62" s="157" t="s">
        <v>61</v>
      </c>
      <c r="C62" s="157"/>
      <c r="D62" s="160"/>
      <c r="E62" s="110" t="s">
        <v>7</v>
      </c>
      <c r="F62" s="111" t="s">
        <v>4</v>
      </c>
      <c r="G62" s="154">
        <v>15840</v>
      </c>
      <c r="H62" s="158" t="s">
        <v>33</v>
      </c>
      <c r="I62" s="156">
        <v>1320</v>
      </c>
      <c r="J62" s="115" t="s">
        <v>33</v>
      </c>
      <c r="K62" s="115" t="s">
        <v>33</v>
      </c>
      <c r="L62" s="159" t="s">
        <v>297</v>
      </c>
      <c r="M62" s="159" t="s">
        <v>298</v>
      </c>
      <c r="N62" s="115"/>
      <c r="P62" s="117">
        <v>18000</v>
      </c>
      <c r="Q62" s="112">
        <f t="shared" si="3"/>
        <v>2160</v>
      </c>
      <c r="R62" s="112">
        <f t="shared" si="4"/>
        <v>15840</v>
      </c>
      <c r="T62" s="116">
        <v>1500</v>
      </c>
      <c r="U62" s="106">
        <f t="shared" si="5"/>
        <v>180</v>
      </c>
      <c r="V62" s="106">
        <f t="shared" si="6"/>
        <v>1320</v>
      </c>
    </row>
    <row r="63" spans="1:22" s="116" customFormat="1" ht="19.5" customHeight="1" x14ac:dyDescent="0.2">
      <c r="A63" s="137" t="s">
        <v>80</v>
      </c>
      <c r="B63" s="157" t="s">
        <v>63</v>
      </c>
      <c r="C63" s="157"/>
      <c r="D63" s="160"/>
      <c r="E63" s="110">
        <v>2</v>
      </c>
      <c r="F63" s="111" t="s">
        <v>6</v>
      </c>
      <c r="G63" s="103">
        <v>10120</v>
      </c>
      <c r="H63" s="103">
        <f t="shared" ref="H63:H64" si="19">G63*E63</f>
        <v>20240</v>
      </c>
      <c r="I63" s="156">
        <v>1320</v>
      </c>
      <c r="J63" s="104">
        <f t="shared" ref="J63:J64" si="20">I63*E63</f>
        <v>2640</v>
      </c>
      <c r="K63" s="104">
        <f t="shared" ref="K63:K64" si="21">J63+H63</f>
        <v>22880</v>
      </c>
      <c r="L63" s="159" t="s">
        <v>297</v>
      </c>
      <c r="M63" s="159" t="s">
        <v>298</v>
      </c>
      <c r="N63" s="115"/>
      <c r="P63" s="117">
        <v>11500</v>
      </c>
      <c r="Q63" s="112">
        <f t="shared" si="3"/>
        <v>1380</v>
      </c>
      <c r="R63" s="112">
        <f t="shared" si="4"/>
        <v>10120</v>
      </c>
      <c r="T63" s="116">
        <v>1500</v>
      </c>
      <c r="U63" s="106">
        <f t="shared" si="5"/>
        <v>180</v>
      </c>
      <c r="V63" s="106">
        <f t="shared" si="6"/>
        <v>1320</v>
      </c>
    </row>
    <row r="64" spans="1:22" s="116" customFormat="1" ht="19.5" customHeight="1" x14ac:dyDescent="0.2">
      <c r="A64" s="137" t="s">
        <v>81</v>
      </c>
      <c r="B64" s="157" t="s">
        <v>65</v>
      </c>
      <c r="C64" s="157"/>
      <c r="D64" s="160"/>
      <c r="E64" s="110">
        <v>3</v>
      </c>
      <c r="F64" s="111" t="s">
        <v>6</v>
      </c>
      <c r="G64" s="103">
        <v>8360</v>
      </c>
      <c r="H64" s="103">
        <f t="shared" si="19"/>
        <v>25080</v>
      </c>
      <c r="I64" s="156">
        <v>1320</v>
      </c>
      <c r="J64" s="104">
        <f t="shared" si="20"/>
        <v>3960</v>
      </c>
      <c r="K64" s="104">
        <f t="shared" si="21"/>
        <v>29040</v>
      </c>
      <c r="L64" s="159" t="s">
        <v>297</v>
      </c>
      <c r="M64" s="159" t="s">
        <v>298</v>
      </c>
      <c r="N64" s="115"/>
      <c r="P64" s="117">
        <v>9500</v>
      </c>
      <c r="Q64" s="112">
        <f t="shared" si="3"/>
        <v>1140</v>
      </c>
      <c r="R64" s="112">
        <f t="shared" si="4"/>
        <v>8360</v>
      </c>
      <c r="T64" s="116">
        <v>1500</v>
      </c>
      <c r="U64" s="106">
        <f t="shared" si="5"/>
        <v>180</v>
      </c>
      <c r="V64" s="106">
        <f t="shared" si="6"/>
        <v>1320</v>
      </c>
    </row>
    <row r="65" spans="1:22" s="116" customFormat="1" ht="19.5" customHeight="1" x14ac:dyDescent="0.2">
      <c r="A65" s="137" t="s">
        <v>82</v>
      </c>
      <c r="B65" s="157" t="s">
        <v>83</v>
      </c>
      <c r="C65" s="157"/>
      <c r="D65" s="160"/>
      <c r="E65" s="110" t="s">
        <v>7</v>
      </c>
      <c r="F65" s="111" t="s">
        <v>4</v>
      </c>
      <c r="G65" s="154">
        <v>5720</v>
      </c>
      <c r="H65" s="158" t="s">
        <v>33</v>
      </c>
      <c r="I65" s="156">
        <v>1320</v>
      </c>
      <c r="J65" s="115" t="s">
        <v>33</v>
      </c>
      <c r="K65" s="115" t="s">
        <v>33</v>
      </c>
      <c r="L65" s="159" t="s">
        <v>297</v>
      </c>
      <c r="M65" s="159" t="s">
        <v>298</v>
      </c>
      <c r="N65" s="115"/>
      <c r="P65" s="117">
        <v>6500</v>
      </c>
      <c r="Q65" s="112">
        <f t="shared" si="3"/>
        <v>780</v>
      </c>
      <c r="R65" s="112">
        <f t="shared" si="4"/>
        <v>5720</v>
      </c>
      <c r="S65" s="186"/>
      <c r="T65" s="186">
        <v>1500</v>
      </c>
      <c r="U65" s="106">
        <f t="shared" si="5"/>
        <v>180</v>
      </c>
      <c r="V65" s="106">
        <f t="shared" si="6"/>
        <v>1320</v>
      </c>
    </row>
    <row r="66" spans="1:22" s="186" customFormat="1" ht="19.5" customHeight="1" x14ac:dyDescent="0.2">
      <c r="A66" s="150">
        <v>5.2</v>
      </c>
      <c r="B66" s="199" t="s">
        <v>84</v>
      </c>
      <c r="C66" s="109"/>
      <c r="D66" s="188"/>
      <c r="E66" s="189"/>
      <c r="F66" s="189"/>
      <c r="G66" s="154">
        <v>0</v>
      </c>
      <c r="H66" s="189"/>
      <c r="I66" s="156">
        <v>0</v>
      </c>
      <c r="J66" s="189"/>
      <c r="K66" s="189"/>
      <c r="L66" s="189"/>
      <c r="M66" s="189"/>
      <c r="N66" s="189"/>
      <c r="P66" s="117"/>
      <c r="Q66" s="112">
        <f t="shared" si="3"/>
        <v>0</v>
      </c>
      <c r="R66" s="112">
        <f t="shared" si="4"/>
        <v>0</v>
      </c>
      <c r="S66" s="116"/>
      <c r="T66" s="116"/>
      <c r="U66" s="106">
        <f t="shared" si="5"/>
        <v>0</v>
      </c>
      <c r="V66" s="106">
        <f t="shared" si="6"/>
        <v>0</v>
      </c>
    </row>
    <row r="67" spans="1:22" s="116" customFormat="1" ht="19.5" customHeight="1" x14ac:dyDescent="0.2">
      <c r="A67" s="137" t="s">
        <v>85</v>
      </c>
      <c r="B67" s="157" t="s">
        <v>65</v>
      </c>
      <c r="C67" s="157"/>
      <c r="D67" s="160"/>
      <c r="E67" s="110" t="s">
        <v>7</v>
      </c>
      <c r="F67" s="111" t="s">
        <v>4</v>
      </c>
      <c r="G67" s="154">
        <v>7920</v>
      </c>
      <c r="H67" s="158" t="s">
        <v>33</v>
      </c>
      <c r="I67" s="156">
        <v>1320</v>
      </c>
      <c r="J67" s="115" t="s">
        <v>33</v>
      </c>
      <c r="K67" s="115" t="s">
        <v>33</v>
      </c>
      <c r="L67" s="159" t="s">
        <v>297</v>
      </c>
      <c r="M67" s="159" t="s">
        <v>298</v>
      </c>
      <c r="N67" s="115"/>
      <c r="P67" s="117">
        <v>9000</v>
      </c>
      <c r="Q67" s="112">
        <f t="shared" si="3"/>
        <v>1080</v>
      </c>
      <c r="R67" s="112">
        <f t="shared" si="4"/>
        <v>7920</v>
      </c>
      <c r="T67" s="116">
        <v>1500</v>
      </c>
      <c r="U67" s="106">
        <f t="shared" si="5"/>
        <v>180</v>
      </c>
      <c r="V67" s="106">
        <f t="shared" si="6"/>
        <v>1320</v>
      </c>
    </row>
    <row r="68" spans="1:22" s="116" customFormat="1" ht="19.5" customHeight="1" x14ac:dyDescent="0.2">
      <c r="A68" s="137" t="s">
        <v>86</v>
      </c>
      <c r="B68" s="157" t="s">
        <v>83</v>
      </c>
      <c r="C68" s="157"/>
      <c r="D68" s="160"/>
      <c r="E68" s="110" t="s">
        <v>7</v>
      </c>
      <c r="F68" s="111" t="s">
        <v>6</v>
      </c>
      <c r="G68" s="154">
        <v>6160</v>
      </c>
      <c r="H68" s="158" t="s">
        <v>33</v>
      </c>
      <c r="I68" s="156">
        <v>1320</v>
      </c>
      <c r="J68" s="115" t="s">
        <v>33</v>
      </c>
      <c r="K68" s="115" t="s">
        <v>33</v>
      </c>
      <c r="L68" s="159" t="s">
        <v>297</v>
      </c>
      <c r="M68" s="159" t="s">
        <v>298</v>
      </c>
      <c r="N68" s="115"/>
      <c r="P68" s="117">
        <v>7000</v>
      </c>
      <c r="Q68" s="112">
        <f t="shared" si="3"/>
        <v>840</v>
      </c>
      <c r="R68" s="112">
        <f t="shared" si="4"/>
        <v>6160</v>
      </c>
      <c r="S68" s="186"/>
      <c r="T68" s="186">
        <v>1500</v>
      </c>
      <c r="U68" s="106">
        <f t="shared" si="5"/>
        <v>180</v>
      </c>
      <c r="V68" s="106">
        <f t="shared" si="6"/>
        <v>1320</v>
      </c>
    </row>
    <row r="69" spans="1:22" s="186" customFormat="1" ht="19.5" customHeight="1" x14ac:dyDescent="0.2">
      <c r="A69" s="150">
        <v>5.3</v>
      </c>
      <c r="B69" s="199" t="s">
        <v>87</v>
      </c>
      <c r="C69" s="109"/>
      <c r="D69" s="109"/>
      <c r="E69" s="110"/>
      <c r="F69" s="111"/>
      <c r="G69" s="154">
        <v>0</v>
      </c>
      <c r="H69" s="102"/>
      <c r="I69" s="156">
        <v>0</v>
      </c>
      <c r="J69" s="190"/>
      <c r="K69" s="190"/>
      <c r="L69" s="191"/>
      <c r="M69" s="191"/>
      <c r="N69" s="190"/>
      <c r="P69" s="117"/>
      <c r="Q69" s="112">
        <f t="shared" si="3"/>
        <v>0</v>
      </c>
      <c r="R69" s="112">
        <f t="shared" si="4"/>
        <v>0</v>
      </c>
      <c r="S69" s="116"/>
      <c r="T69" s="116"/>
      <c r="U69" s="106">
        <f t="shared" si="5"/>
        <v>0</v>
      </c>
      <c r="V69" s="106">
        <f t="shared" si="6"/>
        <v>0</v>
      </c>
    </row>
    <row r="70" spans="1:22" s="116" customFormat="1" ht="19.5" customHeight="1" x14ac:dyDescent="0.2">
      <c r="A70" s="137" t="s">
        <v>88</v>
      </c>
      <c r="B70" s="157" t="s">
        <v>59</v>
      </c>
      <c r="C70" s="157"/>
      <c r="D70" s="157"/>
      <c r="E70" s="110" t="s">
        <v>7</v>
      </c>
      <c r="F70" s="111" t="s">
        <v>4</v>
      </c>
      <c r="G70" s="154">
        <v>18040</v>
      </c>
      <c r="H70" s="158" t="s">
        <v>33</v>
      </c>
      <c r="I70" s="156">
        <v>880</v>
      </c>
      <c r="J70" s="115" t="s">
        <v>33</v>
      </c>
      <c r="K70" s="115" t="s">
        <v>33</v>
      </c>
      <c r="L70" s="159" t="s">
        <v>297</v>
      </c>
      <c r="M70" s="159" t="s">
        <v>298</v>
      </c>
      <c r="N70" s="115"/>
      <c r="P70" s="117">
        <v>20500</v>
      </c>
      <c r="Q70" s="112">
        <f t="shared" si="3"/>
        <v>2460</v>
      </c>
      <c r="R70" s="112">
        <f t="shared" si="4"/>
        <v>18040</v>
      </c>
      <c r="T70" s="116">
        <v>1000</v>
      </c>
      <c r="U70" s="106">
        <f t="shared" si="5"/>
        <v>120</v>
      </c>
      <c r="V70" s="106">
        <f t="shared" si="6"/>
        <v>880</v>
      </c>
    </row>
    <row r="71" spans="1:22" s="116" customFormat="1" ht="19.5" customHeight="1" x14ac:dyDescent="0.2">
      <c r="A71" s="137" t="s">
        <v>89</v>
      </c>
      <c r="B71" s="157" t="s">
        <v>61</v>
      </c>
      <c r="C71" s="157"/>
      <c r="D71" s="157"/>
      <c r="E71" s="110" t="s">
        <v>7</v>
      </c>
      <c r="F71" s="111" t="s">
        <v>4</v>
      </c>
      <c r="G71" s="154">
        <v>14080</v>
      </c>
      <c r="H71" s="158" t="s">
        <v>33</v>
      </c>
      <c r="I71" s="156">
        <v>880</v>
      </c>
      <c r="J71" s="115" t="s">
        <v>33</v>
      </c>
      <c r="K71" s="115" t="s">
        <v>33</v>
      </c>
      <c r="L71" s="159" t="s">
        <v>297</v>
      </c>
      <c r="M71" s="159" t="s">
        <v>298</v>
      </c>
      <c r="N71" s="115"/>
      <c r="P71" s="117">
        <v>16000</v>
      </c>
      <c r="Q71" s="112">
        <f t="shared" ref="Q71:Q134" si="22">P71*12%</f>
        <v>1920</v>
      </c>
      <c r="R71" s="112">
        <f t="shared" ref="R71:R134" si="23">P71-Q71</f>
        <v>14080</v>
      </c>
      <c r="T71" s="116">
        <v>1000</v>
      </c>
      <c r="U71" s="106">
        <f t="shared" si="5"/>
        <v>120</v>
      </c>
      <c r="V71" s="106">
        <f t="shared" si="6"/>
        <v>880</v>
      </c>
    </row>
    <row r="72" spans="1:22" s="116" customFormat="1" ht="19.5" customHeight="1" x14ac:dyDescent="0.2">
      <c r="A72" s="137" t="s">
        <v>90</v>
      </c>
      <c r="B72" s="157" t="s">
        <v>63</v>
      </c>
      <c r="C72" s="157"/>
      <c r="D72" s="157"/>
      <c r="E72" s="110">
        <v>1</v>
      </c>
      <c r="F72" s="111" t="s">
        <v>4</v>
      </c>
      <c r="G72" s="103">
        <v>10560</v>
      </c>
      <c r="H72" s="103">
        <f t="shared" ref="H72:H73" si="24">G72*E72</f>
        <v>10560</v>
      </c>
      <c r="I72" s="156">
        <v>880</v>
      </c>
      <c r="J72" s="104">
        <f t="shared" ref="J72:J73" si="25">I72*E72</f>
        <v>880</v>
      </c>
      <c r="K72" s="104">
        <f t="shared" ref="K72:K73" si="26">J72+H72</f>
        <v>11440</v>
      </c>
      <c r="L72" s="159" t="s">
        <v>297</v>
      </c>
      <c r="M72" s="159" t="s">
        <v>298</v>
      </c>
      <c r="N72" s="115"/>
      <c r="P72" s="117">
        <v>12000</v>
      </c>
      <c r="Q72" s="112">
        <f t="shared" si="22"/>
        <v>1440</v>
      </c>
      <c r="R72" s="112">
        <f t="shared" si="23"/>
        <v>10560</v>
      </c>
      <c r="T72" s="116">
        <v>1000</v>
      </c>
      <c r="U72" s="106">
        <f t="shared" ref="U72:U135" si="27">T72*12%</f>
        <v>120</v>
      </c>
      <c r="V72" s="106">
        <f t="shared" ref="V72:V135" si="28">T72-U72</f>
        <v>880</v>
      </c>
    </row>
    <row r="73" spans="1:22" s="116" customFormat="1" ht="19.5" customHeight="1" x14ac:dyDescent="0.2">
      <c r="A73" s="137" t="s">
        <v>91</v>
      </c>
      <c r="B73" s="157" t="s">
        <v>65</v>
      </c>
      <c r="C73" s="157"/>
      <c r="D73" s="160"/>
      <c r="E73" s="110">
        <v>1</v>
      </c>
      <c r="F73" s="111" t="s">
        <v>4</v>
      </c>
      <c r="G73" s="103">
        <v>6600</v>
      </c>
      <c r="H73" s="103">
        <f t="shared" si="24"/>
        <v>6600</v>
      </c>
      <c r="I73" s="156">
        <v>880</v>
      </c>
      <c r="J73" s="104">
        <f t="shared" si="25"/>
        <v>880</v>
      </c>
      <c r="K73" s="104">
        <f t="shared" si="26"/>
        <v>7480</v>
      </c>
      <c r="L73" s="159" t="s">
        <v>297</v>
      </c>
      <c r="M73" s="159" t="s">
        <v>298</v>
      </c>
      <c r="N73" s="115"/>
      <c r="P73" s="117">
        <v>7500</v>
      </c>
      <c r="Q73" s="112">
        <f t="shared" si="22"/>
        <v>900</v>
      </c>
      <c r="R73" s="112">
        <f t="shared" si="23"/>
        <v>6600</v>
      </c>
      <c r="S73" s="186"/>
      <c r="T73" s="186">
        <v>1000</v>
      </c>
      <c r="U73" s="106">
        <f t="shared" si="27"/>
        <v>120</v>
      </c>
      <c r="V73" s="106">
        <f t="shared" si="28"/>
        <v>880</v>
      </c>
    </row>
    <row r="74" spans="1:22" s="186" customFormat="1" ht="19.5" customHeight="1" x14ac:dyDescent="0.2">
      <c r="A74" s="150">
        <v>5.4</v>
      </c>
      <c r="B74" s="199" t="s">
        <v>92</v>
      </c>
      <c r="C74" s="109"/>
      <c r="D74" s="188"/>
      <c r="E74" s="110"/>
      <c r="F74" s="110"/>
      <c r="G74" s="154">
        <v>0</v>
      </c>
      <c r="H74" s="189"/>
      <c r="I74" s="156">
        <v>0</v>
      </c>
      <c r="J74" s="189"/>
      <c r="K74" s="189"/>
      <c r="L74" s="189"/>
      <c r="M74" s="189"/>
      <c r="N74" s="189"/>
      <c r="P74" s="117"/>
      <c r="Q74" s="112">
        <f t="shared" si="22"/>
        <v>0</v>
      </c>
      <c r="R74" s="112">
        <f t="shared" si="23"/>
        <v>0</v>
      </c>
      <c r="U74" s="106">
        <f t="shared" si="27"/>
        <v>0</v>
      </c>
      <c r="V74" s="106">
        <f t="shared" si="28"/>
        <v>0</v>
      </c>
    </row>
    <row r="75" spans="1:22" s="186" customFormat="1" ht="19.5" customHeight="1" x14ac:dyDescent="0.2">
      <c r="A75" s="137" t="s">
        <v>93</v>
      </c>
      <c r="B75" s="157" t="s">
        <v>61</v>
      </c>
      <c r="C75" s="157"/>
      <c r="D75" s="160"/>
      <c r="E75" s="110" t="s">
        <v>7</v>
      </c>
      <c r="F75" s="111" t="s">
        <v>4</v>
      </c>
      <c r="G75" s="154">
        <v>27720</v>
      </c>
      <c r="H75" s="158" t="s">
        <v>33</v>
      </c>
      <c r="I75" s="156">
        <v>1320</v>
      </c>
      <c r="J75" s="115" t="s">
        <v>33</v>
      </c>
      <c r="K75" s="115" t="s">
        <v>33</v>
      </c>
      <c r="L75" s="159" t="s">
        <v>297</v>
      </c>
      <c r="M75" s="159" t="s">
        <v>298</v>
      </c>
      <c r="N75" s="115"/>
      <c r="P75" s="117">
        <v>31500</v>
      </c>
      <c r="Q75" s="112">
        <f t="shared" si="22"/>
        <v>3780</v>
      </c>
      <c r="R75" s="112">
        <f t="shared" si="23"/>
        <v>27720</v>
      </c>
      <c r="S75" s="116"/>
      <c r="T75" s="116">
        <v>1500</v>
      </c>
      <c r="U75" s="106">
        <f t="shared" si="27"/>
        <v>180</v>
      </c>
      <c r="V75" s="106">
        <f t="shared" si="28"/>
        <v>1320</v>
      </c>
    </row>
    <row r="76" spans="1:22" s="116" customFormat="1" ht="19.5" customHeight="1" x14ac:dyDescent="0.2">
      <c r="A76" s="137" t="s">
        <v>94</v>
      </c>
      <c r="B76" s="157" t="s">
        <v>63</v>
      </c>
      <c r="C76" s="157"/>
      <c r="D76" s="160"/>
      <c r="E76" s="110">
        <v>1</v>
      </c>
      <c r="F76" s="111" t="s">
        <v>4</v>
      </c>
      <c r="G76" s="103">
        <v>20944</v>
      </c>
      <c r="H76" s="103">
        <f>G76*E76</f>
        <v>20944</v>
      </c>
      <c r="I76" s="104">
        <v>1320</v>
      </c>
      <c r="J76" s="104">
        <f>I76*E76</f>
        <v>1320</v>
      </c>
      <c r="K76" s="104">
        <f>J76+H76</f>
        <v>22264</v>
      </c>
      <c r="L76" s="159" t="s">
        <v>297</v>
      </c>
      <c r="M76" s="159" t="s">
        <v>298</v>
      </c>
      <c r="N76" s="115"/>
      <c r="P76" s="117">
        <v>23800</v>
      </c>
      <c r="Q76" s="112">
        <f t="shared" si="22"/>
        <v>2856</v>
      </c>
      <c r="R76" s="112">
        <f t="shared" si="23"/>
        <v>20944</v>
      </c>
      <c r="S76" s="186"/>
      <c r="T76" s="186">
        <v>1500</v>
      </c>
      <c r="U76" s="106">
        <f t="shared" si="27"/>
        <v>180</v>
      </c>
      <c r="V76" s="106">
        <f t="shared" si="28"/>
        <v>1320</v>
      </c>
    </row>
    <row r="77" spans="1:22" s="186" customFormat="1" ht="19.5" customHeight="1" x14ac:dyDescent="0.2">
      <c r="A77" s="137" t="s">
        <v>95</v>
      </c>
      <c r="B77" s="157" t="s">
        <v>65</v>
      </c>
      <c r="C77" s="157"/>
      <c r="D77" s="160"/>
      <c r="E77" s="110" t="s">
        <v>7</v>
      </c>
      <c r="F77" s="111" t="s">
        <v>4</v>
      </c>
      <c r="G77" s="154">
        <v>17600</v>
      </c>
      <c r="H77" s="158" t="s">
        <v>33</v>
      </c>
      <c r="I77" s="104">
        <v>1320</v>
      </c>
      <c r="J77" s="115" t="s">
        <v>33</v>
      </c>
      <c r="K77" s="115" t="s">
        <v>33</v>
      </c>
      <c r="L77" s="159" t="s">
        <v>297</v>
      </c>
      <c r="M77" s="159" t="s">
        <v>298</v>
      </c>
      <c r="N77" s="115"/>
      <c r="P77" s="117">
        <v>20000</v>
      </c>
      <c r="Q77" s="112">
        <f t="shared" si="22"/>
        <v>2400</v>
      </c>
      <c r="R77" s="112">
        <f t="shared" si="23"/>
        <v>17600</v>
      </c>
      <c r="T77" s="186">
        <v>1500</v>
      </c>
      <c r="U77" s="106">
        <f t="shared" si="27"/>
        <v>180</v>
      </c>
      <c r="V77" s="106">
        <f t="shared" si="28"/>
        <v>1320</v>
      </c>
    </row>
    <row r="78" spans="1:22" s="186" customFormat="1" ht="19.5" customHeight="1" x14ac:dyDescent="0.2">
      <c r="A78" s="150">
        <v>5.5</v>
      </c>
      <c r="B78" s="199" t="s">
        <v>96</v>
      </c>
      <c r="C78" s="109"/>
      <c r="D78" s="188"/>
      <c r="E78" s="110"/>
      <c r="F78" s="110"/>
      <c r="G78" s="154">
        <v>0</v>
      </c>
      <c r="H78" s="189"/>
      <c r="I78" s="156">
        <v>0</v>
      </c>
      <c r="J78" s="189"/>
      <c r="K78" s="189"/>
      <c r="L78" s="189"/>
      <c r="M78" s="189"/>
      <c r="N78" s="189"/>
      <c r="P78" s="117"/>
      <c r="Q78" s="112">
        <f t="shared" si="22"/>
        <v>0</v>
      </c>
      <c r="R78" s="112">
        <f t="shared" si="23"/>
        <v>0</v>
      </c>
      <c r="U78" s="106">
        <f t="shared" si="27"/>
        <v>0</v>
      </c>
      <c r="V78" s="106">
        <f t="shared" si="28"/>
        <v>0</v>
      </c>
    </row>
    <row r="79" spans="1:22" s="186" customFormat="1" ht="19.5" customHeight="1" x14ac:dyDescent="0.2">
      <c r="A79" s="137" t="s">
        <v>97</v>
      </c>
      <c r="B79" s="157" t="s">
        <v>61</v>
      </c>
      <c r="C79" s="157"/>
      <c r="D79" s="160"/>
      <c r="E79" s="110" t="s">
        <v>7</v>
      </c>
      <c r="F79" s="111" t="s">
        <v>4</v>
      </c>
      <c r="G79" s="154">
        <v>345840</v>
      </c>
      <c r="H79" s="158" t="s">
        <v>33</v>
      </c>
      <c r="I79" s="156">
        <v>7040</v>
      </c>
      <c r="J79" s="115" t="s">
        <v>33</v>
      </c>
      <c r="K79" s="115" t="s">
        <v>33</v>
      </c>
      <c r="L79" s="159" t="s">
        <v>283</v>
      </c>
      <c r="M79" s="159" t="s">
        <v>298</v>
      </c>
      <c r="N79" s="115"/>
      <c r="P79" s="117">
        <v>393000</v>
      </c>
      <c r="Q79" s="112">
        <f t="shared" si="22"/>
        <v>47160</v>
      </c>
      <c r="R79" s="112">
        <f t="shared" si="23"/>
        <v>345840</v>
      </c>
      <c r="S79" s="116"/>
      <c r="T79" s="116">
        <v>8000</v>
      </c>
      <c r="U79" s="106">
        <f t="shared" si="27"/>
        <v>960</v>
      </c>
      <c r="V79" s="106">
        <f t="shared" si="28"/>
        <v>7040</v>
      </c>
    </row>
    <row r="80" spans="1:22" s="116" customFormat="1" ht="19.5" customHeight="1" x14ac:dyDescent="0.2">
      <c r="A80" s="137" t="s">
        <v>98</v>
      </c>
      <c r="B80" s="157" t="s">
        <v>63</v>
      </c>
      <c r="C80" s="157"/>
      <c r="D80" s="160"/>
      <c r="E80" s="110" t="s">
        <v>7</v>
      </c>
      <c r="F80" s="111" t="s">
        <v>4</v>
      </c>
      <c r="G80" s="154">
        <v>162800</v>
      </c>
      <c r="H80" s="158" t="s">
        <v>33</v>
      </c>
      <c r="I80" s="156">
        <v>7040</v>
      </c>
      <c r="J80" s="115" t="s">
        <v>33</v>
      </c>
      <c r="K80" s="115" t="s">
        <v>33</v>
      </c>
      <c r="L80" s="159" t="s">
        <v>283</v>
      </c>
      <c r="M80" s="159" t="s">
        <v>298</v>
      </c>
      <c r="N80" s="115"/>
      <c r="P80" s="117">
        <v>185000</v>
      </c>
      <c r="Q80" s="112">
        <f t="shared" si="22"/>
        <v>22200</v>
      </c>
      <c r="R80" s="112">
        <f t="shared" si="23"/>
        <v>162800</v>
      </c>
      <c r="S80" s="186"/>
      <c r="T80" s="186">
        <v>8000</v>
      </c>
      <c r="U80" s="106">
        <f t="shared" si="27"/>
        <v>960</v>
      </c>
      <c r="V80" s="106">
        <f t="shared" si="28"/>
        <v>7040</v>
      </c>
    </row>
    <row r="81" spans="1:22" s="186" customFormat="1" ht="19.5" customHeight="1" x14ac:dyDescent="0.2">
      <c r="A81" s="137" t="s">
        <v>99</v>
      </c>
      <c r="B81" s="157" t="s">
        <v>65</v>
      </c>
      <c r="C81" s="157"/>
      <c r="D81" s="160"/>
      <c r="E81" s="110">
        <v>1</v>
      </c>
      <c r="F81" s="111" t="s">
        <v>4</v>
      </c>
      <c r="G81" s="103">
        <v>130680</v>
      </c>
      <c r="H81" s="103">
        <f>G81*E81</f>
        <v>130680</v>
      </c>
      <c r="I81" s="156">
        <v>7040</v>
      </c>
      <c r="J81" s="104">
        <f>I81*E81</f>
        <v>7040</v>
      </c>
      <c r="K81" s="104">
        <f>J81+H81</f>
        <v>137720</v>
      </c>
      <c r="L81" s="159" t="s">
        <v>283</v>
      </c>
      <c r="M81" s="159" t="s">
        <v>298</v>
      </c>
      <c r="N81" s="115"/>
      <c r="P81" s="124">
        <v>148500</v>
      </c>
      <c r="Q81" s="112">
        <f t="shared" si="22"/>
        <v>17820</v>
      </c>
      <c r="R81" s="112">
        <f t="shared" si="23"/>
        <v>130680</v>
      </c>
      <c r="S81" s="123"/>
      <c r="T81" s="123">
        <v>8000</v>
      </c>
      <c r="U81" s="106">
        <f t="shared" si="27"/>
        <v>960</v>
      </c>
      <c r="V81" s="106">
        <f t="shared" si="28"/>
        <v>7040</v>
      </c>
    </row>
    <row r="82" spans="1:22" s="123" customFormat="1" ht="19.5" customHeight="1" x14ac:dyDescent="0.2">
      <c r="A82" s="120" t="s">
        <v>19</v>
      </c>
      <c r="B82" s="120"/>
      <c r="C82" s="120"/>
      <c r="D82" s="120"/>
      <c r="E82" s="120"/>
      <c r="F82" s="120"/>
      <c r="G82" s="121"/>
      <c r="H82" s="121"/>
      <c r="I82" s="121"/>
      <c r="J82" s="121"/>
      <c r="K82" s="121"/>
      <c r="L82" s="122"/>
      <c r="M82" s="122"/>
      <c r="N82" s="121"/>
      <c r="P82" s="142"/>
      <c r="Q82" s="112">
        <f t="shared" si="22"/>
        <v>0</v>
      </c>
      <c r="R82" s="112">
        <f t="shared" si="23"/>
        <v>0</v>
      </c>
      <c r="S82" s="143"/>
      <c r="T82" s="143"/>
      <c r="U82" s="106">
        <f t="shared" si="27"/>
        <v>0</v>
      </c>
      <c r="V82" s="106">
        <f t="shared" si="28"/>
        <v>0</v>
      </c>
    </row>
    <row r="83" spans="1:22" s="143" customFormat="1" ht="19.5" customHeight="1" x14ac:dyDescent="0.2">
      <c r="A83" s="125">
        <v>6</v>
      </c>
      <c r="B83" s="200" t="s">
        <v>100</v>
      </c>
      <c r="C83" s="201"/>
      <c r="D83" s="202"/>
      <c r="E83" s="203"/>
      <c r="F83" s="203"/>
      <c r="G83" s="130"/>
      <c r="H83" s="204"/>
      <c r="I83" s="131"/>
      <c r="J83" s="204"/>
      <c r="K83" s="204"/>
      <c r="L83" s="203"/>
      <c r="M83" s="203"/>
      <c r="N83" s="204"/>
      <c r="P83" s="117"/>
      <c r="Q83" s="112">
        <f t="shared" si="22"/>
        <v>0</v>
      </c>
      <c r="R83" s="112">
        <f t="shared" si="23"/>
        <v>0</v>
      </c>
      <c r="S83" s="116"/>
      <c r="T83" s="116"/>
      <c r="U83" s="106">
        <f t="shared" si="27"/>
        <v>0</v>
      </c>
      <c r="V83" s="106">
        <f t="shared" si="28"/>
        <v>0</v>
      </c>
    </row>
    <row r="84" spans="1:22" s="116" customFormat="1" ht="19.5" customHeight="1" x14ac:dyDescent="0.2">
      <c r="A84" s="137">
        <v>6.1</v>
      </c>
      <c r="B84" s="205" t="s">
        <v>101</v>
      </c>
      <c r="C84" s="205"/>
      <c r="D84" s="205"/>
      <c r="E84" s="138">
        <f>442+516</f>
        <v>958</v>
      </c>
      <c r="F84" s="111" t="s">
        <v>25</v>
      </c>
      <c r="G84" s="103">
        <v>4664</v>
      </c>
      <c r="H84" s="103">
        <f t="shared" ref="H84:H85" si="29">G84*E84</f>
        <v>4468112</v>
      </c>
      <c r="I84" s="104">
        <v>660</v>
      </c>
      <c r="J84" s="104">
        <f t="shared" ref="J84:J85" si="30">I84*E84</f>
        <v>632280</v>
      </c>
      <c r="K84" s="104">
        <f t="shared" ref="K84:K85" si="31">J84+H84</f>
        <v>5100392</v>
      </c>
      <c r="L84" s="159" t="s">
        <v>281</v>
      </c>
      <c r="M84" s="159" t="s">
        <v>299</v>
      </c>
      <c r="N84" s="115"/>
      <c r="P84" s="117">
        <v>5300</v>
      </c>
      <c r="Q84" s="112">
        <f t="shared" si="22"/>
        <v>636</v>
      </c>
      <c r="R84" s="112">
        <f t="shared" si="23"/>
        <v>4664</v>
      </c>
      <c r="T84" s="116">
        <v>750</v>
      </c>
      <c r="U84" s="106">
        <f t="shared" si="27"/>
        <v>90</v>
      </c>
      <c r="V84" s="106">
        <f t="shared" si="28"/>
        <v>660</v>
      </c>
    </row>
    <row r="85" spans="1:22" s="116" customFormat="1" ht="19.5" customHeight="1" x14ac:dyDescent="0.2">
      <c r="A85" s="137">
        <v>6.2</v>
      </c>
      <c r="B85" s="205" t="s">
        <v>102</v>
      </c>
      <c r="C85" s="205"/>
      <c r="D85" s="205"/>
      <c r="E85" s="138">
        <v>2</v>
      </c>
      <c r="F85" s="111" t="s">
        <v>25</v>
      </c>
      <c r="G85" s="103">
        <v>4576</v>
      </c>
      <c r="H85" s="103">
        <f t="shared" si="29"/>
        <v>9152</v>
      </c>
      <c r="I85" s="104">
        <v>660</v>
      </c>
      <c r="J85" s="104">
        <f t="shared" si="30"/>
        <v>1320</v>
      </c>
      <c r="K85" s="104">
        <f t="shared" si="31"/>
        <v>10472</v>
      </c>
      <c r="L85" s="159" t="s">
        <v>281</v>
      </c>
      <c r="M85" s="159" t="s">
        <v>299</v>
      </c>
      <c r="N85" s="115"/>
      <c r="P85" s="117">
        <v>5200</v>
      </c>
      <c r="Q85" s="112">
        <f t="shared" si="22"/>
        <v>624</v>
      </c>
      <c r="R85" s="112">
        <f t="shared" si="23"/>
        <v>4576</v>
      </c>
      <c r="S85" s="186"/>
      <c r="T85" s="186">
        <v>750</v>
      </c>
      <c r="U85" s="106">
        <f t="shared" si="27"/>
        <v>90</v>
      </c>
      <c r="V85" s="106">
        <f t="shared" si="28"/>
        <v>660</v>
      </c>
    </row>
    <row r="86" spans="1:22" s="186" customFormat="1" ht="19.5" customHeight="1" x14ac:dyDescent="0.2">
      <c r="A86" s="150">
        <v>6.3</v>
      </c>
      <c r="B86" s="187" t="s">
        <v>103</v>
      </c>
      <c r="C86" s="109"/>
      <c r="D86" s="188"/>
      <c r="E86" s="189"/>
      <c r="F86" s="102"/>
      <c r="G86" s="154">
        <v>0</v>
      </c>
      <c r="H86" s="102"/>
      <c r="I86" s="156">
        <v>0</v>
      </c>
      <c r="J86" s="190"/>
      <c r="K86" s="190"/>
      <c r="L86" s="191"/>
      <c r="M86" s="191"/>
      <c r="N86" s="190"/>
      <c r="P86" s="117"/>
      <c r="Q86" s="112">
        <f t="shared" si="22"/>
        <v>0</v>
      </c>
      <c r="R86" s="112">
        <f t="shared" si="23"/>
        <v>0</v>
      </c>
      <c r="S86" s="116"/>
      <c r="T86" s="116"/>
      <c r="U86" s="106">
        <f t="shared" si="27"/>
        <v>0</v>
      </c>
      <c r="V86" s="106">
        <f t="shared" si="28"/>
        <v>0</v>
      </c>
    </row>
    <row r="87" spans="1:22" s="116" customFormat="1" ht="19.5" customHeight="1" x14ac:dyDescent="0.2">
      <c r="A87" s="137" t="s">
        <v>104</v>
      </c>
      <c r="B87" s="157" t="s">
        <v>59</v>
      </c>
      <c r="C87" s="157"/>
      <c r="D87" s="188"/>
      <c r="E87" s="110" t="s">
        <v>7</v>
      </c>
      <c r="F87" s="111" t="s">
        <v>32</v>
      </c>
      <c r="G87" s="154">
        <v>3168</v>
      </c>
      <c r="H87" s="158" t="s">
        <v>33</v>
      </c>
      <c r="I87" s="156">
        <v>202.4</v>
      </c>
      <c r="J87" s="115" t="s">
        <v>33</v>
      </c>
      <c r="K87" s="115" t="s">
        <v>33</v>
      </c>
      <c r="L87" s="159" t="s">
        <v>281</v>
      </c>
      <c r="M87" s="159" t="s">
        <v>299</v>
      </c>
      <c r="N87" s="115"/>
      <c r="P87" s="117">
        <v>3600</v>
      </c>
      <c r="Q87" s="112">
        <f t="shared" si="22"/>
        <v>432</v>
      </c>
      <c r="R87" s="112">
        <f t="shared" si="23"/>
        <v>3168</v>
      </c>
      <c r="T87" s="116">
        <v>230</v>
      </c>
      <c r="U87" s="106">
        <f t="shared" si="27"/>
        <v>27.599999999999998</v>
      </c>
      <c r="V87" s="106">
        <f t="shared" si="28"/>
        <v>202.4</v>
      </c>
    </row>
    <row r="88" spans="1:22" s="116" customFormat="1" ht="19.5" customHeight="1" x14ac:dyDescent="0.2">
      <c r="A88" s="137" t="s">
        <v>105</v>
      </c>
      <c r="B88" s="157" t="s">
        <v>61</v>
      </c>
      <c r="C88" s="157"/>
      <c r="D88" s="188"/>
      <c r="E88" s="110" t="s">
        <v>7</v>
      </c>
      <c r="F88" s="111" t="s">
        <v>32</v>
      </c>
      <c r="G88" s="154">
        <v>2904</v>
      </c>
      <c r="H88" s="158" t="s">
        <v>33</v>
      </c>
      <c r="I88" s="156">
        <v>202.4</v>
      </c>
      <c r="J88" s="115" t="s">
        <v>33</v>
      </c>
      <c r="K88" s="115" t="s">
        <v>33</v>
      </c>
      <c r="L88" s="159" t="s">
        <v>281</v>
      </c>
      <c r="M88" s="159" t="s">
        <v>299</v>
      </c>
      <c r="N88" s="115"/>
      <c r="P88" s="117">
        <v>3300</v>
      </c>
      <c r="Q88" s="112">
        <f t="shared" si="22"/>
        <v>396</v>
      </c>
      <c r="R88" s="112">
        <f t="shared" si="23"/>
        <v>2904</v>
      </c>
      <c r="T88" s="116">
        <v>230</v>
      </c>
      <c r="U88" s="106">
        <f t="shared" si="27"/>
        <v>27.599999999999998</v>
      </c>
      <c r="V88" s="106">
        <f t="shared" si="28"/>
        <v>202.4</v>
      </c>
    </row>
    <row r="89" spans="1:22" s="116" customFormat="1" ht="19.5" customHeight="1" x14ac:dyDescent="0.2">
      <c r="A89" s="137" t="s">
        <v>106</v>
      </c>
      <c r="B89" s="157" t="s">
        <v>63</v>
      </c>
      <c r="C89" s="157"/>
      <c r="D89" s="188"/>
      <c r="E89" s="110" t="s">
        <v>7</v>
      </c>
      <c r="F89" s="111" t="s">
        <v>32</v>
      </c>
      <c r="G89" s="154">
        <v>2640</v>
      </c>
      <c r="H89" s="158" t="s">
        <v>33</v>
      </c>
      <c r="I89" s="156">
        <v>202.4</v>
      </c>
      <c r="J89" s="115" t="s">
        <v>33</v>
      </c>
      <c r="K89" s="115" t="s">
        <v>33</v>
      </c>
      <c r="L89" s="159" t="s">
        <v>281</v>
      </c>
      <c r="M89" s="159" t="s">
        <v>299</v>
      </c>
      <c r="N89" s="115"/>
      <c r="P89" s="117">
        <v>3000</v>
      </c>
      <c r="Q89" s="112">
        <f t="shared" si="22"/>
        <v>360</v>
      </c>
      <c r="R89" s="112">
        <f t="shared" si="23"/>
        <v>2640</v>
      </c>
      <c r="T89" s="116">
        <v>230</v>
      </c>
      <c r="U89" s="106">
        <f t="shared" si="27"/>
        <v>27.599999999999998</v>
      </c>
      <c r="V89" s="106">
        <f t="shared" si="28"/>
        <v>202.4</v>
      </c>
    </row>
    <row r="90" spans="1:22" s="116" customFormat="1" ht="19.5" customHeight="1" x14ac:dyDescent="0.2">
      <c r="A90" s="137" t="s">
        <v>107</v>
      </c>
      <c r="B90" s="157" t="s">
        <v>65</v>
      </c>
      <c r="C90" s="157"/>
      <c r="D90" s="109"/>
      <c r="E90" s="110">
        <v>3</v>
      </c>
      <c r="F90" s="111" t="s">
        <v>32</v>
      </c>
      <c r="G90" s="103">
        <v>2446.4</v>
      </c>
      <c r="H90" s="103">
        <f>G90*E90</f>
        <v>7339.2000000000007</v>
      </c>
      <c r="I90" s="156">
        <v>202.4</v>
      </c>
      <c r="J90" s="104">
        <f>I90*E90</f>
        <v>607.20000000000005</v>
      </c>
      <c r="K90" s="104">
        <f>J90+H90</f>
        <v>7946.4000000000005</v>
      </c>
      <c r="L90" s="159" t="s">
        <v>281</v>
      </c>
      <c r="M90" s="159" t="s">
        <v>299</v>
      </c>
      <c r="N90" s="115"/>
      <c r="P90" s="117">
        <v>2780</v>
      </c>
      <c r="Q90" s="112">
        <f t="shared" si="22"/>
        <v>333.59999999999997</v>
      </c>
      <c r="R90" s="112">
        <f t="shared" si="23"/>
        <v>2446.4</v>
      </c>
      <c r="T90" s="116">
        <v>230</v>
      </c>
      <c r="U90" s="106">
        <f t="shared" si="27"/>
        <v>27.599999999999998</v>
      </c>
      <c r="V90" s="106">
        <f t="shared" si="28"/>
        <v>202.4</v>
      </c>
    </row>
    <row r="91" spans="1:22" s="116" customFormat="1" ht="19.5" customHeight="1" x14ac:dyDescent="0.2">
      <c r="A91" s="150">
        <v>6.4</v>
      </c>
      <c r="B91" s="187" t="s">
        <v>108</v>
      </c>
      <c r="C91" s="109"/>
      <c r="D91" s="205"/>
      <c r="E91" s="102"/>
      <c r="F91" s="102"/>
      <c r="G91" s="154">
        <v>0</v>
      </c>
      <c r="H91" s="155"/>
      <c r="I91" s="156">
        <v>0</v>
      </c>
      <c r="J91" s="155"/>
      <c r="K91" s="155"/>
      <c r="L91" s="206"/>
      <c r="M91" s="206"/>
      <c r="N91" s="155"/>
      <c r="P91" s="117"/>
      <c r="Q91" s="112">
        <f t="shared" si="22"/>
        <v>0</v>
      </c>
      <c r="R91" s="112">
        <f t="shared" si="23"/>
        <v>0</v>
      </c>
      <c r="U91" s="106">
        <f t="shared" si="27"/>
        <v>0</v>
      </c>
      <c r="V91" s="106">
        <f t="shared" si="28"/>
        <v>0</v>
      </c>
    </row>
    <row r="92" spans="1:22" s="116" customFormat="1" ht="19.5" customHeight="1" x14ac:dyDescent="0.2">
      <c r="A92" s="137" t="s">
        <v>109</v>
      </c>
      <c r="B92" s="157" t="s">
        <v>63</v>
      </c>
      <c r="C92" s="157"/>
      <c r="D92" s="205"/>
      <c r="E92" s="207" t="s">
        <v>7</v>
      </c>
      <c r="F92" s="111" t="s">
        <v>32</v>
      </c>
      <c r="G92" s="154">
        <v>1672</v>
      </c>
      <c r="H92" s="158" t="s">
        <v>33</v>
      </c>
      <c r="I92" s="156">
        <v>264</v>
      </c>
      <c r="J92" s="115" t="s">
        <v>33</v>
      </c>
      <c r="K92" s="115" t="s">
        <v>33</v>
      </c>
      <c r="L92" s="159" t="s">
        <v>281</v>
      </c>
      <c r="M92" s="159" t="s">
        <v>299</v>
      </c>
      <c r="N92" s="115"/>
      <c r="P92" s="117">
        <v>1900</v>
      </c>
      <c r="Q92" s="112">
        <f t="shared" si="22"/>
        <v>228</v>
      </c>
      <c r="R92" s="112">
        <f t="shared" si="23"/>
        <v>1672</v>
      </c>
      <c r="T92" s="116">
        <v>300</v>
      </c>
      <c r="U92" s="106">
        <f t="shared" si="27"/>
        <v>36</v>
      </c>
      <c r="V92" s="106">
        <f t="shared" si="28"/>
        <v>264</v>
      </c>
    </row>
    <row r="93" spans="1:22" s="116" customFormat="1" ht="19.5" customHeight="1" x14ac:dyDescent="0.2">
      <c r="A93" s="137" t="s">
        <v>110</v>
      </c>
      <c r="B93" s="157" t="s">
        <v>65</v>
      </c>
      <c r="C93" s="157"/>
      <c r="D93" s="205"/>
      <c r="E93" s="110">
        <v>10.668000000000001</v>
      </c>
      <c r="F93" s="111" t="s">
        <v>32</v>
      </c>
      <c r="G93" s="103">
        <v>1645.6</v>
      </c>
      <c r="H93" s="103">
        <f>G93*E93</f>
        <v>17555.2608</v>
      </c>
      <c r="I93" s="104">
        <v>290.39999999999998</v>
      </c>
      <c r="J93" s="104">
        <f>I93*E93</f>
        <v>3097.9872</v>
      </c>
      <c r="K93" s="104">
        <f>J93+H93</f>
        <v>20653.248</v>
      </c>
      <c r="L93" s="159" t="s">
        <v>281</v>
      </c>
      <c r="M93" s="159" t="s">
        <v>299</v>
      </c>
      <c r="N93" s="115"/>
      <c r="P93" s="208">
        <v>1870</v>
      </c>
      <c r="Q93" s="112">
        <f t="shared" si="22"/>
        <v>224.4</v>
      </c>
      <c r="R93" s="112">
        <f t="shared" si="23"/>
        <v>1645.6</v>
      </c>
      <c r="S93" s="209"/>
      <c r="T93" s="209">
        <v>330</v>
      </c>
      <c r="U93" s="106">
        <f t="shared" si="27"/>
        <v>39.6</v>
      </c>
      <c r="V93" s="106">
        <f t="shared" si="28"/>
        <v>290.39999999999998</v>
      </c>
    </row>
    <row r="94" spans="1:22" s="209" customFormat="1" ht="19.5" customHeight="1" x14ac:dyDescent="0.2">
      <c r="A94" s="210">
        <v>6.5</v>
      </c>
      <c r="B94" s="199" t="s">
        <v>111</v>
      </c>
      <c r="C94" s="101"/>
      <c r="D94" s="102"/>
      <c r="E94" s="211"/>
      <c r="F94" s="139"/>
      <c r="G94" s="211">
        <v>0</v>
      </c>
      <c r="H94" s="139"/>
      <c r="I94" s="212">
        <v>0</v>
      </c>
      <c r="J94" s="139"/>
      <c r="K94" s="213"/>
      <c r="L94" s="214"/>
      <c r="M94" s="214"/>
      <c r="N94" s="213"/>
      <c r="P94" s="117"/>
      <c r="Q94" s="112">
        <f t="shared" si="22"/>
        <v>0</v>
      </c>
      <c r="R94" s="112">
        <f t="shared" si="23"/>
        <v>0</v>
      </c>
      <c r="S94" s="116"/>
      <c r="T94" s="116"/>
      <c r="U94" s="106">
        <f t="shared" si="27"/>
        <v>0</v>
      </c>
      <c r="V94" s="106">
        <f t="shared" si="28"/>
        <v>0</v>
      </c>
    </row>
    <row r="95" spans="1:22" s="116" customFormat="1" ht="19.5" customHeight="1" x14ac:dyDescent="0.2">
      <c r="A95" s="137" t="s">
        <v>112</v>
      </c>
      <c r="B95" s="157" t="s">
        <v>113</v>
      </c>
      <c r="C95" s="157"/>
      <c r="D95" s="205"/>
      <c r="E95" s="110" t="s">
        <v>7</v>
      </c>
      <c r="F95" s="111" t="s">
        <v>4</v>
      </c>
      <c r="G95" s="154">
        <v>0</v>
      </c>
      <c r="H95" s="158" t="s">
        <v>33</v>
      </c>
      <c r="I95" s="156">
        <v>0</v>
      </c>
      <c r="J95" s="115" t="s">
        <v>33</v>
      </c>
      <c r="K95" s="115" t="s">
        <v>33</v>
      </c>
      <c r="L95" s="159" t="s">
        <v>7</v>
      </c>
      <c r="M95" s="159" t="s">
        <v>7</v>
      </c>
      <c r="N95" s="115"/>
      <c r="P95" s="117"/>
      <c r="Q95" s="112">
        <f t="shared" si="22"/>
        <v>0</v>
      </c>
      <c r="R95" s="112">
        <f t="shared" si="23"/>
        <v>0</v>
      </c>
      <c r="U95" s="106">
        <f t="shared" si="27"/>
        <v>0</v>
      </c>
      <c r="V95" s="106">
        <f t="shared" si="28"/>
        <v>0</v>
      </c>
    </row>
    <row r="96" spans="1:22" s="116" customFormat="1" ht="19.5" customHeight="1" x14ac:dyDescent="0.2">
      <c r="A96" s="137" t="s">
        <v>114</v>
      </c>
      <c r="B96" s="157" t="s">
        <v>115</v>
      </c>
      <c r="C96" s="157"/>
      <c r="D96" s="205"/>
      <c r="E96" s="110" t="s">
        <v>7</v>
      </c>
      <c r="F96" s="111" t="s">
        <v>4</v>
      </c>
      <c r="G96" s="154">
        <v>0</v>
      </c>
      <c r="H96" s="158" t="s">
        <v>33</v>
      </c>
      <c r="I96" s="156">
        <v>0</v>
      </c>
      <c r="J96" s="115" t="s">
        <v>33</v>
      </c>
      <c r="K96" s="115" t="s">
        <v>33</v>
      </c>
      <c r="L96" s="159" t="s">
        <v>7</v>
      </c>
      <c r="M96" s="159" t="s">
        <v>7</v>
      </c>
      <c r="N96" s="115"/>
      <c r="P96" s="117"/>
      <c r="Q96" s="112">
        <f t="shared" si="22"/>
        <v>0</v>
      </c>
      <c r="R96" s="112">
        <f t="shared" si="23"/>
        <v>0</v>
      </c>
      <c r="U96" s="106">
        <f t="shared" si="27"/>
        <v>0</v>
      </c>
      <c r="V96" s="106">
        <f t="shared" si="28"/>
        <v>0</v>
      </c>
    </row>
    <row r="97" spans="1:22" s="116" customFormat="1" ht="19.5" customHeight="1" x14ac:dyDescent="0.2">
      <c r="A97" s="137" t="s">
        <v>116</v>
      </c>
      <c r="B97" s="157" t="s">
        <v>117</v>
      </c>
      <c r="C97" s="157"/>
      <c r="D97" s="205"/>
      <c r="E97" s="110" t="s">
        <v>7</v>
      </c>
      <c r="F97" s="111" t="s">
        <v>4</v>
      </c>
      <c r="G97" s="154">
        <v>0</v>
      </c>
      <c r="H97" s="158" t="s">
        <v>33</v>
      </c>
      <c r="I97" s="156">
        <v>0</v>
      </c>
      <c r="J97" s="115" t="s">
        <v>33</v>
      </c>
      <c r="K97" s="115" t="s">
        <v>33</v>
      </c>
      <c r="L97" s="159" t="s">
        <v>7</v>
      </c>
      <c r="M97" s="159" t="s">
        <v>7</v>
      </c>
      <c r="N97" s="115"/>
      <c r="P97" s="117"/>
      <c r="Q97" s="112">
        <f t="shared" si="22"/>
        <v>0</v>
      </c>
      <c r="R97" s="112">
        <f t="shared" si="23"/>
        <v>0</v>
      </c>
      <c r="U97" s="106">
        <f t="shared" si="27"/>
        <v>0</v>
      </c>
      <c r="V97" s="106">
        <f t="shared" si="28"/>
        <v>0</v>
      </c>
    </row>
    <row r="98" spans="1:22" s="116" customFormat="1" ht="19.5" customHeight="1" x14ac:dyDescent="0.2">
      <c r="A98" s="137" t="s">
        <v>118</v>
      </c>
      <c r="B98" s="157" t="s">
        <v>119</v>
      </c>
      <c r="C98" s="157"/>
      <c r="D98" s="205"/>
      <c r="E98" s="110">
        <v>5</v>
      </c>
      <c r="F98" s="111" t="s">
        <v>6</v>
      </c>
      <c r="G98" s="154">
        <v>6160</v>
      </c>
      <c r="H98" s="158" t="s">
        <v>300</v>
      </c>
      <c r="I98" s="156">
        <v>1320</v>
      </c>
      <c r="J98" s="115" t="s">
        <v>300</v>
      </c>
      <c r="K98" s="115" t="s">
        <v>300</v>
      </c>
      <c r="L98" s="159" t="s">
        <v>7</v>
      </c>
      <c r="M98" s="159" t="s">
        <v>7</v>
      </c>
      <c r="N98" s="115"/>
      <c r="P98" s="124">
        <v>7000</v>
      </c>
      <c r="Q98" s="112">
        <f t="shared" si="22"/>
        <v>840</v>
      </c>
      <c r="R98" s="112">
        <f t="shared" si="23"/>
        <v>6160</v>
      </c>
      <c r="S98" s="123"/>
      <c r="T98" s="123">
        <v>1500</v>
      </c>
      <c r="U98" s="106">
        <f t="shared" si="27"/>
        <v>180</v>
      </c>
      <c r="V98" s="106">
        <f t="shared" si="28"/>
        <v>1320</v>
      </c>
    </row>
    <row r="99" spans="1:22" s="123" customFormat="1" ht="19.5" customHeight="1" x14ac:dyDescent="0.2">
      <c r="A99" s="120" t="s">
        <v>19</v>
      </c>
      <c r="B99" s="120"/>
      <c r="C99" s="120"/>
      <c r="D99" s="120"/>
      <c r="E99" s="120"/>
      <c r="F99" s="120"/>
      <c r="G99" s="121"/>
      <c r="H99" s="121"/>
      <c r="I99" s="121"/>
      <c r="J99" s="121"/>
      <c r="K99" s="121"/>
      <c r="L99" s="122"/>
      <c r="M99" s="122"/>
      <c r="N99" s="121"/>
      <c r="P99" s="142"/>
      <c r="Q99" s="112">
        <f t="shared" si="22"/>
        <v>0</v>
      </c>
      <c r="R99" s="112">
        <f t="shared" si="23"/>
        <v>0</v>
      </c>
      <c r="S99" s="143"/>
      <c r="T99" s="143"/>
      <c r="U99" s="106">
        <f t="shared" si="27"/>
        <v>0</v>
      </c>
      <c r="V99" s="106">
        <f t="shared" si="28"/>
        <v>0</v>
      </c>
    </row>
    <row r="100" spans="1:22" s="143" customFormat="1" ht="19.5" customHeight="1" x14ac:dyDescent="0.2">
      <c r="A100" s="125">
        <v>7</v>
      </c>
      <c r="B100" s="182" t="s">
        <v>120</v>
      </c>
      <c r="C100" s="201"/>
      <c r="D100" s="202"/>
      <c r="E100" s="148"/>
      <c r="F100" s="148"/>
      <c r="G100" s="130"/>
      <c r="H100" s="149"/>
      <c r="I100" s="131"/>
      <c r="J100" s="149"/>
      <c r="K100" s="149"/>
      <c r="L100" s="148"/>
      <c r="M100" s="148"/>
      <c r="N100" s="149"/>
      <c r="P100" s="117"/>
      <c r="Q100" s="112">
        <f t="shared" si="22"/>
        <v>0</v>
      </c>
      <c r="R100" s="112">
        <f t="shared" si="23"/>
        <v>0</v>
      </c>
      <c r="S100" s="116"/>
      <c r="T100" s="116"/>
      <c r="U100" s="106">
        <f t="shared" si="27"/>
        <v>0</v>
      </c>
      <c r="V100" s="106">
        <f t="shared" si="28"/>
        <v>0</v>
      </c>
    </row>
    <row r="101" spans="1:22" s="116" customFormat="1" ht="19.5" customHeight="1" x14ac:dyDescent="0.2">
      <c r="A101" s="137">
        <v>7.1</v>
      </c>
      <c r="B101" s="157" t="s">
        <v>121</v>
      </c>
      <c r="C101" s="157"/>
      <c r="D101" s="160"/>
      <c r="E101" s="110">
        <v>13</v>
      </c>
      <c r="F101" s="111" t="s">
        <v>32</v>
      </c>
      <c r="G101" s="103">
        <v>5016</v>
      </c>
      <c r="H101" s="103">
        <f t="shared" ref="H101:H106" si="32">G101*E101</f>
        <v>65208</v>
      </c>
      <c r="I101" s="104">
        <v>616</v>
      </c>
      <c r="J101" s="104">
        <f t="shared" ref="J101:J106" si="33">I101*E101</f>
        <v>8008</v>
      </c>
      <c r="K101" s="104">
        <f t="shared" ref="K101:K106" si="34">J101+H101</f>
        <v>73216</v>
      </c>
      <c r="L101" s="159" t="s">
        <v>301</v>
      </c>
      <c r="M101" s="119" t="s">
        <v>287</v>
      </c>
      <c r="N101" s="115"/>
      <c r="P101" s="117">
        <v>5700</v>
      </c>
      <c r="Q101" s="112">
        <f t="shared" si="22"/>
        <v>684</v>
      </c>
      <c r="R101" s="112">
        <f t="shared" si="23"/>
        <v>5016</v>
      </c>
      <c r="T101" s="116">
        <v>700</v>
      </c>
      <c r="U101" s="106">
        <f t="shared" si="27"/>
        <v>84</v>
      </c>
      <c r="V101" s="106">
        <f t="shared" si="28"/>
        <v>616</v>
      </c>
    </row>
    <row r="102" spans="1:22" s="116" customFormat="1" ht="19.5" customHeight="1" x14ac:dyDescent="0.2">
      <c r="A102" s="137">
        <v>7.2</v>
      </c>
      <c r="B102" s="157" t="s">
        <v>122</v>
      </c>
      <c r="C102" s="157"/>
      <c r="D102" s="160"/>
      <c r="E102" s="110">
        <v>13</v>
      </c>
      <c r="F102" s="111" t="s">
        <v>32</v>
      </c>
      <c r="G102" s="103">
        <v>5016</v>
      </c>
      <c r="H102" s="103">
        <f t="shared" si="32"/>
        <v>65208</v>
      </c>
      <c r="I102" s="104">
        <v>616</v>
      </c>
      <c r="J102" s="104">
        <f t="shared" si="33"/>
        <v>8008</v>
      </c>
      <c r="K102" s="104">
        <f t="shared" si="34"/>
        <v>73216</v>
      </c>
      <c r="L102" s="159" t="s">
        <v>301</v>
      </c>
      <c r="M102" s="119" t="s">
        <v>287</v>
      </c>
      <c r="N102" s="115"/>
      <c r="P102" s="117">
        <v>5700</v>
      </c>
      <c r="Q102" s="112">
        <f t="shared" si="22"/>
        <v>684</v>
      </c>
      <c r="R102" s="112">
        <f t="shared" si="23"/>
        <v>5016</v>
      </c>
      <c r="T102" s="116">
        <v>700</v>
      </c>
      <c r="U102" s="106">
        <f t="shared" si="27"/>
        <v>84</v>
      </c>
      <c r="V102" s="106">
        <f t="shared" si="28"/>
        <v>616</v>
      </c>
    </row>
    <row r="103" spans="1:22" s="116" customFormat="1" ht="19.5" customHeight="1" x14ac:dyDescent="0.2">
      <c r="A103" s="137">
        <v>7.3</v>
      </c>
      <c r="B103" s="157" t="s">
        <v>351</v>
      </c>
      <c r="C103" s="157"/>
      <c r="D103" s="160"/>
      <c r="E103" s="110">
        <v>4</v>
      </c>
      <c r="F103" s="111" t="s">
        <v>6</v>
      </c>
      <c r="G103" s="103">
        <v>3960</v>
      </c>
      <c r="H103" s="103">
        <f t="shared" si="32"/>
        <v>15840</v>
      </c>
      <c r="I103" s="104">
        <v>616</v>
      </c>
      <c r="J103" s="104">
        <f t="shared" si="33"/>
        <v>2464</v>
      </c>
      <c r="K103" s="104">
        <f t="shared" si="34"/>
        <v>18304</v>
      </c>
      <c r="L103" s="159" t="s">
        <v>301</v>
      </c>
      <c r="M103" s="119" t="s">
        <v>287</v>
      </c>
      <c r="N103" s="115"/>
      <c r="P103" s="117">
        <v>4500</v>
      </c>
      <c r="Q103" s="112">
        <f t="shared" si="22"/>
        <v>540</v>
      </c>
      <c r="R103" s="112">
        <f t="shared" si="23"/>
        <v>3960</v>
      </c>
      <c r="T103" s="116">
        <v>700</v>
      </c>
      <c r="U103" s="106">
        <f t="shared" si="27"/>
        <v>84</v>
      </c>
      <c r="V103" s="106">
        <f t="shared" si="28"/>
        <v>616</v>
      </c>
    </row>
    <row r="104" spans="1:22" s="116" customFormat="1" ht="19.5" customHeight="1" x14ac:dyDescent="0.2">
      <c r="A104" s="137">
        <v>7.4</v>
      </c>
      <c r="B104" s="157" t="s">
        <v>124</v>
      </c>
      <c r="C104" s="157"/>
      <c r="D104" s="160"/>
      <c r="E104" s="110">
        <v>1</v>
      </c>
      <c r="F104" s="111" t="s">
        <v>4</v>
      </c>
      <c r="G104" s="103">
        <v>10560</v>
      </c>
      <c r="H104" s="103">
        <f t="shared" si="32"/>
        <v>10560</v>
      </c>
      <c r="I104" s="104">
        <v>4400</v>
      </c>
      <c r="J104" s="104">
        <f t="shared" si="33"/>
        <v>4400</v>
      </c>
      <c r="K104" s="104">
        <f t="shared" si="34"/>
        <v>14960</v>
      </c>
      <c r="L104" s="159" t="s">
        <v>301</v>
      </c>
      <c r="M104" s="119" t="s">
        <v>287</v>
      </c>
      <c r="N104" s="115"/>
      <c r="P104" s="117">
        <v>12000</v>
      </c>
      <c r="Q104" s="112">
        <f t="shared" si="22"/>
        <v>1440</v>
      </c>
      <c r="R104" s="112">
        <f t="shared" si="23"/>
        <v>10560</v>
      </c>
      <c r="T104" s="116">
        <v>5000</v>
      </c>
      <c r="U104" s="106">
        <f t="shared" si="27"/>
        <v>600</v>
      </c>
      <c r="V104" s="106">
        <f t="shared" si="28"/>
        <v>4400</v>
      </c>
    </row>
    <row r="105" spans="1:22" s="116" customFormat="1" ht="19.5" customHeight="1" x14ac:dyDescent="0.2">
      <c r="A105" s="137">
        <v>7.5</v>
      </c>
      <c r="B105" s="157" t="s">
        <v>352</v>
      </c>
      <c r="C105" s="157"/>
      <c r="D105" s="160"/>
      <c r="E105" s="110">
        <v>1</v>
      </c>
      <c r="F105" s="111" t="s">
        <v>4</v>
      </c>
      <c r="G105" s="103">
        <v>92400</v>
      </c>
      <c r="H105" s="103">
        <f t="shared" si="32"/>
        <v>92400</v>
      </c>
      <c r="I105" s="104">
        <v>4400</v>
      </c>
      <c r="J105" s="104">
        <f t="shared" si="33"/>
        <v>4400</v>
      </c>
      <c r="K105" s="104">
        <f t="shared" si="34"/>
        <v>96800</v>
      </c>
      <c r="L105" s="159" t="s">
        <v>301</v>
      </c>
      <c r="M105" s="119" t="s">
        <v>287</v>
      </c>
      <c r="N105" s="115"/>
      <c r="P105" s="117">
        <v>105000</v>
      </c>
      <c r="Q105" s="112">
        <f t="shared" si="22"/>
        <v>12600</v>
      </c>
      <c r="R105" s="112">
        <f t="shared" si="23"/>
        <v>92400</v>
      </c>
      <c r="T105" s="116">
        <v>5000</v>
      </c>
      <c r="U105" s="106">
        <f t="shared" si="27"/>
        <v>600</v>
      </c>
      <c r="V105" s="106">
        <f t="shared" si="28"/>
        <v>4400</v>
      </c>
    </row>
    <row r="106" spans="1:22" s="116" customFormat="1" ht="19.5" customHeight="1" x14ac:dyDescent="0.2">
      <c r="A106" s="137">
        <v>7.6</v>
      </c>
      <c r="B106" s="157" t="s">
        <v>126</v>
      </c>
      <c r="C106" s="157"/>
      <c r="D106" s="160"/>
      <c r="E106" s="110">
        <v>89</v>
      </c>
      <c r="F106" s="111" t="s">
        <v>6</v>
      </c>
      <c r="G106" s="103">
        <v>21560</v>
      </c>
      <c r="H106" s="103">
        <f t="shared" si="32"/>
        <v>1918840</v>
      </c>
      <c r="I106" s="104">
        <v>1320</v>
      </c>
      <c r="J106" s="104">
        <f t="shared" si="33"/>
        <v>117480</v>
      </c>
      <c r="K106" s="104">
        <f t="shared" si="34"/>
        <v>2036320</v>
      </c>
      <c r="L106" s="159" t="s">
        <v>301</v>
      </c>
      <c r="M106" s="119" t="s">
        <v>287</v>
      </c>
      <c r="N106" s="115"/>
      <c r="P106" s="117">
        <v>24500</v>
      </c>
      <c r="Q106" s="112">
        <f t="shared" si="22"/>
        <v>2940</v>
      </c>
      <c r="R106" s="112">
        <f t="shared" si="23"/>
        <v>21560</v>
      </c>
      <c r="T106" s="116">
        <v>1500</v>
      </c>
      <c r="U106" s="106">
        <f t="shared" si="27"/>
        <v>180</v>
      </c>
      <c r="V106" s="106">
        <f t="shared" si="28"/>
        <v>1320</v>
      </c>
    </row>
    <row r="107" spans="1:22" s="116" customFormat="1" ht="19.5" customHeight="1" x14ac:dyDescent="0.2">
      <c r="A107" s="137">
        <v>7.7</v>
      </c>
      <c r="B107" s="157" t="s">
        <v>127</v>
      </c>
      <c r="C107" s="157"/>
      <c r="D107" s="160"/>
      <c r="E107" s="110" t="s">
        <v>7</v>
      </c>
      <c r="F107" s="111" t="s">
        <v>4</v>
      </c>
      <c r="G107" s="154">
        <v>19360</v>
      </c>
      <c r="H107" s="158" t="s">
        <v>33</v>
      </c>
      <c r="I107" s="156">
        <v>1320</v>
      </c>
      <c r="J107" s="115" t="s">
        <v>33</v>
      </c>
      <c r="K107" s="115" t="s">
        <v>33</v>
      </c>
      <c r="L107" s="159" t="s">
        <v>301</v>
      </c>
      <c r="M107" s="119" t="s">
        <v>287</v>
      </c>
      <c r="N107" s="115"/>
      <c r="P107" s="117">
        <v>22000</v>
      </c>
      <c r="Q107" s="112">
        <f t="shared" si="22"/>
        <v>2640</v>
      </c>
      <c r="R107" s="112">
        <f t="shared" si="23"/>
        <v>19360</v>
      </c>
      <c r="T107" s="116">
        <v>1500</v>
      </c>
      <c r="U107" s="106">
        <f t="shared" si="27"/>
        <v>180</v>
      </c>
      <c r="V107" s="106">
        <f t="shared" si="28"/>
        <v>1320</v>
      </c>
    </row>
    <row r="108" spans="1:22" s="116" customFormat="1" ht="19.5" customHeight="1" x14ac:dyDescent="0.2">
      <c r="A108" s="137">
        <v>7.8</v>
      </c>
      <c r="B108" s="157" t="s">
        <v>128</v>
      </c>
      <c r="C108" s="157"/>
      <c r="D108" s="160"/>
      <c r="E108" s="110">
        <v>24</v>
      </c>
      <c r="F108" s="111" t="s">
        <v>6</v>
      </c>
      <c r="G108" s="103">
        <v>2816</v>
      </c>
      <c r="H108" s="103">
        <f t="shared" ref="H108" si="35">G108*E108</f>
        <v>67584</v>
      </c>
      <c r="I108" s="104">
        <v>880</v>
      </c>
      <c r="J108" s="104">
        <f t="shared" ref="J108" si="36">I108*E108</f>
        <v>21120</v>
      </c>
      <c r="K108" s="104">
        <f t="shared" ref="K108" si="37">J108+H108</f>
        <v>88704</v>
      </c>
      <c r="L108" s="159" t="s">
        <v>301</v>
      </c>
      <c r="M108" s="119" t="s">
        <v>287</v>
      </c>
      <c r="N108" s="115"/>
      <c r="P108" s="124">
        <v>3200</v>
      </c>
      <c r="Q108" s="112">
        <f t="shared" si="22"/>
        <v>384</v>
      </c>
      <c r="R108" s="112">
        <f t="shared" si="23"/>
        <v>2816</v>
      </c>
      <c r="S108" s="123"/>
      <c r="T108" s="123">
        <v>1000</v>
      </c>
      <c r="U108" s="106">
        <f t="shared" si="27"/>
        <v>120</v>
      </c>
      <c r="V108" s="106">
        <f t="shared" si="28"/>
        <v>880</v>
      </c>
    </row>
    <row r="109" spans="1:22" s="123" customFormat="1" ht="19.5" customHeight="1" x14ac:dyDescent="0.2">
      <c r="A109" s="120" t="s">
        <v>19</v>
      </c>
      <c r="B109" s="120"/>
      <c r="C109" s="120"/>
      <c r="D109" s="120"/>
      <c r="E109" s="120"/>
      <c r="F109" s="120"/>
      <c r="G109" s="121"/>
      <c r="H109" s="121"/>
      <c r="I109" s="121"/>
      <c r="J109" s="121"/>
      <c r="K109" s="121"/>
      <c r="L109" s="122"/>
      <c r="M109" s="122"/>
      <c r="N109" s="121"/>
      <c r="P109" s="142"/>
      <c r="Q109" s="112">
        <f t="shared" si="22"/>
        <v>0</v>
      </c>
      <c r="R109" s="112">
        <f t="shared" si="23"/>
        <v>0</v>
      </c>
      <c r="S109" s="143"/>
      <c r="T109" s="143"/>
      <c r="U109" s="106">
        <f t="shared" si="27"/>
        <v>0</v>
      </c>
      <c r="V109" s="106">
        <f t="shared" si="28"/>
        <v>0</v>
      </c>
    </row>
    <row r="110" spans="1:22" s="143" customFormat="1" ht="19.5" customHeight="1" x14ac:dyDescent="0.2">
      <c r="A110" s="125">
        <v>8</v>
      </c>
      <c r="B110" s="181" t="s">
        <v>129</v>
      </c>
      <c r="C110" s="182"/>
      <c r="D110" s="182"/>
      <c r="E110" s="183"/>
      <c r="F110" s="183"/>
      <c r="G110" s="130"/>
      <c r="H110" s="183"/>
      <c r="I110" s="131"/>
      <c r="J110" s="196"/>
      <c r="K110" s="196"/>
      <c r="L110" s="197"/>
      <c r="M110" s="197"/>
      <c r="N110" s="196"/>
      <c r="P110" s="117"/>
      <c r="Q110" s="112">
        <f t="shared" si="22"/>
        <v>0</v>
      </c>
      <c r="R110" s="112">
        <f t="shared" si="23"/>
        <v>0</v>
      </c>
      <c r="S110" s="116"/>
      <c r="T110" s="116"/>
      <c r="U110" s="106">
        <f t="shared" si="27"/>
        <v>0</v>
      </c>
      <c r="V110" s="106">
        <f t="shared" si="28"/>
        <v>0</v>
      </c>
    </row>
    <row r="111" spans="1:22" s="116" customFormat="1" ht="41.25" customHeight="1" x14ac:dyDescent="0.2">
      <c r="A111" s="215">
        <v>8.1</v>
      </c>
      <c r="B111" s="100" t="s">
        <v>353</v>
      </c>
      <c r="C111" s="100"/>
      <c r="D111" s="100"/>
      <c r="E111" s="110">
        <v>1</v>
      </c>
      <c r="F111" s="111" t="s">
        <v>4</v>
      </c>
      <c r="G111" s="103">
        <v>941600</v>
      </c>
      <c r="H111" s="103">
        <f t="shared" ref="H111:H117" si="38">G111*E111</f>
        <v>941600</v>
      </c>
      <c r="I111" s="104">
        <v>22000</v>
      </c>
      <c r="J111" s="104">
        <f t="shared" ref="J111:J117" si="39">I111*E111</f>
        <v>22000</v>
      </c>
      <c r="K111" s="104">
        <f t="shared" ref="K111:K117" si="40">J111+H111</f>
        <v>963600</v>
      </c>
      <c r="L111" s="105" t="s">
        <v>302</v>
      </c>
      <c r="M111" s="159" t="s">
        <v>303</v>
      </c>
      <c r="N111" s="115"/>
      <c r="P111" s="117">
        <v>1070000</v>
      </c>
      <c r="Q111" s="112">
        <f t="shared" si="22"/>
        <v>128400</v>
      </c>
      <c r="R111" s="112">
        <f t="shared" si="23"/>
        <v>941600</v>
      </c>
      <c r="T111" s="116">
        <v>25000</v>
      </c>
      <c r="U111" s="106">
        <f t="shared" si="27"/>
        <v>3000</v>
      </c>
      <c r="V111" s="106">
        <f t="shared" si="28"/>
        <v>22000</v>
      </c>
    </row>
    <row r="112" spans="1:22" s="116" customFormat="1" ht="19.5" customHeight="1" x14ac:dyDescent="0.2">
      <c r="A112" s="215">
        <v>8.1999999999999993</v>
      </c>
      <c r="B112" s="108" t="s">
        <v>130</v>
      </c>
      <c r="C112" s="113"/>
      <c r="D112" s="114"/>
      <c r="E112" s="110">
        <v>2</v>
      </c>
      <c r="F112" s="111" t="s">
        <v>6</v>
      </c>
      <c r="G112" s="103">
        <v>7480</v>
      </c>
      <c r="H112" s="103">
        <f t="shared" si="38"/>
        <v>14960</v>
      </c>
      <c r="I112" s="104">
        <v>880</v>
      </c>
      <c r="J112" s="104">
        <f t="shared" si="39"/>
        <v>1760</v>
      </c>
      <c r="K112" s="104">
        <f t="shared" si="40"/>
        <v>16720</v>
      </c>
      <c r="L112" s="159" t="s">
        <v>281</v>
      </c>
      <c r="M112" s="159" t="s">
        <v>298</v>
      </c>
      <c r="N112" s="115"/>
      <c r="P112" s="117">
        <v>8500</v>
      </c>
      <c r="Q112" s="112">
        <f t="shared" si="22"/>
        <v>1020</v>
      </c>
      <c r="R112" s="112">
        <f t="shared" si="23"/>
        <v>7480</v>
      </c>
      <c r="T112" s="116">
        <v>1000</v>
      </c>
      <c r="U112" s="106">
        <f t="shared" si="27"/>
        <v>120</v>
      </c>
      <c r="V112" s="106">
        <f t="shared" si="28"/>
        <v>880</v>
      </c>
    </row>
    <row r="113" spans="1:22" s="116" customFormat="1" ht="19.5" customHeight="1" x14ac:dyDescent="0.2">
      <c r="A113" s="215">
        <v>8.3000000000000007</v>
      </c>
      <c r="B113" s="108" t="s">
        <v>16</v>
      </c>
      <c r="C113" s="113"/>
      <c r="D113" s="114"/>
      <c r="E113" s="110">
        <v>2</v>
      </c>
      <c r="F113" s="111" t="s">
        <v>6</v>
      </c>
      <c r="G113" s="103">
        <v>8800</v>
      </c>
      <c r="H113" s="103">
        <f t="shared" si="38"/>
        <v>17600</v>
      </c>
      <c r="I113" s="104">
        <v>1760</v>
      </c>
      <c r="J113" s="104">
        <f t="shared" si="39"/>
        <v>3520</v>
      </c>
      <c r="K113" s="104">
        <f t="shared" si="40"/>
        <v>21120</v>
      </c>
      <c r="L113" s="159"/>
      <c r="M113" s="159"/>
      <c r="N113" s="115"/>
      <c r="P113" s="117">
        <v>10000</v>
      </c>
      <c r="Q113" s="112">
        <f t="shared" si="22"/>
        <v>1200</v>
      </c>
      <c r="R113" s="112">
        <f t="shared" si="23"/>
        <v>8800</v>
      </c>
      <c r="T113" s="116">
        <v>2000</v>
      </c>
      <c r="U113" s="106">
        <f t="shared" si="27"/>
        <v>240</v>
      </c>
      <c r="V113" s="106">
        <f t="shared" si="28"/>
        <v>1760</v>
      </c>
    </row>
    <row r="114" spans="1:22" s="116" customFormat="1" ht="19.5" customHeight="1" x14ac:dyDescent="0.2">
      <c r="A114" s="215">
        <v>8.4</v>
      </c>
      <c r="B114" s="108" t="s">
        <v>354</v>
      </c>
      <c r="C114" s="113"/>
      <c r="D114" s="114"/>
      <c r="E114" s="110">
        <v>1</v>
      </c>
      <c r="F114" s="111" t="s">
        <v>4</v>
      </c>
      <c r="G114" s="103">
        <v>21120</v>
      </c>
      <c r="H114" s="103">
        <f t="shared" si="38"/>
        <v>21120</v>
      </c>
      <c r="I114" s="104">
        <v>2640</v>
      </c>
      <c r="J114" s="104">
        <f t="shared" si="39"/>
        <v>2640</v>
      </c>
      <c r="K114" s="104">
        <f t="shared" si="40"/>
        <v>23760</v>
      </c>
      <c r="L114" s="159" t="s">
        <v>279</v>
      </c>
      <c r="M114" s="159" t="s">
        <v>304</v>
      </c>
      <c r="N114" s="115"/>
      <c r="P114" s="117">
        <v>24000</v>
      </c>
      <c r="Q114" s="112">
        <f t="shared" si="22"/>
        <v>2880</v>
      </c>
      <c r="R114" s="112">
        <f t="shared" si="23"/>
        <v>21120</v>
      </c>
      <c r="T114" s="116">
        <v>3000</v>
      </c>
      <c r="U114" s="106">
        <f t="shared" si="27"/>
        <v>360</v>
      </c>
      <c r="V114" s="106">
        <f t="shared" si="28"/>
        <v>2640</v>
      </c>
    </row>
    <row r="115" spans="1:22" s="116" customFormat="1" ht="19.5" customHeight="1" x14ac:dyDescent="0.2">
      <c r="A115" s="215">
        <v>8.5</v>
      </c>
      <c r="B115" s="108" t="s">
        <v>132</v>
      </c>
      <c r="C115" s="113"/>
      <c r="D115" s="114"/>
      <c r="E115" s="110">
        <v>1</v>
      </c>
      <c r="F115" s="110" t="s">
        <v>17</v>
      </c>
      <c r="G115" s="103">
        <v>8800</v>
      </c>
      <c r="H115" s="103">
        <f t="shared" si="38"/>
        <v>8800</v>
      </c>
      <c r="I115" s="104">
        <v>2200</v>
      </c>
      <c r="J115" s="104">
        <f t="shared" si="39"/>
        <v>2200</v>
      </c>
      <c r="K115" s="104">
        <f t="shared" si="40"/>
        <v>11000</v>
      </c>
      <c r="L115" s="159" t="s">
        <v>281</v>
      </c>
      <c r="M115" s="159" t="s">
        <v>305</v>
      </c>
      <c r="N115" s="115"/>
      <c r="P115" s="117">
        <v>10000</v>
      </c>
      <c r="Q115" s="112">
        <f t="shared" si="22"/>
        <v>1200</v>
      </c>
      <c r="R115" s="112">
        <f t="shared" si="23"/>
        <v>8800</v>
      </c>
      <c r="T115" s="116">
        <v>2500</v>
      </c>
      <c r="U115" s="106">
        <f t="shared" si="27"/>
        <v>300</v>
      </c>
      <c r="V115" s="106">
        <f t="shared" si="28"/>
        <v>2200</v>
      </c>
    </row>
    <row r="116" spans="1:22" s="116" customFormat="1" ht="41.25" customHeight="1" x14ac:dyDescent="0.2">
      <c r="A116" s="215">
        <v>8.6</v>
      </c>
      <c r="B116" s="100" t="s">
        <v>355</v>
      </c>
      <c r="C116" s="216"/>
      <c r="D116" s="216"/>
      <c r="E116" s="110">
        <v>1</v>
      </c>
      <c r="F116" s="110" t="s">
        <v>17</v>
      </c>
      <c r="G116" s="103">
        <v>13200</v>
      </c>
      <c r="H116" s="103">
        <f t="shared" si="38"/>
        <v>13200</v>
      </c>
      <c r="I116" s="104">
        <v>2640</v>
      </c>
      <c r="J116" s="104">
        <f t="shared" si="39"/>
        <v>2640</v>
      </c>
      <c r="K116" s="104">
        <f t="shared" si="40"/>
        <v>15840</v>
      </c>
      <c r="L116" s="159" t="s">
        <v>281</v>
      </c>
      <c r="M116" s="159" t="s">
        <v>306</v>
      </c>
      <c r="N116" s="115"/>
      <c r="P116" s="117">
        <v>15000</v>
      </c>
      <c r="Q116" s="112">
        <f t="shared" si="22"/>
        <v>1800</v>
      </c>
      <c r="R116" s="112">
        <f t="shared" si="23"/>
        <v>13200</v>
      </c>
      <c r="T116" s="116">
        <v>3000</v>
      </c>
      <c r="U116" s="106">
        <f t="shared" si="27"/>
        <v>360</v>
      </c>
      <c r="V116" s="106">
        <f t="shared" si="28"/>
        <v>2640</v>
      </c>
    </row>
    <row r="117" spans="1:22" s="116" customFormat="1" ht="19.5" customHeight="1" x14ac:dyDescent="0.2">
      <c r="A117" s="215">
        <v>8.6999999999999993</v>
      </c>
      <c r="B117" s="108" t="s">
        <v>134</v>
      </c>
      <c r="C117" s="113"/>
      <c r="D117" s="114"/>
      <c r="E117" s="110">
        <v>1</v>
      </c>
      <c r="F117" s="110" t="s">
        <v>17</v>
      </c>
      <c r="G117" s="103">
        <v>0</v>
      </c>
      <c r="H117" s="103">
        <f t="shared" si="38"/>
        <v>0</v>
      </c>
      <c r="I117" s="104">
        <v>17600</v>
      </c>
      <c r="J117" s="104">
        <f t="shared" si="39"/>
        <v>17600</v>
      </c>
      <c r="K117" s="104">
        <f t="shared" si="40"/>
        <v>17600</v>
      </c>
      <c r="L117" s="159"/>
      <c r="M117" s="159"/>
      <c r="N117" s="115"/>
      <c r="P117" s="124">
        <v>0</v>
      </c>
      <c r="Q117" s="112">
        <f t="shared" si="22"/>
        <v>0</v>
      </c>
      <c r="R117" s="112">
        <f t="shared" si="23"/>
        <v>0</v>
      </c>
      <c r="S117" s="123"/>
      <c r="T117" s="123">
        <v>20000</v>
      </c>
      <c r="U117" s="106">
        <f t="shared" si="27"/>
        <v>2400</v>
      </c>
      <c r="V117" s="106">
        <f t="shared" si="28"/>
        <v>17600</v>
      </c>
    </row>
    <row r="118" spans="1:22" s="123" customFormat="1" ht="19.5" customHeight="1" x14ac:dyDescent="0.2">
      <c r="A118" s="120" t="s">
        <v>19</v>
      </c>
      <c r="B118" s="120"/>
      <c r="C118" s="120"/>
      <c r="D118" s="120"/>
      <c r="E118" s="120"/>
      <c r="F118" s="120"/>
      <c r="G118" s="121"/>
      <c r="H118" s="121"/>
      <c r="I118" s="121"/>
      <c r="J118" s="121"/>
      <c r="K118" s="121"/>
      <c r="L118" s="122"/>
      <c r="M118" s="122"/>
      <c r="N118" s="121"/>
      <c r="P118" s="142"/>
      <c r="Q118" s="112">
        <f t="shared" si="22"/>
        <v>0</v>
      </c>
      <c r="R118" s="112">
        <f t="shared" si="23"/>
        <v>0</v>
      </c>
      <c r="S118" s="143"/>
      <c r="T118" s="143"/>
      <c r="U118" s="106">
        <f t="shared" si="27"/>
        <v>0</v>
      </c>
      <c r="V118" s="106">
        <f t="shared" si="28"/>
        <v>0</v>
      </c>
    </row>
    <row r="119" spans="1:22" s="143" customFormat="1" ht="19.5" customHeight="1" x14ac:dyDescent="0.2">
      <c r="A119" s="125">
        <v>9</v>
      </c>
      <c r="B119" s="181" t="s">
        <v>135</v>
      </c>
      <c r="C119" s="182"/>
      <c r="D119" s="187"/>
      <c r="E119" s="148"/>
      <c r="F119" s="148"/>
      <c r="G119" s="130"/>
      <c r="H119" s="148"/>
      <c r="I119" s="131"/>
      <c r="J119" s="196"/>
      <c r="K119" s="196"/>
      <c r="L119" s="197"/>
      <c r="M119" s="197"/>
      <c r="N119" s="196"/>
      <c r="P119" s="117"/>
      <c r="Q119" s="112">
        <f t="shared" si="22"/>
        <v>0</v>
      </c>
      <c r="R119" s="112">
        <f t="shared" si="23"/>
        <v>0</v>
      </c>
      <c r="S119" s="186"/>
      <c r="T119" s="186"/>
      <c r="U119" s="106">
        <f t="shared" si="27"/>
        <v>0</v>
      </c>
      <c r="V119" s="106">
        <f t="shared" si="28"/>
        <v>0</v>
      </c>
    </row>
    <row r="120" spans="1:22" s="186" customFormat="1" ht="19.5" customHeight="1" x14ac:dyDescent="0.2">
      <c r="A120" s="215">
        <v>9.1</v>
      </c>
      <c r="B120" s="108" t="s">
        <v>136</v>
      </c>
      <c r="C120" s="109"/>
      <c r="D120" s="109"/>
      <c r="E120" s="110">
        <v>4</v>
      </c>
      <c r="F120" s="110" t="s">
        <v>52</v>
      </c>
      <c r="G120" s="103">
        <v>11000</v>
      </c>
      <c r="H120" s="103">
        <f t="shared" ref="H120:H122" si="41">G120*E120</f>
        <v>44000</v>
      </c>
      <c r="I120" s="104">
        <v>880</v>
      </c>
      <c r="J120" s="104">
        <f t="shared" ref="J120:J122" si="42">I120*E120</f>
        <v>3520</v>
      </c>
      <c r="K120" s="104">
        <f t="shared" ref="K120:K122" si="43">J120+H120</f>
        <v>47520</v>
      </c>
      <c r="L120" s="159" t="s">
        <v>281</v>
      </c>
      <c r="M120" s="159" t="s">
        <v>307</v>
      </c>
      <c r="N120" s="115"/>
      <c r="P120" s="117">
        <v>12500</v>
      </c>
      <c r="Q120" s="112">
        <f t="shared" si="22"/>
        <v>1500</v>
      </c>
      <c r="R120" s="112">
        <f t="shared" si="23"/>
        <v>11000</v>
      </c>
      <c r="T120" s="186">
        <v>1000</v>
      </c>
      <c r="U120" s="106">
        <f t="shared" si="27"/>
        <v>120</v>
      </c>
      <c r="V120" s="106">
        <f t="shared" si="28"/>
        <v>880</v>
      </c>
    </row>
    <row r="121" spans="1:22" s="186" customFormat="1" ht="19.5" customHeight="1" x14ac:dyDescent="0.2">
      <c r="A121" s="215">
        <v>9.1999999999999993</v>
      </c>
      <c r="B121" s="108" t="s">
        <v>137</v>
      </c>
      <c r="C121" s="109"/>
      <c r="D121" s="109"/>
      <c r="E121" s="110">
        <v>4</v>
      </c>
      <c r="F121" s="110" t="s">
        <v>52</v>
      </c>
      <c r="G121" s="103">
        <v>8360</v>
      </c>
      <c r="H121" s="103">
        <f t="shared" si="41"/>
        <v>33440</v>
      </c>
      <c r="I121" s="104">
        <v>880</v>
      </c>
      <c r="J121" s="104">
        <f t="shared" si="42"/>
        <v>3520</v>
      </c>
      <c r="K121" s="104">
        <f t="shared" si="43"/>
        <v>36960</v>
      </c>
      <c r="L121" s="159" t="s">
        <v>281</v>
      </c>
      <c r="M121" s="159" t="s">
        <v>307</v>
      </c>
      <c r="N121" s="115"/>
      <c r="P121" s="117">
        <v>9500</v>
      </c>
      <c r="Q121" s="112">
        <f t="shared" si="22"/>
        <v>1140</v>
      </c>
      <c r="R121" s="112">
        <f t="shared" si="23"/>
        <v>8360</v>
      </c>
      <c r="T121" s="186">
        <v>1000</v>
      </c>
      <c r="U121" s="106">
        <f t="shared" si="27"/>
        <v>120</v>
      </c>
      <c r="V121" s="106">
        <f t="shared" si="28"/>
        <v>880</v>
      </c>
    </row>
    <row r="122" spans="1:22" s="186" customFormat="1" ht="19.5" customHeight="1" x14ac:dyDescent="0.2">
      <c r="A122" s="215">
        <v>9.3000000000000007</v>
      </c>
      <c r="B122" s="108" t="s">
        <v>138</v>
      </c>
      <c r="C122" s="109"/>
      <c r="D122" s="109"/>
      <c r="E122" s="110">
        <v>4</v>
      </c>
      <c r="F122" s="110" t="s">
        <v>52</v>
      </c>
      <c r="G122" s="103">
        <v>1760</v>
      </c>
      <c r="H122" s="103">
        <f t="shared" si="41"/>
        <v>7040</v>
      </c>
      <c r="I122" s="104">
        <v>880</v>
      </c>
      <c r="J122" s="104">
        <f t="shared" si="42"/>
        <v>3520</v>
      </c>
      <c r="K122" s="104">
        <f t="shared" si="43"/>
        <v>10560</v>
      </c>
      <c r="L122" s="159" t="s">
        <v>281</v>
      </c>
      <c r="M122" s="159" t="s">
        <v>307</v>
      </c>
      <c r="N122" s="115"/>
      <c r="P122" s="124">
        <v>2000</v>
      </c>
      <c r="Q122" s="112">
        <f t="shared" si="22"/>
        <v>240</v>
      </c>
      <c r="R122" s="112">
        <f t="shared" si="23"/>
        <v>1760</v>
      </c>
      <c r="S122" s="123"/>
      <c r="T122" s="123">
        <v>1000</v>
      </c>
      <c r="U122" s="106">
        <f t="shared" si="27"/>
        <v>120</v>
      </c>
      <c r="V122" s="106">
        <f t="shared" si="28"/>
        <v>880</v>
      </c>
    </row>
    <row r="123" spans="1:22" s="123" customFormat="1" ht="19.5" customHeight="1" x14ac:dyDescent="0.2">
      <c r="A123" s="120" t="s">
        <v>19</v>
      </c>
      <c r="B123" s="120"/>
      <c r="C123" s="120"/>
      <c r="D123" s="120"/>
      <c r="E123" s="120"/>
      <c r="F123" s="120"/>
      <c r="G123" s="121"/>
      <c r="H123" s="121"/>
      <c r="I123" s="121"/>
      <c r="J123" s="121"/>
      <c r="K123" s="121"/>
      <c r="L123" s="122"/>
      <c r="M123" s="122"/>
      <c r="N123" s="121"/>
      <c r="P123" s="217"/>
      <c r="Q123" s="112">
        <f t="shared" si="22"/>
        <v>0</v>
      </c>
      <c r="R123" s="112">
        <f t="shared" si="23"/>
        <v>0</v>
      </c>
      <c r="S123" s="218"/>
      <c r="T123" s="218"/>
      <c r="U123" s="106">
        <f t="shared" si="27"/>
        <v>0</v>
      </c>
      <c r="V123" s="106">
        <f t="shared" si="28"/>
        <v>0</v>
      </c>
    </row>
    <row r="124" spans="1:22" s="218" customFormat="1" ht="19.5" customHeight="1" x14ac:dyDescent="0.2">
      <c r="A124" s="219">
        <v>10</v>
      </c>
      <c r="B124" s="220" t="s">
        <v>139</v>
      </c>
      <c r="C124" s="221"/>
      <c r="D124" s="222"/>
      <c r="E124" s="223"/>
      <c r="F124" s="223"/>
      <c r="G124" s="130"/>
      <c r="H124" s="223"/>
      <c r="I124" s="224"/>
      <c r="J124" s="223"/>
      <c r="K124" s="225"/>
      <c r="L124" s="226"/>
      <c r="M124" s="226"/>
      <c r="N124" s="225"/>
      <c r="P124" s="227"/>
      <c r="Q124" s="112">
        <f t="shared" si="22"/>
        <v>0</v>
      </c>
      <c r="R124" s="112">
        <f t="shared" si="23"/>
        <v>0</v>
      </c>
      <c r="S124" s="228"/>
      <c r="T124" s="228"/>
      <c r="U124" s="106">
        <f t="shared" si="27"/>
        <v>0</v>
      </c>
      <c r="V124" s="106">
        <f t="shared" si="28"/>
        <v>0</v>
      </c>
    </row>
    <row r="125" spans="1:22" s="228" customFormat="1" ht="19.5" customHeight="1" x14ac:dyDescent="0.2">
      <c r="A125" s="172">
        <v>10.1</v>
      </c>
      <c r="B125" s="165" t="s">
        <v>356</v>
      </c>
      <c r="C125" s="165"/>
      <c r="D125" s="165"/>
      <c r="E125" s="229">
        <v>1</v>
      </c>
      <c r="F125" s="174" t="s">
        <v>4</v>
      </c>
      <c r="G125" s="154">
        <v>154000</v>
      </c>
      <c r="H125" s="158" t="s">
        <v>33</v>
      </c>
      <c r="I125" s="156">
        <v>4400</v>
      </c>
      <c r="J125" s="115" t="s">
        <v>33</v>
      </c>
      <c r="K125" s="115" t="s">
        <v>33</v>
      </c>
      <c r="L125" s="159" t="s">
        <v>308</v>
      </c>
      <c r="M125" s="159" t="s">
        <v>284</v>
      </c>
      <c r="N125" s="115"/>
      <c r="P125" s="227">
        <v>175000</v>
      </c>
      <c r="Q125" s="112">
        <f t="shared" si="22"/>
        <v>21000</v>
      </c>
      <c r="R125" s="112">
        <f t="shared" si="23"/>
        <v>154000</v>
      </c>
      <c r="T125" s="228">
        <v>5000</v>
      </c>
      <c r="U125" s="106">
        <f t="shared" si="27"/>
        <v>600</v>
      </c>
      <c r="V125" s="106">
        <f t="shared" si="28"/>
        <v>4400</v>
      </c>
    </row>
    <row r="126" spans="1:22" s="228" customFormat="1" ht="19.5" customHeight="1" x14ac:dyDescent="0.2">
      <c r="A126" s="172">
        <v>10.199999999999999</v>
      </c>
      <c r="B126" s="165" t="s">
        <v>357</v>
      </c>
      <c r="C126" s="165"/>
      <c r="D126" s="165"/>
      <c r="E126" s="229">
        <v>1</v>
      </c>
      <c r="F126" s="174" t="s">
        <v>4</v>
      </c>
      <c r="G126" s="154">
        <v>154000</v>
      </c>
      <c r="H126" s="158" t="s">
        <v>33</v>
      </c>
      <c r="I126" s="156">
        <v>4400</v>
      </c>
      <c r="J126" s="115" t="s">
        <v>33</v>
      </c>
      <c r="K126" s="115" t="s">
        <v>33</v>
      </c>
      <c r="L126" s="159" t="s">
        <v>308</v>
      </c>
      <c r="M126" s="159" t="s">
        <v>284</v>
      </c>
      <c r="N126" s="115"/>
      <c r="P126" s="227">
        <v>175000</v>
      </c>
      <c r="Q126" s="112">
        <f t="shared" si="22"/>
        <v>21000</v>
      </c>
      <c r="R126" s="112">
        <f t="shared" si="23"/>
        <v>154000</v>
      </c>
      <c r="T126" s="228">
        <v>5000</v>
      </c>
      <c r="U126" s="106">
        <f t="shared" si="27"/>
        <v>600</v>
      </c>
      <c r="V126" s="106">
        <f t="shared" si="28"/>
        <v>4400</v>
      </c>
    </row>
    <row r="127" spans="1:22" s="228" customFormat="1" ht="15.75" x14ac:dyDescent="0.2">
      <c r="A127" s="172">
        <v>10.3</v>
      </c>
      <c r="B127" s="177" t="s">
        <v>140</v>
      </c>
      <c r="C127" s="177"/>
      <c r="D127" s="177"/>
      <c r="E127" s="173">
        <v>2</v>
      </c>
      <c r="F127" s="174" t="s">
        <v>52</v>
      </c>
      <c r="G127" s="154">
        <v>0</v>
      </c>
      <c r="H127" s="158" t="s">
        <v>33</v>
      </c>
      <c r="I127" s="156">
        <v>13200</v>
      </c>
      <c r="J127" s="115" t="s">
        <v>33</v>
      </c>
      <c r="K127" s="115" t="s">
        <v>33</v>
      </c>
      <c r="L127" s="159" t="s">
        <v>308</v>
      </c>
      <c r="M127" s="159" t="s">
        <v>284</v>
      </c>
      <c r="N127" s="115"/>
      <c r="P127" s="227">
        <v>0</v>
      </c>
      <c r="Q127" s="112">
        <f t="shared" si="22"/>
        <v>0</v>
      </c>
      <c r="R127" s="112">
        <f t="shared" si="23"/>
        <v>0</v>
      </c>
      <c r="T127" s="228">
        <v>15000</v>
      </c>
      <c r="U127" s="106">
        <f t="shared" si="27"/>
        <v>1800</v>
      </c>
      <c r="V127" s="106">
        <f t="shared" si="28"/>
        <v>13200</v>
      </c>
    </row>
    <row r="128" spans="1:22" s="228" customFormat="1" ht="19.5" customHeight="1" x14ac:dyDescent="0.2">
      <c r="A128" s="172">
        <v>10.4</v>
      </c>
      <c r="B128" s="141" t="s">
        <v>141</v>
      </c>
      <c r="C128" s="230"/>
      <c r="D128" s="230"/>
      <c r="E128" s="173">
        <v>1</v>
      </c>
      <c r="F128" s="174" t="s">
        <v>17</v>
      </c>
      <c r="G128" s="154">
        <v>154000</v>
      </c>
      <c r="H128" s="158" t="s">
        <v>33</v>
      </c>
      <c r="I128" s="156">
        <v>22000</v>
      </c>
      <c r="J128" s="115" t="s">
        <v>33</v>
      </c>
      <c r="K128" s="115" t="s">
        <v>33</v>
      </c>
      <c r="L128" s="159" t="s">
        <v>308</v>
      </c>
      <c r="M128" s="159" t="s">
        <v>284</v>
      </c>
      <c r="N128" s="115"/>
      <c r="P128" s="227">
        <v>175000</v>
      </c>
      <c r="Q128" s="112">
        <f t="shared" si="22"/>
        <v>21000</v>
      </c>
      <c r="R128" s="112">
        <f t="shared" si="23"/>
        <v>154000</v>
      </c>
      <c r="T128" s="228">
        <v>25000</v>
      </c>
      <c r="U128" s="106">
        <f t="shared" si="27"/>
        <v>3000</v>
      </c>
      <c r="V128" s="106">
        <f t="shared" si="28"/>
        <v>22000</v>
      </c>
    </row>
    <row r="129" spans="1:22" s="228" customFormat="1" ht="27" customHeight="1" x14ac:dyDescent="0.2">
      <c r="A129" s="172">
        <v>10.5</v>
      </c>
      <c r="B129" s="231" t="s">
        <v>142</v>
      </c>
      <c r="C129" s="231"/>
      <c r="D129" s="231"/>
      <c r="E129" s="173">
        <v>1</v>
      </c>
      <c r="F129" s="174" t="s">
        <v>4</v>
      </c>
      <c r="G129" s="158">
        <v>0</v>
      </c>
      <c r="H129" s="158" t="s">
        <v>33</v>
      </c>
      <c r="I129" s="156">
        <v>88000</v>
      </c>
      <c r="J129" s="115" t="s">
        <v>33</v>
      </c>
      <c r="K129" s="115" t="s">
        <v>33</v>
      </c>
      <c r="L129" s="159" t="s">
        <v>308</v>
      </c>
      <c r="M129" s="159" t="s">
        <v>284</v>
      </c>
      <c r="N129" s="115"/>
      <c r="P129" s="227">
        <v>0</v>
      </c>
      <c r="Q129" s="112">
        <f t="shared" si="22"/>
        <v>0</v>
      </c>
      <c r="R129" s="112">
        <f t="shared" si="23"/>
        <v>0</v>
      </c>
      <c r="T129" s="228">
        <v>100000</v>
      </c>
      <c r="U129" s="106">
        <f t="shared" si="27"/>
        <v>12000</v>
      </c>
      <c r="V129" s="106">
        <f t="shared" si="28"/>
        <v>88000</v>
      </c>
    </row>
    <row r="130" spans="1:22" s="228" customFormat="1" ht="46.5" customHeight="1" x14ac:dyDescent="0.2">
      <c r="A130" s="172">
        <v>10.6</v>
      </c>
      <c r="B130" s="232" t="s">
        <v>143</v>
      </c>
      <c r="C130" s="232"/>
      <c r="D130" s="232"/>
      <c r="E130" s="110">
        <v>1</v>
      </c>
      <c r="F130" s="111" t="s">
        <v>4</v>
      </c>
      <c r="G130" s="233">
        <v>66000</v>
      </c>
      <c r="H130" s="158" t="s">
        <v>33</v>
      </c>
      <c r="I130" s="156">
        <v>13200</v>
      </c>
      <c r="J130" s="115" t="s">
        <v>33</v>
      </c>
      <c r="K130" s="115" t="s">
        <v>33</v>
      </c>
      <c r="L130" s="159" t="s">
        <v>308</v>
      </c>
      <c r="M130" s="159" t="s">
        <v>284</v>
      </c>
      <c r="N130" s="115"/>
      <c r="P130" s="227">
        <v>75000</v>
      </c>
      <c r="Q130" s="112">
        <f t="shared" si="22"/>
        <v>9000</v>
      </c>
      <c r="R130" s="112">
        <f t="shared" si="23"/>
        <v>66000</v>
      </c>
      <c r="T130" s="228">
        <v>15000</v>
      </c>
      <c r="U130" s="106">
        <f t="shared" si="27"/>
        <v>1800</v>
      </c>
      <c r="V130" s="106">
        <f t="shared" si="28"/>
        <v>13200</v>
      </c>
    </row>
    <row r="131" spans="1:22" s="228" customFormat="1" ht="19.5" customHeight="1" x14ac:dyDescent="0.2">
      <c r="A131" s="172">
        <v>10.7</v>
      </c>
      <c r="B131" s="108" t="s">
        <v>358</v>
      </c>
      <c r="C131" s="109"/>
      <c r="D131" s="109"/>
      <c r="E131" s="110">
        <v>1</v>
      </c>
      <c r="F131" s="111" t="s">
        <v>4</v>
      </c>
      <c r="G131" s="234">
        <v>66000</v>
      </c>
      <c r="H131" s="158" t="s">
        <v>33</v>
      </c>
      <c r="I131" s="156">
        <v>8800</v>
      </c>
      <c r="J131" s="115" t="s">
        <v>33</v>
      </c>
      <c r="K131" s="115" t="s">
        <v>33</v>
      </c>
      <c r="L131" s="159" t="s">
        <v>308</v>
      </c>
      <c r="M131" s="159" t="s">
        <v>284</v>
      </c>
      <c r="N131" s="115"/>
      <c r="P131" s="227">
        <v>75000</v>
      </c>
      <c r="Q131" s="112">
        <f t="shared" si="22"/>
        <v>9000</v>
      </c>
      <c r="R131" s="112">
        <f t="shared" si="23"/>
        <v>66000</v>
      </c>
      <c r="T131" s="228">
        <v>10000</v>
      </c>
      <c r="U131" s="106">
        <f t="shared" si="27"/>
        <v>1200</v>
      </c>
      <c r="V131" s="106">
        <f t="shared" si="28"/>
        <v>8800</v>
      </c>
    </row>
    <row r="132" spans="1:22" s="228" customFormat="1" ht="19.5" customHeight="1" x14ac:dyDescent="0.2">
      <c r="A132" s="172">
        <v>10.8</v>
      </c>
      <c r="B132" s="108" t="s">
        <v>359</v>
      </c>
      <c r="C132" s="113"/>
      <c r="D132" s="114"/>
      <c r="E132" s="110">
        <v>1</v>
      </c>
      <c r="F132" s="111" t="s">
        <v>4</v>
      </c>
      <c r="G132" s="234">
        <v>66000</v>
      </c>
      <c r="H132" s="158" t="s">
        <v>33</v>
      </c>
      <c r="I132" s="156">
        <v>8800</v>
      </c>
      <c r="J132" s="115" t="s">
        <v>33</v>
      </c>
      <c r="K132" s="115" t="s">
        <v>33</v>
      </c>
      <c r="L132" s="159" t="s">
        <v>308</v>
      </c>
      <c r="M132" s="159" t="s">
        <v>284</v>
      </c>
      <c r="N132" s="115"/>
      <c r="P132" s="227">
        <v>75000</v>
      </c>
      <c r="Q132" s="112">
        <f t="shared" si="22"/>
        <v>9000</v>
      </c>
      <c r="R132" s="112">
        <f t="shared" si="23"/>
        <v>66000</v>
      </c>
      <c r="T132" s="228">
        <v>10000</v>
      </c>
      <c r="U132" s="106">
        <f t="shared" si="27"/>
        <v>1200</v>
      </c>
      <c r="V132" s="106">
        <f t="shared" si="28"/>
        <v>8800</v>
      </c>
    </row>
    <row r="133" spans="1:22" s="228" customFormat="1" ht="19.5" customHeight="1" x14ac:dyDescent="0.2">
      <c r="A133" s="172">
        <v>10.9</v>
      </c>
      <c r="B133" s="108" t="s">
        <v>144</v>
      </c>
      <c r="C133" s="113"/>
      <c r="D133" s="114"/>
      <c r="E133" s="110">
        <v>1</v>
      </c>
      <c r="F133" s="111" t="s">
        <v>4</v>
      </c>
      <c r="G133" s="234">
        <v>66000</v>
      </c>
      <c r="H133" s="158" t="s">
        <v>33</v>
      </c>
      <c r="I133" s="156">
        <v>13200</v>
      </c>
      <c r="J133" s="115" t="s">
        <v>33</v>
      </c>
      <c r="K133" s="115" t="s">
        <v>33</v>
      </c>
      <c r="L133" s="159" t="s">
        <v>308</v>
      </c>
      <c r="M133" s="159" t="s">
        <v>284</v>
      </c>
      <c r="N133" s="115"/>
      <c r="P133" s="227">
        <v>75000</v>
      </c>
      <c r="Q133" s="112">
        <f t="shared" si="22"/>
        <v>9000</v>
      </c>
      <c r="R133" s="112">
        <f t="shared" si="23"/>
        <v>66000</v>
      </c>
      <c r="T133" s="228">
        <v>15000</v>
      </c>
      <c r="U133" s="106">
        <f t="shared" si="27"/>
        <v>1800</v>
      </c>
      <c r="V133" s="106">
        <f t="shared" si="28"/>
        <v>13200</v>
      </c>
    </row>
    <row r="134" spans="1:22" s="228" customFormat="1" ht="15.75" x14ac:dyDescent="0.2">
      <c r="A134" s="235">
        <v>10.1</v>
      </c>
      <c r="B134" s="236" t="s">
        <v>374</v>
      </c>
      <c r="C134" s="236"/>
      <c r="D134" s="236"/>
      <c r="E134" s="110">
        <v>1</v>
      </c>
      <c r="F134" s="189" t="s">
        <v>17</v>
      </c>
      <c r="G134" s="158">
        <v>88000</v>
      </c>
      <c r="H134" s="158" t="s">
        <v>33</v>
      </c>
      <c r="I134" s="156">
        <v>39600</v>
      </c>
      <c r="J134" s="115" t="s">
        <v>33</v>
      </c>
      <c r="K134" s="115" t="s">
        <v>33</v>
      </c>
      <c r="L134" s="159" t="s">
        <v>308</v>
      </c>
      <c r="M134" s="159" t="s">
        <v>284</v>
      </c>
      <c r="N134" s="115"/>
      <c r="P134" s="227">
        <v>100000</v>
      </c>
      <c r="Q134" s="112">
        <f t="shared" si="22"/>
        <v>12000</v>
      </c>
      <c r="R134" s="112">
        <f t="shared" si="23"/>
        <v>88000</v>
      </c>
      <c r="T134" s="228">
        <v>45000</v>
      </c>
      <c r="U134" s="106">
        <f t="shared" si="27"/>
        <v>5400</v>
      </c>
      <c r="V134" s="106">
        <f t="shared" si="28"/>
        <v>39600</v>
      </c>
    </row>
    <row r="135" spans="1:22" s="228" customFormat="1" ht="15.75" x14ac:dyDescent="0.2">
      <c r="A135" s="235">
        <v>10.11</v>
      </c>
      <c r="B135" s="236" t="s">
        <v>145</v>
      </c>
      <c r="C135" s="236"/>
      <c r="D135" s="236"/>
      <c r="E135" s="110">
        <v>1</v>
      </c>
      <c r="F135" s="189" t="s">
        <v>17</v>
      </c>
      <c r="G135" s="158">
        <v>88000</v>
      </c>
      <c r="H135" s="158" t="s">
        <v>33</v>
      </c>
      <c r="I135" s="156">
        <v>39600</v>
      </c>
      <c r="J135" s="115" t="s">
        <v>33</v>
      </c>
      <c r="K135" s="115" t="s">
        <v>33</v>
      </c>
      <c r="L135" s="159" t="s">
        <v>308</v>
      </c>
      <c r="M135" s="159" t="s">
        <v>284</v>
      </c>
      <c r="N135" s="115"/>
      <c r="P135" s="227">
        <v>100000</v>
      </c>
      <c r="Q135" s="112">
        <f t="shared" ref="Q135:Q169" si="44">P135*12%</f>
        <v>12000</v>
      </c>
      <c r="R135" s="112">
        <f t="shared" ref="R135:R169" si="45">P135-Q135</f>
        <v>88000</v>
      </c>
      <c r="T135" s="228">
        <v>45000</v>
      </c>
      <c r="U135" s="106">
        <f t="shared" si="27"/>
        <v>5400</v>
      </c>
      <c r="V135" s="106">
        <f t="shared" si="28"/>
        <v>39600</v>
      </c>
    </row>
    <row r="136" spans="1:22" s="228" customFormat="1" ht="15.75" x14ac:dyDescent="0.2">
      <c r="A136" s="235">
        <v>10.119999999999999</v>
      </c>
      <c r="B136" s="236" t="s">
        <v>146</v>
      </c>
      <c r="C136" s="236"/>
      <c r="D136" s="236"/>
      <c r="E136" s="110">
        <v>1</v>
      </c>
      <c r="F136" s="189" t="s">
        <v>17</v>
      </c>
      <c r="G136" s="158">
        <v>88000</v>
      </c>
      <c r="H136" s="158" t="s">
        <v>33</v>
      </c>
      <c r="I136" s="156">
        <v>44000</v>
      </c>
      <c r="J136" s="115" t="s">
        <v>33</v>
      </c>
      <c r="K136" s="115" t="s">
        <v>33</v>
      </c>
      <c r="L136" s="159" t="s">
        <v>308</v>
      </c>
      <c r="M136" s="159" t="s">
        <v>284</v>
      </c>
      <c r="N136" s="115"/>
      <c r="P136" s="227">
        <v>100000</v>
      </c>
      <c r="Q136" s="112">
        <f t="shared" si="44"/>
        <v>12000</v>
      </c>
      <c r="R136" s="112">
        <f t="shared" si="45"/>
        <v>88000</v>
      </c>
      <c r="T136" s="228">
        <v>50000</v>
      </c>
      <c r="U136" s="106">
        <f t="shared" ref="U136:U199" si="46">T136*12%</f>
        <v>6000</v>
      </c>
      <c r="V136" s="106">
        <f t="shared" ref="V136:V199" si="47">T136-U136</f>
        <v>44000</v>
      </c>
    </row>
    <row r="137" spans="1:22" s="228" customFormat="1" ht="19.5" customHeight="1" x14ac:dyDescent="0.2">
      <c r="A137" s="235">
        <v>10.130000000000001</v>
      </c>
      <c r="B137" s="109" t="s">
        <v>147</v>
      </c>
      <c r="C137" s="109"/>
      <c r="D137" s="109"/>
      <c r="E137" s="110">
        <v>1</v>
      </c>
      <c r="F137" s="111" t="s">
        <v>17</v>
      </c>
      <c r="G137" s="158">
        <v>242000</v>
      </c>
      <c r="H137" s="158" t="s">
        <v>33</v>
      </c>
      <c r="I137" s="156">
        <v>66000</v>
      </c>
      <c r="J137" s="115" t="s">
        <v>33</v>
      </c>
      <c r="K137" s="115" t="s">
        <v>33</v>
      </c>
      <c r="L137" s="159" t="s">
        <v>308</v>
      </c>
      <c r="M137" s="159" t="s">
        <v>284</v>
      </c>
      <c r="N137" s="115"/>
      <c r="P137" s="124">
        <v>275000</v>
      </c>
      <c r="Q137" s="112">
        <f t="shared" si="44"/>
        <v>33000</v>
      </c>
      <c r="R137" s="112">
        <f t="shared" si="45"/>
        <v>242000</v>
      </c>
      <c r="S137" s="123"/>
      <c r="T137" s="123">
        <v>75000</v>
      </c>
      <c r="U137" s="106">
        <f t="shared" si="46"/>
        <v>9000</v>
      </c>
      <c r="V137" s="106">
        <f t="shared" si="47"/>
        <v>66000</v>
      </c>
    </row>
    <row r="138" spans="1:22" s="123" customFormat="1" ht="19.5" customHeight="1" x14ac:dyDescent="0.2">
      <c r="A138" s="120" t="s">
        <v>19</v>
      </c>
      <c r="B138" s="120"/>
      <c r="C138" s="120"/>
      <c r="D138" s="120"/>
      <c r="E138" s="120"/>
      <c r="F138" s="120"/>
      <c r="G138" s="121"/>
      <c r="H138" s="121"/>
      <c r="I138" s="121"/>
      <c r="J138" s="121"/>
      <c r="K138" s="121"/>
      <c r="L138" s="122"/>
      <c r="M138" s="122"/>
      <c r="N138" s="121"/>
      <c r="P138" s="237"/>
      <c r="Q138" s="112">
        <f t="shared" si="44"/>
        <v>0</v>
      </c>
      <c r="R138" s="112">
        <f t="shared" si="45"/>
        <v>0</v>
      </c>
      <c r="S138" s="238"/>
      <c r="T138" s="238"/>
      <c r="U138" s="106">
        <f t="shared" si="46"/>
        <v>0</v>
      </c>
      <c r="V138" s="106">
        <f t="shared" si="47"/>
        <v>0</v>
      </c>
    </row>
    <row r="139" spans="1:22" s="238" customFormat="1" ht="19.5" customHeight="1" x14ac:dyDescent="0.2">
      <c r="A139" s="239">
        <v>11</v>
      </c>
      <c r="B139" s="240" t="s">
        <v>148</v>
      </c>
      <c r="C139" s="129"/>
      <c r="D139" s="128"/>
      <c r="E139" s="241"/>
      <c r="F139" s="241"/>
      <c r="G139" s="241"/>
      <c r="H139" s="241"/>
      <c r="I139" s="241"/>
      <c r="J139" s="242"/>
      <c r="K139" s="243"/>
      <c r="L139" s="244"/>
      <c r="M139" s="244"/>
      <c r="N139" s="243"/>
      <c r="P139" s="117"/>
      <c r="Q139" s="112">
        <f t="shared" si="44"/>
        <v>0</v>
      </c>
      <c r="R139" s="112">
        <f t="shared" si="45"/>
        <v>0</v>
      </c>
      <c r="S139" s="116"/>
      <c r="T139" s="116"/>
      <c r="U139" s="106">
        <f t="shared" si="46"/>
        <v>0</v>
      </c>
      <c r="V139" s="106">
        <f t="shared" si="47"/>
        <v>0</v>
      </c>
    </row>
    <row r="140" spans="1:22" s="116" customFormat="1" ht="19.5" customHeight="1" x14ac:dyDescent="0.2">
      <c r="A140" s="245">
        <v>11.1</v>
      </c>
      <c r="B140" s="246" t="s">
        <v>149</v>
      </c>
      <c r="C140" s="247"/>
      <c r="D140" s="109"/>
      <c r="E140" s="189"/>
      <c r="F140" s="189"/>
      <c r="G140" s="154"/>
      <c r="H140" s="102"/>
      <c r="I140" s="156"/>
      <c r="J140" s="139"/>
      <c r="K140" s="139"/>
      <c r="L140" s="248"/>
      <c r="M140" s="248"/>
      <c r="N140" s="139"/>
      <c r="P140" s="117"/>
      <c r="Q140" s="112">
        <f t="shared" si="44"/>
        <v>0</v>
      </c>
      <c r="R140" s="112">
        <f t="shared" si="45"/>
        <v>0</v>
      </c>
      <c r="U140" s="106">
        <f t="shared" si="46"/>
        <v>0</v>
      </c>
      <c r="V140" s="106">
        <f t="shared" si="47"/>
        <v>0</v>
      </c>
    </row>
    <row r="141" spans="1:22" s="116" customFormat="1" ht="45" customHeight="1" x14ac:dyDescent="0.2">
      <c r="A141" s="137" t="s">
        <v>150</v>
      </c>
      <c r="B141" s="100" t="s">
        <v>151</v>
      </c>
      <c r="C141" s="249">
        <v>2</v>
      </c>
      <c r="D141" s="249" t="s">
        <v>6</v>
      </c>
      <c r="E141" s="110">
        <v>2</v>
      </c>
      <c r="F141" s="111" t="s">
        <v>6</v>
      </c>
      <c r="G141" s="103">
        <v>68640</v>
      </c>
      <c r="H141" s="103">
        <f>G141*E141</f>
        <v>137280</v>
      </c>
      <c r="I141" s="104">
        <v>4400</v>
      </c>
      <c r="J141" s="104">
        <f>I141*E141</f>
        <v>8800</v>
      </c>
      <c r="K141" s="104">
        <f>J141+H141</f>
        <v>146080</v>
      </c>
      <c r="L141" s="159" t="s">
        <v>281</v>
      </c>
      <c r="M141" s="159" t="s">
        <v>309</v>
      </c>
      <c r="N141" s="115"/>
      <c r="P141" s="208">
        <v>78000</v>
      </c>
      <c r="Q141" s="112">
        <f t="shared" si="44"/>
        <v>9360</v>
      </c>
      <c r="R141" s="112">
        <f t="shared" si="45"/>
        <v>68640</v>
      </c>
      <c r="S141" s="209"/>
      <c r="T141" s="209">
        <v>5000</v>
      </c>
      <c r="U141" s="106">
        <f t="shared" si="46"/>
        <v>600</v>
      </c>
      <c r="V141" s="106">
        <f t="shared" si="47"/>
        <v>4400</v>
      </c>
    </row>
    <row r="142" spans="1:22" s="209" customFormat="1" ht="19.5" customHeight="1" x14ac:dyDescent="0.2">
      <c r="A142" s="250">
        <v>11.2</v>
      </c>
      <c r="B142" s="251" t="s">
        <v>152</v>
      </c>
      <c r="C142" s="251"/>
      <c r="D142" s="251"/>
      <c r="E142" s="251"/>
      <c r="F142" s="251"/>
      <c r="G142" s="251">
        <v>0</v>
      </c>
      <c r="H142" s="251"/>
      <c r="I142" s="251">
        <v>0</v>
      </c>
      <c r="J142" s="251"/>
      <c r="K142" s="251"/>
      <c r="L142" s="252"/>
      <c r="M142" s="252"/>
      <c r="N142" s="251"/>
      <c r="P142" s="117"/>
      <c r="Q142" s="112">
        <f t="shared" si="44"/>
        <v>0</v>
      </c>
      <c r="R142" s="112">
        <f t="shared" si="45"/>
        <v>0</v>
      </c>
      <c r="S142" s="116"/>
      <c r="T142" s="116"/>
      <c r="U142" s="106">
        <f t="shared" si="46"/>
        <v>0</v>
      </c>
      <c r="V142" s="106">
        <f t="shared" si="47"/>
        <v>0</v>
      </c>
    </row>
    <row r="143" spans="1:22" s="116" customFormat="1" ht="19.5" customHeight="1" x14ac:dyDescent="0.2">
      <c r="A143" s="235" t="s">
        <v>153</v>
      </c>
      <c r="B143" s="108" t="s">
        <v>113</v>
      </c>
      <c r="C143" s="113"/>
      <c r="D143" s="114"/>
      <c r="E143" s="110" t="s">
        <v>7</v>
      </c>
      <c r="F143" s="111" t="s">
        <v>32</v>
      </c>
      <c r="G143" s="253">
        <v>3960</v>
      </c>
      <c r="H143" s="253" t="s">
        <v>33</v>
      </c>
      <c r="I143" s="156">
        <v>704</v>
      </c>
      <c r="J143" s="115" t="s">
        <v>33</v>
      </c>
      <c r="K143" s="115" t="s">
        <v>33</v>
      </c>
      <c r="L143" s="159" t="s">
        <v>281</v>
      </c>
      <c r="M143" s="159" t="s">
        <v>310</v>
      </c>
      <c r="N143" s="115"/>
      <c r="P143" s="117">
        <v>4500</v>
      </c>
      <c r="Q143" s="112">
        <f t="shared" si="44"/>
        <v>540</v>
      </c>
      <c r="R143" s="112">
        <f t="shared" si="45"/>
        <v>3960</v>
      </c>
      <c r="T143" s="116">
        <v>800</v>
      </c>
      <c r="U143" s="106">
        <f t="shared" si="46"/>
        <v>96</v>
      </c>
      <c r="V143" s="106">
        <f t="shared" si="47"/>
        <v>704</v>
      </c>
    </row>
    <row r="144" spans="1:22" s="116" customFormat="1" ht="19.5" customHeight="1" x14ac:dyDescent="0.2">
      <c r="A144" s="235" t="s">
        <v>154</v>
      </c>
      <c r="B144" s="108" t="s">
        <v>115</v>
      </c>
      <c r="C144" s="113"/>
      <c r="D144" s="114"/>
      <c r="E144" s="110" t="s">
        <v>7</v>
      </c>
      <c r="F144" s="111" t="s">
        <v>32</v>
      </c>
      <c r="G144" s="253">
        <v>3080</v>
      </c>
      <c r="H144" s="253" t="s">
        <v>33</v>
      </c>
      <c r="I144" s="156">
        <v>704</v>
      </c>
      <c r="J144" s="115" t="s">
        <v>33</v>
      </c>
      <c r="K144" s="115" t="s">
        <v>33</v>
      </c>
      <c r="L144" s="159" t="s">
        <v>281</v>
      </c>
      <c r="M144" s="159" t="s">
        <v>310</v>
      </c>
      <c r="N144" s="115"/>
      <c r="P144" s="117">
        <v>3500</v>
      </c>
      <c r="Q144" s="112">
        <f t="shared" si="44"/>
        <v>420</v>
      </c>
      <c r="R144" s="112">
        <f t="shared" si="45"/>
        <v>3080</v>
      </c>
      <c r="T144" s="116">
        <v>800</v>
      </c>
      <c r="U144" s="106">
        <f t="shared" si="46"/>
        <v>96</v>
      </c>
      <c r="V144" s="106">
        <f t="shared" si="47"/>
        <v>704</v>
      </c>
    </row>
    <row r="145" spans="1:22" s="116" customFormat="1" ht="19.5" customHeight="1" x14ac:dyDescent="0.2">
      <c r="A145" s="235" t="s">
        <v>155</v>
      </c>
      <c r="B145" s="108" t="s">
        <v>117</v>
      </c>
      <c r="C145" s="113"/>
      <c r="D145" s="114"/>
      <c r="E145" s="110" t="s">
        <v>7</v>
      </c>
      <c r="F145" s="111" t="s">
        <v>32</v>
      </c>
      <c r="G145" s="253">
        <v>2640</v>
      </c>
      <c r="H145" s="253" t="s">
        <v>33</v>
      </c>
      <c r="I145" s="156">
        <v>704</v>
      </c>
      <c r="J145" s="115" t="s">
        <v>33</v>
      </c>
      <c r="K145" s="115" t="s">
        <v>33</v>
      </c>
      <c r="L145" s="159" t="s">
        <v>281</v>
      </c>
      <c r="M145" s="159" t="s">
        <v>310</v>
      </c>
      <c r="N145" s="115"/>
      <c r="P145" s="117">
        <v>3000</v>
      </c>
      <c r="Q145" s="112">
        <f t="shared" si="44"/>
        <v>360</v>
      </c>
      <c r="R145" s="112">
        <f t="shared" si="45"/>
        <v>2640</v>
      </c>
      <c r="T145" s="116">
        <v>800</v>
      </c>
      <c r="U145" s="106">
        <f t="shared" si="46"/>
        <v>96</v>
      </c>
      <c r="V145" s="106">
        <f t="shared" si="47"/>
        <v>704</v>
      </c>
    </row>
    <row r="146" spans="1:22" s="116" customFormat="1" ht="19.5" customHeight="1" x14ac:dyDescent="0.2">
      <c r="A146" s="235" t="s">
        <v>156</v>
      </c>
      <c r="B146" s="108" t="s">
        <v>119</v>
      </c>
      <c r="C146" s="113"/>
      <c r="D146" s="114"/>
      <c r="E146" s="110">
        <v>6</v>
      </c>
      <c r="F146" s="111" t="s">
        <v>32</v>
      </c>
      <c r="G146" s="103">
        <v>1936</v>
      </c>
      <c r="H146" s="103">
        <f>G146*E146</f>
        <v>11616</v>
      </c>
      <c r="I146" s="156">
        <v>704</v>
      </c>
      <c r="J146" s="104">
        <f>I146*E146</f>
        <v>4224</v>
      </c>
      <c r="K146" s="104">
        <f>J146+H146</f>
        <v>15840</v>
      </c>
      <c r="L146" s="159" t="s">
        <v>281</v>
      </c>
      <c r="M146" s="159" t="s">
        <v>310</v>
      </c>
      <c r="N146" s="115"/>
      <c r="P146" s="208">
        <v>2200</v>
      </c>
      <c r="Q146" s="112">
        <f t="shared" si="44"/>
        <v>264</v>
      </c>
      <c r="R146" s="112">
        <f t="shared" si="45"/>
        <v>1936</v>
      </c>
      <c r="S146" s="209"/>
      <c r="T146" s="209">
        <v>800</v>
      </c>
      <c r="U146" s="106">
        <f t="shared" si="46"/>
        <v>96</v>
      </c>
      <c r="V146" s="106">
        <f t="shared" si="47"/>
        <v>704</v>
      </c>
    </row>
    <row r="147" spans="1:22" s="209" customFormat="1" ht="19.5" customHeight="1" x14ac:dyDescent="0.2">
      <c r="A147" s="250">
        <v>11.3</v>
      </c>
      <c r="B147" s="251" t="s">
        <v>157</v>
      </c>
      <c r="C147" s="251"/>
      <c r="D147" s="251"/>
      <c r="E147" s="251"/>
      <c r="F147" s="251"/>
      <c r="G147" s="251">
        <v>0</v>
      </c>
      <c r="H147" s="251"/>
      <c r="I147" s="251">
        <v>0</v>
      </c>
      <c r="J147" s="251"/>
      <c r="K147" s="251"/>
      <c r="L147" s="252"/>
      <c r="M147" s="252"/>
      <c r="N147" s="251"/>
      <c r="P147" s="117"/>
      <c r="Q147" s="112">
        <f t="shared" si="44"/>
        <v>0</v>
      </c>
      <c r="R147" s="112">
        <f t="shared" si="45"/>
        <v>0</v>
      </c>
      <c r="S147" s="116"/>
      <c r="T147" s="116"/>
      <c r="U147" s="106">
        <f t="shared" si="46"/>
        <v>0</v>
      </c>
      <c r="V147" s="106">
        <f t="shared" si="47"/>
        <v>0</v>
      </c>
    </row>
    <row r="148" spans="1:22" s="116" customFormat="1" ht="19.5" customHeight="1" x14ac:dyDescent="0.2">
      <c r="A148" s="235" t="s">
        <v>158</v>
      </c>
      <c r="B148" s="108" t="s">
        <v>113</v>
      </c>
      <c r="C148" s="113"/>
      <c r="D148" s="114"/>
      <c r="E148" s="110" t="s">
        <v>7</v>
      </c>
      <c r="F148" s="111" t="s">
        <v>32</v>
      </c>
      <c r="G148" s="253">
        <v>3960</v>
      </c>
      <c r="H148" s="253" t="s">
        <v>33</v>
      </c>
      <c r="I148" s="156">
        <v>704</v>
      </c>
      <c r="J148" s="115" t="s">
        <v>33</v>
      </c>
      <c r="K148" s="115" t="s">
        <v>33</v>
      </c>
      <c r="L148" s="159" t="s">
        <v>281</v>
      </c>
      <c r="M148" s="159" t="s">
        <v>310</v>
      </c>
      <c r="N148" s="115"/>
      <c r="P148" s="117">
        <v>4500</v>
      </c>
      <c r="Q148" s="112">
        <f t="shared" si="44"/>
        <v>540</v>
      </c>
      <c r="R148" s="112">
        <f t="shared" si="45"/>
        <v>3960</v>
      </c>
      <c r="T148" s="116">
        <v>800</v>
      </c>
      <c r="U148" s="106">
        <f t="shared" si="46"/>
        <v>96</v>
      </c>
      <c r="V148" s="106">
        <f t="shared" si="47"/>
        <v>704</v>
      </c>
    </row>
    <row r="149" spans="1:22" s="116" customFormat="1" ht="19.5" customHeight="1" x14ac:dyDescent="0.2">
      <c r="A149" s="235" t="s">
        <v>159</v>
      </c>
      <c r="B149" s="108" t="s">
        <v>115</v>
      </c>
      <c r="C149" s="113"/>
      <c r="D149" s="114"/>
      <c r="E149" s="110">
        <v>13</v>
      </c>
      <c r="F149" s="111" t="s">
        <v>32</v>
      </c>
      <c r="G149" s="253">
        <v>3080</v>
      </c>
      <c r="H149" s="103">
        <f t="shared" ref="H149:H151" si="48">G149*E149</f>
        <v>40040</v>
      </c>
      <c r="I149" s="156">
        <v>704</v>
      </c>
      <c r="J149" s="104">
        <f t="shared" ref="J149:J151" si="49">I149*E149</f>
        <v>9152</v>
      </c>
      <c r="K149" s="104">
        <f t="shared" ref="K149:K151" si="50">J149+H149</f>
        <v>49192</v>
      </c>
      <c r="L149" s="159" t="s">
        <v>281</v>
      </c>
      <c r="M149" s="159" t="s">
        <v>310</v>
      </c>
      <c r="N149" s="115"/>
      <c r="P149" s="117">
        <v>3500</v>
      </c>
      <c r="Q149" s="112">
        <f t="shared" si="44"/>
        <v>420</v>
      </c>
      <c r="R149" s="112">
        <f t="shared" si="45"/>
        <v>3080</v>
      </c>
      <c r="T149" s="116">
        <v>800</v>
      </c>
      <c r="U149" s="106">
        <f t="shared" si="46"/>
        <v>96</v>
      </c>
      <c r="V149" s="106">
        <f t="shared" si="47"/>
        <v>704</v>
      </c>
    </row>
    <row r="150" spans="1:22" s="116" customFormat="1" ht="19.5" customHeight="1" x14ac:dyDescent="0.2">
      <c r="A150" s="235" t="s">
        <v>160</v>
      </c>
      <c r="B150" s="108" t="s">
        <v>117</v>
      </c>
      <c r="C150" s="113"/>
      <c r="D150" s="114"/>
      <c r="E150" s="110">
        <v>23</v>
      </c>
      <c r="F150" s="111" t="s">
        <v>32</v>
      </c>
      <c r="G150" s="253">
        <v>2640</v>
      </c>
      <c r="H150" s="103">
        <f t="shared" si="48"/>
        <v>60720</v>
      </c>
      <c r="I150" s="156">
        <v>704</v>
      </c>
      <c r="J150" s="104">
        <f t="shared" si="49"/>
        <v>16192</v>
      </c>
      <c r="K150" s="104">
        <f t="shared" si="50"/>
        <v>76912</v>
      </c>
      <c r="L150" s="159" t="s">
        <v>281</v>
      </c>
      <c r="M150" s="159" t="s">
        <v>310</v>
      </c>
      <c r="N150" s="115"/>
      <c r="P150" s="117">
        <v>3000</v>
      </c>
      <c r="Q150" s="112">
        <f t="shared" si="44"/>
        <v>360</v>
      </c>
      <c r="R150" s="112">
        <f t="shared" si="45"/>
        <v>2640</v>
      </c>
      <c r="T150" s="116">
        <v>800</v>
      </c>
      <c r="U150" s="106">
        <f t="shared" si="46"/>
        <v>96</v>
      </c>
      <c r="V150" s="106">
        <f t="shared" si="47"/>
        <v>704</v>
      </c>
    </row>
    <row r="151" spans="1:22" s="116" customFormat="1" ht="19.5" customHeight="1" x14ac:dyDescent="0.2">
      <c r="A151" s="235" t="s">
        <v>161</v>
      </c>
      <c r="B151" s="108" t="s">
        <v>119</v>
      </c>
      <c r="C151" s="113"/>
      <c r="D151" s="114"/>
      <c r="E151" s="110">
        <v>12</v>
      </c>
      <c r="F151" s="111" t="s">
        <v>32</v>
      </c>
      <c r="G151" s="103">
        <v>1936</v>
      </c>
      <c r="H151" s="103">
        <f t="shared" si="48"/>
        <v>23232</v>
      </c>
      <c r="I151" s="156">
        <v>704</v>
      </c>
      <c r="J151" s="104">
        <f t="shared" si="49"/>
        <v>8448</v>
      </c>
      <c r="K151" s="104">
        <f t="shared" si="50"/>
        <v>31680</v>
      </c>
      <c r="L151" s="159" t="s">
        <v>281</v>
      </c>
      <c r="M151" s="159" t="s">
        <v>310</v>
      </c>
      <c r="N151" s="115"/>
      <c r="P151" s="208">
        <v>2200</v>
      </c>
      <c r="Q151" s="112">
        <f t="shared" si="44"/>
        <v>264</v>
      </c>
      <c r="R151" s="112">
        <f t="shared" si="45"/>
        <v>1936</v>
      </c>
      <c r="S151" s="209"/>
      <c r="T151" s="209">
        <v>800</v>
      </c>
      <c r="U151" s="106">
        <f t="shared" si="46"/>
        <v>96</v>
      </c>
      <c r="V151" s="106">
        <f t="shared" si="47"/>
        <v>704</v>
      </c>
    </row>
    <row r="152" spans="1:22" s="209" customFormat="1" ht="19.5" customHeight="1" x14ac:dyDescent="0.2">
      <c r="A152" s="150">
        <v>11.4</v>
      </c>
      <c r="B152" s="254" t="s">
        <v>162</v>
      </c>
      <c r="C152" s="254"/>
      <c r="D152" s="254"/>
      <c r="E152" s="214"/>
      <c r="F152" s="214"/>
      <c r="G152" s="255">
        <v>0</v>
      </c>
      <c r="H152" s="255"/>
      <c r="I152" s="256">
        <v>0</v>
      </c>
      <c r="J152" s="255"/>
      <c r="K152" s="255"/>
      <c r="L152" s="257"/>
      <c r="M152" s="257"/>
      <c r="N152" s="255"/>
      <c r="P152" s="208"/>
      <c r="Q152" s="112">
        <f t="shared" si="44"/>
        <v>0</v>
      </c>
      <c r="R152" s="112">
        <f t="shared" si="45"/>
        <v>0</v>
      </c>
      <c r="U152" s="106">
        <f t="shared" si="46"/>
        <v>0</v>
      </c>
      <c r="V152" s="106">
        <f t="shared" si="47"/>
        <v>0</v>
      </c>
    </row>
    <row r="153" spans="1:22" s="209" customFormat="1" ht="19.5" customHeight="1" x14ac:dyDescent="0.2">
      <c r="A153" s="250" t="s">
        <v>163</v>
      </c>
      <c r="B153" s="254" t="s">
        <v>164</v>
      </c>
      <c r="C153" s="254"/>
      <c r="D153" s="254"/>
      <c r="E153" s="214"/>
      <c r="F153" s="214"/>
      <c r="G153" s="255">
        <v>0</v>
      </c>
      <c r="H153" s="255"/>
      <c r="I153" s="256">
        <v>0</v>
      </c>
      <c r="J153" s="255"/>
      <c r="K153" s="255"/>
      <c r="L153" s="257"/>
      <c r="M153" s="257"/>
      <c r="N153" s="255"/>
      <c r="P153" s="117"/>
      <c r="Q153" s="112">
        <f t="shared" si="44"/>
        <v>0</v>
      </c>
      <c r="R153" s="112">
        <f t="shared" si="45"/>
        <v>0</v>
      </c>
      <c r="S153" s="116"/>
      <c r="T153" s="116"/>
      <c r="U153" s="106">
        <f t="shared" si="46"/>
        <v>0</v>
      </c>
      <c r="V153" s="106">
        <f t="shared" si="47"/>
        <v>0</v>
      </c>
    </row>
    <row r="154" spans="1:22" s="116" customFormat="1" ht="19.5" customHeight="1" x14ac:dyDescent="0.2">
      <c r="A154" s="235" t="s">
        <v>165</v>
      </c>
      <c r="B154" s="108" t="s">
        <v>113</v>
      </c>
      <c r="C154" s="113"/>
      <c r="D154" s="114"/>
      <c r="E154" s="110" t="s">
        <v>7</v>
      </c>
      <c r="F154" s="111" t="s">
        <v>4</v>
      </c>
      <c r="G154" s="154">
        <v>22000</v>
      </c>
      <c r="H154" s="253" t="s">
        <v>33</v>
      </c>
      <c r="I154" s="156">
        <v>880</v>
      </c>
      <c r="J154" s="115" t="s">
        <v>33</v>
      </c>
      <c r="K154" s="115" t="s">
        <v>33</v>
      </c>
      <c r="L154" s="159" t="s">
        <v>281</v>
      </c>
      <c r="M154" s="159" t="s">
        <v>310</v>
      </c>
      <c r="N154" s="115"/>
      <c r="P154" s="117">
        <v>25000</v>
      </c>
      <c r="Q154" s="112">
        <f t="shared" si="44"/>
        <v>3000</v>
      </c>
      <c r="R154" s="112">
        <f t="shared" si="45"/>
        <v>22000</v>
      </c>
      <c r="T154" s="116">
        <v>1000</v>
      </c>
      <c r="U154" s="106">
        <f t="shared" si="46"/>
        <v>120</v>
      </c>
      <c r="V154" s="106">
        <f t="shared" si="47"/>
        <v>880</v>
      </c>
    </row>
    <row r="155" spans="1:22" s="116" customFormat="1" ht="19.5" customHeight="1" x14ac:dyDescent="0.2">
      <c r="A155" s="235" t="s">
        <v>166</v>
      </c>
      <c r="B155" s="108" t="s">
        <v>115</v>
      </c>
      <c r="C155" s="113"/>
      <c r="D155" s="114"/>
      <c r="E155" s="110">
        <v>2</v>
      </c>
      <c r="F155" s="111" t="s">
        <v>6</v>
      </c>
      <c r="G155" s="154">
        <v>15840</v>
      </c>
      <c r="H155" s="103">
        <f t="shared" ref="H155:H157" si="51">G155*E155</f>
        <v>31680</v>
      </c>
      <c r="I155" s="156">
        <v>880</v>
      </c>
      <c r="J155" s="104">
        <f t="shared" ref="J155:J157" si="52">I155*E155</f>
        <v>1760</v>
      </c>
      <c r="K155" s="104">
        <f t="shared" ref="K155:K157" si="53">J155+H155</f>
        <v>33440</v>
      </c>
      <c r="L155" s="159" t="s">
        <v>281</v>
      </c>
      <c r="M155" s="159" t="s">
        <v>310</v>
      </c>
      <c r="N155" s="115"/>
      <c r="P155" s="117">
        <v>18000</v>
      </c>
      <c r="Q155" s="112">
        <f t="shared" si="44"/>
        <v>2160</v>
      </c>
      <c r="R155" s="112">
        <f t="shared" si="45"/>
        <v>15840</v>
      </c>
      <c r="T155" s="116">
        <v>1000</v>
      </c>
      <c r="U155" s="106">
        <f t="shared" si="46"/>
        <v>120</v>
      </c>
      <c r="V155" s="106">
        <f t="shared" si="47"/>
        <v>880</v>
      </c>
    </row>
    <row r="156" spans="1:22" s="116" customFormat="1" ht="19.5" customHeight="1" x14ac:dyDescent="0.2">
      <c r="A156" s="235" t="s">
        <v>167</v>
      </c>
      <c r="B156" s="108" t="s">
        <v>117</v>
      </c>
      <c r="C156" s="113"/>
      <c r="D156" s="114"/>
      <c r="E156" s="110">
        <v>4</v>
      </c>
      <c r="F156" s="111" t="s">
        <v>6</v>
      </c>
      <c r="G156" s="103">
        <v>9504</v>
      </c>
      <c r="H156" s="103">
        <f t="shared" si="51"/>
        <v>38016</v>
      </c>
      <c r="I156" s="156">
        <v>880</v>
      </c>
      <c r="J156" s="104">
        <f t="shared" si="52"/>
        <v>3520</v>
      </c>
      <c r="K156" s="104">
        <f t="shared" si="53"/>
        <v>41536</v>
      </c>
      <c r="L156" s="159" t="s">
        <v>281</v>
      </c>
      <c r="M156" s="159" t="s">
        <v>310</v>
      </c>
      <c r="N156" s="115"/>
      <c r="P156" s="117">
        <v>10800</v>
      </c>
      <c r="Q156" s="112">
        <f t="shared" si="44"/>
        <v>1296</v>
      </c>
      <c r="R156" s="112">
        <f t="shared" si="45"/>
        <v>9504</v>
      </c>
      <c r="T156" s="116">
        <v>1000</v>
      </c>
      <c r="U156" s="106">
        <f t="shared" si="46"/>
        <v>120</v>
      </c>
      <c r="V156" s="106">
        <f t="shared" si="47"/>
        <v>880</v>
      </c>
    </row>
    <row r="157" spans="1:22" s="116" customFormat="1" ht="19.5" customHeight="1" x14ac:dyDescent="0.2">
      <c r="A157" s="235" t="s">
        <v>168</v>
      </c>
      <c r="B157" s="108" t="s">
        <v>119</v>
      </c>
      <c r="C157" s="113"/>
      <c r="D157" s="114"/>
      <c r="E157" s="110">
        <f>2+8</f>
        <v>10</v>
      </c>
      <c r="F157" s="111" t="s">
        <v>6</v>
      </c>
      <c r="G157" s="103">
        <v>7480</v>
      </c>
      <c r="H157" s="103">
        <f t="shared" si="51"/>
        <v>74800</v>
      </c>
      <c r="I157" s="156">
        <v>880</v>
      </c>
      <c r="J157" s="104">
        <f t="shared" si="52"/>
        <v>8800</v>
      </c>
      <c r="K157" s="104">
        <f t="shared" si="53"/>
        <v>83600</v>
      </c>
      <c r="L157" s="159" t="s">
        <v>281</v>
      </c>
      <c r="M157" s="159" t="s">
        <v>310</v>
      </c>
      <c r="N157" s="115"/>
      <c r="P157" s="117">
        <v>8500</v>
      </c>
      <c r="Q157" s="112">
        <f t="shared" si="44"/>
        <v>1020</v>
      </c>
      <c r="R157" s="112">
        <f t="shared" si="45"/>
        <v>7480</v>
      </c>
      <c r="T157" s="116">
        <v>1000</v>
      </c>
      <c r="U157" s="106">
        <f t="shared" si="46"/>
        <v>120</v>
      </c>
      <c r="V157" s="106">
        <f t="shared" si="47"/>
        <v>880</v>
      </c>
    </row>
    <row r="158" spans="1:22" s="116" customFormat="1" ht="19.5" customHeight="1" x14ac:dyDescent="0.2">
      <c r="A158" s="258" t="s">
        <v>169</v>
      </c>
      <c r="B158" s="259" t="s">
        <v>170</v>
      </c>
      <c r="C158" s="259"/>
      <c r="D158" s="259"/>
      <c r="E158" s="259"/>
      <c r="F158" s="259"/>
      <c r="G158" s="259">
        <v>0</v>
      </c>
      <c r="H158" s="259"/>
      <c r="I158" s="259">
        <v>0</v>
      </c>
      <c r="J158" s="259"/>
      <c r="K158" s="259"/>
      <c r="L158" s="260"/>
      <c r="M158" s="260"/>
      <c r="N158" s="259"/>
      <c r="P158" s="117"/>
      <c r="Q158" s="112">
        <f t="shared" si="44"/>
        <v>0</v>
      </c>
      <c r="R158" s="112">
        <f t="shared" si="45"/>
        <v>0</v>
      </c>
      <c r="U158" s="106">
        <f t="shared" si="46"/>
        <v>0</v>
      </c>
      <c r="V158" s="106">
        <f t="shared" si="47"/>
        <v>0</v>
      </c>
    </row>
    <row r="159" spans="1:22" s="116" customFormat="1" ht="19.5" customHeight="1" x14ac:dyDescent="0.2">
      <c r="A159" s="235" t="s">
        <v>171</v>
      </c>
      <c r="B159" s="108" t="s">
        <v>113</v>
      </c>
      <c r="C159" s="113"/>
      <c r="D159" s="114"/>
      <c r="E159" s="110" t="s">
        <v>7</v>
      </c>
      <c r="F159" s="111" t="s">
        <v>32</v>
      </c>
      <c r="G159" s="253">
        <v>1936</v>
      </c>
      <c r="H159" s="253" t="s">
        <v>33</v>
      </c>
      <c r="I159" s="156">
        <v>123.2</v>
      </c>
      <c r="J159" s="115" t="s">
        <v>33</v>
      </c>
      <c r="K159" s="115" t="s">
        <v>33</v>
      </c>
      <c r="L159" s="159" t="s">
        <v>311</v>
      </c>
      <c r="M159" s="159" t="s">
        <v>299</v>
      </c>
      <c r="N159" s="115"/>
      <c r="P159" s="117">
        <v>2200</v>
      </c>
      <c r="Q159" s="112">
        <f t="shared" si="44"/>
        <v>264</v>
      </c>
      <c r="R159" s="112">
        <f t="shared" si="45"/>
        <v>1936</v>
      </c>
      <c r="T159" s="116">
        <v>140</v>
      </c>
      <c r="U159" s="106">
        <f t="shared" si="46"/>
        <v>16.8</v>
      </c>
      <c r="V159" s="106">
        <f t="shared" si="47"/>
        <v>123.2</v>
      </c>
    </row>
    <row r="160" spans="1:22" s="116" customFormat="1" ht="19.5" customHeight="1" x14ac:dyDescent="0.2">
      <c r="A160" s="235" t="s">
        <v>172</v>
      </c>
      <c r="B160" s="108" t="s">
        <v>115</v>
      </c>
      <c r="C160" s="113"/>
      <c r="D160" s="114"/>
      <c r="E160" s="110">
        <v>13</v>
      </c>
      <c r="F160" s="111" t="s">
        <v>32</v>
      </c>
      <c r="G160" s="103">
        <v>1584</v>
      </c>
      <c r="H160" s="103">
        <f t="shared" ref="H160:H162" si="54">G160*E160</f>
        <v>20592</v>
      </c>
      <c r="I160" s="104">
        <v>114.4</v>
      </c>
      <c r="J160" s="104">
        <f t="shared" ref="J160:J162" si="55">I160*E160</f>
        <v>1487.2</v>
      </c>
      <c r="K160" s="104">
        <f t="shared" ref="K160:K162" si="56">J160+H160</f>
        <v>22079.200000000001</v>
      </c>
      <c r="L160" s="159" t="s">
        <v>311</v>
      </c>
      <c r="M160" s="159" t="s">
        <v>299</v>
      </c>
      <c r="N160" s="115"/>
      <c r="P160" s="117">
        <v>1800</v>
      </c>
      <c r="Q160" s="112">
        <f t="shared" si="44"/>
        <v>216</v>
      </c>
      <c r="R160" s="112">
        <f t="shared" si="45"/>
        <v>1584</v>
      </c>
      <c r="T160" s="116">
        <v>130</v>
      </c>
      <c r="U160" s="106">
        <f t="shared" si="46"/>
        <v>15.6</v>
      </c>
      <c r="V160" s="106">
        <f t="shared" si="47"/>
        <v>114.4</v>
      </c>
    </row>
    <row r="161" spans="1:22" s="116" customFormat="1" ht="19.5" customHeight="1" x14ac:dyDescent="0.2">
      <c r="A161" s="235" t="s">
        <v>173</v>
      </c>
      <c r="B161" s="108" t="s">
        <v>117</v>
      </c>
      <c r="C161" s="113"/>
      <c r="D161" s="114"/>
      <c r="E161" s="110">
        <v>23</v>
      </c>
      <c r="F161" s="111" t="s">
        <v>32</v>
      </c>
      <c r="G161" s="103">
        <v>1496</v>
      </c>
      <c r="H161" s="103">
        <f t="shared" si="54"/>
        <v>34408</v>
      </c>
      <c r="I161" s="104">
        <v>105.6</v>
      </c>
      <c r="J161" s="104">
        <f t="shared" si="55"/>
        <v>2428.7999999999997</v>
      </c>
      <c r="K161" s="104">
        <f t="shared" si="56"/>
        <v>36836.800000000003</v>
      </c>
      <c r="L161" s="159" t="s">
        <v>311</v>
      </c>
      <c r="M161" s="159" t="s">
        <v>299</v>
      </c>
      <c r="N161" s="115"/>
      <c r="P161" s="117">
        <v>1700</v>
      </c>
      <c r="Q161" s="112">
        <f t="shared" si="44"/>
        <v>204</v>
      </c>
      <c r="R161" s="112">
        <f t="shared" si="45"/>
        <v>1496</v>
      </c>
      <c r="T161" s="116">
        <v>120</v>
      </c>
      <c r="U161" s="106">
        <f t="shared" si="46"/>
        <v>14.399999999999999</v>
      </c>
      <c r="V161" s="106">
        <f t="shared" si="47"/>
        <v>105.6</v>
      </c>
    </row>
    <row r="162" spans="1:22" s="116" customFormat="1" ht="19.5" customHeight="1" x14ac:dyDescent="0.2">
      <c r="A162" s="235" t="s">
        <v>174</v>
      </c>
      <c r="B162" s="108" t="s">
        <v>119</v>
      </c>
      <c r="C162" s="113"/>
      <c r="D162" s="114"/>
      <c r="E162" s="110">
        <v>12</v>
      </c>
      <c r="F162" s="111" t="s">
        <v>32</v>
      </c>
      <c r="G162" s="103">
        <v>1320</v>
      </c>
      <c r="H162" s="103">
        <f t="shared" si="54"/>
        <v>15840</v>
      </c>
      <c r="I162" s="104">
        <v>88</v>
      </c>
      <c r="J162" s="104">
        <f t="shared" si="55"/>
        <v>1056</v>
      </c>
      <c r="K162" s="104">
        <f t="shared" si="56"/>
        <v>16896</v>
      </c>
      <c r="L162" s="159" t="s">
        <v>311</v>
      </c>
      <c r="M162" s="159" t="s">
        <v>299</v>
      </c>
      <c r="N162" s="115"/>
      <c r="P162" s="208">
        <v>1500</v>
      </c>
      <c r="Q162" s="112">
        <f t="shared" si="44"/>
        <v>180</v>
      </c>
      <c r="R162" s="112">
        <f t="shared" si="45"/>
        <v>1320</v>
      </c>
      <c r="S162" s="209"/>
      <c r="T162" s="209">
        <v>100</v>
      </c>
      <c r="U162" s="106">
        <f t="shared" si="46"/>
        <v>12</v>
      </c>
      <c r="V162" s="106">
        <f t="shared" si="47"/>
        <v>88</v>
      </c>
    </row>
    <row r="163" spans="1:22" s="209" customFormat="1" ht="19.5" customHeight="1" x14ac:dyDescent="0.2">
      <c r="A163" s="210">
        <v>11.5</v>
      </c>
      <c r="B163" s="199" t="s">
        <v>111</v>
      </c>
      <c r="C163" s="101"/>
      <c r="D163" s="102"/>
      <c r="E163" s="211"/>
      <c r="F163" s="139"/>
      <c r="G163" s="211">
        <v>0</v>
      </c>
      <c r="H163" s="139"/>
      <c r="I163" s="212">
        <v>0</v>
      </c>
      <c r="J163" s="139"/>
      <c r="K163" s="213"/>
      <c r="L163" s="214"/>
      <c r="M163" s="214"/>
      <c r="N163" s="213"/>
      <c r="P163" s="117"/>
      <c r="Q163" s="112">
        <f t="shared" si="44"/>
        <v>0</v>
      </c>
      <c r="R163" s="112">
        <f t="shared" si="45"/>
        <v>0</v>
      </c>
      <c r="S163" s="116"/>
      <c r="T163" s="116"/>
      <c r="U163" s="106">
        <f t="shared" si="46"/>
        <v>0</v>
      </c>
      <c r="V163" s="106">
        <f t="shared" si="47"/>
        <v>0</v>
      </c>
    </row>
    <row r="164" spans="1:22" s="116" customFormat="1" ht="19.5" customHeight="1" x14ac:dyDescent="0.2">
      <c r="A164" s="235" t="s">
        <v>175</v>
      </c>
      <c r="B164" s="108" t="s">
        <v>113</v>
      </c>
      <c r="C164" s="113"/>
      <c r="D164" s="114"/>
      <c r="E164" s="110" t="s">
        <v>7</v>
      </c>
      <c r="F164" s="111" t="s">
        <v>4</v>
      </c>
      <c r="G164" s="253">
        <v>4400</v>
      </c>
      <c r="H164" s="253" t="s">
        <v>33</v>
      </c>
      <c r="I164" s="156">
        <v>528</v>
      </c>
      <c r="J164" s="115" t="s">
        <v>33</v>
      </c>
      <c r="K164" s="115" t="s">
        <v>33</v>
      </c>
      <c r="L164" s="159"/>
      <c r="M164" s="159"/>
      <c r="N164" s="115"/>
      <c r="P164" s="117">
        <v>5000</v>
      </c>
      <c r="Q164" s="112">
        <f t="shared" si="44"/>
        <v>600</v>
      </c>
      <c r="R164" s="112">
        <f t="shared" si="45"/>
        <v>4400</v>
      </c>
      <c r="T164" s="116">
        <v>600</v>
      </c>
      <c r="U164" s="106">
        <f t="shared" si="46"/>
        <v>72</v>
      </c>
      <c r="V164" s="106">
        <f t="shared" si="47"/>
        <v>528</v>
      </c>
    </row>
    <row r="165" spans="1:22" s="116" customFormat="1" ht="19.5" customHeight="1" x14ac:dyDescent="0.2">
      <c r="A165" s="235" t="s">
        <v>176</v>
      </c>
      <c r="B165" s="108" t="s">
        <v>115</v>
      </c>
      <c r="C165" s="113"/>
      <c r="D165" s="114"/>
      <c r="E165" s="110">
        <v>2</v>
      </c>
      <c r="F165" s="111" t="s">
        <v>6</v>
      </c>
      <c r="G165" s="253">
        <v>3520</v>
      </c>
      <c r="H165" s="253" t="s">
        <v>33</v>
      </c>
      <c r="I165" s="156">
        <v>528</v>
      </c>
      <c r="J165" s="115" t="s">
        <v>33</v>
      </c>
      <c r="K165" s="115" t="s">
        <v>33</v>
      </c>
      <c r="L165" s="159"/>
      <c r="M165" s="159"/>
      <c r="N165" s="115"/>
      <c r="P165" s="117">
        <v>4000</v>
      </c>
      <c r="Q165" s="112">
        <f t="shared" si="44"/>
        <v>480</v>
      </c>
      <c r="R165" s="112">
        <f t="shared" si="45"/>
        <v>3520</v>
      </c>
      <c r="T165" s="116">
        <v>600</v>
      </c>
      <c r="U165" s="106">
        <f t="shared" si="46"/>
        <v>72</v>
      </c>
      <c r="V165" s="106">
        <f t="shared" si="47"/>
        <v>528</v>
      </c>
    </row>
    <row r="166" spans="1:22" s="116" customFormat="1" ht="19.5" customHeight="1" x14ac:dyDescent="0.2">
      <c r="A166" s="235" t="s">
        <v>177</v>
      </c>
      <c r="B166" s="108" t="s">
        <v>117</v>
      </c>
      <c r="C166" s="113"/>
      <c r="D166" s="114"/>
      <c r="E166" s="110">
        <v>4</v>
      </c>
      <c r="F166" s="111" t="s">
        <v>6</v>
      </c>
      <c r="G166" s="253">
        <v>2640</v>
      </c>
      <c r="H166" s="253" t="s">
        <v>33</v>
      </c>
      <c r="I166" s="156">
        <v>528</v>
      </c>
      <c r="J166" s="115" t="s">
        <v>33</v>
      </c>
      <c r="K166" s="115" t="s">
        <v>33</v>
      </c>
      <c r="L166" s="159"/>
      <c r="M166" s="159"/>
      <c r="N166" s="115"/>
      <c r="P166" s="117">
        <v>3000</v>
      </c>
      <c r="Q166" s="112">
        <f t="shared" si="44"/>
        <v>360</v>
      </c>
      <c r="R166" s="112">
        <f t="shared" si="45"/>
        <v>2640</v>
      </c>
      <c r="T166" s="116">
        <v>600</v>
      </c>
      <c r="U166" s="106">
        <f t="shared" si="46"/>
        <v>72</v>
      </c>
      <c r="V166" s="106">
        <f t="shared" si="47"/>
        <v>528</v>
      </c>
    </row>
    <row r="167" spans="1:22" s="116" customFormat="1" ht="19.5" customHeight="1" x14ac:dyDescent="0.2">
      <c r="A167" s="235" t="s">
        <v>178</v>
      </c>
      <c r="B167" s="108" t="s">
        <v>119</v>
      </c>
      <c r="C167" s="113"/>
      <c r="D167" s="114"/>
      <c r="E167" s="110">
        <v>8</v>
      </c>
      <c r="F167" s="111" t="s">
        <v>6</v>
      </c>
      <c r="G167" s="253">
        <v>1760</v>
      </c>
      <c r="H167" s="253" t="s">
        <v>33</v>
      </c>
      <c r="I167" s="156">
        <v>528</v>
      </c>
      <c r="J167" s="115" t="s">
        <v>33</v>
      </c>
      <c r="K167" s="115" t="s">
        <v>33</v>
      </c>
      <c r="L167" s="159"/>
      <c r="M167" s="159"/>
      <c r="N167" s="115"/>
      <c r="P167" s="117">
        <v>2000</v>
      </c>
      <c r="Q167" s="112">
        <f t="shared" si="44"/>
        <v>240</v>
      </c>
      <c r="R167" s="112">
        <f t="shared" si="45"/>
        <v>1760</v>
      </c>
      <c r="T167" s="116">
        <v>600</v>
      </c>
      <c r="U167" s="106">
        <f t="shared" si="46"/>
        <v>72</v>
      </c>
      <c r="V167" s="106">
        <f t="shared" si="47"/>
        <v>528</v>
      </c>
    </row>
    <row r="168" spans="1:22" s="116" customFormat="1" ht="19.5" customHeight="1" x14ac:dyDescent="0.2">
      <c r="A168" s="137">
        <v>11.6</v>
      </c>
      <c r="B168" s="108" t="s">
        <v>179</v>
      </c>
      <c r="C168" s="165"/>
      <c r="D168" s="165"/>
      <c r="E168" s="192">
        <v>1</v>
      </c>
      <c r="F168" s="189" t="s">
        <v>17</v>
      </c>
      <c r="G168" s="103">
        <v>0</v>
      </c>
      <c r="H168" s="103">
        <f t="shared" ref="H168:H169" si="57">G168*E168</f>
        <v>0</v>
      </c>
      <c r="I168" s="104">
        <v>22000</v>
      </c>
      <c r="J168" s="104">
        <f t="shared" ref="J168:J169" si="58">I168*E168</f>
        <v>22000</v>
      </c>
      <c r="K168" s="104">
        <f t="shared" ref="K168:K169" si="59">J168+H168</f>
        <v>22000</v>
      </c>
      <c r="L168" s="194"/>
      <c r="M168" s="194"/>
      <c r="N168" s="193"/>
      <c r="P168" s="117">
        <v>0</v>
      </c>
      <c r="Q168" s="112">
        <f t="shared" si="44"/>
        <v>0</v>
      </c>
      <c r="R168" s="112">
        <f t="shared" si="45"/>
        <v>0</v>
      </c>
      <c r="T168" s="116">
        <v>25000</v>
      </c>
      <c r="U168" s="106">
        <f t="shared" si="46"/>
        <v>3000</v>
      </c>
      <c r="V168" s="106">
        <f t="shared" si="47"/>
        <v>22000</v>
      </c>
    </row>
    <row r="169" spans="1:22" s="116" customFormat="1" ht="19.5" customHeight="1" x14ac:dyDescent="0.2">
      <c r="A169" s="137">
        <v>11.7</v>
      </c>
      <c r="B169" s="100" t="s">
        <v>269</v>
      </c>
      <c r="C169" s="100"/>
      <c r="D169" s="100"/>
      <c r="E169" s="192">
        <v>1</v>
      </c>
      <c r="F169" s="189" t="s">
        <v>17</v>
      </c>
      <c r="G169" s="103">
        <v>66000</v>
      </c>
      <c r="H169" s="103">
        <f t="shared" si="57"/>
        <v>66000</v>
      </c>
      <c r="I169" s="104">
        <v>13200</v>
      </c>
      <c r="J169" s="104">
        <f t="shared" si="58"/>
        <v>13200</v>
      </c>
      <c r="K169" s="104">
        <f t="shared" si="59"/>
        <v>79200</v>
      </c>
      <c r="L169" s="194"/>
      <c r="M169" s="194"/>
      <c r="N169" s="193"/>
      <c r="P169" s="124">
        <v>75000</v>
      </c>
      <c r="Q169" s="112">
        <f t="shared" si="44"/>
        <v>9000</v>
      </c>
      <c r="R169" s="112">
        <f t="shared" si="45"/>
        <v>66000</v>
      </c>
      <c r="S169" s="123"/>
      <c r="T169" s="123">
        <v>15000</v>
      </c>
      <c r="U169" s="106">
        <f t="shared" si="46"/>
        <v>1800</v>
      </c>
      <c r="V169" s="106">
        <f t="shared" si="47"/>
        <v>13200</v>
      </c>
    </row>
    <row r="170" spans="1:22" s="123" customFormat="1" ht="19.5" customHeight="1" x14ac:dyDescent="0.2">
      <c r="A170" s="120" t="s">
        <v>19</v>
      </c>
      <c r="B170" s="120"/>
      <c r="C170" s="120"/>
      <c r="D170" s="120"/>
      <c r="E170" s="120"/>
      <c r="F170" s="120"/>
      <c r="G170" s="121"/>
      <c r="H170" s="121"/>
      <c r="I170" s="121"/>
      <c r="J170" s="121"/>
      <c r="K170" s="121"/>
      <c r="L170" s="122"/>
      <c r="M170" s="122"/>
      <c r="N170" s="121"/>
      <c r="P170" s="261"/>
      <c r="Q170" s="261"/>
      <c r="R170" s="261"/>
      <c r="S170" s="262"/>
      <c r="T170" s="262"/>
      <c r="U170" s="106">
        <f t="shared" si="46"/>
        <v>0</v>
      </c>
      <c r="V170" s="106">
        <f t="shared" si="47"/>
        <v>0</v>
      </c>
    </row>
    <row r="171" spans="1:22" s="262" customFormat="1" ht="19.5" customHeight="1" x14ac:dyDescent="0.2">
      <c r="A171" s="263">
        <v>12</v>
      </c>
      <c r="B171" s="264" t="s">
        <v>180</v>
      </c>
      <c r="C171" s="265"/>
      <c r="D171" s="266"/>
      <c r="E171" s="267"/>
      <c r="F171" s="267"/>
      <c r="G171" s="268"/>
      <c r="H171" s="269"/>
      <c r="I171" s="270"/>
      <c r="J171" s="271"/>
      <c r="K171" s="271"/>
      <c r="L171" s="267"/>
      <c r="M171" s="267"/>
      <c r="N171" s="271"/>
      <c r="P171" s="117"/>
      <c r="Q171" s="117"/>
      <c r="R171" s="117"/>
      <c r="S171" s="116"/>
      <c r="T171" s="116"/>
      <c r="U171" s="106">
        <f t="shared" si="46"/>
        <v>0</v>
      </c>
      <c r="V171" s="106">
        <f t="shared" si="47"/>
        <v>0</v>
      </c>
    </row>
    <row r="172" spans="1:22" s="116" customFormat="1" ht="19.5" customHeight="1" x14ac:dyDescent="0.2">
      <c r="A172" s="245">
        <v>12.1</v>
      </c>
      <c r="B172" s="246" t="s">
        <v>181</v>
      </c>
      <c r="C172" s="247"/>
      <c r="D172" s="109"/>
      <c r="E172" s="189"/>
      <c r="F172" s="189"/>
      <c r="G172" s="154"/>
      <c r="H172" s="102"/>
      <c r="I172" s="156"/>
      <c r="J172" s="139"/>
      <c r="K172" s="139"/>
      <c r="L172" s="248"/>
      <c r="M172" s="248"/>
      <c r="N172" s="139"/>
      <c r="P172" s="117"/>
      <c r="Q172" s="117"/>
      <c r="R172" s="117"/>
      <c r="U172" s="106">
        <f t="shared" si="46"/>
        <v>0</v>
      </c>
      <c r="V172" s="106">
        <f t="shared" si="47"/>
        <v>0</v>
      </c>
    </row>
    <row r="173" spans="1:22" s="116" customFormat="1" ht="29.25" customHeight="1" x14ac:dyDescent="0.2">
      <c r="A173" s="137" t="s">
        <v>182</v>
      </c>
      <c r="B173" s="272" t="s">
        <v>183</v>
      </c>
      <c r="C173" s="213"/>
      <c r="D173" s="213"/>
      <c r="E173" s="110">
        <v>10</v>
      </c>
      <c r="F173" s="110" t="s">
        <v>6</v>
      </c>
      <c r="G173" s="103">
        <v>134640</v>
      </c>
      <c r="H173" s="103">
        <f t="shared" ref="H173:H183" si="60">G173*E173</f>
        <v>1346400</v>
      </c>
      <c r="I173" s="104">
        <v>6600</v>
      </c>
      <c r="J173" s="104">
        <f t="shared" ref="J173:J183" si="61">I173*E173</f>
        <v>66000</v>
      </c>
      <c r="K173" s="104">
        <f t="shared" ref="K173:K183" si="62">J173+H173</f>
        <v>1412400</v>
      </c>
      <c r="L173" s="159" t="s">
        <v>312</v>
      </c>
      <c r="M173" s="159" t="s">
        <v>313</v>
      </c>
      <c r="N173" s="115"/>
      <c r="P173" s="112">
        <v>153000</v>
      </c>
      <c r="Q173" s="112">
        <f>P173*12%</f>
        <v>18360</v>
      </c>
      <c r="R173" s="112">
        <f>P173-Q173</f>
        <v>134640</v>
      </c>
      <c r="S173" s="163"/>
      <c r="T173" s="163">
        <v>7500</v>
      </c>
      <c r="U173" s="106">
        <f t="shared" si="46"/>
        <v>900</v>
      </c>
      <c r="V173" s="106">
        <f t="shared" si="47"/>
        <v>6600</v>
      </c>
    </row>
    <row r="174" spans="1:22" s="163" customFormat="1" ht="29.25" customHeight="1" x14ac:dyDescent="0.2">
      <c r="A174" s="172" t="s">
        <v>184</v>
      </c>
      <c r="B174" s="273" t="s">
        <v>185</v>
      </c>
      <c r="C174" s="273"/>
      <c r="D174" s="273"/>
      <c r="E174" s="173">
        <v>10</v>
      </c>
      <c r="F174" s="173" t="s">
        <v>6</v>
      </c>
      <c r="G174" s="103">
        <v>66000</v>
      </c>
      <c r="H174" s="103">
        <f t="shared" si="60"/>
        <v>660000</v>
      </c>
      <c r="I174" s="104">
        <v>5720</v>
      </c>
      <c r="J174" s="104">
        <f t="shared" si="61"/>
        <v>57200</v>
      </c>
      <c r="K174" s="104">
        <f t="shared" si="62"/>
        <v>717200</v>
      </c>
      <c r="L174" s="159" t="s">
        <v>312</v>
      </c>
      <c r="M174" s="159" t="s">
        <v>313</v>
      </c>
      <c r="N174" s="175"/>
      <c r="P174" s="117">
        <v>75000</v>
      </c>
      <c r="Q174" s="112">
        <f t="shared" ref="Q174:Q207" si="63">P174*12%</f>
        <v>9000</v>
      </c>
      <c r="R174" s="112">
        <f t="shared" ref="R174:R207" si="64">P174-Q174</f>
        <v>66000</v>
      </c>
      <c r="S174" s="116"/>
      <c r="T174" s="116">
        <v>6500</v>
      </c>
      <c r="U174" s="106">
        <f t="shared" si="46"/>
        <v>780</v>
      </c>
      <c r="V174" s="106">
        <f t="shared" si="47"/>
        <v>5720</v>
      </c>
    </row>
    <row r="175" spans="1:22" s="116" customFormat="1" ht="29.25" customHeight="1" x14ac:dyDescent="0.2">
      <c r="A175" s="137" t="s">
        <v>186</v>
      </c>
      <c r="B175" s="272" t="s">
        <v>187</v>
      </c>
      <c r="C175" s="272"/>
      <c r="D175" s="272"/>
      <c r="E175" s="110">
        <v>2</v>
      </c>
      <c r="F175" s="110" t="s">
        <v>6</v>
      </c>
      <c r="G175" s="103">
        <v>66000</v>
      </c>
      <c r="H175" s="103">
        <f t="shared" si="60"/>
        <v>132000</v>
      </c>
      <c r="I175" s="104">
        <v>5720</v>
      </c>
      <c r="J175" s="104">
        <f t="shared" si="61"/>
        <v>11440</v>
      </c>
      <c r="K175" s="104">
        <f t="shared" si="62"/>
        <v>143440</v>
      </c>
      <c r="L175" s="159" t="s">
        <v>312</v>
      </c>
      <c r="M175" s="159" t="s">
        <v>313</v>
      </c>
      <c r="N175" s="115"/>
      <c r="P175" s="117">
        <v>75000</v>
      </c>
      <c r="Q175" s="112">
        <f t="shared" si="63"/>
        <v>9000</v>
      </c>
      <c r="R175" s="112">
        <f t="shared" si="64"/>
        <v>66000</v>
      </c>
      <c r="T175" s="116">
        <v>6500</v>
      </c>
      <c r="U175" s="106">
        <f t="shared" si="46"/>
        <v>780</v>
      </c>
      <c r="V175" s="106">
        <f t="shared" si="47"/>
        <v>5720</v>
      </c>
    </row>
    <row r="176" spans="1:22" s="116" customFormat="1" ht="29.25" customHeight="1" x14ac:dyDescent="0.2">
      <c r="A176" s="137" t="s">
        <v>188</v>
      </c>
      <c r="B176" s="100" t="s">
        <v>189</v>
      </c>
      <c r="C176" s="100"/>
      <c r="D176" s="100"/>
      <c r="E176" s="110">
        <v>12</v>
      </c>
      <c r="F176" s="110" t="s">
        <v>6</v>
      </c>
      <c r="G176" s="103">
        <v>48400</v>
      </c>
      <c r="H176" s="103">
        <f t="shared" si="60"/>
        <v>580800</v>
      </c>
      <c r="I176" s="104">
        <v>3960</v>
      </c>
      <c r="J176" s="104">
        <f t="shared" si="61"/>
        <v>47520</v>
      </c>
      <c r="K176" s="104">
        <f t="shared" si="62"/>
        <v>628320</v>
      </c>
      <c r="L176" s="159" t="s">
        <v>312</v>
      </c>
      <c r="M176" s="159" t="s">
        <v>313</v>
      </c>
      <c r="N176" s="115"/>
      <c r="P176" s="117">
        <v>55000</v>
      </c>
      <c r="Q176" s="112">
        <f t="shared" si="63"/>
        <v>6600</v>
      </c>
      <c r="R176" s="112">
        <f t="shared" si="64"/>
        <v>48400</v>
      </c>
      <c r="T176" s="116">
        <v>4500</v>
      </c>
      <c r="U176" s="106">
        <f t="shared" si="46"/>
        <v>540</v>
      </c>
      <c r="V176" s="106">
        <f t="shared" si="47"/>
        <v>3960</v>
      </c>
    </row>
    <row r="177" spans="1:22" s="116" customFormat="1" ht="29.25" customHeight="1" x14ac:dyDescent="0.2">
      <c r="A177" s="137" t="s">
        <v>190</v>
      </c>
      <c r="B177" s="100" t="s">
        <v>191</v>
      </c>
      <c r="C177" s="100"/>
      <c r="D177" s="100"/>
      <c r="E177" s="110">
        <v>1</v>
      </c>
      <c r="F177" s="110" t="s">
        <v>6</v>
      </c>
      <c r="G177" s="103">
        <v>83600</v>
      </c>
      <c r="H177" s="103">
        <f t="shared" si="60"/>
        <v>83600</v>
      </c>
      <c r="I177" s="104">
        <v>5280</v>
      </c>
      <c r="J177" s="104">
        <f t="shared" si="61"/>
        <v>5280</v>
      </c>
      <c r="K177" s="104">
        <f t="shared" si="62"/>
        <v>88880</v>
      </c>
      <c r="L177" s="159" t="s">
        <v>312</v>
      </c>
      <c r="M177" s="159" t="s">
        <v>313</v>
      </c>
      <c r="N177" s="115"/>
      <c r="P177" s="117">
        <v>95000</v>
      </c>
      <c r="Q177" s="112">
        <f t="shared" si="63"/>
        <v>11400</v>
      </c>
      <c r="R177" s="112">
        <f t="shared" si="64"/>
        <v>83600</v>
      </c>
      <c r="T177" s="116">
        <v>6000</v>
      </c>
      <c r="U177" s="106">
        <f t="shared" si="46"/>
        <v>720</v>
      </c>
      <c r="V177" s="106">
        <f t="shared" si="47"/>
        <v>5280</v>
      </c>
    </row>
    <row r="178" spans="1:22" s="116" customFormat="1" ht="29.25" customHeight="1" x14ac:dyDescent="0.2">
      <c r="A178" s="137" t="s">
        <v>192</v>
      </c>
      <c r="B178" s="100" t="s">
        <v>193</v>
      </c>
      <c r="C178" s="100"/>
      <c r="D178" s="100"/>
      <c r="E178" s="110">
        <v>1</v>
      </c>
      <c r="F178" s="110" t="s">
        <v>52</v>
      </c>
      <c r="G178" s="103">
        <v>42240</v>
      </c>
      <c r="H178" s="103">
        <f t="shared" si="60"/>
        <v>42240</v>
      </c>
      <c r="I178" s="104">
        <v>3960</v>
      </c>
      <c r="J178" s="104">
        <f t="shared" si="61"/>
        <v>3960</v>
      </c>
      <c r="K178" s="104">
        <f t="shared" si="62"/>
        <v>46200</v>
      </c>
      <c r="L178" s="159" t="s">
        <v>312</v>
      </c>
      <c r="M178" s="159" t="s">
        <v>313</v>
      </c>
      <c r="N178" s="115"/>
      <c r="P178" s="117">
        <v>48000</v>
      </c>
      <c r="Q178" s="112">
        <f t="shared" si="63"/>
        <v>5760</v>
      </c>
      <c r="R178" s="112">
        <f t="shared" si="64"/>
        <v>42240</v>
      </c>
      <c r="T178" s="116">
        <v>4500</v>
      </c>
      <c r="U178" s="106">
        <f t="shared" si="46"/>
        <v>540</v>
      </c>
      <c r="V178" s="106">
        <f t="shared" si="47"/>
        <v>3960</v>
      </c>
    </row>
    <row r="179" spans="1:22" s="116" customFormat="1" ht="29.25" customHeight="1" x14ac:dyDescent="0.2">
      <c r="A179" s="137" t="s">
        <v>194</v>
      </c>
      <c r="B179" s="100" t="s">
        <v>195</v>
      </c>
      <c r="C179" s="100"/>
      <c r="D179" s="100"/>
      <c r="E179" s="110">
        <v>12</v>
      </c>
      <c r="F179" s="110" t="s">
        <v>6</v>
      </c>
      <c r="G179" s="103">
        <v>12760</v>
      </c>
      <c r="H179" s="103">
        <f t="shared" si="60"/>
        <v>153120</v>
      </c>
      <c r="I179" s="104">
        <v>1320</v>
      </c>
      <c r="J179" s="104">
        <f t="shared" si="61"/>
        <v>15840</v>
      </c>
      <c r="K179" s="104">
        <f t="shared" si="62"/>
        <v>168960</v>
      </c>
      <c r="L179" s="159" t="s">
        <v>312</v>
      </c>
      <c r="M179" s="159" t="s">
        <v>313</v>
      </c>
      <c r="N179" s="115"/>
      <c r="P179" s="117">
        <v>14500</v>
      </c>
      <c r="Q179" s="112">
        <f t="shared" si="63"/>
        <v>1740</v>
      </c>
      <c r="R179" s="112">
        <f t="shared" si="64"/>
        <v>12760</v>
      </c>
      <c r="T179" s="116">
        <v>1500</v>
      </c>
      <c r="U179" s="106">
        <f t="shared" si="46"/>
        <v>180</v>
      </c>
      <c r="V179" s="106">
        <f t="shared" si="47"/>
        <v>1320</v>
      </c>
    </row>
    <row r="180" spans="1:22" s="116" customFormat="1" ht="29.25" customHeight="1" x14ac:dyDescent="0.2">
      <c r="A180" s="137" t="s">
        <v>196</v>
      </c>
      <c r="B180" s="272" t="s">
        <v>197</v>
      </c>
      <c r="C180" s="272"/>
      <c r="D180" s="272"/>
      <c r="E180" s="110">
        <v>2</v>
      </c>
      <c r="F180" s="110" t="s">
        <v>6</v>
      </c>
      <c r="G180" s="103">
        <v>2200</v>
      </c>
      <c r="H180" s="103">
        <f t="shared" si="60"/>
        <v>4400</v>
      </c>
      <c r="I180" s="104">
        <v>880</v>
      </c>
      <c r="J180" s="104">
        <f t="shared" si="61"/>
        <v>1760</v>
      </c>
      <c r="K180" s="104">
        <f t="shared" si="62"/>
        <v>6160</v>
      </c>
      <c r="L180" s="159" t="s">
        <v>312</v>
      </c>
      <c r="M180" s="159" t="s">
        <v>313</v>
      </c>
      <c r="N180" s="115"/>
      <c r="P180" s="117">
        <v>2500</v>
      </c>
      <c r="Q180" s="112">
        <f t="shared" si="63"/>
        <v>300</v>
      </c>
      <c r="R180" s="112">
        <f t="shared" si="64"/>
        <v>2200</v>
      </c>
      <c r="T180" s="116">
        <v>1000</v>
      </c>
      <c r="U180" s="106">
        <f t="shared" si="46"/>
        <v>120</v>
      </c>
      <c r="V180" s="106">
        <f t="shared" si="47"/>
        <v>880</v>
      </c>
    </row>
    <row r="181" spans="1:22" s="116" customFormat="1" ht="29.25" customHeight="1" x14ac:dyDescent="0.2">
      <c r="A181" s="137" t="s">
        <v>198</v>
      </c>
      <c r="B181" s="100" t="s">
        <v>199</v>
      </c>
      <c r="C181" s="100"/>
      <c r="D181" s="100"/>
      <c r="E181" s="110">
        <v>6</v>
      </c>
      <c r="F181" s="110" t="s">
        <v>6</v>
      </c>
      <c r="G181" s="103">
        <v>42240</v>
      </c>
      <c r="H181" s="103">
        <f t="shared" si="60"/>
        <v>253440</v>
      </c>
      <c r="I181" s="104">
        <v>3960</v>
      </c>
      <c r="J181" s="104">
        <f t="shared" si="61"/>
        <v>23760</v>
      </c>
      <c r="K181" s="104">
        <f t="shared" si="62"/>
        <v>277200</v>
      </c>
      <c r="L181" s="159" t="s">
        <v>312</v>
      </c>
      <c r="M181" s="159" t="s">
        <v>313</v>
      </c>
      <c r="N181" s="115"/>
      <c r="P181" s="117">
        <v>48000</v>
      </c>
      <c r="Q181" s="112">
        <f t="shared" si="63"/>
        <v>5760</v>
      </c>
      <c r="R181" s="112">
        <f t="shared" si="64"/>
        <v>42240</v>
      </c>
      <c r="T181" s="116">
        <v>4500</v>
      </c>
      <c r="U181" s="106">
        <f t="shared" si="46"/>
        <v>540</v>
      </c>
      <c r="V181" s="106">
        <f t="shared" si="47"/>
        <v>3960</v>
      </c>
    </row>
    <row r="182" spans="1:22" s="116" customFormat="1" ht="29.25" customHeight="1" x14ac:dyDescent="0.2">
      <c r="A182" s="137" t="s">
        <v>200</v>
      </c>
      <c r="B182" s="272" t="s">
        <v>201</v>
      </c>
      <c r="C182" s="213"/>
      <c r="D182" s="213"/>
      <c r="E182" s="110">
        <v>12</v>
      </c>
      <c r="F182" s="110" t="s">
        <v>6</v>
      </c>
      <c r="G182" s="103">
        <v>12056</v>
      </c>
      <c r="H182" s="103">
        <f t="shared" si="60"/>
        <v>144672</v>
      </c>
      <c r="I182" s="104">
        <v>880</v>
      </c>
      <c r="J182" s="104">
        <f t="shared" si="61"/>
        <v>10560</v>
      </c>
      <c r="K182" s="104">
        <f t="shared" si="62"/>
        <v>155232</v>
      </c>
      <c r="L182" s="159" t="s">
        <v>312</v>
      </c>
      <c r="M182" s="159" t="s">
        <v>313</v>
      </c>
      <c r="N182" s="115"/>
      <c r="P182" s="117">
        <v>13700</v>
      </c>
      <c r="Q182" s="112">
        <f t="shared" si="63"/>
        <v>1644</v>
      </c>
      <c r="R182" s="112">
        <f t="shared" si="64"/>
        <v>12056</v>
      </c>
      <c r="T182" s="116">
        <v>1000</v>
      </c>
      <c r="U182" s="106">
        <f t="shared" si="46"/>
        <v>120</v>
      </c>
      <c r="V182" s="106">
        <f t="shared" si="47"/>
        <v>880</v>
      </c>
    </row>
    <row r="183" spans="1:22" s="116" customFormat="1" ht="29.25" customHeight="1" x14ac:dyDescent="0.2">
      <c r="A183" s="137" t="s">
        <v>202</v>
      </c>
      <c r="B183" s="272" t="s">
        <v>203</v>
      </c>
      <c r="C183" s="213"/>
      <c r="D183" s="213"/>
      <c r="E183" s="110">
        <v>10</v>
      </c>
      <c r="F183" s="110" t="s">
        <v>6</v>
      </c>
      <c r="G183" s="103">
        <v>12760</v>
      </c>
      <c r="H183" s="103">
        <f t="shared" si="60"/>
        <v>127600</v>
      </c>
      <c r="I183" s="104">
        <v>880</v>
      </c>
      <c r="J183" s="104">
        <f t="shared" si="61"/>
        <v>8800</v>
      </c>
      <c r="K183" s="104">
        <f t="shared" si="62"/>
        <v>136400</v>
      </c>
      <c r="L183" s="159" t="s">
        <v>312</v>
      </c>
      <c r="M183" s="159" t="s">
        <v>313</v>
      </c>
      <c r="N183" s="115"/>
      <c r="P183" s="117">
        <v>14500</v>
      </c>
      <c r="Q183" s="112">
        <f t="shared" si="63"/>
        <v>1740</v>
      </c>
      <c r="R183" s="112">
        <f t="shared" si="64"/>
        <v>12760</v>
      </c>
      <c r="T183" s="116">
        <v>1000</v>
      </c>
      <c r="U183" s="106">
        <f t="shared" si="46"/>
        <v>120</v>
      </c>
      <c r="V183" s="106">
        <f t="shared" si="47"/>
        <v>880</v>
      </c>
    </row>
    <row r="184" spans="1:22" s="116" customFormat="1" ht="39.75" customHeight="1" x14ac:dyDescent="0.2">
      <c r="A184" s="245">
        <v>12.2</v>
      </c>
      <c r="B184" s="274" t="s">
        <v>204</v>
      </c>
      <c r="C184" s="274"/>
      <c r="D184" s="274"/>
      <c r="E184" s="274"/>
      <c r="F184" s="274"/>
      <c r="G184" s="274"/>
      <c r="H184" s="274"/>
      <c r="I184" s="274"/>
      <c r="J184" s="274"/>
      <c r="K184" s="274"/>
      <c r="L184" s="275"/>
      <c r="M184" s="275"/>
      <c r="N184" s="276"/>
      <c r="P184" s="117">
        <v>3500</v>
      </c>
      <c r="Q184" s="112">
        <f t="shared" si="63"/>
        <v>420</v>
      </c>
      <c r="R184" s="112">
        <f t="shared" si="64"/>
        <v>3080</v>
      </c>
      <c r="T184" s="116">
        <v>600</v>
      </c>
      <c r="U184" s="106">
        <f t="shared" si="46"/>
        <v>72</v>
      </c>
      <c r="V184" s="106">
        <f t="shared" si="47"/>
        <v>528</v>
      </c>
    </row>
    <row r="185" spans="1:22" s="116" customFormat="1" ht="19.5" customHeight="1" x14ac:dyDescent="0.2">
      <c r="A185" s="137" t="s">
        <v>205</v>
      </c>
      <c r="B185" s="272" t="s">
        <v>206</v>
      </c>
      <c r="C185" s="213"/>
      <c r="D185" s="213"/>
      <c r="E185" s="110" t="s">
        <v>7</v>
      </c>
      <c r="F185" s="110" t="s">
        <v>32</v>
      </c>
      <c r="G185" s="253">
        <v>3080</v>
      </c>
      <c r="H185" s="253" t="s">
        <v>33</v>
      </c>
      <c r="I185" s="156">
        <v>528</v>
      </c>
      <c r="J185" s="115" t="s">
        <v>33</v>
      </c>
      <c r="K185" s="115" t="s">
        <v>33</v>
      </c>
      <c r="L185" s="159" t="s">
        <v>281</v>
      </c>
      <c r="M185" s="159" t="s">
        <v>296</v>
      </c>
      <c r="N185" s="115"/>
      <c r="P185" s="117">
        <v>2200</v>
      </c>
      <c r="Q185" s="112">
        <f t="shared" si="63"/>
        <v>264</v>
      </c>
      <c r="R185" s="112">
        <f t="shared" si="64"/>
        <v>1936</v>
      </c>
      <c r="T185" s="116">
        <v>600</v>
      </c>
      <c r="U185" s="106">
        <f t="shared" si="46"/>
        <v>72</v>
      </c>
      <c r="V185" s="106">
        <f t="shared" si="47"/>
        <v>528</v>
      </c>
    </row>
    <row r="186" spans="1:22" s="116" customFormat="1" ht="19.5" customHeight="1" x14ac:dyDescent="0.2">
      <c r="A186" s="137" t="s">
        <v>207</v>
      </c>
      <c r="B186" s="272" t="s">
        <v>208</v>
      </c>
      <c r="C186" s="213"/>
      <c r="D186" s="213"/>
      <c r="E186" s="110" t="s">
        <v>7</v>
      </c>
      <c r="F186" s="110" t="s">
        <v>32</v>
      </c>
      <c r="G186" s="253">
        <v>1936</v>
      </c>
      <c r="H186" s="253" t="s">
        <v>33</v>
      </c>
      <c r="I186" s="156">
        <v>528</v>
      </c>
      <c r="J186" s="115" t="s">
        <v>33</v>
      </c>
      <c r="K186" s="115" t="s">
        <v>33</v>
      </c>
      <c r="L186" s="159" t="s">
        <v>281</v>
      </c>
      <c r="M186" s="159" t="s">
        <v>296</v>
      </c>
      <c r="N186" s="115"/>
      <c r="P186" s="117">
        <v>1600</v>
      </c>
      <c r="Q186" s="112">
        <f t="shared" si="63"/>
        <v>192</v>
      </c>
      <c r="R186" s="112">
        <f t="shared" si="64"/>
        <v>1408</v>
      </c>
      <c r="T186" s="116">
        <v>600</v>
      </c>
      <c r="U186" s="106">
        <f t="shared" si="46"/>
        <v>72</v>
      </c>
      <c r="V186" s="106">
        <f t="shared" si="47"/>
        <v>528</v>
      </c>
    </row>
    <row r="187" spans="1:22" s="116" customFormat="1" ht="19.5" customHeight="1" x14ac:dyDescent="0.2">
      <c r="A187" s="137" t="s">
        <v>209</v>
      </c>
      <c r="B187" s="272" t="s">
        <v>210</v>
      </c>
      <c r="C187" s="213"/>
      <c r="D187" s="213"/>
      <c r="E187" s="110" t="s">
        <v>7</v>
      </c>
      <c r="F187" s="110" t="s">
        <v>32</v>
      </c>
      <c r="G187" s="253">
        <v>1408</v>
      </c>
      <c r="H187" s="253" t="s">
        <v>33</v>
      </c>
      <c r="I187" s="156">
        <v>528</v>
      </c>
      <c r="J187" s="115" t="s">
        <v>33</v>
      </c>
      <c r="K187" s="115" t="s">
        <v>33</v>
      </c>
      <c r="L187" s="159" t="s">
        <v>281</v>
      </c>
      <c r="M187" s="159" t="s">
        <v>296</v>
      </c>
      <c r="N187" s="115"/>
      <c r="P187" s="117">
        <v>1250</v>
      </c>
      <c r="Q187" s="112">
        <f t="shared" si="63"/>
        <v>150</v>
      </c>
      <c r="R187" s="112">
        <f t="shared" si="64"/>
        <v>1100</v>
      </c>
      <c r="T187" s="116">
        <v>600</v>
      </c>
      <c r="U187" s="106">
        <f t="shared" si="46"/>
        <v>72</v>
      </c>
      <c r="V187" s="106">
        <f t="shared" si="47"/>
        <v>528</v>
      </c>
    </row>
    <row r="188" spans="1:22" s="116" customFormat="1" ht="19.5" customHeight="1" x14ac:dyDescent="0.2">
      <c r="A188" s="137" t="s">
        <v>211</v>
      </c>
      <c r="B188" s="272" t="s">
        <v>212</v>
      </c>
      <c r="C188" s="213"/>
      <c r="D188" s="213"/>
      <c r="E188" s="110" t="s">
        <v>7</v>
      </c>
      <c r="F188" s="110" t="s">
        <v>32</v>
      </c>
      <c r="G188" s="253">
        <v>1100</v>
      </c>
      <c r="H188" s="253" t="s">
        <v>33</v>
      </c>
      <c r="I188" s="156">
        <v>528</v>
      </c>
      <c r="J188" s="115" t="s">
        <v>33</v>
      </c>
      <c r="K188" s="115" t="s">
        <v>33</v>
      </c>
      <c r="L188" s="159" t="s">
        <v>281</v>
      </c>
      <c r="M188" s="159" t="s">
        <v>296</v>
      </c>
      <c r="N188" s="115"/>
      <c r="P188" s="117"/>
      <c r="Q188" s="112">
        <f t="shared" si="63"/>
        <v>0</v>
      </c>
      <c r="R188" s="112">
        <f t="shared" si="64"/>
        <v>0</v>
      </c>
      <c r="U188" s="106">
        <f t="shared" si="46"/>
        <v>0</v>
      </c>
      <c r="V188" s="106">
        <f t="shared" si="47"/>
        <v>0</v>
      </c>
    </row>
    <row r="189" spans="1:22" s="116" customFormat="1" ht="19.5" customHeight="1" x14ac:dyDescent="0.2">
      <c r="A189" s="245">
        <v>12.3</v>
      </c>
      <c r="B189" s="246" t="s">
        <v>213</v>
      </c>
      <c r="C189" s="247"/>
      <c r="D189" s="109"/>
      <c r="E189" s="110"/>
      <c r="F189" s="110"/>
      <c r="G189" s="154">
        <v>0</v>
      </c>
      <c r="H189" s="102"/>
      <c r="I189" s="156">
        <v>0</v>
      </c>
      <c r="J189" s="139"/>
      <c r="K189" s="139"/>
      <c r="L189" s="248"/>
      <c r="M189" s="248"/>
      <c r="N189" s="139"/>
      <c r="P189" s="117"/>
      <c r="Q189" s="112">
        <f t="shared" si="63"/>
        <v>0</v>
      </c>
      <c r="R189" s="112">
        <f t="shared" si="64"/>
        <v>0</v>
      </c>
      <c r="U189" s="106">
        <f t="shared" si="46"/>
        <v>0</v>
      </c>
      <c r="V189" s="106">
        <f t="shared" si="47"/>
        <v>0</v>
      </c>
    </row>
    <row r="190" spans="1:22" s="116" customFormat="1" ht="19.5" customHeight="1" x14ac:dyDescent="0.2">
      <c r="A190" s="245" t="s">
        <v>214</v>
      </c>
      <c r="B190" s="246" t="s">
        <v>375</v>
      </c>
      <c r="C190" s="247"/>
      <c r="D190" s="109"/>
      <c r="E190" s="110"/>
      <c r="F190" s="110"/>
      <c r="G190" s="154">
        <v>0</v>
      </c>
      <c r="H190" s="102"/>
      <c r="I190" s="156">
        <v>0</v>
      </c>
      <c r="J190" s="139"/>
      <c r="K190" s="139"/>
      <c r="L190" s="248"/>
      <c r="M190" s="248"/>
      <c r="N190" s="139"/>
      <c r="P190" s="117">
        <v>8800</v>
      </c>
      <c r="Q190" s="112">
        <f t="shared" si="63"/>
        <v>1056</v>
      </c>
      <c r="R190" s="112">
        <f t="shared" si="64"/>
        <v>7744</v>
      </c>
      <c r="T190" s="116">
        <v>1000</v>
      </c>
      <c r="U190" s="106">
        <f t="shared" si="46"/>
        <v>120</v>
      </c>
      <c r="V190" s="106">
        <f t="shared" si="47"/>
        <v>880</v>
      </c>
    </row>
    <row r="191" spans="1:22" s="116" customFormat="1" ht="19.5" customHeight="1" x14ac:dyDescent="0.2">
      <c r="A191" s="137" t="s">
        <v>215</v>
      </c>
      <c r="B191" s="277" t="s">
        <v>216</v>
      </c>
      <c r="C191" s="213"/>
      <c r="D191" s="213"/>
      <c r="E191" s="110">
        <v>20</v>
      </c>
      <c r="F191" s="110" t="s">
        <v>6</v>
      </c>
      <c r="G191" s="103">
        <v>7744</v>
      </c>
      <c r="H191" s="103">
        <f>G191*E191</f>
        <v>154880</v>
      </c>
      <c r="I191" s="104">
        <v>880</v>
      </c>
      <c r="J191" s="104">
        <f>I191*E191</f>
        <v>17600</v>
      </c>
      <c r="K191" s="104">
        <f>J191+H191</f>
        <v>172480</v>
      </c>
      <c r="L191" s="159" t="s">
        <v>281</v>
      </c>
      <c r="M191" s="159" t="s">
        <v>314</v>
      </c>
      <c r="N191" s="115"/>
      <c r="P191" s="117"/>
      <c r="Q191" s="112">
        <f t="shared" si="63"/>
        <v>0</v>
      </c>
      <c r="R191" s="112">
        <f t="shared" si="64"/>
        <v>0</v>
      </c>
      <c r="U191" s="106">
        <f t="shared" si="46"/>
        <v>0</v>
      </c>
      <c r="V191" s="106">
        <f t="shared" si="47"/>
        <v>0</v>
      </c>
    </row>
    <row r="192" spans="1:22" s="116" customFormat="1" ht="19.5" customHeight="1" x14ac:dyDescent="0.2">
      <c r="A192" s="245" t="s">
        <v>217</v>
      </c>
      <c r="B192" s="246" t="s">
        <v>218</v>
      </c>
      <c r="C192" s="247"/>
      <c r="D192" s="109"/>
      <c r="E192" s="110"/>
      <c r="F192" s="110"/>
      <c r="G192" s="154">
        <v>0</v>
      </c>
      <c r="H192" s="102"/>
      <c r="I192" s="156">
        <v>0</v>
      </c>
      <c r="J192" s="139"/>
      <c r="K192" s="139"/>
      <c r="L192" s="248"/>
      <c r="M192" s="248"/>
      <c r="N192" s="139"/>
      <c r="P192" s="117">
        <v>7500</v>
      </c>
      <c r="Q192" s="112">
        <f t="shared" si="63"/>
        <v>900</v>
      </c>
      <c r="R192" s="112">
        <f t="shared" si="64"/>
        <v>6600</v>
      </c>
      <c r="T192" s="116">
        <v>1000</v>
      </c>
      <c r="U192" s="106">
        <f t="shared" si="46"/>
        <v>120</v>
      </c>
      <c r="V192" s="106">
        <f t="shared" si="47"/>
        <v>880</v>
      </c>
    </row>
    <row r="193" spans="1:22" s="116" customFormat="1" ht="19.5" customHeight="1" x14ac:dyDescent="0.2">
      <c r="A193" s="137" t="s">
        <v>219</v>
      </c>
      <c r="B193" s="272" t="s">
        <v>206</v>
      </c>
      <c r="C193" s="213"/>
      <c r="D193" s="213"/>
      <c r="E193" s="110">
        <v>12</v>
      </c>
      <c r="F193" s="111" t="s">
        <v>6</v>
      </c>
      <c r="G193" s="103">
        <v>6600</v>
      </c>
      <c r="H193" s="103">
        <f>G193*E193</f>
        <v>79200</v>
      </c>
      <c r="I193" s="104">
        <v>880</v>
      </c>
      <c r="J193" s="104">
        <f>I193*E193</f>
        <v>10560</v>
      </c>
      <c r="K193" s="104">
        <f>J193+H193</f>
        <v>89760</v>
      </c>
      <c r="L193" s="159" t="s">
        <v>281</v>
      </c>
      <c r="M193" s="159" t="s">
        <v>314</v>
      </c>
      <c r="N193" s="115"/>
      <c r="P193" s="117">
        <v>7500</v>
      </c>
      <c r="Q193" s="112">
        <f t="shared" si="63"/>
        <v>900</v>
      </c>
      <c r="R193" s="112">
        <f t="shared" si="64"/>
        <v>6600</v>
      </c>
      <c r="T193" s="116">
        <v>1000</v>
      </c>
      <c r="U193" s="106">
        <f t="shared" si="46"/>
        <v>120</v>
      </c>
      <c r="V193" s="106">
        <f t="shared" si="47"/>
        <v>880</v>
      </c>
    </row>
    <row r="194" spans="1:22" s="116" customFormat="1" ht="19.5" customHeight="1" x14ac:dyDescent="0.2">
      <c r="A194" s="137" t="s">
        <v>220</v>
      </c>
      <c r="B194" s="272" t="s">
        <v>208</v>
      </c>
      <c r="C194" s="213"/>
      <c r="D194" s="213"/>
      <c r="E194" s="110" t="s">
        <v>7</v>
      </c>
      <c r="F194" s="111" t="s">
        <v>4</v>
      </c>
      <c r="G194" s="103">
        <v>6600</v>
      </c>
      <c r="H194" s="253" t="s">
        <v>33</v>
      </c>
      <c r="I194" s="104">
        <v>880</v>
      </c>
      <c r="J194" s="115" t="s">
        <v>33</v>
      </c>
      <c r="K194" s="115" t="s">
        <v>33</v>
      </c>
      <c r="L194" s="159" t="s">
        <v>281</v>
      </c>
      <c r="M194" s="159" t="s">
        <v>314</v>
      </c>
      <c r="N194" s="115"/>
      <c r="P194" s="117">
        <v>42000</v>
      </c>
      <c r="Q194" s="112">
        <f t="shared" si="63"/>
        <v>5040</v>
      </c>
      <c r="R194" s="112">
        <f t="shared" si="64"/>
        <v>36960</v>
      </c>
      <c r="T194" s="116">
        <v>1000</v>
      </c>
      <c r="U194" s="106">
        <f t="shared" si="46"/>
        <v>120</v>
      </c>
      <c r="V194" s="106">
        <f t="shared" si="47"/>
        <v>880</v>
      </c>
    </row>
    <row r="195" spans="1:22" s="116" customFormat="1" ht="19.5" customHeight="1" x14ac:dyDescent="0.2">
      <c r="A195" s="137">
        <v>12.4</v>
      </c>
      <c r="B195" s="272" t="s">
        <v>376</v>
      </c>
      <c r="C195" s="213"/>
      <c r="D195" s="213"/>
      <c r="E195" s="110">
        <v>6</v>
      </c>
      <c r="F195" s="111" t="s">
        <v>32</v>
      </c>
      <c r="G195" s="103">
        <v>36960</v>
      </c>
      <c r="H195" s="103">
        <f t="shared" ref="H195:H197" si="65">G195*E195</f>
        <v>221760</v>
      </c>
      <c r="I195" s="104">
        <v>880</v>
      </c>
      <c r="J195" s="104">
        <f t="shared" ref="J195:J197" si="66">I195*E195</f>
        <v>5280</v>
      </c>
      <c r="K195" s="104">
        <f t="shared" ref="K195:K197" si="67">J195+H195</f>
        <v>227040</v>
      </c>
      <c r="L195" s="159" t="s">
        <v>281</v>
      </c>
      <c r="M195" s="159" t="s">
        <v>314</v>
      </c>
      <c r="N195" s="115"/>
      <c r="P195" s="117"/>
      <c r="Q195" s="112">
        <f t="shared" si="63"/>
        <v>0</v>
      </c>
      <c r="R195" s="112">
        <f t="shared" si="64"/>
        <v>0</v>
      </c>
      <c r="T195" s="116">
        <v>30000</v>
      </c>
      <c r="U195" s="106">
        <f t="shared" si="46"/>
        <v>3600</v>
      </c>
      <c r="V195" s="106">
        <f t="shared" si="47"/>
        <v>26400</v>
      </c>
    </row>
    <row r="196" spans="1:22" s="116" customFormat="1" ht="19.5" customHeight="1" x14ac:dyDescent="0.2">
      <c r="A196" s="137">
        <v>12.5</v>
      </c>
      <c r="B196" s="108" t="s">
        <v>221</v>
      </c>
      <c r="C196" s="118"/>
      <c r="D196" s="118"/>
      <c r="E196" s="192">
        <v>1</v>
      </c>
      <c r="F196" s="189" t="s">
        <v>17</v>
      </c>
      <c r="G196" s="103">
        <v>0</v>
      </c>
      <c r="H196" s="103">
        <f t="shared" si="65"/>
        <v>0</v>
      </c>
      <c r="I196" s="104">
        <v>26400</v>
      </c>
      <c r="J196" s="104">
        <f t="shared" si="66"/>
        <v>26400</v>
      </c>
      <c r="K196" s="104">
        <f t="shared" si="67"/>
        <v>26400</v>
      </c>
      <c r="L196" s="194"/>
      <c r="M196" s="194"/>
      <c r="N196" s="193"/>
      <c r="P196" s="117">
        <v>50000</v>
      </c>
      <c r="Q196" s="112">
        <f t="shared" si="63"/>
        <v>6000</v>
      </c>
      <c r="R196" s="112">
        <f t="shared" si="64"/>
        <v>44000</v>
      </c>
      <c r="T196" s="116">
        <v>15000</v>
      </c>
      <c r="U196" s="106">
        <f t="shared" si="46"/>
        <v>1800</v>
      </c>
      <c r="V196" s="106">
        <f t="shared" si="47"/>
        <v>13200</v>
      </c>
    </row>
    <row r="197" spans="1:22" s="116" customFormat="1" ht="19.5" customHeight="1" x14ac:dyDescent="0.2">
      <c r="A197" s="137">
        <v>12.6</v>
      </c>
      <c r="B197" s="100" t="s">
        <v>360</v>
      </c>
      <c r="C197" s="100"/>
      <c r="D197" s="100"/>
      <c r="E197" s="192">
        <v>1</v>
      </c>
      <c r="F197" s="189" t="s">
        <v>17</v>
      </c>
      <c r="G197" s="103">
        <v>44000</v>
      </c>
      <c r="H197" s="103">
        <f t="shared" si="65"/>
        <v>44000</v>
      </c>
      <c r="I197" s="104">
        <v>13200</v>
      </c>
      <c r="J197" s="104">
        <f t="shared" si="66"/>
        <v>13200</v>
      </c>
      <c r="K197" s="104">
        <f t="shared" si="67"/>
        <v>57200</v>
      </c>
      <c r="L197" s="159" t="s">
        <v>281</v>
      </c>
      <c r="M197" s="194" t="s">
        <v>306</v>
      </c>
      <c r="N197" s="193"/>
      <c r="P197" s="124"/>
      <c r="Q197" s="112">
        <f t="shared" si="63"/>
        <v>0</v>
      </c>
      <c r="R197" s="112">
        <f t="shared" si="64"/>
        <v>0</v>
      </c>
      <c r="S197" s="123"/>
      <c r="T197" s="123"/>
      <c r="U197" s="106">
        <f t="shared" si="46"/>
        <v>0</v>
      </c>
      <c r="V197" s="106">
        <f t="shared" si="47"/>
        <v>0</v>
      </c>
    </row>
    <row r="198" spans="1:22" s="123" customFormat="1" ht="19.5" customHeight="1" x14ac:dyDescent="0.2">
      <c r="A198" s="120" t="s">
        <v>19</v>
      </c>
      <c r="B198" s="120"/>
      <c r="C198" s="120"/>
      <c r="D198" s="120"/>
      <c r="E198" s="120"/>
      <c r="F198" s="120"/>
      <c r="G198" s="121"/>
      <c r="H198" s="121"/>
      <c r="I198" s="121"/>
      <c r="J198" s="121"/>
      <c r="K198" s="121"/>
      <c r="L198" s="122"/>
      <c r="M198" s="122"/>
      <c r="N198" s="121"/>
      <c r="P198" s="142"/>
      <c r="Q198" s="112">
        <f t="shared" si="63"/>
        <v>0</v>
      </c>
      <c r="R198" s="112">
        <f t="shared" si="64"/>
        <v>0</v>
      </c>
      <c r="S198" s="143"/>
      <c r="T198" s="143"/>
      <c r="U198" s="106">
        <f t="shared" si="46"/>
        <v>0</v>
      </c>
      <c r="V198" s="106">
        <f t="shared" si="47"/>
        <v>0</v>
      </c>
    </row>
    <row r="199" spans="1:22" s="143" customFormat="1" ht="19.5" customHeight="1" x14ac:dyDescent="0.2">
      <c r="A199" s="144">
        <v>13</v>
      </c>
      <c r="B199" s="181" t="s">
        <v>223</v>
      </c>
      <c r="C199" s="182"/>
      <c r="D199" s="187"/>
      <c r="E199" s="148"/>
      <c r="F199" s="148"/>
      <c r="G199" s="130"/>
      <c r="H199" s="149"/>
      <c r="I199" s="131"/>
      <c r="J199" s="196"/>
      <c r="K199" s="196"/>
      <c r="L199" s="197"/>
      <c r="M199" s="197"/>
      <c r="N199" s="196"/>
      <c r="P199" s="117"/>
      <c r="Q199" s="112">
        <f t="shared" si="63"/>
        <v>0</v>
      </c>
      <c r="R199" s="112">
        <f t="shared" si="64"/>
        <v>0</v>
      </c>
      <c r="S199" s="116"/>
      <c r="T199" s="116">
        <v>150000</v>
      </c>
      <c r="U199" s="106">
        <f t="shared" si="46"/>
        <v>18000</v>
      </c>
      <c r="V199" s="106">
        <f t="shared" si="47"/>
        <v>132000</v>
      </c>
    </row>
    <row r="200" spans="1:22" s="116" customFormat="1" ht="19.5" customHeight="1" x14ac:dyDescent="0.2">
      <c r="A200" s="137">
        <v>13.1</v>
      </c>
      <c r="B200" s="109" t="s">
        <v>224</v>
      </c>
      <c r="C200" s="278"/>
      <c r="D200" s="109"/>
      <c r="E200" s="110">
        <v>1</v>
      </c>
      <c r="F200" s="110" t="s">
        <v>17</v>
      </c>
      <c r="G200" s="103"/>
      <c r="H200" s="103">
        <f>G200*E200</f>
        <v>0</v>
      </c>
      <c r="I200" s="104">
        <v>132000</v>
      </c>
      <c r="J200" s="104">
        <f>I200*E200</f>
        <v>132000</v>
      </c>
      <c r="K200" s="104">
        <f>J200+H200</f>
        <v>132000</v>
      </c>
      <c r="L200" s="279"/>
      <c r="M200" s="279"/>
      <c r="N200" s="280"/>
      <c r="P200" s="124"/>
      <c r="Q200" s="112">
        <f t="shared" si="63"/>
        <v>0</v>
      </c>
      <c r="R200" s="112">
        <f t="shared" si="64"/>
        <v>0</v>
      </c>
      <c r="S200" s="123"/>
      <c r="T200" s="123"/>
      <c r="U200" s="106">
        <f t="shared" ref="U200:U207" si="68">T200*12%</f>
        <v>0</v>
      </c>
      <c r="V200" s="106">
        <f t="shared" ref="V200:V207" si="69">T200-U200</f>
        <v>0</v>
      </c>
    </row>
    <row r="201" spans="1:22" s="123" customFormat="1" ht="19.5" customHeight="1" x14ac:dyDescent="0.2">
      <c r="A201" s="120" t="s">
        <v>19</v>
      </c>
      <c r="B201" s="120"/>
      <c r="C201" s="120"/>
      <c r="D201" s="120"/>
      <c r="E201" s="120"/>
      <c r="F201" s="120"/>
      <c r="G201" s="121"/>
      <c r="H201" s="121"/>
      <c r="I201" s="121"/>
      <c r="J201" s="121"/>
      <c r="K201" s="121"/>
      <c r="L201" s="122"/>
      <c r="M201" s="122"/>
      <c r="N201" s="121"/>
      <c r="P201" s="142"/>
      <c r="Q201" s="112">
        <f t="shared" si="63"/>
        <v>0</v>
      </c>
      <c r="R201" s="112">
        <f t="shared" si="64"/>
        <v>0</v>
      </c>
      <c r="S201" s="143"/>
      <c r="T201" s="143"/>
      <c r="U201" s="106">
        <f t="shared" si="68"/>
        <v>0</v>
      </c>
      <c r="V201" s="106">
        <f t="shared" si="69"/>
        <v>0</v>
      </c>
    </row>
    <row r="202" spans="1:22" s="143" customFormat="1" ht="19.5" customHeight="1" x14ac:dyDescent="0.2">
      <c r="A202" s="125">
        <v>14</v>
      </c>
      <c r="B202" s="181" t="s">
        <v>225</v>
      </c>
      <c r="C202" s="182"/>
      <c r="D202" s="187"/>
      <c r="E202" s="148"/>
      <c r="F202" s="148"/>
      <c r="G202" s="130"/>
      <c r="H202" s="149"/>
      <c r="I202" s="131"/>
      <c r="J202" s="196"/>
      <c r="K202" s="196"/>
      <c r="L202" s="197"/>
      <c r="M202" s="197"/>
      <c r="N202" s="196"/>
      <c r="P202" s="117">
        <v>100000</v>
      </c>
      <c r="Q202" s="112">
        <f t="shared" si="63"/>
        <v>12000</v>
      </c>
      <c r="R202" s="112">
        <f t="shared" si="64"/>
        <v>88000</v>
      </c>
      <c r="S202" s="116"/>
      <c r="T202" s="116">
        <v>15000</v>
      </c>
      <c r="U202" s="106">
        <f t="shared" si="68"/>
        <v>1800</v>
      </c>
      <c r="V202" s="106">
        <f t="shared" si="69"/>
        <v>13200</v>
      </c>
    </row>
    <row r="203" spans="1:22" s="116" customFormat="1" ht="19.5" customHeight="1" x14ac:dyDescent="0.2">
      <c r="A203" s="215">
        <v>14.1</v>
      </c>
      <c r="B203" s="108" t="s">
        <v>226</v>
      </c>
      <c r="C203" s="113"/>
      <c r="D203" s="281"/>
      <c r="E203" s="110">
        <v>1</v>
      </c>
      <c r="F203" s="110" t="s">
        <v>17</v>
      </c>
      <c r="G203" s="103">
        <v>88000</v>
      </c>
      <c r="H203" s="103">
        <f>G203*E203</f>
        <v>88000</v>
      </c>
      <c r="I203" s="104">
        <v>13200</v>
      </c>
      <c r="J203" s="104">
        <f>I203*E203</f>
        <v>13200</v>
      </c>
      <c r="K203" s="104">
        <f>J203+H203</f>
        <v>101200</v>
      </c>
      <c r="L203" s="279" t="s">
        <v>281</v>
      </c>
      <c r="M203" s="279" t="s">
        <v>315</v>
      </c>
      <c r="N203" s="280"/>
      <c r="P203" s="124"/>
      <c r="Q203" s="112">
        <f t="shared" si="63"/>
        <v>0</v>
      </c>
      <c r="R203" s="112">
        <f t="shared" si="64"/>
        <v>0</v>
      </c>
      <c r="S203" s="123"/>
      <c r="T203" s="123"/>
      <c r="U203" s="106">
        <f t="shared" si="68"/>
        <v>0</v>
      </c>
      <c r="V203" s="106">
        <f t="shared" si="69"/>
        <v>0</v>
      </c>
    </row>
    <row r="204" spans="1:22" s="123" customFormat="1" ht="19.5" customHeight="1" x14ac:dyDescent="0.2">
      <c r="A204" s="120" t="s">
        <v>19</v>
      </c>
      <c r="B204" s="120"/>
      <c r="C204" s="120"/>
      <c r="D204" s="120"/>
      <c r="E204" s="120"/>
      <c r="F204" s="120"/>
      <c r="G204" s="121"/>
      <c r="H204" s="121"/>
      <c r="I204" s="121"/>
      <c r="J204" s="121"/>
      <c r="K204" s="121"/>
      <c r="L204" s="122"/>
      <c r="M204" s="122"/>
      <c r="N204" s="121"/>
      <c r="P204" s="142"/>
      <c r="Q204" s="112">
        <f t="shared" si="63"/>
        <v>0</v>
      </c>
      <c r="R204" s="112">
        <f t="shared" si="64"/>
        <v>0</v>
      </c>
      <c r="S204" s="143"/>
      <c r="T204" s="143"/>
      <c r="U204" s="106">
        <f t="shared" si="68"/>
        <v>0</v>
      </c>
      <c r="V204" s="106">
        <f t="shared" si="69"/>
        <v>0</v>
      </c>
    </row>
    <row r="205" spans="1:22" s="143" customFormat="1" ht="19.5" customHeight="1" x14ac:dyDescent="0.2">
      <c r="A205" s="245">
        <v>15</v>
      </c>
      <c r="B205" s="181" t="s">
        <v>227</v>
      </c>
      <c r="C205" s="182"/>
      <c r="D205" s="187"/>
      <c r="E205" s="148"/>
      <c r="F205" s="148"/>
      <c r="G205" s="130"/>
      <c r="H205" s="148"/>
      <c r="I205" s="131"/>
      <c r="J205" s="196"/>
      <c r="K205" s="196"/>
      <c r="L205" s="197"/>
      <c r="M205" s="197"/>
      <c r="N205" s="196"/>
      <c r="P205" s="117">
        <v>25000</v>
      </c>
      <c r="Q205" s="112">
        <f t="shared" si="63"/>
        <v>3000</v>
      </c>
      <c r="R205" s="112">
        <f t="shared" si="64"/>
        <v>22000</v>
      </c>
      <c r="S205" s="116"/>
      <c r="T205" s="116">
        <v>15000</v>
      </c>
      <c r="U205" s="106">
        <f t="shared" si="68"/>
        <v>1800</v>
      </c>
      <c r="V205" s="106">
        <f t="shared" si="69"/>
        <v>13200</v>
      </c>
    </row>
    <row r="206" spans="1:22" s="116" customFormat="1" ht="19.5" customHeight="1" x14ac:dyDescent="0.2">
      <c r="A206" s="137">
        <v>15.1</v>
      </c>
      <c r="B206" s="165" t="s">
        <v>228</v>
      </c>
      <c r="C206" s="165"/>
      <c r="D206" s="165"/>
      <c r="E206" s="110">
        <v>1</v>
      </c>
      <c r="F206" s="110" t="s">
        <v>17</v>
      </c>
      <c r="G206" s="103">
        <v>22000</v>
      </c>
      <c r="H206" s="103">
        <f t="shared" ref="H206:H208" si="70">G206*E206</f>
        <v>22000</v>
      </c>
      <c r="I206" s="104">
        <v>13200</v>
      </c>
      <c r="J206" s="104">
        <f t="shared" ref="J206:J208" si="71">I206*E206</f>
        <v>13200</v>
      </c>
      <c r="K206" s="104">
        <f t="shared" ref="K206:K208" si="72">J206+H206</f>
        <v>35200</v>
      </c>
      <c r="L206" s="159"/>
      <c r="M206" s="159"/>
      <c r="N206" s="115"/>
      <c r="P206" s="117">
        <v>25000</v>
      </c>
      <c r="Q206" s="112">
        <f t="shared" si="63"/>
        <v>3000</v>
      </c>
      <c r="R206" s="112">
        <f t="shared" si="64"/>
        <v>22000</v>
      </c>
      <c r="T206" s="116">
        <v>15000</v>
      </c>
      <c r="U206" s="106">
        <f t="shared" si="68"/>
        <v>1800</v>
      </c>
      <c r="V206" s="106">
        <f t="shared" si="69"/>
        <v>13200</v>
      </c>
    </row>
    <row r="207" spans="1:22" s="116" customFormat="1" ht="19.5" customHeight="1" x14ac:dyDescent="0.2">
      <c r="A207" s="137">
        <v>15.2</v>
      </c>
      <c r="B207" s="140" t="s">
        <v>229</v>
      </c>
      <c r="C207" s="282"/>
      <c r="D207" s="282"/>
      <c r="E207" s="110">
        <v>1</v>
      </c>
      <c r="F207" s="110" t="s">
        <v>17</v>
      </c>
      <c r="G207" s="103">
        <v>22000</v>
      </c>
      <c r="H207" s="103">
        <f t="shared" si="70"/>
        <v>22000</v>
      </c>
      <c r="I207" s="104">
        <v>13200</v>
      </c>
      <c r="J207" s="104">
        <f t="shared" si="71"/>
        <v>13200</v>
      </c>
      <c r="K207" s="104">
        <f t="shared" si="72"/>
        <v>35200</v>
      </c>
      <c r="L207" s="159"/>
      <c r="M207" s="159"/>
      <c r="N207" s="115"/>
      <c r="P207" s="117">
        <v>100000</v>
      </c>
      <c r="Q207" s="112">
        <f t="shared" si="63"/>
        <v>12000</v>
      </c>
      <c r="R207" s="112">
        <f t="shared" si="64"/>
        <v>88000</v>
      </c>
      <c r="T207" s="116">
        <v>75000</v>
      </c>
      <c r="U207" s="106">
        <f t="shared" si="68"/>
        <v>9000</v>
      </c>
      <c r="V207" s="106">
        <f t="shared" si="69"/>
        <v>66000</v>
      </c>
    </row>
    <row r="208" spans="1:22" s="116" customFormat="1" ht="39.75" customHeight="1" x14ac:dyDescent="0.2">
      <c r="A208" s="137">
        <v>15.3</v>
      </c>
      <c r="B208" s="100" t="s">
        <v>230</v>
      </c>
      <c r="C208" s="100"/>
      <c r="D208" s="100"/>
      <c r="E208" s="110">
        <v>1</v>
      </c>
      <c r="F208" s="110" t="s">
        <v>17</v>
      </c>
      <c r="G208" s="103">
        <v>88000</v>
      </c>
      <c r="H208" s="103">
        <f t="shared" si="70"/>
        <v>88000</v>
      </c>
      <c r="I208" s="104">
        <v>66000</v>
      </c>
      <c r="J208" s="104">
        <f t="shared" si="71"/>
        <v>66000</v>
      </c>
      <c r="K208" s="104">
        <f t="shared" si="72"/>
        <v>154000</v>
      </c>
      <c r="L208" s="159"/>
      <c r="M208" s="159"/>
      <c r="N208" s="115"/>
      <c r="P208" s="124"/>
      <c r="Q208" s="124"/>
      <c r="R208" s="124"/>
      <c r="S208" s="123"/>
      <c r="T208" s="123"/>
      <c r="U208" s="123"/>
      <c r="V208" s="123"/>
    </row>
    <row r="209" spans="1:22" s="34" customFormat="1" ht="14.25" customHeight="1" x14ac:dyDescent="0.2">
      <c r="A209" s="79" t="s">
        <v>19</v>
      </c>
      <c r="B209" s="79"/>
      <c r="C209" s="79"/>
      <c r="D209" s="79"/>
      <c r="E209" s="79"/>
      <c r="F209" s="79"/>
      <c r="G209" s="13"/>
      <c r="H209" s="13">
        <f>SUM(H7:H208)</f>
        <v>21822670.4608</v>
      </c>
      <c r="I209" s="13"/>
      <c r="J209" s="13">
        <f>SUM(J7:J208)</f>
        <v>2953729.1871999996</v>
      </c>
      <c r="K209" s="13">
        <f>SUM(K7:K208)</f>
        <v>24776399.648000002</v>
      </c>
      <c r="L209" s="14"/>
      <c r="M209" s="14"/>
      <c r="N209" s="13"/>
      <c r="P209" s="69"/>
      <c r="Q209" s="69"/>
      <c r="R209" s="69"/>
      <c r="S209" s="33"/>
      <c r="T209" s="33"/>
      <c r="U209" s="33"/>
      <c r="V209" s="33"/>
    </row>
    <row r="210" spans="1:22" ht="14.25" customHeight="1" x14ac:dyDescent="0.2">
      <c r="E210" s="36"/>
      <c r="F210" s="36"/>
      <c r="G210" s="36"/>
      <c r="H210" s="36"/>
      <c r="I210" s="35"/>
      <c r="J210" s="35"/>
    </row>
    <row r="213" spans="1:22" x14ac:dyDescent="0.2">
      <c r="K213" s="38">
        <f>K209+'21FF'!I66</f>
        <v>32686090.448000003</v>
      </c>
    </row>
    <row r="216" spans="1:22" x14ac:dyDescent="0.2">
      <c r="K216" s="38">
        <f>K213+'[15]M&amp;P'!$K$223+'[16]M&amp;P'!$K$216</f>
        <v>109200260.04800001</v>
      </c>
    </row>
  </sheetData>
  <mergeCells count="52">
    <mergeCell ref="A209:F209"/>
    <mergeCell ref="B176:D176"/>
    <mergeCell ref="B177:D177"/>
    <mergeCell ref="B178:D178"/>
    <mergeCell ref="B179:D179"/>
    <mergeCell ref="B181:D181"/>
    <mergeCell ref="B184:K184"/>
    <mergeCell ref="B197:D197"/>
    <mergeCell ref="A198:F198"/>
    <mergeCell ref="A201:F201"/>
    <mergeCell ref="A204:F204"/>
    <mergeCell ref="B208:D208"/>
    <mergeCell ref="A170:F170"/>
    <mergeCell ref="A118:F118"/>
    <mergeCell ref="A123:F123"/>
    <mergeCell ref="B127:D127"/>
    <mergeCell ref="B129:D129"/>
    <mergeCell ref="B130:D130"/>
    <mergeCell ref="B134:D134"/>
    <mergeCell ref="B135:D135"/>
    <mergeCell ref="B136:D136"/>
    <mergeCell ref="A138:F138"/>
    <mergeCell ref="B141:D141"/>
    <mergeCell ref="B169:D169"/>
    <mergeCell ref="B116:D116"/>
    <mergeCell ref="B23:D23"/>
    <mergeCell ref="B27:D27"/>
    <mergeCell ref="B36:D36"/>
    <mergeCell ref="B40:D40"/>
    <mergeCell ref="A41:F41"/>
    <mergeCell ref="B57:D57"/>
    <mergeCell ref="A58:F58"/>
    <mergeCell ref="A82:F82"/>
    <mergeCell ref="A99:F99"/>
    <mergeCell ref="A109:F109"/>
    <mergeCell ref="B111:D111"/>
    <mergeCell ref="B18:D18"/>
    <mergeCell ref="A1:N2"/>
    <mergeCell ref="A4:A5"/>
    <mergeCell ref="B4:D5"/>
    <mergeCell ref="E4:E5"/>
    <mergeCell ref="F4:F5"/>
    <mergeCell ref="G4:H4"/>
    <mergeCell ref="I4:J4"/>
    <mergeCell ref="K4:K5"/>
    <mergeCell ref="L4:L5"/>
    <mergeCell ref="M4:M5"/>
    <mergeCell ref="N4:N5"/>
    <mergeCell ref="B7:D7"/>
    <mergeCell ref="A12:F12"/>
    <mergeCell ref="B14:D14"/>
    <mergeCell ref="A17:F17"/>
  </mergeCells>
  <printOptions horizontalCentered="1" gridLinesSet="0"/>
  <pageMargins left="0.51181102362204722" right="0.23622047244094491" top="0.35433070866141736" bottom="0.47244094488188981" header="0.31496062992125984" footer="0.15748031496062992"/>
  <pageSetup paperSize="9" scale="67" firstPageNumber="5" fitToHeight="8" orientation="landscape" useFirstPageNumber="1" r:id="rId1"/>
  <headerFooter alignWithMargins="0">
    <oddFooter xml:space="preserve">&amp;L&amp;"Arial,Bold"Fahim, Nanji &amp;&amp; deSouza (Pvt.) Ltd.
&amp;"Arial,Regular"Consulting Engineers&amp;R&amp;"Arial,Bold"Page -&amp;P
</oddFooter>
  </headerFooter>
  <rowBreaks count="4" manualBreakCount="4">
    <brk id="118" max="10" man="1"/>
    <brk id="138" max="10" man="1"/>
    <brk id="170" max="10" man="1"/>
    <brk id="201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85E0-0C3A-4202-A184-C23563C486B9}">
  <sheetPr>
    <pageSetUpPr fitToPage="1"/>
  </sheetPr>
  <dimension ref="A1:L141"/>
  <sheetViews>
    <sheetView showGridLines="0" view="pageBreakPreview" topLeftCell="A19" zoomScale="120" zoomScaleNormal="130" zoomScaleSheetLayoutView="120" workbookViewId="0">
      <selection activeCell="B42" sqref="B42"/>
    </sheetView>
  </sheetViews>
  <sheetFormatPr defaultColWidth="9.140625" defaultRowHeight="15" x14ac:dyDescent="0.2"/>
  <cols>
    <col min="1" max="1" width="8.7109375" style="2" customWidth="1"/>
    <col min="2" max="2" width="84.5703125" style="1" customWidth="1"/>
    <col min="3" max="3" width="11" style="1" customWidth="1"/>
    <col min="4" max="4" width="5.28515625" style="8" customWidth="1"/>
    <col min="5" max="6" width="11.28515625" style="11" customWidth="1"/>
    <col min="7" max="7" width="10.140625" style="11" customWidth="1"/>
    <col min="8" max="8" width="11.28515625" style="10" customWidth="1"/>
    <col min="9" max="9" width="13.5703125" style="1" customWidth="1"/>
    <col min="10" max="10" width="12.28515625" style="2" customWidth="1"/>
    <col min="11" max="11" width="22" style="2" customWidth="1"/>
    <col min="12" max="12" width="12.28515625" style="1" customWidth="1"/>
    <col min="13" max="203" width="9.140625" style="1"/>
    <col min="204" max="204" width="8.7109375" style="1" customWidth="1"/>
    <col min="205" max="205" width="65.7109375" style="1" customWidth="1"/>
    <col min="206" max="206" width="11" style="1" customWidth="1"/>
    <col min="207" max="207" width="5.28515625" style="1" customWidth="1"/>
    <col min="208" max="213" width="11.28515625" style="1" customWidth="1"/>
    <col min="214" max="215" width="12.28515625" style="1" customWidth="1"/>
    <col min="216" max="459" width="9.140625" style="1"/>
    <col min="460" max="460" width="8.7109375" style="1" customWidth="1"/>
    <col min="461" max="461" width="65.7109375" style="1" customWidth="1"/>
    <col min="462" max="462" width="11" style="1" customWidth="1"/>
    <col min="463" max="463" width="5.28515625" style="1" customWidth="1"/>
    <col min="464" max="469" width="11.28515625" style="1" customWidth="1"/>
    <col min="470" max="471" width="12.28515625" style="1" customWidth="1"/>
    <col min="472" max="715" width="9.140625" style="1"/>
    <col min="716" max="716" width="8.7109375" style="1" customWidth="1"/>
    <col min="717" max="717" width="65.7109375" style="1" customWidth="1"/>
    <col min="718" max="718" width="11" style="1" customWidth="1"/>
    <col min="719" max="719" width="5.28515625" style="1" customWidth="1"/>
    <col min="720" max="725" width="11.28515625" style="1" customWidth="1"/>
    <col min="726" max="727" width="12.28515625" style="1" customWidth="1"/>
    <col min="728" max="971" width="9.140625" style="1"/>
    <col min="972" max="972" width="8.7109375" style="1" customWidth="1"/>
    <col min="973" max="973" width="65.7109375" style="1" customWidth="1"/>
    <col min="974" max="974" width="11" style="1" customWidth="1"/>
    <col min="975" max="975" width="5.28515625" style="1" customWidth="1"/>
    <col min="976" max="981" width="11.28515625" style="1" customWidth="1"/>
    <col min="982" max="983" width="12.28515625" style="1" customWidth="1"/>
    <col min="984" max="1227" width="9.140625" style="1"/>
    <col min="1228" max="1228" width="8.7109375" style="1" customWidth="1"/>
    <col min="1229" max="1229" width="65.7109375" style="1" customWidth="1"/>
    <col min="1230" max="1230" width="11" style="1" customWidth="1"/>
    <col min="1231" max="1231" width="5.28515625" style="1" customWidth="1"/>
    <col min="1232" max="1237" width="11.28515625" style="1" customWidth="1"/>
    <col min="1238" max="1239" width="12.28515625" style="1" customWidth="1"/>
    <col min="1240" max="1483" width="9.140625" style="1"/>
    <col min="1484" max="1484" width="8.7109375" style="1" customWidth="1"/>
    <col min="1485" max="1485" width="65.7109375" style="1" customWidth="1"/>
    <col min="1486" max="1486" width="11" style="1" customWidth="1"/>
    <col min="1487" max="1487" width="5.28515625" style="1" customWidth="1"/>
    <col min="1488" max="1493" width="11.28515625" style="1" customWidth="1"/>
    <col min="1494" max="1495" width="12.28515625" style="1" customWidth="1"/>
    <col min="1496" max="1739" width="9.140625" style="1"/>
    <col min="1740" max="1740" width="8.7109375" style="1" customWidth="1"/>
    <col min="1741" max="1741" width="65.7109375" style="1" customWidth="1"/>
    <col min="1742" max="1742" width="11" style="1" customWidth="1"/>
    <col min="1743" max="1743" width="5.28515625" style="1" customWidth="1"/>
    <col min="1744" max="1749" width="11.28515625" style="1" customWidth="1"/>
    <col min="1750" max="1751" width="12.28515625" style="1" customWidth="1"/>
    <col min="1752" max="1995" width="9.140625" style="1"/>
    <col min="1996" max="1996" width="8.7109375" style="1" customWidth="1"/>
    <col min="1997" max="1997" width="65.7109375" style="1" customWidth="1"/>
    <col min="1998" max="1998" width="11" style="1" customWidth="1"/>
    <col min="1999" max="1999" width="5.28515625" style="1" customWidth="1"/>
    <col min="2000" max="2005" width="11.28515625" style="1" customWidth="1"/>
    <col min="2006" max="2007" width="12.28515625" style="1" customWidth="1"/>
    <col min="2008" max="2251" width="9.140625" style="1"/>
    <col min="2252" max="2252" width="8.7109375" style="1" customWidth="1"/>
    <col min="2253" max="2253" width="65.7109375" style="1" customWidth="1"/>
    <col min="2254" max="2254" width="11" style="1" customWidth="1"/>
    <col min="2255" max="2255" width="5.28515625" style="1" customWidth="1"/>
    <col min="2256" max="2261" width="11.28515625" style="1" customWidth="1"/>
    <col min="2262" max="2263" width="12.28515625" style="1" customWidth="1"/>
    <col min="2264" max="2507" width="9.140625" style="1"/>
    <col min="2508" max="2508" width="8.7109375" style="1" customWidth="1"/>
    <col min="2509" max="2509" width="65.7109375" style="1" customWidth="1"/>
    <col min="2510" max="2510" width="11" style="1" customWidth="1"/>
    <col min="2511" max="2511" width="5.28515625" style="1" customWidth="1"/>
    <col min="2512" max="2517" width="11.28515625" style="1" customWidth="1"/>
    <col min="2518" max="2519" width="12.28515625" style="1" customWidth="1"/>
    <col min="2520" max="2763" width="9.140625" style="1"/>
    <col min="2764" max="2764" width="8.7109375" style="1" customWidth="1"/>
    <col min="2765" max="2765" width="65.7109375" style="1" customWidth="1"/>
    <col min="2766" max="2766" width="11" style="1" customWidth="1"/>
    <col min="2767" max="2767" width="5.28515625" style="1" customWidth="1"/>
    <col min="2768" max="2773" width="11.28515625" style="1" customWidth="1"/>
    <col min="2774" max="2775" width="12.28515625" style="1" customWidth="1"/>
    <col min="2776" max="3019" width="9.140625" style="1"/>
    <col min="3020" max="3020" width="8.7109375" style="1" customWidth="1"/>
    <col min="3021" max="3021" width="65.7109375" style="1" customWidth="1"/>
    <col min="3022" max="3022" width="11" style="1" customWidth="1"/>
    <col min="3023" max="3023" width="5.28515625" style="1" customWidth="1"/>
    <col min="3024" max="3029" width="11.28515625" style="1" customWidth="1"/>
    <col min="3030" max="3031" width="12.28515625" style="1" customWidth="1"/>
    <col min="3032" max="3275" width="9.140625" style="1"/>
    <col min="3276" max="3276" width="8.7109375" style="1" customWidth="1"/>
    <col min="3277" max="3277" width="65.7109375" style="1" customWidth="1"/>
    <col min="3278" max="3278" width="11" style="1" customWidth="1"/>
    <col min="3279" max="3279" width="5.28515625" style="1" customWidth="1"/>
    <col min="3280" max="3285" width="11.28515625" style="1" customWidth="1"/>
    <col min="3286" max="3287" width="12.28515625" style="1" customWidth="1"/>
    <col min="3288" max="3531" width="9.140625" style="1"/>
    <col min="3532" max="3532" width="8.7109375" style="1" customWidth="1"/>
    <col min="3533" max="3533" width="65.7109375" style="1" customWidth="1"/>
    <col min="3534" max="3534" width="11" style="1" customWidth="1"/>
    <col min="3535" max="3535" width="5.28515625" style="1" customWidth="1"/>
    <col min="3536" max="3541" width="11.28515625" style="1" customWidth="1"/>
    <col min="3542" max="3543" width="12.28515625" style="1" customWidth="1"/>
    <col min="3544" max="3787" width="9.140625" style="1"/>
    <col min="3788" max="3788" width="8.7109375" style="1" customWidth="1"/>
    <col min="3789" max="3789" width="65.7109375" style="1" customWidth="1"/>
    <col min="3790" max="3790" width="11" style="1" customWidth="1"/>
    <col min="3791" max="3791" width="5.28515625" style="1" customWidth="1"/>
    <col min="3792" max="3797" width="11.28515625" style="1" customWidth="1"/>
    <col min="3798" max="3799" width="12.28515625" style="1" customWidth="1"/>
    <col min="3800" max="4043" width="9.140625" style="1"/>
    <col min="4044" max="4044" width="8.7109375" style="1" customWidth="1"/>
    <col min="4045" max="4045" width="65.7109375" style="1" customWidth="1"/>
    <col min="4046" max="4046" width="11" style="1" customWidth="1"/>
    <col min="4047" max="4047" width="5.28515625" style="1" customWidth="1"/>
    <col min="4048" max="4053" width="11.28515625" style="1" customWidth="1"/>
    <col min="4054" max="4055" width="12.28515625" style="1" customWidth="1"/>
    <col min="4056" max="4299" width="9.140625" style="1"/>
    <col min="4300" max="4300" width="8.7109375" style="1" customWidth="1"/>
    <col min="4301" max="4301" width="65.7109375" style="1" customWidth="1"/>
    <col min="4302" max="4302" width="11" style="1" customWidth="1"/>
    <col min="4303" max="4303" width="5.28515625" style="1" customWidth="1"/>
    <col min="4304" max="4309" width="11.28515625" style="1" customWidth="1"/>
    <col min="4310" max="4311" width="12.28515625" style="1" customWidth="1"/>
    <col min="4312" max="4555" width="9.140625" style="1"/>
    <col min="4556" max="4556" width="8.7109375" style="1" customWidth="1"/>
    <col min="4557" max="4557" width="65.7109375" style="1" customWidth="1"/>
    <col min="4558" max="4558" width="11" style="1" customWidth="1"/>
    <col min="4559" max="4559" width="5.28515625" style="1" customWidth="1"/>
    <col min="4560" max="4565" width="11.28515625" style="1" customWidth="1"/>
    <col min="4566" max="4567" width="12.28515625" style="1" customWidth="1"/>
    <col min="4568" max="4811" width="9.140625" style="1"/>
    <col min="4812" max="4812" width="8.7109375" style="1" customWidth="1"/>
    <col min="4813" max="4813" width="65.7109375" style="1" customWidth="1"/>
    <col min="4814" max="4814" width="11" style="1" customWidth="1"/>
    <col min="4815" max="4815" width="5.28515625" style="1" customWidth="1"/>
    <col min="4816" max="4821" width="11.28515625" style="1" customWidth="1"/>
    <col min="4822" max="4823" width="12.28515625" style="1" customWidth="1"/>
    <col min="4824" max="5067" width="9.140625" style="1"/>
    <col min="5068" max="5068" width="8.7109375" style="1" customWidth="1"/>
    <col min="5069" max="5069" width="65.7109375" style="1" customWidth="1"/>
    <col min="5070" max="5070" width="11" style="1" customWidth="1"/>
    <col min="5071" max="5071" width="5.28515625" style="1" customWidth="1"/>
    <col min="5072" max="5077" width="11.28515625" style="1" customWidth="1"/>
    <col min="5078" max="5079" width="12.28515625" style="1" customWidth="1"/>
    <col min="5080" max="5323" width="9.140625" style="1"/>
    <col min="5324" max="5324" width="8.7109375" style="1" customWidth="1"/>
    <col min="5325" max="5325" width="65.7109375" style="1" customWidth="1"/>
    <col min="5326" max="5326" width="11" style="1" customWidth="1"/>
    <col min="5327" max="5327" width="5.28515625" style="1" customWidth="1"/>
    <col min="5328" max="5333" width="11.28515625" style="1" customWidth="1"/>
    <col min="5334" max="5335" width="12.28515625" style="1" customWidth="1"/>
    <col min="5336" max="5579" width="9.140625" style="1"/>
    <col min="5580" max="5580" width="8.7109375" style="1" customWidth="1"/>
    <col min="5581" max="5581" width="65.7109375" style="1" customWidth="1"/>
    <col min="5582" max="5582" width="11" style="1" customWidth="1"/>
    <col min="5583" max="5583" width="5.28515625" style="1" customWidth="1"/>
    <col min="5584" max="5589" width="11.28515625" style="1" customWidth="1"/>
    <col min="5590" max="5591" width="12.28515625" style="1" customWidth="1"/>
    <col min="5592" max="5835" width="9.140625" style="1"/>
    <col min="5836" max="5836" width="8.7109375" style="1" customWidth="1"/>
    <col min="5837" max="5837" width="65.7109375" style="1" customWidth="1"/>
    <col min="5838" max="5838" width="11" style="1" customWidth="1"/>
    <col min="5839" max="5839" width="5.28515625" style="1" customWidth="1"/>
    <col min="5840" max="5845" width="11.28515625" style="1" customWidth="1"/>
    <col min="5846" max="5847" width="12.28515625" style="1" customWidth="1"/>
    <col min="5848" max="6091" width="9.140625" style="1"/>
    <col min="6092" max="6092" width="8.7109375" style="1" customWidth="1"/>
    <col min="6093" max="6093" width="65.7109375" style="1" customWidth="1"/>
    <col min="6094" max="6094" width="11" style="1" customWidth="1"/>
    <col min="6095" max="6095" width="5.28515625" style="1" customWidth="1"/>
    <col min="6096" max="6101" width="11.28515625" style="1" customWidth="1"/>
    <col min="6102" max="6103" width="12.28515625" style="1" customWidth="1"/>
    <col min="6104" max="6347" width="9.140625" style="1"/>
    <col min="6348" max="6348" width="8.7109375" style="1" customWidth="1"/>
    <col min="6349" max="6349" width="65.7109375" style="1" customWidth="1"/>
    <col min="6350" max="6350" width="11" style="1" customWidth="1"/>
    <col min="6351" max="6351" width="5.28515625" style="1" customWidth="1"/>
    <col min="6352" max="6357" width="11.28515625" style="1" customWidth="1"/>
    <col min="6358" max="6359" width="12.28515625" style="1" customWidth="1"/>
    <col min="6360" max="6603" width="9.140625" style="1"/>
    <col min="6604" max="6604" width="8.7109375" style="1" customWidth="1"/>
    <col min="6605" max="6605" width="65.7109375" style="1" customWidth="1"/>
    <col min="6606" max="6606" width="11" style="1" customWidth="1"/>
    <col min="6607" max="6607" width="5.28515625" style="1" customWidth="1"/>
    <col min="6608" max="6613" width="11.28515625" style="1" customWidth="1"/>
    <col min="6614" max="6615" width="12.28515625" style="1" customWidth="1"/>
    <col min="6616" max="6859" width="9.140625" style="1"/>
    <col min="6860" max="6860" width="8.7109375" style="1" customWidth="1"/>
    <col min="6861" max="6861" width="65.7109375" style="1" customWidth="1"/>
    <col min="6862" max="6862" width="11" style="1" customWidth="1"/>
    <col min="6863" max="6863" width="5.28515625" style="1" customWidth="1"/>
    <col min="6864" max="6869" width="11.28515625" style="1" customWidth="1"/>
    <col min="6870" max="6871" width="12.28515625" style="1" customWidth="1"/>
    <col min="6872" max="7115" width="9.140625" style="1"/>
    <col min="7116" max="7116" width="8.7109375" style="1" customWidth="1"/>
    <col min="7117" max="7117" width="65.7109375" style="1" customWidth="1"/>
    <col min="7118" max="7118" width="11" style="1" customWidth="1"/>
    <col min="7119" max="7119" width="5.28515625" style="1" customWidth="1"/>
    <col min="7120" max="7125" width="11.28515625" style="1" customWidth="1"/>
    <col min="7126" max="7127" width="12.28515625" style="1" customWidth="1"/>
    <col min="7128" max="7371" width="9.140625" style="1"/>
    <col min="7372" max="7372" width="8.7109375" style="1" customWidth="1"/>
    <col min="7373" max="7373" width="65.7109375" style="1" customWidth="1"/>
    <col min="7374" max="7374" width="11" style="1" customWidth="1"/>
    <col min="7375" max="7375" width="5.28515625" style="1" customWidth="1"/>
    <col min="7376" max="7381" width="11.28515625" style="1" customWidth="1"/>
    <col min="7382" max="7383" width="12.28515625" style="1" customWidth="1"/>
    <col min="7384" max="7627" width="9.140625" style="1"/>
    <col min="7628" max="7628" width="8.7109375" style="1" customWidth="1"/>
    <col min="7629" max="7629" width="65.7109375" style="1" customWidth="1"/>
    <col min="7630" max="7630" width="11" style="1" customWidth="1"/>
    <col min="7631" max="7631" width="5.28515625" style="1" customWidth="1"/>
    <col min="7632" max="7637" width="11.28515625" style="1" customWidth="1"/>
    <col min="7638" max="7639" width="12.28515625" style="1" customWidth="1"/>
    <col min="7640" max="7883" width="9.140625" style="1"/>
    <col min="7884" max="7884" width="8.7109375" style="1" customWidth="1"/>
    <col min="7885" max="7885" width="65.7109375" style="1" customWidth="1"/>
    <col min="7886" max="7886" width="11" style="1" customWidth="1"/>
    <col min="7887" max="7887" width="5.28515625" style="1" customWidth="1"/>
    <col min="7888" max="7893" width="11.28515625" style="1" customWidth="1"/>
    <col min="7894" max="7895" width="12.28515625" style="1" customWidth="1"/>
    <col min="7896" max="8139" width="9.140625" style="1"/>
    <col min="8140" max="8140" width="8.7109375" style="1" customWidth="1"/>
    <col min="8141" max="8141" width="65.7109375" style="1" customWidth="1"/>
    <col min="8142" max="8142" width="11" style="1" customWidth="1"/>
    <col min="8143" max="8143" width="5.28515625" style="1" customWidth="1"/>
    <col min="8144" max="8149" width="11.28515625" style="1" customWidth="1"/>
    <col min="8150" max="8151" width="12.28515625" style="1" customWidth="1"/>
    <col min="8152" max="8395" width="9.140625" style="1"/>
    <col min="8396" max="8396" width="8.7109375" style="1" customWidth="1"/>
    <col min="8397" max="8397" width="65.7109375" style="1" customWidth="1"/>
    <col min="8398" max="8398" width="11" style="1" customWidth="1"/>
    <col min="8399" max="8399" width="5.28515625" style="1" customWidth="1"/>
    <col min="8400" max="8405" width="11.28515625" style="1" customWidth="1"/>
    <col min="8406" max="8407" width="12.28515625" style="1" customWidth="1"/>
    <col min="8408" max="8651" width="9.140625" style="1"/>
    <col min="8652" max="8652" width="8.7109375" style="1" customWidth="1"/>
    <col min="8653" max="8653" width="65.7109375" style="1" customWidth="1"/>
    <col min="8654" max="8654" width="11" style="1" customWidth="1"/>
    <col min="8655" max="8655" width="5.28515625" style="1" customWidth="1"/>
    <col min="8656" max="8661" width="11.28515625" style="1" customWidth="1"/>
    <col min="8662" max="8663" width="12.28515625" style="1" customWidth="1"/>
    <col min="8664" max="8907" width="9.140625" style="1"/>
    <col min="8908" max="8908" width="8.7109375" style="1" customWidth="1"/>
    <col min="8909" max="8909" width="65.7109375" style="1" customWidth="1"/>
    <col min="8910" max="8910" width="11" style="1" customWidth="1"/>
    <col min="8911" max="8911" width="5.28515625" style="1" customWidth="1"/>
    <col min="8912" max="8917" width="11.28515625" style="1" customWidth="1"/>
    <col min="8918" max="8919" width="12.28515625" style="1" customWidth="1"/>
    <col min="8920" max="9163" width="9.140625" style="1"/>
    <col min="9164" max="9164" width="8.7109375" style="1" customWidth="1"/>
    <col min="9165" max="9165" width="65.7109375" style="1" customWidth="1"/>
    <col min="9166" max="9166" width="11" style="1" customWidth="1"/>
    <col min="9167" max="9167" width="5.28515625" style="1" customWidth="1"/>
    <col min="9168" max="9173" width="11.28515625" style="1" customWidth="1"/>
    <col min="9174" max="9175" width="12.28515625" style="1" customWidth="1"/>
    <col min="9176" max="9419" width="9.140625" style="1"/>
    <col min="9420" max="9420" width="8.7109375" style="1" customWidth="1"/>
    <col min="9421" max="9421" width="65.7109375" style="1" customWidth="1"/>
    <col min="9422" max="9422" width="11" style="1" customWidth="1"/>
    <col min="9423" max="9423" width="5.28515625" style="1" customWidth="1"/>
    <col min="9424" max="9429" width="11.28515625" style="1" customWidth="1"/>
    <col min="9430" max="9431" width="12.28515625" style="1" customWidth="1"/>
    <col min="9432" max="9675" width="9.140625" style="1"/>
    <col min="9676" max="9676" width="8.7109375" style="1" customWidth="1"/>
    <col min="9677" max="9677" width="65.7109375" style="1" customWidth="1"/>
    <col min="9678" max="9678" width="11" style="1" customWidth="1"/>
    <col min="9679" max="9679" width="5.28515625" style="1" customWidth="1"/>
    <col min="9680" max="9685" width="11.28515625" style="1" customWidth="1"/>
    <col min="9686" max="9687" width="12.28515625" style="1" customWidth="1"/>
    <col min="9688" max="9931" width="9.140625" style="1"/>
    <col min="9932" max="9932" width="8.7109375" style="1" customWidth="1"/>
    <col min="9933" max="9933" width="65.7109375" style="1" customWidth="1"/>
    <col min="9934" max="9934" width="11" style="1" customWidth="1"/>
    <col min="9935" max="9935" width="5.28515625" style="1" customWidth="1"/>
    <col min="9936" max="9941" width="11.28515625" style="1" customWidth="1"/>
    <col min="9942" max="9943" width="12.28515625" style="1" customWidth="1"/>
    <col min="9944" max="10187" width="9.140625" style="1"/>
    <col min="10188" max="10188" width="8.7109375" style="1" customWidth="1"/>
    <col min="10189" max="10189" width="65.7109375" style="1" customWidth="1"/>
    <col min="10190" max="10190" width="11" style="1" customWidth="1"/>
    <col min="10191" max="10191" width="5.28515625" style="1" customWidth="1"/>
    <col min="10192" max="10197" width="11.28515625" style="1" customWidth="1"/>
    <col min="10198" max="10199" width="12.28515625" style="1" customWidth="1"/>
    <col min="10200" max="10443" width="9.140625" style="1"/>
    <col min="10444" max="10444" width="8.7109375" style="1" customWidth="1"/>
    <col min="10445" max="10445" width="65.7109375" style="1" customWidth="1"/>
    <col min="10446" max="10446" width="11" style="1" customWidth="1"/>
    <col min="10447" max="10447" width="5.28515625" style="1" customWidth="1"/>
    <col min="10448" max="10453" width="11.28515625" style="1" customWidth="1"/>
    <col min="10454" max="10455" width="12.28515625" style="1" customWidth="1"/>
    <col min="10456" max="10699" width="9.140625" style="1"/>
    <col min="10700" max="10700" width="8.7109375" style="1" customWidth="1"/>
    <col min="10701" max="10701" width="65.7109375" style="1" customWidth="1"/>
    <col min="10702" max="10702" width="11" style="1" customWidth="1"/>
    <col min="10703" max="10703" width="5.28515625" style="1" customWidth="1"/>
    <col min="10704" max="10709" width="11.28515625" style="1" customWidth="1"/>
    <col min="10710" max="10711" width="12.28515625" style="1" customWidth="1"/>
    <col min="10712" max="10955" width="9.140625" style="1"/>
    <col min="10956" max="10956" width="8.7109375" style="1" customWidth="1"/>
    <col min="10957" max="10957" width="65.7109375" style="1" customWidth="1"/>
    <col min="10958" max="10958" width="11" style="1" customWidth="1"/>
    <col min="10959" max="10959" width="5.28515625" style="1" customWidth="1"/>
    <col min="10960" max="10965" width="11.28515625" style="1" customWidth="1"/>
    <col min="10966" max="10967" width="12.28515625" style="1" customWidth="1"/>
    <col min="10968" max="11211" width="9.140625" style="1"/>
    <col min="11212" max="11212" width="8.7109375" style="1" customWidth="1"/>
    <col min="11213" max="11213" width="65.7109375" style="1" customWidth="1"/>
    <col min="11214" max="11214" width="11" style="1" customWidth="1"/>
    <col min="11215" max="11215" width="5.28515625" style="1" customWidth="1"/>
    <col min="11216" max="11221" width="11.28515625" style="1" customWidth="1"/>
    <col min="11222" max="11223" width="12.28515625" style="1" customWidth="1"/>
    <col min="11224" max="11467" width="9.140625" style="1"/>
    <col min="11468" max="11468" width="8.7109375" style="1" customWidth="1"/>
    <col min="11469" max="11469" width="65.7109375" style="1" customWidth="1"/>
    <col min="11470" max="11470" width="11" style="1" customWidth="1"/>
    <col min="11471" max="11471" width="5.28515625" style="1" customWidth="1"/>
    <col min="11472" max="11477" width="11.28515625" style="1" customWidth="1"/>
    <col min="11478" max="11479" width="12.28515625" style="1" customWidth="1"/>
    <col min="11480" max="11723" width="9.140625" style="1"/>
    <col min="11724" max="11724" width="8.7109375" style="1" customWidth="1"/>
    <col min="11725" max="11725" width="65.7109375" style="1" customWidth="1"/>
    <col min="11726" max="11726" width="11" style="1" customWidth="1"/>
    <col min="11727" max="11727" width="5.28515625" style="1" customWidth="1"/>
    <col min="11728" max="11733" width="11.28515625" style="1" customWidth="1"/>
    <col min="11734" max="11735" width="12.28515625" style="1" customWidth="1"/>
    <col min="11736" max="11979" width="9.140625" style="1"/>
    <col min="11980" max="11980" width="8.7109375" style="1" customWidth="1"/>
    <col min="11981" max="11981" width="65.7109375" style="1" customWidth="1"/>
    <col min="11982" max="11982" width="11" style="1" customWidth="1"/>
    <col min="11983" max="11983" width="5.28515625" style="1" customWidth="1"/>
    <col min="11984" max="11989" width="11.28515625" style="1" customWidth="1"/>
    <col min="11990" max="11991" width="12.28515625" style="1" customWidth="1"/>
    <col min="11992" max="12235" width="9.140625" style="1"/>
    <col min="12236" max="12236" width="8.7109375" style="1" customWidth="1"/>
    <col min="12237" max="12237" width="65.7109375" style="1" customWidth="1"/>
    <col min="12238" max="12238" width="11" style="1" customWidth="1"/>
    <col min="12239" max="12239" width="5.28515625" style="1" customWidth="1"/>
    <col min="12240" max="12245" width="11.28515625" style="1" customWidth="1"/>
    <col min="12246" max="12247" width="12.28515625" style="1" customWidth="1"/>
    <col min="12248" max="12491" width="9.140625" style="1"/>
    <col min="12492" max="12492" width="8.7109375" style="1" customWidth="1"/>
    <col min="12493" max="12493" width="65.7109375" style="1" customWidth="1"/>
    <col min="12494" max="12494" width="11" style="1" customWidth="1"/>
    <col min="12495" max="12495" width="5.28515625" style="1" customWidth="1"/>
    <col min="12496" max="12501" width="11.28515625" style="1" customWidth="1"/>
    <col min="12502" max="12503" width="12.28515625" style="1" customWidth="1"/>
    <col min="12504" max="12747" width="9.140625" style="1"/>
    <col min="12748" max="12748" width="8.7109375" style="1" customWidth="1"/>
    <col min="12749" max="12749" width="65.7109375" style="1" customWidth="1"/>
    <col min="12750" max="12750" width="11" style="1" customWidth="1"/>
    <col min="12751" max="12751" width="5.28515625" style="1" customWidth="1"/>
    <col min="12752" max="12757" width="11.28515625" style="1" customWidth="1"/>
    <col min="12758" max="12759" width="12.28515625" style="1" customWidth="1"/>
    <col min="12760" max="13003" width="9.140625" style="1"/>
    <col min="13004" max="13004" width="8.7109375" style="1" customWidth="1"/>
    <col min="13005" max="13005" width="65.7109375" style="1" customWidth="1"/>
    <col min="13006" max="13006" width="11" style="1" customWidth="1"/>
    <col min="13007" max="13007" width="5.28515625" style="1" customWidth="1"/>
    <col min="13008" max="13013" width="11.28515625" style="1" customWidth="1"/>
    <col min="13014" max="13015" width="12.28515625" style="1" customWidth="1"/>
    <col min="13016" max="13259" width="9.140625" style="1"/>
    <col min="13260" max="13260" width="8.7109375" style="1" customWidth="1"/>
    <col min="13261" max="13261" width="65.7109375" style="1" customWidth="1"/>
    <col min="13262" max="13262" width="11" style="1" customWidth="1"/>
    <col min="13263" max="13263" width="5.28515625" style="1" customWidth="1"/>
    <col min="13264" max="13269" width="11.28515625" style="1" customWidth="1"/>
    <col min="13270" max="13271" width="12.28515625" style="1" customWidth="1"/>
    <col min="13272" max="13515" width="9.140625" style="1"/>
    <col min="13516" max="13516" width="8.7109375" style="1" customWidth="1"/>
    <col min="13517" max="13517" width="65.7109375" style="1" customWidth="1"/>
    <col min="13518" max="13518" width="11" style="1" customWidth="1"/>
    <col min="13519" max="13519" width="5.28515625" style="1" customWidth="1"/>
    <col min="13520" max="13525" width="11.28515625" style="1" customWidth="1"/>
    <col min="13526" max="13527" width="12.28515625" style="1" customWidth="1"/>
    <col min="13528" max="13771" width="9.140625" style="1"/>
    <col min="13772" max="13772" width="8.7109375" style="1" customWidth="1"/>
    <col min="13773" max="13773" width="65.7109375" style="1" customWidth="1"/>
    <col min="13774" max="13774" width="11" style="1" customWidth="1"/>
    <col min="13775" max="13775" width="5.28515625" style="1" customWidth="1"/>
    <col min="13776" max="13781" width="11.28515625" style="1" customWidth="1"/>
    <col min="13782" max="13783" width="12.28515625" style="1" customWidth="1"/>
    <col min="13784" max="14027" width="9.140625" style="1"/>
    <col min="14028" max="14028" width="8.7109375" style="1" customWidth="1"/>
    <col min="14029" max="14029" width="65.7109375" style="1" customWidth="1"/>
    <col min="14030" max="14030" width="11" style="1" customWidth="1"/>
    <col min="14031" max="14031" width="5.28515625" style="1" customWidth="1"/>
    <col min="14032" max="14037" width="11.28515625" style="1" customWidth="1"/>
    <col min="14038" max="14039" width="12.28515625" style="1" customWidth="1"/>
    <col min="14040" max="14283" width="9.140625" style="1"/>
    <col min="14284" max="14284" width="8.7109375" style="1" customWidth="1"/>
    <col min="14285" max="14285" width="65.7109375" style="1" customWidth="1"/>
    <col min="14286" max="14286" width="11" style="1" customWidth="1"/>
    <col min="14287" max="14287" width="5.28515625" style="1" customWidth="1"/>
    <col min="14288" max="14293" width="11.28515625" style="1" customWidth="1"/>
    <col min="14294" max="14295" width="12.28515625" style="1" customWidth="1"/>
    <col min="14296" max="14539" width="9.140625" style="1"/>
    <col min="14540" max="14540" width="8.7109375" style="1" customWidth="1"/>
    <col min="14541" max="14541" width="65.7109375" style="1" customWidth="1"/>
    <col min="14542" max="14542" width="11" style="1" customWidth="1"/>
    <col min="14543" max="14543" width="5.28515625" style="1" customWidth="1"/>
    <col min="14544" max="14549" width="11.28515625" style="1" customWidth="1"/>
    <col min="14550" max="14551" width="12.28515625" style="1" customWidth="1"/>
    <col min="14552" max="14795" width="9.140625" style="1"/>
    <col min="14796" max="14796" width="8.7109375" style="1" customWidth="1"/>
    <col min="14797" max="14797" width="65.7109375" style="1" customWidth="1"/>
    <col min="14798" max="14798" width="11" style="1" customWidth="1"/>
    <col min="14799" max="14799" width="5.28515625" style="1" customWidth="1"/>
    <col min="14800" max="14805" width="11.28515625" style="1" customWidth="1"/>
    <col min="14806" max="14807" width="12.28515625" style="1" customWidth="1"/>
    <col min="14808" max="15051" width="9.140625" style="1"/>
    <col min="15052" max="15052" width="8.7109375" style="1" customWidth="1"/>
    <col min="15053" max="15053" width="65.7109375" style="1" customWidth="1"/>
    <col min="15054" max="15054" width="11" style="1" customWidth="1"/>
    <col min="15055" max="15055" width="5.28515625" style="1" customWidth="1"/>
    <col min="15056" max="15061" width="11.28515625" style="1" customWidth="1"/>
    <col min="15062" max="15063" width="12.28515625" style="1" customWidth="1"/>
    <col min="15064" max="15307" width="9.140625" style="1"/>
    <col min="15308" max="15308" width="8.7109375" style="1" customWidth="1"/>
    <col min="15309" max="15309" width="65.7109375" style="1" customWidth="1"/>
    <col min="15310" max="15310" width="11" style="1" customWidth="1"/>
    <col min="15311" max="15311" width="5.28515625" style="1" customWidth="1"/>
    <col min="15312" max="15317" width="11.28515625" style="1" customWidth="1"/>
    <col min="15318" max="15319" width="12.28515625" style="1" customWidth="1"/>
    <col min="15320" max="15563" width="9.140625" style="1"/>
    <col min="15564" max="15564" width="8.7109375" style="1" customWidth="1"/>
    <col min="15565" max="15565" width="65.7109375" style="1" customWidth="1"/>
    <col min="15566" max="15566" width="11" style="1" customWidth="1"/>
    <col min="15567" max="15567" width="5.28515625" style="1" customWidth="1"/>
    <col min="15568" max="15573" width="11.28515625" style="1" customWidth="1"/>
    <col min="15574" max="15575" width="12.28515625" style="1" customWidth="1"/>
    <col min="15576" max="15819" width="9.140625" style="1"/>
    <col min="15820" max="15820" width="8.7109375" style="1" customWidth="1"/>
    <col min="15821" max="15821" width="65.7109375" style="1" customWidth="1"/>
    <col min="15822" max="15822" width="11" style="1" customWidth="1"/>
    <col min="15823" max="15823" width="5.28515625" style="1" customWidth="1"/>
    <col min="15824" max="15829" width="11.28515625" style="1" customWidth="1"/>
    <col min="15830" max="15831" width="12.28515625" style="1" customWidth="1"/>
    <col min="15832" max="16075" width="9.140625" style="1"/>
    <col min="16076" max="16076" width="8.7109375" style="1" customWidth="1"/>
    <col min="16077" max="16077" width="65.7109375" style="1" customWidth="1"/>
    <col min="16078" max="16078" width="11" style="1" customWidth="1"/>
    <col min="16079" max="16079" width="5.28515625" style="1" customWidth="1"/>
    <col min="16080" max="16085" width="11.28515625" style="1" customWidth="1"/>
    <col min="16086" max="16087" width="12.28515625" style="1" customWidth="1"/>
    <col min="16088" max="16384" width="9.140625" style="1"/>
  </cols>
  <sheetData>
    <row r="1" spans="1:12" ht="21" customHeight="1" x14ac:dyDescent="0.2">
      <c r="A1" s="72" t="s">
        <v>361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2" ht="21" customHeight="1" x14ac:dyDescent="0.2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2" ht="20.45" customHeight="1" x14ac:dyDescent="0.2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12" ht="6.6" customHeight="1" x14ac:dyDescent="0.2">
      <c r="A4" s="80"/>
      <c r="B4" s="80"/>
      <c r="C4" s="80"/>
      <c r="D4" s="80"/>
      <c r="E4" s="80"/>
      <c r="F4" s="80"/>
      <c r="G4" s="80"/>
      <c r="H4" s="80"/>
      <c r="I4" s="80"/>
    </row>
    <row r="5" spans="1:12" s="6" customFormat="1" ht="6.95" customHeight="1" thickBot="1" x14ac:dyDescent="0.25">
      <c r="A5" s="1"/>
      <c r="B5" s="1"/>
      <c r="C5" s="1"/>
      <c r="D5" s="1"/>
      <c r="E5" s="3"/>
      <c r="F5" s="3"/>
      <c r="G5" s="3"/>
      <c r="H5" s="3"/>
      <c r="I5" s="1"/>
      <c r="J5" s="2"/>
      <c r="K5" s="2"/>
      <c r="L5" s="1"/>
    </row>
    <row r="6" spans="1:12" s="7" customFormat="1" ht="13.7" customHeight="1" x14ac:dyDescent="0.2">
      <c r="A6" s="81" t="s">
        <v>8</v>
      </c>
      <c r="B6" s="81" t="s">
        <v>0</v>
      </c>
      <c r="C6" s="81" t="s">
        <v>231</v>
      </c>
      <c r="D6" s="81" t="s">
        <v>10</v>
      </c>
      <c r="E6" s="82" t="s">
        <v>11</v>
      </c>
      <c r="F6" s="82"/>
      <c r="G6" s="82" t="s">
        <v>12</v>
      </c>
      <c r="H6" s="82"/>
      <c r="I6" s="82" t="s">
        <v>3</v>
      </c>
      <c r="J6" s="83" t="s">
        <v>274</v>
      </c>
      <c r="K6" s="83" t="s">
        <v>276</v>
      </c>
      <c r="L6" s="83" t="s">
        <v>275</v>
      </c>
    </row>
    <row r="7" spans="1:12" s="7" customFormat="1" ht="13.7" customHeight="1" x14ac:dyDescent="0.2">
      <c r="A7" s="81"/>
      <c r="B7" s="81"/>
      <c r="C7" s="81"/>
      <c r="D7" s="81"/>
      <c r="E7" s="39" t="s">
        <v>13</v>
      </c>
      <c r="F7" s="39" t="s">
        <v>3</v>
      </c>
      <c r="G7" s="39" t="s">
        <v>13</v>
      </c>
      <c r="H7" s="39" t="s">
        <v>3</v>
      </c>
      <c r="I7" s="82"/>
      <c r="J7" s="83"/>
      <c r="K7" s="83"/>
      <c r="L7" s="83"/>
    </row>
    <row r="8" spans="1:12" s="290" customFormat="1" ht="15" customHeight="1" x14ac:dyDescent="0.2">
      <c r="A8" s="283">
        <v>1</v>
      </c>
      <c r="B8" s="284" t="s">
        <v>232</v>
      </c>
      <c r="C8" s="285"/>
      <c r="D8" s="286"/>
      <c r="E8" s="287"/>
      <c r="F8" s="287"/>
      <c r="G8" s="287"/>
      <c r="H8" s="288"/>
      <c r="I8" s="287"/>
      <c r="J8" s="289"/>
      <c r="K8" s="289"/>
      <c r="L8" s="287"/>
    </row>
    <row r="9" spans="1:12" s="290" customFormat="1" ht="19.5" customHeight="1" x14ac:dyDescent="0.2">
      <c r="A9" s="291">
        <v>1.1000000000000001</v>
      </c>
      <c r="B9" s="247" t="s">
        <v>233</v>
      </c>
      <c r="C9" s="292">
        <v>220</v>
      </c>
      <c r="D9" s="214" t="s">
        <v>6</v>
      </c>
      <c r="E9" s="103">
        <v>2464</v>
      </c>
      <c r="F9" s="103">
        <f t="shared" ref="F9:F14" si="0">E9*C9</f>
        <v>542080</v>
      </c>
      <c r="G9" s="104">
        <v>880</v>
      </c>
      <c r="H9" s="104">
        <f t="shared" ref="H9:H14" si="1">G9*C9</f>
        <v>193600</v>
      </c>
      <c r="I9" s="104">
        <f t="shared" ref="I9:I14" si="2">H9+F9</f>
        <v>735680</v>
      </c>
      <c r="J9" s="293" t="s">
        <v>308</v>
      </c>
      <c r="K9" s="293" t="s">
        <v>316</v>
      </c>
      <c r="L9" s="294"/>
    </row>
    <row r="10" spans="1:12" s="290" customFormat="1" ht="19.5" customHeight="1" x14ac:dyDescent="0.2">
      <c r="A10" s="291">
        <v>1.2</v>
      </c>
      <c r="B10" s="247" t="s">
        <v>234</v>
      </c>
      <c r="C10" s="292">
        <v>60</v>
      </c>
      <c r="D10" s="214" t="s">
        <v>6</v>
      </c>
      <c r="E10" s="103">
        <v>6600</v>
      </c>
      <c r="F10" s="103">
        <f t="shared" si="0"/>
        <v>396000</v>
      </c>
      <c r="G10" s="104">
        <v>880</v>
      </c>
      <c r="H10" s="104">
        <f t="shared" si="1"/>
        <v>52800</v>
      </c>
      <c r="I10" s="104">
        <f t="shared" si="2"/>
        <v>448800</v>
      </c>
      <c r="J10" s="293" t="s">
        <v>308</v>
      </c>
      <c r="K10" s="293" t="s">
        <v>316</v>
      </c>
      <c r="L10" s="294"/>
    </row>
    <row r="11" spans="1:12" s="209" customFormat="1" ht="19.5" customHeight="1" x14ac:dyDescent="0.2">
      <c r="A11" s="291">
        <v>1.3</v>
      </c>
      <c r="B11" s="247" t="s">
        <v>235</v>
      </c>
      <c r="C11" s="292">
        <v>12</v>
      </c>
      <c r="D11" s="214" t="s">
        <v>6</v>
      </c>
      <c r="E11" s="103">
        <v>3960</v>
      </c>
      <c r="F11" s="103">
        <f t="shared" si="0"/>
        <v>47520</v>
      </c>
      <c r="G11" s="104">
        <v>880</v>
      </c>
      <c r="H11" s="104">
        <f t="shared" si="1"/>
        <v>10560</v>
      </c>
      <c r="I11" s="104">
        <f t="shared" si="2"/>
        <v>58080</v>
      </c>
      <c r="J11" s="293" t="s">
        <v>308</v>
      </c>
      <c r="K11" s="293" t="s">
        <v>316</v>
      </c>
      <c r="L11" s="295"/>
    </row>
    <row r="12" spans="1:12" s="209" customFormat="1" ht="19.5" customHeight="1" x14ac:dyDescent="0.2">
      <c r="A12" s="291">
        <v>1.4</v>
      </c>
      <c r="B12" s="247" t="s">
        <v>236</v>
      </c>
      <c r="C12" s="292">
        <v>1</v>
      </c>
      <c r="D12" s="214" t="s">
        <v>6</v>
      </c>
      <c r="E12" s="103">
        <v>30800</v>
      </c>
      <c r="F12" s="103">
        <f t="shared" si="0"/>
        <v>30800</v>
      </c>
      <c r="G12" s="104">
        <v>2640</v>
      </c>
      <c r="H12" s="104">
        <f t="shared" si="1"/>
        <v>2640</v>
      </c>
      <c r="I12" s="104">
        <f t="shared" si="2"/>
        <v>33440</v>
      </c>
      <c r="J12" s="293" t="s">
        <v>308</v>
      </c>
      <c r="K12" s="293" t="s">
        <v>316</v>
      </c>
      <c r="L12" s="295"/>
    </row>
    <row r="13" spans="1:12" s="209" customFormat="1" ht="19.5" customHeight="1" x14ac:dyDescent="0.2">
      <c r="A13" s="291">
        <v>1.5</v>
      </c>
      <c r="B13" s="247" t="s">
        <v>237</v>
      </c>
      <c r="C13" s="292">
        <v>1</v>
      </c>
      <c r="D13" s="214" t="s">
        <v>4</v>
      </c>
      <c r="E13" s="103">
        <v>39600</v>
      </c>
      <c r="F13" s="103">
        <f t="shared" si="0"/>
        <v>39600</v>
      </c>
      <c r="G13" s="104">
        <v>1760</v>
      </c>
      <c r="H13" s="104">
        <f t="shared" si="1"/>
        <v>1760</v>
      </c>
      <c r="I13" s="104">
        <f t="shared" si="2"/>
        <v>41360</v>
      </c>
      <c r="J13" s="293" t="s">
        <v>308</v>
      </c>
      <c r="K13" s="293" t="s">
        <v>316</v>
      </c>
      <c r="L13" s="295"/>
    </row>
    <row r="14" spans="1:12" s="209" customFormat="1" ht="19.5" customHeight="1" x14ac:dyDescent="0.2">
      <c r="A14" s="291">
        <v>1.6</v>
      </c>
      <c r="B14" s="247" t="s">
        <v>238</v>
      </c>
      <c r="C14" s="292">
        <v>1</v>
      </c>
      <c r="D14" s="214" t="s">
        <v>4</v>
      </c>
      <c r="E14" s="103">
        <v>35200</v>
      </c>
      <c r="F14" s="103">
        <f t="shared" si="0"/>
        <v>35200</v>
      </c>
      <c r="G14" s="104">
        <v>1760</v>
      </c>
      <c r="H14" s="104">
        <f t="shared" si="1"/>
        <v>1760</v>
      </c>
      <c r="I14" s="104">
        <f t="shared" si="2"/>
        <v>36960</v>
      </c>
      <c r="J14" s="293" t="s">
        <v>308</v>
      </c>
      <c r="K14" s="293" t="s">
        <v>316</v>
      </c>
      <c r="L14" s="295"/>
    </row>
    <row r="15" spans="1:12" s="300" customFormat="1" ht="15" customHeight="1" x14ac:dyDescent="0.2">
      <c r="A15" s="296" t="s">
        <v>239</v>
      </c>
      <c r="B15" s="296"/>
      <c r="C15" s="296"/>
      <c r="D15" s="296"/>
      <c r="E15" s="297"/>
      <c r="F15" s="297"/>
      <c r="G15" s="297"/>
      <c r="H15" s="297"/>
      <c r="I15" s="298"/>
      <c r="J15" s="299"/>
      <c r="K15" s="299"/>
      <c r="L15" s="298"/>
    </row>
    <row r="16" spans="1:12" s="290" customFormat="1" ht="15" customHeight="1" x14ac:dyDescent="0.2">
      <c r="A16" s="283">
        <v>2</v>
      </c>
      <c r="B16" s="127" t="s">
        <v>240</v>
      </c>
      <c r="C16" s="127"/>
      <c r="D16" s="214"/>
      <c r="E16" s="301"/>
      <c r="F16" s="301"/>
      <c r="G16" s="301"/>
      <c r="H16" s="302"/>
      <c r="I16" s="301"/>
      <c r="J16" s="303"/>
      <c r="K16" s="303"/>
      <c r="L16" s="301"/>
    </row>
    <row r="17" spans="1:12" s="290" customFormat="1" ht="15" customHeight="1" x14ac:dyDescent="0.2">
      <c r="A17" s="291">
        <v>2.1</v>
      </c>
      <c r="B17" s="304" t="s">
        <v>241</v>
      </c>
      <c r="C17" s="292">
        <f>C10</f>
        <v>60</v>
      </c>
      <c r="D17" s="305" t="s">
        <v>6</v>
      </c>
      <c r="E17" s="103">
        <v>10120</v>
      </c>
      <c r="F17" s="103">
        <f t="shared" ref="F17" si="3">E17*C17</f>
        <v>607200</v>
      </c>
      <c r="G17" s="104">
        <v>880</v>
      </c>
      <c r="H17" s="104">
        <f t="shared" ref="H17" si="4">G17*C17</f>
        <v>52800</v>
      </c>
      <c r="I17" s="104">
        <f t="shared" ref="I17" si="5">H17+F17</f>
        <v>660000</v>
      </c>
      <c r="J17" s="293" t="s">
        <v>308</v>
      </c>
      <c r="K17" s="293" t="s">
        <v>317</v>
      </c>
      <c r="L17" s="294"/>
    </row>
    <row r="18" spans="1:12" s="300" customFormat="1" ht="15" customHeight="1" x14ac:dyDescent="0.2">
      <c r="A18" s="296" t="s">
        <v>239</v>
      </c>
      <c r="B18" s="296"/>
      <c r="C18" s="296"/>
      <c r="D18" s="296"/>
      <c r="E18" s="297"/>
      <c r="F18" s="297"/>
      <c r="G18" s="297"/>
      <c r="H18" s="297"/>
      <c r="I18" s="298"/>
      <c r="J18" s="299"/>
      <c r="K18" s="299"/>
      <c r="L18" s="298"/>
    </row>
    <row r="19" spans="1:12" s="290" customFormat="1" ht="15" customHeight="1" x14ac:dyDescent="0.2">
      <c r="A19" s="283">
        <v>3</v>
      </c>
      <c r="B19" s="127" t="s">
        <v>242</v>
      </c>
      <c r="C19" s="127"/>
      <c r="D19" s="129"/>
      <c r="E19" s="129"/>
      <c r="F19" s="213"/>
      <c r="G19" s="213"/>
      <c r="H19" s="213"/>
      <c r="I19" s="306"/>
      <c r="J19" s="214"/>
      <c r="K19" s="214"/>
      <c r="L19" s="306"/>
    </row>
    <row r="20" spans="1:12" s="290" customFormat="1" ht="15" customHeight="1" x14ac:dyDescent="0.2">
      <c r="A20" s="291">
        <v>3.1</v>
      </c>
      <c r="B20" s="247" t="s">
        <v>243</v>
      </c>
      <c r="C20" s="292">
        <v>2</v>
      </c>
      <c r="D20" s="305" t="s">
        <v>6</v>
      </c>
      <c r="E20" s="103">
        <v>12760</v>
      </c>
      <c r="F20" s="103">
        <f t="shared" ref="F20:F21" si="6">E20*C20</f>
        <v>25520</v>
      </c>
      <c r="G20" s="104">
        <v>616</v>
      </c>
      <c r="H20" s="104">
        <f t="shared" ref="H20:H21" si="7">G20*C20</f>
        <v>1232</v>
      </c>
      <c r="I20" s="104">
        <f t="shared" ref="I20:I21" si="8">H20+F20</f>
        <v>26752</v>
      </c>
      <c r="J20" s="293" t="s">
        <v>308</v>
      </c>
      <c r="K20" s="293" t="s">
        <v>318</v>
      </c>
      <c r="L20" s="294"/>
    </row>
    <row r="21" spans="1:12" s="290" customFormat="1" ht="15" customHeight="1" x14ac:dyDescent="0.2">
      <c r="A21" s="291">
        <v>3.2</v>
      </c>
      <c r="B21" s="247" t="s">
        <v>377</v>
      </c>
      <c r="C21" s="292">
        <v>2</v>
      </c>
      <c r="D21" s="305" t="s">
        <v>6</v>
      </c>
      <c r="E21" s="103">
        <v>22440</v>
      </c>
      <c r="F21" s="103">
        <f t="shared" si="6"/>
        <v>44880</v>
      </c>
      <c r="G21" s="104">
        <v>616</v>
      </c>
      <c r="H21" s="104">
        <f t="shared" si="7"/>
        <v>1232</v>
      </c>
      <c r="I21" s="104">
        <f t="shared" si="8"/>
        <v>46112</v>
      </c>
      <c r="J21" s="293" t="s">
        <v>308</v>
      </c>
      <c r="K21" s="293" t="s">
        <v>318</v>
      </c>
      <c r="L21" s="294"/>
    </row>
    <row r="22" spans="1:12" s="300" customFormat="1" ht="15" customHeight="1" x14ac:dyDescent="0.2">
      <c r="A22" s="296" t="s">
        <v>239</v>
      </c>
      <c r="B22" s="296"/>
      <c r="C22" s="296"/>
      <c r="D22" s="296"/>
      <c r="E22" s="297"/>
      <c r="F22" s="297"/>
      <c r="G22" s="297"/>
      <c r="H22" s="297"/>
      <c r="I22" s="298"/>
      <c r="J22" s="299"/>
      <c r="K22" s="299"/>
      <c r="L22" s="298"/>
    </row>
    <row r="23" spans="1:12" s="209" customFormat="1" ht="15" customHeight="1" x14ac:dyDescent="0.2">
      <c r="A23" s="291">
        <v>4</v>
      </c>
      <c r="B23" s="247" t="s">
        <v>244</v>
      </c>
      <c r="C23" s="247"/>
      <c r="D23" s="213"/>
      <c r="E23" s="213"/>
      <c r="F23" s="213"/>
      <c r="G23" s="213"/>
      <c r="H23" s="213"/>
      <c r="I23" s="213"/>
      <c r="J23" s="214"/>
      <c r="K23" s="214"/>
      <c r="L23" s="213"/>
    </row>
    <row r="24" spans="1:12" s="290" customFormat="1" ht="15" customHeight="1" x14ac:dyDescent="0.2">
      <c r="A24" s="283">
        <v>4.0999999999999996</v>
      </c>
      <c r="B24" s="127" t="s">
        <v>245</v>
      </c>
      <c r="C24" s="127"/>
      <c r="D24" s="305"/>
      <c r="E24" s="295">
        <v>0</v>
      </c>
      <c r="F24" s="294"/>
      <c r="G24" s="294">
        <v>0</v>
      </c>
      <c r="H24" s="294"/>
      <c r="I24" s="294"/>
      <c r="J24" s="293"/>
      <c r="K24" s="293"/>
      <c r="L24" s="294"/>
    </row>
    <row r="25" spans="1:12" s="290" customFormat="1" ht="15" customHeight="1" x14ac:dyDescent="0.2">
      <c r="A25" s="291" t="s">
        <v>58</v>
      </c>
      <c r="B25" s="307" t="s">
        <v>246</v>
      </c>
      <c r="C25" s="292" t="s">
        <v>7</v>
      </c>
      <c r="D25" s="305" t="s">
        <v>32</v>
      </c>
      <c r="E25" s="295">
        <v>11000</v>
      </c>
      <c r="F25" s="294" t="s">
        <v>33</v>
      </c>
      <c r="G25" s="294">
        <v>1100</v>
      </c>
      <c r="H25" s="294" t="s">
        <v>33</v>
      </c>
      <c r="I25" s="294" t="s">
        <v>33</v>
      </c>
      <c r="J25" s="293" t="s">
        <v>319</v>
      </c>
      <c r="K25" s="293" t="s">
        <v>320</v>
      </c>
      <c r="L25" s="294"/>
    </row>
    <row r="26" spans="1:12" s="290" customFormat="1" ht="15" customHeight="1" x14ac:dyDescent="0.2">
      <c r="A26" s="291" t="s">
        <v>60</v>
      </c>
      <c r="B26" s="307" t="s">
        <v>247</v>
      </c>
      <c r="C26" s="292">
        <v>100</v>
      </c>
      <c r="D26" s="305" t="s">
        <v>32</v>
      </c>
      <c r="E26" s="103">
        <v>8624</v>
      </c>
      <c r="F26" s="103">
        <f t="shared" ref="F26" si="9">E26*C26</f>
        <v>862400</v>
      </c>
      <c r="G26" s="104">
        <v>774.4</v>
      </c>
      <c r="H26" s="104">
        <f t="shared" ref="H26" si="10">G26*C26</f>
        <v>77440</v>
      </c>
      <c r="I26" s="104">
        <f t="shared" ref="I26" si="11">H26+F26</f>
        <v>939840</v>
      </c>
      <c r="J26" s="293" t="s">
        <v>319</v>
      </c>
      <c r="K26" s="293" t="s">
        <v>320</v>
      </c>
      <c r="L26" s="294"/>
    </row>
    <row r="27" spans="1:12" s="290" customFormat="1" ht="15" customHeight="1" x14ac:dyDescent="0.2">
      <c r="A27" s="291" t="s">
        <v>62</v>
      </c>
      <c r="B27" s="307" t="s">
        <v>277</v>
      </c>
      <c r="C27" s="292" t="s">
        <v>7</v>
      </c>
      <c r="D27" s="305" t="s">
        <v>32</v>
      </c>
      <c r="E27" s="295">
        <v>6864</v>
      </c>
      <c r="F27" s="294" t="s">
        <v>33</v>
      </c>
      <c r="G27" s="294">
        <v>704</v>
      </c>
      <c r="H27" s="294" t="s">
        <v>33</v>
      </c>
      <c r="I27" s="294" t="s">
        <v>33</v>
      </c>
      <c r="J27" s="293" t="s">
        <v>319</v>
      </c>
      <c r="K27" s="293" t="s">
        <v>320</v>
      </c>
      <c r="L27" s="294"/>
    </row>
    <row r="28" spans="1:12" s="290" customFormat="1" ht="15" customHeight="1" x14ac:dyDescent="0.2">
      <c r="A28" s="283">
        <v>4.2</v>
      </c>
      <c r="B28" s="127" t="s">
        <v>248</v>
      </c>
      <c r="C28" s="127"/>
      <c r="D28" s="305"/>
      <c r="E28" s="295">
        <v>0</v>
      </c>
      <c r="F28" s="294"/>
      <c r="G28" s="294">
        <v>0</v>
      </c>
      <c r="H28" s="294"/>
      <c r="I28" s="294"/>
      <c r="J28" s="293"/>
      <c r="K28" s="293"/>
      <c r="L28" s="294"/>
    </row>
    <row r="29" spans="1:12" s="290" customFormat="1" ht="15" customHeight="1" x14ac:dyDescent="0.2">
      <c r="A29" s="291" t="s">
        <v>67</v>
      </c>
      <c r="B29" s="307" t="s">
        <v>249</v>
      </c>
      <c r="C29" s="292">
        <v>170</v>
      </c>
      <c r="D29" s="305" t="s">
        <v>32</v>
      </c>
      <c r="E29" s="103">
        <v>4136</v>
      </c>
      <c r="F29" s="103">
        <f t="shared" ref="F29:F32" si="12">E29*C29</f>
        <v>703120</v>
      </c>
      <c r="G29" s="104">
        <v>624.79999999999995</v>
      </c>
      <c r="H29" s="104">
        <f t="shared" ref="H29:H32" si="13">G29*C29</f>
        <v>106215.99999999999</v>
      </c>
      <c r="I29" s="104">
        <f t="shared" ref="I29:I32" si="14">H29+F29</f>
        <v>809336</v>
      </c>
      <c r="J29" s="293" t="s">
        <v>319</v>
      </c>
      <c r="K29" s="293" t="s">
        <v>320</v>
      </c>
      <c r="L29" s="294"/>
    </row>
    <row r="30" spans="1:12" s="290" customFormat="1" ht="15" customHeight="1" x14ac:dyDescent="0.2">
      <c r="A30" s="291" t="s">
        <v>68</v>
      </c>
      <c r="B30" s="307" t="s">
        <v>278</v>
      </c>
      <c r="C30" s="292">
        <v>157</v>
      </c>
      <c r="D30" s="305" t="s">
        <v>32</v>
      </c>
      <c r="E30" s="103">
        <v>2983.2</v>
      </c>
      <c r="F30" s="103">
        <f t="shared" si="12"/>
        <v>468362.39999999997</v>
      </c>
      <c r="G30" s="104">
        <v>616</v>
      </c>
      <c r="H30" s="104">
        <f t="shared" si="13"/>
        <v>96712</v>
      </c>
      <c r="I30" s="104">
        <f t="shared" si="14"/>
        <v>565074.39999999991</v>
      </c>
      <c r="J30" s="293" t="s">
        <v>319</v>
      </c>
      <c r="K30" s="293" t="s">
        <v>320</v>
      </c>
      <c r="L30" s="294"/>
    </row>
    <row r="31" spans="1:12" s="290" customFormat="1" ht="15" customHeight="1" x14ac:dyDescent="0.2">
      <c r="A31" s="291" t="s">
        <v>69</v>
      </c>
      <c r="B31" s="307" t="s">
        <v>250</v>
      </c>
      <c r="C31" s="292">
        <v>96</v>
      </c>
      <c r="D31" s="305" t="s">
        <v>32</v>
      </c>
      <c r="E31" s="103">
        <v>2552</v>
      </c>
      <c r="F31" s="103">
        <f t="shared" si="12"/>
        <v>244992</v>
      </c>
      <c r="G31" s="104">
        <v>607.20000000000005</v>
      </c>
      <c r="H31" s="104">
        <f t="shared" si="13"/>
        <v>58291.200000000004</v>
      </c>
      <c r="I31" s="104">
        <f t="shared" si="14"/>
        <v>303283.20000000001</v>
      </c>
      <c r="J31" s="293" t="s">
        <v>319</v>
      </c>
      <c r="K31" s="293" t="s">
        <v>320</v>
      </c>
      <c r="L31" s="294"/>
    </row>
    <row r="32" spans="1:12" s="290" customFormat="1" ht="15" customHeight="1" x14ac:dyDescent="0.2">
      <c r="A32" s="291" t="s">
        <v>70</v>
      </c>
      <c r="B32" s="307" t="s">
        <v>251</v>
      </c>
      <c r="C32" s="292">
        <v>500</v>
      </c>
      <c r="D32" s="305" t="s">
        <v>32</v>
      </c>
      <c r="E32" s="103">
        <v>1848</v>
      </c>
      <c r="F32" s="103">
        <f t="shared" si="12"/>
        <v>924000</v>
      </c>
      <c r="G32" s="104">
        <v>598.4</v>
      </c>
      <c r="H32" s="104">
        <f t="shared" si="13"/>
        <v>299200</v>
      </c>
      <c r="I32" s="104">
        <f t="shared" si="14"/>
        <v>1223200</v>
      </c>
      <c r="J32" s="293" t="s">
        <v>319</v>
      </c>
      <c r="K32" s="293" t="s">
        <v>320</v>
      </c>
      <c r="L32" s="294"/>
    </row>
    <row r="33" spans="1:12" s="300" customFormat="1" ht="15" customHeight="1" x14ac:dyDescent="0.2">
      <c r="A33" s="296" t="s">
        <v>239</v>
      </c>
      <c r="B33" s="296"/>
      <c r="C33" s="296"/>
      <c r="D33" s="296"/>
      <c r="E33" s="297"/>
      <c r="F33" s="297"/>
      <c r="G33" s="297"/>
      <c r="H33" s="297"/>
      <c r="I33" s="298"/>
      <c r="J33" s="299"/>
      <c r="K33" s="299"/>
      <c r="L33" s="298"/>
    </row>
    <row r="34" spans="1:12" s="290" customFormat="1" ht="15" customHeight="1" x14ac:dyDescent="0.2">
      <c r="A34" s="283">
        <v>5</v>
      </c>
      <c r="B34" s="127" t="s">
        <v>252</v>
      </c>
      <c r="C34" s="127"/>
      <c r="D34" s="128"/>
      <c r="E34" s="301"/>
      <c r="F34" s="301"/>
      <c r="G34" s="301"/>
      <c r="H34" s="301"/>
      <c r="I34" s="306"/>
      <c r="J34" s="303"/>
      <c r="K34" s="303"/>
      <c r="L34" s="306"/>
    </row>
    <row r="35" spans="1:12" s="209" customFormat="1" ht="15" customHeight="1" x14ac:dyDescent="0.2">
      <c r="A35" s="291">
        <v>5.0999999999999996</v>
      </c>
      <c r="B35" s="247" t="s">
        <v>253</v>
      </c>
      <c r="C35" s="292">
        <v>2</v>
      </c>
      <c r="D35" s="305" t="s">
        <v>6</v>
      </c>
      <c r="E35" s="103">
        <v>83600</v>
      </c>
      <c r="F35" s="103">
        <f t="shared" ref="F35" si="15">E35*C35</f>
        <v>167200</v>
      </c>
      <c r="G35" s="104">
        <v>4400</v>
      </c>
      <c r="H35" s="104">
        <f t="shared" ref="H35" si="16">G35*C35</f>
        <v>8800</v>
      </c>
      <c r="I35" s="104">
        <f t="shared" ref="I35" si="17">H35+F35</f>
        <v>176000</v>
      </c>
      <c r="J35" s="293" t="s">
        <v>308</v>
      </c>
      <c r="K35" s="293" t="s">
        <v>321</v>
      </c>
      <c r="L35" s="294"/>
    </row>
    <row r="36" spans="1:12" s="300" customFormat="1" ht="15" customHeight="1" x14ac:dyDescent="0.2">
      <c r="A36" s="296" t="s">
        <v>239</v>
      </c>
      <c r="B36" s="296"/>
      <c r="C36" s="296"/>
      <c r="D36" s="296"/>
      <c r="E36" s="297"/>
      <c r="F36" s="297"/>
      <c r="G36" s="297"/>
      <c r="H36" s="297"/>
      <c r="I36" s="298"/>
      <c r="J36" s="299"/>
      <c r="K36" s="299"/>
      <c r="L36" s="298"/>
    </row>
    <row r="37" spans="1:12" s="290" customFormat="1" ht="15" customHeight="1" x14ac:dyDescent="0.2">
      <c r="A37" s="283">
        <v>6</v>
      </c>
      <c r="B37" s="127" t="s">
        <v>254</v>
      </c>
      <c r="C37" s="127"/>
      <c r="D37" s="128"/>
      <c r="E37" s="308"/>
      <c r="F37" s="301"/>
      <c r="G37" s="301"/>
      <c r="H37" s="301"/>
      <c r="I37" s="306"/>
      <c r="J37" s="303"/>
      <c r="K37" s="303"/>
      <c r="L37" s="306"/>
    </row>
    <row r="38" spans="1:12" s="312" customFormat="1" ht="15" customHeight="1" x14ac:dyDescent="0.2">
      <c r="A38" s="283">
        <v>6.1</v>
      </c>
      <c r="B38" s="309" t="s">
        <v>255</v>
      </c>
      <c r="C38" s="309"/>
      <c r="D38" s="310"/>
      <c r="E38" s="308"/>
      <c r="F38" s="308"/>
      <c r="G38" s="308"/>
      <c r="H38" s="308"/>
      <c r="I38" s="308"/>
      <c r="J38" s="311"/>
      <c r="K38" s="311"/>
      <c r="L38" s="308"/>
    </row>
    <row r="39" spans="1:12" s="314" customFormat="1" ht="15" customHeight="1" x14ac:dyDescent="0.2">
      <c r="A39" s="313" t="s">
        <v>256</v>
      </c>
      <c r="B39" s="307" t="s">
        <v>246</v>
      </c>
      <c r="C39" s="292" t="s">
        <v>7</v>
      </c>
      <c r="D39" s="174" t="s">
        <v>4</v>
      </c>
      <c r="E39" s="295">
        <v>0</v>
      </c>
      <c r="F39" s="294" t="s">
        <v>33</v>
      </c>
      <c r="G39" s="294">
        <v>0</v>
      </c>
      <c r="H39" s="294" t="s">
        <v>33</v>
      </c>
      <c r="I39" s="294" t="s">
        <v>33</v>
      </c>
      <c r="J39" s="293" t="s">
        <v>322</v>
      </c>
      <c r="K39" s="293" t="s">
        <v>323</v>
      </c>
      <c r="L39" s="294"/>
    </row>
    <row r="40" spans="1:12" s="314" customFormat="1" ht="15" customHeight="1" x14ac:dyDescent="0.2">
      <c r="A40" s="313" t="s">
        <v>257</v>
      </c>
      <c r="B40" s="307" t="s">
        <v>247</v>
      </c>
      <c r="C40" s="292">
        <v>11</v>
      </c>
      <c r="D40" s="174" t="s">
        <v>6</v>
      </c>
      <c r="E40" s="103">
        <v>8690</v>
      </c>
      <c r="F40" s="103">
        <f t="shared" ref="F40" si="18">E40*C40</f>
        <v>95590</v>
      </c>
      <c r="G40" s="104">
        <v>2640</v>
      </c>
      <c r="H40" s="104">
        <f t="shared" ref="H40" si="19">G40*C40</f>
        <v>29040</v>
      </c>
      <c r="I40" s="104">
        <f t="shared" ref="I40" si="20">H40+F40</f>
        <v>124630</v>
      </c>
      <c r="J40" s="293" t="s">
        <v>322</v>
      </c>
      <c r="K40" s="293" t="s">
        <v>323</v>
      </c>
      <c r="L40" s="294"/>
    </row>
    <row r="41" spans="1:12" s="314" customFormat="1" ht="15" customHeight="1" x14ac:dyDescent="0.2">
      <c r="A41" s="313" t="s">
        <v>258</v>
      </c>
      <c r="B41" s="307" t="s">
        <v>277</v>
      </c>
      <c r="C41" s="292" t="s">
        <v>7</v>
      </c>
      <c r="D41" s="174" t="s">
        <v>4</v>
      </c>
      <c r="E41" s="295">
        <v>0</v>
      </c>
      <c r="F41" s="294" t="s">
        <v>33</v>
      </c>
      <c r="G41" s="294">
        <v>0</v>
      </c>
      <c r="H41" s="294" t="s">
        <v>33</v>
      </c>
      <c r="I41" s="294" t="s">
        <v>33</v>
      </c>
      <c r="J41" s="293" t="s">
        <v>322</v>
      </c>
      <c r="K41" s="293" t="s">
        <v>323</v>
      </c>
      <c r="L41" s="294"/>
    </row>
    <row r="42" spans="1:12" s="312" customFormat="1" ht="15" customHeight="1" x14ac:dyDescent="0.2">
      <c r="A42" s="315">
        <v>6.2</v>
      </c>
      <c r="B42" s="309" t="s">
        <v>259</v>
      </c>
      <c r="C42" s="309"/>
      <c r="D42" s="310"/>
      <c r="E42" s="308"/>
      <c r="F42" s="308"/>
      <c r="G42" s="308"/>
      <c r="H42" s="308"/>
      <c r="I42" s="308"/>
      <c r="J42" s="293"/>
      <c r="K42" s="293"/>
      <c r="L42" s="308"/>
    </row>
    <row r="43" spans="1:12" s="314" customFormat="1" ht="15" customHeight="1" x14ac:dyDescent="0.2">
      <c r="A43" s="313" t="s">
        <v>260</v>
      </c>
      <c r="B43" s="307" t="s">
        <v>246</v>
      </c>
      <c r="C43" s="292" t="s">
        <v>7</v>
      </c>
      <c r="D43" s="174" t="s">
        <v>4</v>
      </c>
      <c r="E43" s="295">
        <v>0</v>
      </c>
      <c r="F43" s="294" t="s">
        <v>33</v>
      </c>
      <c r="G43" s="294">
        <v>0</v>
      </c>
      <c r="H43" s="294" t="s">
        <v>33</v>
      </c>
      <c r="I43" s="294" t="s">
        <v>33</v>
      </c>
      <c r="J43" s="293" t="s">
        <v>322</v>
      </c>
      <c r="K43" s="293" t="s">
        <v>323</v>
      </c>
      <c r="L43" s="294"/>
    </row>
    <row r="44" spans="1:12" s="314" customFormat="1" ht="15" customHeight="1" x14ac:dyDescent="0.2">
      <c r="A44" s="313" t="s">
        <v>261</v>
      </c>
      <c r="B44" s="307" t="s">
        <v>247</v>
      </c>
      <c r="C44" s="292">
        <v>7</v>
      </c>
      <c r="D44" s="174" t="s">
        <v>6</v>
      </c>
      <c r="E44" s="103">
        <v>10780</v>
      </c>
      <c r="F44" s="103">
        <f t="shared" ref="F44" si="21">E44*C44</f>
        <v>75460</v>
      </c>
      <c r="G44" s="104">
        <v>2640</v>
      </c>
      <c r="H44" s="104">
        <f t="shared" ref="H44" si="22">G44*C44</f>
        <v>18480</v>
      </c>
      <c r="I44" s="104">
        <f t="shared" ref="I44" si="23">H44+F44</f>
        <v>93940</v>
      </c>
      <c r="J44" s="293" t="s">
        <v>322</v>
      </c>
      <c r="K44" s="293" t="s">
        <v>323</v>
      </c>
      <c r="L44" s="294"/>
    </row>
    <row r="45" spans="1:12" s="312" customFormat="1" ht="15" customHeight="1" x14ac:dyDescent="0.2">
      <c r="A45" s="313" t="s">
        <v>262</v>
      </c>
      <c r="B45" s="307" t="s">
        <v>277</v>
      </c>
      <c r="C45" s="292" t="s">
        <v>7</v>
      </c>
      <c r="D45" s="174" t="s">
        <v>4</v>
      </c>
      <c r="E45" s="295">
        <v>0</v>
      </c>
      <c r="F45" s="294" t="s">
        <v>33</v>
      </c>
      <c r="G45" s="294">
        <v>0</v>
      </c>
      <c r="H45" s="294" t="s">
        <v>33</v>
      </c>
      <c r="I45" s="294" t="s">
        <v>33</v>
      </c>
      <c r="J45" s="293" t="s">
        <v>322</v>
      </c>
      <c r="K45" s="293" t="s">
        <v>323</v>
      </c>
      <c r="L45" s="294"/>
    </row>
    <row r="46" spans="1:12" s="312" customFormat="1" ht="15" customHeight="1" x14ac:dyDescent="0.2">
      <c r="A46" s="316">
        <v>6.3</v>
      </c>
      <c r="B46" s="309" t="s">
        <v>263</v>
      </c>
      <c r="C46" s="309"/>
      <c r="D46" s="310"/>
      <c r="E46" s="308"/>
      <c r="F46" s="308"/>
      <c r="G46" s="308"/>
      <c r="H46" s="308"/>
      <c r="I46" s="308"/>
      <c r="J46" s="293"/>
      <c r="K46" s="293"/>
      <c r="L46" s="308"/>
    </row>
    <row r="47" spans="1:12" s="312" customFormat="1" ht="15" customHeight="1" x14ac:dyDescent="0.2">
      <c r="A47" s="313" t="s">
        <v>104</v>
      </c>
      <c r="B47" s="307" t="s">
        <v>249</v>
      </c>
      <c r="C47" s="292">
        <v>17</v>
      </c>
      <c r="D47" s="174" t="s">
        <v>6</v>
      </c>
      <c r="E47" s="103">
        <v>5121.6000000000004</v>
      </c>
      <c r="F47" s="103">
        <f t="shared" ref="F47:F50" si="24">E47*C47</f>
        <v>87067.200000000012</v>
      </c>
      <c r="G47" s="104">
        <v>1320</v>
      </c>
      <c r="H47" s="104">
        <f t="shared" ref="H47:H50" si="25">G47*C47</f>
        <v>22440</v>
      </c>
      <c r="I47" s="104">
        <f t="shared" ref="I47:I50" si="26">H47+F47</f>
        <v>109507.20000000001</v>
      </c>
      <c r="J47" s="293" t="s">
        <v>322</v>
      </c>
      <c r="K47" s="293" t="s">
        <v>323</v>
      </c>
      <c r="L47" s="294"/>
    </row>
    <row r="48" spans="1:12" s="314" customFormat="1" ht="15" customHeight="1" x14ac:dyDescent="0.2">
      <c r="A48" s="313" t="s">
        <v>105</v>
      </c>
      <c r="B48" s="307" t="s">
        <v>278</v>
      </c>
      <c r="C48" s="292">
        <v>34</v>
      </c>
      <c r="D48" s="174" t="s">
        <v>6</v>
      </c>
      <c r="E48" s="103">
        <v>4664</v>
      </c>
      <c r="F48" s="103">
        <f t="shared" si="24"/>
        <v>158576</v>
      </c>
      <c r="G48" s="104">
        <v>1320</v>
      </c>
      <c r="H48" s="104">
        <f t="shared" si="25"/>
        <v>44880</v>
      </c>
      <c r="I48" s="104">
        <f t="shared" si="26"/>
        <v>203456</v>
      </c>
      <c r="J48" s="293" t="s">
        <v>322</v>
      </c>
      <c r="K48" s="293" t="s">
        <v>323</v>
      </c>
      <c r="L48" s="294"/>
    </row>
    <row r="49" spans="1:12" s="314" customFormat="1" ht="15" customHeight="1" x14ac:dyDescent="0.2">
      <c r="A49" s="313" t="s">
        <v>106</v>
      </c>
      <c r="B49" s="307" t="s">
        <v>250</v>
      </c>
      <c r="C49" s="292">
        <v>10</v>
      </c>
      <c r="D49" s="174" t="s">
        <v>6</v>
      </c>
      <c r="E49" s="103">
        <v>4576</v>
      </c>
      <c r="F49" s="103">
        <f t="shared" si="24"/>
        <v>45760</v>
      </c>
      <c r="G49" s="104">
        <v>1320</v>
      </c>
      <c r="H49" s="104">
        <f t="shared" si="25"/>
        <v>13200</v>
      </c>
      <c r="I49" s="104">
        <f t="shared" si="26"/>
        <v>58960</v>
      </c>
      <c r="J49" s="293" t="s">
        <v>322</v>
      </c>
      <c r="K49" s="293" t="s">
        <v>323</v>
      </c>
      <c r="L49" s="294"/>
    </row>
    <row r="50" spans="1:12" s="314" customFormat="1" ht="15" customHeight="1" x14ac:dyDescent="0.2">
      <c r="A50" s="313" t="s">
        <v>107</v>
      </c>
      <c r="B50" s="307" t="s">
        <v>251</v>
      </c>
      <c r="C50" s="292">
        <v>70</v>
      </c>
      <c r="D50" s="174" t="s">
        <v>6</v>
      </c>
      <c r="E50" s="103">
        <v>4224</v>
      </c>
      <c r="F50" s="103">
        <f t="shared" si="24"/>
        <v>295680</v>
      </c>
      <c r="G50" s="104">
        <v>1320</v>
      </c>
      <c r="H50" s="104">
        <f t="shared" si="25"/>
        <v>92400</v>
      </c>
      <c r="I50" s="104">
        <f t="shared" si="26"/>
        <v>388080</v>
      </c>
      <c r="J50" s="293" t="s">
        <v>322</v>
      </c>
      <c r="K50" s="293" t="s">
        <v>323</v>
      </c>
      <c r="L50" s="294"/>
    </row>
    <row r="51" spans="1:12" s="300" customFormat="1" ht="15" customHeight="1" x14ac:dyDescent="0.2">
      <c r="A51" s="296" t="s">
        <v>239</v>
      </c>
      <c r="B51" s="296"/>
      <c r="C51" s="296"/>
      <c r="D51" s="296"/>
      <c r="E51" s="297"/>
      <c r="F51" s="317"/>
      <c r="G51" s="297"/>
      <c r="H51" s="297"/>
      <c r="I51" s="298"/>
      <c r="J51" s="299"/>
      <c r="K51" s="299"/>
      <c r="L51" s="298"/>
    </row>
    <row r="52" spans="1:12" s="314" customFormat="1" ht="15" customHeight="1" x14ac:dyDescent="0.2">
      <c r="A52" s="318">
        <v>7</v>
      </c>
      <c r="B52" s="319" t="s">
        <v>264</v>
      </c>
      <c r="C52" s="319"/>
      <c r="D52" s="320"/>
      <c r="E52" s="320"/>
      <c r="F52" s="321"/>
      <c r="G52" s="321"/>
      <c r="H52" s="321"/>
      <c r="I52" s="321"/>
      <c r="J52" s="305"/>
      <c r="K52" s="305"/>
      <c r="L52" s="321"/>
    </row>
    <row r="53" spans="1:12" s="314" customFormat="1" ht="15" customHeight="1" x14ac:dyDescent="0.2">
      <c r="A53" s="322">
        <v>7.1</v>
      </c>
      <c r="B53" s="323" t="s">
        <v>265</v>
      </c>
      <c r="C53" s="324">
        <v>1</v>
      </c>
      <c r="D53" s="305" t="s">
        <v>17</v>
      </c>
      <c r="E53" s="103">
        <v>0</v>
      </c>
      <c r="F53" s="103">
        <f t="shared" ref="F53" si="27">E53*C53</f>
        <v>0</v>
      </c>
      <c r="G53" s="104">
        <v>22000</v>
      </c>
      <c r="H53" s="104">
        <f t="shared" ref="H53" si="28">G53*C53</f>
        <v>22000</v>
      </c>
      <c r="I53" s="104">
        <f t="shared" ref="I53" si="29">H53+F53</f>
        <v>22000</v>
      </c>
      <c r="J53" s="305"/>
      <c r="K53" s="305"/>
      <c r="L53" s="321"/>
    </row>
    <row r="54" spans="1:12" s="300" customFormat="1" ht="15" customHeight="1" x14ac:dyDescent="0.2">
      <c r="A54" s="296" t="s">
        <v>239</v>
      </c>
      <c r="B54" s="296"/>
      <c r="C54" s="296"/>
      <c r="D54" s="296"/>
      <c r="E54" s="325"/>
      <c r="F54" s="325"/>
      <c r="G54" s="325"/>
      <c r="H54" s="325"/>
      <c r="I54" s="326"/>
      <c r="J54" s="327"/>
      <c r="K54" s="327"/>
      <c r="L54" s="326"/>
    </row>
    <row r="55" spans="1:12" s="290" customFormat="1" ht="15" customHeight="1" x14ac:dyDescent="0.2">
      <c r="A55" s="283">
        <v>8</v>
      </c>
      <c r="B55" s="127" t="s">
        <v>266</v>
      </c>
      <c r="C55" s="127"/>
      <c r="D55" s="328"/>
      <c r="E55" s="308"/>
      <c r="F55" s="308"/>
      <c r="G55" s="301"/>
      <c r="H55" s="301"/>
      <c r="I55" s="306"/>
      <c r="J55" s="303"/>
      <c r="K55" s="303"/>
      <c r="L55" s="306"/>
    </row>
    <row r="56" spans="1:12" s="312" customFormat="1" ht="15" customHeight="1" x14ac:dyDescent="0.2">
      <c r="A56" s="291">
        <v>8.1</v>
      </c>
      <c r="B56" s="213" t="s">
        <v>267</v>
      </c>
      <c r="C56" s="292">
        <v>1</v>
      </c>
      <c r="D56" s="305" t="s">
        <v>17</v>
      </c>
      <c r="E56" s="103">
        <v>176000</v>
      </c>
      <c r="F56" s="103">
        <f t="shared" ref="F56" si="30">E56*C56</f>
        <v>176000</v>
      </c>
      <c r="G56" s="104">
        <v>30800</v>
      </c>
      <c r="H56" s="104">
        <f t="shared" ref="H56" si="31">G56*C56</f>
        <v>30800</v>
      </c>
      <c r="I56" s="104">
        <f t="shared" ref="I56" si="32">H56+F56</f>
        <v>206800</v>
      </c>
      <c r="J56" s="279" t="s">
        <v>281</v>
      </c>
      <c r="K56" s="279" t="s">
        <v>315</v>
      </c>
      <c r="L56" s="294"/>
    </row>
    <row r="57" spans="1:12" s="209" customFormat="1" ht="15" customHeight="1" x14ac:dyDescent="0.2">
      <c r="A57" s="329" t="s">
        <v>239</v>
      </c>
      <c r="B57" s="329"/>
      <c r="C57" s="329"/>
      <c r="D57" s="329"/>
      <c r="E57" s="330"/>
      <c r="F57" s="330"/>
      <c r="G57" s="330"/>
      <c r="H57" s="330"/>
      <c r="I57" s="331"/>
      <c r="J57" s="332"/>
      <c r="K57" s="332"/>
      <c r="L57" s="331"/>
    </row>
    <row r="58" spans="1:12" s="290" customFormat="1" ht="15" customHeight="1" x14ac:dyDescent="0.2">
      <c r="A58" s="283">
        <v>9</v>
      </c>
      <c r="B58" s="127" t="s">
        <v>268</v>
      </c>
      <c r="C58" s="127"/>
      <c r="D58" s="129"/>
      <c r="E58" s="129"/>
      <c r="F58" s="213"/>
      <c r="G58" s="213"/>
      <c r="H58" s="213"/>
      <c r="I58" s="306"/>
      <c r="J58" s="214"/>
      <c r="K58" s="214"/>
      <c r="L58" s="306"/>
    </row>
    <row r="59" spans="1:12" s="290" customFormat="1" ht="15" customHeight="1" x14ac:dyDescent="0.2">
      <c r="A59" s="291">
        <v>9.1</v>
      </c>
      <c r="B59" s="247" t="s">
        <v>269</v>
      </c>
      <c r="C59" s="292">
        <v>1</v>
      </c>
      <c r="D59" s="214" t="s">
        <v>17</v>
      </c>
      <c r="E59" s="103">
        <v>330000</v>
      </c>
      <c r="F59" s="103">
        <f t="shared" ref="F59" si="33">E59*C59</f>
        <v>330000</v>
      </c>
      <c r="G59" s="104">
        <v>48400</v>
      </c>
      <c r="H59" s="104">
        <f t="shared" ref="H59" si="34">G59*C59</f>
        <v>48400</v>
      </c>
      <c r="I59" s="104">
        <f t="shared" ref="I59" si="35">H59+F59</f>
        <v>378400</v>
      </c>
      <c r="J59" s="293" t="s">
        <v>319</v>
      </c>
      <c r="K59" s="293" t="s">
        <v>323</v>
      </c>
      <c r="L59" s="294"/>
    </row>
    <row r="60" spans="1:12" s="300" customFormat="1" ht="15" customHeight="1" x14ac:dyDescent="0.2">
      <c r="A60" s="296" t="s">
        <v>239</v>
      </c>
      <c r="B60" s="296"/>
      <c r="C60" s="296"/>
      <c r="D60" s="296"/>
      <c r="E60" s="297"/>
      <c r="F60" s="297"/>
      <c r="G60" s="297"/>
      <c r="H60" s="297"/>
      <c r="I60" s="298"/>
      <c r="J60" s="299"/>
      <c r="K60" s="299"/>
      <c r="L60" s="298"/>
    </row>
    <row r="61" spans="1:12" s="290" customFormat="1" ht="15" customHeight="1" x14ac:dyDescent="0.2">
      <c r="A61" s="283">
        <v>10</v>
      </c>
      <c r="B61" s="127" t="s">
        <v>227</v>
      </c>
      <c r="C61" s="127"/>
      <c r="D61" s="129"/>
      <c r="E61" s="129"/>
      <c r="F61" s="129"/>
      <c r="G61" s="213"/>
      <c r="H61" s="213"/>
      <c r="I61" s="306"/>
      <c r="J61" s="214"/>
      <c r="K61" s="214"/>
      <c r="L61" s="306"/>
    </row>
    <row r="62" spans="1:12" s="290" customFormat="1" ht="15" customHeight="1" x14ac:dyDescent="0.2">
      <c r="A62" s="291">
        <v>10.1</v>
      </c>
      <c r="B62" s="247" t="s">
        <v>270</v>
      </c>
      <c r="C62" s="292">
        <v>1</v>
      </c>
      <c r="D62" s="214" t="s">
        <v>17</v>
      </c>
      <c r="E62" s="103">
        <v>0</v>
      </c>
      <c r="F62" s="103">
        <f t="shared" ref="F62:F65" si="36">E62*C62</f>
        <v>0</v>
      </c>
      <c r="G62" s="104">
        <v>44000</v>
      </c>
      <c r="H62" s="104">
        <f t="shared" ref="H62:H65" si="37">G62*C62</f>
        <v>44000</v>
      </c>
      <c r="I62" s="104">
        <f t="shared" ref="I62:I65" si="38">H62+F62</f>
        <v>44000</v>
      </c>
      <c r="J62" s="293"/>
      <c r="K62" s="293"/>
      <c r="L62" s="294"/>
    </row>
    <row r="63" spans="1:12" s="290" customFormat="1" ht="21" customHeight="1" x14ac:dyDescent="0.2">
      <c r="A63" s="291">
        <v>10.199999999999999</v>
      </c>
      <c r="B63" s="333" t="s">
        <v>271</v>
      </c>
      <c r="C63" s="292">
        <v>1</v>
      </c>
      <c r="D63" s="214" t="s">
        <v>17</v>
      </c>
      <c r="E63" s="103">
        <v>0</v>
      </c>
      <c r="F63" s="103">
        <f t="shared" si="36"/>
        <v>0</v>
      </c>
      <c r="G63" s="104">
        <v>22000</v>
      </c>
      <c r="H63" s="104">
        <f t="shared" si="37"/>
        <v>22000</v>
      </c>
      <c r="I63" s="104">
        <f t="shared" si="38"/>
        <v>22000</v>
      </c>
      <c r="J63" s="293"/>
      <c r="K63" s="293"/>
      <c r="L63" s="294"/>
    </row>
    <row r="64" spans="1:12" s="209" customFormat="1" ht="39" customHeight="1" x14ac:dyDescent="0.2">
      <c r="A64" s="291">
        <v>10.3</v>
      </c>
      <c r="B64" s="334" t="s">
        <v>272</v>
      </c>
      <c r="C64" s="292">
        <v>1</v>
      </c>
      <c r="D64" s="214" t="s">
        <v>17</v>
      </c>
      <c r="E64" s="103">
        <v>88000</v>
      </c>
      <c r="F64" s="103">
        <f t="shared" si="36"/>
        <v>88000</v>
      </c>
      <c r="G64" s="104">
        <v>22000</v>
      </c>
      <c r="H64" s="104">
        <f t="shared" si="37"/>
        <v>22000</v>
      </c>
      <c r="I64" s="104">
        <f t="shared" si="38"/>
        <v>110000</v>
      </c>
      <c r="J64" s="293"/>
      <c r="K64" s="293"/>
      <c r="L64" s="294"/>
    </row>
    <row r="65" spans="1:12" s="209" customFormat="1" ht="19.5" customHeight="1" x14ac:dyDescent="0.2">
      <c r="A65" s="291">
        <v>10.4</v>
      </c>
      <c r="B65" s="247" t="s">
        <v>273</v>
      </c>
      <c r="C65" s="292">
        <v>1</v>
      </c>
      <c r="D65" s="214" t="s">
        <v>17</v>
      </c>
      <c r="E65" s="103">
        <v>22000</v>
      </c>
      <c r="F65" s="103">
        <f t="shared" si="36"/>
        <v>22000</v>
      </c>
      <c r="G65" s="104">
        <v>22000</v>
      </c>
      <c r="H65" s="104">
        <f t="shared" si="37"/>
        <v>22000</v>
      </c>
      <c r="I65" s="104">
        <f t="shared" si="38"/>
        <v>44000</v>
      </c>
      <c r="J65" s="293"/>
      <c r="K65" s="293"/>
      <c r="L65" s="294"/>
    </row>
    <row r="66" spans="1:12" s="12" customFormat="1" ht="15" customHeight="1" x14ac:dyDescent="0.2">
      <c r="A66" s="84" t="s">
        <v>239</v>
      </c>
      <c r="B66" s="84"/>
      <c r="C66" s="84"/>
      <c r="D66" s="84"/>
      <c r="E66" s="15"/>
      <c r="F66" s="16">
        <f>SUM(F2:F65)</f>
        <v>6513007.6000000006</v>
      </c>
      <c r="G66" s="15"/>
      <c r="H66" s="16">
        <f>SUM(H2:H65)</f>
        <v>1396683.2</v>
      </c>
      <c r="I66" s="16">
        <f>SUM(I2:I65)</f>
        <v>7909690.8000000007</v>
      </c>
      <c r="J66" s="17"/>
      <c r="K66" s="17"/>
      <c r="L66" s="16"/>
    </row>
    <row r="67" spans="1:12" x14ac:dyDescent="0.2">
      <c r="E67" s="9"/>
      <c r="F67" s="9"/>
      <c r="G67" s="9"/>
    </row>
    <row r="68" spans="1:12" x14ac:dyDescent="0.2">
      <c r="E68" s="9"/>
      <c r="F68" s="9"/>
      <c r="G68" s="9"/>
    </row>
    <row r="69" spans="1:12" x14ac:dyDescent="0.2">
      <c r="E69" s="9"/>
      <c r="F69" s="9"/>
      <c r="G69" s="9"/>
      <c r="I69" s="18"/>
    </row>
    <row r="70" spans="1:12" x14ac:dyDescent="0.2">
      <c r="E70" s="9"/>
      <c r="F70" s="9"/>
      <c r="G70" s="9"/>
    </row>
    <row r="71" spans="1:12" x14ac:dyDescent="0.2">
      <c r="E71" s="9"/>
      <c r="F71" s="9"/>
      <c r="G71" s="9"/>
      <c r="I71" s="18"/>
    </row>
    <row r="72" spans="1:12" x14ac:dyDescent="0.2">
      <c r="E72" s="9"/>
      <c r="F72" s="9"/>
      <c r="G72" s="9"/>
    </row>
    <row r="73" spans="1:12" x14ac:dyDescent="0.2">
      <c r="E73" s="9"/>
      <c r="F73" s="9"/>
      <c r="G73" s="9"/>
    </row>
    <row r="74" spans="1:12" x14ac:dyDescent="0.2">
      <c r="E74" s="9"/>
      <c r="F74" s="9"/>
      <c r="G74" s="9"/>
      <c r="I74" s="18"/>
    </row>
    <row r="75" spans="1:12" x14ac:dyDescent="0.2">
      <c r="E75" s="9"/>
      <c r="F75" s="9"/>
      <c r="G75" s="9"/>
    </row>
    <row r="76" spans="1:12" x14ac:dyDescent="0.2">
      <c r="E76" s="9"/>
      <c r="F76" s="9"/>
      <c r="G76" s="9"/>
    </row>
    <row r="77" spans="1:12" x14ac:dyDescent="0.2">
      <c r="E77" s="9"/>
      <c r="F77" s="9"/>
      <c r="G77" s="9"/>
    </row>
    <row r="78" spans="1:12" x14ac:dyDescent="0.2">
      <c r="E78" s="9"/>
      <c r="F78" s="9"/>
      <c r="G78" s="9"/>
    </row>
    <row r="79" spans="1:12" x14ac:dyDescent="0.2">
      <c r="E79" s="9"/>
      <c r="F79" s="9"/>
      <c r="G79" s="9"/>
    </row>
    <row r="80" spans="1:12" x14ac:dyDescent="0.2">
      <c r="E80" s="9"/>
      <c r="F80" s="9"/>
      <c r="G80" s="9"/>
    </row>
    <row r="81" spans="5:7" x14ac:dyDescent="0.2">
      <c r="E81" s="9"/>
      <c r="F81" s="9"/>
      <c r="G81" s="9"/>
    </row>
    <row r="82" spans="5:7" x14ac:dyDescent="0.2">
      <c r="E82" s="9"/>
      <c r="F82" s="9"/>
      <c r="G82" s="9"/>
    </row>
    <row r="83" spans="5:7" x14ac:dyDescent="0.2">
      <c r="E83" s="9"/>
      <c r="F83" s="9"/>
      <c r="G83" s="9"/>
    </row>
    <row r="84" spans="5:7" x14ac:dyDescent="0.2">
      <c r="E84" s="9"/>
      <c r="F84" s="9"/>
      <c r="G84" s="9"/>
    </row>
    <row r="85" spans="5:7" x14ac:dyDescent="0.2">
      <c r="E85" s="9"/>
      <c r="F85" s="9"/>
      <c r="G85" s="9"/>
    </row>
    <row r="86" spans="5:7" x14ac:dyDescent="0.2">
      <c r="E86" s="9"/>
      <c r="F86" s="9"/>
      <c r="G86" s="9"/>
    </row>
    <row r="87" spans="5:7" x14ac:dyDescent="0.2">
      <c r="E87" s="9"/>
      <c r="F87" s="9"/>
      <c r="G87" s="9"/>
    </row>
    <row r="88" spans="5:7" x14ac:dyDescent="0.2">
      <c r="E88" s="9"/>
      <c r="F88" s="9"/>
      <c r="G88" s="9"/>
    </row>
    <row r="89" spans="5:7" x14ac:dyDescent="0.2">
      <c r="E89" s="9"/>
      <c r="F89" s="9"/>
      <c r="G89" s="9"/>
    </row>
    <row r="90" spans="5:7" x14ac:dyDescent="0.2">
      <c r="E90" s="9"/>
      <c r="F90" s="9"/>
      <c r="G90" s="9"/>
    </row>
    <row r="91" spans="5:7" x14ac:dyDescent="0.2">
      <c r="E91" s="9"/>
      <c r="F91" s="9"/>
      <c r="G91" s="9"/>
    </row>
    <row r="92" spans="5:7" x14ac:dyDescent="0.2">
      <c r="E92" s="9"/>
      <c r="F92" s="9"/>
      <c r="G92" s="9"/>
    </row>
    <row r="93" spans="5:7" x14ac:dyDescent="0.2">
      <c r="E93" s="9"/>
      <c r="F93" s="9"/>
      <c r="G93" s="9"/>
    </row>
    <row r="94" spans="5:7" x14ac:dyDescent="0.2">
      <c r="E94" s="9"/>
      <c r="F94" s="9"/>
      <c r="G94" s="9"/>
    </row>
    <row r="95" spans="5:7" x14ac:dyDescent="0.2">
      <c r="E95" s="9"/>
      <c r="F95" s="9"/>
      <c r="G95" s="9"/>
    </row>
    <row r="96" spans="5:7" x14ac:dyDescent="0.2">
      <c r="E96" s="9"/>
      <c r="F96" s="9"/>
      <c r="G96" s="9"/>
    </row>
    <row r="97" spans="5:7" x14ac:dyDescent="0.2">
      <c r="E97" s="9"/>
      <c r="F97" s="9"/>
      <c r="G97" s="9"/>
    </row>
    <row r="98" spans="5:7" x14ac:dyDescent="0.2">
      <c r="E98" s="9"/>
      <c r="F98" s="9"/>
      <c r="G98" s="9"/>
    </row>
    <row r="99" spans="5:7" x14ac:dyDescent="0.2">
      <c r="E99" s="9"/>
      <c r="F99" s="9"/>
      <c r="G99" s="9"/>
    </row>
    <row r="100" spans="5:7" x14ac:dyDescent="0.2">
      <c r="E100" s="9"/>
      <c r="F100" s="9"/>
      <c r="G100" s="9"/>
    </row>
    <row r="101" spans="5:7" x14ac:dyDescent="0.2">
      <c r="E101" s="9"/>
      <c r="F101" s="9"/>
      <c r="G101" s="9"/>
    </row>
    <row r="102" spans="5:7" x14ac:dyDescent="0.2">
      <c r="E102" s="9"/>
      <c r="F102" s="9"/>
      <c r="G102" s="9"/>
    </row>
    <row r="103" spans="5:7" x14ac:dyDescent="0.2">
      <c r="E103" s="9"/>
      <c r="F103" s="9"/>
      <c r="G103" s="9"/>
    </row>
    <row r="104" spans="5:7" x14ac:dyDescent="0.2">
      <c r="E104" s="9"/>
      <c r="F104" s="9"/>
      <c r="G104" s="9"/>
    </row>
    <row r="105" spans="5:7" x14ac:dyDescent="0.2">
      <c r="E105" s="9"/>
      <c r="F105" s="9"/>
      <c r="G105" s="9"/>
    </row>
    <row r="106" spans="5:7" x14ac:dyDescent="0.2">
      <c r="E106" s="9"/>
      <c r="F106" s="9"/>
      <c r="G106" s="9"/>
    </row>
    <row r="107" spans="5:7" x14ac:dyDescent="0.2">
      <c r="E107" s="9"/>
      <c r="F107" s="9"/>
      <c r="G107" s="9"/>
    </row>
    <row r="108" spans="5:7" x14ac:dyDescent="0.2">
      <c r="E108" s="9"/>
      <c r="F108" s="9"/>
      <c r="G108" s="9"/>
    </row>
    <row r="109" spans="5:7" x14ac:dyDescent="0.2">
      <c r="E109" s="9"/>
      <c r="F109" s="9"/>
      <c r="G109" s="9"/>
    </row>
    <row r="110" spans="5:7" x14ac:dyDescent="0.2">
      <c r="E110" s="9"/>
      <c r="F110" s="9"/>
      <c r="G110" s="9"/>
    </row>
    <row r="111" spans="5:7" x14ac:dyDescent="0.2">
      <c r="E111" s="9"/>
      <c r="F111" s="9"/>
      <c r="G111" s="9"/>
    </row>
    <row r="112" spans="5:7" x14ac:dyDescent="0.2">
      <c r="E112" s="9"/>
      <c r="F112" s="9"/>
      <c r="G112" s="9"/>
    </row>
    <row r="113" spans="5:7" x14ac:dyDescent="0.2">
      <c r="E113" s="9"/>
      <c r="F113" s="9"/>
      <c r="G113" s="9"/>
    </row>
    <row r="114" spans="5:7" x14ac:dyDescent="0.2">
      <c r="E114" s="9"/>
      <c r="F114" s="9"/>
      <c r="G114" s="9"/>
    </row>
    <row r="115" spans="5:7" x14ac:dyDescent="0.2">
      <c r="E115" s="9"/>
      <c r="F115" s="9"/>
      <c r="G115" s="9"/>
    </row>
    <row r="116" spans="5:7" x14ac:dyDescent="0.2">
      <c r="E116" s="9"/>
      <c r="F116" s="9"/>
      <c r="G116" s="9"/>
    </row>
    <row r="117" spans="5:7" x14ac:dyDescent="0.2">
      <c r="E117" s="9"/>
      <c r="F117" s="9"/>
      <c r="G117" s="9"/>
    </row>
    <row r="118" spans="5:7" x14ac:dyDescent="0.2">
      <c r="E118" s="9"/>
      <c r="F118" s="9"/>
      <c r="G118" s="9"/>
    </row>
    <row r="119" spans="5:7" x14ac:dyDescent="0.2">
      <c r="E119" s="9"/>
      <c r="F119" s="9"/>
      <c r="G119" s="9"/>
    </row>
    <row r="120" spans="5:7" x14ac:dyDescent="0.2">
      <c r="E120" s="9"/>
      <c r="F120" s="9"/>
      <c r="G120" s="9"/>
    </row>
    <row r="121" spans="5:7" x14ac:dyDescent="0.2">
      <c r="E121" s="9"/>
      <c r="F121" s="9"/>
      <c r="G121" s="9"/>
    </row>
    <row r="122" spans="5:7" x14ac:dyDescent="0.2">
      <c r="E122" s="9"/>
      <c r="F122" s="9"/>
      <c r="G122" s="9"/>
    </row>
    <row r="123" spans="5:7" x14ac:dyDescent="0.2">
      <c r="E123" s="9"/>
      <c r="F123" s="9"/>
      <c r="G123" s="9"/>
    </row>
    <row r="124" spans="5:7" x14ac:dyDescent="0.2">
      <c r="E124" s="9"/>
      <c r="F124" s="9"/>
      <c r="G124" s="9"/>
    </row>
    <row r="125" spans="5:7" x14ac:dyDescent="0.2">
      <c r="E125" s="9"/>
      <c r="F125" s="9"/>
      <c r="G125" s="9"/>
    </row>
    <row r="126" spans="5:7" x14ac:dyDescent="0.2">
      <c r="E126" s="9"/>
      <c r="F126" s="9"/>
      <c r="G126" s="9"/>
    </row>
    <row r="127" spans="5:7" x14ac:dyDescent="0.2">
      <c r="E127" s="9"/>
      <c r="F127" s="9"/>
      <c r="G127" s="9"/>
    </row>
    <row r="128" spans="5:7" x14ac:dyDescent="0.2">
      <c r="E128" s="9"/>
      <c r="F128" s="9"/>
      <c r="G128" s="9"/>
    </row>
    <row r="129" spans="5:7" x14ac:dyDescent="0.2">
      <c r="E129" s="9"/>
      <c r="F129" s="9"/>
      <c r="G129" s="9"/>
    </row>
    <row r="130" spans="5:7" x14ac:dyDescent="0.2">
      <c r="E130" s="9"/>
      <c r="F130" s="9"/>
      <c r="G130" s="9"/>
    </row>
    <row r="131" spans="5:7" x14ac:dyDescent="0.2">
      <c r="E131" s="9"/>
      <c r="F131" s="9"/>
      <c r="G131" s="9"/>
    </row>
    <row r="132" spans="5:7" x14ac:dyDescent="0.2">
      <c r="E132" s="9"/>
      <c r="F132" s="9"/>
      <c r="G132" s="9"/>
    </row>
    <row r="133" spans="5:7" x14ac:dyDescent="0.2">
      <c r="E133" s="9"/>
      <c r="F133" s="9"/>
      <c r="G133" s="9"/>
    </row>
    <row r="134" spans="5:7" x14ac:dyDescent="0.2">
      <c r="E134" s="9"/>
      <c r="F134" s="9"/>
      <c r="G134" s="9"/>
    </row>
    <row r="135" spans="5:7" x14ac:dyDescent="0.2">
      <c r="E135" s="9"/>
      <c r="F135" s="9"/>
      <c r="G135" s="9"/>
    </row>
    <row r="136" spans="5:7" x14ac:dyDescent="0.2">
      <c r="E136" s="9"/>
      <c r="F136" s="9"/>
      <c r="G136" s="9"/>
    </row>
    <row r="137" spans="5:7" x14ac:dyDescent="0.2">
      <c r="E137" s="9"/>
      <c r="F137" s="9"/>
      <c r="G137" s="9"/>
    </row>
    <row r="138" spans="5:7" x14ac:dyDescent="0.2">
      <c r="E138" s="9"/>
      <c r="F138" s="9"/>
      <c r="G138" s="9"/>
    </row>
    <row r="139" spans="5:7" x14ac:dyDescent="0.2">
      <c r="E139" s="9"/>
      <c r="F139" s="9"/>
      <c r="G139" s="9"/>
    </row>
    <row r="140" spans="5:7" x14ac:dyDescent="0.2">
      <c r="E140" s="9"/>
      <c r="F140" s="9"/>
      <c r="G140" s="9"/>
    </row>
    <row r="141" spans="5:7" x14ac:dyDescent="0.2">
      <c r="E141" s="9"/>
      <c r="F141" s="9"/>
      <c r="G141" s="9"/>
    </row>
  </sheetData>
  <mergeCells count="22">
    <mergeCell ref="A66:D66"/>
    <mergeCell ref="K6:K7"/>
    <mergeCell ref="L6:L7"/>
    <mergeCell ref="A15:D15"/>
    <mergeCell ref="A18:D18"/>
    <mergeCell ref="A22:D22"/>
    <mergeCell ref="A33:D33"/>
    <mergeCell ref="A36:D36"/>
    <mergeCell ref="A51:D51"/>
    <mergeCell ref="A54:D54"/>
    <mergeCell ref="A57:D57"/>
    <mergeCell ref="A60:D60"/>
    <mergeCell ref="A1:L3"/>
    <mergeCell ref="A4:I4"/>
    <mergeCell ref="A6:A7"/>
    <mergeCell ref="B6:B7"/>
    <mergeCell ref="C6:C7"/>
    <mergeCell ref="D6:D7"/>
    <mergeCell ref="E6:F6"/>
    <mergeCell ref="G6:H6"/>
    <mergeCell ref="I6:I7"/>
    <mergeCell ref="J6:J7"/>
  </mergeCells>
  <printOptions horizontalCentered="1"/>
  <pageMargins left="0.51181102362204722" right="0.23622047244094491" top="0.74803149606299213" bottom="0.51181102362204722" header="0.31496062992125984" footer="0.15748031496062992"/>
  <pageSetup paperSize="9" scale="85" firstPageNumber="14" fitToHeight="4" orientation="landscape" useFirstPageNumber="1" r:id="rId1"/>
  <headerFooter alignWithMargins="0">
    <oddFooter xml:space="preserve">&amp;L&amp;"Arial,Bold"Fahim, Nanji &amp;&amp; deSouza (Pvt.) Ltd.
&amp;"Arial,Regular"Consulting Engineers&amp;R&amp;"Arial,Bold" Page - &amp;P
</oddFooter>
  </headerFooter>
  <rowBreaks count="1" manualBreakCount="1">
    <brk id="41" max="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6AF1-5EAC-4EE3-BD59-A89395F0E7CE}">
  <dimension ref="A1:M223"/>
  <sheetViews>
    <sheetView showGridLines="0" view="pageBreakPreview" topLeftCell="A195" zoomScale="85" zoomScaleNormal="110" zoomScaleSheetLayoutView="85" workbookViewId="0">
      <selection activeCell="D230" sqref="D230"/>
    </sheetView>
  </sheetViews>
  <sheetFormatPr defaultColWidth="9.140625" defaultRowHeight="12.75" x14ac:dyDescent="0.2"/>
  <cols>
    <col min="1" max="1" width="8.5703125" style="24" customWidth="1"/>
    <col min="2" max="2" width="20.5703125" style="22" customWidth="1"/>
    <col min="3" max="3" width="25.5703125" style="22" customWidth="1"/>
    <col min="4" max="4" width="68.5703125" style="22" customWidth="1"/>
    <col min="5" max="5" width="11.42578125" style="24" customWidth="1"/>
    <col min="6" max="6" width="5.5703125" style="24" customWidth="1"/>
    <col min="7" max="8" width="11.42578125" style="24" customWidth="1"/>
    <col min="9" max="10" width="11.42578125" style="26" customWidth="1"/>
    <col min="11" max="11" width="16" style="26" customWidth="1"/>
    <col min="12" max="13" width="11.42578125" style="26" customWidth="1"/>
    <col min="14" max="247" width="9.140625" style="22"/>
    <col min="248" max="248" width="8.5703125" style="22" customWidth="1"/>
    <col min="249" max="249" width="20.5703125" style="22" customWidth="1"/>
    <col min="250" max="250" width="25.5703125" style="22" customWidth="1"/>
    <col min="251" max="251" width="55.5703125" style="22" customWidth="1"/>
    <col min="252" max="252" width="11.42578125" style="22" customWidth="1"/>
    <col min="253" max="253" width="5.5703125" style="22" customWidth="1"/>
    <col min="254" max="261" width="11.42578125" style="22" customWidth="1"/>
    <col min="262" max="503" width="9.140625" style="22"/>
    <col min="504" max="504" width="8.5703125" style="22" customWidth="1"/>
    <col min="505" max="505" width="20.5703125" style="22" customWidth="1"/>
    <col min="506" max="506" width="25.5703125" style="22" customWidth="1"/>
    <col min="507" max="507" width="55.5703125" style="22" customWidth="1"/>
    <col min="508" max="508" width="11.42578125" style="22" customWidth="1"/>
    <col min="509" max="509" width="5.5703125" style="22" customWidth="1"/>
    <col min="510" max="517" width="11.42578125" style="22" customWidth="1"/>
    <col min="518" max="759" width="9.140625" style="22"/>
    <col min="760" max="760" width="8.5703125" style="22" customWidth="1"/>
    <col min="761" max="761" width="20.5703125" style="22" customWidth="1"/>
    <col min="762" max="762" width="25.5703125" style="22" customWidth="1"/>
    <col min="763" max="763" width="55.5703125" style="22" customWidth="1"/>
    <col min="764" max="764" width="11.42578125" style="22" customWidth="1"/>
    <col min="765" max="765" width="5.5703125" style="22" customWidth="1"/>
    <col min="766" max="773" width="11.42578125" style="22" customWidth="1"/>
    <col min="774" max="1015" width="9.140625" style="22"/>
    <col min="1016" max="1016" width="8.5703125" style="22" customWidth="1"/>
    <col min="1017" max="1017" width="20.5703125" style="22" customWidth="1"/>
    <col min="1018" max="1018" width="25.5703125" style="22" customWidth="1"/>
    <col min="1019" max="1019" width="55.5703125" style="22" customWidth="1"/>
    <col min="1020" max="1020" width="11.42578125" style="22" customWidth="1"/>
    <col min="1021" max="1021" width="5.5703125" style="22" customWidth="1"/>
    <col min="1022" max="1029" width="11.42578125" style="22" customWidth="1"/>
    <col min="1030" max="1271" width="9.140625" style="22"/>
    <col min="1272" max="1272" width="8.5703125" style="22" customWidth="1"/>
    <col min="1273" max="1273" width="20.5703125" style="22" customWidth="1"/>
    <col min="1274" max="1274" width="25.5703125" style="22" customWidth="1"/>
    <col min="1275" max="1275" width="55.5703125" style="22" customWidth="1"/>
    <col min="1276" max="1276" width="11.42578125" style="22" customWidth="1"/>
    <col min="1277" max="1277" width="5.5703125" style="22" customWidth="1"/>
    <col min="1278" max="1285" width="11.42578125" style="22" customWidth="1"/>
    <col min="1286" max="1527" width="9.140625" style="22"/>
    <col min="1528" max="1528" width="8.5703125" style="22" customWidth="1"/>
    <col min="1529" max="1529" width="20.5703125" style="22" customWidth="1"/>
    <col min="1530" max="1530" width="25.5703125" style="22" customWidth="1"/>
    <col min="1531" max="1531" width="55.5703125" style="22" customWidth="1"/>
    <col min="1532" max="1532" width="11.42578125" style="22" customWidth="1"/>
    <col min="1533" max="1533" width="5.5703125" style="22" customWidth="1"/>
    <col min="1534" max="1541" width="11.42578125" style="22" customWidth="1"/>
    <col min="1542" max="1783" width="9.140625" style="22"/>
    <col min="1784" max="1784" width="8.5703125" style="22" customWidth="1"/>
    <col min="1785" max="1785" width="20.5703125" style="22" customWidth="1"/>
    <col min="1786" max="1786" width="25.5703125" style="22" customWidth="1"/>
    <col min="1787" max="1787" width="55.5703125" style="22" customWidth="1"/>
    <col min="1788" max="1788" width="11.42578125" style="22" customWidth="1"/>
    <col min="1789" max="1789" width="5.5703125" style="22" customWidth="1"/>
    <col min="1790" max="1797" width="11.42578125" style="22" customWidth="1"/>
    <col min="1798" max="2039" width="9.140625" style="22"/>
    <col min="2040" max="2040" width="8.5703125" style="22" customWidth="1"/>
    <col min="2041" max="2041" width="20.5703125" style="22" customWidth="1"/>
    <col min="2042" max="2042" width="25.5703125" style="22" customWidth="1"/>
    <col min="2043" max="2043" width="55.5703125" style="22" customWidth="1"/>
    <col min="2044" max="2044" width="11.42578125" style="22" customWidth="1"/>
    <col min="2045" max="2045" width="5.5703125" style="22" customWidth="1"/>
    <col min="2046" max="2053" width="11.42578125" style="22" customWidth="1"/>
    <col min="2054" max="2295" width="9.140625" style="22"/>
    <col min="2296" max="2296" width="8.5703125" style="22" customWidth="1"/>
    <col min="2297" max="2297" width="20.5703125" style="22" customWidth="1"/>
    <col min="2298" max="2298" width="25.5703125" style="22" customWidth="1"/>
    <col min="2299" max="2299" width="55.5703125" style="22" customWidth="1"/>
    <col min="2300" max="2300" width="11.42578125" style="22" customWidth="1"/>
    <col min="2301" max="2301" width="5.5703125" style="22" customWidth="1"/>
    <col min="2302" max="2309" width="11.42578125" style="22" customWidth="1"/>
    <col min="2310" max="2551" width="9.140625" style="22"/>
    <col min="2552" max="2552" width="8.5703125" style="22" customWidth="1"/>
    <col min="2553" max="2553" width="20.5703125" style="22" customWidth="1"/>
    <col min="2554" max="2554" width="25.5703125" style="22" customWidth="1"/>
    <col min="2555" max="2555" width="55.5703125" style="22" customWidth="1"/>
    <col min="2556" max="2556" width="11.42578125" style="22" customWidth="1"/>
    <col min="2557" max="2557" width="5.5703125" style="22" customWidth="1"/>
    <col min="2558" max="2565" width="11.42578125" style="22" customWidth="1"/>
    <col min="2566" max="2807" width="9.140625" style="22"/>
    <col min="2808" max="2808" width="8.5703125" style="22" customWidth="1"/>
    <col min="2809" max="2809" width="20.5703125" style="22" customWidth="1"/>
    <col min="2810" max="2810" width="25.5703125" style="22" customWidth="1"/>
    <col min="2811" max="2811" width="55.5703125" style="22" customWidth="1"/>
    <col min="2812" max="2812" width="11.42578125" style="22" customWidth="1"/>
    <col min="2813" max="2813" width="5.5703125" style="22" customWidth="1"/>
    <col min="2814" max="2821" width="11.42578125" style="22" customWidth="1"/>
    <col min="2822" max="3063" width="9.140625" style="22"/>
    <col min="3064" max="3064" width="8.5703125" style="22" customWidth="1"/>
    <col min="3065" max="3065" width="20.5703125" style="22" customWidth="1"/>
    <col min="3066" max="3066" width="25.5703125" style="22" customWidth="1"/>
    <col min="3067" max="3067" width="55.5703125" style="22" customWidth="1"/>
    <col min="3068" max="3068" width="11.42578125" style="22" customWidth="1"/>
    <col min="3069" max="3069" width="5.5703125" style="22" customWidth="1"/>
    <col min="3070" max="3077" width="11.42578125" style="22" customWidth="1"/>
    <col min="3078" max="3319" width="9.140625" style="22"/>
    <col min="3320" max="3320" width="8.5703125" style="22" customWidth="1"/>
    <col min="3321" max="3321" width="20.5703125" style="22" customWidth="1"/>
    <col min="3322" max="3322" width="25.5703125" style="22" customWidth="1"/>
    <col min="3323" max="3323" width="55.5703125" style="22" customWidth="1"/>
    <col min="3324" max="3324" width="11.42578125" style="22" customWidth="1"/>
    <col min="3325" max="3325" width="5.5703125" style="22" customWidth="1"/>
    <col min="3326" max="3333" width="11.42578125" style="22" customWidth="1"/>
    <col min="3334" max="3575" width="9.140625" style="22"/>
    <col min="3576" max="3576" width="8.5703125" style="22" customWidth="1"/>
    <col min="3577" max="3577" width="20.5703125" style="22" customWidth="1"/>
    <col min="3578" max="3578" width="25.5703125" style="22" customWidth="1"/>
    <col min="3579" max="3579" width="55.5703125" style="22" customWidth="1"/>
    <col min="3580" max="3580" width="11.42578125" style="22" customWidth="1"/>
    <col min="3581" max="3581" width="5.5703125" style="22" customWidth="1"/>
    <col min="3582" max="3589" width="11.42578125" style="22" customWidth="1"/>
    <col min="3590" max="3831" width="9.140625" style="22"/>
    <col min="3832" max="3832" width="8.5703125" style="22" customWidth="1"/>
    <col min="3833" max="3833" width="20.5703125" style="22" customWidth="1"/>
    <col min="3834" max="3834" width="25.5703125" style="22" customWidth="1"/>
    <col min="3835" max="3835" width="55.5703125" style="22" customWidth="1"/>
    <col min="3836" max="3836" width="11.42578125" style="22" customWidth="1"/>
    <col min="3837" max="3837" width="5.5703125" style="22" customWidth="1"/>
    <col min="3838" max="3845" width="11.42578125" style="22" customWidth="1"/>
    <col min="3846" max="4087" width="9.140625" style="22"/>
    <col min="4088" max="4088" width="8.5703125" style="22" customWidth="1"/>
    <col min="4089" max="4089" width="20.5703125" style="22" customWidth="1"/>
    <col min="4090" max="4090" width="25.5703125" style="22" customWidth="1"/>
    <col min="4091" max="4091" width="55.5703125" style="22" customWidth="1"/>
    <col min="4092" max="4092" width="11.42578125" style="22" customWidth="1"/>
    <col min="4093" max="4093" width="5.5703125" style="22" customWidth="1"/>
    <col min="4094" max="4101" width="11.42578125" style="22" customWidth="1"/>
    <col min="4102" max="4343" width="9.140625" style="22"/>
    <col min="4344" max="4344" width="8.5703125" style="22" customWidth="1"/>
    <col min="4345" max="4345" width="20.5703125" style="22" customWidth="1"/>
    <col min="4346" max="4346" width="25.5703125" style="22" customWidth="1"/>
    <col min="4347" max="4347" width="55.5703125" style="22" customWidth="1"/>
    <col min="4348" max="4348" width="11.42578125" style="22" customWidth="1"/>
    <col min="4349" max="4349" width="5.5703125" style="22" customWidth="1"/>
    <col min="4350" max="4357" width="11.42578125" style="22" customWidth="1"/>
    <col min="4358" max="4599" width="9.140625" style="22"/>
    <col min="4600" max="4600" width="8.5703125" style="22" customWidth="1"/>
    <col min="4601" max="4601" width="20.5703125" style="22" customWidth="1"/>
    <col min="4602" max="4602" width="25.5703125" style="22" customWidth="1"/>
    <col min="4603" max="4603" width="55.5703125" style="22" customWidth="1"/>
    <col min="4604" max="4604" width="11.42578125" style="22" customWidth="1"/>
    <col min="4605" max="4605" width="5.5703125" style="22" customWidth="1"/>
    <col min="4606" max="4613" width="11.42578125" style="22" customWidth="1"/>
    <col min="4614" max="4855" width="9.140625" style="22"/>
    <col min="4856" max="4856" width="8.5703125" style="22" customWidth="1"/>
    <col min="4857" max="4857" width="20.5703125" style="22" customWidth="1"/>
    <col min="4858" max="4858" width="25.5703125" style="22" customWidth="1"/>
    <col min="4859" max="4859" width="55.5703125" style="22" customWidth="1"/>
    <col min="4860" max="4860" width="11.42578125" style="22" customWidth="1"/>
    <col min="4861" max="4861" width="5.5703125" style="22" customWidth="1"/>
    <col min="4862" max="4869" width="11.42578125" style="22" customWidth="1"/>
    <col min="4870" max="5111" width="9.140625" style="22"/>
    <col min="5112" max="5112" width="8.5703125" style="22" customWidth="1"/>
    <col min="5113" max="5113" width="20.5703125" style="22" customWidth="1"/>
    <col min="5114" max="5114" width="25.5703125" style="22" customWidth="1"/>
    <col min="5115" max="5115" width="55.5703125" style="22" customWidth="1"/>
    <col min="5116" max="5116" width="11.42578125" style="22" customWidth="1"/>
    <col min="5117" max="5117" width="5.5703125" style="22" customWidth="1"/>
    <col min="5118" max="5125" width="11.42578125" style="22" customWidth="1"/>
    <col min="5126" max="5367" width="9.140625" style="22"/>
    <col min="5368" max="5368" width="8.5703125" style="22" customWidth="1"/>
    <col min="5369" max="5369" width="20.5703125" style="22" customWidth="1"/>
    <col min="5370" max="5370" width="25.5703125" style="22" customWidth="1"/>
    <col min="5371" max="5371" width="55.5703125" style="22" customWidth="1"/>
    <col min="5372" max="5372" width="11.42578125" style="22" customWidth="1"/>
    <col min="5373" max="5373" width="5.5703125" style="22" customWidth="1"/>
    <col min="5374" max="5381" width="11.42578125" style="22" customWidth="1"/>
    <col min="5382" max="5623" width="9.140625" style="22"/>
    <col min="5624" max="5624" width="8.5703125" style="22" customWidth="1"/>
    <col min="5625" max="5625" width="20.5703125" style="22" customWidth="1"/>
    <col min="5626" max="5626" width="25.5703125" style="22" customWidth="1"/>
    <col min="5627" max="5627" width="55.5703125" style="22" customWidth="1"/>
    <col min="5628" max="5628" width="11.42578125" style="22" customWidth="1"/>
    <col min="5629" max="5629" width="5.5703125" style="22" customWidth="1"/>
    <col min="5630" max="5637" width="11.42578125" style="22" customWidth="1"/>
    <col min="5638" max="5879" width="9.140625" style="22"/>
    <col min="5880" max="5880" width="8.5703125" style="22" customWidth="1"/>
    <col min="5881" max="5881" width="20.5703125" style="22" customWidth="1"/>
    <col min="5882" max="5882" width="25.5703125" style="22" customWidth="1"/>
    <col min="5883" max="5883" width="55.5703125" style="22" customWidth="1"/>
    <col min="5884" max="5884" width="11.42578125" style="22" customWidth="1"/>
    <col min="5885" max="5885" width="5.5703125" style="22" customWidth="1"/>
    <col min="5886" max="5893" width="11.42578125" style="22" customWidth="1"/>
    <col min="5894" max="6135" width="9.140625" style="22"/>
    <col min="6136" max="6136" width="8.5703125" style="22" customWidth="1"/>
    <col min="6137" max="6137" width="20.5703125" style="22" customWidth="1"/>
    <col min="6138" max="6138" width="25.5703125" style="22" customWidth="1"/>
    <col min="6139" max="6139" width="55.5703125" style="22" customWidth="1"/>
    <col min="6140" max="6140" width="11.42578125" style="22" customWidth="1"/>
    <col min="6141" max="6141" width="5.5703125" style="22" customWidth="1"/>
    <col min="6142" max="6149" width="11.42578125" style="22" customWidth="1"/>
    <col min="6150" max="6391" width="9.140625" style="22"/>
    <col min="6392" max="6392" width="8.5703125" style="22" customWidth="1"/>
    <col min="6393" max="6393" width="20.5703125" style="22" customWidth="1"/>
    <col min="6394" max="6394" width="25.5703125" style="22" customWidth="1"/>
    <col min="6395" max="6395" width="55.5703125" style="22" customWidth="1"/>
    <col min="6396" max="6396" width="11.42578125" style="22" customWidth="1"/>
    <col min="6397" max="6397" width="5.5703125" style="22" customWidth="1"/>
    <col min="6398" max="6405" width="11.42578125" style="22" customWidth="1"/>
    <col min="6406" max="6647" width="9.140625" style="22"/>
    <col min="6648" max="6648" width="8.5703125" style="22" customWidth="1"/>
    <col min="6649" max="6649" width="20.5703125" style="22" customWidth="1"/>
    <col min="6650" max="6650" width="25.5703125" style="22" customWidth="1"/>
    <col min="6651" max="6651" width="55.5703125" style="22" customWidth="1"/>
    <col min="6652" max="6652" width="11.42578125" style="22" customWidth="1"/>
    <col min="6653" max="6653" width="5.5703125" style="22" customWidth="1"/>
    <col min="6654" max="6661" width="11.42578125" style="22" customWidth="1"/>
    <col min="6662" max="6903" width="9.140625" style="22"/>
    <col min="6904" max="6904" width="8.5703125" style="22" customWidth="1"/>
    <col min="6905" max="6905" width="20.5703125" style="22" customWidth="1"/>
    <col min="6906" max="6906" width="25.5703125" style="22" customWidth="1"/>
    <col min="6907" max="6907" width="55.5703125" style="22" customWidth="1"/>
    <col min="6908" max="6908" width="11.42578125" style="22" customWidth="1"/>
    <col min="6909" max="6909" width="5.5703125" style="22" customWidth="1"/>
    <col min="6910" max="6917" width="11.42578125" style="22" customWidth="1"/>
    <col min="6918" max="7159" width="9.140625" style="22"/>
    <col min="7160" max="7160" width="8.5703125" style="22" customWidth="1"/>
    <col min="7161" max="7161" width="20.5703125" style="22" customWidth="1"/>
    <col min="7162" max="7162" width="25.5703125" style="22" customWidth="1"/>
    <col min="7163" max="7163" width="55.5703125" style="22" customWidth="1"/>
    <col min="7164" max="7164" width="11.42578125" style="22" customWidth="1"/>
    <col min="7165" max="7165" width="5.5703125" style="22" customWidth="1"/>
    <col min="7166" max="7173" width="11.42578125" style="22" customWidth="1"/>
    <col min="7174" max="7415" width="9.140625" style="22"/>
    <col min="7416" max="7416" width="8.5703125" style="22" customWidth="1"/>
    <col min="7417" max="7417" width="20.5703125" style="22" customWidth="1"/>
    <col min="7418" max="7418" width="25.5703125" style="22" customWidth="1"/>
    <col min="7419" max="7419" width="55.5703125" style="22" customWidth="1"/>
    <col min="7420" max="7420" width="11.42578125" style="22" customWidth="1"/>
    <col min="7421" max="7421" width="5.5703125" style="22" customWidth="1"/>
    <col min="7422" max="7429" width="11.42578125" style="22" customWidth="1"/>
    <col min="7430" max="7671" width="9.140625" style="22"/>
    <col min="7672" max="7672" width="8.5703125" style="22" customWidth="1"/>
    <col min="7673" max="7673" width="20.5703125" style="22" customWidth="1"/>
    <col min="7674" max="7674" width="25.5703125" style="22" customWidth="1"/>
    <col min="7675" max="7675" width="55.5703125" style="22" customWidth="1"/>
    <col min="7676" max="7676" width="11.42578125" style="22" customWidth="1"/>
    <col min="7677" max="7677" width="5.5703125" style="22" customWidth="1"/>
    <col min="7678" max="7685" width="11.42578125" style="22" customWidth="1"/>
    <col min="7686" max="7927" width="9.140625" style="22"/>
    <col min="7928" max="7928" width="8.5703125" style="22" customWidth="1"/>
    <col min="7929" max="7929" width="20.5703125" style="22" customWidth="1"/>
    <col min="7930" max="7930" width="25.5703125" style="22" customWidth="1"/>
    <col min="7931" max="7931" width="55.5703125" style="22" customWidth="1"/>
    <col min="7932" max="7932" width="11.42578125" style="22" customWidth="1"/>
    <col min="7933" max="7933" width="5.5703125" style="22" customWidth="1"/>
    <col min="7934" max="7941" width="11.42578125" style="22" customWidth="1"/>
    <col min="7942" max="8183" width="9.140625" style="22"/>
    <col min="8184" max="8184" width="8.5703125" style="22" customWidth="1"/>
    <col min="8185" max="8185" width="20.5703125" style="22" customWidth="1"/>
    <col min="8186" max="8186" width="25.5703125" style="22" customWidth="1"/>
    <col min="8187" max="8187" width="55.5703125" style="22" customWidth="1"/>
    <col min="8188" max="8188" width="11.42578125" style="22" customWidth="1"/>
    <col min="8189" max="8189" width="5.5703125" style="22" customWidth="1"/>
    <col min="8190" max="8197" width="11.42578125" style="22" customWidth="1"/>
    <col min="8198" max="8439" width="9.140625" style="22"/>
    <col min="8440" max="8440" width="8.5703125" style="22" customWidth="1"/>
    <col min="8441" max="8441" width="20.5703125" style="22" customWidth="1"/>
    <col min="8442" max="8442" width="25.5703125" style="22" customWidth="1"/>
    <col min="8443" max="8443" width="55.5703125" style="22" customWidth="1"/>
    <col min="8444" max="8444" width="11.42578125" style="22" customWidth="1"/>
    <col min="8445" max="8445" width="5.5703125" style="22" customWidth="1"/>
    <col min="8446" max="8453" width="11.42578125" style="22" customWidth="1"/>
    <col min="8454" max="8695" width="9.140625" style="22"/>
    <col min="8696" max="8696" width="8.5703125" style="22" customWidth="1"/>
    <col min="8697" max="8697" width="20.5703125" style="22" customWidth="1"/>
    <col min="8698" max="8698" width="25.5703125" style="22" customWidth="1"/>
    <col min="8699" max="8699" width="55.5703125" style="22" customWidth="1"/>
    <col min="8700" max="8700" width="11.42578125" style="22" customWidth="1"/>
    <col min="8701" max="8701" width="5.5703125" style="22" customWidth="1"/>
    <col min="8702" max="8709" width="11.42578125" style="22" customWidth="1"/>
    <col min="8710" max="8951" width="9.140625" style="22"/>
    <col min="8952" max="8952" width="8.5703125" style="22" customWidth="1"/>
    <col min="8953" max="8953" width="20.5703125" style="22" customWidth="1"/>
    <col min="8954" max="8954" width="25.5703125" style="22" customWidth="1"/>
    <col min="8955" max="8955" width="55.5703125" style="22" customWidth="1"/>
    <col min="8956" max="8956" width="11.42578125" style="22" customWidth="1"/>
    <col min="8957" max="8957" width="5.5703125" style="22" customWidth="1"/>
    <col min="8958" max="8965" width="11.42578125" style="22" customWidth="1"/>
    <col min="8966" max="9207" width="9.140625" style="22"/>
    <col min="9208" max="9208" width="8.5703125" style="22" customWidth="1"/>
    <col min="9209" max="9209" width="20.5703125" style="22" customWidth="1"/>
    <col min="9210" max="9210" width="25.5703125" style="22" customWidth="1"/>
    <col min="9211" max="9211" width="55.5703125" style="22" customWidth="1"/>
    <col min="9212" max="9212" width="11.42578125" style="22" customWidth="1"/>
    <col min="9213" max="9213" width="5.5703125" style="22" customWidth="1"/>
    <col min="9214" max="9221" width="11.42578125" style="22" customWidth="1"/>
    <col min="9222" max="9463" width="9.140625" style="22"/>
    <col min="9464" max="9464" width="8.5703125" style="22" customWidth="1"/>
    <col min="9465" max="9465" width="20.5703125" style="22" customWidth="1"/>
    <col min="9466" max="9466" width="25.5703125" style="22" customWidth="1"/>
    <col min="9467" max="9467" width="55.5703125" style="22" customWidth="1"/>
    <col min="9468" max="9468" width="11.42578125" style="22" customWidth="1"/>
    <col min="9469" max="9469" width="5.5703125" style="22" customWidth="1"/>
    <col min="9470" max="9477" width="11.42578125" style="22" customWidth="1"/>
    <col min="9478" max="9719" width="9.140625" style="22"/>
    <col min="9720" max="9720" width="8.5703125" style="22" customWidth="1"/>
    <col min="9721" max="9721" width="20.5703125" style="22" customWidth="1"/>
    <col min="9722" max="9722" width="25.5703125" style="22" customWidth="1"/>
    <col min="9723" max="9723" width="55.5703125" style="22" customWidth="1"/>
    <col min="9724" max="9724" width="11.42578125" style="22" customWidth="1"/>
    <col min="9725" max="9725" width="5.5703125" style="22" customWidth="1"/>
    <col min="9726" max="9733" width="11.42578125" style="22" customWidth="1"/>
    <col min="9734" max="9975" width="9.140625" style="22"/>
    <col min="9976" max="9976" width="8.5703125" style="22" customWidth="1"/>
    <col min="9977" max="9977" width="20.5703125" style="22" customWidth="1"/>
    <col min="9978" max="9978" width="25.5703125" style="22" customWidth="1"/>
    <col min="9979" max="9979" width="55.5703125" style="22" customWidth="1"/>
    <col min="9980" max="9980" width="11.42578125" style="22" customWidth="1"/>
    <col min="9981" max="9981" width="5.5703125" style="22" customWidth="1"/>
    <col min="9982" max="9989" width="11.42578125" style="22" customWidth="1"/>
    <col min="9990" max="10231" width="9.140625" style="22"/>
    <col min="10232" max="10232" width="8.5703125" style="22" customWidth="1"/>
    <col min="10233" max="10233" width="20.5703125" style="22" customWidth="1"/>
    <col min="10234" max="10234" width="25.5703125" style="22" customWidth="1"/>
    <col min="10235" max="10235" width="55.5703125" style="22" customWidth="1"/>
    <col min="10236" max="10236" width="11.42578125" style="22" customWidth="1"/>
    <col min="10237" max="10237" width="5.5703125" style="22" customWidth="1"/>
    <col min="10238" max="10245" width="11.42578125" style="22" customWidth="1"/>
    <col min="10246" max="10487" width="9.140625" style="22"/>
    <col min="10488" max="10488" width="8.5703125" style="22" customWidth="1"/>
    <col min="10489" max="10489" width="20.5703125" style="22" customWidth="1"/>
    <col min="10490" max="10490" width="25.5703125" style="22" customWidth="1"/>
    <col min="10491" max="10491" width="55.5703125" style="22" customWidth="1"/>
    <col min="10492" max="10492" width="11.42578125" style="22" customWidth="1"/>
    <col min="10493" max="10493" width="5.5703125" style="22" customWidth="1"/>
    <col min="10494" max="10501" width="11.42578125" style="22" customWidth="1"/>
    <col min="10502" max="10743" width="9.140625" style="22"/>
    <col min="10744" max="10744" width="8.5703125" style="22" customWidth="1"/>
    <col min="10745" max="10745" width="20.5703125" style="22" customWidth="1"/>
    <col min="10746" max="10746" width="25.5703125" style="22" customWidth="1"/>
    <col min="10747" max="10747" width="55.5703125" style="22" customWidth="1"/>
    <col min="10748" max="10748" width="11.42578125" style="22" customWidth="1"/>
    <col min="10749" max="10749" width="5.5703125" style="22" customWidth="1"/>
    <col min="10750" max="10757" width="11.42578125" style="22" customWidth="1"/>
    <col min="10758" max="10999" width="9.140625" style="22"/>
    <col min="11000" max="11000" width="8.5703125" style="22" customWidth="1"/>
    <col min="11001" max="11001" width="20.5703125" style="22" customWidth="1"/>
    <col min="11002" max="11002" width="25.5703125" style="22" customWidth="1"/>
    <col min="11003" max="11003" width="55.5703125" style="22" customWidth="1"/>
    <col min="11004" max="11004" width="11.42578125" style="22" customWidth="1"/>
    <col min="11005" max="11005" width="5.5703125" style="22" customWidth="1"/>
    <col min="11006" max="11013" width="11.42578125" style="22" customWidth="1"/>
    <col min="11014" max="11255" width="9.140625" style="22"/>
    <col min="11256" max="11256" width="8.5703125" style="22" customWidth="1"/>
    <col min="11257" max="11257" width="20.5703125" style="22" customWidth="1"/>
    <col min="11258" max="11258" width="25.5703125" style="22" customWidth="1"/>
    <col min="11259" max="11259" width="55.5703125" style="22" customWidth="1"/>
    <col min="11260" max="11260" width="11.42578125" style="22" customWidth="1"/>
    <col min="11261" max="11261" width="5.5703125" style="22" customWidth="1"/>
    <col min="11262" max="11269" width="11.42578125" style="22" customWidth="1"/>
    <col min="11270" max="11511" width="9.140625" style="22"/>
    <col min="11512" max="11512" width="8.5703125" style="22" customWidth="1"/>
    <col min="11513" max="11513" width="20.5703125" style="22" customWidth="1"/>
    <col min="11514" max="11514" width="25.5703125" style="22" customWidth="1"/>
    <col min="11515" max="11515" width="55.5703125" style="22" customWidth="1"/>
    <col min="11516" max="11516" width="11.42578125" style="22" customWidth="1"/>
    <col min="11517" max="11517" width="5.5703125" style="22" customWidth="1"/>
    <col min="11518" max="11525" width="11.42578125" style="22" customWidth="1"/>
    <col min="11526" max="11767" width="9.140625" style="22"/>
    <col min="11768" max="11768" width="8.5703125" style="22" customWidth="1"/>
    <col min="11769" max="11769" width="20.5703125" style="22" customWidth="1"/>
    <col min="11770" max="11770" width="25.5703125" style="22" customWidth="1"/>
    <col min="11771" max="11771" width="55.5703125" style="22" customWidth="1"/>
    <col min="11772" max="11772" width="11.42578125" style="22" customWidth="1"/>
    <col min="11773" max="11773" width="5.5703125" style="22" customWidth="1"/>
    <col min="11774" max="11781" width="11.42578125" style="22" customWidth="1"/>
    <col min="11782" max="12023" width="9.140625" style="22"/>
    <col min="12024" max="12024" width="8.5703125" style="22" customWidth="1"/>
    <col min="12025" max="12025" width="20.5703125" style="22" customWidth="1"/>
    <col min="12026" max="12026" width="25.5703125" style="22" customWidth="1"/>
    <col min="12027" max="12027" width="55.5703125" style="22" customWidth="1"/>
    <col min="12028" max="12028" width="11.42578125" style="22" customWidth="1"/>
    <col min="12029" max="12029" width="5.5703125" style="22" customWidth="1"/>
    <col min="12030" max="12037" width="11.42578125" style="22" customWidth="1"/>
    <col min="12038" max="12279" width="9.140625" style="22"/>
    <col min="12280" max="12280" width="8.5703125" style="22" customWidth="1"/>
    <col min="12281" max="12281" width="20.5703125" style="22" customWidth="1"/>
    <col min="12282" max="12282" width="25.5703125" style="22" customWidth="1"/>
    <col min="12283" max="12283" width="55.5703125" style="22" customWidth="1"/>
    <col min="12284" max="12284" width="11.42578125" style="22" customWidth="1"/>
    <col min="12285" max="12285" width="5.5703125" style="22" customWidth="1"/>
    <col min="12286" max="12293" width="11.42578125" style="22" customWidth="1"/>
    <col min="12294" max="12535" width="9.140625" style="22"/>
    <col min="12536" max="12536" width="8.5703125" style="22" customWidth="1"/>
    <col min="12537" max="12537" width="20.5703125" style="22" customWidth="1"/>
    <col min="12538" max="12538" width="25.5703125" style="22" customWidth="1"/>
    <col min="12539" max="12539" width="55.5703125" style="22" customWidth="1"/>
    <col min="12540" max="12540" width="11.42578125" style="22" customWidth="1"/>
    <col min="12541" max="12541" width="5.5703125" style="22" customWidth="1"/>
    <col min="12542" max="12549" width="11.42578125" style="22" customWidth="1"/>
    <col min="12550" max="12791" width="9.140625" style="22"/>
    <col min="12792" max="12792" width="8.5703125" style="22" customWidth="1"/>
    <col min="12793" max="12793" width="20.5703125" style="22" customWidth="1"/>
    <col min="12794" max="12794" width="25.5703125" style="22" customWidth="1"/>
    <col min="12795" max="12795" width="55.5703125" style="22" customWidth="1"/>
    <col min="12796" max="12796" width="11.42578125" style="22" customWidth="1"/>
    <col min="12797" max="12797" width="5.5703125" style="22" customWidth="1"/>
    <col min="12798" max="12805" width="11.42578125" style="22" customWidth="1"/>
    <col min="12806" max="13047" width="9.140625" style="22"/>
    <col min="13048" max="13048" width="8.5703125" style="22" customWidth="1"/>
    <col min="13049" max="13049" width="20.5703125" style="22" customWidth="1"/>
    <col min="13050" max="13050" width="25.5703125" style="22" customWidth="1"/>
    <col min="13051" max="13051" width="55.5703125" style="22" customWidth="1"/>
    <col min="13052" max="13052" width="11.42578125" style="22" customWidth="1"/>
    <col min="13053" max="13053" width="5.5703125" style="22" customWidth="1"/>
    <col min="13054" max="13061" width="11.42578125" style="22" customWidth="1"/>
    <col min="13062" max="13303" width="9.140625" style="22"/>
    <col min="13304" max="13304" width="8.5703125" style="22" customWidth="1"/>
    <col min="13305" max="13305" width="20.5703125" style="22" customWidth="1"/>
    <col min="13306" max="13306" width="25.5703125" style="22" customWidth="1"/>
    <col min="13307" max="13307" width="55.5703125" style="22" customWidth="1"/>
    <col min="13308" max="13308" width="11.42578125" style="22" customWidth="1"/>
    <col min="13309" max="13309" width="5.5703125" style="22" customWidth="1"/>
    <col min="13310" max="13317" width="11.42578125" style="22" customWidth="1"/>
    <col min="13318" max="13559" width="9.140625" style="22"/>
    <col min="13560" max="13560" width="8.5703125" style="22" customWidth="1"/>
    <col min="13561" max="13561" width="20.5703125" style="22" customWidth="1"/>
    <col min="13562" max="13562" width="25.5703125" style="22" customWidth="1"/>
    <col min="13563" max="13563" width="55.5703125" style="22" customWidth="1"/>
    <col min="13564" max="13564" width="11.42578125" style="22" customWidth="1"/>
    <col min="13565" max="13565" width="5.5703125" style="22" customWidth="1"/>
    <col min="13566" max="13573" width="11.42578125" style="22" customWidth="1"/>
    <col min="13574" max="13815" width="9.140625" style="22"/>
    <col min="13816" max="13816" width="8.5703125" style="22" customWidth="1"/>
    <col min="13817" max="13817" width="20.5703125" style="22" customWidth="1"/>
    <col min="13818" max="13818" width="25.5703125" style="22" customWidth="1"/>
    <col min="13819" max="13819" width="55.5703125" style="22" customWidth="1"/>
    <col min="13820" max="13820" width="11.42578125" style="22" customWidth="1"/>
    <col min="13821" max="13821" width="5.5703125" style="22" customWidth="1"/>
    <col min="13822" max="13829" width="11.42578125" style="22" customWidth="1"/>
    <col min="13830" max="14071" width="9.140625" style="22"/>
    <col min="14072" max="14072" width="8.5703125" style="22" customWidth="1"/>
    <col min="14073" max="14073" width="20.5703125" style="22" customWidth="1"/>
    <col min="14074" max="14074" width="25.5703125" style="22" customWidth="1"/>
    <col min="14075" max="14075" width="55.5703125" style="22" customWidth="1"/>
    <col min="14076" max="14076" width="11.42578125" style="22" customWidth="1"/>
    <col min="14077" max="14077" width="5.5703125" style="22" customWidth="1"/>
    <col min="14078" max="14085" width="11.42578125" style="22" customWidth="1"/>
    <col min="14086" max="14327" width="9.140625" style="22"/>
    <col min="14328" max="14328" width="8.5703125" style="22" customWidth="1"/>
    <col min="14329" max="14329" width="20.5703125" style="22" customWidth="1"/>
    <col min="14330" max="14330" width="25.5703125" style="22" customWidth="1"/>
    <col min="14331" max="14331" width="55.5703125" style="22" customWidth="1"/>
    <col min="14332" max="14332" width="11.42578125" style="22" customWidth="1"/>
    <col min="14333" max="14333" width="5.5703125" style="22" customWidth="1"/>
    <col min="14334" max="14341" width="11.42578125" style="22" customWidth="1"/>
    <col min="14342" max="14583" width="9.140625" style="22"/>
    <col min="14584" max="14584" width="8.5703125" style="22" customWidth="1"/>
    <col min="14585" max="14585" width="20.5703125" style="22" customWidth="1"/>
    <col min="14586" max="14586" width="25.5703125" style="22" customWidth="1"/>
    <col min="14587" max="14587" width="55.5703125" style="22" customWidth="1"/>
    <col min="14588" max="14588" width="11.42578125" style="22" customWidth="1"/>
    <col min="14589" max="14589" width="5.5703125" style="22" customWidth="1"/>
    <col min="14590" max="14597" width="11.42578125" style="22" customWidth="1"/>
    <col min="14598" max="14839" width="9.140625" style="22"/>
    <col min="14840" max="14840" width="8.5703125" style="22" customWidth="1"/>
    <col min="14841" max="14841" width="20.5703125" style="22" customWidth="1"/>
    <col min="14842" max="14842" width="25.5703125" style="22" customWidth="1"/>
    <col min="14843" max="14843" width="55.5703125" style="22" customWidth="1"/>
    <col min="14844" max="14844" width="11.42578125" style="22" customWidth="1"/>
    <col min="14845" max="14845" width="5.5703125" style="22" customWidth="1"/>
    <col min="14846" max="14853" width="11.42578125" style="22" customWidth="1"/>
    <col min="14854" max="15095" width="9.140625" style="22"/>
    <col min="15096" max="15096" width="8.5703125" style="22" customWidth="1"/>
    <col min="15097" max="15097" width="20.5703125" style="22" customWidth="1"/>
    <col min="15098" max="15098" width="25.5703125" style="22" customWidth="1"/>
    <col min="15099" max="15099" width="55.5703125" style="22" customWidth="1"/>
    <col min="15100" max="15100" width="11.42578125" style="22" customWidth="1"/>
    <col min="15101" max="15101" width="5.5703125" style="22" customWidth="1"/>
    <col min="15102" max="15109" width="11.42578125" style="22" customWidth="1"/>
    <col min="15110" max="15351" width="9.140625" style="22"/>
    <col min="15352" max="15352" width="8.5703125" style="22" customWidth="1"/>
    <col min="15353" max="15353" width="20.5703125" style="22" customWidth="1"/>
    <col min="15354" max="15354" width="25.5703125" style="22" customWidth="1"/>
    <col min="15355" max="15355" width="55.5703125" style="22" customWidth="1"/>
    <col min="15356" max="15356" width="11.42578125" style="22" customWidth="1"/>
    <col min="15357" max="15357" width="5.5703125" style="22" customWidth="1"/>
    <col min="15358" max="15365" width="11.42578125" style="22" customWidth="1"/>
    <col min="15366" max="15607" width="9.140625" style="22"/>
    <col min="15608" max="15608" width="8.5703125" style="22" customWidth="1"/>
    <col min="15609" max="15609" width="20.5703125" style="22" customWidth="1"/>
    <col min="15610" max="15610" width="25.5703125" style="22" customWidth="1"/>
    <col min="15611" max="15611" width="55.5703125" style="22" customWidth="1"/>
    <col min="15612" max="15612" width="11.42578125" style="22" customWidth="1"/>
    <col min="15613" max="15613" width="5.5703125" style="22" customWidth="1"/>
    <col min="15614" max="15621" width="11.42578125" style="22" customWidth="1"/>
    <col min="15622" max="15863" width="9.140625" style="22"/>
    <col min="15864" max="15864" width="8.5703125" style="22" customWidth="1"/>
    <col min="15865" max="15865" width="20.5703125" style="22" customWidth="1"/>
    <col min="15866" max="15866" width="25.5703125" style="22" customWidth="1"/>
    <col min="15867" max="15867" width="55.5703125" style="22" customWidth="1"/>
    <col min="15868" max="15868" width="11.42578125" style="22" customWidth="1"/>
    <col min="15869" max="15869" width="5.5703125" style="22" customWidth="1"/>
    <col min="15870" max="15877" width="11.42578125" style="22" customWidth="1"/>
    <col min="15878" max="16119" width="9.140625" style="22"/>
    <col min="16120" max="16120" width="8.5703125" style="22" customWidth="1"/>
    <col min="16121" max="16121" width="20.5703125" style="22" customWidth="1"/>
    <col min="16122" max="16122" width="25.5703125" style="22" customWidth="1"/>
    <col min="16123" max="16123" width="55.5703125" style="22" customWidth="1"/>
    <col min="16124" max="16124" width="11.42578125" style="22" customWidth="1"/>
    <col min="16125" max="16125" width="5.5703125" style="22" customWidth="1"/>
    <col min="16126" max="16133" width="11.42578125" style="22" customWidth="1"/>
    <col min="16134" max="16384" width="9.140625" style="22"/>
  </cols>
  <sheetData>
    <row r="1" spans="1:13" s="19" customFormat="1" ht="15" x14ac:dyDescent="0.2">
      <c r="A1" s="85" t="s">
        <v>324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s="19" customFormat="1" ht="27.95" customHeight="1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1:13" s="19" customFormat="1" ht="21.6" customHeight="1" x14ac:dyDescent="0.2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</row>
    <row r="4" spans="1:13" s="20" customFormat="1" ht="13.7" customHeight="1" x14ac:dyDescent="0.2">
      <c r="A4" s="86" t="s">
        <v>8</v>
      </c>
      <c r="B4" s="87" t="s">
        <v>0</v>
      </c>
      <c r="C4" s="87"/>
      <c r="D4" s="87"/>
      <c r="E4" s="86" t="s">
        <v>9</v>
      </c>
      <c r="F4" s="86" t="s">
        <v>10</v>
      </c>
      <c r="G4" s="88" t="s">
        <v>11</v>
      </c>
      <c r="H4" s="88"/>
      <c r="I4" s="88" t="s">
        <v>12</v>
      </c>
      <c r="J4" s="88"/>
      <c r="K4" s="89" t="s">
        <v>3</v>
      </c>
      <c r="L4" s="89" t="s">
        <v>274</v>
      </c>
      <c r="M4" s="89" t="s">
        <v>276</v>
      </c>
    </row>
    <row r="5" spans="1:13" s="20" customFormat="1" ht="13.7" customHeight="1" x14ac:dyDescent="0.2">
      <c r="A5" s="86"/>
      <c r="B5" s="87"/>
      <c r="C5" s="87"/>
      <c r="D5" s="87"/>
      <c r="E5" s="86"/>
      <c r="F5" s="86"/>
      <c r="G5" s="4" t="s">
        <v>13</v>
      </c>
      <c r="H5" s="4" t="s">
        <v>3</v>
      </c>
      <c r="I5" s="4" t="s">
        <v>13</v>
      </c>
      <c r="J5" s="4" t="s">
        <v>3</v>
      </c>
      <c r="K5" s="89"/>
      <c r="L5" s="89"/>
      <c r="M5" s="89"/>
    </row>
    <row r="6" spans="1:13" s="337" customFormat="1" ht="14.25" customHeight="1" x14ac:dyDescent="0.2">
      <c r="A6" s="335">
        <v>1</v>
      </c>
      <c r="B6" s="336" t="s">
        <v>14</v>
      </c>
      <c r="C6" s="336"/>
      <c r="D6" s="336"/>
      <c r="E6" s="336"/>
      <c r="F6" s="336"/>
      <c r="G6" s="336"/>
      <c r="H6" s="336"/>
      <c r="I6" s="336"/>
      <c r="J6" s="336"/>
      <c r="K6" s="336"/>
      <c r="L6" s="336"/>
      <c r="M6" s="336"/>
    </row>
    <row r="7" spans="1:13" s="343" customFormat="1" ht="27.75" customHeight="1" x14ac:dyDescent="0.2">
      <c r="A7" s="338">
        <v>1.1000000000000001</v>
      </c>
      <c r="B7" s="339" t="s">
        <v>378</v>
      </c>
      <c r="C7" s="340"/>
      <c r="D7" s="340"/>
      <c r="E7" s="341">
        <v>1</v>
      </c>
      <c r="F7" s="342" t="s">
        <v>6</v>
      </c>
      <c r="G7" s="103">
        <v>514800</v>
      </c>
      <c r="H7" s="103">
        <f>G7*E7</f>
        <v>514800</v>
      </c>
      <c r="I7" s="104">
        <v>17600</v>
      </c>
      <c r="J7" s="104">
        <f>I7*E7</f>
        <v>17600</v>
      </c>
      <c r="K7" s="104">
        <f>J7+H7</f>
        <v>532400</v>
      </c>
      <c r="L7" s="105" t="s">
        <v>279</v>
      </c>
      <c r="M7" s="105" t="s">
        <v>280</v>
      </c>
    </row>
    <row r="8" spans="1:13" s="343" customFormat="1" ht="22.5" customHeight="1" x14ac:dyDescent="0.2">
      <c r="A8" s="338">
        <v>1.2</v>
      </c>
      <c r="B8" s="339" t="s">
        <v>15</v>
      </c>
      <c r="C8" s="340"/>
      <c r="D8" s="340"/>
      <c r="E8" s="344">
        <v>2</v>
      </c>
      <c r="F8" s="345" t="s">
        <v>6</v>
      </c>
      <c r="G8" s="103">
        <v>7480</v>
      </c>
      <c r="H8" s="103">
        <f t="shared" ref="H8:H12" si="0">G8*E8</f>
        <v>14960</v>
      </c>
      <c r="I8" s="104">
        <v>880</v>
      </c>
      <c r="J8" s="104">
        <f t="shared" ref="J8:J12" si="1">I8*E8</f>
        <v>1760</v>
      </c>
      <c r="K8" s="104">
        <f t="shared" ref="K8:K12" si="2">J8+H8</f>
        <v>16720</v>
      </c>
      <c r="L8" s="105" t="s">
        <v>281</v>
      </c>
      <c r="M8" s="105" t="s">
        <v>282</v>
      </c>
    </row>
    <row r="9" spans="1:13" s="348" customFormat="1" ht="22.5" customHeight="1" x14ac:dyDescent="0.2">
      <c r="A9" s="338">
        <v>1.3</v>
      </c>
      <c r="B9" s="339" t="s">
        <v>16</v>
      </c>
      <c r="C9" s="346"/>
      <c r="D9" s="347"/>
      <c r="E9" s="344">
        <v>2</v>
      </c>
      <c r="F9" s="345" t="s">
        <v>6</v>
      </c>
      <c r="G9" s="103">
        <v>11440</v>
      </c>
      <c r="H9" s="103">
        <f t="shared" si="0"/>
        <v>22880</v>
      </c>
      <c r="I9" s="104">
        <v>1760</v>
      </c>
      <c r="J9" s="104">
        <f t="shared" si="1"/>
        <v>3520</v>
      </c>
      <c r="K9" s="104">
        <f t="shared" si="2"/>
        <v>26400</v>
      </c>
      <c r="L9" s="105"/>
      <c r="M9" s="105"/>
    </row>
    <row r="10" spans="1:13" s="343" customFormat="1" ht="22.5" customHeight="1" x14ac:dyDescent="0.2">
      <c r="A10" s="338">
        <v>1.4</v>
      </c>
      <c r="B10" s="349" t="s">
        <v>325</v>
      </c>
      <c r="C10" s="349"/>
      <c r="D10" s="349"/>
      <c r="E10" s="341">
        <v>1</v>
      </c>
      <c r="F10" s="342" t="s">
        <v>4</v>
      </c>
      <c r="G10" s="103">
        <v>0</v>
      </c>
      <c r="H10" s="103">
        <f t="shared" si="0"/>
        <v>0</v>
      </c>
      <c r="I10" s="104">
        <v>8800</v>
      </c>
      <c r="J10" s="104">
        <f t="shared" si="1"/>
        <v>8800</v>
      </c>
      <c r="K10" s="104">
        <f t="shared" si="2"/>
        <v>8800</v>
      </c>
      <c r="L10" s="350"/>
      <c r="M10" s="350"/>
    </row>
    <row r="11" spans="1:13" s="353" customFormat="1" ht="22.5" customHeight="1" x14ac:dyDescent="0.2">
      <c r="A11" s="338">
        <v>1.5</v>
      </c>
      <c r="B11" s="351" t="s">
        <v>326</v>
      </c>
      <c r="C11" s="351"/>
      <c r="D11" s="351"/>
      <c r="E11" s="352">
        <v>1</v>
      </c>
      <c r="F11" s="342" t="s">
        <v>17</v>
      </c>
      <c r="G11" s="103">
        <v>13200</v>
      </c>
      <c r="H11" s="103">
        <f t="shared" si="0"/>
        <v>13200</v>
      </c>
      <c r="I11" s="104">
        <v>2640</v>
      </c>
      <c r="J11" s="104">
        <f t="shared" si="1"/>
        <v>2640</v>
      </c>
      <c r="K11" s="104">
        <f t="shared" si="2"/>
        <v>15840</v>
      </c>
      <c r="L11" s="119" t="s">
        <v>7</v>
      </c>
      <c r="M11" s="119" t="s">
        <v>7</v>
      </c>
    </row>
    <row r="12" spans="1:13" s="343" customFormat="1" ht="22.5" customHeight="1" x14ac:dyDescent="0.2">
      <c r="A12" s="338">
        <v>1.6</v>
      </c>
      <c r="B12" s="340" t="s">
        <v>18</v>
      </c>
      <c r="C12" s="340"/>
      <c r="D12" s="340"/>
      <c r="E12" s="341">
        <v>1</v>
      </c>
      <c r="F12" s="342" t="s">
        <v>17</v>
      </c>
      <c r="G12" s="103">
        <v>0</v>
      </c>
      <c r="H12" s="103">
        <f t="shared" si="0"/>
        <v>0</v>
      </c>
      <c r="I12" s="104">
        <v>17600</v>
      </c>
      <c r="J12" s="104">
        <f t="shared" si="1"/>
        <v>17600</v>
      </c>
      <c r="K12" s="104">
        <f t="shared" si="2"/>
        <v>17600</v>
      </c>
      <c r="L12" s="119" t="s">
        <v>7</v>
      </c>
      <c r="M12" s="119" t="s">
        <v>7</v>
      </c>
    </row>
    <row r="13" spans="1:13" s="357" customFormat="1" ht="14.25" customHeight="1" x14ac:dyDescent="0.2">
      <c r="A13" s="354" t="s">
        <v>19</v>
      </c>
      <c r="B13" s="354"/>
      <c r="C13" s="354"/>
      <c r="D13" s="354"/>
      <c r="E13" s="354"/>
      <c r="F13" s="354"/>
      <c r="G13" s="355"/>
      <c r="H13" s="355"/>
      <c r="I13" s="355"/>
      <c r="J13" s="355"/>
      <c r="K13" s="355"/>
      <c r="L13" s="356"/>
      <c r="M13" s="355"/>
    </row>
    <row r="14" spans="1:13" s="367" customFormat="1" ht="15" customHeight="1" x14ac:dyDescent="0.2">
      <c r="A14" s="358">
        <v>2</v>
      </c>
      <c r="B14" s="359" t="s">
        <v>20</v>
      </c>
      <c r="C14" s="360"/>
      <c r="D14" s="361"/>
      <c r="E14" s="362"/>
      <c r="F14" s="362"/>
      <c r="G14" s="363"/>
      <c r="H14" s="362"/>
      <c r="I14" s="364"/>
      <c r="J14" s="365"/>
      <c r="K14" s="365"/>
      <c r="L14" s="366"/>
      <c r="M14" s="365"/>
    </row>
    <row r="15" spans="1:13" s="353" customFormat="1" ht="36" customHeight="1" x14ac:dyDescent="0.2">
      <c r="A15" s="368">
        <v>2.1</v>
      </c>
      <c r="B15" s="351" t="s">
        <v>21</v>
      </c>
      <c r="C15" s="351"/>
      <c r="D15" s="351"/>
      <c r="E15" s="352">
        <v>10</v>
      </c>
      <c r="F15" s="342" t="s">
        <v>6</v>
      </c>
      <c r="G15" s="103">
        <v>168960</v>
      </c>
      <c r="H15" s="103">
        <f t="shared" ref="H15:H17" si="3">G15*E15</f>
        <v>1689600</v>
      </c>
      <c r="I15" s="104">
        <v>6160</v>
      </c>
      <c r="J15" s="104">
        <f t="shared" ref="J15:J17" si="4">I15*E15</f>
        <v>61600</v>
      </c>
      <c r="K15" s="104">
        <f t="shared" ref="K15:K17" si="5">J15+H15</f>
        <v>1751200</v>
      </c>
      <c r="L15" s="105" t="s">
        <v>283</v>
      </c>
      <c r="M15" s="119" t="s">
        <v>284</v>
      </c>
    </row>
    <row r="16" spans="1:13" s="353" customFormat="1" ht="27" customHeight="1" x14ac:dyDescent="0.2">
      <c r="A16" s="368">
        <v>2.2000000000000002</v>
      </c>
      <c r="B16" s="369" t="s">
        <v>327</v>
      </c>
      <c r="C16" s="370"/>
      <c r="D16" s="370"/>
      <c r="E16" s="352">
        <v>1</v>
      </c>
      <c r="F16" s="342" t="s">
        <v>17</v>
      </c>
      <c r="G16" s="103">
        <v>88000</v>
      </c>
      <c r="H16" s="103">
        <f t="shared" si="3"/>
        <v>88000</v>
      </c>
      <c r="I16" s="104">
        <v>13200</v>
      </c>
      <c r="J16" s="104">
        <f t="shared" si="4"/>
        <v>13200</v>
      </c>
      <c r="K16" s="104">
        <f t="shared" si="5"/>
        <v>101200</v>
      </c>
      <c r="L16" s="119" t="s">
        <v>7</v>
      </c>
      <c r="M16" s="119" t="s">
        <v>7</v>
      </c>
    </row>
    <row r="17" spans="1:13" s="353" customFormat="1" ht="36" customHeight="1" x14ac:dyDescent="0.2">
      <c r="A17" s="368">
        <v>2.2999999999999998</v>
      </c>
      <c r="B17" s="369" t="s">
        <v>22</v>
      </c>
      <c r="C17" s="370"/>
      <c r="D17" s="370"/>
      <c r="E17" s="352">
        <v>1</v>
      </c>
      <c r="F17" s="342" t="s">
        <v>17</v>
      </c>
      <c r="G17" s="103">
        <v>0</v>
      </c>
      <c r="H17" s="103">
        <f t="shared" si="3"/>
        <v>0</v>
      </c>
      <c r="I17" s="104">
        <v>88000</v>
      </c>
      <c r="J17" s="104">
        <f t="shared" si="4"/>
        <v>88000</v>
      </c>
      <c r="K17" s="104">
        <f t="shared" si="5"/>
        <v>88000</v>
      </c>
      <c r="L17" s="119"/>
      <c r="M17" s="119"/>
    </row>
    <row r="18" spans="1:13" s="357" customFormat="1" ht="14.25" customHeight="1" x14ac:dyDescent="0.2">
      <c r="A18" s="354" t="s">
        <v>19</v>
      </c>
      <c r="B18" s="354"/>
      <c r="C18" s="354"/>
      <c r="D18" s="354"/>
      <c r="E18" s="354"/>
      <c r="F18" s="354"/>
      <c r="G18" s="355"/>
      <c r="H18" s="355"/>
      <c r="I18" s="355"/>
      <c r="J18" s="355"/>
      <c r="K18" s="355"/>
      <c r="L18" s="371"/>
      <c r="M18" s="355"/>
    </row>
    <row r="19" spans="1:13" s="378" customFormat="1" ht="15" customHeight="1" x14ac:dyDescent="0.2">
      <c r="A19" s="372">
        <v>3</v>
      </c>
      <c r="B19" s="373" t="s">
        <v>23</v>
      </c>
      <c r="C19" s="374"/>
      <c r="D19" s="375"/>
      <c r="E19" s="376"/>
      <c r="F19" s="376"/>
      <c r="G19" s="363"/>
      <c r="H19" s="377"/>
      <c r="I19" s="364"/>
      <c r="J19" s="377"/>
      <c r="K19" s="377"/>
      <c r="L19" s="366"/>
      <c r="M19" s="377"/>
    </row>
    <row r="20" spans="1:13" s="353" customFormat="1" ht="20.25" customHeight="1" x14ac:dyDescent="0.2">
      <c r="A20" s="368">
        <v>3.1</v>
      </c>
      <c r="B20" s="369" t="s">
        <v>24</v>
      </c>
      <c r="C20" s="370"/>
      <c r="D20" s="370"/>
      <c r="E20" s="352">
        <f>460+510</f>
        <v>970</v>
      </c>
      <c r="F20" s="342" t="s">
        <v>25</v>
      </c>
      <c r="G20" s="103">
        <v>4356</v>
      </c>
      <c r="H20" s="103">
        <f t="shared" ref="H20:H23" si="6">G20*E20</f>
        <v>4225320</v>
      </c>
      <c r="I20" s="104">
        <v>792</v>
      </c>
      <c r="J20" s="104">
        <f t="shared" ref="J20:J23" si="7">I20*E20</f>
        <v>768240</v>
      </c>
      <c r="K20" s="104">
        <f t="shared" ref="K20:K23" si="8">J20+H20</f>
        <v>4993560</v>
      </c>
      <c r="L20" s="119" t="s">
        <v>281</v>
      </c>
      <c r="M20" s="119" t="s">
        <v>285</v>
      </c>
    </row>
    <row r="21" spans="1:13" s="353" customFormat="1" ht="20.25" customHeight="1" x14ac:dyDescent="0.2">
      <c r="A21" s="368">
        <v>3.2</v>
      </c>
      <c r="B21" s="369" t="s">
        <v>26</v>
      </c>
      <c r="C21" s="370"/>
      <c r="D21" s="370"/>
      <c r="E21" s="352">
        <v>4</v>
      </c>
      <c r="F21" s="342" t="s">
        <v>25</v>
      </c>
      <c r="G21" s="103">
        <v>4136</v>
      </c>
      <c r="H21" s="103">
        <f t="shared" si="6"/>
        <v>16544</v>
      </c>
      <c r="I21" s="104">
        <v>792</v>
      </c>
      <c r="J21" s="104">
        <f t="shared" si="7"/>
        <v>3168</v>
      </c>
      <c r="K21" s="104">
        <f t="shared" si="8"/>
        <v>19712</v>
      </c>
      <c r="L21" s="119" t="s">
        <v>281</v>
      </c>
      <c r="M21" s="119" t="s">
        <v>285</v>
      </c>
    </row>
    <row r="22" spans="1:13" s="353" customFormat="1" ht="20.25" customHeight="1" x14ac:dyDescent="0.2">
      <c r="A22" s="368">
        <v>3.3</v>
      </c>
      <c r="B22" s="369" t="s">
        <v>27</v>
      </c>
      <c r="C22" s="370"/>
      <c r="D22" s="370"/>
      <c r="E22" s="352">
        <v>57</v>
      </c>
      <c r="F22" s="342" t="s">
        <v>25</v>
      </c>
      <c r="G22" s="103">
        <v>4356</v>
      </c>
      <c r="H22" s="103">
        <f t="shared" si="6"/>
        <v>248292</v>
      </c>
      <c r="I22" s="104">
        <v>792</v>
      </c>
      <c r="J22" s="104">
        <f t="shared" si="7"/>
        <v>45144</v>
      </c>
      <c r="K22" s="104">
        <f t="shared" si="8"/>
        <v>293436</v>
      </c>
      <c r="L22" s="119" t="s">
        <v>281</v>
      </c>
      <c r="M22" s="119" t="s">
        <v>285</v>
      </c>
    </row>
    <row r="23" spans="1:13" s="353" customFormat="1" ht="20.25" customHeight="1" x14ac:dyDescent="0.2">
      <c r="A23" s="368">
        <v>3.4</v>
      </c>
      <c r="B23" s="369" t="s">
        <v>28</v>
      </c>
      <c r="C23" s="370"/>
      <c r="D23" s="370"/>
      <c r="E23" s="344">
        <v>14</v>
      </c>
      <c r="F23" s="345" t="s">
        <v>25</v>
      </c>
      <c r="G23" s="103">
        <v>37400</v>
      </c>
      <c r="H23" s="103">
        <f t="shared" si="6"/>
        <v>523600</v>
      </c>
      <c r="I23" s="104">
        <v>6160</v>
      </c>
      <c r="J23" s="104">
        <f t="shared" si="7"/>
        <v>86240</v>
      </c>
      <c r="K23" s="104">
        <f t="shared" si="8"/>
        <v>609840</v>
      </c>
      <c r="L23" s="119" t="s">
        <v>286</v>
      </c>
      <c r="M23" s="119" t="s">
        <v>287</v>
      </c>
    </row>
    <row r="24" spans="1:13" s="348" customFormat="1" ht="20.25" customHeight="1" x14ac:dyDescent="0.2">
      <c r="A24" s="379">
        <v>3.5</v>
      </c>
      <c r="B24" s="380" t="s">
        <v>29</v>
      </c>
      <c r="C24" s="381"/>
      <c r="D24" s="381"/>
      <c r="E24" s="342"/>
      <c r="F24" s="342"/>
      <c r="G24" s="382"/>
      <c r="H24" s="383"/>
      <c r="I24" s="384"/>
      <c r="J24" s="385"/>
      <c r="K24" s="385"/>
      <c r="L24" s="350"/>
      <c r="M24" s="385"/>
    </row>
    <row r="25" spans="1:13" s="348" customFormat="1" ht="20.25" customHeight="1" x14ac:dyDescent="0.2">
      <c r="A25" s="368" t="s">
        <v>30</v>
      </c>
      <c r="B25" s="386" t="s">
        <v>31</v>
      </c>
      <c r="C25" s="386"/>
      <c r="D25" s="386"/>
      <c r="E25" s="344" t="s">
        <v>7</v>
      </c>
      <c r="F25" s="345" t="s">
        <v>32</v>
      </c>
      <c r="G25" s="154">
        <v>2200</v>
      </c>
      <c r="H25" s="158" t="s">
        <v>33</v>
      </c>
      <c r="I25" s="156">
        <v>352</v>
      </c>
      <c r="J25" s="115" t="s">
        <v>33</v>
      </c>
      <c r="K25" s="115" t="s">
        <v>33</v>
      </c>
      <c r="L25" s="119" t="s">
        <v>281</v>
      </c>
      <c r="M25" s="159" t="s">
        <v>288</v>
      </c>
    </row>
    <row r="26" spans="1:13" s="348" customFormat="1" ht="20.25" customHeight="1" x14ac:dyDescent="0.2">
      <c r="A26" s="368" t="s">
        <v>34</v>
      </c>
      <c r="B26" s="386" t="s">
        <v>35</v>
      </c>
      <c r="C26" s="386"/>
      <c r="D26" s="387"/>
      <c r="E26" s="344" t="s">
        <v>7</v>
      </c>
      <c r="F26" s="345" t="s">
        <v>32</v>
      </c>
      <c r="G26" s="154">
        <v>1936</v>
      </c>
      <c r="H26" s="158" t="s">
        <v>33</v>
      </c>
      <c r="I26" s="156">
        <v>352</v>
      </c>
      <c r="J26" s="115" t="s">
        <v>33</v>
      </c>
      <c r="K26" s="115" t="s">
        <v>33</v>
      </c>
      <c r="L26" s="119" t="s">
        <v>281</v>
      </c>
      <c r="M26" s="159" t="s">
        <v>288</v>
      </c>
    </row>
    <row r="27" spans="1:13" s="348" customFormat="1" ht="20.25" customHeight="1" x14ac:dyDescent="0.2">
      <c r="A27" s="368" t="s">
        <v>36</v>
      </c>
      <c r="B27" s="386" t="s">
        <v>37</v>
      </c>
      <c r="C27" s="386"/>
      <c r="D27" s="387"/>
      <c r="E27" s="344">
        <v>16</v>
      </c>
      <c r="F27" s="345" t="s">
        <v>32</v>
      </c>
      <c r="G27" s="103">
        <v>1056</v>
      </c>
      <c r="H27" s="103">
        <f>G27*E27</f>
        <v>16896</v>
      </c>
      <c r="I27" s="104">
        <v>352</v>
      </c>
      <c r="J27" s="104">
        <f>I27*E27</f>
        <v>5632</v>
      </c>
      <c r="K27" s="104">
        <f>J27+H27</f>
        <v>22528</v>
      </c>
      <c r="L27" s="119" t="s">
        <v>281</v>
      </c>
      <c r="M27" s="159" t="s">
        <v>288</v>
      </c>
    </row>
    <row r="28" spans="1:13" s="348" customFormat="1" ht="20.25" customHeight="1" x14ac:dyDescent="0.2">
      <c r="A28" s="388">
        <v>3.6</v>
      </c>
      <c r="B28" s="380" t="s">
        <v>38</v>
      </c>
      <c r="C28" s="381"/>
      <c r="D28" s="381"/>
      <c r="E28" s="342"/>
      <c r="F28" s="342"/>
      <c r="G28" s="154"/>
      <c r="H28" s="155"/>
      <c r="I28" s="156"/>
      <c r="J28" s="139"/>
      <c r="K28" s="139"/>
      <c r="L28" s="111"/>
      <c r="M28" s="111"/>
    </row>
    <row r="29" spans="1:13" s="348" customFormat="1" ht="20.25" customHeight="1" x14ac:dyDescent="0.2">
      <c r="A29" s="368" t="s">
        <v>39</v>
      </c>
      <c r="B29" s="340" t="s">
        <v>40</v>
      </c>
      <c r="C29" s="340"/>
      <c r="D29" s="386"/>
      <c r="E29" s="344" t="s">
        <v>7</v>
      </c>
      <c r="F29" s="345" t="s">
        <v>4</v>
      </c>
      <c r="G29" s="154">
        <v>4400</v>
      </c>
      <c r="H29" s="158" t="s">
        <v>33</v>
      </c>
      <c r="I29" s="156">
        <v>880</v>
      </c>
      <c r="J29" s="115" t="s">
        <v>33</v>
      </c>
      <c r="K29" s="115" t="s">
        <v>33</v>
      </c>
      <c r="L29" s="119" t="s">
        <v>289</v>
      </c>
      <c r="M29" s="119" t="s">
        <v>287</v>
      </c>
    </row>
    <row r="30" spans="1:13" s="348" customFormat="1" ht="20.25" customHeight="1" x14ac:dyDescent="0.2">
      <c r="A30" s="368" t="s">
        <v>41</v>
      </c>
      <c r="B30" s="340" t="s">
        <v>35</v>
      </c>
      <c r="C30" s="340"/>
      <c r="D30" s="386"/>
      <c r="E30" s="344" t="s">
        <v>7</v>
      </c>
      <c r="F30" s="345" t="s">
        <v>4</v>
      </c>
      <c r="G30" s="154">
        <v>3520</v>
      </c>
      <c r="H30" s="158" t="s">
        <v>33</v>
      </c>
      <c r="I30" s="156">
        <v>880</v>
      </c>
      <c r="J30" s="115" t="s">
        <v>33</v>
      </c>
      <c r="K30" s="115" t="s">
        <v>33</v>
      </c>
      <c r="L30" s="119" t="s">
        <v>289</v>
      </c>
      <c r="M30" s="119" t="s">
        <v>287</v>
      </c>
    </row>
    <row r="31" spans="1:13" s="348" customFormat="1" ht="20.25" customHeight="1" x14ac:dyDescent="0.2">
      <c r="A31" s="368" t="s">
        <v>42</v>
      </c>
      <c r="B31" s="389" t="s">
        <v>37</v>
      </c>
      <c r="C31" s="389"/>
      <c r="D31" s="386"/>
      <c r="E31" s="344">
        <v>16</v>
      </c>
      <c r="F31" s="345" t="s">
        <v>6</v>
      </c>
      <c r="G31" s="103">
        <v>3080</v>
      </c>
      <c r="H31" s="103">
        <f>G31*E31</f>
        <v>49280</v>
      </c>
      <c r="I31" s="156">
        <v>880</v>
      </c>
      <c r="J31" s="104">
        <f>I31*E31</f>
        <v>14080</v>
      </c>
      <c r="K31" s="104">
        <f>J31+H31</f>
        <v>63360</v>
      </c>
      <c r="L31" s="119" t="s">
        <v>289</v>
      </c>
      <c r="M31" s="119" t="s">
        <v>287</v>
      </c>
    </row>
    <row r="32" spans="1:13" s="399" customFormat="1" ht="20.25" customHeight="1" x14ac:dyDescent="0.2">
      <c r="A32" s="390">
        <v>3.7</v>
      </c>
      <c r="B32" s="391" t="s">
        <v>43</v>
      </c>
      <c r="C32" s="392"/>
      <c r="D32" s="392"/>
      <c r="E32" s="393"/>
      <c r="F32" s="393"/>
      <c r="G32" s="394"/>
      <c r="H32" s="395"/>
      <c r="I32" s="396"/>
      <c r="J32" s="397"/>
      <c r="K32" s="397"/>
      <c r="L32" s="397"/>
      <c r="M32" s="398"/>
    </row>
    <row r="33" spans="1:13" s="399" customFormat="1" ht="20.25" customHeight="1" x14ac:dyDescent="0.2">
      <c r="A33" s="400" t="s">
        <v>44</v>
      </c>
      <c r="B33" s="401" t="s">
        <v>45</v>
      </c>
      <c r="C33" s="402"/>
      <c r="D33" s="392"/>
      <c r="E33" s="403">
        <v>4</v>
      </c>
      <c r="F33" s="404" t="s">
        <v>4</v>
      </c>
      <c r="G33" s="103">
        <v>162800</v>
      </c>
      <c r="H33" s="103">
        <f>G33*E33</f>
        <v>651200</v>
      </c>
      <c r="I33" s="104">
        <v>13200</v>
      </c>
      <c r="J33" s="104">
        <f>I33*E33</f>
        <v>52800</v>
      </c>
      <c r="K33" s="104">
        <f>J33+H33</f>
        <v>704000</v>
      </c>
      <c r="L33" s="119" t="s">
        <v>290</v>
      </c>
      <c r="M33" s="119" t="s">
        <v>291</v>
      </c>
    </row>
    <row r="34" spans="1:13" s="348" customFormat="1" ht="20.25" customHeight="1" x14ac:dyDescent="0.2">
      <c r="A34" s="379">
        <v>3.8</v>
      </c>
      <c r="B34" s="405" t="s">
        <v>46</v>
      </c>
      <c r="C34" s="349"/>
      <c r="D34" s="349"/>
      <c r="E34" s="342"/>
      <c r="F34" s="342"/>
      <c r="G34" s="406"/>
      <c r="H34" s="383"/>
      <c r="I34" s="407"/>
      <c r="J34" s="385"/>
      <c r="K34" s="385"/>
      <c r="L34" s="385"/>
      <c r="M34" s="408"/>
    </row>
    <row r="35" spans="1:13" s="399" customFormat="1" ht="20.25" customHeight="1" x14ac:dyDescent="0.2">
      <c r="A35" s="400" t="s">
        <v>47</v>
      </c>
      <c r="B35" s="401" t="s">
        <v>328</v>
      </c>
      <c r="C35" s="392"/>
      <c r="D35" s="392"/>
      <c r="E35" s="403">
        <v>1</v>
      </c>
      <c r="F35" s="404" t="s">
        <v>6</v>
      </c>
      <c r="G35" s="103">
        <v>101200</v>
      </c>
      <c r="H35" s="103">
        <f t="shared" ref="H35:H42" si="9">G35*E35</f>
        <v>101200</v>
      </c>
      <c r="I35" s="104">
        <v>4400</v>
      </c>
      <c r="J35" s="104">
        <f t="shared" ref="J35:J42" si="10">I35*E35</f>
        <v>4400</v>
      </c>
      <c r="K35" s="104">
        <f t="shared" ref="K35:K42" si="11">J35+H35</f>
        <v>105600</v>
      </c>
      <c r="L35" s="119" t="s">
        <v>292</v>
      </c>
      <c r="M35" s="119" t="s">
        <v>291</v>
      </c>
    </row>
    <row r="36" spans="1:13" s="399" customFormat="1" ht="20.25" customHeight="1" x14ac:dyDescent="0.2">
      <c r="A36" s="400" t="s">
        <v>48</v>
      </c>
      <c r="B36" s="401" t="s">
        <v>49</v>
      </c>
      <c r="C36" s="392"/>
      <c r="D36" s="392"/>
      <c r="E36" s="403">
        <v>1</v>
      </c>
      <c r="F36" s="404" t="s">
        <v>6</v>
      </c>
      <c r="G36" s="394">
        <v>105600</v>
      </c>
      <c r="H36" s="103">
        <f t="shared" si="9"/>
        <v>105600</v>
      </c>
      <c r="I36" s="104">
        <v>4400</v>
      </c>
      <c r="J36" s="104">
        <f t="shared" si="10"/>
        <v>4400</v>
      </c>
      <c r="K36" s="104">
        <f t="shared" si="11"/>
        <v>110000</v>
      </c>
      <c r="L36" s="119" t="s">
        <v>292</v>
      </c>
      <c r="M36" s="119" t="s">
        <v>291</v>
      </c>
    </row>
    <row r="37" spans="1:13" s="399" customFormat="1" ht="20.25" customHeight="1" x14ac:dyDescent="0.2">
      <c r="A37" s="400" t="s">
        <v>329</v>
      </c>
      <c r="B37" s="401" t="s">
        <v>330</v>
      </c>
      <c r="C37" s="402"/>
      <c r="D37" s="392"/>
      <c r="E37" s="403">
        <v>1</v>
      </c>
      <c r="F37" s="404" t="s">
        <v>6</v>
      </c>
      <c r="G37" s="103">
        <v>110000</v>
      </c>
      <c r="H37" s="103">
        <f t="shared" si="9"/>
        <v>110000</v>
      </c>
      <c r="I37" s="104">
        <v>4400</v>
      </c>
      <c r="J37" s="104">
        <f t="shared" si="10"/>
        <v>4400</v>
      </c>
      <c r="K37" s="104">
        <f t="shared" si="11"/>
        <v>114400</v>
      </c>
      <c r="L37" s="119" t="s">
        <v>292</v>
      </c>
      <c r="M37" s="119" t="s">
        <v>291</v>
      </c>
    </row>
    <row r="38" spans="1:13" s="348" customFormat="1" ht="20.25" customHeight="1" x14ac:dyDescent="0.2">
      <c r="A38" s="409">
        <v>3.9</v>
      </c>
      <c r="B38" s="410" t="s">
        <v>50</v>
      </c>
      <c r="C38" s="410"/>
      <c r="D38" s="410"/>
      <c r="E38" s="344">
        <v>1</v>
      </c>
      <c r="F38" s="342" t="s">
        <v>17</v>
      </c>
      <c r="G38" s="103">
        <v>528000</v>
      </c>
      <c r="H38" s="103">
        <f t="shared" si="9"/>
        <v>528000</v>
      </c>
      <c r="I38" s="104">
        <v>66000</v>
      </c>
      <c r="J38" s="104">
        <f t="shared" si="10"/>
        <v>66000</v>
      </c>
      <c r="K38" s="104">
        <f t="shared" si="11"/>
        <v>594000</v>
      </c>
      <c r="L38" s="119"/>
      <c r="M38" s="119"/>
    </row>
    <row r="39" spans="1:13" s="348" customFormat="1" ht="20.25" customHeight="1" x14ac:dyDescent="0.2">
      <c r="A39" s="411">
        <v>3.1</v>
      </c>
      <c r="B39" s="386" t="s">
        <v>51</v>
      </c>
      <c r="C39" s="386"/>
      <c r="D39" s="387"/>
      <c r="E39" s="344">
        <v>9</v>
      </c>
      <c r="F39" s="345" t="s">
        <v>52</v>
      </c>
      <c r="G39" s="103">
        <v>9680</v>
      </c>
      <c r="H39" s="103">
        <f t="shared" si="9"/>
        <v>87120</v>
      </c>
      <c r="I39" s="104">
        <v>2640</v>
      </c>
      <c r="J39" s="104">
        <f t="shared" si="10"/>
        <v>23760</v>
      </c>
      <c r="K39" s="104">
        <f t="shared" si="11"/>
        <v>110880</v>
      </c>
      <c r="L39" s="119"/>
      <c r="M39" s="119"/>
    </row>
    <row r="40" spans="1:13" s="348" customFormat="1" ht="20.25" customHeight="1" x14ac:dyDescent="0.2">
      <c r="A40" s="411">
        <v>3.11</v>
      </c>
      <c r="B40" s="369" t="s">
        <v>53</v>
      </c>
      <c r="C40" s="386"/>
      <c r="D40" s="387"/>
      <c r="E40" s="344">
        <v>1</v>
      </c>
      <c r="F40" s="342" t="s">
        <v>17</v>
      </c>
      <c r="G40" s="103">
        <v>44000</v>
      </c>
      <c r="H40" s="103">
        <f t="shared" si="9"/>
        <v>44000</v>
      </c>
      <c r="I40" s="104">
        <v>22000</v>
      </c>
      <c r="J40" s="104">
        <f t="shared" si="10"/>
        <v>22000</v>
      </c>
      <c r="K40" s="104">
        <f t="shared" si="11"/>
        <v>66000</v>
      </c>
      <c r="L40" s="119" t="s">
        <v>293</v>
      </c>
      <c r="M40" s="119" t="s">
        <v>291</v>
      </c>
    </row>
    <row r="41" spans="1:13" s="412" customFormat="1" ht="20.25" customHeight="1" x14ac:dyDescent="0.2">
      <c r="A41" s="411">
        <v>3.12</v>
      </c>
      <c r="B41" s="369" t="s">
        <v>54</v>
      </c>
      <c r="C41" s="386"/>
      <c r="D41" s="387"/>
      <c r="E41" s="344">
        <v>1</v>
      </c>
      <c r="F41" s="342" t="s">
        <v>17</v>
      </c>
      <c r="G41" s="103">
        <v>22000</v>
      </c>
      <c r="H41" s="103">
        <f t="shared" si="9"/>
        <v>22000</v>
      </c>
      <c r="I41" s="104">
        <v>13200</v>
      </c>
      <c r="J41" s="104">
        <f t="shared" si="10"/>
        <v>13200</v>
      </c>
      <c r="K41" s="104">
        <f t="shared" si="11"/>
        <v>35200</v>
      </c>
      <c r="L41" s="119" t="s">
        <v>293</v>
      </c>
      <c r="M41" s="119" t="s">
        <v>291</v>
      </c>
    </row>
    <row r="42" spans="1:13" s="412" customFormat="1" ht="20.25" customHeight="1" x14ac:dyDescent="0.2">
      <c r="A42" s="411">
        <v>3.13</v>
      </c>
      <c r="B42" s="413" t="s">
        <v>55</v>
      </c>
      <c r="C42" s="413"/>
      <c r="D42" s="413"/>
      <c r="E42" s="344">
        <v>1</v>
      </c>
      <c r="F42" s="342" t="s">
        <v>17</v>
      </c>
      <c r="G42" s="103">
        <v>0</v>
      </c>
      <c r="H42" s="103">
        <f t="shared" si="9"/>
        <v>0</v>
      </c>
      <c r="I42" s="104">
        <v>66000</v>
      </c>
      <c r="J42" s="104">
        <f t="shared" si="10"/>
        <v>66000</v>
      </c>
      <c r="K42" s="104">
        <f t="shared" si="11"/>
        <v>66000</v>
      </c>
      <c r="L42" s="180"/>
      <c r="M42" s="180"/>
    </row>
    <row r="43" spans="1:13" s="357" customFormat="1" ht="14.25" customHeight="1" x14ac:dyDescent="0.2">
      <c r="A43" s="354" t="s">
        <v>19</v>
      </c>
      <c r="B43" s="354"/>
      <c r="C43" s="354"/>
      <c r="D43" s="354"/>
      <c r="E43" s="354"/>
      <c r="F43" s="354"/>
      <c r="G43" s="355"/>
      <c r="H43" s="355"/>
      <c r="I43" s="355"/>
      <c r="J43" s="355"/>
      <c r="K43" s="355"/>
      <c r="L43" s="414"/>
      <c r="M43" s="355"/>
    </row>
    <row r="44" spans="1:13" s="419" customFormat="1" ht="15" customHeight="1" x14ac:dyDescent="0.2">
      <c r="A44" s="358">
        <v>4</v>
      </c>
      <c r="B44" s="415" t="s">
        <v>56</v>
      </c>
      <c r="C44" s="416"/>
      <c r="D44" s="416"/>
      <c r="E44" s="417"/>
      <c r="F44" s="417"/>
      <c r="G44" s="363"/>
      <c r="H44" s="417"/>
      <c r="I44" s="364"/>
      <c r="J44" s="418"/>
      <c r="K44" s="418"/>
      <c r="L44" s="418"/>
      <c r="M44" s="418"/>
    </row>
    <row r="45" spans="1:13" s="423" customFormat="1" ht="15" customHeight="1" x14ac:dyDescent="0.2">
      <c r="A45" s="379">
        <v>4.0999999999999996</v>
      </c>
      <c r="B45" s="375" t="s">
        <v>57</v>
      </c>
      <c r="C45" s="340"/>
      <c r="D45" s="420"/>
      <c r="E45" s="421"/>
      <c r="F45" s="342"/>
      <c r="G45" s="382"/>
      <c r="H45" s="342"/>
      <c r="I45" s="384"/>
      <c r="J45" s="422"/>
      <c r="K45" s="422"/>
      <c r="L45" s="350"/>
      <c r="M45" s="422"/>
    </row>
    <row r="46" spans="1:13" s="348" customFormat="1" ht="15" customHeight="1" x14ac:dyDescent="0.2">
      <c r="A46" s="368" t="s">
        <v>58</v>
      </c>
      <c r="B46" s="386" t="s">
        <v>59</v>
      </c>
      <c r="C46" s="386"/>
      <c r="D46" s="420"/>
      <c r="E46" s="344" t="s">
        <v>7</v>
      </c>
      <c r="F46" s="345" t="s">
        <v>32</v>
      </c>
      <c r="G46" s="154">
        <v>3784</v>
      </c>
      <c r="H46" s="158" t="s">
        <v>33</v>
      </c>
      <c r="I46" s="156">
        <v>704</v>
      </c>
      <c r="J46" s="115" t="s">
        <v>33</v>
      </c>
      <c r="K46" s="115" t="s">
        <v>33</v>
      </c>
      <c r="L46" s="159" t="s">
        <v>281</v>
      </c>
      <c r="M46" s="159" t="s">
        <v>294</v>
      </c>
    </row>
    <row r="47" spans="1:13" s="348" customFormat="1" ht="15" customHeight="1" x14ac:dyDescent="0.2">
      <c r="A47" s="368" t="s">
        <v>60</v>
      </c>
      <c r="B47" s="386" t="s">
        <v>61</v>
      </c>
      <c r="C47" s="386"/>
      <c r="D47" s="420"/>
      <c r="E47" s="344" t="s">
        <v>7</v>
      </c>
      <c r="F47" s="345" t="s">
        <v>32</v>
      </c>
      <c r="G47" s="154">
        <v>2904</v>
      </c>
      <c r="H47" s="158" t="s">
        <v>33</v>
      </c>
      <c r="I47" s="156">
        <v>660</v>
      </c>
      <c r="J47" s="115" t="s">
        <v>33</v>
      </c>
      <c r="K47" s="115" t="s">
        <v>33</v>
      </c>
      <c r="L47" s="159" t="s">
        <v>281</v>
      </c>
      <c r="M47" s="159" t="s">
        <v>294</v>
      </c>
    </row>
    <row r="48" spans="1:13" s="348" customFormat="1" ht="15" customHeight="1" x14ac:dyDescent="0.2">
      <c r="A48" s="368" t="s">
        <v>62</v>
      </c>
      <c r="B48" s="386" t="s">
        <v>63</v>
      </c>
      <c r="C48" s="386"/>
      <c r="D48" s="420"/>
      <c r="E48" s="344" t="s">
        <v>7</v>
      </c>
      <c r="F48" s="345" t="s">
        <v>32</v>
      </c>
      <c r="G48" s="154">
        <v>2464</v>
      </c>
      <c r="H48" s="158" t="s">
        <v>33</v>
      </c>
      <c r="I48" s="156">
        <v>642.4</v>
      </c>
      <c r="J48" s="115" t="s">
        <v>33</v>
      </c>
      <c r="K48" s="115" t="s">
        <v>33</v>
      </c>
      <c r="L48" s="159" t="s">
        <v>281</v>
      </c>
      <c r="M48" s="159" t="s">
        <v>294</v>
      </c>
    </row>
    <row r="49" spans="1:13" s="348" customFormat="1" ht="15" customHeight="1" x14ac:dyDescent="0.2">
      <c r="A49" s="368" t="s">
        <v>64</v>
      </c>
      <c r="B49" s="386" t="s">
        <v>65</v>
      </c>
      <c r="C49" s="386"/>
      <c r="D49" s="340"/>
      <c r="E49" s="344">
        <v>20</v>
      </c>
      <c r="F49" s="345" t="s">
        <v>32</v>
      </c>
      <c r="G49" s="103">
        <v>2024</v>
      </c>
      <c r="H49" s="103">
        <f>G49*E49</f>
        <v>40480</v>
      </c>
      <c r="I49" s="104">
        <v>580.79999999999995</v>
      </c>
      <c r="J49" s="104">
        <f>I49*E49</f>
        <v>11616</v>
      </c>
      <c r="K49" s="104">
        <f>J49+H49</f>
        <v>52096</v>
      </c>
      <c r="L49" s="159" t="s">
        <v>281</v>
      </c>
      <c r="M49" s="159" t="s">
        <v>294</v>
      </c>
    </row>
    <row r="50" spans="1:13" s="423" customFormat="1" ht="15" customHeight="1" x14ac:dyDescent="0.2">
      <c r="A50" s="379">
        <v>4.2</v>
      </c>
      <c r="B50" s="375" t="s">
        <v>66</v>
      </c>
      <c r="C50" s="340"/>
      <c r="D50" s="420"/>
      <c r="E50" s="421"/>
      <c r="F50" s="342"/>
      <c r="G50" s="154"/>
      <c r="H50" s="102"/>
      <c r="I50" s="156"/>
      <c r="J50" s="190"/>
      <c r="K50" s="190"/>
      <c r="L50" s="191"/>
      <c r="M50" s="191"/>
    </row>
    <row r="51" spans="1:13" s="348" customFormat="1" ht="15" customHeight="1" x14ac:dyDescent="0.2">
      <c r="A51" s="368" t="s">
        <v>67</v>
      </c>
      <c r="B51" s="386" t="s">
        <v>59</v>
      </c>
      <c r="C51" s="386"/>
      <c r="D51" s="420"/>
      <c r="E51" s="344" t="s">
        <v>7</v>
      </c>
      <c r="F51" s="345" t="s">
        <v>32</v>
      </c>
      <c r="G51" s="154">
        <v>6424</v>
      </c>
      <c r="H51" s="158" t="s">
        <v>33</v>
      </c>
      <c r="I51" s="156">
        <v>704</v>
      </c>
      <c r="J51" s="115" t="s">
        <v>33</v>
      </c>
      <c r="K51" s="115" t="s">
        <v>33</v>
      </c>
      <c r="L51" s="159" t="s">
        <v>281</v>
      </c>
      <c r="M51" s="159" t="s">
        <v>295</v>
      </c>
    </row>
    <row r="52" spans="1:13" s="348" customFormat="1" ht="15" customHeight="1" x14ac:dyDescent="0.2">
      <c r="A52" s="368" t="s">
        <v>68</v>
      </c>
      <c r="B52" s="386" t="s">
        <v>61</v>
      </c>
      <c r="C52" s="386"/>
      <c r="D52" s="420"/>
      <c r="E52" s="344" t="s">
        <v>7</v>
      </c>
      <c r="F52" s="345" t="s">
        <v>32</v>
      </c>
      <c r="G52" s="154">
        <v>4840</v>
      </c>
      <c r="H52" s="158" t="s">
        <v>33</v>
      </c>
      <c r="I52" s="156">
        <v>660</v>
      </c>
      <c r="J52" s="115" t="s">
        <v>33</v>
      </c>
      <c r="K52" s="115" t="s">
        <v>33</v>
      </c>
      <c r="L52" s="159" t="s">
        <v>281</v>
      </c>
      <c r="M52" s="159" t="s">
        <v>295</v>
      </c>
    </row>
    <row r="53" spans="1:13" s="348" customFormat="1" ht="15" customHeight="1" x14ac:dyDescent="0.2">
      <c r="A53" s="368" t="s">
        <v>69</v>
      </c>
      <c r="B53" s="386" t="s">
        <v>63</v>
      </c>
      <c r="C53" s="386"/>
      <c r="D53" s="420"/>
      <c r="E53" s="344">
        <v>8</v>
      </c>
      <c r="F53" s="345" t="s">
        <v>32</v>
      </c>
      <c r="G53" s="154">
        <v>3080</v>
      </c>
      <c r="H53" s="103">
        <f>G53*E53</f>
        <v>24640</v>
      </c>
      <c r="I53" s="156">
        <v>642.4</v>
      </c>
      <c r="J53" s="104">
        <f>I53*E53</f>
        <v>5139.2</v>
      </c>
      <c r="K53" s="104">
        <f>J53+H53</f>
        <v>29779.200000000001</v>
      </c>
      <c r="L53" s="159" t="s">
        <v>281</v>
      </c>
      <c r="M53" s="159" t="s">
        <v>295</v>
      </c>
    </row>
    <row r="54" spans="1:13" s="348" customFormat="1" ht="15" customHeight="1" x14ac:dyDescent="0.2">
      <c r="A54" s="368" t="s">
        <v>70</v>
      </c>
      <c r="B54" s="386" t="s">
        <v>65</v>
      </c>
      <c r="C54" s="386"/>
      <c r="D54" s="340"/>
      <c r="E54" s="344" t="s">
        <v>7</v>
      </c>
      <c r="F54" s="345" t="s">
        <v>32</v>
      </c>
      <c r="G54" s="154">
        <v>2640</v>
      </c>
      <c r="H54" s="158" t="s">
        <v>33</v>
      </c>
      <c r="I54" s="104">
        <v>580.79999999999995</v>
      </c>
      <c r="J54" s="115" t="s">
        <v>33</v>
      </c>
      <c r="K54" s="115" t="s">
        <v>33</v>
      </c>
      <c r="L54" s="159" t="s">
        <v>281</v>
      </c>
      <c r="M54" s="159" t="s">
        <v>295</v>
      </c>
    </row>
    <row r="55" spans="1:13" s="423" customFormat="1" ht="15" customHeight="1" x14ac:dyDescent="0.2">
      <c r="A55" s="379">
        <v>4.3</v>
      </c>
      <c r="B55" s="375" t="s">
        <v>71</v>
      </c>
      <c r="C55" s="340"/>
      <c r="D55" s="420"/>
      <c r="E55" s="421"/>
      <c r="F55" s="342"/>
      <c r="G55" s="154"/>
      <c r="H55" s="102"/>
      <c r="I55" s="156"/>
      <c r="J55" s="190"/>
      <c r="K55" s="190"/>
      <c r="L55" s="191"/>
      <c r="M55" s="191"/>
    </row>
    <row r="56" spans="1:13" s="348" customFormat="1" ht="15" customHeight="1" x14ac:dyDescent="0.2">
      <c r="A56" s="368" t="s">
        <v>72</v>
      </c>
      <c r="B56" s="386" t="s">
        <v>63</v>
      </c>
      <c r="C56" s="386"/>
      <c r="D56" s="387"/>
      <c r="E56" s="344" t="s">
        <v>7</v>
      </c>
      <c r="F56" s="345" t="s">
        <v>32</v>
      </c>
      <c r="G56" s="154">
        <v>1056</v>
      </c>
      <c r="H56" s="158" t="s">
        <v>33</v>
      </c>
      <c r="I56" s="156">
        <v>264</v>
      </c>
      <c r="J56" s="115" t="s">
        <v>33</v>
      </c>
      <c r="K56" s="115" t="s">
        <v>33</v>
      </c>
      <c r="L56" s="159"/>
      <c r="M56" s="159"/>
    </row>
    <row r="57" spans="1:13" s="348" customFormat="1" ht="15" customHeight="1" x14ac:dyDescent="0.2">
      <c r="A57" s="368" t="s">
        <v>73</v>
      </c>
      <c r="B57" s="386" t="s">
        <v>65</v>
      </c>
      <c r="C57" s="386"/>
      <c r="D57" s="387"/>
      <c r="E57" s="344">
        <v>22</v>
      </c>
      <c r="F57" s="345" t="s">
        <v>32</v>
      </c>
      <c r="G57" s="103">
        <v>1012</v>
      </c>
      <c r="H57" s="103">
        <f t="shared" ref="H57:H59" si="12">G57*E57</f>
        <v>22264</v>
      </c>
      <c r="I57" s="104">
        <v>246.4</v>
      </c>
      <c r="J57" s="104">
        <f t="shared" ref="J57:J59" si="13">I57*E57</f>
        <v>5420.8</v>
      </c>
      <c r="K57" s="104">
        <f t="shared" ref="K57:K59" si="14">J57+H57</f>
        <v>27684.799999999999</v>
      </c>
      <c r="L57" s="159" t="s">
        <v>281</v>
      </c>
      <c r="M57" s="159" t="s">
        <v>296</v>
      </c>
    </row>
    <row r="58" spans="1:13" s="348" customFormat="1" ht="15" customHeight="1" x14ac:dyDescent="0.2">
      <c r="A58" s="368">
        <v>4.4000000000000004</v>
      </c>
      <c r="B58" s="381" t="s">
        <v>74</v>
      </c>
      <c r="C58" s="381"/>
      <c r="D58" s="381"/>
      <c r="E58" s="424">
        <v>1</v>
      </c>
      <c r="F58" s="421" t="s">
        <v>17</v>
      </c>
      <c r="G58" s="103">
        <v>0</v>
      </c>
      <c r="H58" s="103">
        <f t="shared" si="12"/>
        <v>0</v>
      </c>
      <c r="I58" s="104">
        <v>22000</v>
      </c>
      <c r="J58" s="104">
        <f t="shared" si="13"/>
        <v>22000</v>
      </c>
      <c r="K58" s="104">
        <f t="shared" si="14"/>
        <v>22000</v>
      </c>
      <c r="L58" s="159" t="s">
        <v>281</v>
      </c>
      <c r="M58" s="159" t="s">
        <v>296</v>
      </c>
    </row>
    <row r="59" spans="1:13" s="348" customFormat="1" ht="25.5" customHeight="1" x14ac:dyDescent="0.2">
      <c r="A59" s="368">
        <v>4.5</v>
      </c>
      <c r="B59" s="351" t="s">
        <v>75</v>
      </c>
      <c r="C59" s="351"/>
      <c r="D59" s="351"/>
      <c r="E59" s="424">
        <v>1</v>
      </c>
      <c r="F59" s="421" t="s">
        <v>17</v>
      </c>
      <c r="G59" s="103">
        <v>88000</v>
      </c>
      <c r="H59" s="103">
        <f t="shared" si="12"/>
        <v>88000</v>
      </c>
      <c r="I59" s="104">
        <v>13200</v>
      </c>
      <c r="J59" s="104">
        <f t="shared" si="13"/>
        <v>13200</v>
      </c>
      <c r="K59" s="104">
        <f t="shared" si="14"/>
        <v>101200</v>
      </c>
      <c r="L59" s="194"/>
      <c r="M59" s="194"/>
    </row>
    <row r="60" spans="1:13" s="357" customFormat="1" ht="14.25" customHeight="1" x14ac:dyDescent="0.2">
      <c r="A60" s="354" t="s">
        <v>19</v>
      </c>
      <c r="B60" s="354"/>
      <c r="C60" s="354"/>
      <c r="D60" s="354"/>
      <c r="E60" s="354"/>
      <c r="F60" s="354"/>
      <c r="G60" s="355"/>
      <c r="H60" s="355"/>
      <c r="I60" s="355"/>
      <c r="J60" s="355"/>
      <c r="K60" s="355"/>
      <c r="L60" s="414"/>
      <c r="M60" s="355"/>
    </row>
    <row r="61" spans="1:13" s="419" customFormat="1" ht="14.25" customHeight="1" x14ac:dyDescent="0.2">
      <c r="A61" s="358">
        <v>5</v>
      </c>
      <c r="B61" s="415" t="s">
        <v>76</v>
      </c>
      <c r="C61" s="416"/>
      <c r="D61" s="416"/>
      <c r="E61" s="425"/>
      <c r="F61" s="425"/>
      <c r="G61" s="363"/>
      <c r="H61" s="425"/>
      <c r="I61" s="364"/>
      <c r="J61" s="418"/>
      <c r="K61" s="418"/>
      <c r="L61" s="418"/>
      <c r="M61" s="418"/>
    </row>
    <row r="62" spans="1:13" s="412" customFormat="1" ht="14.25" customHeight="1" x14ac:dyDescent="0.2">
      <c r="A62" s="379">
        <v>5.0999999999999996</v>
      </c>
      <c r="B62" s="426" t="s">
        <v>77</v>
      </c>
      <c r="C62" s="340"/>
      <c r="D62" s="420"/>
      <c r="E62" s="421"/>
      <c r="F62" s="421"/>
      <c r="G62" s="382"/>
      <c r="H62" s="342"/>
      <c r="I62" s="384"/>
      <c r="J62" s="422"/>
      <c r="K62" s="422"/>
      <c r="L62" s="350"/>
      <c r="M62" s="422"/>
    </row>
    <row r="63" spans="1:13" s="348" customFormat="1" ht="14.25" customHeight="1" x14ac:dyDescent="0.2">
      <c r="A63" s="368" t="s">
        <v>78</v>
      </c>
      <c r="B63" s="386" t="s">
        <v>59</v>
      </c>
      <c r="C63" s="386"/>
      <c r="D63" s="387"/>
      <c r="E63" s="344" t="s">
        <v>7</v>
      </c>
      <c r="F63" s="345" t="s">
        <v>4</v>
      </c>
      <c r="G63" s="154">
        <v>22000</v>
      </c>
      <c r="H63" s="158" t="s">
        <v>33</v>
      </c>
      <c r="I63" s="156">
        <v>1320</v>
      </c>
      <c r="J63" s="115" t="s">
        <v>33</v>
      </c>
      <c r="K63" s="115" t="s">
        <v>33</v>
      </c>
      <c r="L63" s="159" t="s">
        <v>297</v>
      </c>
      <c r="M63" s="159" t="s">
        <v>298</v>
      </c>
    </row>
    <row r="64" spans="1:13" s="348" customFormat="1" ht="14.25" customHeight="1" x14ac:dyDescent="0.2">
      <c r="A64" s="368" t="s">
        <v>79</v>
      </c>
      <c r="B64" s="386" t="s">
        <v>61</v>
      </c>
      <c r="C64" s="386"/>
      <c r="D64" s="387"/>
      <c r="E64" s="344" t="s">
        <v>7</v>
      </c>
      <c r="F64" s="345" t="s">
        <v>4</v>
      </c>
      <c r="G64" s="154">
        <v>15840</v>
      </c>
      <c r="H64" s="158" t="s">
        <v>33</v>
      </c>
      <c r="I64" s="156">
        <v>1320</v>
      </c>
      <c r="J64" s="115" t="s">
        <v>33</v>
      </c>
      <c r="K64" s="115" t="s">
        <v>33</v>
      </c>
      <c r="L64" s="159" t="s">
        <v>297</v>
      </c>
      <c r="M64" s="159" t="s">
        <v>298</v>
      </c>
    </row>
    <row r="65" spans="1:13" s="348" customFormat="1" ht="14.25" customHeight="1" x14ac:dyDescent="0.2">
      <c r="A65" s="368" t="s">
        <v>80</v>
      </c>
      <c r="B65" s="386" t="s">
        <v>63</v>
      </c>
      <c r="C65" s="386"/>
      <c r="D65" s="387"/>
      <c r="E65" s="344">
        <v>4</v>
      </c>
      <c r="F65" s="345" t="s">
        <v>4</v>
      </c>
      <c r="G65" s="103">
        <v>10120</v>
      </c>
      <c r="H65" s="103">
        <f t="shared" ref="H65:H66" si="15">G65*E65</f>
        <v>40480</v>
      </c>
      <c r="I65" s="156">
        <v>1320</v>
      </c>
      <c r="J65" s="104">
        <f t="shared" ref="J65:J66" si="16">I65*E65</f>
        <v>5280</v>
      </c>
      <c r="K65" s="104">
        <f t="shared" ref="K65:K66" si="17">J65+H65</f>
        <v>45760</v>
      </c>
      <c r="L65" s="159" t="s">
        <v>297</v>
      </c>
      <c r="M65" s="159" t="s">
        <v>298</v>
      </c>
    </row>
    <row r="66" spans="1:13" s="348" customFormat="1" ht="14.25" customHeight="1" x14ac:dyDescent="0.2">
      <c r="A66" s="368" t="s">
        <v>81</v>
      </c>
      <c r="B66" s="386" t="s">
        <v>65</v>
      </c>
      <c r="C66" s="386"/>
      <c r="D66" s="387"/>
      <c r="E66" s="344">
        <v>3</v>
      </c>
      <c r="F66" s="345" t="s">
        <v>6</v>
      </c>
      <c r="G66" s="103">
        <v>8360</v>
      </c>
      <c r="H66" s="103">
        <f t="shared" si="15"/>
        <v>25080</v>
      </c>
      <c r="I66" s="156">
        <v>1320</v>
      </c>
      <c r="J66" s="104">
        <f t="shared" si="16"/>
        <v>3960</v>
      </c>
      <c r="K66" s="104">
        <f t="shared" si="17"/>
        <v>29040</v>
      </c>
      <c r="L66" s="159" t="s">
        <v>297</v>
      </c>
      <c r="M66" s="159" t="s">
        <v>298</v>
      </c>
    </row>
    <row r="67" spans="1:13" s="348" customFormat="1" ht="14.25" customHeight="1" x14ac:dyDescent="0.2">
      <c r="A67" s="368" t="s">
        <v>82</v>
      </c>
      <c r="B67" s="386" t="s">
        <v>83</v>
      </c>
      <c r="C67" s="386"/>
      <c r="D67" s="387"/>
      <c r="E67" s="344" t="s">
        <v>7</v>
      </c>
      <c r="F67" s="345" t="s">
        <v>4</v>
      </c>
      <c r="G67" s="154">
        <v>5720</v>
      </c>
      <c r="H67" s="158" t="s">
        <v>33</v>
      </c>
      <c r="I67" s="156">
        <v>1320</v>
      </c>
      <c r="J67" s="115" t="s">
        <v>33</v>
      </c>
      <c r="K67" s="115" t="s">
        <v>33</v>
      </c>
      <c r="L67" s="159" t="s">
        <v>297</v>
      </c>
      <c r="M67" s="159" t="s">
        <v>298</v>
      </c>
    </row>
    <row r="68" spans="1:13" s="423" customFormat="1" ht="14.25" customHeight="1" x14ac:dyDescent="0.2">
      <c r="A68" s="379">
        <v>5.2</v>
      </c>
      <c r="B68" s="427" t="s">
        <v>84</v>
      </c>
      <c r="C68" s="340"/>
      <c r="D68" s="420"/>
      <c r="E68" s="421"/>
      <c r="F68" s="421"/>
      <c r="G68" s="154"/>
      <c r="H68" s="189"/>
      <c r="I68" s="156"/>
      <c r="J68" s="189"/>
      <c r="K68" s="189"/>
      <c r="L68" s="189"/>
      <c r="M68" s="189"/>
    </row>
    <row r="69" spans="1:13" s="348" customFormat="1" ht="14.25" customHeight="1" x14ac:dyDescent="0.2">
      <c r="A69" s="368" t="s">
        <v>85</v>
      </c>
      <c r="B69" s="386" t="s">
        <v>65</v>
      </c>
      <c r="C69" s="386"/>
      <c r="D69" s="387"/>
      <c r="E69" s="344" t="s">
        <v>7</v>
      </c>
      <c r="F69" s="345" t="s">
        <v>4</v>
      </c>
      <c r="G69" s="154">
        <v>7920</v>
      </c>
      <c r="H69" s="158" t="s">
        <v>33</v>
      </c>
      <c r="I69" s="156">
        <v>1320</v>
      </c>
      <c r="J69" s="115" t="s">
        <v>33</v>
      </c>
      <c r="K69" s="115" t="s">
        <v>33</v>
      </c>
      <c r="L69" s="159" t="s">
        <v>297</v>
      </c>
      <c r="M69" s="159" t="s">
        <v>298</v>
      </c>
    </row>
    <row r="70" spans="1:13" s="348" customFormat="1" ht="14.25" customHeight="1" x14ac:dyDescent="0.2">
      <c r="A70" s="368" t="s">
        <v>86</v>
      </c>
      <c r="B70" s="386" t="s">
        <v>83</v>
      </c>
      <c r="C70" s="386"/>
      <c r="D70" s="387"/>
      <c r="E70" s="344" t="s">
        <v>7</v>
      </c>
      <c r="F70" s="345" t="s">
        <v>6</v>
      </c>
      <c r="G70" s="154">
        <v>6160</v>
      </c>
      <c r="H70" s="158" t="s">
        <v>33</v>
      </c>
      <c r="I70" s="156">
        <v>1320</v>
      </c>
      <c r="J70" s="115" t="s">
        <v>33</v>
      </c>
      <c r="K70" s="115" t="s">
        <v>33</v>
      </c>
      <c r="L70" s="159" t="s">
        <v>297</v>
      </c>
      <c r="M70" s="159" t="s">
        <v>298</v>
      </c>
    </row>
    <row r="71" spans="1:13" s="423" customFormat="1" ht="14.25" customHeight="1" x14ac:dyDescent="0.2">
      <c r="A71" s="379">
        <v>5.3</v>
      </c>
      <c r="B71" s="427" t="s">
        <v>87</v>
      </c>
      <c r="C71" s="340"/>
      <c r="D71" s="340"/>
      <c r="E71" s="344"/>
      <c r="F71" s="345"/>
      <c r="G71" s="154"/>
      <c r="H71" s="102"/>
      <c r="I71" s="156"/>
      <c r="J71" s="190"/>
      <c r="K71" s="190"/>
      <c r="L71" s="191"/>
      <c r="M71" s="191"/>
    </row>
    <row r="72" spans="1:13" s="348" customFormat="1" ht="14.25" customHeight="1" x14ac:dyDescent="0.2">
      <c r="A72" s="368" t="s">
        <v>88</v>
      </c>
      <c r="B72" s="386" t="s">
        <v>59</v>
      </c>
      <c r="C72" s="386"/>
      <c r="D72" s="386"/>
      <c r="E72" s="344" t="s">
        <v>7</v>
      </c>
      <c r="F72" s="345" t="s">
        <v>4</v>
      </c>
      <c r="G72" s="154">
        <v>18040</v>
      </c>
      <c r="H72" s="158" t="s">
        <v>33</v>
      </c>
      <c r="I72" s="156">
        <v>880</v>
      </c>
      <c r="J72" s="115" t="s">
        <v>33</v>
      </c>
      <c r="K72" s="115" t="s">
        <v>33</v>
      </c>
      <c r="L72" s="159" t="s">
        <v>297</v>
      </c>
      <c r="M72" s="159" t="s">
        <v>298</v>
      </c>
    </row>
    <row r="73" spans="1:13" s="348" customFormat="1" ht="14.25" customHeight="1" x14ac:dyDescent="0.2">
      <c r="A73" s="368" t="s">
        <v>89</v>
      </c>
      <c r="B73" s="386" t="s">
        <v>61</v>
      </c>
      <c r="C73" s="386"/>
      <c r="D73" s="386"/>
      <c r="E73" s="344" t="s">
        <v>7</v>
      </c>
      <c r="F73" s="345" t="s">
        <v>4</v>
      </c>
      <c r="G73" s="154">
        <v>14080</v>
      </c>
      <c r="H73" s="158" t="s">
        <v>33</v>
      </c>
      <c r="I73" s="156">
        <v>880</v>
      </c>
      <c r="J73" s="115" t="s">
        <v>33</v>
      </c>
      <c r="K73" s="115" t="s">
        <v>33</v>
      </c>
      <c r="L73" s="159" t="s">
        <v>297</v>
      </c>
      <c r="M73" s="159" t="s">
        <v>298</v>
      </c>
    </row>
    <row r="74" spans="1:13" s="348" customFormat="1" ht="14.25" customHeight="1" x14ac:dyDescent="0.2">
      <c r="A74" s="368" t="s">
        <v>90</v>
      </c>
      <c r="B74" s="386" t="s">
        <v>63</v>
      </c>
      <c r="C74" s="386"/>
      <c r="D74" s="386"/>
      <c r="E74" s="344">
        <v>1</v>
      </c>
      <c r="F74" s="345" t="s">
        <v>4</v>
      </c>
      <c r="G74" s="103">
        <v>10560</v>
      </c>
      <c r="H74" s="103">
        <f t="shared" ref="H74:H75" si="18">G74*E74</f>
        <v>10560</v>
      </c>
      <c r="I74" s="156">
        <v>880</v>
      </c>
      <c r="J74" s="104">
        <f t="shared" ref="J74:J75" si="19">I74*E74</f>
        <v>880</v>
      </c>
      <c r="K74" s="104">
        <f t="shared" ref="K74:K75" si="20">J74+H74</f>
        <v>11440</v>
      </c>
      <c r="L74" s="159" t="s">
        <v>297</v>
      </c>
      <c r="M74" s="159" t="s">
        <v>298</v>
      </c>
    </row>
    <row r="75" spans="1:13" s="348" customFormat="1" ht="14.25" customHeight="1" x14ac:dyDescent="0.2">
      <c r="A75" s="368" t="s">
        <v>91</v>
      </c>
      <c r="B75" s="386" t="s">
        <v>65</v>
      </c>
      <c r="C75" s="386"/>
      <c r="D75" s="387"/>
      <c r="E75" s="344">
        <v>1</v>
      </c>
      <c r="F75" s="345" t="s">
        <v>4</v>
      </c>
      <c r="G75" s="103">
        <v>6600</v>
      </c>
      <c r="H75" s="103">
        <f t="shared" si="18"/>
        <v>6600</v>
      </c>
      <c r="I75" s="156">
        <v>880</v>
      </c>
      <c r="J75" s="104">
        <f t="shared" si="19"/>
        <v>880</v>
      </c>
      <c r="K75" s="104">
        <f t="shared" si="20"/>
        <v>7480</v>
      </c>
      <c r="L75" s="159" t="s">
        <v>297</v>
      </c>
      <c r="M75" s="159" t="s">
        <v>298</v>
      </c>
    </row>
    <row r="76" spans="1:13" s="423" customFormat="1" ht="14.25" customHeight="1" x14ac:dyDescent="0.2">
      <c r="A76" s="379">
        <v>5.4</v>
      </c>
      <c r="B76" s="427" t="s">
        <v>92</v>
      </c>
      <c r="C76" s="340"/>
      <c r="D76" s="420"/>
      <c r="E76" s="344"/>
      <c r="F76" s="344"/>
      <c r="G76" s="154"/>
      <c r="H76" s="189"/>
      <c r="I76" s="156"/>
      <c r="J76" s="189"/>
      <c r="K76" s="189"/>
      <c r="L76" s="189"/>
      <c r="M76" s="189"/>
    </row>
    <row r="77" spans="1:13" s="423" customFormat="1" ht="14.25" customHeight="1" x14ac:dyDescent="0.2">
      <c r="A77" s="368" t="s">
        <v>93</v>
      </c>
      <c r="B77" s="386" t="s">
        <v>61</v>
      </c>
      <c r="C77" s="386"/>
      <c r="D77" s="387"/>
      <c r="E77" s="344" t="s">
        <v>7</v>
      </c>
      <c r="F77" s="345" t="s">
        <v>4</v>
      </c>
      <c r="G77" s="154">
        <v>27720</v>
      </c>
      <c r="H77" s="158" t="s">
        <v>33</v>
      </c>
      <c r="I77" s="156">
        <v>1320</v>
      </c>
      <c r="J77" s="115" t="s">
        <v>33</v>
      </c>
      <c r="K77" s="115" t="s">
        <v>33</v>
      </c>
      <c r="L77" s="159" t="s">
        <v>297</v>
      </c>
      <c r="M77" s="159" t="s">
        <v>298</v>
      </c>
    </row>
    <row r="78" spans="1:13" s="348" customFormat="1" ht="14.25" customHeight="1" x14ac:dyDescent="0.2">
      <c r="A78" s="368" t="s">
        <v>94</v>
      </c>
      <c r="B78" s="386" t="s">
        <v>63</v>
      </c>
      <c r="C78" s="386"/>
      <c r="D78" s="387"/>
      <c r="E78" s="344">
        <v>2</v>
      </c>
      <c r="F78" s="345" t="s">
        <v>6</v>
      </c>
      <c r="G78" s="103">
        <v>20944</v>
      </c>
      <c r="H78" s="103">
        <f>G78*E78</f>
        <v>41888</v>
      </c>
      <c r="I78" s="104">
        <v>1320</v>
      </c>
      <c r="J78" s="104">
        <f>I78*E78</f>
        <v>2640</v>
      </c>
      <c r="K78" s="104">
        <f>J78+H78</f>
        <v>44528</v>
      </c>
      <c r="L78" s="159" t="s">
        <v>297</v>
      </c>
      <c r="M78" s="159" t="s">
        <v>298</v>
      </c>
    </row>
    <row r="79" spans="1:13" s="423" customFormat="1" ht="14.25" customHeight="1" x14ac:dyDescent="0.2">
      <c r="A79" s="368" t="s">
        <v>95</v>
      </c>
      <c r="B79" s="386" t="s">
        <v>65</v>
      </c>
      <c r="C79" s="386"/>
      <c r="D79" s="387"/>
      <c r="E79" s="344" t="s">
        <v>7</v>
      </c>
      <c r="F79" s="345" t="s">
        <v>4</v>
      </c>
      <c r="G79" s="154">
        <v>17600</v>
      </c>
      <c r="H79" s="158" t="s">
        <v>33</v>
      </c>
      <c r="I79" s="104">
        <v>1320</v>
      </c>
      <c r="J79" s="115" t="s">
        <v>33</v>
      </c>
      <c r="K79" s="115" t="s">
        <v>33</v>
      </c>
      <c r="L79" s="159" t="s">
        <v>297</v>
      </c>
      <c r="M79" s="159" t="s">
        <v>298</v>
      </c>
    </row>
    <row r="80" spans="1:13" s="423" customFormat="1" ht="14.25" customHeight="1" x14ac:dyDescent="0.2">
      <c r="A80" s="379">
        <v>5.5</v>
      </c>
      <c r="B80" s="427" t="s">
        <v>96</v>
      </c>
      <c r="C80" s="340"/>
      <c r="D80" s="420"/>
      <c r="E80" s="344"/>
      <c r="F80" s="344"/>
      <c r="G80" s="154"/>
      <c r="H80" s="189"/>
      <c r="I80" s="156"/>
      <c r="J80" s="189"/>
      <c r="K80" s="189"/>
      <c r="L80" s="189"/>
      <c r="M80" s="189"/>
    </row>
    <row r="81" spans="1:13" s="423" customFormat="1" ht="14.25" customHeight="1" x14ac:dyDescent="0.2">
      <c r="A81" s="368" t="s">
        <v>97</v>
      </c>
      <c r="B81" s="386" t="s">
        <v>61</v>
      </c>
      <c r="C81" s="386"/>
      <c r="D81" s="387"/>
      <c r="E81" s="344" t="s">
        <v>7</v>
      </c>
      <c r="F81" s="345" t="s">
        <v>4</v>
      </c>
      <c r="G81" s="154">
        <v>345840</v>
      </c>
      <c r="H81" s="158" t="s">
        <v>33</v>
      </c>
      <c r="I81" s="156">
        <v>7040</v>
      </c>
      <c r="J81" s="115" t="s">
        <v>33</v>
      </c>
      <c r="K81" s="115" t="s">
        <v>33</v>
      </c>
      <c r="L81" s="159" t="s">
        <v>283</v>
      </c>
      <c r="M81" s="159" t="s">
        <v>298</v>
      </c>
    </row>
    <row r="82" spans="1:13" s="348" customFormat="1" ht="14.25" customHeight="1" x14ac:dyDescent="0.2">
      <c r="A82" s="368" t="s">
        <v>98</v>
      </c>
      <c r="B82" s="386" t="s">
        <v>63</v>
      </c>
      <c r="C82" s="386"/>
      <c r="D82" s="387"/>
      <c r="E82" s="344" t="s">
        <v>7</v>
      </c>
      <c r="F82" s="345" t="s">
        <v>4</v>
      </c>
      <c r="G82" s="154">
        <v>162800</v>
      </c>
      <c r="H82" s="158" t="s">
        <v>33</v>
      </c>
      <c r="I82" s="156">
        <v>7040</v>
      </c>
      <c r="J82" s="115" t="s">
        <v>33</v>
      </c>
      <c r="K82" s="115" t="s">
        <v>33</v>
      </c>
      <c r="L82" s="159" t="s">
        <v>283</v>
      </c>
      <c r="M82" s="159" t="s">
        <v>298</v>
      </c>
    </row>
    <row r="83" spans="1:13" s="423" customFormat="1" ht="14.25" customHeight="1" x14ac:dyDescent="0.2">
      <c r="A83" s="368" t="s">
        <v>99</v>
      </c>
      <c r="B83" s="386" t="s">
        <v>65</v>
      </c>
      <c r="C83" s="386"/>
      <c r="D83" s="387"/>
      <c r="E83" s="344">
        <v>1</v>
      </c>
      <c r="F83" s="345" t="s">
        <v>4</v>
      </c>
      <c r="G83" s="103">
        <v>130680</v>
      </c>
      <c r="H83" s="103">
        <f>G83*E83</f>
        <v>130680</v>
      </c>
      <c r="I83" s="156">
        <v>7040</v>
      </c>
      <c r="J83" s="104">
        <f>I83*E83</f>
        <v>7040</v>
      </c>
      <c r="K83" s="104">
        <f>J83+H83</f>
        <v>137720</v>
      </c>
      <c r="L83" s="159" t="s">
        <v>283</v>
      </c>
      <c r="M83" s="159" t="s">
        <v>298</v>
      </c>
    </row>
    <row r="84" spans="1:13" s="357" customFormat="1" ht="14.25" customHeight="1" x14ac:dyDescent="0.2">
      <c r="A84" s="354" t="s">
        <v>19</v>
      </c>
      <c r="B84" s="354"/>
      <c r="C84" s="354"/>
      <c r="D84" s="354"/>
      <c r="E84" s="354"/>
      <c r="F84" s="354"/>
      <c r="G84" s="355"/>
      <c r="H84" s="355"/>
      <c r="I84" s="355"/>
      <c r="J84" s="355"/>
      <c r="K84" s="355"/>
      <c r="L84" s="371"/>
      <c r="M84" s="355"/>
    </row>
    <row r="85" spans="1:13" s="378" customFormat="1" ht="15" customHeight="1" x14ac:dyDescent="0.2">
      <c r="A85" s="358">
        <v>6</v>
      </c>
      <c r="B85" s="428" t="s">
        <v>100</v>
      </c>
      <c r="C85" s="429"/>
      <c r="D85" s="430"/>
      <c r="E85" s="431"/>
      <c r="F85" s="431"/>
      <c r="G85" s="363"/>
      <c r="H85" s="432"/>
      <c r="I85" s="364"/>
      <c r="J85" s="432"/>
      <c r="K85" s="432"/>
      <c r="L85" s="433"/>
      <c r="M85" s="432"/>
    </row>
    <row r="86" spans="1:13" s="348" customFormat="1" ht="15" customHeight="1" x14ac:dyDescent="0.2">
      <c r="A86" s="368">
        <v>6.1</v>
      </c>
      <c r="B86" s="434" t="s">
        <v>101</v>
      </c>
      <c r="C86" s="434"/>
      <c r="D86" s="434"/>
      <c r="E86" s="352">
        <f>460+510</f>
        <v>970</v>
      </c>
      <c r="F86" s="345" t="s">
        <v>25</v>
      </c>
      <c r="G86" s="103">
        <v>4664</v>
      </c>
      <c r="H86" s="103">
        <f t="shared" ref="H86:H87" si="21">G86*E86</f>
        <v>4524080</v>
      </c>
      <c r="I86" s="104">
        <v>660</v>
      </c>
      <c r="J86" s="104">
        <f t="shared" ref="J86:J87" si="22">I86*E86</f>
        <v>640200</v>
      </c>
      <c r="K86" s="104">
        <f t="shared" ref="K86:K87" si="23">J86+H86</f>
        <v>5164280</v>
      </c>
      <c r="L86" s="159" t="s">
        <v>281</v>
      </c>
      <c r="M86" s="159" t="s">
        <v>299</v>
      </c>
    </row>
    <row r="87" spans="1:13" s="348" customFormat="1" ht="15" customHeight="1" x14ac:dyDescent="0.2">
      <c r="A87" s="368">
        <v>6.2</v>
      </c>
      <c r="B87" s="434" t="s">
        <v>102</v>
      </c>
      <c r="C87" s="434"/>
      <c r="D87" s="434"/>
      <c r="E87" s="352">
        <v>4</v>
      </c>
      <c r="F87" s="345" t="s">
        <v>25</v>
      </c>
      <c r="G87" s="103">
        <v>4576</v>
      </c>
      <c r="H87" s="103">
        <f t="shared" si="21"/>
        <v>18304</v>
      </c>
      <c r="I87" s="104">
        <v>660</v>
      </c>
      <c r="J87" s="104">
        <f t="shared" si="22"/>
        <v>2640</v>
      </c>
      <c r="K87" s="104">
        <f t="shared" si="23"/>
        <v>20944</v>
      </c>
      <c r="L87" s="159" t="s">
        <v>281</v>
      </c>
      <c r="M87" s="159" t="s">
        <v>299</v>
      </c>
    </row>
    <row r="88" spans="1:13" s="423" customFormat="1" ht="15" customHeight="1" x14ac:dyDescent="0.2">
      <c r="A88" s="379">
        <v>6.3</v>
      </c>
      <c r="B88" s="375" t="s">
        <v>103</v>
      </c>
      <c r="C88" s="340"/>
      <c r="D88" s="420"/>
      <c r="E88" s="421"/>
      <c r="F88" s="342"/>
      <c r="G88" s="154"/>
      <c r="H88" s="102"/>
      <c r="I88" s="156"/>
      <c r="J88" s="190"/>
      <c r="K88" s="190"/>
      <c r="L88" s="191"/>
      <c r="M88" s="191"/>
    </row>
    <row r="89" spans="1:13" s="348" customFormat="1" ht="15" customHeight="1" x14ac:dyDescent="0.2">
      <c r="A89" s="368" t="s">
        <v>104</v>
      </c>
      <c r="B89" s="386" t="s">
        <v>59</v>
      </c>
      <c r="C89" s="386"/>
      <c r="D89" s="420"/>
      <c r="E89" s="344" t="s">
        <v>7</v>
      </c>
      <c r="F89" s="345" t="s">
        <v>32</v>
      </c>
      <c r="G89" s="154">
        <v>3168</v>
      </c>
      <c r="H89" s="158" t="s">
        <v>33</v>
      </c>
      <c r="I89" s="156">
        <v>202.4</v>
      </c>
      <c r="J89" s="115" t="s">
        <v>33</v>
      </c>
      <c r="K89" s="115" t="s">
        <v>33</v>
      </c>
      <c r="L89" s="159" t="s">
        <v>281</v>
      </c>
      <c r="M89" s="159" t="s">
        <v>299</v>
      </c>
    </row>
    <row r="90" spans="1:13" s="348" customFormat="1" ht="15" customHeight="1" x14ac:dyDescent="0.2">
      <c r="A90" s="368" t="s">
        <v>105</v>
      </c>
      <c r="B90" s="386" t="s">
        <v>61</v>
      </c>
      <c r="C90" s="386"/>
      <c r="D90" s="420"/>
      <c r="E90" s="344" t="s">
        <v>7</v>
      </c>
      <c r="F90" s="345" t="s">
        <v>32</v>
      </c>
      <c r="G90" s="154">
        <v>2904</v>
      </c>
      <c r="H90" s="158" t="s">
        <v>33</v>
      </c>
      <c r="I90" s="156">
        <v>202.4</v>
      </c>
      <c r="J90" s="115" t="s">
        <v>33</v>
      </c>
      <c r="K90" s="115" t="s">
        <v>33</v>
      </c>
      <c r="L90" s="159" t="s">
        <v>281</v>
      </c>
      <c r="M90" s="159" t="s">
        <v>299</v>
      </c>
    </row>
    <row r="91" spans="1:13" s="348" customFormat="1" ht="15" customHeight="1" x14ac:dyDescent="0.2">
      <c r="A91" s="368" t="s">
        <v>106</v>
      </c>
      <c r="B91" s="386" t="s">
        <v>63</v>
      </c>
      <c r="C91" s="386"/>
      <c r="D91" s="420"/>
      <c r="E91" s="344" t="s">
        <v>7</v>
      </c>
      <c r="F91" s="345" t="s">
        <v>32</v>
      </c>
      <c r="G91" s="154">
        <v>2640</v>
      </c>
      <c r="H91" s="158" t="s">
        <v>33</v>
      </c>
      <c r="I91" s="156">
        <v>202.4</v>
      </c>
      <c r="J91" s="115" t="s">
        <v>33</v>
      </c>
      <c r="K91" s="115" t="s">
        <v>33</v>
      </c>
      <c r="L91" s="159" t="s">
        <v>281</v>
      </c>
      <c r="M91" s="159" t="s">
        <v>299</v>
      </c>
    </row>
    <row r="92" spans="1:13" s="348" customFormat="1" ht="15" customHeight="1" x14ac:dyDescent="0.2">
      <c r="A92" s="368" t="s">
        <v>107</v>
      </c>
      <c r="B92" s="386" t="s">
        <v>65</v>
      </c>
      <c r="C92" s="386"/>
      <c r="D92" s="340"/>
      <c r="E92" s="344">
        <v>20</v>
      </c>
      <c r="F92" s="345" t="s">
        <v>32</v>
      </c>
      <c r="G92" s="103">
        <v>2446.4</v>
      </c>
      <c r="H92" s="103">
        <f>G92*E92</f>
        <v>48928</v>
      </c>
      <c r="I92" s="156">
        <v>202.4</v>
      </c>
      <c r="J92" s="104">
        <f>I92*E92</f>
        <v>4048</v>
      </c>
      <c r="K92" s="104">
        <f>J92+H92</f>
        <v>52976</v>
      </c>
      <c r="L92" s="159" t="s">
        <v>281</v>
      </c>
      <c r="M92" s="159" t="s">
        <v>299</v>
      </c>
    </row>
    <row r="93" spans="1:13" s="348" customFormat="1" ht="15" customHeight="1" x14ac:dyDescent="0.2">
      <c r="A93" s="379">
        <v>6.4</v>
      </c>
      <c r="B93" s="375" t="s">
        <v>108</v>
      </c>
      <c r="C93" s="340"/>
      <c r="D93" s="434"/>
      <c r="E93" s="342"/>
      <c r="F93" s="342"/>
      <c r="G93" s="154"/>
      <c r="H93" s="155"/>
      <c r="I93" s="156"/>
      <c r="J93" s="155"/>
      <c r="K93" s="155"/>
      <c r="L93" s="206"/>
      <c r="M93" s="206"/>
    </row>
    <row r="94" spans="1:13" s="348" customFormat="1" ht="15" customHeight="1" x14ac:dyDescent="0.2">
      <c r="A94" s="368" t="s">
        <v>109</v>
      </c>
      <c r="B94" s="386" t="s">
        <v>63</v>
      </c>
      <c r="C94" s="386"/>
      <c r="D94" s="434"/>
      <c r="E94" s="435" t="s">
        <v>7</v>
      </c>
      <c r="F94" s="345" t="s">
        <v>32</v>
      </c>
      <c r="G94" s="154">
        <v>1672</v>
      </c>
      <c r="H94" s="158" t="s">
        <v>33</v>
      </c>
      <c r="I94" s="156">
        <v>264</v>
      </c>
      <c r="J94" s="115" t="s">
        <v>33</v>
      </c>
      <c r="K94" s="115" t="s">
        <v>33</v>
      </c>
      <c r="L94" s="159" t="s">
        <v>281</v>
      </c>
      <c r="M94" s="159" t="s">
        <v>299</v>
      </c>
    </row>
    <row r="95" spans="1:13" s="348" customFormat="1" ht="15" customHeight="1" x14ac:dyDescent="0.2">
      <c r="A95" s="368" t="s">
        <v>110</v>
      </c>
      <c r="B95" s="386" t="s">
        <v>65</v>
      </c>
      <c r="C95" s="386"/>
      <c r="D95" s="434"/>
      <c r="E95" s="344">
        <v>22</v>
      </c>
      <c r="F95" s="345" t="s">
        <v>32</v>
      </c>
      <c r="G95" s="103">
        <v>1645.6</v>
      </c>
      <c r="H95" s="103">
        <f>G95*E95</f>
        <v>36203.199999999997</v>
      </c>
      <c r="I95" s="104">
        <v>290.39999999999998</v>
      </c>
      <c r="J95" s="104">
        <f>I95*E95</f>
        <v>6388.7999999999993</v>
      </c>
      <c r="K95" s="104">
        <f>J95+H95</f>
        <v>42592</v>
      </c>
      <c r="L95" s="159" t="s">
        <v>281</v>
      </c>
      <c r="M95" s="159" t="s">
        <v>299</v>
      </c>
    </row>
    <row r="96" spans="1:13" s="438" customFormat="1" ht="15" customHeight="1" x14ac:dyDescent="0.2">
      <c r="A96" s="436">
        <v>6.5</v>
      </c>
      <c r="B96" s="427" t="s">
        <v>111</v>
      </c>
      <c r="C96" s="341"/>
      <c r="D96" s="342"/>
      <c r="E96" s="437"/>
      <c r="F96" s="385"/>
      <c r="G96" s="211"/>
      <c r="H96" s="139"/>
      <c r="I96" s="212"/>
      <c r="J96" s="139"/>
      <c r="K96" s="213"/>
      <c r="L96" s="214"/>
      <c r="M96" s="214"/>
    </row>
    <row r="97" spans="1:13" s="348" customFormat="1" ht="15" customHeight="1" x14ac:dyDescent="0.2">
      <c r="A97" s="368" t="s">
        <v>112</v>
      </c>
      <c r="B97" s="386" t="s">
        <v>113</v>
      </c>
      <c r="C97" s="386"/>
      <c r="D97" s="434"/>
      <c r="E97" s="344" t="s">
        <v>7</v>
      </c>
      <c r="F97" s="345" t="s">
        <v>4</v>
      </c>
      <c r="G97" s="154">
        <v>0</v>
      </c>
      <c r="H97" s="158" t="s">
        <v>33</v>
      </c>
      <c r="I97" s="156">
        <v>0</v>
      </c>
      <c r="J97" s="115" t="s">
        <v>33</v>
      </c>
      <c r="K97" s="115" t="s">
        <v>33</v>
      </c>
      <c r="L97" s="159" t="s">
        <v>7</v>
      </c>
      <c r="M97" s="159" t="s">
        <v>7</v>
      </c>
    </row>
    <row r="98" spans="1:13" s="348" customFormat="1" ht="15" customHeight="1" x14ac:dyDescent="0.2">
      <c r="A98" s="368" t="s">
        <v>114</v>
      </c>
      <c r="B98" s="386" t="s">
        <v>115</v>
      </c>
      <c r="C98" s="386"/>
      <c r="D98" s="434"/>
      <c r="E98" s="344" t="s">
        <v>7</v>
      </c>
      <c r="F98" s="345" t="s">
        <v>4</v>
      </c>
      <c r="G98" s="154">
        <v>0</v>
      </c>
      <c r="H98" s="158" t="s">
        <v>33</v>
      </c>
      <c r="I98" s="156">
        <v>0</v>
      </c>
      <c r="J98" s="115" t="s">
        <v>33</v>
      </c>
      <c r="K98" s="115" t="s">
        <v>33</v>
      </c>
      <c r="L98" s="159" t="s">
        <v>7</v>
      </c>
      <c r="M98" s="159" t="s">
        <v>7</v>
      </c>
    </row>
    <row r="99" spans="1:13" s="348" customFormat="1" ht="15" customHeight="1" x14ac:dyDescent="0.2">
      <c r="A99" s="368" t="s">
        <v>116</v>
      </c>
      <c r="B99" s="386" t="s">
        <v>117</v>
      </c>
      <c r="C99" s="386"/>
      <c r="D99" s="434"/>
      <c r="E99" s="344" t="s">
        <v>7</v>
      </c>
      <c r="F99" s="345" t="s">
        <v>4</v>
      </c>
      <c r="G99" s="154">
        <v>0</v>
      </c>
      <c r="H99" s="158" t="s">
        <v>33</v>
      </c>
      <c r="I99" s="156">
        <v>0</v>
      </c>
      <c r="J99" s="115" t="s">
        <v>33</v>
      </c>
      <c r="K99" s="115" t="s">
        <v>33</v>
      </c>
      <c r="L99" s="159" t="s">
        <v>7</v>
      </c>
      <c r="M99" s="159" t="s">
        <v>7</v>
      </c>
    </row>
    <row r="100" spans="1:13" s="348" customFormat="1" ht="15" customHeight="1" x14ac:dyDescent="0.2">
      <c r="A100" s="368" t="s">
        <v>118</v>
      </c>
      <c r="B100" s="386" t="s">
        <v>119</v>
      </c>
      <c r="C100" s="386"/>
      <c r="D100" s="434"/>
      <c r="E100" s="344">
        <v>5</v>
      </c>
      <c r="F100" s="345" t="s">
        <v>6</v>
      </c>
      <c r="G100" s="154">
        <v>6160</v>
      </c>
      <c r="H100" s="158" t="s">
        <v>300</v>
      </c>
      <c r="I100" s="156">
        <v>1320</v>
      </c>
      <c r="J100" s="115" t="s">
        <v>300</v>
      </c>
      <c r="K100" s="115" t="s">
        <v>300</v>
      </c>
      <c r="L100" s="159" t="s">
        <v>7</v>
      </c>
      <c r="M100" s="159" t="s">
        <v>7</v>
      </c>
    </row>
    <row r="101" spans="1:13" s="357" customFormat="1" ht="14.25" customHeight="1" x14ac:dyDescent="0.2">
      <c r="A101" s="354" t="s">
        <v>19</v>
      </c>
      <c r="B101" s="354"/>
      <c r="C101" s="354"/>
      <c r="D101" s="354"/>
      <c r="E101" s="354"/>
      <c r="F101" s="354"/>
      <c r="G101" s="355"/>
      <c r="H101" s="355"/>
      <c r="I101" s="355"/>
      <c r="J101" s="355"/>
      <c r="K101" s="355"/>
      <c r="L101" s="371"/>
      <c r="M101" s="355"/>
    </row>
    <row r="102" spans="1:13" s="378" customFormat="1" ht="15" customHeight="1" x14ac:dyDescent="0.2">
      <c r="A102" s="358">
        <v>7</v>
      </c>
      <c r="B102" s="416" t="s">
        <v>120</v>
      </c>
      <c r="C102" s="429"/>
      <c r="D102" s="430"/>
      <c r="E102" s="376"/>
      <c r="F102" s="376"/>
      <c r="G102" s="363"/>
      <c r="H102" s="377"/>
      <c r="I102" s="364"/>
      <c r="J102" s="377"/>
      <c r="K102" s="377"/>
      <c r="L102" s="433"/>
      <c r="M102" s="377"/>
    </row>
    <row r="103" spans="1:13" s="348" customFormat="1" ht="21" customHeight="1" x14ac:dyDescent="0.2">
      <c r="A103" s="368">
        <v>7.1</v>
      </c>
      <c r="B103" s="386" t="s">
        <v>121</v>
      </c>
      <c r="C103" s="386"/>
      <c r="D103" s="387"/>
      <c r="E103" s="344">
        <v>17</v>
      </c>
      <c r="F103" s="345" t="s">
        <v>32</v>
      </c>
      <c r="G103" s="103">
        <v>5016</v>
      </c>
      <c r="H103" s="103">
        <f t="shared" ref="H103:H108" si="24">G103*E103</f>
        <v>85272</v>
      </c>
      <c r="I103" s="104">
        <v>616</v>
      </c>
      <c r="J103" s="104">
        <f t="shared" ref="J103:J108" si="25">I103*E103</f>
        <v>10472</v>
      </c>
      <c r="K103" s="104">
        <f t="shared" ref="K103:K108" si="26">J103+H103</f>
        <v>95744</v>
      </c>
      <c r="L103" s="159" t="s">
        <v>301</v>
      </c>
      <c r="M103" s="119" t="s">
        <v>287</v>
      </c>
    </row>
    <row r="104" spans="1:13" s="348" customFormat="1" ht="21" customHeight="1" x14ac:dyDescent="0.2">
      <c r="A104" s="368">
        <v>7.2</v>
      </c>
      <c r="B104" s="386" t="s">
        <v>122</v>
      </c>
      <c r="C104" s="386"/>
      <c r="D104" s="387"/>
      <c r="E104" s="344">
        <v>17</v>
      </c>
      <c r="F104" s="345" t="s">
        <v>32</v>
      </c>
      <c r="G104" s="103">
        <v>5016</v>
      </c>
      <c r="H104" s="103">
        <f t="shared" si="24"/>
        <v>85272</v>
      </c>
      <c r="I104" s="104">
        <v>616</v>
      </c>
      <c r="J104" s="104">
        <f t="shared" si="25"/>
        <v>10472</v>
      </c>
      <c r="K104" s="104">
        <f t="shared" si="26"/>
        <v>95744</v>
      </c>
      <c r="L104" s="159" t="s">
        <v>301</v>
      </c>
      <c r="M104" s="119" t="s">
        <v>287</v>
      </c>
    </row>
    <row r="105" spans="1:13" s="348" customFormat="1" ht="21" customHeight="1" x14ac:dyDescent="0.2">
      <c r="A105" s="368">
        <v>7.3</v>
      </c>
      <c r="B105" s="386" t="s">
        <v>123</v>
      </c>
      <c r="C105" s="386"/>
      <c r="D105" s="387"/>
      <c r="E105" s="344">
        <v>6</v>
      </c>
      <c r="F105" s="345" t="s">
        <v>6</v>
      </c>
      <c r="G105" s="103">
        <v>3960</v>
      </c>
      <c r="H105" s="103">
        <f t="shared" si="24"/>
        <v>23760</v>
      </c>
      <c r="I105" s="104">
        <v>616</v>
      </c>
      <c r="J105" s="104">
        <f t="shared" si="25"/>
        <v>3696</v>
      </c>
      <c r="K105" s="104">
        <f t="shared" si="26"/>
        <v>27456</v>
      </c>
      <c r="L105" s="159" t="s">
        <v>301</v>
      </c>
      <c r="M105" s="119" t="s">
        <v>287</v>
      </c>
    </row>
    <row r="106" spans="1:13" s="348" customFormat="1" ht="21" customHeight="1" x14ac:dyDescent="0.2">
      <c r="A106" s="368">
        <v>7.4</v>
      </c>
      <c r="B106" s="386" t="s">
        <v>124</v>
      </c>
      <c r="C106" s="386"/>
      <c r="D106" s="387"/>
      <c r="E106" s="344">
        <v>2</v>
      </c>
      <c r="F106" s="345" t="s">
        <v>6</v>
      </c>
      <c r="G106" s="103">
        <v>10560</v>
      </c>
      <c r="H106" s="103">
        <f t="shared" si="24"/>
        <v>21120</v>
      </c>
      <c r="I106" s="104">
        <v>4400</v>
      </c>
      <c r="J106" s="104">
        <f t="shared" si="25"/>
        <v>8800</v>
      </c>
      <c r="K106" s="104">
        <f t="shared" si="26"/>
        <v>29920</v>
      </c>
      <c r="L106" s="159" t="s">
        <v>301</v>
      </c>
      <c r="M106" s="119" t="s">
        <v>287</v>
      </c>
    </row>
    <row r="107" spans="1:13" s="348" customFormat="1" ht="21" customHeight="1" x14ac:dyDescent="0.2">
      <c r="A107" s="368">
        <v>7.5</v>
      </c>
      <c r="B107" s="386" t="s">
        <v>125</v>
      </c>
      <c r="C107" s="386"/>
      <c r="D107" s="387"/>
      <c r="E107" s="344">
        <v>1</v>
      </c>
      <c r="F107" s="345" t="s">
        <v>4</v>
      </c>
      <c r="G107" s="103">
        <v>92400</v>
      </c>
      <c r="H107" s="103">
        <f t="shared" si="24"/>
        <v>92400</v>
      </c>
      <c r="I107" s="104">
        <v>4400</v>
      </c>
      <c r="J107" s="104">
        <f t="shared" si="25"/>
        <v>4400</v>
      </c>
      <c r="K107" s="104">
        <f t="shared" si="26"/>
        <v>96800</v>
      </c>
      <c r="L107" s="159" t="s">
        <v>301</v>
      </c>
      <c r="M107" s="119" t="s">
        <v>287</v>
      </c>
    </row>
    <row r="108" spans="1:13" s="348" customFormat="1" ht="21" customHeight="1" x14ac:dyDescent="0.2">
      <c r="A108" s="368">
        <v>7.6</v>
      </c>
      <c r="B108" s="386" t="s">
        <v>126</v>
      </c>
      <c r="C108" s="386"/>
      <c r="D108" s="387"/>
      <c r="E108" s="344">
        <v>89</v>
      </c>
      <c r="F108" s="345" t="s">
        <v>6</v>
      </c>
      <c r="G108" s="103">
        <v>21560</v>
      </c>
      <c r="H108" s="103">
        <f t="shared" si="24"/>
        <v>1918840</v>
      </c>
      <c r="I108" s="104">
        <v>1320</v>
      </c>
      <c r="J108" s="104">
        <f t="shared" si="25"/>
        <v>117480</v>
      </c>
      <c r="K108" s="104">
        <f t="shared" si="26"/>
        <v>2036320</v>
      </c>
      <c r="L108" s="159" t="s">
        <v>301</v>
      </c>
      <c r="M108" s="119" t="s">
        <v>287</v>
      </c>
    </row>
    <row r="109" spans="1:13" s="348" customFormat="1" ht="21" customHeight="1" x14ac:dyDescent="0.2">
      <c r="A109" s="368">
        <v>7.7</v>
      </c>
      <c r="B109" s="386" t="s">
        <v>127</v>
      </c>
      <c r="C109" s="386"/>
      <c r="D109" s="387"/>
      <c r="E109" s="344" t="s">
        <v>7</v>
      </c>
      <c r="F109" s="345" t="s">
        <v>4</v>
      </c>
      <c r="G109" s="154">
        <v>19360</v>
      </c>
      <c r="H109" s="158" t="s">
        <v>33</v>
      </c>
      <c r="I109" s="156">
        <v>1320</v>
      </c>
      <c r="J109" s="115" t="s">
        <v>33</v>
      </c>
      <c r="K109" s="115" t="s">
        <v>33</v>
      </c>
      <c r="L109" s="159" t="s">
        <v>301</v>
      </c>
      <c r="M109" s="119" t="s">
        <v>287</v>
      </c>
    </row>
    <row r="110" spans="1:13" s="348" customFormat="1" ht="21" customHeight="1" x14ac:dyDescent="0.2">
      <c r="A110" s="368">
        <v>7.8</v>
      </c>
      <c r="B110" s="386" t="s">
        <v>128</v>
      </c>
      <c r="C110" s="386"/>
      <c r="D110" s="387"/>
      <c r="E110" s="344">
        <v>24</v>
      </c>
      <c r="F110" s="345" t="s">
        <v>6</v>
      </c>
      <c r="G110" s="103">
        <v>2816</v>
      </c>
      <c r="H110" s="103">
        <f t="shared" ref="H110" si="27">G110*E110</f>
        <v>67584</v>
      </c>
      <c r="I110" s="104">
        <v>880</v>
      </c>
      <c r="J110" s="104">
        <f t="shared" ref="J110" si="28">I110*E110</f>
        <v>21120</v>
      </c>
      <c r="K110" s="104">
        <f t="shared" ref="K110" si="29">J110+H110</f>
        <v>88704</v>
      </c>
      <c r="L110" s="159" t="s">
        <v>301</v>
      </c>
      <c r="M110" s="119" t="s">
        <v>287</v>
      </c>
    </row>
    <row r="111" spans="1:13" s="357" customFormat="1" ht="14.25" customHeight="1" x14ac:dyDescent="0.2">
      <c r="A111" s="354" t="s">
        <v>19</v>
      </c>
      <c r="B111" s="354"/>
      <c r="C111" s="354"/>
      <c r="D111" s="354"/>
      <c r="E111" s="354"/>
      <c r="F111" s="354"/>
      <c r="G111" s="355"/>
      <c r="H111" s="355"/>
      <c r="I111" s="355"/>
      <c r="J111" s="355"/>
      <c r="K111" s="355"/>
      <c r="L111" s="414"/>
      <c r="M111" s="355"/>
    </row>
    <row r="112" spans="1:13" s="419" customFormat="1" ht="15" customHeight="1" x14ac:dyDescent="0.2">
      <c r="A112" s="358">
        <v>8</v>
      </c>
      <c r="B112" s="415" t="s">
        <v>129</v>
      </c>
      <c r="C112" s="416"/>
      <c r="D112" s="416"/>
      <c r="E112" s="417"/>
      <c r="F112" s="417"/>
      <c r="G112" s="363"/>
      <c r="H112" s="417"/>
      <c r="I112" s="364"/>
      <c r="J112" s="418"/>
      <c r="K112" s="418"/>
      <c r="L112" s="433"/>
      <c r="M112" s="418"/>
    </row>
    <row r="113" spans="1:13" s="348" customFormat="1" ht="32.25" customHeight="1" x14ac:dyDescent="0.2">
      <c r="A113" s="439">
        <v>8.1</v>
      </c>
      <c r="B113" s="351" t="s">
        <v>331</v>
      </c>
      <c r="C113" s="351"/>
      <c r="D113" s="351"/>
      <c r="E113" s="344">
        <v>2</v>
      </c>
      <c r="F113" s="345" t="s">
        <v>6</v>
      </c>
      <c r="G113" s="103">
        <v>941600</v>
      </c>
      <c r="H113" s="103">
        <f t="shared" ref="H113:H119" si="30">G113*E113</f>
        <v>1883200</v>
      </c>
      <c r="I113" s="104">
        <v>22000</v>
      </c>
      <c r="J113" s="104">
        <f t="shared" ref="J113:J119" si="31">I113*E113</f>
        <v>44000</v>
      </c>
      <c r="K113" s="104">
        <f t="shared" ref="K113:K119" si="32">J113+H113</f>
        <v>1927200</v>
      </c>
      <c r="L113" s="105" t="s">
        <v>302</v>
      </c>
      <c r="M113" s="159" t="s">
        <v>303</v>
      </c>
    </row>
    <row r="114" spans="1:13" s="348" customFormat="1" ht="26.25" customHeight="1" x14ac:dyDescent="0.2">
      <c r="A114" s="439">
        <v>8.1999999999999993</v>
      </c>
      <c r="B114" s="339" t="s">
        <v>130</v>
      </c>
      <c r="C114" s="346"/>
      <c r="D114" s="347"/>
      <c r="E114" s="344">
        <v>4</v>
      </c>
      <c r="F114" s="345" t="s">
        <v>6</v>
      </c>
      <c r="G114" s="103">
        <v>7480</v>
      </c>
      <c r="H114" s="103">
        <f t="shared" si="30"/>
        <v>29920</v>
      </c>
      <c r="I114" s="104">
        <v>880</v>
      </c>
      <c r="J114" s="104">
        <f t="shared" si="31"/>
        <v>3520</v>
      </c>
      <c r="K114" s="104">
        <f t="shared" si="32"/>
        <v>33440</v>
      </c>
      <c r="L114" s="159" t="s">
        <v>281</v>
      </c>
      <c r="M114" s="159" t="s">
        <v>298</v>
      </c>
    </row>
    <row r="115" spans="1:13" s="348" customFormat="1" ht="15" customHeight="1" x14ac:dyDescent="0.2">
      <c r="A115" s="439">
        <v>8.3000000000000007</v>
      </c>
      <c r="B115" s="339" t="s">
        <v>16</v>
      </c>
      <c r="C115" s="346"/>
      <c r="D115" s="347"/>
      <c r="E115" s="344">
        <v>4</v>
      </c>
      <c r="F115" s="345" t="s">
        <v>6</v>
      </c>
      <c r="G115" s="103">
        <v>8800</v>
      </c>
      <c r="H115" s="103">
        <f t="shared" si="30"/>
        <v>35200</v>
      </c>
      <c r="I115" s="104">
        <v>1760</v>
      </c>
      <c r="J115" s="104">
        <f t="shared" si="31"/>
        <v>7040</v>
      </c>
      <c r="K115" s="104">
        <f t="shared" si="32"/>
        <v>42240</v>
      </c>
      <c r="L115" s="159"/>
      <c r="M115" s="159"/>
    </row>
    <row r="116" spans="1:13" s="348" customFormat="1" ht="15" customHeight="1" x14ac:dyDescent="0.2">
      <c r="A116" s="439">
        <v>8.4</v>
      </c>
      <c r="B116" s="339" t="s">
        <v>131</v>
      </c>
      <c r="C116" s="346"/>
      <c r="D116" s="347"/>
      <c r="E116" s="344">
        <v>1</v>
      </c>
      <c r="F116" s="345" t="s">
        <v>4</v>
      </c>
      <c r="G116" s="103">
        <v>21120</v>
      </c>
      <c r="H116" s="103">
        <f t="shared" si="30"/>
        <v>21120</v>
      </c>
      <c r="I116" s="104">
        <v>2640</v>
      </c>
      <c r="J116" s="104">
        <f t="shared" si="31"/>
        <v>2640</v>
      </c>
      <c r="K116" s="104">
        <f t="shared" si="32"/>
        <v>23760</v>
      </c>
      <c r="L116" s="159" t="s">
        <v>279</v>
      </c>
      <c r="M116" s="159" t="s">
        <v>304</v>
      </c>
    </row>
    <row r="117" spans="1:13" s="348" customFormat="1" ht="15" customHeight="1" x14ac:dyDescent="0.2">
      <c r="A117" s="439">
        <v>8.5</v>
      </c>
      <c r="B117" s="339" t="s">
        <v>132</v>
      </c>
      <c r="C117" s="346"/>
      <c r="D117" s="347"/>
      <c r="E117" s="344">
        <v>1</v>
      </c>
      <c r="F117" s="344" t="s">
        <v>133</v>
      </c>
      <c r="G117" s="103">
        <v>8800</v>
      </c>
      <c r="H117" s="103">
        <f t="shared" si="30"/>
        <v>8800</v>
      </c>
      <c r="I117" s="104">
        <v>2200</v>
      </c>
      <c r="J117" s="104">
        <f t="shared" si="31"/>
        <v>2200</v>
      </c>
      <c r="K117" s="104">
        <f t="shared" si="32"/>
        <v>11000</v>
      </c>
      <c r="L117" s="159" t="s">
        <v>281</v>
      </c>
      <c r="M117" s="159" t="s">
        <v>305</v>
      </c>
    </row>
    <row r="118" spans="1:13" s="348" customFormat="1" ht="25.5" customHeight="1" x14ac:dyDescent="0.2">
      <c r="A118" s="439">
        <v>8.6</v>
      </c>
      <c r="B118" s="351" t="s">
        <v>332</v>
      </c>
      <c r="C118" s="351"/>
      <c r="D118" s="351"/>
      <c r="E118" s="344">
        <v>1</v>
      </c>
      <c r="F118" s="345" t="s">
        <v>133</v>
      </c>
      <c r="G118" s="103">
        <v>13200</v>
      </c>
      <c r="H118" s="103">
        <f t="shared" si="30"/>
        <v>13200</v>
      </c>
      <c r="I118" s="104">
        <v>2640</v>
      </c>
      <c r="J118" s="104">
        <f t="shared" si="31"/>
        <v>2640</v>
      </c>
      <c r="K118" s="104">
        <f t="shared" si="32"/>
        <v>15840</v>
      </c>
      <c r="L118" s="159" t="s">
        <v>281</v>
      </c>
      <c r="M118" s="159" t="s">
        <v>306</v>
      </c>
    </row>
    <row r="119" spans="1:13" s="348" customFormat="1" ht="15" customHeight="1" x14ac:dyDescent="0.2">
      <c r="A119" s="439">
        <v>8.6999999999999993</v>
      </c>
      <c r="B119" s="339" t="s">
        <v>134</v>
      </c>
      <c r="C119" s="346"/>
      <c r="D119" s="347"/>
      <c r="E119" s="344">
        <v>1</v>
      </c>
      <c r="F119" s="344" t="s">
        <v>133</v>
      </c>
      <c r="G119" s="103">
        <v>0</v>
      </c>
      <c r="H119" s="103">
        <f t="shared" si="30"/>
        <v>0</v>
      </c>
      <c r="I119" s="104">
        <v>17600</v>
      </c>
      <c r="J119" s="104">
        <f t="shared" si="31"/>
        <v>17600</v>
      </c>
      <c r="K119" s="104">
        <f t="shared" si="32"/>
        <v>17600</v>
      </c>
      <c r="L119" s="159"/>
      <c r="M119" s="159"/>
    </row>
    <row r="120" spans="1:13" s="357" customFormat="1" ht="14.25" customHeight="1" x14ac:dyDescent="0.2">
      <c r="A120" s="354" t="s">
        <v>19</v>
      </c>
      <c r="B120" s="354"/>
      <c r="C120" s="354"/>
      <c r="D120" s="354"/>
      <c r="E120" s="354"/>
      <c r="F120" s="354"/>
      <c r="G120" s="355"/>
      <c r="H120" s="355"/>
      <c r="I120" s="355"/>
      <c r="J120" s="355"/>
      <c r="K120" s="355"/>
      <c r="L120" s="414"/>
      <c r="M120" s="355"/>
    </row>
    <row r="121" spans="1:13" s="378" customFormat="1" ht="15" customHeight="1" x14ac:dyDescent="0.2">
      <c r="A121" s="358">
        <v>9</v>
      </c>
      <c r="B121" s="415" t="s">
        <v>135</v>
      </c>
      <c r="C121" s="416"/>
      <c r="D121" s="375"/>
      <c r="E121" s="376"/>
      <c r="F121" s="376"/>
      <c r="G121" s="363"/>
      <c r="H121" s="376"/>
      <c r="I121" s="364"/>
      <c r="J121" s="418"/>
      <c r="K121" s="418"/>
      <c r="L121" s="433"/>
      <c r="M121" s="418"/>
    </row>
    <row r="122" spans="1:13" s="423" customFormat="1" ht="15" customHeight="1" x14ac:dyDescent="0.2">
      <c r="A122" s="439">
        <v>9.1</v>
      </c>
      <c r="B122" s="339" t="s">
        <v>136</v>
      </c>
      <c r="C122" s="340"/>
      <c r="D122" s="340"/>
      <c r="E122" s="344">
        <v>6</v>
      </c>
      <c r="F122" s="344" t="s">
        <v>52</v>
      </c>
      <c r="G122" s="103">
        <v>11000</v>
      </c>
      <c r="H122" s="103">
        <f t="shared" ref="H122:H124" si="33">G122*E122</f>
        <v>66000</v>
      </c>
      <c r="I122" s="104">
        <v>880</v>
      </c>
      <c r="J122" s="104">
        <f t="shared" ref="J122:J124" si="34">I122*E122</f>
        <v>5280</v>
      </c>
      <c r="K122" s="104">
        <f t="shared" ref="K122:K124" si="35">J122+H122</f>
        <v>71280</v>
      </c>
      <c r="L122" s="159" t="s">
        <v>281</v>
      </c>
      <c r="M122" s="159" t="s">
        <v>307</v>
      </c>
    </row>
    <row r="123" spans="1:13" s="423" customFormat="1" ht="15" customHeight="1" x14ac:dyDescent="0.2">
      <c r="A123" s="439">
        <v>9.1999999999999993</v>
      </c>
      <c r="B123" s="339" t="s">
        <v>137</v>
      </c>
      <c r="C123" s="340"/>
      <c r="D123" s="340"/>
      <c r="E123" s="344">
        <v>6</v>
      </c>
      <c r="F123" s="344" t="s">
        <v>52</v>
      </c>
      <c r="G123" s="103">
        <v>8360</v>
      </c>
      <c r="H123" s="103">
        <f t="shared" si="33"/>
        <v>50160</v>
      </c>
      <c r="I123" s="104">
        <v>880</v>
      </c>
      <c r="J123" s="104">
        <f t="shared" si="34"/>
        <v>5280</v>
      </c>
      <c r="K123" s="104">
        <f t="shared" si="35"/>
        <v>55440</v>
      </c>
      <c r="L123" s="159" t="s">
        <v>281</v>
      </c>
      <c r="M123" s="159" t="s">
        <v>307</v>
      </c>
    </row>
    <row r="124" spans="1:13" s="423" customFormat="1" ht="15" customHeight="1" x14ac:dyDescent="0.2">
      <c r="A124" s="439">
        <v>9.3000000000000007</v>
      </c>
      <c r="B124" s="339" t="s">
        <v>138</v>
      </c>
      <c r="C124" s="340"/>
      <c r="D124" s="340"/>
      <c r="E124" s="344">
        <v>6</v>
      </c>
      <c r="F124" s="344" t="s">
        <v>52</v>
      </c>
      <c r="G124" s="103">
        <v>1760</v>
      </c>
      <c r="H124" s="103">
        <f t="shared" si="33"/>
        <v>10560</v>
      </c>
      <c r="I124" s="104">
        <v>880</v>
      </c>
      <c r="J124" s="104">
        <f t="shared" si="34"/>
        <v>5280</v>
      </c>
      <c r="K124" s="104">
        <f t="shared" si="35"/>
        <v>15840</v>
      </c>
      <c r="L124" s="159" t="s">
        <v>281</v>
      </c>
      <c r="M124" s="159" t="s">
        <v>307</v>
      </c>
    </row>
    <row r="125" spans="1:13" s="357" customFormat="1" ht="14.25" customHeight="1" x14ac:dyDescent="0.2">
      <c r="A125" s="354" t="s">
        <v>19</v>
      </c>
      <c r="B125" s="354"/>
      <c r="C125" s="354"/>
      <c r="D125" s="354"/>
      <c r="E125" s="354"/>
      <c r="F125" s="354"/>
      <c r="G125" s="355"/>
      <c r="H125" s="355"/>
      <c r="I125" s="355"/>
      <c r="J125" s="355"/>
      <c r="K125" s="355"/>
      <c r="L125" s="440"/>
      <c r="M125" s="355"/>
    </row>
    <row r="126" spans="1:13" s="378" customFormat="1" ht="15" customHeight="1" x14ac:dyDescent="0.2">
      <c r="A126" s="358">
        <v>10</v>
      </c>
      <c r="B126" s="441" t="s">
        <v>139</v>
      </c>
      <c r="C126" s="442"/>
      <c r="D126" s="376"/>
      <c r="E126" s="377"/>
      <c r="F126" s="377"/>
      <c r="G126" s="443"/>
      <c r="H126" s="377"/>
      <c r="I126" s="444"/>
      <c r="J126" s="377"/>
      <c r="K126" s="417"/>
      <c r="L126" s="433"/>
      <c r="M126" s="417"/>
    </row>
    <row r="127" spans="1:13" s="399" customFormat="1" ht="15" customHeight="1" x14ac:dyDescent="0.2">
      <c r="A127" s="445">
        <v>10.1</v>
      </c>
      <c r="B127" s="381" t="s">
        <v>333</v>
      </c>
      <c r="C127" s="381"/>
      <c r="D127" s="381"/>
      <c r="E127" s="446">
        <v>1</v>
      </c>
      <c r="F127" s="447" t="s">
        <v>4</v>
      </c>
      <c r="G127" s="382">
        <v>154000</v>
      </c>
      <c r="H127" s="406" t="s">
        <v>33</v>
      </c>
      <c r="I127" s="384">
        <v>4400</v>
      </c>
      <c r="J127" s="350" t="s">
        <v>33</v>
      </c>
      <c r="K127" s="350" t="s">
        <v>33</v>
      </c>
      <c r="L127" s="159" t="s">
        <v>308</v>
      </c>
      <c r="M127" s="159" t="s">
        <v>284</v>
      </c>
    </row>
    <row r="128" spans="1:13" s="399" customFormat="1" ht="15" customHeight="1" x14ac:dyDescent="0.2">
      <c r="A128" s="445">
        <v>10.199999999999999</v>
      </c>
      <c r="B128" s="381" t="s">
        <v>334</v>
      </c>
      <c r="C128" s="381"/>
      <c r="D128" s="381"/>
      <c r="E128" s="446">
        <v>2</v>
      </c>
      <c r="F128" s="447" t="s">
        <v>6</v>
      </c>
      <c r="G128" s="382">
        <v>154000</v>
      </c>
      <c r="H128" s="406" t="s">
        <v>33</v>
      </c>
      <c r="I128" s="384">
        <v>4400</v>
      </c>
      <c r="J128" s="350" t="s">
        <v>33</v>
      </c>
      <c r="K128" s="350" t="s">
        <v>33</v>
      </c>
      <c r="L128" s="159" t="s">
        <v>308</v>
      </c>
      <c r="M128" s="159" t="s">
        <v>284</v>
      </c>
    </row>
    <row r="129" spans="1:13" s="399" customFormat="1" ht="37.5" customHeight="1" x14ac:dyDescent="0.2">
      <c r="A129" s="445">
        <v>10.3</v>
      </c>
      <c r="B129" s="410" t="s">
        <v>140</v>
      </c>
      <c r="C129" s="410"/>
      <c r="D129" s="410"/>
      <c r="E129" s="448">
        <v>2</v>
      </c>
      <c r="F129" s="447" t="s">
        <v>52</v>
      </c>
      <c r="G129" s="382">
        <v>0</v>
      </c>
      <c r="H129" s="406" t="s">
        <v>33</v>
      </c>
      <c r="I129" s="384">
        <v>13200</v>
      </c>
      <c r="J129" s="350" t="s">
        <v>33</v>
      </c>
      <c r="K129" s="350" t="s">
        <v>33</v>
      </c>
      <c r="L129" s="159" t="s">
        <v>308</v>
      </c>
      <c r="M129" s="159" t="s">
        <v>284</v>
      </c>
    </row>
    <row r="130" spans="1:13" s="399" customFormat="1" ht="25.5" customHeight="1" x14ac:dyDescent="0.2">
      <c r="A130" s="445">
        <v>10.4</v>
      </c>
      <c r="B130" s="370" t="s">
        <v>141</v>
      </c>
      <c r="C130" s="449"/>
      <c r="D130" s="449"/>
      <c r="E130" s="448">
        <v>1</v>
      </c>
      <c r="F130" s="447" t="s">
        <v>17</v>
      </c>
      <c r="G130" s="382">
        <v>154000</v>
      </c>
      <c r="H130" s="406" t="s">
        <v>33</v>
      </c>
      <c r="I130" s="384">
        <v>22000</v>
      </c>
      <c r="J130" s="350" t="s">
        <v>33</v>
      </c>
      <c r="K130" s="350" t="s">
        <v>33</v>
      </c>
      <c r="L130" s="159" t="s">
        <v>308</v>
      </c>
      <c r="M130" s="159" t="s">
        <v>284</v>
      </c>
    </row>
    <row r="131" spans="1:13" s="399" customFormat="1" ht="39.75" customHeight="1" x14ac:dyDescent="0.2">
      <c r="A131" s="445">
        <v>10.5</v>
      </c>
      <c r="B131" s="450" t="s">
        <v>142</v>
      </c>
      <c r="C131" s="450"/>
      <c r="D131" s="450"/>
      <c r="E131" s="448">
        <v>1</v>
      </c>
      <c r="F131" s="447" t="s">
        <v>4</v>
      </c>
      <c r="G131" s="451">
        <v>1276000</v>
      </c>
      <c r="H131" s="406" t="s">
        <v>33</v>
      </c>
      <c r="I131" s="384">
        <v>67760</v>
      </c>
      <c r="J131" s="350" t="s">
        <v>33</v>
      </c>
      <c r="K131" s="350" t="s">
        <v>33</v>
      </c>
      <c r="L131" s="159" t="s">
        <v>308</v>
      </c>
      <c r="M131" s="159" t="s">
        <v>284</v>
      </c>
    </row>
    <row r="132" spans="1:13" s="399" customFormat="1" ht="42" customHeight="1" x14ac:dyDescent="0.2">
      <c r="A132" s="445">
        <v>10.6</v>
      </c>
      <c r="B132" s="452" t="s">
        <v>335</v>
      </c>
      <c r="C132" s="452"/>
      <c r="D132" s="452"/>
      <c r="E132" s="352">
        <v>1</v>
      </c>
      <c r="F132" s="453" t="s">
        <v>4</v>
      </c>
      <c r="G132" s="451">
        <v>396000</v>
      </c>
      <c r="H132" s="406" t="s">
        <v>33</v>
      </c>
      <c r="I132" s="384">
        <v>64240</v>
      </c>
      <c r="J132" s="350" t="s">
        <v>33</v>
      </c>
      <c r="K132" s="350" t="s">
        <v>33</v>
      </c>
      <c r="L132" s="159" t="s">
        <v>308</v>
      </c>
      <c r="M132" s="159" t="s">
        <v>284</v>
      </c>
    </row>
    <row r="133" spans="1:13" s="399" customFormat="1" ht="40.5" customHeight="1" x14ac:dyDescent="0.2">
      <c r="A133" s="445">
        <v>10.7</v>
      </c>
      <c r="B133" s="452" t="s">
        <v>336</v>
      </c>
      <c r="C133" s="452"/>
      <c r="D133" s="452"/>
      <c r="E133" s="352">
        <v>1</v>
      </c>
      <c r="F133" s="453" t="s">
        <v>4</v>
      </c>
      <c r="G133" s="451">
        <v>347600</v>
      </c>
      <c r="H133" s="406" t="s">
        <v>33</v>
      </c>
      <c r="I133" s="384">
        <v>58960</v>
      </c>
      <c r="J133" s="350" t="s">
        <v>33</v>
      </c>
      <c r="K133" s="350" t="s">
        <v>33</v>
      </c>
      <c r="L133" s="159" t="s">
        <v>308</v>
      </c>
      <c r="M133" s="159" t="s">
        <v>284</v>
      </c>
    </row>
    <row r="134" spans="1:13" s="399" customFormat="1" ht="15" customHeight="1" x14ac:dyDescent="0.2">
      <c r="A134" s="445">
        <v>10.8</v>
      </c>
      <c r="B134" s="454" t="s">
        <v>337</v>
      </c>
      <c r="C134" s="454"/>
      <c r="D134" s="454"/>
      <c r="E134" s="424">
        <v>1</v>
      </c>
      <c r="F134" s="342" t="s">
        <v>4</v>
      </c>
      <c r="G134" s="451">
        <v>859760</v>
      </c>
      <c r="H134" s="406" t="s">
        <v>33</v>
      </c>
      <c r="I134" s="384">
        <v>64240</v>
      </c>
      <c r="J134" s="350" t="s">
        <v>33</v>
      </c>
      <c r="K134" s="350" t="s">
        <v>33</v>
      </c>
      <c r="L134" s="159" t="s">
        <v>308</v>
      </c>
      <c r="M134" s="159" t="s">
        <v>284</v>
      </c>
    </row>
    <row r="135" spans="1:13" s="399" customFormat="1" ht="45.75" customHeight="1" x14ac:dyDescent="0.2">
      <c r="A135" s="445">
        <v>10.9</v>
      </c>
      <c r="B135" s="454" t="s">
        <v>338</v>
      </c>
      <c r="C135" s="454"/>
      <c r="D135" s="454"/>
      <c r="E135" s="424">
        <v>1</v>
      </c>
      <c r="F135" s="342" t="s">
        <v>4</v>
      </c>
      <c r="G135" s="451">
        <v>127600</v>
      </c>
      <c r="H135" s="406" t="s">
        <v>33</v>
      </c>
      <c r="I135" s="384">
        <v>19800</v>
      </c>
      <c r="J135" s="350" t="s">
        <v>33</v>
      </c>
      <c r="K135" s="350" t="s">
        <v>33</v>
      </c>
      <c r="L135" s="159" t="s">
        <v>308</v>
      </c>
      <c r="M135" s="159" t="s">
        <v>284</v>
      </c>
    </row>
    <row r="136" spans="1:13" s="399" customFormat="1" ht="25.5" customHeight="1" x14ac:dyDescent="0.2">
      <c r="A136" s="411">
        <v>10.1</v>
      </c>
      <c r="B136" s="454" t="s">
        <v>339</v>
      </c>
      <c r="C136" s="454"/>
      <c r="D136" s="454"/>
      <c r="E136" s="424">
        <v>1</v>
      </c>
      <c r="F136" s="342" t="s">
        <v>5</v>
      </c>
      <c r="G136" s="451">
        <v>859760</v>
      </c>
      <c r="H136" s="406" t="s">
        <v>33</v>
      </c>
      <c r="I136" s="384">
        <v>118800</v>
      </c>
      <c r="J136" s="350" t="s">
        <v>33</v>
      </c>
      <c r="K136" s="350" t="s">
        <v>33</v>
      </c>
      <c r="L136" s="159" t="s">
        <v>308</v>
      </c>
      <c r="M136" s="159" t="s">
        <v>284</v>
      </c>
    </row>
    <row r="137" spans="1:13" s="399" customFormat="1" ht="43.5" customHeight="1" x14ac:dyDescent="0.2">
      <c r="A137" s="411">
        <v>10.11</v>
      </c>
      <c r="B137" s="454" t="s">
        <v>340</v>
      </c>
      <c r="C137" s="454"/>
      <c r="D137" s="454"/>
      <c r="E137" s="344">
        <v>1</v>
      </c>
      <c r="F137" s="345" t="s">
        <v>17</v>
      </c>
      <c r="G137" s="451">
        <v>83600</v>
      </c>
      <c r="H137" s="406" t="s">
        <v>33</v>
      </c>
      <c r="I137" s="384">
        <v>22000</v>
      </c>
      <c r="J137" s="350" t="s">
        <v>33</v>
      </c>
      <c r="K137" s="350" t="s">
        <v>33</v>
      </c>
      <c r="L137" s="159" t="s">
        <v>308</v>
      </c>
      <c r="M137" s="159" t="s">
        <v>284</v>
      </c>
    </row>
    <row r="138" spans="1:13" s="399" customFormat="1" ht="36.75" customHeight="1" x14ac:dyDescent="0.2">
      <c r="A138" s="411">
        <v>10.119999999999999</v>
      </c>
      <c r="B138" s="454" t="s">
        <v>143</v>
      </c>
      <c r="C138" s="454"/>
      <c r="D138" s="454"/>
      <c r="E138" s="344">
        <v>1</v>
      </c>
      <c r="F138" s="345" t="s">
        <v>4</v>
      </c>
      <c r="G138" s="455">
        <v>66000</v>
      </c>
      <c r="H138" s="406" t="s">
        <v>33</v>
      </c>
      <c r="I138" s="384">
        <v>13200</v>
      </c>
      <c r="J138" s="350" t="s">
        <v>33</v>
      </c>
      <c r="K138" s="350" t="s">
        <v>33</v>
      </c>
      <c r="L138" s="159" t="s">
        <v>308</v>
      </c>
      <c r="M138" s="159" t="s">
        <v>284</v>
      </c>
    </row>
    <row r="139" spans="1:13" s="399" customFormat="1" ht="18.75" customHeight="1" x14ac:dyDescent="0.2">
      <c r="A139" s="411">
        <v>10.130000000000001</v>
      </c>
      <c r="B139" s="339" t="s">
        <v>341</v>
      </c>
      <c r="C139" s="340"/>
      <c r="D139" s="340"/>
      <c r="E139" s="344">
        <v>1</v>
      </c>
      <c r="F139" s="345" t="s">
        <v>4</v>
      </c>
      <c r="G139" s="234">
        <v>66000</v>
      </c>
      <c r="H139" s="158" t="s">
        <v>33</v>
      </c>
      <c r="I139" s="156">
        <v>8800</v>
      </c>
      <c r="J139" s="115" t="s">
        <v>33</v>
      </c>
      <c r="K139" s="115" t="s">
        <v>33</v>
      </c>
      <c r="L139" s="159" t="s">
        <v>308</v>
      </c>
      <c r="M139" s="159" t="s">
        <v>284</v>
      </c>
    </row>
    <row r="140" spans="1:13" s="399" customFormat="1" ht="19.5" customHeight="1" x14ac:dyDescent="0.2">
      <c r="A140" s="411">
        <v>10.14</v>
      </c>
      <c r="B140" s="339" t="s">
        <v>342</v>
      </c>
      <c r="C140" s="346"/>
      <c r="D140" s="347"/>
      <c r="E140" s="344">
        <v>2</v>
      </c>
      <c r="F140" s="345" t="s">
        <v>6</v>
      </c>
      <c r="G140" s="234">
        <v>66000</v>
      </c>
      <c r="H140" s="158" t="s">
        <v>33</v>
      </c>
      <c r="I140" s="156">
        <v>8800</v>
      </c>
      <c r="J140" s="115" t="s">
        <v>33</v>
      </c>
      <c r="K140" s="115" t="s">
        <v>33</v>
      </c>
      <c r="L140" s="159" t="s">
        <v>308</v>
      </c>
      <c r="M140" s="159" t="s">
        <v>284</v>
      </c>
    </row>
    <row r="141" spans="1:13" s="399" customFormat="1" ht="23.25" customHeight="1" x14ac:dyDescent="0.2">
      <c r="A141" s="411">
        <v>10.15</v>
      </c>
      <c r="B141" s="339" t="s">
        <v>144</v>
      </c>
      <c r="C141" s="346"/>
      <c r="D141" s="347"/>
      <c r="E141" s="344">
        <v>1</v>
      </c>
      <c r="F141" s="345" t="s">
        <v>4</v>
      </c>
      <c r="G141" s="234">
        <v>66000</v>
      </c>
      <c r="H141" s="158" t="s">
        <v>33</v>
      </c>
      <c r="I141" s="156">
        <v>13200</v>
      </c>
      <c r="J141" s="115" t="s">
        <v>33</v>
      </c>
      <c r="K141" s="115" t="s">
        <v>33</v>
      </c>
      <c r="L141" s="159" t="s">
        <v>308</v>
      </c>
      <c r="M141" s="159" t="s">
        <v>284</v>
      </c>
    </row>
    <row r="142" spans="1:13" s="399" customFormat="1" ht="29.25" customHeight="1" x14ac:dyDescent="0.2">
      <c r="A142" s="411">
        <v>10.16</v>
      </c>
      <c r="B142" s="339" t="s">
        <v>343</v>
      </c>
      <c r="C142" s="346"/>
      <c r="D142" s="347"/>
      <c r="E142" s="344">
        <v>1</v>
      </c>
      <c r="F142" s="345" t="s">
        <v>4</v>
      </c>
      <c r="G142" s="456">
        <v>118800</v>
      </c>
      <c r="H142" s="406" t="s">
        <v>33</v>
      </c>
      <c r="I142" s="156">
        <v>15840</v>
      </c>
      <c r="J142" s="350" t="s">
        <v>33</v>
      </c>
      <c r="K142" s="350" t="s">
        <v>33</v>
      </c>
      <c r="L142" s="159" t="s">
        <v>308</v>
      </c>
      <c r="M142" s="159" t="s">
        <v>284</v>
      </c>
    </row>
    <row r="143" spans="1:13" s="399" customFormat="1" ht="44.25" customHeight="1" x14ac:dyDescent="0.2">
      <c r="A143" s="411">
        <v>10.17</v>
      </c>
      <c r="B143" s="457" t="s">
        <v>379</v>
      </c>
      <c r="C143" s="457"/>
      <c r="D143" s="457"/>
      <c r="E143" s="344">
        <v>1</v>
      </c>
      <c r="F143" s="421" t="s">
        <v>17</v>
      </c>
      <c r="G143" s="406">
        <v>127600</v>
      </c>
      <c r="H143" s="406" t="s">
        <v>33</v>
      </c>
      <c r="I143" s="384">
        <v>39600</v>
      </c>
      <c r="J143" s="350" t="s">
        <v>33</v>
      </c>
      <c r="K143" s="350" t="s">
        <v>33</v>
      </c>
      <c r="L143" s="159" t="s">
        <v>308</v>
      </c>
      <c r="M143" s="159" t="s">
        <v>284</v>
      </c>
    </row>
    <row r="144" spans="1:13" s="399" customFormat="1" ht="57" customHeight="1" x14ac:dyDescent="0.2">
      <c r="A144" s="411">
        <v>10.18</v>
      </c>
      <c r="B144" s="457" t="s">
        <v>344</v>
      </c>
      <c r="C144" s="457"/>
      <c r="D144" s="457"/>
      <c r="E144" s="344">
        <v>1</v>
      </c>
      <c r="F144" s="421" t="s">
        <v>17</v>
      </c>
      <c r="G144" s="406">
        <v>127600</v>
      </c>
      <c r="H144" s="406" t="s">
        <v>33</v>
      </c>
      <c r="I144" s="384">
        <v>39600</v>
      </c>
      <c r="J144" s="350" t="s">
        <v>33</v>
      </c>
      <c r="K144" s="350" t="s">
        <v>33</v>
      </c>
      <c r="L144" s="159" t="s">
        <v>308</v>
      </c>
      <c r="M144" s="159" t="s">
        <v>284</v>
      </c>
    </row>
    <row r="145" spans="1:13" s="399" customFormat="1" ht="44.25" customHeight="1" x14ac:dyDescent="0.2">
      <c r="A145" s="411">
        <v>10.19</v>
      </c>
      <c r="B145" s="457" t="s">
        <v>345</v>
      </c>
      <c r="C145" s="457"/>
      <c r="D145" s="457"/>
      <c r="E145" s="344">
        <v>1</v>
      </c>
      <c r="F145" s="421" t="s">
        <v>17</v>
      </c>
      <c r="G145" s="406">
        <v>88000</v>
      </c>
      <c r="H145" s="406" t="s">
        <v>33</v>
      </c>
      <c r="I145" s="384">
        <v>44000</v>
      </c>
      <c r="J145" s="350" t="s">
        <v>33</v>
      </c>
      <c r="K145" s="350" t="s">
        <v>33</v>
      </c>
      <c r="L145" s="159" t="s">
        <v>308</v>
      </c>
      <c r="M145" s="159" t="s">
        <v>284</v>
      </c>
    </row>
    <row r="146" spans="1:13" s="399" customFormat="1" ht="15" customHeight="1" x14ac:dyDescent="0.2">
      <c r="A146" s="411">
        <v>10.199999999999999</v>
      </c>
      <c r="B146" s="340" t="s">
        <v>147</v>
      </c>
      <c r="C146" s="340"/>
      <c r="D146" s="340"/>
      <c r="E146" s="344">
        <v>1</v>
      </c>
      <c r="F146" s="345" t="s">
        <v>17</v>
      </c>
      <c r="G146" s="406">
        <v>308000</v>
      </c>
      <c r="H146" s="406" t="s">
        <v>33</v>
      </c>
      <c r="I146" s="384">
        <v>66000</v>
      </c>
      <c r="J146" s="350" t="s">
        <v>33</v>
      </c>
      <c r="K146" s="350" t="s">
        <v>33</v>
      </c>
      <c r="L146" s="159" t="s">
        <v>308</v>
      </c>
      <c r="M146" s="159" t="s">
        <v>284</v>
      </c>
    </row>
    <row r="147" spans="1:13" s="357" customFormat="1" ht="14.25" customHeight="1" x14ac:dyDescent="0.2">
      <c r="A147" s="354" t="s">
        <v>19</v>
      </c>
      <c r="B147" s="354"/>
      <c r="C147" s="354"/>
      <c r="D147" s="354"/>
      <c r="E147" s="354"/>
      <c r="F147" s="354"/>
      <c r="G147" s="355"/>
      <c r="H147" s="355"/>
      <c r="I147" s="355"/>
      <c r="J147" s="355"/>
      <c r="K147" s="355"/>
      <c r="L147" s="458"/>
      <c r="M147" s="355"/>
    </row>
    <row r="148" spans="1:13" s="23" customFormat="1" ht="14.45" customHeight="1" x14ac:dyDescent="0.2">
      <c r="A148" s="459">
        <v>11</v>
      </c>
      <c r="B148" s="460" t="s">
        <v>148</v>
      </c>
      <c r="C148" s="362"/>
      <c r="D148" s="361"/>
      <c r="E148" s="461"/>
      <c r="F148" s="461"/>
      <c r="G148" s="461"/>
      <c r="H148" s="461"/>
      <c r="I148" s="461"/>
      <c r="J148" s="462"/>
      <c r="K148" s="463"/>
      <c r="L148" s="464"/>
      <c r="M148" s="463"/>
    </row>
    <row r="149" spans="1:13" s="348" customFormat="1" ht="15" customHeight="1" x14ac:dyDescent="0.2">
      <c r="A149" s="465">
        <v>11.1</v>
      </c>
      <c r="B149" s="466" t="s">
        <v>149</v>
      </c>
      <c r="C149" s="467"/>
      <c r="D149" s="340"/>
      <c r="E149" s="421"/>
      <c r="F149" s="421"/>
      <c r="G149" s="382"/>
      <c r="H149" s="342"/>
      <c r="I149" s="384"/>
      <c r="J149" s="385"/>
      <c r="K149" s="385"/>
      <c r="L149" s="350"/>
      <c r="M149" s="385"/>
    </row>
    <row r="150" spans="1:13" s="348" customFormat="1" ht="30" customHeight="1" x14ac:dyDescent="0.2">
      <c r="A150" s="368" t="s">
        <v>150</v>
      </c>
      <c r="B150" s="351" t="s">
        <v>151</v>
      </c>
      <c r="C150" s="468">
        <v>2</v>
      </c>
      <c r="D150" s="468" t="s">
        <v>6</v>
      </c>
      <c r="E150" s="344">
        <v>2</v>
      </c>
      <c r="F150" s="345" t="s">
        <v>6</v>
      </c>
      <c r="G150" s="103">
        <v>68640</v>
      </c>
      <c r="H150" s="103">
        <f>G150*E150</f>
        <v>137280</v>
      </c>
      <c r="I150" s="104">
        <v>4400</v>
      </c>
      <c r="J150" s="104">
        <f>I150*E150</f>
        <v>8800</v>
      </c>
      <c r="K150" s="104">
        <f>J150+H150</f>
        <v>146080</v>
      </c>
      <c r="L150" s="159" t="s">
        <v>281</v>
      </c>
      <c r="M150" s="159" t="s">
        <v>309</v>
      </c>
    </row>
    <row r="151" spans="1:13" s="438" customFormat="1" ht="16.5" x14ac:dyDescent="0.2">
      <c r="A151" s="469">
        <v>11.2</v>
      </c>
      <c r="B151" s="464" t="s">
        <v>152</v>
      </c>
      <c r="C151" s="464"/>
      <c r="D151" s="464"/>
      <c r="E151" s="464"/>
      <c r="F151" s="464"/>
      <c r="G151" s="251"/>
      <c r="H151" s="251"/>
      <c r="I151" s="251"/>
      <c r="J151" s="251"/>
      <c r="K151" s="251"/>
      <c r="L151" s="252"/>
      <c r="M151" s="252"/>
    </row>
    <row r="152" spans="1:13" s="348" customFormat="1" ht="15" customHeight="1" x14ac:dyDescent="0.2">
      <c r="A152" s="470" t="s">
        <v>153</v>
      </c>
      <c r="B152" s="339" t="s">
        <v>113</v>
      </c>
      <c r="C152" s="346"/>
      <c r="D152" s="347"/>
      <c r="E152" s="344" t="s">
        <v>7</v>
      </c>
      <c r="F152" s="345" t="s">
        <v>32</v>
      </c>
      <c r="G152" s="253">
        <v>3960</v>
      </c>
      <c r="H152" s="253" t="s">
        <v>33</v>
      </c>
      <c r="I152" s="156">
        <v>704</v>
      </c>
      <c r="J152" s="115" t="s">
        <v>33</v>
      </c>
      <c r="K152" s="115" t="s">
        <v>33</v>
      </c>
      <c r="L152" s="159" t="s">
        <v>281</v>
      </c>
      <c r="M152" s="159" t="s">
        <v>310</v>
      </c>
    </row>
    <row r="153" spans="1:13" s="348" customFormat="1" ht="15" customHeight="1" x14ac:dyDescent="0.2">
      <c r="A153" s="470" t="s">
        <v>154</v>
      </c>
      <c r="B153" s="339" t="s">
        <v>115</v>
      </c>
      <c r="C153" s="346"/>
      <c r="D153" s="347"/>
      <c r="E153" s="344" t="s">
        <v>7</v>
      </c>
      <c r="F153" s="345" t="s">
        <v>32</v>
      </c>
      <c r="G153" s="253">
        <v>3080</v>
      </c>
      <c r="H153" s="253" t="s">
        <v>33</v>
      </c>
      <c r="I153" s="156">
        <v>704</v>
      </c>
      <c r="J153" s="115" t="s">
        <v>33</v>
      </c>
      <c r="K153" s="115" t="s">
        <v>33</v>
      </c>
      <c r="L153" s="159" t="s">
        <v>281</v>
      </c>
      <c r="M153" s="159" t="s">
        <v>310</v>
      </c>
    </row>
    <row r="154" spans="1:13" s="348" customFormat="1" ht="15" customHeight="1" x14ac:dyDescent="0.2">
      <c r="A154" s="470" t="s">
        <v>155</v>
      </c>
      <c r="B154" s="339" t="s">
        <v>117</v>
      </c>
      <c r="C154" s="346"/>
      <c r="D154" s="347"/>
      <c r="E154" s="344" t="s">
        <v>7</v>
      </c>
      <c r="F154" s="345" t="s">
        <v>32</v>
      </c>
      <c r="G154" s="253">
        <v>2640</v>
      </c>
      <c r="H154" s="253" t="s">
        <v>33</v>
      </c>
      <c r="I154" s="156">
        <v>704</v>
      </c>
      <c r="J154" s="115" t="s">
        <v>33</v>
      </c>
      <c r="K154" s="115" t="s">
        <v>33</v>
      </c>
      <c r="L154" s="159" t="s">
        <v>281</v>
      </c>
      <c r="M154" s="159" t="s">
        <v>310</v>
      </c>
    </row>
    <row r="155" spans="1:13" s="348" customFormat="1" ht="15" customHeight="1" x14ac:dyDescent="0.2">
      <c r="A155" s="470" t="s">
        <v>156</v>
      </c>
      <c r="B155" s="339" t="s">
        <v>119</v>
      </c>
      <c r="C155" s="346"/>
      <c r="D155" s="347"/>
      <c r="E155" s="344">
        <v>6</v>
      </c>
      <c r="F155" s="345" t="s">
        <v>32</v>
      </c>
      <c r="G155" s="103">
        <v>1936</v>
      </c>
      <c r="H155" s="103">
        <f>G155*E155</f>
        <v>11616</v>
      </c>
      <c r="I155" s="156">
        <v>704</v>
      </c>
      <c r="J155" s="104">
        <f>I155*E155</f>
        <v>4224</v>
      </c>
      <c r="K155" s="104">
        <f>J155+H155</f>
        <v>15840</v>
      </c>
      <c r="L155" s="159" t="s">
        <v>281</v>
      </c>
      <c r="M155" s="159" t="s">
        <v>310</v>
      </c>
    </row>
    <row r="156" spans="1:13" s="438" customFormat="1" ht="16.5" x14ac:dyDescent="0.2">
      <c r="A156" s="469">
        <v>11.3</v>
      </c>
      <c r="B156" s="464" t="s">
        <v>157</v>
      </c>
      <c r="C156" s="464"/>
      <c r="D156" s="464"/>
      <c r="E156" s="464"/>
      <c r="F156" s="464"/>
      <c r="G156" s="464"/>
      <c r="H156" s="464"/>
      <c r="I156" s="464"/>
      <c r="J156" s="464"/>
      <c r="K156" s="464"/>
      <c r="L156" s="350"/>
      <c r="M156" s="464"/>
    </row>
    <row r="157" spans="1:13" s="348" customFormat="1" ht="15" customHeight="1" x14ac:dyDescent="0.2">
      <c r="A157" s="470" t="s">
        <v>158</v>
      </c>
      <c r="B157" s="339" t="s">
        <v>113</v>
      </c>
      <c r="C157" s="346"/>
      <c r="D157" s="347"/>
      <c r="E157" s="344" t="s">
        <v>7</v>
      </c>
      <c r="F157" s="345" t="s">
        <v>32</v>
      </c>
      <c r="G157" s="253">
        <v>3960</v>
      </c>
      <c r="H157" s="253" t="s">
        <v>33</v>
      </c>
      <c r="I157" s="156">
        <v>704</v>
      </c>
      <c r="J157" s="115" t="s">
        <v>33</v>
      </c>
      <c r="K157" s="115" t="s">
        <v>33</v>
      </c>
      <c r="L157" s="159" t="s">
        <v>281</v>
      </c>
      <c r="M157" s="159" t="s">
        <v>310</v>
      </c>
    </row>
    <row r="158" spans="1:13" s="348" customFormat="1" ht="15" customHeight="1" x14ac:dyDescent="0.2">
      <c r="A158" s="470" t="s">
        <v>159</v>
      </c>
      <c r="B158" s="339" t="s">
        <v>115</v>
      </c>
      <c r="C158" s="346"/>
      <c r="D158" s="347"/>
      <c r="E158" s="344">
        <v>13</v>
      </c>
      <c r="F158" s="345" t="s">
        <v>32</v>
      </c>
      <c r="G158" s="253">
        <v>3080</v>
      </c>
      <c r="H158" s="103">
        <f t="shared" ref="H158:H160" si="36">G158*E158</f>
        <v>40040</v>
      </c>
      <c r="I158" s="156">
        <v>704</v>
      </c>
      <c r="J158" s="104">
        <f t="shared" ref="J158:J160" si="37">I158*E158</f>
        <v>9152</v>
      </c>
      <c r="K158" s="104">
        <f t="shared" ref="K158:K160" si="38">J158+H158</f>
        <v>49192</v>
      </c>
      <c r="L158" s="159" t="s">
        <v>281</v>
      </c>
      <c r="M158" s="159" t="s">
        <v>310</v>
      </c>
    </row>
    <row r="159" spans="1:13" s="348" customFormat="1" ht="15" customHeight="1" x14ac:dyDescent="0.2">
      <c r="A159" s="470" t="s">
        <v>160</v>
      </c>
      <c r="B159" s="339" t="s">
        <v>117</v>
      </c>
      <c r="C159" s="346"/>
      <c r="D159" s="347"/>
      <c r="E159" s="344">
        <v>23</v>
      </c>
      <c r="F159" s="345" t="s">
        <v>32</v>
      </c>
      <c r="G159" s="253">
        <v>2640</v>
      </c>
      <c r="H159" s="103">
        <f t="shared" si="36"/>
        <v>60720</v>
      </c>
      <c r="I159" s="156">
        <v>704</v>
      </c>
      <c r="J159" s="104">
        <f t="shared" si="37"/>
        <v>16192</v>
      </c>
      <c r="K159" s="104">
        <f t="shared" si="38"/>
        <v>76912</v>
      </c>
      <c r="L159" s="159" t="s">
        <v>281</v>
      </c>
      <c r="M159" s="159" t="s">
        <v>310</v>
      </c>
    </row>
    <row r="160" spans="1:13" s="348" customFormat="1" ht="15" customHeight="1" x14ac:dyDescent="0.2">
      <c r="A160" s="470" t="s">
        <v>161</v>
      </c>
      <c r="B160" s="339" t="s">
        <v>119</v>
      </c>
      <c r="C160" s="346"/>
      <c r="D160" s="347"/>
      <c r="E160" s="344">
        <v>12</v>
      </c>
      <c r="F160" s="345" t="s">
        <v>32</v>
      </c>
      <c r="G160" s="103">
        <v>1936</v>
      </c>
      <c r="H160" s="103">
        <f t="shared" si="36"/>
        <v>23232</v>
      </c>
      <c r="I160" s="156">
        <v>704</v>
      </c>
      <c r="J160" s="104">
        <f t="shared" si="37"/>
        <v>8448</v>
      </c>
      <c r="K160" s="104">
        <f t="shared" si="38"/>
        <v>31680</v>
      </c>
      <c r="L160" s="159" t="s">
        <v>281</v>
      </c>
      <c r="M160" s="159" t="s">
        <v>310</v>
      </c>
    </row>
    <row r="161" spans="1:13" s="438" customFormat="1" ht="14.85" customHeight="1" x14ac:dyDescent="0.2">
      <c r="A161" s="469">
        <v>11.4</v>
      </c>
      <c r="B161" s="471" t="s">
        <v>162</v>
      </c>
      <c r="C161" s="471"/>
      <c r="D161" s="471"/>
      <c r="E161" s="472"/>
      <c r="F161" s="472"/>
      <c r="G161" s="473"/>
      <c r="H161" s="473"/>
      <c r="I161" s="474"/>
      <c r="J161" s="473"/>
      <c r="K161" s="473"/>
      <c r="L161" s="350"/>
      <c r="M161" s="473"/>
    </row>
    <row r="162" spans="1:13" s="438" customFormat="1" ht="14.85" customHeight="1" x14ac:dyDescent="0.2">
      <c r="A162" s="469" t="s">
        <v>163</v>
      </c>
      <c r="B162" s="471" t="s">
        <v>164</v>
      </c>
      <c r="C162" s="471"/>
      <c r="D162" s="471"/>
      <c r="E162" s="472"/>
      <c r="F162" s="472"/>
      <c r="G162" s="473"/>
      <c r="H162" s="473"/>
      <c r="I162" s="474"/>
      <c r="J162" s="473"/>
      <c r="K162" s="473"/>
      <c r="L162" s="350"/>
      <c r="M162" s="473"/>
    </row>
    <row r="163" spans="1:13" s="348" customFormat="1" ht="15" customHeight="1" x14ac:dyDescent="0.2">
      <c r="A163" s="470" t="s">
        <v>165</v>
      </c>
      <c r="B163" s="339" t="s">
        <v>113</v>
      </c>
      <c r="C163" s="346"/>
      <c r="D163" s="347"/>
      <c r="E163" s="344" t="s">
        <v>7</v>
      </c>
      <c r="F163" s="345" t="s">
        <v>4</v>
      </c>
      <c r="G163" s="154">
        <v>22000</v>
      </c>
      <c r="H163" s="253" t="s">
        <v>33</v>
      </c>
      <c r="I163" s="156">
        <v>880</v>
      </c>
      <c r="J163" s="115" t="s">
        <v>33</v>
      </c>
      <c r="K163" s="115" t="s">
        <v>33</v>
      </c>
      <c r="L163" s="159" t="s">
        <v>281</v>
      </c>
      <c r="M163" s="159" t="s">
        <v>310</v>
      </c>
    </row>
    <row r="164" spans="1:13" s="348" customFormat="1" ht="15" customHeight="1" x14ac:dyDescent="0.2">
      <c r="A164" s="470" t="s">
        <v>166</v>
      </c>
      <c r="B164" s="339" t="s">
        <v>115</v>
      </c>
      <c r="C164" s="346"/>
      <c r="D164" s="347"/>
      <c r="E164" s="344">
        <v>2</v>
      </c>
      <c r="F164" s="345" t="s">
        <v>6</v>
      </c>
      <c r="G164" s="154">
        <v>15840</v>
      </c>
      <c r="H164" s="103">
        <f t="shared" ref="H164:H166" si="39">G164*E164</f>
        <v>31680</v>
      </c>
      <c r="I164" s="156">
        <v>880</v>
      </c>
      <c r="J164" s="104">
        <f t="shared" ref="J164:J166" si="40">I164*E164</f>
        <v>1760</v>
      </c>
      <c r="K164" s="104">
        <f t="shared" ref="K164:K166" si="41">J164+H164</f>
        <v>33440</v>
      </c>
      <c r="L164" s="159" t="s">
        <v>281</v>
      </c>
      <c r="M164" s="159" t="s">
        <v>310</v>
      </c>
    </row>
    <row r="165" spans="1:13" s="348" customFormat="1" ht="15" customHeight="1" x14ac:dyDescent="0.2">
      <c r="A165" s="470" t="s">
        <v>167</v>
      </c>
      <c r="B165" s="339" t="s">
        <v>117</v>
      </c>
      <c r="C165" s="346"/>
      <c r="D165" s="347"/>
      <c r="E165" s="344">
        <v>4</v>
      </c>
      <c r="F165" s="345" t="s">
        <v>6</v>
      </c>
      <c r="G165" s="103">
        <v>9504</v>
      </c>
      <c r="H165" s="103">
        <f t="shared" si="39"/>
        <v>38016</v>
      </c>
      <c r="I165" s="156">
        <v>880</v>
      </c>
      <c r="J165" s="104">
        <f t="shared" si="40"/>
        <v>3520</v>
      </c>
      <c r="K165" s="104">
        <f t="shared" si="41"/>
        <v>41536</v>
      </c>
      <c r="L165" s="159" t="s">
        <v>281</v>
      </c>
      <c r="M165" s="159" t="s">
        <v>310</v>
      </c>
    </row>
    <row r="166" spans="1:13" s="348" customFormat="1" ht="15" customHeight="1" x14ac:dyDescent="0.2">
      <c r="A166" s="470" t="s">
        <v>168</v>
      </c>
      <c r="B166" s="339" t="s">
        <v>119</v>
      </c>
      <c r="C166" s="346"/>
      <c r="D166" s="347"/>
      <c r="E166" s="344">
        <f>2+8</f>
        <v>10</v>
      </c>
      <c r="F166" s="345" t="s">
        <v>6</v>
      </c>
      <c r="G166" s="103">
        <v>7480</v>
      </c>
      <c r="H166" s="103">
        <f t="shared" si="39"/>
        <v>74800</v>
      </c>
      <c r="I166" s="156">
        <v>880</v>
      </c>
      <c r="J166" s="104">
        <f t="shared" si="40"/>
        <v>8800</v>
      </c>
      <c r="K166" s="104">
        <f t="shared" si="41"/>
        <v>83600</v>
      </c>
      <c r="L166" s="159" t="s">
        <v>281</v>
      </c>
      <c r="M166" s="159" t="s">
        <v>310</v>
      </c>
    </row>
    <row r="167" spans="1:13" s="348" customFormat="1" ht="15" customHeight="1" x14ac:dyDescent="0.2">
      <c r="A167" s="475" t="s">
        <v>169</v>
      </c>
      <c r="B167" s="476" t="s">
        <v>170</v>
      </c>
      <c r="C167" s="476"/>
      <c r="D167" s="476"/>
      <c r="E167" s="476"/>
      <c r="F167" s="476"/>
      <c r="G167" s="476"/>
      <c r="H167" s="476"/>
      <c r="I167" s="476"/>
      <c r="J167" s="476"/>
      <c r="K167" s="476"/>
      <c r="L167" s="350"/>
      <c r="M167" s="476"/>
    </row>
    <row r="168" spans="1:13" s="348" customFormat="1" ht="15" customHeight="1" x14ac:dyDescent="0.2">
      <c r="A168" s="470" t="s">
        <v>171</v>
      </c>
      <c r="B168" s="339" t="s">
        <v>113</v>
      </c>
      <c r="C168" s="346"/>
      <c r="D168" s="347"/>
      <c r="E168" s="344" t="s">
        <v>7</v>
      </c>
      <c r="F168" s="345" t="s">
        <v>32</v>
      </c>
      <c r="G168" s="253">
        <v>1936</v>
      </c>
      <c r="H168" s="253" t="s">
        <v>33</v>
      </c>
      <c r="I168" s="156">
        <v>123.2</v>
      </c>
      <c r="J168" s="115" t="s">
        <v>33</v>
      </c>
      <c r="K168" s="115" t="s">
        <v>33</v>
      </c>
      <c r="L168" s="159" t="s">
        <v>311</v>
      </c>
      <c r="M168" s="159" t="s">
        <v>299</v>
      </c>
    </row>
    <row r="169" spans="1:13" s="348" customFormat="1" ht="15" customHeight="1" x14ac:dyDescent="0.2">
      <c r="A169" s="470" t="s">
        <v>172</v>
      </c>
      <c r="B169" s="339" t="s">
        <v>115</v>
      </c>
      <c r="C169" s="346"/>
      <c r="D169" s="347"/>
      <c r="E169" s="344">
        <v>13</v>
      </c>
      <c r="F169" s="345" t="s">
        <v>32</v>
      </c>
      <c r="G169" s="103">
        <v>1584</v>
      </c>
      <c r="H169" s="103">
        <f t="shared" ref="H169:H171" si="42">G169*E169</f>
        <v>20592</v>
      </c>
      <c r="I169" s="104">
        <v>114.4</v>
      </c>
      <c r="J169" s="104">
        <f t="shared" ref="J169:J171" si="43">I169*E169</f>
        <v>1487.2</v>
      </c>
      <c r="K169" s="104">
        <f t="shared" ref="K169:K171" si="44">J169+H169</f>
        <v>22079.200000000001</v>
      </c>
      <c r="L169" s="159" t="s">
        <v>311</v>
      </c>
      <c r="M169" s="159" t="s">
        <v>299</v>
      </c>
    </row>
    <row r="170" spans="1:13" s="348" customFormat="1" ht="15" customHeight="1" x14ac:dyDescent="0.2">
      <c r="A170" s="470" t="s">
        <v>173</v>
      </c>
      <c r="B170" s="339" t="s">
        <v>117</v>
      </c>
      <c r="C170" s="346"/>
      <c r="D170" s="347"/>
      <c r="E170" s="344">
        <v>23</v>
      </c>
      <c r="F170" s="345" t="s">
        <v>32</v>
      </c>
      <c r="G170" s="103">
        <v>1496</v>
      </c>
      <c r="H170" s="103">
        <f t="shared" si="42"/>
        <v>34408</v>
      </c>
      <c r="I170" s="104">
        <v>105.6</v>
      </c>
      <c r="J170" s="104">
        <f t="shared" si="43"/>
        <v>2428.7999999999997</v>
      </c>
      <c r="K170" s="104">
        <f t="shared" si="44"/>
        <v>36836.800000000003</v>
      </c>
      <c r="L170" s="159" t="s">
        <v>311</v>
      </c>
      <c r="M170" s="159" t="s">
        <v>299</v>
      </c>
    </row>
    <row r="171" spans="1:13" s="348" customFormat="1" ht="15" customHeight="1" x14ac:dyDescent="0.2">
      <c r="A171" s="470" t="s">
        <v>174</v>
      </c>
      <c r="B171" s="339" t="s">
        <v>119</v>
      </c>
      <c r="C171" s="346"/>
      <c r="D171" s="347"/>
      <c r="E171" s="344">
        <v>12</v>
      </c>
      <c r="F171" s="345" t="s">
        <v>32</v>
      </c>
      <c r="G171" s="103">
        <v>1320</v>
      </c>
      <c r="H171" s="103">
        <f t="shared" si="42"/>
        <v>15840</v>
      </c>
      <c r="I171" s="104">
        <v>88</v>
      </c>
      <c r="J171" s="104">
        <f t="shared" si="43"/>
        <v>1056</v>
      </c>
      <c r="K171" s="104">
        <f t="shared" si="44"/>
        <v>16896</v>
      </c>
      <c r="L171" s="159" t="s">
        <v>311</v>
      </c>
      <c r="M171" s="159" t="s">
        <v>299</v>
      </c>
    </row>
    <row r="172" spans="1:13" s="438" customFormat="1" ht="15" customHeight="1" x14ac:dyDescent="0.2">
      <c r="A172" s="436">
        <v>11.5</v>
      </c>
      <c r="B172" s="427" t="s">
        <v>111</v>
      </c>
      <c r="C172" s="341"/>
      <c r="D172" s="342"/>
      <c r="E172" s="437"/>
      <c r="F172" s="385"/>
      <c r="G172" s="211"/>
      <c r="H172" s="139"/>
      <c r="I172" s="212"/>
      <c r="J172" s="139"/>
      <c r="K172" s="213"/>
      <c r="L172" s="214"/>
      <c r="M172" s="214"/>
    </row>
    <row r="173" spans="1:13" s="348" customFormat="1" ht="15" customHeight="1" x14ac:dyDescent="0.2">
      <c r="A173" s="470" t="s">
        <v>175</v>
      </c>
      <c r="B173" s="339" t="s">
        <v>113</v>
      </c>
      <c r="C173" s="346"/>
      <c r="D173" s="347"/>
      <c r="E173" s="344" t="s">
        <v>7</v>
      </c>
      <c r="F173" s="345" t="s">
        <v>4</v>
      </c>
      <c r="G173" s="253">
        <v>4400</v>
      </c>
      <c r="H173" s="253" t="s">
        <v>33</v>
      </c>
      <c r="I173" s="156">
        <v>528</v>
      </c>
      <c r="J173" s="115" t="s">
        <v>33</v>
      </c>
      <c r="K173" s="115" t="s">
        <v>33</v>
      </c>
      <c r="L173" s="159"/>
      <c r="M173" s="159"/>
    </row>
    <row r="174" spans="1:13" s="348" customFormat="1" ht="15" customHeight="1" x14ac:dyDescent="0.2">
      <c r="A174" s="470" t="s">
        <v>176</v>
      </c>
      <c r="B174" s="339" t="s">
        <v>115</v>
      </c>
      <c r="C174" s="346"/>
      <c r="D174" s="347"/>
      <c r="E174" s="344">
        <v>2</v>
      </c>
      <c r="F174" s="345" t="s">
        <v>6</v>
      </c>
      <c r="G174" s="253">
        <v>3520</v>
      </c>
      <c r="H174" s="253" t="s">
        <v>33</v>
      </c>
      <c r="I174" s="156">
        <v>528</v>
      </c>
      <c r="J174" s="115" t="s">
        <v>33</v>
      </c>
      <c r="K174" s="115" t="s">
        <v>33</v>
      </c>
      <c r="L174" s="159"/>
      <c r="M174" s="159"/>
    </row>
    <row r="175" spans="1:13" s="348" customFormat="1" ht="15" customHeight="1" x14ac:dyDescent="0.2">
      <c r="A175" s="470" t="s">
        <v>177</v>
      </c>
      <c r="B175" s="339" t="s">
        <v>117</v>
      </c>
      <c r="C175" s="346"/>
      <c r="D175" s="347"/>
      <c r="E175" s="344">
        <v>4</v>
      </c>
      <c r="F175" s="345" t="s">
        <v>6</v>
      </c>
      <c r="G175" s="253">
        <v>2640</v>
      </c>
      <c r="H175" s="253" t="s">
        <v>33</v>
      </c>
      <c r="I175" s="156">
        <v>528</v>
      </c>
      <c r="J175" s="115" t="s">
        <v>33</v>
      </c>
      <c r="K175" s="115" t="s">
        <v>33</v>
      </c>
      <c r="L175" s="159"/>
      <c r="M175" s="159"/>
    </row>
    <row r="176" spans="1:13" s="348" customFormat="1" ht="15" customHeight="1" x14ac:dyDescent="0.2">
      <c r="A176" s="470" t="s">
        <v>178</v>
      </c>
      <c r="B176" s="339" t="s">
        <v>119</v>
      </c>
      <c r="C176" s="346"/>
      <c r="D176" s="347"/>
      <c r="E176" s="344">
        <v>8</v>
      </c>
      <c r="F176" s="345" t="s">
        <v>6</v>
      </c>
      <c r="G176" s="253">
        <v>1760</v>
      </c>
      <c r="H176" s="253" t="s">
        <v>33</v>
      </c>
      <c r="I176" s="156">
        <v>528</v>
      </c>
      <c r="J176" s="115" t="s">
        <v>33</v>
      </c>
      <c r="K176" s="115" t="s">
        <v>33</v>
      </c>
      <c r="L176" s="159"/>
      <c r="M176" s="159"/>
    </row>
    <row r="177" spans="1:13" s="348" customFormat="1" ht="15" customHeight="1" x14ac:dyDescent="0.2">
      <c r="A177" s="368">
        <v>11.6</v>
      </c>
      <c r="B177" s="339" t="s">
        <v>179</v>
      </c>
      <c r="C177" s="381"/>
      <c r="D177" s="381"/>
      <c r="E177" s="424">
        <v>1</v>
      </c>
      <c r="F177" s="421" t="s">
        <v>17</v>
      </c>
      <c r="G177" s="103">
        <v>0</v>
      </c>
      <c r="H177" s="103">
        <f t="shared" ref="H177:H178" si="45">G177*E177</f>
        <v>0</v>
      </c>
      <c r="I177" s="104">
        <v>22000</v>
      </c>
      <c r="J177" s="104">
        <f t="shared" ref="J177:J178" si="46">I177*E177</f>
        <v>22000</v>
      </c>
      <c r="K177" s="104">
        <f t="shared" ref="K177:K178" si="47">J177+H177</f>
        <v>22000</v>
      </c>
      <c r="L177" s="194"/>
      <c r="M177" s="194"/>
    </row>
    <row r="178" spans="1:13" s="348" customFormat="1" ht="25.5" customHeight="1" x14ac:dyDescent="0.2">
      <c r="A178" s="368">
        <v>11.7</v>
      </c>
      <c r="B178" s="351" t="s">
        <v>75</v>
      </c>
      <c r="C178" s="351"/>
      <c r="D178" s="351"/>
      <c r="E178" s="424">
        <v>1</v>
      </c>
      <c r="F178" s="421" t="s">
        <v>17</v>
      </c>
      <c r="G178" s="103">
        <v>66000</v>
      </c>
      <c r="H178" s="103">
        <f t="shared" si="45"/>
        <v>66000</v>
      </c>
      <c r="I178" s="104">
        <v>13200</v>
      </c>
      <c r="J178" s="104">
        <f t="shared" si="46"/>
        <v>13200</v>
      </c>
      <c r="K178" s="104">
        <f t="shared" si="47"/>
        <v>79200</v>
      </c>
      <c r="L178" s="194"/>
      <c r="M178" s="194"/>
    </row>
    <row r="179" spans="1:13" s="357" customFormat="1" ht="14.25" customHeight="1" x14ac:dyDescent="0.2">
      <c r="A179" s="354" t="s">
        <v>19</v>
      </c>
      <c r="B179" s="354"/>
      <c r="C179" s="354"/>
      <c r="D179" s="354"/>
      <c r="E179" s="354"/>
      <c r="F179" s="354"/>
      <c r="G179" s="355"/>
      <c r="H179" s="355"/>
      <c r="I179" s="355"/>
      <c r="J179" s="355"/>
      <c r="K179" s="355"/>
      <c r="L179" s="458"/>
      <c r="M179" s="355"/>
    </row>
    <row r="180" spans="1:13" s="378" customFormat="1" ht="15" customHeight="1" x14ac:dyDescent="0.2">
      <c r="A180" s="465">
        <v>12</v>
      </c>
      <c r="B180" s="466" t="s">
        <v>180</v>
      </c>
      <c r="C180" s="360"/>
      <c r="D180" s="375"/>
      <c r="E180" s="477"/>
      <c r="F180" s="477"/>
      <c r="G180" s="363"/>
      <c r="H180" s="376"/>
      <c r="I180" s="364"/>
      <c r="J180" s="478"/>
      <c r="K180" s="478"/>
      <c r="L180" s="433"/>
      <c r="M180" s="478"/>
    </row>
    <row r="181" spans="1:13" s="348" customFormat="1" ht="15" customHeight="1" x14ac:dyDescent="0.2">
      <c r="A181" s="465">
        <v>12.1</v>
      </c>
      <c r="B181" s="466" t="s">
        <v>181</v>
      </c>
      <c r="C181" s="467"/>
      <c r="D181" s="340"/>
      <c r="E181" s="421"/>
      <c r="F181" s="421"/>
      <c r="G181" s="382"/>
      <c r="H181" s="342"/>
      <c r="I181" s="384"/>
      <c r="J181" s="385"/>
      <c r="K181" s="385"/>
      <c r="L181" s="350"/>
      <c r="M181" s="385"/>
    </row>
    <row r="182" spans="1:13" s="348" customFormat="1" ht="21" customHeight="1" x14ac:dyDescent="0.2">
      <c r="A182" s="368" t="s">
        <v>182</v>
      </c>
      <c r="B182" s="479" t="s">
        <v>183</v>
      </c>
      <c r="C182" s="480"/>
      <c r="D182" s="480"/>
      <c r="E182" s="344">
        <v>10</v>
      </c>
      <c r="F182" s="344" t="s">
        <v>6</v>
      </c>
      <c r="G182" s="103">
        <v>134640</v>
      </c>
      <c r="H182" s="103">
        <f t="shared" ref="H182:H192" si="48">G182*E182</f>
        <v>1346400</v>
      </c>
      <c r="I182" s="104">
        <v>6600</v>
      </c>
      <c r="J182" s="104">
        <f t="shared" ref="J182:J192" si="49">I182*E182</f>
        <v>66000</v>
      </c>
      <c r="K182" s="104">
        <f t="shared" ref="K182:K192" si="50">J182+H182</f>
        <v>1412400</v>
      </c>
      <c r="L182" s="159" t="s">
        <v>312</v>
      </c>
      <c r="M182" s="159" t="s">
        <v>313</v>
      </c>
    </row>
    <row r="183" spans="1:13" s="482" customFormat="1" ht="21" customHeight="1" x14ac:dyDescent="0.2">
      <c r="A183" s="445" t="s">
        <v>184</v>
      </c>
      <c r="B183" s="481" t="s">
        <v>185</v>
      </c>
      <c r="C183" s="481"/>
      <c r="D183" s="481"/>
      <c r="E183" s="448">
        <v>10</v>
      </c>
      <c r="F183" s="448" t="s">
        <v>6</v>
      </c>
      <c r="G183" s="103">
        <v>66000</v>
      </c>
      <c r="H183" s="103">
        <f t="shared" si="48"/>
        <v>660000</v>
      </c>
      <c r="I183" s="104">
        <v>5720</v>
      </c>
      <c r="J183" s="104">
        <f t="shared" si="49"/>
        <v>57200</v>
      </c>
      <c r="K183" s="104">
        <f t="shared" si="50"/>
        <v>717200</v>
      </c>
      <c r="L183" s="159" t="s">
        <v>312</v>
      </c>
      <c r="M183" s="159" t="s">
        <v>313</v>
      </c>
    </row>
    <row r="184" spans="1:13" s="348" customFormat="1" ht="21" customHeight="1" x14ac:dyDescent="0.2">
      <c r="A184" s="368" t="s">
        <v>186</v>
      </c>
      <c r="B184" s="479" t="s">
        <v>187</v>
      </c>
      <c r="C184" s="479"/>
      <c r="D184" s="479"/>
      <c r="E184" s="344">
        <v>2</v>
      </c>
      <c r="F184" s="344" t="s">
        <v>6</v>
      </c>
      <c r="G184" s="103">
        <v>66000</v>
      </c>
      <c r="H184" s="103">
        <f t="shared" si="48"/>
        <v>132000</v>
      </c>
      <c r="I184" s="104">
        <v>5720</v>
      </c>
      <c r="J184" s="104">
        <f t="shared" si="49"/>
        <v>11440</v>
      </c>
      <c r="K184" s="104">
        <f t="shared" si="50"/>
        <v>143440</v>
      </c>
      <c r="L184" s="159" t="s">
        <v>312</v>
      </c>
      <c r="M184" s="159" t="s">
        <v>313</v>
      </c>
    </row>
    <row r="185" spans="1:13" s="348" customFormat="1" ht="37.5" customHeight="1" x14ac:dyDescent="0.2">
      <c r="A185" s="368" t="s">
        <v>188</v>
      </c>
      <c r="B185" s="351" t="s">
        <v>189</v>
      </c>
      <c r="C185" s="351"/>
      <c r="D185" s="351"/>
      <c r="E185" s="344">
        <v>12</v>
      </c>
      <c r="F185" s="344" t="s">
        <v>6</v>
      </c>
      <c r="G185" s="103">
        <v>48400</v>
      </c>
      <c r="H185" s="103">
        <f t="shared" si="48"/>
        <v>580800</v>
      </c>
      <c r="I185" s="104">
        <v>3960</v>
      </c>
      <c r="J185" s="104">
        <f t="shared" si="49"/>
        <v>47520</v>
      </c>
      <c r="K185" s="104">
        <f t="shared" si="50"/>
        <v>628320</v>
      </c>
      <c r="L185" s="159" t="s">
        <v>312</v>
      </c>
      <c r="M185" s="159" t="s">
        <v>313</v>
      </c>
    </row>
    <row r="186" spans="1:13" s="348" customFormat="1" ht="21" customHeight="1" x14ac:dyDescent="0.2">
      <c r="A186" s="368" t="s">
        <v>190</v>
      </c>
      <c r="B186" s="351" t="s">
        <v>191</v>
      </c>
      <c r="C186" s="351"/>
      <c r="D186" s="351"/>
      <c r="E186" s="344">
        <v>1</v>
      </c>
      <c r="F186" s="344" t="s">
        <v>6</v>
      </c>
      <c r="G186" s="103">
        <v>83600</v>
      </c>
      <c r="H186" s="103">
        <f t="shared" si="48"/>
        <v>83600</v>
      </c>
      <c r="I186" s="104">
        <v>5280</v>
      </c>
      <c r="J186" s="104">
        <f t="shared" si="49"/>
        <v>5280</v>
      </c>
      <c r="K186" s="104">
        <f t="shared" si="50"/>
        <v>88880</v>
      </c>
      <c r="L186" s="159" t="s">
        <v>312</v>
      </c>
      <c r="M186" s="159" t="s">
        <v>313</v>
      </c>
    </row>
    <row r="187" spans="1:13" s="348" customFormat="1" ht="21" customHeight="1" x14ac:dyDescent="0.2">
      <c r="A187" s="368" t="s">
        <v>192</v>
      </c>
      <c r="B187" s="351" t="s">
        <v>193</v>
      </c>
      <c r="C187" s="351"/>
      <c r="D187" s="351"/>
      <c r="E187" s="344">
        <v>1</v>
      </c>
      <c r="F187" s="344" t="s">
        <v>52</v>
      </c>
      <c r="G187" s="103">
        <v>42240</v>
      </c>
      <c r="H187" s="103">
        <f t="shared" si="48"/>
        <v>42240</v>
      </c>
      <c r="I187" s="104">
        <v>3960</v>
      </c>
      <c r="J187" s="104">
        <f t="shared" si="49"/>
        <v>3960</v>
      </c>
      <c r="K187" s="104">
        <f t="shared" si="50"/>
        <v>46200</v>
      </c>
      <c r="L187" s="159" t="s">
        <v>312</v>
      </c>
      <c r="M187" s="159" t="s">
        <v>313</v>
      </c>
    </row>
    <row r="188" spans="1:13" s="348" customFormat="1" ht="41.25" customHeight="1" x14ac:dyDescent="0.2">
      <c r="A188" s="368" t="s">
        <v>194</v>
      </c>
      <c r="B188" s="351" t="s">
        <v>195</v>
      </c>
      <c r="C188" s="351"/>
      <c r="D188" s="351"/>
      <c r="E188" s="344">
        <v>12</v>
      </c>
      <c r="F188" s="344" t="s">
        <v>6</v>
      </c>
      <c r="G188" s="103">
        <v>12760</v>
      </c>
      <c r="H188" s="103">
        <f t="shared" si="48"/>
        <v>153120</v>
      </c>
      <c r="I188" s="104">
        <v>1320</v>
      </c>
      <c r="J188" s="104">
        <f t="shared" si="49"/>
        <v>15840</v>
      </c>
      <c r="K188" s="104">
        <f t="shared" si="50"/>
        <v>168960</v>
      </c>
      <c r="L188" s="159" t="s">
        <v>312</v>
      </c>
      <c r="M188" s="159" t="s">
        <v>313</v>
      </c>
    </row>
    <row r="189" spans="1:13" s="348" customFormat="1" ht="27" customHeight="1" x14ac:dyDescent="0.2">
      <c r="A189" s="368" t="s">
        <v>196</v>
      </c>
      <c r="B189" s="479" t="s">
        <v>197</v>
      </c>
      <c r="C189" s="479"/>
      <c r="D189" s="479"/>
      <c r="E189" s="344">
        <v>2</v>
      </c>
      <c r="F189" s="344" t="s">
        <v>6</v>
      </c>
      <c r="G189" s="103">
        <v>2200</v>
      </c>
      <c r="H189" s="103">
        <f t="shared" si="48"/>
        <v>4400</v>
      </c>
      <c r="I189" s="104">
        <v>880</v>
      </c>
      <c r="J189" s="104">
        <f t="shared" si="49"/>
        <v>1760</v>
      </c>
      <c r="K189" s="104">
        <f t="shared" si="50"/>
        <v>6160</v>
      </c>
      <c r="L189" s="159" t="s">
        <v>312</v>
      </c>
      <c r="M189" s="159" t="s">
        <v>313</v>
      </c>
    </row>
    <row r="190" spans="1:13" s="348" customFormat="1" ht="36.75" customHeight="1" x14ac:dyDescent="0.2">
      <c r="A190" s="368" t="s">
        <v>198</v>
      </c>
      <c r="B190" s="351" t="s">
        <v>199</v>
      </c>
      <c r="C190" s="351"/>
      <c r="D190" s="351"/>
      <c r="E190" s="344">
        <v>6</v>
      </c>
      <c r="F190" s="344" t="s">
        <v>6</v>
      </c>
      <c r="G190" s="103">
        <v>42240</v>
      </c>
      <c r="H190" s="103">
        <f t="shared" si="48"/>
        <v>253440</v>
      </c>
      <c r="I190" s="104">
        <v>3960</v>
      </c>
      <c r="J190" s="104">
        <f t="shared" si="49"/>
        <v>23760</v>
      </c>
      <c r="K190" s="104">
        <f t="shared" si="50"/>
        <v>277200</v>
      </c>
      <c r="L190" s="159" t="s">
        <v>312</v>
      </c>
      <c r="M190" s="159" t="s">
        <v>313</v>
      </c>
    </row>
    <row r="191" spans="1:13" s="348" customFormat="1" ht="21" customHeight="1" x14ac:dyDescent="0.2">
      <c r="A191" s="368" t="s">
        <v>200</v>
      </c>
      <c r="B191" s="479" t="s">
        <v>201</v>
      </c>
      <c r="C191" s="480"/>
      <c r="D191" s="480"/>
      <c r="E191" s="344">
        <v>12</v>
      </c>
      <c r="F191" s="344" t="s">
        <v>6</v>
      </c>
      <c r="G191" s="103">
        <v>12056</v>
      </c>
      <c r="H191" s="103">
        <f t="shared" si="48"/>
        <v>144672</v>
      </c>
      <c r="I191" s="104">
        <v>880</v>
      </c>
      <c r="J191" s="104">
        <f t="shared" si="49"/>
        <v>10560</v>
      </c>
      <c r="K191" s="104">
        <f t="shared" si="50"/>
        <v>155232</v>
      </c>
      <c r="L191" s="159" t="s">
        <v>312</v>
      </c>
      <c r="M191" s="159" t="s">
        <v>313</v>
      </c>
    </row>
    <row r="192" spans="1:13" s="348" customFormat="1" ht="21" customHeight="1" x14ac:dyDescent="0.2">
      <c r="A192" s="368" t="s">
        <v>202</v>
      </c>
      <c r="B192" s="483" t="s">
        <v>203</v>
      </c>
      <c r="C192" s="483"/>
      <c r="D192" s="483"/>
      <c r="E192" s="344">
        <v>10</v>
      </c>
      <c r="F192" s="344" t="s">
        <v>6</v>
      </c>
      <c r="G192" s="103">
        <v>12760</v>
      </c>
      <c r="H192" s="103">
        <f t="shared" si="48"/>
        <v>127600</v>
      </c>
      <c r="I192" s="104">
        <v>880</v>
      </c>
      <c r="J192" s="104">
        <f t="shared" si="49"/>
        <v>8800</v>
      </c>
      <c r="K192" s="104">
        <f t="shared" si="50"/>
        <v>136400</v>
      </c>
      <c r="L192" s="159" t="s">
        <v>312</v>
      </c>
      <c r="M192" s="159" t="s">
        <v>313</v>
      </c>
    </row>
    <row r="193" spans="1:13" s="348" customFormat="1" ht="25.5" customHeight="1" x14ac:dyDescent="0.2">
      <c r="A193" s="465">
        <v>12.2</v>
      </c>
      <c r="B193" s="484" t="s">
        <v>204</v>
      </c>
      <c r="C193" s="484"/>
      <c r="D193" s="484"/>
      <c r="E193" s="484"/>
      <c r="F193" s="484"/>
      <c r="G193" s="484"/>
      <c r="H193" s="484"/>
      <c r="I193" s="484"/>
      <c r="J193" s="484"/>
      <c r="K193" s="484"/>
      <c r="L193" s="485"/>
      <c r="M193" s="385"/>
    </row>
    <row r="194" spans="1:13" s="348" customFormat="1" ht="15" customHeight="1" x14ac:dyDescent="0.2">
      <c r="A194" s="368" t="s">
        <v>205</v>
      </c>
      <c r="B194" s="479" t="s">
        <v>206</v>
      </c>
      <c r="C194" s="480"/>
      <c r="D194" s="480"/>
      <c r="E194" s="344" t="s">
        <v>7</v>
      </c>
      <c r="F194" s="344" t="s">
        <v>32</v>
      </c>
      <c r="G194" s="253">
        <v>3080</v>
      </c>
      <c r="H194" s="253" t="s">
        <v>33</v>
      </c>
      <c r="I194" s="156">
        <v>528</v>
      </c>
      <c r="J194" s="115" t="s">
        <v>33</v>
      </c>
      <c r="K194" s="115" t="s">
        <v>33</v>
      </c>
      <c r="L194" s="159" t="s">
        <v>281</v>
      </c>
      <c r="M194" s="159" t="s">
        <v>296</v>
      </c>
    </row>
    <row r="195" spans="1:13" s="348" customFormat="1" ht="15" customHeight="1" x14ac:dyDescent="0.2">
      <c r="A195" s="368" t="s">
        <v>207</v>
      </c>
      <c r="B195" s="479" t="s">
        <v>208</v>
      </c>
      <c r="C195" s="480"/>
      <c r="D195" s="480"/>
      <c r="E195" s="344" t="s">
        <v>7</v>
      </c>
      <c r="F195" s="344" t="s">
        <v>32</v>
      </c>
      <c r="G195" s="253">
        <v>1936</v>
      </c>
      <c r="H195" s="253" t="s">
        <v>33</v>
      </c>
      <c r="I195" s="156">
        <v>528</v>
      </c>
      <c r="J195" s="115" t="s">
        <v>33</v>
      </c>
      <c r="K195" s="115" t="s">
        <v>33</v>
      </c>
      <c r="L195" s="159" t="s">
        <v>281</v>
      </c>
      <c r="M195" s="159" t="s">
        <v>296</v>
      </c>
    </row>
    <row r="196" spans="1:13" s="348" customFormat="1" ht="15" customHeight="1" x14ac:dyDescent="0.2">
      <c r="A196" s="368" t="s">
        <v>209</v>
      </c>
      <c r="B196" s="479" t="s">
        <v>210</v>
      </c>
      <c r="C196" s="480"/>
      <c r="D196" s="480"/>
      <c r="E196" s="344" t="s">
        <v>7</v>
      </c>
      <c r="F196" s="344" t="s">
        <v>32</v>
      </c>
      <c r="G196" s="253">
        <v>1408</v>
      </c>
      <c r="H196" s="253" t="s">
        <v>33</v>
      </c>
      <c r="I196" s="156">
        <v>528</v>
      </c>
      <c r="J196" s="115" t="s">
        <v>33</v>
      </c>
      <c r="K196" s="115" t="s">
        <v>33</v>
      </c>
      <c r="L196" s="159" t="s">
        <v>281</v>
      </c>
      <c r="M196" s="159" t="s">
        <v>296</v>
      </c>
    </row>
    <row r="197" spans="1:13" s="348" customFormat="1" ht="15" customHeight="1" x14ac:dyDescent="0.2">
      <c r="A197" s="368" t="s">
        <v>211</v>
      </c>
      <c r="B197" s="479" t="s">
        <v>212</v>
      </c>
      <c r="C197" s="480"/>
      <c r="D197" s="480"/>
      <c r="E197" s="344" t="s">
        <v>7</v>
      </c>
      <c r="F197" s="344" t="s">
        <v>32</v>
      </c>
      <c r="G197" s="253">
        <v>1100</v>
      </c>
      <c r="H197" s="253" t="s">
        <v>33</v>
      </c>
      <c r="I197" s="156">
        <v>528</v>
      </c>
      <c r="J197" s="115" t="s">
        <v>33</v>
      </c>
      <c r="K197" s="115" t="s">
        <v>33</v>
      </c>
      <c r="L197" s="159" t="s">
        <v>281</v>
      </c>
      <c r="M197" s="159" t="s">
        <v>296</v>
      </c>
    </row>
    <row r="198" spans="1:13" s="348" customFormat="1" ht="14.25" customHeight="1" x14ac:dyDescent="0.2">
      <c r="A198" s="465">
        <v>12.3</v>
      </c>
      <c r="B198" s="466" t="s">
        <v>213</v>
      </c>
      <c r="C198" s="467"/>
      <c r="D198" s="340"/>
      <c r="E198" s="344"/>
      <c r="F198" s="344"/>
      <c r="G198" s="154"/>
      <c r="H198" s="102"/>
      <c r="I198" s="156"/>
      <c r="J198" s="139"/>
      <c r="K198" s="139"/>
      <c r="L198" s="248"/>
      <c r="M198" s="248"/>
    </row>
    <row r="199" spans="1:13" s="348" customFormat="1" ht="14.25" customHeight="1" x14ac:dyDescent="0.2">
      <c r="A199" s="465" t="s">
        <v>214</v>
      </c>
      <c r="B199" s="466" t="s">
        <v>375</v>
      </c>
      <c r="C199" s="467"/>
      <c r="D199" s="340"/>
      <c r="E199" s="344"/>
      <c r="F199" s="344"/>
      <c r="G199" s="154"/>
      <c r="H199" s="102"/>
      <c r="I199" s="156"/>
      <c r="J199" s="139"/>
      <c r="K199" s="139"/>
      <c r="L199" s="248"/>
      <c r="M199" s="248"/>
    </row>
    <row r="200" spans="1:13" s="348" customFormat="1" ht="15" customHeight="1" x14ac:dyDescent="0.2">
      <c r="A200" s="368" t="s">
        <v>215</v>
      </c>
      <c r="B200" s="486" t="s">
        <v>216</v>
      </c>
      <c r="C200" s="480"/>
      <c r="D200" s="480"/>
      <c r="E200" s="344">
        <v>20</v>
      </c>
      <c r="F200" s="344" t="s">
        <v>6</v>
      </c>
      <c r="G200" s="103">
        <v>7744</v>
      </c>
      <c r="H200" s="103">
        <f>G200*E200</f>
        <v>154880</v>
      </c>
      <c r="I200" s="104">
        <v>880</v>
      </c>
      <c r="J200" s="104">
        <f>I200*E200</f>
        <v>17600</v>
      </c>
      <c r="K200" s="104">
        <f>J200+H200</f>
        <v>172480</v>
      </c>
      <c r="L200" s="159" t="s">
        <v>281</v>
      </c>
      <c r="M200" s="159" t="s">
        <v>314</v>
      </c>
    </row>
    <row r="201" spans="1:13" s="348" customFormat="1" ht="15" customHeight="1" x14ac:dyDescent="0.2">
      <c r="A201" s="465" t="s">
        <v>217</v>
      </c>
      <c r="B201" s="466" t="s">
        <v>218</v>
      </c>
      <c r="C201" s="467"/>
      <c r="D201" s="340"/>
      <c r="E201" s="344"/>
      <c r="F201" s="344"/>
      <c r="G201" s="154"/>
      <c r="H201" s="102"/>
      <c r="I201" s="156"/>
      <c r="J201" s="139"/>
      <c r="K201" s="139"/>
      <c r="L201" s="248"/>
      <c r="M201" s="248"/>
    </row>
    <row r="202" spans="1:13" s="348" customFormat="1" ht="15" customHeight="1" x14ac:dyDescent="0.2">
      <c r="A202" s="368" t="s">
        <v>219</v>
      </c>
      <c r="B202" s="479" t="s">
        <v>206</v>
      </c>
      <c r="C202" s="480"/>
      <c r="D202" s="480"/>
      <c r="E202" s="344">
        <v>12</v>
      </c>
      <c r="F202" s="345" t="s">
        <v>6</v>
      </c>
      <c r="G202" s="103">
        <v>6600</v>
      </c>
      <c r="H202" s="103">
        <f>G202*E202</f>
        <v>79200</v>
      </c>
      <c r="I202" s="104">
        <v>880</v>
      </c>
      <c r="J202" s="104">
        <f>I202*E202</f>
        <v>10560</v>
      </c>
      <c r="K202" s="104">
        <f>J202+H202</f>
        <v>89760</v>
      </c>
      <c r="L202" s="159" t="s">
        <v>281</v>
      </c>
      <c r="M202" s="159" t="s">
        <v>314</v>
      </c>
    </row>
    <row r="203" spans="1:13" s="348" customFormat="1" ht="15" customHeight="1" x14ac:dyDescent="0.2">
      <c r="A203" s="368" t="s">
        <v>220</v>
      </c>
      <c r="B203" s="479" t="s">
        <v>208</v>
      </c>
      <c r="C203" s="480"/>
      <c r="D203" s="480"/>
      <c r="E203" s="344" t="s">
        <v>7</v>
      </c>
      <c r="F203" s="345" t="s">
        <v>4</v>
      </c>
      <c r="G203" s="103">
        <v>6600</v>
      </c>
      <c r="H203" s="253" t="s">
        <v>33</v>
      </c>
      <c r="I203" s="104">
        <v>880</v>
      </c>
      <c r="J203" s="115" t="s">
        <v>33</v>
      </c>
      <c r="K203" s="115" t="s">
        <v>33</v>
      </c>
      <c r="L203" s="159" t="s">
        <v>281</v>
      </c>
      <c r="M203" s="159" t="s">
        <v>314</v>
      </c>
    </row>
    <row r="204" spans="1:13" s="348" customFormat="1" ht="24" customHeight="1" x14ac:dyDescent="0.2">
      <c r="A204" s="368">
        <v>12.4</v>
      </c>
      <c r="B204" s="479" t="s">
        <v>376</v>
      </c>
      <c r="C204" s="480"/>
      <c r="D204" s="480"/>
      <c r="E204" s="344">
        <v>6</v>
      </c>
      <c r="F204" s="345" t="s">
        <v>32</v>
      </c>
      <c r="G204" s="103">
        <v>36960</v>
      </c>
      <c r="H204" s="103">
        <f t="shared" ref="H204:H206" si="51">G204*E204</f>
        <v>221760</v>
      </c>
      <c r="I204" s="104">
        <v>880</v>
      </c>
      <c r="J204" s="104">
        <f t="shared" ref="J204:J206" si="52">I204*E204</f>
        <v>5280</v>
      </c>
      <c r="K204" s="104">
        <f t="shared" ref="K204:K206" si="53">J204+H204</f>
        <v>227040</v>
      </c>
      <c r="L204" s="159" t="s">
        <v>281</v>
      </c>
      <c r="M204" s="159" t="s">
        <v>314</v>
      </c>
    </row>
    <row r="205" spans="1:13" s="348" customFormat="1" ht="29.25" customHeight="1" x14ac:dyDescent="0.2">
      <c r="A205" s="368">
        <v>12.5</v>
      </c>
      <c r="B205" s="339" t="s">
        <v>221</v>
      </c>
      <c r="C205" s="349"/>
      <c r="D205" s="349"/>
      <c r="E205" s="424">
        <v>1</v>
      </c>
      <c r="F205" s="421" t="s">
        <v>17</v>
      </c>
      <c r="G205" s="103">
        <v>0</v>
      </c>
      <c r="H205" s="103">
        <f t="shared" si="51"/>
        <v>0</v>
      </c>
      <c r="I205" s="104">
        <v>26400</v>
      </c>
      <c r="J205" s="104">
        <f t="shared" si="52"/>
        <v>26400</v>
      </c>
      <c r="K205" s="104">
        <f t="shared" si="53"/>
        <v>26400</v>
      </c>
      <c r="L205" s="194"/>
      <c r="M205" s="194"/>
    </row>
    <row r="206" spans="1:13" s="348" customFormat="1" ht="25.5" customHeight="1" x14ac:dyDescent="0.2">
      <c r="A206" s="368">
        <v>12.6</v>
      </c>
      <c r="B206" s="351" t="s">
        <v>222</v>
      </c>
      <c r="C206" s="351"/>
      <c r="D206" s="351"/>
      <c r="E206" s="424">
        <v>1</v>
      </c>
      <c r="F206" s="421" t="s">
        <v>17</v>
      </c>
      <c r="G206" s="103">
        <v>44000</v>
      </c>
      <c r="H206" s="103">
        <f t="shared" si="51"/>
        <v>44000</v>
      </c>
      <c r="I206" s="104">
        <v>13200</v>
      </c>
      <c r="J206" s="104">
        <f t="shared" si="52"/>
        <v>13200</v>
      </c>
      <c r="K206" s="104">
        <f t="shared" si="53"/>
        <v>57200</v>
      </c>
      <c r="L206" s="159" t="s">
        <v>281</v>
      </c>
      <c r="M206" s="194" t="s">
        <v>306</v>
      </c>
    </row>
    <row r="207" spans="1:13" s="357" customFormat="1" ht="14.25" customHeight="1" x14ac:dyDescent="0.2">
      <c r="A207" s="354" t="s">
        <v>19</v>
      </c>
      <c r="B207" s="354"/>
      <c r="C207" s="354"/>
      <c r="D207" s="354"/>
      <c r="E207" s="354"/>
      <c r="F207" s="354"/>
      <c r="G207" s="355"/>
      <c r="H207" s="355"/>
      <c r="I207" s="355"/>
      <c r="J207" s="355"/>
      <c r="K207" s="355"/>
      <c r="L207" s="355"/>
      <c r="M207" s="355"/>
    </row>
    <row r="208" spans="1:13" s="378" customFormat="1" ht="15" customHeight="1" x14ac:dyDescent="0.2">
      <c r="A208" s="372">
        <v>13</v>
      </c>
      <c r="B208" s="415" t="s">
        <v>223</v>
      </c>
      <c r="C208" s="416"/>
      <c r="D208" s="375"/>
      <c r="E208" s="376"/>
      <c r="F208" s="376"/>
      <c r="G208" s="363"/>
      <c r="H208" s="377"/>
      <c r="I208" s="364"/>
      <c r="J208" s="418"/>
      <c r="K208" s="418"/>
      <c r="L208" s="418"/>
      <c r="M208" s="418"/>
    </row>
    <row r="209" spans="1:13" s="348" customFormat="1" ht="15" customHeight="1" x14ac:dyDescent="0.2">
      <c r="A209" s="368">
        <v>13.1</v>
      </c>
      <c r="B209" s="340" t="s">
        <v>346</v>
      </c>
      <c r="C209" s="487"/>
      <c r="D209" s="340"/>
      <c r="E209" s="344">
        <v>1</v>
      </c>
      <c r="F209" s="344" t="s">
        <v>17</v>
      </c>
      <c r="G209" s="103">
        <v>0</v>
      </c>
      <c r="H209" s="103">
        <f>G209*E209</f>
        <v>0</v>
      </c>
      <c r="I209" s="104">
        <v>132000</v>
      </c>
      <c r="J209" s="104">
        <f>I209*E209</f>
        <v>132000</v>
      </c>
      <c r="K209" s="104">
        <f>J209+H209</f>
        <v>132000</v>
      </c>
      <c r="L209" s="279"/>
      <c r="M209" s="279"/>
    </row>
    <row r="210" spans="1:13" s="357" customFormat="1" ht="14.25" customHeight="1" x14ac:dyDescent="0.2">
      <c r="A210" s="354" t="s">
        <v>19</v>
      </c>
      <c r="B210" s="354"/>
      <c r="C210" s="354"/>
      <c r="D210" s="354"/>
      <c r="E210" s="354"/>
      <c r="F210" s="354"/>
      <c r="G210" s="121"/>
      <c r="H210" s="121"/>
      <c r="I210" s="121"/>
      <c r="J210" s="121"/>
      <c r="K210" s="121"/>
      <c r="L210" s="122"/>
      <c r="M210" s="122"/>
    </row>
    <row r="211" spans="1:13" s="378" customFormat="1" ht="15" customHeight="1" x14ac:dyDescent="0.2">
      <c r="A211" s="358">
        <v>14</v>
      </c>
      <c r="B211" s="415" t="s">
        <v>225</v>
      </c>
      <c r="C211" s="416"/>
      <c r="D211" s="375"/>
      <c r="E211" s="376"/>
      <c r="F211" s="376"/>
      <c r="G211" s="130"/>
      <c r="H211" s="149"/>
      <c r="I211" s="131"/>
      <c r="J211" s="196"/>
      <c r="K211" s="196"/>
      <c r="L211" s="197"/>
      <c r="M211" s="197"/>
    </row>
    <row r="212" spans="1:13" s="348" customFormat="1" ht="15" customHeight="1" x14ac:dyDescent="0.2">
      <c r="A212" s="439">
        <v>14.1</v>
      </c>
      <c r="B212" s="339" t="s">
        <v>226</v>
      </c>
      <c r="C212" s="346"/>
      <c r="D212" s="347"/>
      <c r="E212" s="344">
        <v>1</v>
      </c>
      <c r="F212" s="344" t="s">
        <v>17</v>
      </c>
      <c r="G212" s="103">
        <v>88000</v>
      </c>
      <c r="H212" s="103">
        <f>G212*E212</f>
        <v>88000</v>
      </c>
      <c r="I212" s="104">
        <v>13200</v>
      </c>
      <c r="J212" s="104">
        <f>I212*E212</f>
        <v>13200</v>
      </c>
      <c r="K212" s="104">
        <f>J212+H212</f>
        <v>101200</v>
      </c>
      <c r="L212" s="279" t="s">
        <v>281</v>
      </c>
      <c r="M212" s="279" t="s">
        <v>315</v>
      </c>
    </row>
    <row r="213" spans="1:13" s="357" customFormat="1" ht="14.25" customHeight="1" x14ac:dyDescent="0.2">
      <c r="A213" s="354" t="s">
        <v>19</v>
      </c>
      <c r="B213" s="354"/>
      <c r="C213" s="354"/>
      <c r="D213" s="354"/>
      <c r="E213" s="354"/>
      <c r="F213" s="354"/>
      <c r="G213" s="121"/>
      <c r="H213" s="121"/>
      <c r="I213" s="121"/>
      <c r="J213" s="121"/>
      <c r="K213" s="121"/>
      <c r="L213" s="122"/>
      <c r="M213" s="122"/>
    </row>
    <row r="214" spans="1:13" s="378" customFormat="1" ht="15" customHeight="1" x14ac:dyDescent="0.2">
      <c r="A214" s="465">
        <v>15</v>
      </c>
      <c r="B214" s="415" t="s">
        <v>227</v>
      </c>
      <c r="C214" s="416"/>
      <c r="D214" s="375"/>
      <c r="E214" s="376"/>
      <c r="F214" s="376"/>
      <c r="G214" s="130"/>
      <c r="H214" s="148"/>
      <c r="I214" s="131"/>
      <c r="J214" s="196"/>
      <c r="K214" s="196"/>
      <c r="L214" s="197"/>
      <c r="M214" s="197"/>
    </row>
    <row r="215" spans="1:13" s="412" customFormat="1" ht="15" customHeight="1" x14ac:dyDescent="0.2">
      <c r="A215" s="368">
        <v>15.1</v>
      </c>
      <c r="B215" s="381" t="s">
        <v>228</v>
      </c>
      <c r="C215" s="381"/>
      <c r="D215" s="381"/>
      <c r="E215" s="344">
        <v>1</v>
      </c>
      <c r="F215" s="344" t="s">
        <v>17</v>
      </c>
      <c r="G215" s="103">
        <v>22000</v>
      </c>
      <c r="H215" s="103">
        <f t="shared" ref="H215:H217" si="54">G215*E215</f>
        <v>22000</v>
      </c>
      <c r="I215" s="104">
        <v>13200</v>
      </c>
      <c r="J215" s="104">
        <f t="shared" ref="J215:J217" si="55">I215*E215</f>
        <v>13200</v>
      </c>
      <c r="K215" s="104">
        <f t="shared" ref="K215:K217" si="56">J215+H215</f>
        <v>35200</v>
      </c>
      <c r="L215" s="159"/>
      <c r="M215" s="159"/>
    </row>
    <row r="216" spans="1:13" s="412" customFormat="1" ht="21" customHeight="1" x14ac:dyDescent="0.2">
      <c r="A216" s="368">
        <v>15.2</v>
      </c>
      <c r="B216" s="369" t="s">
        <v>229</v>
      </c>
      <c r="C216" s="488"/>
      <c r="D216" s="488"/>
      <c r="E216" s="344">
        <v>1</v>
      </c>
      <c r="F216" s="344" t="s">
        <v>17</v>
      </c>
      <c r="G216" s="103">
        <v>22000</v>
      </c>
      <c r="H216" s="103">
        <f t="shared" si="54"/>
        <v>22000</v>
      </c>
      <c r="I216" s="104">
        <v>13200</v>
      </c>
      <c r="J216" s="104">
        <f t="shared" si="55"/>
        <v>13200</v>
      </c>
      <c r="K216" s="104">
        <f t="shared" si="56"/>
        <v>35200</v>
      </c>
      <c r="L216" s="159"/>
      <c r="M216" s="159"/>
    </row>
    <row r="217" spans="1:13" s="412" customFormat="1" ht="35.25" customHeight="1" x14ac:dyDescent="0.2">
      <c r="A217" s="368">
        <v>15.3</v>
      </c>
      <c r="B217" s="351" t="s">
        <v>230</v>
      </c>
      <c r="C217" s="351"/>
      <c r="D217" s="351"/>
      <c r="E217" s="344">
        <v>1</v>
      </c>
      <c r="F217" s="344" t="s">
        <v>17</v>
      </c>
      <c r="G217" s="103">
        <v>88000</v>
      </c>
      <c r="H217" s="103">
        <f t="shared" si="54"/>
        <v>88000</v>
      </c>
      <c r="I217" s="104">
        <v>66000</v>
      </c>
      <c r="J217" s="104">
        <f t="shared" si="55"/>
        <v>66000</v>
      </c>
      <c r="K217" s="104">
        <f t="shared" si="56"/>
        <v>154000</v>
      </c>
      <c r="L217" s="159"/>
      <c r="M217" s="159"/>
    </row>
    <row r="218" spans="1:13" s="21" customFormat="1" ht="14.25" customHeight="1" x14ac:dyDescent="0.2">
      <c r="A218" s="90" t="s">
        <v>19</v>
      </c>
      <c r="B218" s="90"/>
      <c r="C218" s="90"/>
      <c r="D218" s="90"/>
      <c r="E218" s="90"/>
      <c r="F218" s="90"/>
      <c r="G218" s="13"/>
      <c r="H218" s="13">
        <f>SUM(H6:H217)</f>
        <v>23345423.199999999</v>
      </c>
      <c r="I218" s="13"/>
      <c r="J218" s="13">
        <f>SUM(J6:J217)</f>
        <v>3061264.8</v>
      </c>
      <c r="K218" s="13">
        <f>SUM(K6:K217)</f>
        <v>26406688</v>
      </c>
      <c r="L218" s="5"/>
      <c r="M218" s="5"/>
    </row>
    <row r="219" spans="1:13" ht="14.25" customHeight="1" x14ac:dyDescent="0.2">
      <c r="E219" s="25"/>
      <c r="F219" s="25"/>
      <c r="G219" s="25"/>
      <c r="H219" s="25"/>
      <c r="I219" s="24"/>
      <c r="J219" s="24"/>
    </row>
    <row r="223" spans="1:13" ht="18" x14ac:dyDescent="0.2">
      <c r="K223" s="27">
        <f>K218+'22F'!I64</f>
        <v>34411348.399999999</v>
      </c>
    </row>
  </sheetData>
  <mergeCells count="54">
    <mergeCell ref="A213:F213"/>
    <mergeCell ref="B217:D217"/>
    <mergeCell ref="A218:F218"/>
    <mergeCell ref="B190:D190"/>
    <mergeCell ref="B192:D192"/>
    <mergeCell ref="B206:D206"/>
    <mergeCell ref="A207:F207"/>
    <mergeCell ref="A210:F210"/>
    <mergeCell ref="B188:D188"/>
    <mergeCell ref="B138:D138"/>
    <mergeCell ref="B143:D143"/>
    <mergeCell ref="B144:D144"/>
    <mergeCell ref="B145:D145"/>
    <mergeCell ref="A147:F147"/>
    <mergeCell ref="B150:D150"/>
    <mergeCell ref="B178:D178"/>
    <mergeCell ref="A179:F179"/>
    <mergeCell ref="B185:D185"/>
    <mergeCell ref="B186:D186"/>
    <mergeCell ref="B187:D187"/>
    <mergeCell ref="B137:D137"/>
    <mergeCell ref="B113:D113"/>
    <mergeCell ref="B118:D118"/>
    <mergeCell ref="A120:F120"/>
    <mergeCell ref="A125:F125"/>
    <mergeCell ref="B129:D129"/>
    <mergeCell ref="B131:D131"/>
    <mergeCell ref="B132:D132"/>
    <mergeCell ref="B133:D133"/>
    <mergeCell ref="B134:D134"/>
    <mergeCell ref="B135:D135"/>
    <mergeCell ref="B136:D136"/>
    <mergeCell ref="A111:F111"/>
    <mergeCell ref="B11:D11"/>
    <mergeCell ref="A13:F13"/>
    <mergeCell ref="B15:D15"/>
    <mergeCell ref="A18:F18"/>
    <mergeCell ref="B38:D38"/>
    <mergeCell ref="B42:D42"/>
    <mergeCell ref="A43:F43"/>
    <mergeCell ref="B59:D59"/>
    <mergeCell ref="A60:F60"/>
    <mergeCell ref="A84:F84"/>
    <mergeCell ref="A101:F101"/>
    <mergeCell ref="A1:M3"/>
    <mergeCell ref="A4:A5"/>
    <mergeCell ref="B4:D5"/>
    <mergeCell ref="E4:E5"/>
    <mergeCell ref="F4:F5"/>
    <mergeCell ref="G4:H4"/>
    <mergeCell ref="I4:J4"/>
    <mergeCell ref="K4:K5"/>
    <mergeCell ref="L4:L5"/>
    <mergeCell ref="M4:M5"/>
  </mergeCells>
  <printOptions horizontalCentered="1" gridLinesSet="0"/>
  <pageMargins left="0.51181102362204722" right="0.23622047244094491" top="0.74803149606299213" bottom="0.47244094488188981" header="0.31496062992125984" footer="0.15748031496062992"/>
  <pageSetup paperSize="9" scale="70" firstPageNumber="5" fitToHeight="8" orientation="landscape" useFirstPageNumber="1" r:id="rId1"/>
  <headerFooter alignWithMargins="0">
    <oddFooter xml:space="preserve">&amp;L&amp;"Arial,Bold"Fahim, Nanji &amp;&amp; deSouza (Pvt.) Ltd.
&amp;"Arial,Regular"Consulting Engineers&amp;R&amp;"Arial,Bold"Page -&amp;P
</oddFooter>
  </headerFooter>
  <rowBreaks count="1" manualBreakCount="1">
    <brk id="147" max="1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F7C3-2921-438F-BC7F-EE52107F05BA}">
  <dimension ref="A1:K139"/>
  <sheetViews>
    <sheetView showGridLines="0" tabSelected="1" zoomScale="110" zoomScaleNormal="110" zoomScaleSheetLayoutView="70" workbookViewId="0">
      <selection activeCell="H25" sqref="H25"/>
    </sheetView>
  </sheetViews>
  <sheetFormatPr defaultColWidth="9.140625" defaultRowHeight="15" x14ac:dyDescent="0.2"/>
  <cols>
    <col min="1" max="1" width="8.5703125" style="2" customWidth="1"/>
    <col min="2" max="2" width="65.5703125" style="1" customWidth="1"/>
    <col min="3" max="3" width="11" style="1" customWidth="1"/>
    <col min="4" max="4" width="5.42578125" style="8" customWidth="1"/>
    <col min="5" max="7" width="11.42578125" style="11" customWidth="1"/>
    <col min="8" max="8" width="11.42578125" style="10" customWidth="1"/>
    <col min="9" max="9" width="11.42578125" style="1" customWidth="1"/>
    <col min="10" max="11" width="12.42578125" style="1" customWidth="1"/>
    <col min="12" max="247" width="9.140625" style="1"/>
    <col min="248" max="248" width="8.5703125" style="1" customWidth="1"/>
    <col min="249" max="249" width="65.5703125" style="1" customWidth="1"/>
    <col min="250" max="250" width="11" style="1" customWidth="1"/>
    <col min="251" max="251" width="5.42578125" style="1" customWidth="1"/>
    <col min="252" max="257" width="11.42578125" style="1" customWidth="1"/>
    <col min="258" max="259" width="12.42578125" style="1" customWidth="1"/>
    <col min="260" max="503" width="9.140625" style="1"/>
    <col min="504" max="504" width="8.5703125" style="1" customWidth="1"/>
    <col min="505" max="505" width="65.5703125" style="1" customWidth="1"/>
    <col min="506" max="506" width="11" style="1" customWidth="1"/>
    <col min="507" max="507" width="5.42578125" style="1" customWidth="1"/>
    <col min="508" max="513" width="11.42578125" style="1" customWidth="1"/>
    <col min="514" max="515" width="12.42578125" style="1" customWidth="1"/>
    <col min="516" max="759" width="9.140625" style="1"/>
    <col min="760" max="760" width="8.5703125" style="1" customWidth="1"/>
    <col min="761" max="761" width="65.5703125" style="1" customWidth="1"/>
    <col min="762" max="762" width="11" style="1" customWidth="1"/>
    <col min="763" max="763" width="5.42578125" style="1" customWidth="1"/>
    <col min="764" max="769" width="11.42578125" style="1" customWidth="1"/>
    <col min="770" max="771" width="12.42578125" style="1" customWidth="1"/>
    <col min="772" max="1015" width="9.140625" style="1"/>
    <col min="1016" max="1016" width="8.5703125" style="1" customWidth="1"/>
    <col min="1017" max="1017" width="65.5703125" style="1" customWidth="1"/>
    <col min="1018" max="1018" width="11" style="1" customWidth="1"/>
    <col min="1019" max="1019" width="5.42578125" style="1" customWidth="1"/>
    <col min="1020" max="1025" width="11.42578125" style="1" customWidth="1"/>
    <col min="1026" max="1027" width="12.42578125" style="1" customWidth="1"/>
    <col min="1028" max="1271" width="9.140625" style="1"/>
    <col min="1272" max="1272" width="8.5703125" style="1" customWidth="1"/>
    <col min="1273" max="1273" width="65.5703125" style="1" customWidth="1"/>
    <col min="1274" max="1274" width="11" style="1" customWidth="1"/>
    <col min="1275" max="1275" width="5.42578125" style="1" customWidth="1"/>
    <col min="1276" max="1281" width="11.42578125" style="1" customWidth="1"/>
    <col min="1282" max="1283" width="12.42578125" style="1" customWidth="1"/>
    <col min="1284" max="1527" width="9.140625" style="1"/>
    <col min="1528" max="1528" width="8.5703125" style="1" customWidth="1"/>
    <col min="1529" max="1529" width="65.5703125" style="1" customWidth="1"/>
    <col min="1530" max="1530" width="11" style="1" customWidth="1"/>
    <col min="1531" max="1531" width="5.42578125" style="1" customWidth="1"/>
    <col min="1532" max="1537" width="11.42578125" style="1" customWidth="1"/>
    <col min="1538" max="1539" width="12.42578125" style="1" customWidth="1"/>
    <col min="1540" max="1783" width="9.140625" style="1"/>
    <col min="1784" max="1784" width="8.5703125" style="1" customWidth="1"/>
    <col min="1785" max="1785" width="65.5703125" style="1" customWidth="1"/>
    <col min="1786" max="1786" width="11" style="1" customWidth="1"/>
    <col min="1787" max="1787" width="5.42578125" style="1" customWidth="1"/>
    <col min="1788" max="1793" width="11.42578125" style="1" customWidth="1"/>
    <col min="1794" max="1795" width="12.42578125" style="1" customWidth="1"/>
    <col min="1796" max="2039" width="9.140625" style="1"/>
    <col min="2040" max="2040" width="8.5703125" style="1" customWidth="1"/>
    <col min="2041" max="2041" width="65.5703125" style="1" customWidth="1"/>
    <col min="2042" max="2042" width="11" style="1" customWidth="1"/>
    <col min="2043" max="2043" width="5.42578125" style="1" customWidth="1"/>
    <col min="2044" max="2049" width="11.42578125" style="1" customWidth="1"/>
    <col min="2050" max="2051" width="12.42578125" style="1" customWidth="1"/>
    <col min="2052" max="2295" width="9.140625" style="1"/>
    <col min="2296" max="2296" width="8.5703125" style="1" customWidth="1"/>
    <col min="2297" max="2297" width="65.5703125" style="1" customWidth="1"/>
    <col min="2298" max="2298" width="11" style="1" customWidth="1"/>
    <col min="2299" max="2299" width="5.42578125" style="1" customWidth="1"/>
    <col min="2300" max="2305" width="11.42578125" style="1" customWidth="1"/>
    <col min="2306" max="2307" width="12.42578125" style="1" customWidth="1"/>
    <col min="2308" max="2551" width="9.140625" style="1"/>
    <col min="2552" max="2552" width="8.5703125" style="1" customWidth="1"/>
    <col min="2553" max="2553" width="65.5703125" style="1" customWidth="1"/>
    <col min="2554" max="2554" width="11" style="1" customWidth="1"/>
    <col min="2555" max="2555" width="5.42578125" style="1" customWidth="1"/>
    <col min="2556" max="2561" width="11.42578125" style="1" customWidth="1"/>
    <col min="2562" max="2563" width="12.42578125" style="1" customWidth="1"/>
    <col min="2564" max="2807" width="9.140625" style="1"/>
    <col min="2808" max="2808" width="8.5703125" style="1" customWidth="1"/>
    <col min="2809" max="2809" width="65.5703125" style="1" customWidth="1"/>
    <col min="2810" max="2810" width="11" style="1" customWidth="1"/>
    <col min="2811" max="2811" width="5.42578125" style="1" customWidth="1"/>
    <col min="2812" max="2817" width="11.42578125" style="1" customWidth="1"/>
    <col min="2818" max="2819" width="12.42578125" style="1" customWidth="1"/>
    <col min="2820" max="3063" width="9.140625" style="1"/>
    <col min="3064" max="3064" width="8.5703125" style="1" customWidth="1"/>
    <col min="3065" max="3065" width="65.5703125" style="1" customWidth="1"/>
    <col min="3066" max="3066" width="11" style="1" customWidth="1"/>
    <col min="3067" max="3067" width="5.42578125" style="1" customWidth="1"/>
    <col min="3068" max="3073" width="11.42578125" style="1" customWidth="1"/>
    <col min="3074" max="3075" width="12.42578125" style="1" customWidth="1"/>
    <col min="3076" max="3319" width="9.140625" style="1"/>
    <col min="3320" max="3320" width="8.5703125" style="1" customWidth="1"/>
    <col min="3321" max="3321" width="65.5703125" style="1" customWidth="1"/>
    <col min="3322" max="3322" width="11" style="1" customWidth="1"/>
    <col min="3323" max="3323" width="5.42578125" style="1" customWidth="1"/>
    <col min="3324" max="3329" width="11.42578125" style="1" customWidth="1"/>
    <col min="3330" max="3331" width="12.42578125" style="1" customWidth="1"/>
    <col min="3332" max="3575" width="9.140625" style="1"/>
    <col min="3576" max="3576" width="8.5703125" style="1" customWidth="1"/>
    <col min="3577" max="3577" width="65.5703125" style="1" customWidth="1"/>
    <col min="3578" max="3578" width="11" style="1" customWidth="1"/>
    <col min="3579" max="3579" width="5.42578125" style="1" customWidth="1"/>
    <col min="3580" max="3585" width="11.42578125" style="1" customWidth="1"/>
    <col min="3586" max="3587" width="12.42578125" style="1" customWidth="1"/>
    <col min="3588" max="3831" width="9.140625" style="1"/>
    <col min="3832" max="3832" width="8.5703125" style="1" customWidth="1"/>
    <col min="3833" max="3833" width="65.5703125" style="1" customWidth="1"/>
    <col min="3834" max="3834" width="11" style="1" customWidth="1"/>
    <col min="3835" max="3835" width="5.42578125" style="1" customWidth="1"/>
    <col min="3836" max="3841" width="11.42578125" style="1" customWidth="1"/>
    <col min="3842" max="3843" width="12.42578125" style="1" customWidth="1"/>
    <col min="3844" max="4087" width="9.140625" style="1"/>
    <col min="4088" max="4088" width="8.5703125" style="1" customWidth="1"/>
    <col min="4089" max="4089" width="65.5703125" style="1" customWidth="1"/>
    <col min="4090" max="4090" width="11" style="1" customWidth="1"/>
    <col min="4091" max="4091" width="5.42578125" style="1" customWidth="1"/>
    <col min="4092" max="4097" width="11.42578125" style="1" customWidth="1"/>
    <col min="4098" max="4099" width="12.42578125" style="1" customWidth="1"/>
    <col min="4100" max="4343" width="9.140625" style="1"/>
    <col min="4344" max="4344" width="8.5703125" style="1" customWidth="1"/>
    <col min="4345" max="4345" width="65.5703125" style="1" customWidth="1"/>
    <col min="4346" max="4346" width="11" style="1" customWidth="1"/>
    <col min="4347" max="4347" width="5.42578125" style="1" customWidth="1"/>
    <col min="4348" max="4353" width="11.42578125" style="1" customWidth="1"/>
    <col min="4354" max="4355" width="12.42578125" style="1" customWidth="1"/>
    <col min="4356" max="4599" width="9.140625" style="1"/>
    <col min="4600" max="4600" width="8.5703125" style="1" customWidth="1"/>
    <col min="4601" max="4601" width="65.5703125" style="1" customWidth="1"/>
    <col min="4602" max="4602" width="11" style="1" customWidth="1"/>
    <col min="4603" max="4603" width="5.42578125" style="1" customWidth="1"/>
    <col min="4604" max="4609" width="11.42578125" style="1" customWidth="1"/>
    <col min="4610" max="4611" width="12.42578125" style="1" customWidth="1"/>
    <col min="4612" max="4855" width="9.140625" style="1"/>
    <col min="4856" max="4856" width="8.5703125" style="1" customWidth="1"/>
    <col min="4857" max="4857" width="65.5703125" style="1" customWidth="1"/>
    <col min="4858" max="4858" width="11" style="1" customWidth="1"/>
    <col min="4859" max="4859" width="5.42578125" style="1" customWidth="1"/>
    <col min="4860" max="4865" width="11.42578125" style="1" customWidth="1"/>
    <col min="4866" max="4867" width="12.42578125" style="1" customWidth="1"/>
    <col min="4868" max="5111" width="9.140625" style="1"/>
    <col min="5112" max="5112" width="8.5703125" style="1" customWidth="1"/>
    <col min="5113" max="5113" width="65.5703125" style="1" customWidth="1"/>
    <col min="5114" max="5114" width="11" style="1" customWidth="1"/>
    <col min="5115" max="5115" width="5.42578125" style="1" customWidth="1"/>
    <col min="5116" max="5121" width="11.42578125" style="1" customWidth="1"/>
    <col min="5122" max="5123" width="12.42578125" style="1" customWidth="1"/>
    <col min="5124" max="5367" width="9.140625" style="1"/>
    <col min="5368" max="5368" width="8.5703125" style="1" customWidth="1"/>
    <col min="5369" max="5369" width="65.5703125" style="1" customWidth="1"/>
    <col min="5370" max="5370" width="11" style="1" customWidth="1"/>
    <col min="5371" max="5371" width="5.42578125" style="1" customWidth="1"/>
    <col min="5372" max="5377" width="11.42578125" style="1" customWidth="1"/>
    <col min="5378" max="5379" width="12.42578125" style="1" customWidth="1"/>
    <col min="5380" max="5623" width="9.140625" style="1"/>
    <col min="5624" max="5624" width="8.5703125" style="1" customWidth="1"/>
    <col min="5625" max="5625" width="65.5703125" style="1" customWidth="1"/>
    <col min="5626" max="5626" width="11" style="1" customWidth="1"/>
    <col min="5627" max="5627" width="5.42578125" style="1" customWidth="1"/>
    <col min="5628" max="5633" width="11.42578125" style="1" customWidth="1"/>
    <col min="5634" max="5635" width="12.42578125" style="1" customWidth="1"/>
    <col min="5636" max="5879" width="9.140625" style="1"/>
    <col min="5880" max="5880" width="8.5703125" style="1" customWidth="1"/>
    <col min="5881" max="5881" width="65.5703125" style="1" customWidth="1"/>
    <col min="5882" max="5882" width="11" style="1" customWidth="1"/>
    <col min="5883" max="5883" width="5.42578125" style="1" customWidth="1"/>
    <col min="5884" max="5889" width="11.42578125" style="1" customWidth="1"/>
    <col min="5890" max="5891" width="12.42578125" style="1" customWidth="1"/>
    <col min="5892" max="6135" width="9.140625" style="1"/>
    <col min="6136" max="6136" width="8.5703125" style="1" customWidth="1"/>
    <col min="6137" max="6137" width="65.5703125" style="1" customWidth="1"/>
    <col min="6138" max="6138" width="11" style="1" customWidth="1"/>
    <col min="6139" max="6139" width="5.42578125" style="1" customWidth="1"/>
    <col min="6140" max="6145" width="11.42578125" style="1" customWidth="1"/>
    <col min="6146" max="6147" width="12.42578125" style="1" customWidth="1"/>
    <col min="6148" max="6391" width="9.140625" style="1"/>
    <col min="6392" max="6392" width="8.5703125" style="1" customWidth="1"/>
    <col min="6393" max="6393" width="65.5703125" style="1" customWidth="1"/>
    <col min="6394" max="6394" width="11" style="1" customWidth="1"/>
    <col min="6395" max="6395" width="5.42578125" style="1" customWidth="1"/>
    <col min="6396" max="6401" width="11.42578125" style="1" customWidth="1"/>
    <col min="6402" max="6403" width="12.42578125" style="1" customWidth="1"/>
    <col min="6404" max="6647" width="9.140625" style="1"/>
    <col min="6648" max="6648" width="8.5703125" style="1" customWidth="1"/>
    <col min="6649" max="6649" width="65.5703125" style="1" customWidth="1"/>
    <col min="6650" max="6650" width="11" style="1" customWidth="1"/>
    <col min="6651" max="6651" width="5.42578125" style="1" customWidth="1"/>
    <col min="6652" max="6657" width="11.42578125" style="1" customWidth="1"/>
    <col min="6658" max="6659" width="12.42578125" style="1" customWidth="1"/>
    <col min="6660" max="6903" width="9.140625" style="1"/>
    <col min="6904" max="6904" width="8.5703125" style="1" customWidth="1"/>
    <col min="6905" max="6905" width="65.5703125" style="1" customWidth="1"/>
    <col min="6906" max="6906" width="11" style="1" customWidth="1"/>
    <col min="6907" max="6907" width="5.42578125" style="1" customWidth="1"/>
    <col min="6908" max="6913" width="11.42578125" style="1" customWidth="1"/>
    <col min="6914" max="6915" width="12.42578125" style="1" customWidth="1"/>
    <col min="6916" max="7159" width="9.140625" style="1"/>
    <col min="7160" max="7160" width="8.5703125" style="1" customWidth="1"/>
    <col min="7161" max="7161" width="65.5703125" style="1" customWidth="1"/>
    <col min="7162" max="7162" width="11" style="1" customWidth="1"/>
    <col min="7163" max="7163" width="5.42578125" style="1" customWidth="1"/>
    <col min="7164" max="7169" width="11.42578125" style="1" customWidth="1"/>
    <col min="7170" max="7171" width="12.42578125" style="1" customWidth="1"/>
    <col min="7172" max="7415" width="9.140625" style="1"/>
    <col min="7416" max="7416" width="8.5703125" style="1" customWidth="1"/>
    <col min="7417" max="7417" width="65.5703125" style="1" customWidth="1"/>
    <col min="7418" max="7418" width="11" style="1" customWidth="1"/>
    <col min="7419" max="7419" width="5.42578125" style="1" customWidth="1"/>
    <col min="7420" max="7425" width="11.42578125" style="1" customWidth="1"/>
    <col min="7426" max="7427" width="12.42578125" style="1" customWidth="1"/>
    <col min="7428" max="7671" width="9.140625" style="1"/>
    <col min="7672" max="7672" width="8.5703125" style="1" customWidth="1"/>
    <col min="7673" max="7673" width="65.5703125" style="1" customWidth="1"/>
    <col min="7674" max="7674" width="11" style="1" customWidth="1"/>
    <col min="7675" max="7675" width="5.42578125" style="1" customWidth="1"/>
    <col min="7676" max="7681" width="11.42578125" style="1" customWidth="1"/>
    <col min="7682" max="7683" width="12.42578125" style="1" customWidth="1"/>
    <col min="7684" max="7927" width="9.140625" style="1"/>
    <col min="7928" max="7928" width="8.5703125" style="1" customWidth="1"/>
    <col min="7929" max="7929" width="65.5703125" style="1" customWidth="1"/>
    <col min="7930" max="7930" width="11" style="1" customWidth="1"/>
    <col min="7931" max="7931" width="5.42578125" style="1" customWidth="1"/>
    <col min="7932" max="7937" width="11.42578125" style="1" customWidth="1"/>
    <col min="7938" max="7939" width="12.42578125" style="1" customWidth="1"/>
    <col min="7940" max="8183" width="9.140625" style="1"/>
    <col min="8184" max="8184" width="8.5703125" style="1" customWidth="1"/>
    <col min="8185" max="8185" width="65.5703125" style="1" customWidth="1"/>
    <col min="8186" max="8186" width="11" style="1" customWidth="1"/>
    <col min="8187" max="8187" width="5.42578125" style="1" customWidth="1"/>
    <col min="8188" max="8193" width="11.42578125" style="1" customWidth="1"/>
    <col min="8194" max="8195" width="12.42578125" style="1" customWidth="1"/>
    <col min="8196" max="8439" width="9.140625" style="1"/>
    <col min="8440" max="8440" width="8.5703125" style="1" customWidth="1"/>
    <col min="8441" max="8441" width="65.5703125" style="1" customWidth="1"/>
    <col min="8442" max="8442" width="11" style="1" customWidth="1"/>
    <col min="8443" max="8443" width="5.42578125" style="1" customWidth="1"/>
    <col min="8444" max="8449" width="11.42578125" style="1" customWidth="1"/>
    <col min="8450" max="8451" width="12.42578125" style="1" customWidth="1"/>
    <col min="8452" max="8695" width="9.140625" style="1"/>
    <col min="8696" max="8696" width="8.5703125" style="1" customWidth="1"/>
    <col min="8697" max="8697" width="65.5703125" style="1" customWidth="1"/>
    <col min="8698" max="8698" width="11" style="1" customWidth="1"/>
    <col min="8699" max="8699" width="5.42578125" style="1" customWidth="1"/>
    <col min="8700" max="8705" width="11.42578125" style="1" customWidth="1"/>
    <col min="8706" max="8707" width="12.42578125" style="1" customWidth="1"/>
    <col min="8708" max="8951" width="9.140625" style="1"/>
    <col min="8952" max="8952" width="8.5703125" style="1" customWidth="1"/>
    <col min="8953" max="8953" width="65.5703125" style="1" customWidth="1"/>
    <col min="8954" max="8954" width="11" style="1" customWidth="1"/>
    <col min="8955" max="8955" width="5.42578125" style="1" customWidth="1"/>
    <col min="8956" max="8961" width="11.42578125" style="1" customWidth="1"/>
    <col min="8962" max="8963" width="12.42578125" style="1" customWidth="1"/>
    <col min="8964" max="9207" width="9.140625" style="1"/>
    <col min="9208" max="9208" width="8.5703125" style="1" customWidth="1"/>
    <col min="9209" max="9209" width="65.5703125" style="1" customWidth="1"/>
    <col min="9210" max="9210" width="11" style="1" customWidth="1"/>
    <col min="9211" max="9211" width="5.42578125" style="1" customWidth="1"/>
    <col min="9212" max="9217" width="11.42578125" style="1" customWidth="1"/>
    <col min="9218" max="9219" width="12.42578125" style="1" customWidth="1"/>
    <col min="9220" max="9463" width="9.140625" style="1"/>
    <col min="9464" max="9464" width="8.5703125" style="1" customWidth="1"/>
    <col min="9465" max="9465" width="65.5703125" style="1" customWidth="1"/>
    <col min="9466" max="9466" width="11" style="1" customWidth="1"/>
    <col min="9467" max="9467" width="5.42578125" style="1" customWidth="1"/>
    <col min="9468" max="9473" width="11.42578125" style="1" customWidth="1"/>
    <col min="9474" max="9475" width="12.42578125" style="1" customWidth="1"/>
    <col min="9476" max="9719" width="9.140625" style="1"/>
    <col min="9720" max="9720" width="8.5703125" style="1" customWidth="1"/>
    <col min="9721" max="9721" width="65.5703125" style="1" customWidth="1"/>
    <col min="9722" max="9722" width="11" style="1" customWidth="1"/>
    <col min="9723" max="9723" width="5.42578125" style="1" customWidth="1"/>
    <col min="9724" max="9729" width="11.42578125" style="1" customWidth="1"/>
    <col min="9730" max="9731" width="12.42578125" style="1" customWidth="1"/>
    <col min="9732" max="9975" width="9.140625" style="1"/>
    <col min="9976" max="9976" width="8.5703125" style="1" customWidth="1"/>
    <col min="9977" max="9977" width="65.5703125" style="1" customWidth="1"/>
    <col min="9978" max="9978" width="11" style="1" customWidth="1"/>
    <col min="9979" max="9979" width="5.42578125" style="1" customWidth="1"/>
    <col min="9980" max="9985" width="11.42578125" style="1" customWidth="1"/>
    <col min="9986" max="9987" width="12.42578125" style="1" customWidth="1"/>
    <col min="9988" max="10231" width="9.140625" style="1"/>
    <col min="10232" max="10232" width="8.5703125" style="1" customWidth="1"/>
    <col min="10233" max="10233" width="65.5703125" style="1" customWidth="1"/>
    <col min="10234" max="10234" width="11" style="1" customWidth="1"/>
    <col min="10235" max="10235" width="5.42578125" style="1" customWidth="1"/>
    <col min="10236" max="10241" width="11.42578125" style="1" customWidth="1"/>
    <col min="10242" max="10243" width="12.42578125" style="1" customWidth="1"/>
    <col min="10244" max="10487" width="9.140625" style="1"/>
    <col min="10488" max="10488" width="8.5703125" style="1" customWidth="1"/>
    <col min="10489" max="10489" width="65.5703125" style="1" customWidth="1"/>
    <col min="10490" max="10490" width="11" style="1" customWidth="1"/>
    <col min="10491" max="10491" width="5.42578125" style="1" customWidth="1"/>
    <col min="10492" max="10497" width="11.42578125" style="1" customWidth="1"/>
    <col min="10498" max="10499" width="12.42578125" style="1" customWidth="1"/>
    <col min="10500" max="10743" width="9.140625" style="1"/>
    <col min="10744" max="10744" width="8.5703125" style="1" customWidth="1"/>
    <col min="10745" max="10745" width="65.5703125" style="1" customWidth="1"/>
    <col min="10746" max="10746" width="11" style="1" customWidth="1"/>
    <col min="10747" max="10747" width="5.42578125" style="1" customWidth="1"/>
    <col min="10748" max="10753" width="11.42578125" style="1" customWidth="1"/>
    <col min="10754" max="10755" width="12.42578125" style="1" customWidth="1"/>
    <col min="10756" max="10999" width="9.140625" style="1"/>
    <col min="11000" max="11000" width="8.5703125" style="1" customWidth="1"/>
    <col min="11001" max="11001" width="65.5703125" style="1" customWidth="1"/>
    <col min="11002" max="11002" width="11" style="1" customWidth="1"/>
    <col min="11003" max="11003" width="5.42578125" style="1" customWidth="1"/>
    <col min="11004" max="11009" width="11.42578125" style="1" customWidth="1"/>
    <col min="11010" max="11011" width="12.42578125" style="1" customWidth="1"/>
    <col min="11012" max="11255" width="9.140625" style="1"/>
    <col min="11256" max="11256" width="8.5703125" style="1" customWidth="1"/>
    <col min="11257" max="11257" width="65.5703125" style="1" customWidth="1"/>
    <col min="11258" max="11258" width="11" style="1" customWidth="1"/>
    <col min="11259" max="11259" width="5.42578125" style="1" customWidth="1"/>
    <col min="11260" max="11265" width="11.42578125" style="1" customWidth="1"/>
    <col min="11266" max="11267" width="12.42578125" style="1" customWidth="1"/>
    <col min="11268" max="11511" width="9.140625" style="1"/>
    <col min="11512" max="11512" width="8.5703125" style="1" customWidth="1"/>
    <col min="11513" max="11513" width="65.5703125" style="1" customWidth="1"/>
    <col min="11514" max="11514" width="11" style="1" customWidth="1"/>
    <col min="11515" max="11515" width="5.42578125" style="1" customWidth="1"/>
    <col min="11516" max="11521" width="11.42578125" style="1" customWidth="1"/>
    <col min="11522" max="11523" width="12.42578125" style="1" customWidth="1"/>
    <col min="11524" max="11767" width="9.140625" style="1"/>
    <col min="11768" max="11768" width="8.5703125" style="1" customWidth="1"/>
    <col min="11769" max="11769" width="65.5703125" style="1" customWidth="1"/>
    <col min="11770" max="11770" width="11" style="1" customWidth="1"/>
    <col min="11771" max="11771" width="5.42578125" style="1" customWidth="1"/>
    <col min="11772" max="11777" width="11.42578125" style="1" customWidth="1"/>
    <col min="11778" max="11779" width="12.42578125" style="1" customWidth="1"/>
    <col min="11780" max="12023" width="9.140625" style="1"/>
    <col min="12024" max="12024" width="8.5703125" style="1" customWidth="1"/>
    <col min="12025" max="12025" width="65.5703125" style="1" customWidth="1"/>
    <col min="12026" max="12026" width="11" style="1" customWidth="1"/>
    <col min="12027" max="12027" width="5.42578125" style="1" customWidth="1"/>
    <col min="12028" max="12033" width="11.42578125" style="1" customWidth="1"/>
    <col min="12034" max="12035" width="12.42578125" style="1" customWidth="1"/>
    <col min="12036" max="12279" width="9.140625" style="1"/>
    <col min="12280" max="12280" width="8.5703125" style="1" customWidth="1"/>
    <col min="12281" max="12281" width="65.5703125" style="1" customWidth="1"/>
    <col min="12282" max="12282" width="11" style="1" customWidth="1"/>
    <col min="12283" max="12283" width="5.42578125" style="1" customWidth="1"/>
    <col min="12284" max="12289" width="11.42578125" style="1" customWidth="1"/>
    <col min="12290" max="12291" width="12.42578125" style="1" customWidth="1"/>
    <col min="12292" max="12535" width="9.140625" style="1"/>
    <col min="12536" max="12536" width="8.5703125" style="1" customWidth="1"/>
    <col min="12537" max="12537" width="65.5703125" style="1" customWidth="1"/>
    <col min="12538" max="12538" width="11" style="1" customWidth="1"/>
    <col min="12539" max="12539" width="5.42578125" style="1" customWidth="1"/>
    <col min="12540" max="12545" width="11.42578125" style="1" customWidth="1"/>
    <col min="12546" max="12547" width="12.42578125" style="1" customWidth="1"/>
    <col min="12548" max="12791" width="9.140625" style="1"/>
    <col min="12792" max="12792" width="8.5703125" style="1" customWidth="1"/>
    <col min="12793" max="12793" width="65.5703125" style="1" customWidth="1"/>
    <col min="12794" max="12794" width="11" style="1" customWidth="1"/>
    <col min="12795" max="12795" width="5.42578125" style="1" customWidth="1"/>
    <col min="12796" max="12801" width="11.42578125" style="1" customWidth="1"/>
    <col min="12802" max="12803" width="12.42578125" style="1" customWidth="1"/>
    <col min="12804" max="13047" width="9.140625" style="1"/>
    <col min="13048" max="13048" width="8.5703125" style="1" customWidth="1"/>
    <col min="13049" max="13049" width="65.5703125" style="1" customWidth="1"/>
    <col min="13050" max="13050" width="11" style="1" customWidth="1"/>
    <col min="13051" max="13051" width="5.42578125" style="1" customWidth="1"/>
    <col min="13052" max="13057" width="11.42578125" style="1" customWidth="1"/>
    <col min="13058" max="13059" width="12.42578125" style="1" customWidth="1"/>
    <col min="13060" max="13303" width="9.140625" style="1"/>
    <col min="13304" max="13304" width="8.5703125" style="1" customWidth="1"/>
    <col min="13305" max="13305" width="65.5703125" style="1" customWidth="1"/>
    <col min="13306" max="13306" width="11" style="1" customWidth="1"/>
    <col min="13307" max="13307" width="5.42578125" style="1" customWidth="1"/>
    <col min="13308" max="13313" width="11.42578125" style="1" customWidth="1"/>
    <col min="13314" max="13315" width="12.42578125" style="1" customWidth="1"/>
    <col min="13316" max="13559" width="9.140625" style="1"/>
    <col min="13560" max="13560" width="8.5703125" style="1" customWidth="1"/>
    <col min="13561" max="13561" width="65.5703125" style="1" customWidth="1"/>
    <col min="13562" max="13562" width="11" style="1" customWidth="1"/>
    <col min="13563" max="13563" width="5.42578125" style="1" customWidth="1"/>
    <col min="13564" max="13569" width="11.42578125" style="1" customWidth="1"/>
    <col min="13570" max="13571" width="12.42578125" style="1" customWidth="1"/>
    <col min="13572" max="13815" width="9.140625" style="1"/>
    <col min="13816" max="13816" width="8.5703125" style="1" customWidth="1"/>
    <col min="13817" max="13817" width="65.5703125" style="1" customWidth="1"/>
    <col min="13818" max="13818" width="11" style="1" customWidth="1"/>
    <col min="13819" max="13819" width="5.42578125" style="1" customWidth="1"/>
    <col min="13820" max="13825" width="11.42578125" style="1" customWidth="1"/>
    <col min="13826" max="13827" width="12.42578125" style="1" customWidth="1"/>
    <col min="13828" max="14071" width="9.140625" style="1"/>
    <col min="14072" max="14072" width="8.5703125" style="1" customWidth="1"/>
    <col min="14073" max="14073" width="65.5703125" style="1" customWidth="1"/>
    <col min="14074" max="14074" width="11" style="1" customWidth="1"/>
    <col min="14075" max="14075" width="5.42578125" style="1" customWidth="1"/>
    <col min="14076" max="14081" width="11.42578125" style="1" customWidth="1"/>
    <col min="14082" max="14083" width="12.42578125" style="1" customWidth="1"/>
    <col min="14084" max="14327" width="9.140625" style="1"/>
    <col min="14328" max="14328" width="8.5703125" style="1" customWidth="1"/>
    <col min="14329" max="14329" width="65.5703125" style="1" customWidth="1"/>
    <col min="14330" max="14330" width="11" style="1" customWidth="1"/>
    <col min="14331" max="14331" width="5.42578125" style="1" customWidth="1"/>
    <col min="14332" max="14337" width="11.42578125" style="1" customWidth="1"/>
    <col min="14338" max="14339" width="12.42578125" style="1" customWidth="1"/>
    <col min="14340" max="14583" width="9.140625" style="1"/>
    <col min="14584" max="14584" width="8.5703125" style="1" customWidth="1"/>
    <col min="14585" max="14585" width="65.5703125" style="1" customWidth="1"/>
    <col min="14586" max="14586" width="11" style="1" customWidth="1"/>
    <col min="14587" max="14587" width="5.42578125" style="1" customWidth="1"/>
    <col min="14588" max="14593" width="11.42578125" style="1" customWidth="1"/>
    <col min="14594" max="14595" width="12.42578125" style="1" customWidth="1"/>
    <col min="14596" max="14839" width="9.140625" style="1"/>
    <col min="14840" max="14840" width="8.5703125" style="1" customWidth="1"/>
    <col min="14841" max="14841" width="65.5703125" style="1" customWidth="1"/>
    <col min="14842" max="14842" width="11" style="1" customWidth="1"/>
    <col min="14843" max="14843" width="5.42578125" style="1" customWidth="1"/>
    <col min="14844" max="14849" width="11.42578125" style="1" customWidth="1"/>
    <col min="14850" max="14851" width="12.42578125" style="1" customWidth="1"/>
    <col min="14852" max="15095" width="9.140625" style="1"/>
    <col min="15096" max="15096" width="8.5703125" style="1" customWidth="1"/>
    <col min="15097" max="15097" width="65.5703125" style="1" customWidth="1"/>
    <col min="15098" max="15098" width="11" style="1" customWidth="1"/>
    <col min="15099" max="15099" width="5.42578125" style="1" customWidth="1"/>
    <col min="15100" max="15105" width="11.42578125" style="1" customWidth="1"/>
    <col min="15106" max="15107" width="12.42578125" style="1" customWidth="1"/>
    <col min="15108" max="15351" width="9.140625" style="1"/>
    <col min="15352" max="15352" width="8.5703125" style="1" customWidth="1"/>
    <col min="15353" max="15353" width="65.5703125" style="1" customWidth="1"/>
    <col min="15354" max="15354" width="11" style="1" customWidth="1"/>
    <col min="15355" max="15355" width="5.42578125" style="1" customWidth="1"/>
    <col min="15356" max="15361" width="11.42578125" style="1" customWidth="1"/>
    <col min="15362" max="15363" width="12.42578125" style="1" customWidth="1"/>
    <col min="15364" max="15607" width="9.140625" style="1"/>
    <col min="15608" max="15608" width="8.5703125" style="1" customWidth="1"/>
    <col min="15609" max="15609" width="65.5703125" style="1" customWidth="1"/>
    <col min="15610" max="15610" width="11" style="1" customWidth="1"/>
    <col min="15611" max="15611" width="5.42578125" style="1" customWidth="1"/>
    <col min="15612" max="15617" width="11.42578125" style="1" customWidth="1"/>
    <col min="15618" max="15619" width="12.42578125" style="1" customWidth="1"/>
    <col min="15620" max="15863" width="9.140625" style="1"/>
    <col min="15864" max="15864" width="8.5703125" style="1" customWidth="1"/>
    <col min="15865" max="15865" width="65.5703125" style="1" customWidth="1"/>
    <col min="15866" max="15866" width="11" style="1" customWidth="1"/>
    <col min="15867" max="15867" width="5.42578125" style="1" customWidth="1"/>
    <col min="15868" max="15873" width="11.42578125" style="1" customWidth="1"/>
    <col min="15874" max="15875" width="12.42578125" style="1" customWidth="1"/>
    <col min="15876" max="16119" width="9.140625" style="1"/>
    <col min="16120" max="16120" width="8.5703125" style="1" customWidth="1"/>
    <col min="16121" max="16121" width="65.5703125" style="1" customWidth="1"/>
    <col min="16122" max="16122" width="11" style="1" customWidth="1"/>
    <col min="16123" max="16123" width="5.42578125" style="1" customWidth="1"/>
    <col min="16124" max="16129" width="11.42578125" style="1" customWidth="1"/>
    <col min="16130" max="16131" width="12.42578125" style="1" customWidth="1"/>
    <col min="16132" max="16384" width="9.140625" style="1"/>
  </cols>
  <sheetData>
    <row r="1" spans="1:11" x14ac:dyDescent="0.2">
      <c r="A1" s="72" t="s">
        <v>347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1" ht="24" customHeight="1" x14ac:dyDescent="0.2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ht="24.6" customHeight="1" x14ac:dyDescent="0.2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</row>
    <row r="4" spans="1:11" s="7" customFormat="1" ht="13.7" customHeight="1" x14ac:dyDescent="0.2">
      <c r="A4" s="86" t="s">
        <v>8</v>
      </c>
      <c r="B4" s="86" t="s">
        <v>0</v>
      </c>
      <c r="C4" s="86" t="s">
        <v>231</v>
      </c>
      <c r="D4" s="86" t="s">
        <v>10</v>
      </c>
      <c r="E4" s="88" t="s">
        <v>11</v>
      </c>
      <c r="F4" s="88"/>
      <c r="G4" s="88" t="s">
        <v>12</v>
      </c>
      <c r="H4" s="88"/>
      <c r="I4" s="88" t="s">
        <v>3</v>
      </c>
      <c r="J4" s="91" t="s">
        <v>274</v>
      </c>
      <c r="K4" s="91" t="s">
        <v>276</v>
      </c>
    </row>
    <row r="5" spans="1:11" s="7" customFormat="1" ht="13.7" customHeight="1" x14ac:dyDescent="0.2">
      <c r="A5" s="86"/>
      <c r="B5" s="86"/>
      <c r="C5" s="86"/>
      <c r="D5" s="86"/>
      <c r="E5" s="4" t="s">
        <v>13</v>
      </c>
      <c r="F5" s="4" t="s">
        <v>3</v>
      </c>
      <c r="G5" s="4" t="s">
        <v>13</v>
      </c>
      <c r="H5" s="4" t="s">
        <v>3</v>
      </c>
      <c r="I5" s="88"/>
      <c r="J5" s="91"/>
      <c r="K5" s="91"/>
    </row>
    <row r="6" spans="1:11" s="312" customFormat="1" ht="15" customHeight="1" x14ac:dyDescent="0.2">
      <c r="A6" s="489">
        <v>1</v>
      </c>
      <c r="B6" s="490" t="s">
        <v>232</v>
      </c>
      <c r="C6" s="490"/>
      <c r="D6" s="491"/>
      <c r="E6" s="492"/>
      <c r="F6" s="492"/>
      <c r="G6" s="492"/>
      <c r="H6" s="493"/>
      <c r="I6" s="492"/>
      <c r="J6" s="492"/>
      <c r="K6" s="492"/>
    </row>
    <row r="7" spans="1:11" s="290" customFormat="1" ht="15" customHeight="1" x14ac:dyDescent="0.2">
      <c r="A7" s="494">
        <v>1.1000000000000001</v>
      </c>
      <c r="B7" s="467" t="s">
        <v>233</v>
      </c>
      <c r="C7" s="495">
        <v>215</v>
      </c>
      <c r="D7" s="472" t="s">
        <v>6</v>
      </c>
      <c r="E7" s="103">
        <v>2464</v>
      </c>
      <c r="F7" s="103">
        <f t="shared" ref="F7:F12" si="0">E7*C7</f>
        <v>529760</v>
      </c>
      <c r="G7" s="104">
        <v>880</v>
      </c>
      <c r="H7" s="104">
        <f t="shared" ref="H7:H12" si="1">G7*C7</f>
        <v>189200</v>
      </c>
      <c r="I7" s="104">
        <f t="shared" ref="I7:I12" si="2">H7+F7</f>
        <v>718960</v>
      </c>
      <c r="J7" s="293" t="s">
        <v>308</v>
      </c>
      <c r="K7" s="293" t="s">
        <v>316</v>
      </c>
    </row>
    <row r="8" spans="1:11" s="290" customFormat="1" ht="15" customHeight="1" x14ac:dyDescent="0.2">
      <c r="A8" s="494">
        <v>1.2</v>
      </c>
      <c r="B8" s="467" t="s">
        <v>234</v>
      </c>
      <c r="C8" s="495">
        <v>65</v>
      </c>
      <c r="D8" s="472" t="s">
        <v>6</v>
      </c>
      <c r="E8" s="103">
        <v>6600</v>
      </c>
      <c r="F8" s="103">
        <f t="shared" si="0"/>
        <v>429000</v>
      </c>
      <c r="G8" s="104">
        <v>880</v>
      </c>
      <c r="H8" s="104">
        <f t="shared" si="1"/>
        <v>57200</v>
      </c>
      <c r="I8" s="104">
        <f t="shared" si="2"/>
        <v>486200</v>
      </c>
      <c r="J8" s="293" t="s">
        <v>308</v>
      </c>
      <c r="K8" s="293" t="s">
        <v>316</v>
      </c>
    </row>
    <row r="9" spans="1:11" s="209" customFormat="1" ht="15" customHeight="1" x14ac:dyDescent="0.2">
      <c r="A9" s="494">
        <v>1.3</v>
      </c>
      <c r="B9" s="467" t="s">
        <v>235</v>
      </c>
      <c r="C9" s="495">
        <v>12</v>
      </c>
      <c r="D9" s="472" t="s">
        <v>6</v>
      </c>
      <c r="E9" s="103">
        <v>3960</v>
      </c>
      <c r="F9" s="103">
        <f t="shared" si="0"/>
        <v>47520</v>
      </c>
      <c r="G9" s="104">
        <v>880</v>
      </c>
      <c r="H9" s="104">
        <f t="shared" si="1"/>
        <v>10560</v>
      </c>
      <c r="I9" s="104">
        <f t="shared" si="2"/>
        <v>58080</v>
      </c>
      <c r="J9" s="293" t="s">
        <v>308</v>
      </c>
      <c r="K9" s="293" t="s">
        <v>316</v>
      </c>
    </row>
    <row r="10" spans="1:11" s="209" customFormat="1" ht="15" customHeight="1" x14ac:dyDescent="0.2">
      <c r="A10" s="494">
        <v>1.4</v>
      </c>
      <c r="B10" s="467" t="s">
        <v>236</v>
      </c>
      <c r="C10" s="495">
        <v>1</v>
      </c>
      <c r="D10" s="472" t="s">
        <v>6</v>
      </c>
      <c r="E10" s="103">
        <v>30800</v>
      </c>
      <c r="F10" s="103">
        <f t="shared" si="0"/>
        <v>30800</v>
      </c>
      <c r="G10" s="104">
        <v>2640</v>
      </c>
      <c r="H10" s="104">
        <f t="shared" si="1"/>
        <v>2640</v>
      </c>
      <c r="I10" s="104">
        <f t="shared" si="2"/>
        <v>33440</v>
      </c>
      <c r="J10" s="293" t="s">
        <v>308</v>
      </c>
      <c r="K10" s="293" t="s">
        <v>316</v>
      </c>
    </row>
    <row r="11" spans="1:11" s="209" customFormat="1" ht="15" customHeight="1" x14ac:dyDescent="0.2">
      <c r="A11" s="494">
        <v>1.5</v>
      </c>
      <c r="B11" s="467" t="s">
        <v>237</v>
      </c>
      <c r="C11" s="495">
        <v>1</v>
      </c>
      <c r="D11" s="472" t="s">
        <v>4</v>
      </c>
      <c r="E11" s="103">
        <v>39600</v>
      </c>
      <c r="F11" s="103">
        <f t="shared" si="0"/>
        <v>39600</v>
      </c>
      <c r="G11" s="104">
        <v>1760</v>
      </c>
      <c r="H11" s="104">
        <f t="shared" si="1"/>
        <v>1760</v>
      </c>
      <c r="I11" s="104">
        <f t="shared" si="2"/>
        <v>41360</v>
      </c>
      <c r="J11" s="293" t="s">
        <v>308</v>
      </c>
      <c r="K11" s="293" t="s">
        <v>316</v>
      </c>
    </row>
    <row r="12" spans="1:11" s="209" customFormat="1" ht="15" customHeight="1" x14ac:dyDescent="0.2">
      <c r="A12" s="494">
        <v>1.6</v>
      </c>
      <c r="B12" s="467" t="s">
        <v>238</v>
      </c>
      <c r="C12" s="495">
        <v>1</v>
      </c>
      <c r="D12" s="472" t="s">
        <v>4</v>
      </c>
      <c r="E12" s="103">
        <v>35200</v>
      </c>
      <c r="F12" s="103">
        <f t="shared" si="0"/>
        <v>35200</v>
      </c>
      <c r="G12" s="104">
        <v>1760</v>
      </c>
      <c r="H12" s="104">
        <f t="shared" si="1"/>
        <v>1760</v>
      </c>
      <c r="I12" s="104">
        <f t="shared" si="2"/>
        <v>36960</v>
      </c>
      <c r="J12" s="293" t="s">
        <v>308</v>
      </c>
      <c r="K12" s="293" t="s">
        <v>316</v>
      </c>
    </row>
    <row r="13" spans="1:11" s="300" customFormat="1" ht="15" customHeight="1" x14ac:dyDescent="0.2">
      <c r="A13" s="496" t="s">
        <v>239</v>
      </c>
      <c r="B13" s="496"/>
      <c r="C13" s="496"/>
      <c r="D13" s="496"/>
      <c r="E13" s="497"/>
      <c r="F13" s="497"/>
      <c r="G13" s="497"/>
      <c r="H13" s="497"/>
      <c r="I13" s="498"/>
      <c r="J13" s="497"/>
      <c r="K13" s="498"/>
    </row>
    <row r="14" spans="1:11" s="312" customFormat="1" ht="15" customHeight="1" x14ac:dyDescent="0.2">
      <c r="A14" s="489">
        <v>2</v>
      </c>
      <c r="B14" s="360" t="s">
        <v>240</v>
      </c>
      <c r="C14" s="360"/>
      <c r="D14" s="361"/>
      <c r="E14" s="499"/>
      <c r="F14" s="499"/>
      <c r="G14" s="499"/>
      <c r="H14" s="500"/>
      <c r="I14" s="499"/>
      <c r="J14" s="499"/>
      <c r="K14" s="499"/>
    </row>
    <row r="15" spans="1:11" s="290" customFormat="1" ht="15" customHeight="1" x14ac:dyDescent="0.2">
      <c r="A15" s="494">
        <v>2.1</v>
      </c>
      <c r="B15" s="501" t="s">
        <v>241</v>
      </c>
      <c r="C15" s="495">
        <f>C8</f>
        <v>65</v>
      </c>
      <c r="D15" s="502" t="s">
        <v>6</v>
      </c>
      <c r="E15" s="103">
        <v>10120</v>
      </c>
      <c r="F15" s="103">
        <f t="shared" ref="F15" si="3">E15*C15</f>
        <v>657800</v>
      </c>
      <c r="G15" s="104">
        <v>880</v>
      </c>
      <c r="H15" s="104">
        <f t="shared" ref="H15" si="4">G15*C15</f>
        <v>57200</v>
      </c>
      <c r="I15" s="104">
        <f t="shared" ref="I15" si="5">H15+F15</f>
        <v>715000</v>
      </c>
      <c r="J15" s="293" t="s">
        <v>308</v>
      </c>
      <c r="K15" s="293" t="s">
        <v>317</v>
      </c>
    </row>
    <row r="16" spans="1:11" s="300" customFormat="1" ht="15" customHeight="1" x14ac:dyDescent="0.2">
      <c r="A16" s="496" t="s">
        <v>239</v>
      </c>
      <c r="B16" s="496"/>
      <c r="C16" s="496"/>
      <c r="D16" s="496"/>
      <c r="E16" s="297"/>
      <c r="F16" s="297"/>
      <c r="G16" s="297"/>
      <c r="H16" s="297"/>
      <c r="I16" s="298"/>
      <c r="J16" s="497"/>
      <c r="K16" s="498"/>
    </row>
    <row r="17" spans="1:11" s="312" customFormat="1" ht="15" customHeight="1" x14ac:dyDescent="0.2">
      <c r="A17" s="489">
        <v>3</v>
      </c>
      <c r="B17" s="360" t="s">
        <v>242</v>
      </c>
      <c r="C17" s="360"/>
      <c r="D17" s="362"/>
      <c r="E17" s="129"/>
      <c r="F17" s="213"/>
      <c r="G17" s="213"/>
      <c r="H17" s="213"/>
      <c r="I17" s="306"/>
      <c r="J17" s="362"/>
      <c r="K17" s="503"/>
    </row>
    <row r="18" spans="1:11" s="290" customFormat="1" ht="15" customHeight="1" x14ac:dyDescent="0.2">
      <c r="A18" s="494">
        <v>3.1</v>
      </c>
      <c r="B18" s="467" t="s">
        <v>243</v>
      </c>
      <c r="C18" s="495">
        <v>2</v>
      </c>
      <c r="D18" s="502" t="s">
        <v>6</v>
      </c>
      <c r="E18" s="103">
        <v>12760</v>
      </c>
      <c r="F18" s="103">
        <f t="shared" ref="F18:F19" si="6">E18*C18</f>
        <v>25520</v>
      </c>
      <c r="G18" s="104">
        <v>616</v>
      </c>
      <c r="H18" s="104">
        <f t="shared" ref="H18:H19" si="7">G18*C18</f>
        <v>1232</v>
      </c>
      <c r="I18" s="104">
        <f t="shared" ref="I18:I19" si="8">H18+F18</f>
        <v>26752</v>
      </c>
      <c r="J18" s="293" t="s">
        <v>308</v>
      </c>
      <c r="K18" s="293" t="s">
        <v>318</v>
      </c>
    </row>
    <row r="19" spans="1:11" s="290" customFormat="1" ht="15" customHeight="1" x14ac:dyDescent="0.2">
      <c r="A19" s="494">
        <v>3.2</v>
      </c>
      <c r="B19" s="467" t="s">
        <v>377</v>
      </c>
      <c r="C19" s="495">
        <v>2</v>
      </c>
      <c r="D19" s="502" t="s">
        <v>6</v>
      </c>
      <c r="E19" s="103">
        <v>22440</v>
      </c>
      <c r="F19" s="103">
        <f t="shared" si="6"/>
        <v>44880</v>
      </c>
      <c r="G19" s="104">
        <v>616</v>
      </c>
      <c r="H19" s="104">
        <f t="shared" si="7"/>
        <v>1232</v>
      </c>
      <c r="I19" s="104">
        <f t="shared" si="8"/>
        <v>46112</v>
      </c>
      <c r="J19" s="293" t="s">
        <v>308</v>
      </c>
      <c r="K19" s="293" t="s">
        <v>318</v>
      </c>
    </row>
    <row r="20" spans="1:11" s="300" customFormat="1" ht="15" customHeight="1" x14ac:dyDescent="0.2">
      <c r="A20" s="496" t="s">
        <v>239</v>
      </c>
      <c r="B20" s="496"/>
      <c r="C20" s="496"/>
      <c r="D20" s="496"/>
      <c r="E20" s="497"/>
      <c r="F20" s="497"/>
      <c r="G20" s="497"/>
      <c r="H20" s="497"/>
      <c r="I20" s="498"/>
      <c r="J20" s="497"/>
      <c r="K20" s="498"/>
    </row>
    <row r="21" spans="1:11" s="134" customFormat="1" ht="15" customHeight="1" x14ac:dyDescent="0.2">
      <c r="A21" s="489">
        <v>4</v>
      </c>
      <c r="B21" s="360" t="s">
        <v>244</v>
      </c>
      <c r="C21" s="360"/>
      <c r="D21" s="362"/>
      <c r="E21" s="362"/>
      <c r="F21" s="362"/>
      <c r="G21" s="362"/>
      <c r="H21" s="362"/>
      <c r="I21" s="362"/>
      <c r="J21" s="362"/>
      <c r="K21" s="362"/>
    </row>
    <row r="22" spans="1:11" s="290" customFormat="1" ht="15" customHeight="1" x14ac:dyDescent="0.2">
      <c r="A22" s="489">
        <v>4.0999999999999996</v>
      </c>
      <c r="B22" s="360" t="s">
        <v>245</v>
      </c>
      <c r="C22" s="360"/>
      <c r="D22" s="502"/>
      <c r="E22" s="504"/>
      <c r="F22" s="505"/>
      <c r="G22" s="505"/>
      <c r="H22" s="505"/>
      <c r="I22" s="505"/>
      <c r="J22" s="505"/>
      <c r="K22" s="505"/>
    </row>
    <row r="23" spans="1:11" s="290" customFormat="1" ht="15" customHeight="1" x14ac:dyDescent="0.2">
      <c r="A23" s="494" t="s">
        <v>58</v>
      </c>
      <c r="B23" s="506" t="s">
        <v>246</v>
      </c>
      <c r="C23" s="495" t="s">
        <v>7</v>
      </c>
      <c r="D23" s="502" t="s">
        <v>32</v>
      </c>
      <c r="E23" s="295">
        <v>11000</v>
      </c>
      <c r="F23" s="294" t="s">
        <v>33</v>
      </c>
      <c r="G23" s="294">
        <v>1100</v>
      </c>
      <c r="H23" s="294" t="s">
        <v>33</v>
      </c>
      <c r="I23" s="294" t="s">
        <v>33</v>
      </c>
      <c r="J23" s="293" t="s">
        <v>319</v>
      </c>
      <c r="K23" s="293" t="s">
        <v>320</v>
      </c>
    </row>
    <row r="24" spans="1:11" s="290" customFormat="1" ht="15" customHeight="1" x14ac:dyDescent="0.2">
      <c r="A24" s="494" t="s">
        <v>60</v>
      </c>
      <c r="B24" s="506" t="s">
        <v>247</v>
      </c>
      <c r="C24" s="495">
        <v>100</v>
      </c>
      <c r="D24" s="502" t="s">
        <v>32</v>
      </c>
      <c r="E24" s="103">
        <v>8624</v>
      </c>
      <c r="F24" s="103">
        <f t="shared" ref="F24" si="9">E24*C24</f>
        <v>862400</v>
      </c>
      <c r="G24" s="104">
        <v>774.4</v>
      </c>
      <c r="H24" s="104">
        <f t="shared" ref="H24" si="10">G24*C24</f>
        <v>77440</v>
      </c>
      <c r="I24" s="104">
        <f t="shared" ref="I24" si="11">H24+F24</f>
        <v>939840</v>
      </c>
      <c r="J24" s="293" t="s">
        <v>319</v>
      </c>
      <c r="K24" s="293" t="s">
        <v>320</v>
      </c>
    </row>
    <row r="25" spans="1:11" s="290" customFormat="1" ht="15" customHeight="1" x14ac:dyDescent="0.2">
      <c r="A25" s="494" t="s">
        <v>62</v>
      </c>
      <c r="B25" s="506" t="s">
        <v>277</v>
      </c>
      <c r="C25" s="495" t="s">
        <v>7</v>
      </c>
      <c r="D25" s="502" t="s">
        <v>32</v>
      </c>
      <c r="E25" s="295">
        <v>6864</v>
      </c>
      <c r="F25" s="294" t="s">
        <v>33</v>
      </c>
      <c r="G25" s="294">
        <v>704</v>
      </c>
      <c r="H25" s="294" t="s">
        <v>33</v>
      </c>
      <c r="I25" s="294" t="s">
        <v>33</v>
      </c>
      <c r="J25" s="293" t="s">
        <v>319</v>
      </c>
      <c r="K25" s="293" t="s">
        <v>320</v>
      </c>
    </row>
    <row r="26" spans="1:11" s="290" customFormat="1" ht="15" customHeight="1" x14ac:dyDescent="0.2">
      <c r="A26" s="489">
        <v>4.2</v>
      </c>
      <c r="B26" s="360" t="s">
        <v>248</v>
      </c>
      <c r="C26" s="360"/>
      <c r="D26" s="502"/>
      <c r="E26" s="295">
        <v>0</v>
      </c>
      <c r="F26" s="294"/>
      <c r="G26" s="294">
        <v>0</v>
      </c>
      <c r="H26" s="294"/>
      <c r="I26" s="294"/>
      <c r="J26" s="293"/>
      <c r="K26" s="293"/>
    </row>
    <row r="27" spans="1:11" s="290" customFormat="1" ht="15" customHeight="1" x14ac:dyDescent="0.2">
      <c r="A27" s="494" t="s">
        <v>67</v>
      </c>
      <c r="B27" s="506" t="s">
        <v>249</v>
      </c>
      <c r="C27" s="495">
        <v>178</v>
      </c>
      <c r="D27" s="502" t="s">
        <v>32</v>
      </c>
      <c r="E27" s="103">
        <v>4136</v>
      </c>
      <c r="F27" s="103">
        <f t="shared" ref="F27:F30" si="12">E27*C27</f>
        <v>736208</v>
      </c>
      <c r="G27" s="104">
        <v>624.79999999999995</v>
      </c>
      <c r="H27" s="104">
        <f t="shared" ref="H27:H30" si="13">G27*C27</f>
        <v>111214.39999999999</v>
      </c>
      <c r="I27" s="104">
        <f t="shared" ref="I27:I30" si="14">H27+F27</f>
        <v>847422.4</v>
      </c>
      <c r="J27" s="293" t="s">
        <v>319</v>
      </c>
      <c r="K27" s="293" t="s">
        <v>320</v>
      </c>
    </row>
    <row r="28" spans="1:11" s="290" customFormat="1" ht="15" customHeight="1" x14ac:dyDescent="0.2">
      <c r="A28" s="494" t="s">
        <v>68</v>
      </c>
      <c r="B28" s="506" t="s">
        <v>278</v>
      </c>
      <c r="C28" s="495">
        <v>143</v>
      </c>
      <c r="D28" s="502" t="s">
        <v>32</v>
      </c>
      <c r="E28" s="103">
        <v>2983.2</v>
      </c>
      <c r="F28" s="103">
        <f t="shared" si="12"/>
        <v>426597.6</v>
      </c>
      <c r="G28" s="104">
        <v>616</v>
      </c>
      <c r="H28" s="104">
        <f t="shared" si="13"/>
        <v>88088</v>
      </c>
      <c r="I28" s="104">
        <f t="shared" si="14"/>
        <v>514685.6</v>
      </c>
      <c r="J28" s="293" t="s">
        <v>319</v>
      </c>
      <c r="K28" s="293" t="s">
        <v>320</v>
      </c>
    </row>
    <row r="29" spans="1:11" s="290" customFormat="1" ht="15" customHeight="1" x14ac:dyDescent="0.2">
      <c r="A29" s="494" t="s">
        <v>69</v>
      </c>
      <c r="B29" s="506" t="s">
        <v>250</v>
      </c>
      <c r="C29" s="495">
        <v>110</v>
      </c>
      <c r="D29" s="502" t="s">
        <v>32</v>
      </c>
      <c r="E29" s="103">
        <v>2552</v>
      </c>
      <c r="F29" s="103">
        <f t="shared" si="12"/>
        <v>280720</v>
      </c>
      <c r="G29" s="104">
        <v>607.20000000000005</v>
      </c>
      <c r="H29" s="104">
        <f t="shared" si="13"/>
        <v>66792</v>
      </c>
      <c r="I29" s="104">
        <f t="shared" si="14"/>
        <v>347512</v>
      </c>
      <c r="J29" s="293" t="s">
        <v>319</v>
      </c>
      <c r="K29" s="293" t="s">
        <v>320</v>
      </c>
    </row>
    <row r="30" spans="1:11" s="290" customFormat="1" ht="15" customHeight="1" x14ac:dyDescent="0.2">
      <c r="A30" s="494" t="s">
        <v>70</v>
      </c>
      <c r="B30" s="506" t="s">
        <v>251</v>
      </c>
      <c r="C30" s="495">
        <v>496</v>
      </c>
      <c r="D30" s="502" t="s">
        <v>32</v>
      </c>
      <c r="E30" s="103">
        <v>1848</v>
      </c>
      <c r="F30" s="103">
        <f t="shared" si="12"/>
        <v>916608</v>
      </c>
      <c r="G30" s="104">
        <v>598.4</v>
      </c>
      <c r="H30" s="104">
        <f t="shared" si="13"/>
        <v>296806.39999999997</v>
      </c>
      <c r="I30" s="104">
        <f t="shared" si="14"/>
        <v>1213414.3999999999</v>
      </c>
      <c r="J30" s="293" t="s">
        <v>319</v>
      </c>
      <c r="K30" s="293" t="s">
        <v>320</v>
      </c>
    </row>
    <row r="31" spans="1:11" s="300" customFormat="1" ht="15" customHeight="1" x14ac:dyDescent="0.2">
      <c r="A31" s="496" t="s">
        <v>239</v>
      </c>
      <c r="B31" s="496"/>
      <c r="C31" s="496"/>
      <c r="D31" s="496"/>
      <c r="E31" s="297"/>
      <c r="F31" s="297"/>
      <c r="G31" s="297"/>
      <c r="H31" s="297"/>
      <c r="I31" s="298"/>
      <c r="J31" s="299"/>
      <c r="K31" s="299"/>
    </row>
    <row r="32" spans="1:11" s="312" customFormat="1" ht="15" customHeight="1" x14ac:dyDescent="0.2">
      <c r="A32" s="489">
        <v>5</v>
      </c>
      <c r="B32" s="360" t="s">
        <v>252</v>
      </c>
      <c r="C32" s="360"/>
      <c r="D32" s="361"/>
      <c r="E32" s="301"/>
      <c r="F32" s="301"/>
      <c r="G32" s="301"/>
      <c r="H32" s="301"/>
      <c r="I32" s="306"/>
      <c r="J32" s="303"/>
      <c r="K32" s="303"/>
    </row>
    <row r="33" spans="1:11" s="209" customFormat="1" ht="15" customHeight="1" x14ac:dyDescent="0.2">
      <c r="A33" s="494">
        <v>5.0999999999999996</v>
      </c>
      <c r="B33" s="467" t="s">
        <v>253</v>
      </c>
      <c r="C33" s="495">
        <v>2</v>
      </c>
      <c r="D33" s="502" t="s">
        <v>6</v>
      </c>
      <c r="E33" s="103">
        <v>83600</v>
      </c>
      <c r="F33" s="103">
        <f t="shared" ref="F33" si="15">E33*C33</f>
        <v>167200</v>
      </c>
      <c r="G33" s="104">
        <v>4400</v>
      </c>
      <c r="H33" s="104">
        <f t="shared" ref="H33" si="16">G33*C33</f>
        <v>8800</v>
      </c>
      <c r="I33" s="104">
        <f t="shared" ref="I33" si="17">H33+F33</f>
        <v>176000</v>
      </c>
      <c r="J33" s="293" t="s">
        <v>308</v>
      </c>
      <c r="K33" s="293" t="s">
        <v>321</v>
      </c>
    </row>
    <row r="34" spans="1:11" s="300" customFormat="1" ht="15" customHeight="1" x14ac:dyDescent="0.2">
      <c r="A34" s="496" t="s">
        <v>239</v>
      </c>
      <c r="B34" s="496"/>
      <c r="C34" s="496"/>
      <c r="D34" s="496"/>
      <c r="E34" s="497"/>
      <c r="F34" s="497"/>
      <c r="G34" s="497"/>
      <c r="H34" s="497"/>
      <c r="I34" s="498"/>
      <c r="J34" s="497"/>
      <c r="K34" s="498"/>
    </row>
    <row r="35" spans="1:11" s="312" customFormat="1" ht="15" customHeight="1" x14ac:dyDescent="0.2">
      <c r="A35" s="489">
        <v>6</v>
      </c>
      <c r="B35" s="360" t="s">
        <v>254</v>
      </c>
      <c r="C35" s="360"/>
      <c r="D35" s="361"/>
      <c r="E35" s="499"/>
      <c r="F35" s="499"/>
      <c r="G35" s="499"/>
      <c r="H35" s="499"/>
      <c r="I35" s="503"/>
      <c r="J35" s="499"/>
      <c r="K35" s="503"/>
    </row>
    <row r="36" spans="1:11" s="312" customFormat="1" ht="15" customHeight="1" x14ac:dyDescent="0.2">
      <c r="A36" s="489">
        <v>6.1</v>
      </c>
      <c r="B36" s="507" t="s">
        <v>255</v>
      </c>
      <c r="C36" s="507"/>
      <c r="D36" s="508"/>
      <c r="E36" s="499"/>
      <c r="F36" s="499"/>
      <c r="G36" s="499"/>
      <c r="H36" s="499"/>
      <c r="I36" s="499"/>
      <c r="J36" s="499"/>
      <c r="K36" s="499"/>
    </row>
    <row r="37" spans="1:11" s="314" customFormat="1" ht="15" customHeight="1" x14ac:dyDescent="0.2">
      <c r="A37" s="509" t="s">
        <v>256</v>
      </c>
      <c r="B37" s="506" t="s">
        <v>246</v>
      </c>
      <c r="C37" s="495" t="s">
        <v>7</v>
      </c>
      <c r="D37" s="447" t="s">
        <v>4</v>
      </c>
      <c r="E37" s="295">
        <v>0</v>
      </c>
      <c r="F37" s="294" t="s">
        <v>33</v>
      </c>
      <c r="G37" s="294">
        <v>0</v>
      </c>
      <c r="H37" s="294" t="s">
        <v>33</v>
      </c>
      <c r="I37" s="294" t="s">
        <v>33</v>
      </c>
      <c r="J37" s="293" t="s">
        <v>322</v>
      </c>
      <c r="K37" s="293" t="s">
        <v>323</v>
      </c>
    </row>
    <row r="38" spans="1:11" s="314" customFormat="1" ht="15" customHeight="1" x14ac:dyDescent="0.2">
      <c r="A38" s="509" t="s">
        <v>257</v>
      </c>
      <c r="B38" s="506" t="s">
        <v>247</v>
      </c>
      <c r="C38" s="495">
        <v>11</v>
      </c>
      <c r="D38" s="447" t="s">
        <v>6</v>
      </c>
      <c r="E38" s="103">
        <v>8690</v>
      </c>
      <c r="F38" s="103">
        <f t="shared" ref="F38" si="18">E38*C38</f>
        <v>95590</v>
      </c>
      <c r="G38" s="104">
        <v>2640</v>
      </c>
      <c r="H38" s="104">
        <f t="shared" ref="H38" si="19">G38*C38</f>
        <v>29040</v>
      </c>
      <c r="I38" s="104">
        <f t="shared" ref="I38" si="20">H38+F38</f>
        <v>124630</v>
      </c>
      <c r="J38" s="293" t="s">
        <v>322</v>
      </c>
      <c r="K38" s="293" t="s">
        <v>323</v>
      </c>
    </row>
    <row r="39" spans="1:11" s="314" customFormat="1" ht="15" customHeight="1" x14ac:dyDescent="0.2">
      <c r="A39" s="509" t="s">
        <v>258</v>
      </c>
      <c r="B39" s="506" t="s">
        <v>277</v>
      </c>
      <c r="C39" s="495" t="s">
        <v>7</v>
      </c>
      <c r="D39" s="447" t="s">
        <v>4</v>
      </c>
      <c r="E39" s="295">
        <v>0</v>
      </c>
      <c r="F39" s="294" t="s">
        <v>33</v>
      </c>
      <c r="G39" s="294">
        <v>0</v>
      </c>
      <c r="H39" s="294" t="s">
        <v>33</v>
      </c>
      <c r="I39" s="294" t="s">
        <v>33</v>
      </c>
      <c r="J39" s="293" t="s">
        <v>322</v>
      </c>
      <c r="K39" s="293" t="s">
        <v>323</v>
      </c>
    </row>
    <row r="40" spans="1:11" s="312" customFormat="1" ht="15" customHeight="1" x14ac:dyDescent="0.2">
      <c r="A40" s="510">
        <v>6.2</v>
      </c>
      <c r="B40" s="507" t="s">
        <v>259</v>
      </c>
      <c r="C40" s="507"/>
      <c r="D40" s="508"/>
      <c r="E40" s="308"/>
      <c r="F40" s="308"/>
      <c r="G40" s="308"/>
      <c r="H40" s="308"/>
      <c r="I40" s="308"/>
      <c r="J40" s="293"/>
      <c r="K40" s="293"/>
    </row>
    <row r="41" spans="1:11" s="314" customFormat="1" ht="15" customHeight="1" x14ac:dyDescent="0.2">
      <c r="A41" s="509" t="s">
        <v>260</v>
      </c>
      <c r="B41" s="506" t="s">
        <v>246</v>
      </c>
      <c r="C41" s="495" t="s">
        <v>7</v>
      </c>
      <c r="D41" s="447" t="s">
        <v>4</v>
      </c>
      <c r="E41" s="295">
        <v>0</v>
      </c>
      <c r="F41" s="294" t="s">
        <v>33</v>
      </c>
      <c r="G41" s="294">
        <v>0</v>
      </c>
      <c r="H41" s="294" t="s">
        <v>33</v>
      </c>
      <c r="I41" s="294" t="s">
        <v>33</v>
      </c>
      <c r="J41" s="293" t="s">
        <v>322</v>
      </c>
      <c r="K41" s="293" t="s">
        <v>323</v>
      </c>
    </row>
    <row r="42" spans="1:11" s="314" customFormat="1" ht="15" customHeight="1" x14ac:dyDescent="0.2">
      <c r="A42" s="509" t="s">
        <v>261</v>
      </c>
      <c r="B42" s="506" t="s">
        <v>247</v>
      </c>
      <c r="C42" s="495">
        <v>7</v>
      </c>
      <c r="D42" s="447" t="s">
        <v>6</v>
      </c>
      <c r="E42" s="103">
        <v>10780</v>
      </c>
      <c r="F42" s="103">
        <f t="shared" ref="F42" si="21">E42*C42</f>
        <v>75460</v>
      </c>
      <c r="G42" s="104">
        <v>2640</v>
      </c>
      <c r="H42" s="104">
        <f t="shared" ref="H42" si="22">G42*C42</f>
        <v>18480</v>
      </c>
      <c r="I42" s="104">
        <f t="shared" ref="I42" si="23">H42+F42</f>
        <v>93940</v>
      </c>
      <c r="J42" s="293" t="s">
        <v>322</v>
      </c>
      <c r="K42" s="293" t="s">
        <v>323</v>
      </c>
    </row>
    <row r="43" spans="1:11" s="312" customFormat="1" ht="15" customHeight="1" x14ac:dyDescent="0.2">
      <c r="A43" s="509" t="s">
        <v>262</v>
      </c>
      <c r="B43" s="506" t="s">
        <v>277</v>
      </c>
      <c r="C43" s="495" t="s">
        <v>7</v>
      </c>
      <c r="D43" s="447" t="s">
        <v>4</v>
      </c>
      <c r="E43" s="295">
        <v>0</v>
      </c>
      <c r="F43" s="294" t="s">
        <v>33</v>
      </c>
      <c r="G43" s="294">
        <v>0</v>
      </c>
      <c r="H43" s="294" t="s">
        <v>33</v>
      </c>
      <c r="I43" s="294" t="s">
        <v>33</v>
      </c>
      <c r="J43" s="293" t="s">
        <v>322</v>
      </c>
      <c r="K43" s="293" t="s">
        <v>323</v>
      </c>
    </row>
    <row r="44" spans="1:11" s="312" customFormat="1" ht="15" customHeight="1" x14ac:dyDescent="0.2">
      <c r="A44" s="511">
        <v>6.3</v>
      </c>
      <c r="B44" s="507" t="s">
        <v>263</v>
      </c>
      <c r="C44" s="507"/>
      <c r="D44" s="508"/>
      <c r="E44" s="308"/>
      <c r="F44" s="308"/>
      <c r="G44" s="308"/>
      <c r="H44" s="308"/>
      <c r="I44" s="308"/>
      <c r="J44" s="293"/>
      <c r="K44" s="293"/>
    </row>
    <row r="45" spans="1:11" s="312" customFormat="1" ht="15" customHeight="1" x14ac:dyDescent="0.2">
      <c r="A45" s="509" t="s">
        <v>104</v>
      </c>
      <c r="B45" s="506" t="s">
        <v>249</v>
      </c>
      <c r="C45" s="495">
        <v>20</v>
      </c>
      <c r="D45" s="447" t="s">
        <v>6</v>
      </c>
      <c r="E45" s="103">
        <v>5121.6000000000004</v>
      </c>
      <c r="F45" s="103">
        <f t="shared" ref="F45:F48" si="24">E45*C45</f>
        <v>102432</v>
      </c>
      <c r="G45" s="104">
        <v>1320</v>
      </c>
      <c r="H45" s="104">
        <f t="shared" ref="H45:H48" si="25">G45*C45</f>
        <v>26400</v>
      </c>
      <c r="I45" s="104">
        <f t="shared" ref="I45:I48" si="26">H45+F45</f>
        <v>128832</v>
      </c>
      <c r="J45" s="293" t="s">
        <v>322</v>
      </c>
      <c r="K45" s="293" t="s">
        <v>323</v>
      </c>
    </row>
    <row r="46" spans="1:11" s="314" customFormat="1" ht="15" customHeight="1" x14ac:dyDescent="0.2">
      <c r="A46" s="509" t="s">
        <v>105</v>
      </c>
      <c r="B46" s="506" t="s">
        <v>278</v>
      </c>
      <c r="C46" s="495">
        <v>34</v>
      </c>
      <c r="D46" s="447" t="s">
        <v>6</v>
      </c>
      <c r="E46" s="103">
        <v>4664</v>
      </c>
      <c r="F46" s="103">
        <f t="shared" si="24"/>
        <v>158576</v>
      </c>
      <c r="G46" s="104">
        <v>1320</v>
      </c>
      <c r="H46" s="104">
        <f t="shared" si="25"/>
        <v>44880</v>
      </c>
      <c r="I46" s="104">
        <f t="shared" si="26"/>
        <v>203456</v>
      </c>
      <c r="J46" s="293" t="s">
        <v>322</v>
      </c>
      <c r="K46" s="293" t="s">
        <v>323</v>
      </c>
    </row>
    <row r="47" spans="1:11" s="314" customFormat="1" ht="15" customHeight="1" x14ac:dyDescent="0.2">
      <c r="A47" s="509" t="s">
        <v>106</v>
      </c>
      <c r="B47" s="506" t="s">
        <v>250</v>
      </c>
      <c r="C47" s="495">
        <v>10</v>
      </c>
      <c r="D47" s="447" t="s">
        <v>6</v>
      </c>
      <c r="E47" s="103">
        <v>4576</v>
      </c>
      <c r="F47" s="103">
        <f t="shared" si="24"/>
        <v>45760</v>
      </c>
      <c r="G47" s="104">
        <v>1320</v>
      </c>
      <c r="H47" s="104">
        <f t="shared" si="25"/>
        <v>13200</v>
      </c>
      <c r="I47" s="104">
        <f t="shared" si="26"/>
        <v>58960</v>
      </c>
      <c r="J47" s="293" t="s">
        <v>322</v>
      </c>
      <c r="K47" s="293" t="s">
        <v>323</v>
      </c>
    </row>
    <row r="48" spans="1:11" s="314" customFormat="1" ht="15" customHeight="1" x14ac:dyDescent="0.2">
      <c r="A48" s="509" t="s">
        <v>107</v>
      </c>
      <c r="B48" s="506" t="s">
        <v>251</v>
      </c>
      <c r="C48" s="495">
        <v>66</v>
      </c>
      <c r="D48" s="447" t="s">
        <v>6</v>
      </c>
      <c r="E48" s="103">
        <v>4224</v>
      </c>
      <c r="F48" s="103">
        <f t="shared" si="24"/>
        <v>278784</v>
      </c>
      <c r="G48" s="104">
        <v>1320</v>
      </c>
      <c r="H48" s="104">
        <f t="shared" si="25"/>
        <v>87120</v>
      </c>
      <c r="I48" s="104">
        <f t="shared" si="26"/>
        <v>365904</v>
      </c>
      <c r="J48" s="293" t="s">
        <v>322</v>
      </c>
      <c r="K48" s="293" t="s">
        <v>323</v>
      </c>
    </row>
    <row r="49" spans="1:11" s="300" customFormat="1" ht="15" customHeight="1" x14ac:dyDescent="0.2">
      <c r="A49" s="496" t="s">
        <v>239</v>
      </c>
      <c r="B49" s="496"/>
      <c r="C49" s="496"/>
      <c r="D49" s="496"/>
      <c r="E49" s="497"/>
      <c r="F49" s="497"/>
      <c r="G49" s="497"/>
      <c r="H49" s="497"/>
      <c r="I49" s="498"/>
      <c r="J49" s="497"/>
      <c r="K49" s="498"/>
    </row>
    <row r="50" spans="1:11" s="515" customFormat="1" ht="15" customHeight="1" x14ac:dyDescent="0.2">
      <c r="A50" s="512">
        <v>7</v>
      </c>
      <c r="B50" s="513" t="s">
        <v>264</v>
      </c>
      <c r="C50" s="513"/>
      <c r="D50" s="514"/>
      <c r="E50" s="514"/>
      <c r="F50" s="514"/>
      <c r="G50" s="514"/>
      <c r="H50" s="514"/>
      <c r="I50" s="514"/>
      <c r="J50" s="514"/>
      <c r="K50" s="514"/>
    </row>
    <row r="51" spans="1:11" s="314" customFormat="1" ht="15" customHeight="1" x14ac:dyDescent="0.2">
      <c r="A51" s="516">
        <v>7.1</v>
      </c>
      <c r="B51" s="517" t="s">
        <v>265</v>
      </c>
      <c r="C51" s="518">
        <v>1</v>
      </c>
      <c r="D51" s="502" t="s">
        <v>17</v>
      </c>
      <c r="E51" s="103">
        <v>0</v>
      </c>
      <c r="F51" s="103">
        <f t="shared" ref="F51" si="27">E51*C51</f>
        <v>0</v>
      </c>
      <c r="G51" s="104">
        <v>22000</v>
      </c>
      <c r="H51" s="104">
        <f t="shared" ref="H51" si="28">G51*C51</f>
        <v>22000</v>
      </c>
      <c r="I51" s="104">
        <f t="shared" ref="I51" si="29">H51+F51</f>
        <v>22000</v>
      </c>
      <c r="J51" s="305"/>
      <c r="K51" s="305"/>
    </row>
    <row r="52" spans="1:11" s="290" customFormat="1" ht="15" customHeight="1" x14ac:dyDescent="0.2">
      <c r="A52" s="496" t="s">
        <v>239</v>
      </c>
      <c r="B52" s="496"/>
      <c r="C52" s="496"/>
      <c r="D52" s="496"/>
      <c r="E52" s="325"/>
      <c r="F52" s="325"/>
      <c r="G52" s="325"/>
      <c r="H52" s="325"/>
      <c r="I52" s="326"/>
      <c r="J52" s="327"/>
      <c r="K52" s="327"/>
    </row>
    <row r="53" spans="1:11" s="312" customFormat="1" ht="15" customHeight="1" x14ac:dyDescent="0.2">
      <c r="A53" s="489">
        <v>8</v>
      </c>
      <c r="B53" s="360" t="s">
        <v>266</v>
      </c>
      <c r="C53" s="360"/>
      <c r="D53" s="519"/>
      <c r="E53" s="308"/>
      <c r="F53" s="308"/>
      <c r="G53" s="301"/>
      <c r="H53" s="301"/>
      <c r="I53" s="306"/>
      <c r="J53" s="303"/>
      <c r="K53" s="303"/>
    </row>
    <row r="54" spans="1:11" s="312" customFormat="1" ht="15" customHeight="1" x14ac:dyDescent="0.2">
      <c r="A54" s="494">
        <v>8.1</v>
      </c>
      <c r="B54" s="480" t="s">
        <v>267</v>
      </c>
      <c r="C54" s="495">
        <v>1</v>
      </c>
      <c r="D54" s="502" t="s">
        <v>17</v>
      </c>
      <c r="E54" s="103">
        <v>176000</v>
      </c>
      <c r="F54" s="103">
        <f t="shared" ref="F54" si="30">E54*C54</f>
        <v>176000</v>
      </c>
      <c r="G54" s="104">
        <v>30800</v>
      </c>
      <c r="H54" s="104">
        <f t="shared" ref="H54" si="31">G54*C54</f>
        <v>30800</v>
      </c>
      <c r="I54" s="104">
        <f t="shared" ref="I54" si="32">H54+F54</f>
        <v>206800</v>
      </c>
      <c r="J54" s="279" t="s">
        <v>281</v>
      </c>
      <c r="K54" s="279" t="s">
        <v>315</v>
      </c>
    </row>
    <row r="55" spans="1:11" s="209" customFormat="1" ht="15" customHeight="1" x14ac:dyDescent="0.2">
      <c r="A55" s="496" t="s">
        <v>239</v>
      </c>
      <c r="B55" s="496"/>
      <c r="C55" s="496"/>
      <c r="D55" s="496"/>
      <c r="E55" s="330"/>
      <c r="F55" s="330"/>
      <c r="G55" s="330"/>
      <c r="H55" s="330"/>
      <c r="I55" s="331"/>
      <c r="J55" s="332"/>
      <c r="K55" s="332"/>
    </row>
    <row r="56" spans="1:11" s="312" customFormat="1" ht="15" customHeight="1" x14ac:dyDescent="0.2">
      <c r="A56" s="489">
        <v>9</v>
      </c>
      <c r="B56" s="360" t="s">
        <v>268</v>
      </c>
      <c r="C56" s="360"/>
      <c r="D56" s="362"/>
      <c r="E56" s="129"/>
      <c r="F56" s="213"/>
      <c r="G56" s="213"/>
      <c r="H56" s="213"/>
      <c r="I56" s="306"/>
      <c r="J56" s="214"/>
      <c r="K56" s="214"/>
    </row>
    <row r="57" spans="1:11" s="290" customFormat="1" ht="15" customHeight="1" x14ac:dyDescent="0.2">
      <c r="A57" s="494">
        <v>9.1</v>
      </c>
      <c r="B57" s="467" t="s">
        <v>269</v>
      </c>
      <c r="C57" s="495">
        <v>1</v>
      </c>
      <c r="D57" s="472" t="s">
        <v>17</v>
      </c>
      <c r="E57" s="103">
        <v>330000</v>
      </c>
      <c r="F57" s="103">
        <f t="shared" ref="F57" si="33">E57*C57</f>
        <v>330000</v>
      </c>
      <c r="G57" s="104">
        <v>48400</v>
      </c>
      <c r="H57" s="104">
        <f t="shared" ref="H57" si="34">G57*C57</f>
        <v>48400</v>
      </c>
      <c r="I57" s="104">
        <f t="shared" ref="I57" si="35">H57+F57</f>
        <v>378400</v>
      </c>
      <c r="J57" s="293" t="s">
        <v>319</v>
      </c>
      <c r="K57" s="293" t="s">
        <v>323</v>
      </c>
    </row>
    <row r="58" spans="1:11" s="300" customFormat="1" ht="15" customHeight="1" x14ac:dyDescent="0.2">
      <c r="A58" s="496" t="s">
        <v>239</v>
      </c>
      <c r="B58" s="496"/>
      <c r="C58" s="496"/>
      <c r="D58" s="496"/>
      <c r="E58" s="297"/>
      <c r="F58" s="297"/>
      <c r="G58" s="297"/>
      <c r="H58" s="297"/>
      <c r="I58" s="298"/>
      <c r="J58" s="299"/>
      <c r="K58" s="299"/>
    </row>
    <row r="59" spans="1:11" s="312" customFormat="1" ht="15" customHeight="1" x14ac:dyDescent="0.2">
      <c r="A59" s="489">
        <v>10</v>
      </c>
      <c r="B59" s="360" t="s">
        <v>227</v>
      </c>
      <c r="C59" s="360"/>
      <c r="D59" s="362"/>
      <c r="E59" s="129"/>
      <c r="F59" s="129"/>
      <c r="G59" s="213"/>
      <c r="H59" s="213"/>
      <c r="I59" s="306"/>
      <c r="J59" s="214"/>
      <c r="K59" s="214"/>
    </row>
    <row r="60" spans="1:11" s="290" customFormat="1" ht="15" customHeight="1" x14ac:dyDescent="0.2">
      <c r="A60" s="494">
        <v>10.1</v>
      </c>
      <c r="B60" s="467" t="s">
        <v>270</v>
      </c>
      <c r="C60" s="495">
        <v>1</v>
      </c>
      <c r="D60" s="472" t="s">
        <v>17</v>
      </c>
      <c r="E60" s="103">
        <v>0</v>
      </c>
      <c r="F60" s="103">
        <f t="shared" ref="F60:F63" si="36">E60*C60</f>
        <v>0</v>
      </c>
      <c r="G60" s="104">
        <v>44000</v>
      </c>
      <c r="H60" s="104">
        <f t="shared" ref="H60:H63" si="37">G60*C60</f>
        <v>44000</v>
      </c>
      <c r="I60" s="104">
        <f t="shared" ref="I60:I63" si="38">H60+F60</f>
        <v>44000</v>
      </c>
      <c r="J60" s="293"/>
      <c r="K60" s="293"/>
    </row>
    <row r="61" spans="1:11" s="290" customFormat="1" ht="15" customHeight="1" x14ac:dyDescent="0.2">
      <c r="A61" s="494">
        <v>10.199999999999999</v>
      </c>
      <c r="B61" s="520" t="s">
        <v>271</v>
      </c>
      <c r="C61" s="495">
        <v>1</v>
      </c>
      <c r="D61" s="472" t="s">
        <v>17</v>
      </c>
      <c r="E61" s="103">
        <v>0</v>
      </c>
      <c r="F61" s="103">
        <f t="shared" si="36"/>
        <v>0</v>
      </c>
      <c r="G61" s="104">
        <v>22000</v>
      </c>
      <c r="H61" s="104">
        <f t="shared" si="37"/>
        <v>22000</v>
      </c>
      <c r="I61" s="104">
        <f t="shared" si="38"/>
        <v>22000</v>
      </c>
      <c r="J61" s="293"/>
      <c r="K61" s="293"/>
    </row>
    <row r="62" spans="1:11" s="209" customFormat="1" ht="25.5" customHeight="1" x14ac:dyDescent="0.2">
      <c r="A62" s="494">
        <v>10.3</v>
      </c>
      <c r="B62" s="521" t="s">
        <v>272</v>
      </c>
      <c r="C62" s="495">
        <v>1</v>
      </c>
      <c r="D62" s="472" t="s">
        <v>17</v>
      </c>
      <c r="E62" s="103">
        <v>88000</v>
      </c>
      <c r="F62" s="103">
        <f t="shared" si="36"/>
        <v>88000</v>
      </c>
      <c r="G62" s="104">
        <v>22000</v>
      </c>
      <c r="H62" s="104">
        <f t="shared" si="37"/>
        <v>22000</v>
      </c>
      <c r="I62" s="104">
        <f t="shared" si="38"/>
        <v>110000</v>
      </c>
      <c r="J62" s="293"/>
      <c r="K62" s="293"/>
    </row>
    <row r="63" spans="1:11" s="209" customFormat="1" ht="15" customHeight="1" x14ac:dyDescent="0.2">
      <c r="A63" s="494">
        <v>10.4</v>
      </c>
      <c r="B63" s="467" t="s">
        <v>273</v>
      </c>
      <c r="C63" s="495">
        <v>1</v>
      </c>
      <c r="D63" s="472" t="s">
        <v>17</v>
      </c>
      <c r="E63" s="103">
        <v>22000</v>
      </c>
      <c r="F63" s="103">
        <f t="shared" si="36"/>
        <v>22000</v>
      </c>
      <c r="G63" s="104">
        <v>22000</v>
      </c>
      <c r="H63" s="104">
        <f t="shared" si="37"/>
        <v>22000</v>
      </c>
      <c r="I63" s="104">
        <f t="shared" si="38"/>
        <v>44000</v>
      </c>
      <c r="J63" s="293"/>
      <c r="K63" s="293"/>
    </row>
    <row r="64" spans="1:11" s="300" customFormat="1" ht="15" customHeight="1" x14ac:dyDescent="0.2">
      <c r="A64" s="496" t="s">
        <v>239</v>
      </c>
      <c r="B64" s="496"/>
      <c r="C64" s="496"/>
      <c r="D64" s="496"/>
      <c r="E64" s="497"/>
      <c r="F64" s="298">
        <f>SUM(F6:F63)</f>
        <v>6602415.5999999996</v>
      </c>
      <c r="G64" s="497"/>
      <c r="H64" s="298">
        <f>SUM(H6:H63)</f>
        <v>1402244.8</v>
      </c>
      <c r="I64" s="298">
        <f>SUM(I6:I63)</f>
        <v>8004660.4000000004</v>
      </c>
      <c r="J64" s="497"/>
      <c r="K64" s="498"/>
    </row>
    <row r="65" spans="5:7" x14ac:dyDescent="0.2">
      <c r="E65" s="9"/>
      <c r="F65" s="9"/>
      <c r="G65" s="9"/>
    </row>
    <row r="66" spans="5:7" x14ac:dyDescent="0.2">
      <c r="E66" s="9"/>
      <c r="F66" s="9"/>
      <c r="G66" s="9"/>
    </row>
    <row r="67" spans="5:7" x14ac:dyDescent="0.2">
      <c r="E67" s="9"/>
      <c r="F67" s="9"/>
      <c r="G67" s="9"/>
    </row>
    <row r="68" spans="5:7" x14ac:dyDescent="0.2">
      <c r="E68" s="9"/>
      <c r="F68" s="9"/>
      <c r="G68" s="9"/>
    </row>
    <row r="69" spans="5:7" x14ac:dyDescent="0.2">
      <c r="E69" s="9"/>
      <c r="F69" s="9"/>
      <c r="G69" s="9"/>
    </row>
    <row r="70" spans="5:7" x14ac:dyDescent="0.2">
      <c r="E70" s="9"/>
      <c r="F70" s="9"/>
      <c r="G70" s="9"/>
    </row>
    <row r="71" spans="5:7" x14ac:dyDescent="0.2">
      <c r="E71" s="9"/>
      <c r="F71" s="9"/>
      <c r="G71" s="9"/>
    </row>
    <row r="72" spans="5:7" x14ac:dyDescent="0.2">
      <c r="E72" s="9"/>
      <c r="F72" s="9"/>
      <c r="G72" s="9"/>
    </row>
    <row r="73" spans="5:7" x14ac:dyDescent="0.2">
      <c r="E73" s="9"/>
      <c r="F73" s="9"/>
      <c r="G73" s="9"/>
    </row>
    <row r="74" spans="5:7" x14ac:dyDescent="0.2">
      <c r="E74" s="9"/>
      <c r="F74" s="9"/>
      <c r="G74" s="9"/>
    </row>
    <row r="75" spans="5:7" x14ac:dyDescent="0.2">
      <c r="E75" s="9"/>
      <c r="F75" s="9"/>
      <c r="G75" s="9"/>
    </row>
    <row r="76" spans="5:7" x14ac:dyDescent="0.2">
      <c r="E76" s="9"/>
      <c r="F76" s="9"/>
      <c r="G76" s="9"/>
    </row>
    <row r="77" spans="5:7" x14ac:dyDescent="0.2">
      <c r="E77" s="9"/>
      <c r="F77" s="9"/>
      <c r="G77" s="9"/>
    </row>
    <row r="78" spans="5:7" x14ac:dyDescent="0.2">
      <c r="E78" s="9"/>
      <c r="F78" s="9"/>
      <c r="G78" s="9"/>
    </row>
    <row r="79" spans="5:7" x14ac:dyDescent="0.2">
      <c r="E79" s="9"/>
      <c r="F79" s="9"/>
      <c r="G79" s="9"/>
    </row>
    <row r="80" spans="5:7" x14ac:dyDescent="0.2">
      <c r="E80" s="9"/>
      <c r="F80" s="9"/>
      <c r="G80" s="9"/>
    </row>
    <row r="81" spans="5:7" x14ac:dyDescent="0.2">
      <c r="E81" s="9"/>
      <c r="F81" s="9"/>
      <c r="G81" s="9"/>
    </row>
    <row r="82" spans="5:7" x14ac:dyDescent="0.2">
      <c r="E82" s="9"/>
      <c r="F82" s="9"/>
      <c r="G82" s="9"/>
    </row>
    <row r="83" spans="5:7" x14ac:dyDescent="0.2">
      <c r="E83" s="9"/>
      <c r="F83" s="9"/>
      <c r="G83" s="9"/>
    </row>
    <row r="84" spans="5:7" x14ac:dyDescent="0.2">
      <c r="E84" s="9"/>
      <c r="F84" s="9"/>
      <c r="G84" s="9"/>
    </row>
    <row r="85" spans="5:7" x14ac:dyDescent="0.2">
      <c r="E85" s="9"/>
      <c r="F85" s="9"/>
      <c r="G85" s="9"/>
    </row>
    <row r="86" spans="5:7" x14ac:dyDescent="0.2">
      <c r="E86" s="9"/>
      <c r="F86" s="9"/>
      <c r="G86" s="9"/>
    </row>
    <row r="87" spans="5:7" x14ac:dyDescent="0.2">
      <c r="E87" s="9"/>
      <c r="F87" s="9"/>
      <c r="G87" s="9"/>
    </row>
    <row r="88" spans="5:7" x14ac:dyDescent="0.2">
      <c r="E88" s="9"/>
      <c r="F88" s="9"/>
      <c r="G88" s="9"/>
    </row>
    <row r="89" spans="5:7" x14ac:dyDescent="0.2">
      <c r="E89" s="9"/>
      <c r="F89" s="9"/>
      <c r="G89" s="9"/>
    </row>
    <row r="90" spans="5:7" x14ac:dyDescent="0.2">
      <c r="E90" s="9"/>
      <c r="F90" s="9"/>
      <c r="G90" s="9"/>
    </row>
    <row r="91" spans="5:7" x14ac:dyDescent="0.2">
      <c r="E91" s="9"/>
      <c r="F91" s="9"/>
      <c r="G91" s="9"/>
    </row>
    <row r="92" spans="5:7" x14ac:dyDescent="0.2">
      <c r="E92" s="9"/>
      <c r="F92" s="9"/>
      <c r="G92" s="9"/>
    </row>
    <row r="93" spans="5:7" x14ac:dyDescent="0.2">
      <c r="E93" s="9"/>
      <c r="F93" s="9"/>
      <c r="G93" s="9"/>
    </row>
    <row r="94" spans="5:7" x14ac:dyDescent="0.2">
      <c r="E94" s="9"/>
      <c r="F94" s="9"/>
      <c r="G94" s="9"/>
    </row>
    <row r="95" spans="5:7" x14ac:dyDescent="0.2">
      <c r="E95" s="9"/>
      <c r="F95" s="9"/>
      <c r="G95" s="9"/>
    </row>
    <row r="96" spans="5:7" x14ac:dyDescent="0.2">
      <c r="E96" s="9"/>
      <c r="F96" s="9"/>
      <c r="G96" s="9"/>
    </row>
    <row r="97" spans="5:7" x14ac:dyDescent="0.2">
      <c r="E97" s="9"/>
      <c r="F97" s="9"/>
      <c r="G97" s="9"/>
    </row>
    <row r="98" spans="5:7" x14ac:dyDescent="0.2">
      <c r="E98" s="9"/>
      <c r="F98" s="9"/>
      <c r="G98" s="9"/>
    </row>
    <row r="99" spans="5:7" x14ac:dyDescent="0.2">
      <c r="E99" s="9"/>
      <c r="F99" s="9"/>
      <c r="G99" s="9"/>
    </row>
    <row r="100" spans="5:7" x14ac:dyDescent="0.2">
      <c r="E100" s="9"/>
      <c r="F100" s="9"/>
      <c r="G100" s="9"/>
    </row>
    <row r="101" spans="5:7" x14ac:dyDescent="0.2">
      <c r="E101" s="9"/>
      <c r="F101" s="9"/>
      <c r="G101" s="9"/>
    </row>
    <row r="102" spans="5:7" x14ac:dyDescent="0.2">
      <c r="E102" s="9"/>
      <c r="F102" s="9"/>
      <c r="G102" s="9"/>
    </row>
    <row r="103" spans="5:7" x14ac:dyDescent="0.2">
      <c r="E103" s="9"/>
      <c r="F103" s="9"/>
      <c r="G103" s="9"/>
    </row>
    <row r="104" spans="5:7" x14ac:dyDescent="0.2">
      <c r="E104" s="9"/>
      <c r="F104" s="9"/>
      <c r="G104" s="9"/>
    </row>
    <row r="105" spans="5:7" x14ac:dyDescent="0.2">
      <c r="E105" s="9"/>
      <c r="F105" s="9"/>
      <c r="G105" s="9"/>
    </row>
    <row r="106" spans="5:7" x14ac:dyDescent="0.2">
      <c r="E106" s="9"/>
      <c r="F106" s="9"/>
      <c r="G106" s="9"/>
    </row>
    <row r="107" spans="5:7" x14ac:dyDescent="0.2">
      <c r="E107" s="9"/>
      <c r="F107" s="9"/>
      <c r="G107" s="9"/>
    </row>
    <row r="108" spans="5:7" x14ac:dyDescent="0.2">
      <c r="E108" s="9"/>
      <c r="F108" s="9"/>
      <c r="G108" s="9"/>
    </row>
    <row r="109" spans="5:7" x14ac:dyDescent="0.2">
      <c r="E109" s="9"/>
      <c r="F109" s="9"/>
      <c r="G109" s="9"/>
    </row>
    <row r="110" spans="5:7" x14ac:dyDescent="0.2">
      <c r="E110" s="9"/>
      <c r="F110" s="9"/>
      <c r="G110" s="9"/>
    </row>
    <row r="111" spans="5:7" x14ac:dyDescent="0.2">
      <c r="E111" s="9"/>
      <c r="F111" s="9"/>
      <c r="G111" s="9"/>
    </row>
    <row r="112" spans="5:7" x14ac:dyDescent="0.2">
      <c r="E112" s="9"/>
      <c r="F112" s="9"/>
      <c r="G112" s="9"/>
    </row>
    <row r="113" spans="5:7" x14ac:dyDescent="0.2">
      <c r="E113" s="9"/>
      <c r="F113" s="9"/>
      <c r="G113" s="9"/>
    </row>
    <row r="114" spans="5:7" x14ac:dyDescent="0.2">
      <c r="E114" s="9"/>
      <c r="F114" s="9"/>
      <c r="G114" s="9"/>
    </row>
    <row r="115" spans="5:7" x14ac:dyDescent="0.2">
      <c r="E115" s="9"/>
      <c r="F115" s="9"/>
      <c r="G115" s="9"/>
    </row>
    <row r="116" spans="5:7" x14ac:dyDescent="0.2">
      <c r="E116" s="9"/>
      <c r="F116" s="9"/>
      <c r="G116" s="9"/>
    </row>
    <row r="117" spans="5:7" x14ac:dyDescent="0.2">
      <c r="E117" s="9"/>
      <c r="F117" s="9"/>
      <c r="G117" s="9"/>
    </row>
    <row r="118" spans="5:7" x14ac:dyDescent="0.2">
      <c r="E118" s="9"/>
      <c r="F118" s="9"/>
      <c r="G118" s="9"/>
    </row>
    <row r="119" spans="5:7" x14ac:dyDescent="0.2">
      <c r="E119" s="9"/>
      <c r="F119" s="9"/>
      <c r="G119" s="9"/>
    </row>
    <row r="120" spans="5:7" x14ac:dyDescent="0.2">
      <c r="E120" s="9"/>
      <c r="F120" s="9"/>
      <c r="G120" s="9"/>
    </row>
    <row r="121" spans="5:7" x14ac:dyDescent="0.2">
      <c r="E121" s="9"/>
      <c r="F121" s="9"/>
      <c r="G121" s="9"/>
    </row>
    <row r="122" spans="5:7" x14ac:dyDescent="0.2">
      <c r="E122" s="9"/>
      <c r="F122" s="9"/>
      <c r="G122" s="9"/>
    </row>
    <row r="123" spans="5:7" x14ac:dyDescent="0.2">
      <c r="E123" s="9"/>
      <c r="F123" s="9"/>
      <c r="G123" s="9"/>
    </row>
    <row r="124" spans="5:7" x14ac:dyDescent="0.2">
      <c r="E124" s="9"/>
      <c r="F124" s="9"/>
      <c r="G124" s="9"/>
    </row>
    <row r="125" spans="5:7" x14ac:dyDescent="0.2">
      <c r="E125" s="9"/>
      <c r="F125" s="9"/>
      <c r="G125" s="9"/>
    </row>
    <row r="126" spans="5:7" x14ac:dyDescent="0.2">
      <c r="E126" s="9"/>
      <c r="F126" s="9"/>
      <c r="G126" s="9"/>
    </row>
    <row r="127" spans="5:7" x14ac:dyDescent="0.2">
      <c r="E127" s="9"/>
      <c r="F127" s="9"/>
      <c r="G127" s="9"/>
    </row>
    <row r="128" spans="5:7" x14ac:dyDescent="0.2">
      <c r="E128" s="9"/>
      <c r="F128" s="9"/>
      <c r="G128" s="9"/>
    </row>
    <row r="129" spans="5:7" x14ac:dyDescent="0.2">
      <c r="E129" s="9"/>
      <c r="F129" s="9"/>
      <c r="G129" s="9"/>
    </row>
    <row r="130" spans="5:7" x14ac:dyDescent="0.2">
      <c r="E130" s="9"/>
      <c r="F130" s="9"/>
      <c r="G130" s="9"/>
    </row>
    <row r="131" spans="5:7" x14ac:dyDescent="0.2">
      <c r="E131" s="9"/>
      <c r="F131" s="9"/>
      <c r="G131" s="9"/>
    </row>
    <row r="132" spans="5:7" x14ac:dyDescent="0.2">
      <c r="E132" s="9"/>
      <c r="F132" s="9"/>
      <c r="G132" s="9"/>
    </row>
    <row r="133" spans="5:7" x14ac:dyDescent="0.2">
      <c r="E133" s="9"/>
      <c r="F133" s="9"/>
      <c r="G133" s="9"/>
    </row>
    <row r="134" spans="5:7" x14ac:dyDescent="0.2">
      <c r="E134" s="9"/>
      <c r="F134" s="9"/>
      <c r="G134" s="9"/>
    </row>
    <row r="135" spans="5:7" x14ac:dyDescent="0.2">
      <c r="E135" s="9"/>
      <c r="F135" s="9"/>
      <c r="G135" s="9"/>
    </row>
    <row r="136" spans="5:7" x14ac:dyDescent="0.2">
      <c r="E136" s="9"/>
      <c r="F136" s="9"/>
      <c r="G136" s="9"/>
    </row>
    <row r="137" spans="5:7" x14ac:dyDescent="0.2">
      <c r="E137" s="9"/>
      <c r="F137" s="9"/>
      <c r="G137" s="9"/>
    </row>
    <row r="138" spans="5:7" x14ac:dyDescent="0.2">
      <c r="E138" s="9"/>
      <c r="F138" s="9"/>
      <c r="G138" s="9"/>
    </row>
    <row r="139" spans="5:7" x14ac:dyDescent="0.2">
      <c r="E139" s="9"/>
      <c r="F139" s="9"/>
      <c r="G139" s="9"/>
    </row>
  </sheetData>
  <mergeCells count="20">
    <mergeCell ref="A52:D52"/>
    <mergeCell ref="A55:D55"/>
    <mergeCell ref="A58:D58"/>
    <mergeCell ref="A64:D64"/>
    <mergeCell ref="A13:D13"/>
    <mergeCell ref="A16:D16"/>
    <mergeCell ref="A20:D20"/>
    <mergeCell ref="A31:D31"/>
    <mergeCell ref="A34:D34"/>
    <mergeCell ref="A49:D49"/>
    <mergeCell ref="A1:K3"/>
    <mergeCell ref="A4:A5"/>
    <mergeCell ref="B4:B5"/>
    <mergeCell ref="C4:C5"/>
    <mergeCell ref="D4:D5"/>
    <mergeCell ref="E4:F4"/>
    <mergeCell ref="G4:H4"/>
    <mergeCell ref="I4:I5"/>
    <mergeCell ref="J4:J5"/>
    <mergeCell ref="K4:K5"/>
  </mergeCells>
  <printOptions horizontalCentered="1"/>
  <pageMargins left="0.5" right="0.25" top="0.75" bottom="0.51" header="0.3" footer="0.16"/>
  <pageSetup paperSize="9" scale="78" firstPageNumber="14" fitToHeight="4" orientation="landscape" useFirstPageNumber="1" r:id="rId1"/>
  <headerFooter alignWithMargins="0">
    <oddFooter xml:space="preserve">&amp;L&amp;"Arial,Bold"Fahim, Nanji &amp;&amp; deSouza (Pvt.) Ltd.
&amp;"Arial,Regular"Consulting Engineers&amp;R&amp;"Arial,Bold" Page - &amp;P
</oddFooter>
  </headerFooter>
  <rowBreaks count="1" manualBreakCount="1">
    <brk id="64" max="10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a2a445e-c453-4f04-9b2f-8a0068eac90e" xsi:nil="true"/>
    <lcf76f155ced4ddcb4097134ff3c332f xmlns="db23c72c-e112-43fc-8a02-148203d9c31c">
      <Terms xmlns="http://schemas.microsoft.com/office/infopath/2007/PartnerControls"/>
    </lcf76f155ced4ddcb4097134ff3c332f>
    <Time xmlns="db23c72c-e112-43fc-8a02-148203d9c31c" xsi:nil="true"/>
  </documentManagement>
</p:properties>
</file>

<file path=customXml/item2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BEF076A962A43B6F9D3AD7FB3FB6F" ma:contentTypeVersion="18" ma:contentTypeDescription="Create a new document." ma:contentTypeScope="" ma:versionID="c711744da2122701c6334249b08254e2">
  <xsd:schema xmlns:xsd="http://www.w3.org/2001/XMLSchema" xmlns:xs="http://www.w3.org/2001/XMLSchema" xmlns:p="http://schemas.microsoft.com/office/2006/metadata/properties" xmlns:ns2="db23c72c-e112-43fc-8a02-148203d9c31c" xmlns:ns3="2a2a445e-c453-4f04-9b2f-8a0068eac90e" targetNamespace="http://schemas.microsoft.com/office/2006/metadata/properties" ma:root="true" ma:fieldsID="d9f9ddd2024db9aa4ef35c0c8a338ec0" ns2:_="" ns3:_="">
    <xsd:import namespace="db23c72c-e112-43fc-8a02-148203d9c31c"/>
    <xsd:import namespace="2a2a445e-c453-4f04-9b2f-8a0068eac9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Ti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3c72c-e112-43fc-8a02-148203d9c3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Time" ma:index="20" nillable="true" ma:displayName="Time" ma:format="DateOnly" ma:internalName="Time">
      <xsd:simpleType>
        <xsd:restriction base="dms:DateTime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15bef08c-5acb-4489-9547-ea8ae88aab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a445e-c453-4f04-9b2f-8a0068eac90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88c2cc48-4328-49ff-9113-a44c58217a34}" ma:internalName="TaxCatchAll" ma:showField="CatchAllData" ma:web="2a2a445e-c453-4f04-9b2f-8a0068eac9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3AC83F-16D1-4A9F-8800-61A219ED956F}">
  <ds:schemaRefs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2a2a445e-c453-4f04-9b2f-8a0068eac90e"/>
    <ds:schemaRef ds:uri="db23c72c-e112-43fc-8a02-148203d9c31c"/>
  </ds:schemaRefs>
</ds:datastoreItem>
</file>

<file path=customXml/itemProps2.xml><?xml version="1.0" encoding="utf-8"?>
<ds:datastoreItem xmlns:ds="http://schemas.openxmlformats.org/officeDocument/2006/customXml" ds:itemID="{00A1F380-B823-423F-B9B4-6C9F15D4CD45}">
  <ds:schemaRefs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17853D90-EF43-4577-BFD1-0DB9234553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EF9A414-9A30-4951-89BF-C1E62B4207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3c72c-e112-43fc-8a02-148203d9c31c"/>
    <ds:schemaRef ds:uri="2a2a445e-c453-4f04-9b2f-8a0068eac9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summary</vt:lpstr>
      <vt:lpstr>21HVAC</vt:lpstr>
      <vt:lpstr>21FF</vt:lpstr>
      <vt:lpstr>22HVAC</vt:lpstr>
      <vt:lpstr>22F</vt:lpstr>
      <vt:lpstr>'21FF'!Print_Area</vt:lpstr>
      <vt:lpstr>'21HVAC'!Print_Area</vt:lpstr>
      <vt:lpstr>'22F'!Print_Area</vt:lpstr>
      <vt:lpstr>'22HVAC'!Print_Area</vt:lpstr>
      <vt:lpstr>'21FF'!Print_Titles</vt:lpstr>
      <vt:lpstr>'21HVAC'!Print_Titles</vt:lpstr>
      <vt:lpstr>'22F'!Print_Titles</vt:lpstr>
      <vt:lpstr>'22HVAC'!Print_Titles</vt:lpstr>
    </vt:vector>
  </TitlesOfParts>
  <Company>ICON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Shafi</dc:creator>
  <cp:lastModifiedBy>Rehan Aslam</cp:lastModifiedBy>
  <cp:lastPrinted>2024-01-29T10:24:13Z</cp:lastPrinted>
  <dcterms:created xsi:type="dcterms:W3CDTF">2009-01-02T20:16:08Z</dcterms:created>
  <dcterms:modified xsi:type="dcterms:W3CDTF">2024-01-29T10:24:27Z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{EC25D393-DC91-4B80-8D6B-20049F3954BD}</vt:lpwstr>
  </property>
  <property fmtid="{D5CDD505-2E9C-101B-9397-08002B2CF9AE}" pid="5" name="TaxCatchAll">
    <vt:lpwstr/>
  </property>
  <property fmtid="{D5CDD505-2E9C-101B-9397-08002B2CF9AE}" pid="6" name="lcf76f155ced4ddcb4097134ff3c332f">
    <vt:lpwstr/>
  </property>
  <property fmtid="{D5CDD505-2E9C-101B-9397-08002B2CF9AE}" pid="7" name="Time">
    <vt:lpwstr/>
  </property>
  <property fmtid="{D5CDD505-2E9C-101B-9397-08002B2CF9AE}" pid="8" name="MediaServiceImageTags">
    <vt:lpwstr/>
  </property>
  <property fmtid="{D5CDD505-2E9C-101B-9397-08002B2CF9AE}" pid="9" name="ContentTypeId">
    <vt:lpwstr>0x0101000EC5F70FDC885B47B2A92D39F2F5D43A</vt:lpwstr>
  </property>
</Properties>
</file>