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D:\Pioneer\Running projects\Generation Store - Dolmen Mall Lahore\"/>
    </mc:Choice>
  </mc:AlternateContent>
  <xr:revisionPtr revIDLastSave="0" documentId="13_ncr:1_{B53F2C4F-962E-462B-8CD2-22ACBE5771BE}" xr6:coauthVersionLast="47" xr6:coauthVersionMax="47" xr10:uidLastSave="{00000000-0000-0000-0000-000000000000}"/>
  <bookViews>
    <workbookView xWindow="-120" yWindow="-120" windowWidth="29040" windowHeight="15840" xr2:uid="{00000000-000D-0000-FFFF-FFFF00000000}"/>
  </bookViews>
  <sheets>
    <sheet name="Summary" sheetId="5" r:id="rId1"/>
    <sheet name="HVAC-BOQ" sheetId="7" r:id="rId2"/>
    <sheet name="FF-BOQ" sheetId="8" r:id="rId3"/>
  </sheets>
  <definedNames>
    <definedName name="_xlnm.Print_Titles" localSheetId="2">'FF-BOQ'!$1:$6</definedName>
    <definedName name="_xlnm.Print_Titles" localSheetId="1">'HVAC-BOQ'!$1:$7</definedName>
  </definedNames>
  <calcPr calcId="181029"/>
</workbook>
</file>

<file path=xl/calcChain.xml><?xml version="1.0" encoding="utf-8"?>
<calcChain xmlns="http://schemas.openxmlformats.org/spreadsheetml/2006/main">
  <c r="D29" i="5" l="1"/>
  <c r="D26" i="5"/>
  <c r="D15" i="5" l="1"/>
  <c r="D12" i="5" l="1"/>
  <c r="D10" i="5"/>
  <c r="H24" i="8" l="1"/>
  <c r="F24" i="8"/>
  <c r="H23" i="8"/>
  <c r="F23" i="8"/>
  <c r="I23" i="8" s="1"/>
  <c r="H22" i="8"/>
  <c r="I22" i="8" s="1"/>
  <c r="F22" i="8"/>
  <c r="H21" i="8"/>
  <c r="F21" i="8"/>
  <c r="H20" i="8"/>
  <c r="F20" i="8"/>
  <c r="H19" i="8"/>
  <c r="F19" i="8"/>
  <c r="I19" i="8" s="1"/>
  <c r="H18" i="8"/>
  <c r="F18" i="8"/>
  <c r="H17" i="8"/>
  <c r="F17" i="8"/>
  <c r="H16" i="8"/>
  <c r="F16" i="8"/>
  <c r="I16" i="8" s="1"/>
  <c r="H15" i="8"/>
  <c r="F15" i="8"/>
  <c r="H14" i="8"/>
  <c r="F14" i="8"/>
  <c r="H13" i="8"/>
  <c r="F13" i="8"/>
  <c r="H12" i="8"/>
  <c r="F12" i="8"/>
  <c r="I12" i="8" s="1"/>
  <c r="H11" i="8"/>
  <c r="I11" i="8" s="1"/>
  <c r="F11" i="8"/>
  <c r="H10" i="8"/>
  <c r="F10" i="8"/>
  <c r="H9" i="8"/>
  <c r="I9" i="8" s="1"/>
  <c r="F9" i="8"/>
  <c r="H20" i="7"/>
  <c r="H19" i="7"/>
  <c r="H18" i="7"/>
  <c r="H17" i="7"/>
  <c r="H16" i="7"/>
  <c r="H15" i="7"/>
  <c r="H14" i="7"/>
  <c r="H13" i="7"/>
  <c r="H12" i="7"/>
  <c r="H11" i="7"/>
  <c r="H10" i="7"/>
  <c r="H9" i="7"/>
  <c r="H8" i="7"/>
  <c r="F20" i="7"/>
  <c r="F19" i="7"/>
  <c r="F18" i="7"/>
  <c r="I18" i="7" s="1"/>
  <c r="F17" i="7"/>
  <c r="F16" i="7"/>
  <c r="F15" i="7"/>
  <c r="I15" i="7" s="1"/>
  <c r="F14" i="7"/>
  <c r="I14" i="7" s="1"/>
  <c r="F13" i="7"/>
  <c r="F12" i="7"/>
  <c r="F11" i="7"/>
  <c r="I11" i="7" s="1"/>
  <c r="F10" i="7"/>
  <c r="I10" i="7" s="1"/>
  <c r="F9" i="7"/>
  <c r="F8" i="7"/>
  <c r="I21" i="8" l="1"/>
  <c r="I14" i="8"/>
  <c r="H25" i="8"/>
  <c r="I20" i="8"/>
  <c r="I18" i="8"/>
  <c r="I13" i="8"/>
  <c r="F25" i="8"/>
  <c r="I19" i="7"/>
  <c r="H21" i="7"/>
  <c r="I20" i="7"/>
  <c r="I17" i="7"/>
  <c r="I16" i="7"/>
  <c r="I13" i="7"/>
  <c r="I12" i="7"/>
  <c r="I9" i="7"/>
  <c r="F21" i="7"/>
  <c r="I8" i="7"/>
  <c r="I15" i="8"/>
  <c r="I24" i="8"/>
  <c r="I10" i="8"/>
  <c r="I17" i="8"/>
  <c r="I21" i="7" l="1"/>
  <c r="I25" i="8"/>
</calcChain>
</file>

<file path=xl/sharedStrings.xml><?xml version="1.0" encoding="utf-8"?>
<sst xmlns="http://schemas.openxmlformats.org/spreadsheetml/2006/main" count="124" uniqueCount="86">
  <si>
    <r>
      <rPr>
        <b/>
        <sz val="8"/>
        <rFont val="Arial"/>
        <family val="2"/>
      </rPr>
      <t xml:space="preserve">Fire extinguishers with fixing accessories.
</t>
    </r>
    <r>
      <rPr>
        <sz val="8"/>
        <rFont val="Arial"/>
        <family val="2"/>
      </rPr>
      <t>Type Class B&amp;C FX-3  (6 Kg. CO</t>
    </r>
    <r>
      <rPr>
        <sz val="6"/>
        <rFont val="Arial"/>
        <family val="2"/>
      </rPr>
      <t xml:space="preserve">2 </t>
    </r>
    <r>
      <rPr>
        <sz val="8"/>
        <rFont val="Arial"/>
        <family val="2"/>
      </rPr>
      <t>Carbon Dioxide Gas)</t>
    </r>
  </si>
  <si>
    <t>No.</t>
  </si>
  <si>
    <t>Description</t>
  </si>
  <si>
    <t>Unit</t>
  </si>
  <si>
    <t>Bill of Quantities</t>
  </si>
  <si>
    <t>SR. #</t>
  </si>
  <si>
    <t>Amount</t>
  </si>
  <si>
    <t>1-</t>
  </si>
  <si>
    <t>Rs.</t>
  </si>
  <si>
    <t>2-</t>
  </si>
  <si>
    <t>Grand Total Rs.</t>
  </si>
  <si>
    <t>Rate</t>
  </si>
  <si>
    <t>Nos.</t>
  </si>
  <si>
    <t>Job.</t>
  </si>
  <si>
    <t>Heating Ventilation &amp; Air Conditioning Services</t>
  </si>
  <si>
    <t>Date: 19-02-2024</t>
  </si>
  <si>
    <t>Generation Store</t>
  </si>
  <si>
    <t>Dolmen Mall Lahore</t>
  </si>
  <si>
    <t>S.No.</t>
  </si>
  <si>
    <t>Units</t>
  </si>
  <si>
    <t>Qty</t>
  </si>
  <si>
    <t>Material</t>
  </si>
  <si>
    <t>Labour</t>
  </si>
  <si>
    <t>Total</t>
  </si>
  <si>
    <t>Sqm</t>
  </si>
  <si>
    <t>Supply and Installation of aluminum foil facing fiber glass (24 kg/m3 density) insulation 1" thick for G.I. sheet metal ducts of different sections with Aluminum tape protected with 8oz  canvas cloth than painted anti fungus paint compete in all respect as per specifications, drawings and as per instructions of Consultant.</t>
  </si>
  <si>
    <t>900x200 mm</t>
  </si>
  <si>
    <t>Supply &amp; installation of Volume Control  Damper in 16 SWG G.I sheet metal with gas kits, nut bolts, complete in all respects ready to operate as per specification, drawings and as per instruction of Consultant.</t>
  </si>
  <si>
    <t>Supply and Installation of Acoustical duct sound liner in supply air duct complete in all respects ready to operate as per specification, drawings and as per instruction of Consultant.</t>
  </si>
  <si>
    <t>Supply, installation of Fire Damper with gas kits, nut bolts complete in all respects ready to operate as per specification, drawings and as per instructions of Consultant.</t>
  </si>
  <si>
    <t>Painting &amp; Identification work on supports, hangers, base of condensing units etc complete in all respects with one coat of ICI make Red lead oxide primer &amp; two coats of ICI make enamel paint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</si>
  <si>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</si>
  <si>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&amp; As.built drawings on Auto CAD 2016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</si>
  <si>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HVAC Works Rs.</t>
  </si>
  <si>
    <t>Rev.00</t>
  </si>
  <si>
    <t>ii.</t>
  </si>
  <si>
    <t>Supply &amp; Return Air Diffuser</t>
  </si>
  <si>
    <t>3.2
i.</t>
  </si>
  <si>
    <t>3.3
i.</t>
  </si>
  <si>
    <t>Total
Amount</t>
  </si>
  <si>
    <t>Dia  25mm</t>
  </si>
  <si>
    <t>i</t>
  </si>
  <si>
    <t>ii</t>
  </si>
  <si>
    <t>iii</t>
  </si>
  <si>
    <t>iv</t>
  </si>
  <si>
    <t>v</t>
  </si>
  <si>
    <t>vi</t>
  </si>
  <si>
    <t>vii</t>
  </si>
  <si>
    <t>2
i.</t>
  </si>
  <si>
    <t>3
i</t>
  </si>
  <si>
    <t>4
i</t>
  </si>
  <si>
    <t>Fire Suppression Services</t>
  </si>
  <si>
    <t>Material Rate</t>
  </si>
  <si>
    <t>Labour Rate</t>
  </si>
  <si>
    <t>Meter</t>
  </si>
  <si>
    <t>MS Sch-40 seamless pipes including all specials M.I &amp;
D.I threaded &amp; machenical joint threaded  &amp; grooved fittings UL listed FM approved, flexible pipe, flanges, coupling, masking plates, bends, tees, clamps, supports and hangers, sleeves, masking plates chiseling, cutting holes, making good where required, painting and protection treatment etc. Complete in all respects.</t>
  </si>
  <si>
    <t>Dia  32mm</t>
  </si>
  <si>
    <t>Dia  40mm</t>
  </si>
  <si>
    <t>Dia  50mm</t>
  </si>
  <si>
    <t>Dia  65mm</t>
  </si>
  <si>
    <t>Dia  75mm</t>
  </si>
  <si>
    <t>Dia 100mm</t>
  </si>
  <si>
    <r>
      <rPr>
        <b/>
        <sz val="8"/>
        <rFont val="Arial"/>
        <family val="2"/>
      </rPr>
      <t xml:space="preserve">Sprinkler Heads
</t>
    </r>
    <r>
      <rPr>
        <sz val="8"/>
        <rFont val="Arial"/>
        <family val="2"/>
      </rPr>
      <t>Sprinkler  Upright  type  K  =  5.6  (Opening
Temperature 68ºC)</t>
    </r>
  </si>
  <si>
    <t>Sprinkler  Pendent  type  (concealed  with  face  / Cover plate) K = 5.6 (Opening Temperature 68ºC)</t>
  </si>
  <si>
    <r>
      <rPr>
        <sz val="8"/>
        <rFont val="Arial"/>
        <family val="2"/>
      </rPr>
      <t>Check valve with matching flanges.
Dia. 4"</t>
    </r>
  </si>
  <si>
    <t>Type Class A,B&amp;C  FX-4  (6 Kg. Dry Chemical Powder)</t>
  </si>
  <si>
    <t>Submittals, samples, shop drawings, inspections, As- built drawings, operation and maintenance manuals and the like as required by specifications.</t>
  </si>
  <si>
    <t>Painting, identification and tagging to the installations and equipments.</t>
  </si>
  <si>
    <r>
      <rPr>
        <sz val="8"/>
        <rFont val="Arial"/>
        <family val="2"/>
      </rPr>
      <t>Flushing of entire fire pipe work according to (NFPA-
13).</t>
    </r>
  </si>
  <si>
    <t>Testing,   and  commissioning   of  entire   fire  fighting installation as per Consultant's approval.</t>
  </si>
  <si>
    <t>Total Cost of Fire Suppression Services Rs.</t>
  </si>
  <si>
    <t>Rev.01</t>
  </si>
  <si>
    <t>Dolmen Mall, Lahore</t>
  </si>
  <si>
    <t>Date: 05-03-2024</t>
  </si>
  <si>
    <r>
      <rPr>
        <b/>
        <sz val="8"/>
        <rFont val="Arial"/>
        <family val="2"/>
      </rPr>
      <t xml:space="preserve">FIRE FIGHTING SERVICES
</t>
    </r>
    <r>
      <rPr>
        <sz val="8"/>
        <rFont val="Arial"/>
        <family val="2"/>
      </rPr>
      <t>Supply, installation, testing &amp; commissioning of fire suppression system including all equipment, pipe works and accessories ready to operate as per specifications, drawings and instructions of Consultants.</t>
    </r>
  </si>
  <si>
    <t>Note:</t>
  </si>
  <si>
    <t>1)    Contractor is instructed to visit the site, understand the nature of work &amp; then fill the rates accordingly and submit the quotation. No argument and discussion will be entertained after awarding of work.</t>
  </si>
  <si>
    <t>2)    Miscellaneous work which was not included in BOQ but necessary to complete the project in all respects and ready to operate as per instructions of Consultant. (Bidder should mentioned the type of works).</t>
  </si>
  <si>
    <r>
      <rPr>
        <sz val="10"/>
        <rFont val="Calibri"/>
        <family val="2"/>
        <scheme val="minor"/>
      </rPr>
      <t>All Heating, Ventilation &amp; Air Conditioning Services shall be completed, tested and commissioned as per drawings, specifications and as per
Supply, fabrication and installation of machine made G.I sheet metal duct different sections supply, return, fresh &amp; exhaust air including plenums, splitter dampers, guide vanes, flexible duct connector, access door, transformation, plenums chambers, wooden frame, anchors supports &amp; hangers complete in all respects ready to operate as per drawings, specification, instruction and approval of Consultant.</t>
    </r>
  </si>
  <si>
    <r>
      <rPr>
        <sz val="10"/>
        <rFont val="Calibri"/>
        <family val="2"/>
        <scheme val="minor"/>
      </rPr>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Diffuser</t>
    </r>
  </si>
  <si>
    <r>
      <rPr>
        <sz val="10"/>
        <rFont val="Calibri"/>
        <family val="2"/>
        <scheme val="minor"/>
      </rPr>
      <t>Fresh &amp; Ehaust Air Grill
250x250 mm</t>
    </r>
  </si>
  <si>
    <r>
      <rPr>
        <sz val="10"/>
        <rFont val="Calibri"/>
        <family val="2"/>
        <scheme val="minor"/>
      </rPr>
      <t>Round Diffusers
14" Dia</t>
    </r>
  </si>
  <si>
    <r>
      <rPr>
        <b/>
        <sz val="8"/>
        <rFont val="Calibri"/>
        <family val="2"/>
        <scheme val="minor"/>
      </rPr>
      <t xml:space="preserve">Note:
</t>
    </r>
    <r>
      <rPr>
        <sz val="8"/>
        <rFont val="Calibri"/>
        <family val="2"/>
        <scheme val="minor"/>
      </rPr>
      <t>1)    Contractor is instructed to visit the site, understand the nature of work &amp; then fill the rates accordingly and submit the quotation. No argument and discussion will be entertained after awarding of work.
2)    Miscellaneous work which was not included in BOQ but necessary to complete the project in all respects and ready to operate as per instructions of Consultant. (Bidder should mentioned the type of works).</t>
    </r>
  </si>
  <si>
    <t>Fire Fighting Work</t>
  </si>
  <si>
    <t>HVAC Work</t>
  </si>
  <si>
    <t>08% Discount Locked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</si>
</sst>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0"/>
    <numFmt numFmtId="166" formatCode="_(* #,##0_);_(* \(#,##0\);_(* &quot;-&quot;??_);_(@_)"/>
  </numFmts>
  <fonts count="23">
    <font>
      <sz val="10"/>
      <color rgb="FF000000"/>
      <name val="Times New Roman"/>
      <charset val="204"/>
    </font>
    <font>
      <sz val="10"/>
      <color rgb="FF000000"/>
      <name val="Arial"/>
      <family val="2"/>
    </font>
    <font>
      <sz val="8"/>
      <color rgb="FF000000"/>
      <name val="Arial"/>
      <family val="2"/>
    </font>
    <font>
      <b/>
      <sz val="10"/>
      <name val="Arial"/>
      <family val="2"/>
    </font>
    <font>
      <b/>
      <sz val="9"/>
      <name val="Arial"/>
      <family val="2"/>
    </font>
    <font>
      <b/>
      <sz val="8"/>
      <name val="Arial"/>
      <family val="2"/>
    </font>
    <font>
      <sz val="8"/>
      <name val="Arial"/>
      <family val="2"/>
    </font>
    <font>
      <sz val="9"/>
      <name val="Arial"/>
      <family val="2"/>
    </font>
    <font>
      <sz val="6"/>
      <name val="Arial"/>
      <family val="2"/>
    </font>
    <font>
      <sz val="10"/>
      <color rgb="FF000000"/>
      <name val="Times New Roman"/>
      <family val="1"/>
    </font>
    <font>
      <b/>
      <sz val="10"/>
      <color rgb="FF000000"/>
      <name val="Arial"/>
      <family val="2"/>
    </font>
    <font>
      <sz val="11"/>
      <color rgb="FF000000"/>
      <name val="Arial New Roman"/>
    </font>
    <font>
      <sz val="10"/>
      <color rgb="FF000000"/>
      <name val="Arial New Roman"/>
    </font>
    <font>
      <b/>
      <sz val="11"/>
      <color rgb="FF000000"/>
      <name val="Arial New Roman"/>
    </font>
    <font>
      <sz val="12"/>
      <color rgb="FF000000"/>
      <name val="Arial New Roman"/>
    </font>
    <font>
      <b/>
      <sz val="11"/>
      <name val="Calibri"/>
      <family val="2"/>
      <scheme val="minor"/>
    </font>
    <font>
      <sz val="10"/>
      <color rgb="FF000000"/>
      <name val="Calibri"/>
      <family val="2"/>
      <scheme val="minor"/>
    </font>
    <font>
      <sz val="11"/>
      <name val="Calibri"/>
      <family val="2"/>
      <scheme val="minor"/>
    </font>
    <font>
      <b/>
      <sz val="10"/>
      <name val="Calibri"/>
      <family val="2"/>
      <scheme val="minor"/>
    </font>
    <font>
      <sz val="10"/>
      <name val="Calibri"/>
      <family val="2"/>
      <scheme val="minor"/>
    </font>
    <font>
      <sz val="8"/>
      <name val="Calibri"/>
      <family val="2"/>
      <scheme val="minor"/>
    </font>
    <font>
      <b/>
      <sz val="8"/>
      <name val="Calibri"/>
      <family val="2"/>
      <scheme val="minor"/>
    </font>
    <font>
      <b/>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164" fontId="9" fillId="0" borderId="0" applyFont="0" applyFill="0" applyBorder="0" applyAlignment="0" applyProtection="0"/>
  </cellStyleXfs>
  <cellXfs count="104">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horizontal="left" vertical="center"/>
    </xf>
    <xf numFmtId="0" fontId="1" fillId="0" borderId="0" xfId="0" applyFont="1" applyAlignment="1">
      <alignment horizontal="justify" vertical="justify"/>
    </xf>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justify" vertical="justify" wrapText="1"/>
    </xf>
    <xf numFmtId="0" fontId="1" fillId="0" borderId="2" xfId="0" applyFont="1" applyBorder="1" applyAlignment="1">
      <alignment horizontal="center" vertical="top" wrapText="1"/>
    </xf>
    <xf numFmtId="0" fontId="10" fillId="0" borderId="4" xfId="0" applyFont="1" applyBorder="1" applyAlignment="1">
      <alignment horizontal="center" vertical="center" wrapText="1"/>
    </xf>
    <xf numFmtId="0" fontId="12"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horizontal="center" vertical="top"/>
    </xf>
    <xf numFmtId="166" fontId="12" fillId="0" borderId="0" xfId="1" applyNumberFormat="1" applyFont="1" applyFill="1" applyBorder="1" applyAlignment="1">
      <alignment horizontal="left" vertical="top"/>
    </xf>
    <xf numFmtId="0" fontId="13" fillId="0" borderId="3" xfId="0" applyFont="1" applyBorder="1" applyAlignment="1">
      <alignment horizontal="left" vertical="center" wrapText="1" indent="1"/>
    </xf>
    <xf numFmtId="0" fontId="13" fillId="0" borderId="4" xfId="0" applyFont="1" applyBorder="1" applyAlignment="1">
      <alignment horizontal="center" vertical="center" wrapText="1"/>
    </xf>
    <xf numFmtId="0" fontId="14" fillId="0" borderId="4" xfId="0" applyFont="1" applyBorder="1" applyAlignment="1">
      <alignment horizontal="center" vertical="center" wrapText="1"/>
    </xf>
    <xf numFmtId="166" fontId="13" fillId="0" borderId="5" xfId="1" applyNumberFormat="1" applyFont="1" applyFill="1" applyBorder="1" applyAlignment="1">
      <alignment horizontal="left" vertical="center" wrapText="1" indent="3"/>
    </xf>
    <xf numFmtId="0" fontId="14" fillId="0" borderId="2" xfId="0" applyFont="1" applyBorder="1" applyAlignment="1">
      <alignment horizontal="left" vertical="center" wrapText="1"/>
    </xf>
    <xf numFmtId="0" fontId="14" fillId="0" borderId="2" xfId="0" applyFont="1" applyBorder="1" applyAlignment="1">
      <alignment horizontal="center" vertical="center" wrapText="1"/>
    </xf>
    <xf numFmtId="166" fontId="14" fillId="0" borderId="2" xfId="1" applyNumberFormat="1" applyFont="1" applyFill="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166" fontId="14" fillId="0" borderId="1" xfId="1" applyNumberFormat="1" applyFont="1" applyFill="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14" fillId="0" borderId="8" xfId="0" applyFont="1" applyBorder="1" applyAlignment="1">
      <alignment horizontal="center" vertical="center" wrapText="1"/>
    </xf>
    <xf numFmtId="166" fontId="14" fillId="0" borderId="9" xfId="1" applyNumberFormat="1" applyFont="1" applyFill="1" applyBorder="1" applyAlignment="1">
      <alignment horizontal="left" vertical="center" wrapText="1"/>
    </xf>
    <xf numFmtId="0" fontId="1" fillId="0" borderId="6" xfId="0" applyFont="1" applyBorder="1" applyAlignment="1">
      <alignment horizontal="center" vertical="top" wrapText="1"/>
    </xf>
    <xf numFmtId="166" fontId="1" fillId="0" borderId="2" xfId="1" applyNumberFormat="1" applyFont="1" applyFill="1" applyBorder="1" applyAlignment="1">
      <alignment wrapText="1"/>
    </xf>
    <xf numFmtId="0" fontId="1" fillId="0" borderId="2" xfId="0" applyFont="1" applyBorder="1" applyAlignment="1">
      <alignment wrapText="1"/>
    </xf>
    <xf numFmtId="165" fontId="2" fillId="0" borderId="1" xfId="0" applyNumberFormat="1" applyFont="1" applyBorder="1" applyAlignment="1">
      <alignment horizontal="center" wrapText="1"/>
    </xf>
    <xf numFmtId="165" fontId="2" fillId="0" borderId="2" xfId="0" applyNumberFormat="1" applyFont="1" applyBorder="1" applyAlignment="1">
      <alignment horizontal="center" wrapText="1"/>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6" fillId="0" borderId="2" xfId="0" applyFont="1" applyBorder="1" applyAlignment="1">
      <alignment horizontal="justify" vertical="justify" wrapText="1"/>
    </xf>
    <xf numFmtId="0" fontId="3" fillId="0" borderId="0" xfId="0" applyFont="1" applyAlignment="1">
      <alignment horizontal="left" vertical="top"/>
    </xf>
    <xf numFmtId="0" fontId="7" fillId="0" borderId="0" xfId="0" applyFont="1" applyAlignment="1">
      <alignment horizontal="left" vertical="top"/>
    </xf>
    <xf numFmtId="0" fontId="5" fillId="0" borderId="7" xfId="0" applyFont="1" applyBorder="1" applyAlignment="1">
      <alignment horizontal="center" vertical="center" wrapText="1"/>
    </xf>
    <xf numFmtId="0" fontId="5" fillId="0" borderId="19" xfId="0" applyFont="1" applyBorder="1" applyAlignment="1">
      <alignment horizontal="justify"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wrapText="1"/>
    </xf>
    <xf numFmtId="0" fontId="6" fillId="0" borderId="1" xfId="0" applyFont="1" applyBorder="1" applyAlignment="1">
      <alignment horizontal="justify" vertical="justify" wrapText="1"/>
    </xf>
    <xf numFmtId="0" fontId="6" fillId="0" borderId="1" xfId="0" applyFont="1" applyBorder="1" applyAlignment="1">
      <alignment horizontal="center" wrapText="1"/>
    </xf>
    <xf numFmtId="0" fontId="6" fillId="0" borderId="6" xfId="0" applyFont="1" applyBorder="1" applyAlignment="1">
      <alignment horizontal="justify" vertical="justify" wrapText="1"/>
    </xf>
    <xf numFmtId="0" fontId="6" fillId="0" borderId="6" xfId="0" applyFont="1" applyBorder="1" applyAlignment="1">
      <alignment horizontal="center" wrapText="1"/>
    </xf>
    <xf numFmtId="165" fontId="2" fillId="0" borderId="6" xfId="0" applyNumberFormat="1" applyFont="1" applyBorder="1" applyAlignment="1">
      <alignment horizontal="center" wrapText="1"/>
    </xf>
    <xf numFmtId="0" fontId="1"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0" xfId="0" applyFont="1" applyAlignment="1">
      <alignment horizontal="right"/>
    </xf>
    <xf numFmtId="0" fontId="15" fillId="0" borderId="0" xfId="0" applyFont="1" applyAlignment="1">
      <alignment vertical="center"/>
    </xf>
    <xf numFmtId="0" fontId="16" fillId="0" borderId="0" xfId="0" applyFont="1" applyAlignment="1">
      <alignment horizontal="justify" vertical="center" wrapText="1"/>
    </xf>
    <xf numFmtId="0" fontId="16" fillId="0" borderId="0" xfId="0" applyFont="1" applyAlignment="1">
      <alignment vertical="center" wrapText="1"/>
    </xf>
    <xf numFmtId="0" fontId="16" fillId="0" borderId="0" xfId="0" applyFont="1" applyAlignment="1">
      <alignment horizontal="center" vertical="center" wrapText="1"/>
    </xf>
    <xf numFmtId="166" fontId="16" fillId="0" borderId="0" xfId="1" applyNumberFormat="1" applyFont="1" applyFill="1" applyBorder="1" applyAlignment="1">
      <alignment vertical="center" wrapText="1"/>
    </xf>
    <xf numFmtId="0" fontId="16" fillId="0" borderId="0" xfId="0" applyFont="1" applyAlignment="1">
      <alignment horizontal="left" vertical="center"/>
    </xf>
    <xf numFmtId="0" fontId="17" fillId="0" borderId="0" xfId="0" applyFont="1" applyAlignment="1">
      <alignment vertical="center"/>
    </xf>
    <xf numFmtId="0" fontId="16" fillId="0" borderId="0" xfId="0" applyFont="1" applyAlignment="1">
      <alignment horizontal="right" vertical="center"/>
    </xf>
    <xf numFmtId="0" fontId="16" fillId="0" borderId="0" xfId="0" applyFont="1" applyAlignment="1">
      <alignment vertical="center"/>
    </xf>
    <xf numFmtId="0" fontId="18" fillId="0" borderId="12" xfId="0" applyFont="1" applyBorder="1" applyAlignment="1">
      <alignment horizontal="center" vertical="center" wrapText="1"/>
    </xf>
    <xf numFmtId="0" fontId="16" fillId="0" borderId="0" xfId="0" applyFont="1" applyAlignment="1">
      <alignment horizontal="center" vertical="center"/>
    </xf>
    <xf numFmtId="0" fontId="18" fillId="0" borderId="16" xfId="0" applyFont="1" applyBorder="1" applyAlignment="1">
      <alignment horizontal="center" vertical="center" wrapText="1"/>
    </xf>
    <xf numFmtId="166" fontId="18" fillId="0" borderId="16" xfId="1" applyNumberFormat="1" applyFont="1" applyFill="1" applyBorder="1" applyAlignment="1">
      <alignment horizontal="center" vertical="center" wrapText="1"/>
    </xf>
    <xf numFmtId="0" fontId="16" fillId="0" borderId="2" xfId="0" applyFont="1" applyBorder="1" applyAlignment="1">
      <alignment horizontal="center" vertical="center" wrapText="1"/>
    </xf>
    <xf numFmtId="0" fontId="16" fillId="0" borderId="2" xfId="0" applyFont="1" applyBorder="1" applyAlignment="1">
      <alignment horizontal="justify" vertical="center" wrapText="1"/>
    </xf>
    <xf numFmtId="0" fontId="19" fillId="0" borderId="2" xfId="0" applyFont="1" applyBorder="1" applyAlignment="1">
      <alignment horizontal="center" vertical="center" wrapText="1"/>
    </xf>
    <xf numFmtId="165" fontId="16" fillId="0" borderId="2" xfId="0" applyNumberFormat="1" applyFont="1" applyBorder="1" applyAlignment="1">
      <alignment horizontal="center" vertical="center" wrapText="1"/>
    </xf>
    <xf numFmtId="166" fontId="16" fillId="0" borderId="2" xfId="1" applyNumberFormat="1" applyFont="1" applyFill="1" applyBorder="1" applyAlignment="1">
      <alignment vertical="center" wrapText="1"/>
    </xf>
    <xf numFmtId="0" fontId="16" fillId="0" borderId="1" xfId="0" applyFont="1" applyBorder="1" applyAlignment="1">
      <alignment horizontal="center" vertical="center" wrapText="1"/>
    </xf>
    <xf numFmtId="0" fontId="19" fillId="0" borderId="1" xfId="0" applyFont="1" applyBorder="1" applyAlignment="1">
      <alignment horizontal="justify" vertical="center" wrapText="1"/>
    </xf>
    <xf numFmtId="0" fontId="19" fillId="0" borderId="1" xfId="0" applyFont="1" applyBorder="1" applyAlignment="1">
      <alignment horizontal="center" vertical="center" wrapText="1"/>
    </xf>
    <xf numFmtId="165" fontId="16" fillId="0" borderId="1" xfId="0" applyNumberFormat="1" applyFont="1" applyBorder="1" applyAlignment="1">
      <alignment horizontal="center" vertical="center" wrapText="1"/>
    </xf>
    <xf numFmtId="166" fontId="16" fillId="0" borderId="1" xfId="1" applyNumberFormat="1" applyFont="1" applyFill="1" applyBorder="1" applyAlignment="1">
      <alignment vertical="center" wrapText="1"/>
    </xf>
    <xf numFmtId="0" fontId="16" fillId="0" borderId="1" xfId="0" applyFont="1" applyBorder="1" applyAlignment="1">
      <alignment horizontal="justify" vertical="center" wrapText="1"/>
    </xf>
    <xf numFmtId="0" fontId="16" fillId="0" borderId="6" xfId="0" applyFont="1" applyBorder="1" applyAlignment="1">
      <alignment horizontal="center" vertical="center" wrapText="1"/>
    </xf>
    <xf numFmtId="0" fontId="19" fillId="0" borderId="6" xfId="0" applyFont="1" applyBorder="1" applyAlignment="1">
      <alignment horizontal="justify" vertical="center" wrapText="1"/>
    </xf>
    <xf numFmtId="0" fontId="19" fillId="0" borderId="6" xfId="0" applyFont="1" applyBorder="1" applyAlignment="1">
      <alignment horizontal="center" vertical="center" wrapText="1"/>
    </xf>
    <xf numFmtId="165" fontId="16" fillId="0" borderId="6" xfId="0" applyNumberFormat="1" applyFont="1" applyBorder="1" applyAlignment="1">
      <alignment horizontal="center" vertical="center" wrapText="1"/>
    </xf>
    <xf numFmtId="166" fontId="16" fillId="0" borderId="6" xfId="1" applyNumberFormat="1" applyFont="1" applyFill="1" applyBorder="1" applyAlignment="1">
      <alignment vertical="center" wrapText="1"/>
    </xf>
    <xf numFmtId="0" fontId="16" fillId="0" borderId="3" xfId="0" applyFont="1" applyBorder="1" applyAlignment="1">
      <alignment vertical="center" wrapText="1"/>
    </xf>
    <xf numFmtId="0" fontId="18" fillId="0" borderId="4" xfId="0" applyFont="1" applyBorder="1" applyAlignment="1">
      <alignment horizontal="right" vertical="center" wrapText="1"/>
    </xf>
    <xf numFmtId="0" fontId="18" fillId="0" borderId="4" xfId="0" applyFont="1" applyBorder="1" applyAlignment="1">
      <alignment vertical="center" wrapText="1"/>
    </xf>
    <xf numFmtId="0" fontId="18" fillId="0" borderId="4" xfId="0" applyFont="1" applyBorder="1" applyAlignment="1">
      <alignment horizontal="center" vertical="center" wrapText="1"/>
    </xf>
    <xf numFmtId="166" fontId="16" fillId="0" borderId="4" xfId="1" applyNumberFormat="1" applyFont="1" applyFill="1" applyBorder="1" applyAlignment="1">
      <alignment vertical="center" wrapText="1"/>
    </xf>
    <xf numFmtId="0" fontId="16" fillId="0" borderId="0" xfId="0" applyFont="1" applyAlignment="1">
      <alignment horizontal="justify" vertical="center"/>
    </xf>
    <xf numFmtId="166" fontId="16" fillId="0" borderId="0" xfId="1" applyNumberFormat="1" applyFont="1" applyFill="1" applyBorder="1" applyAlignment="1">
      <alignment horizontal="left" vertical="center"/>
    </xf>
    <xf numFmtId="166" fontId="22" fillId="0" borderId="5" xfId="1" applyNumberFormat="1" applyFont="1" applyFill="1" applyBorder="1" applyAlignment="1">
      <alignment vertical="center" wrapText="1"/>
    </xf>
    <xf numFmtId="166" fontId="22" fillId="0" borderId="4" xfId="1" applyNumberFormat="1" applyFont="1" applyFill="1" applyBorder="1" applyAlignment="1">
      <alignment vertical="center" wrapText="1"/>
    </xf>
    <xf numFmtId="166" fontId="10" fillId="0" borderId="4" xfId="1" applyNumberFormat="1" applyFont="1" applyFill="1" applyBorder="1" applyAlignment="1">
      <alignment horizontal="center" vertical="center" wrapText="1"/>
    </xf>
    <xf numFmtId="166" fontId="11" fillId="2" borderId="0" xfId="1" applyNumberFormat="1" applyFont="1" applyFill="1" applyBorder="1" applyAlignment="1">
      <alignment horizontal="left" vertical="top"/>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1" fillId="0" borderId="0" xfId="0" applyFont="1" applyAlignment="1">
      <alignment horizontal="center" vertical="center"/>
    </xf>
    <xf numFmtId="0" fontId="20" fillId="0" borderId="18" xfId="0" applyFont="1" applyBorder="1" applyAlignment="1">
      <alignment horizontal="left" vertical="center" wrapText="1"/>
    </xf>
    <xf numFmtId="0" fontId="16" fillId="0" borderId="18" xfId="0" applyFont="1" applyBorder="1" applyAlignment="1">
      <alignment horizontal="left" vertical="center" wrapText="1"/>
    </xf>
    <xf numFmtId="166" fontId="18" fillId="0" borderId="12" xfId="1" applyNumberFormat="1" applyFont="1" applyFill="1" applyBorder="1" applyAlignment="1">
      <alignment horizontal="center" vertical="center" wrapText="1"/>
    </xf>
    <xf numFmtId="0" fontId="18" fillId="0" borderId="13"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4" xfId="0" applyFont="1" applyBorder="1" applyAlignment="1">
      <alignment horizontal="center" vertical="center" wrapText="1"/>
    </xf>
    <xf numFmtId="0" fontId="1" fillId="0" borderId="0" xfId="0" applyFont="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1091775</xdr:colOff>
      <xdr:row>0</xdr:row>
      <xdr:rowOff>0</xdr:rowOff>
    </xdr:from>
    <xdr:to>
      <xdr:col>2</xdr:col>
      <xdr:colOff>114422</xdr:colOff>
      <xdr:row>4</xdr:row>
      <xdr:rowOff>76200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1625175" y="0"/>
          <a:ext cx="1699172" cy="7239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D29"/>
  <sheetViews>
    <sheetView tabSelected="1" view="pageBreakPreview" zoomScaleNormal="100" zoomScaleSheetLayoutView="100" workbookViewId="0">
      <selection activeCell="D29" sqref="D29"/>
    </sheetView>
  </sheetViews>
  <sheetFormatPr defaultRowHeight="12.75"/>
  <cols>
    <col min="1" max="1" width="9.33203125" style="11"/>
    <col min="2" max="2" width="46.83203125" style="11" customWidth="1"/>
    <col min="3" max="3" width="9.33203125" style="13"/>
    <col min="4" max="4" width="19.83203125" style="14" customWidth="1"/>
    <col min="5" max="16384" width="9.33203125" style="11"/>
  </cols>
  <sheetData>
    <row r="6" spans="1:4" ht="14.25">
      <c r="A6" s="93" t="s">
        <v>4</v>
      </c>
      <c r="B6" s="93"/>
      <c r="C6" s="93"/>
      <c r="D6" s="93"/>
    </row>
    <row r="7" spans="1:4" ht="15" thickBot="1">
      <c r="A7" s="12"/>
    </row>
    <row r="8" spans="1:4" ht="15.75" thickBot="1">
      <c r="A8" s="15" t="s">
        <v>5</v>
      </c>
      <c r="B8" s="16"/>
      <c r="C8" s="17"/>
      <c r="D8" s="18" t="s">
        <v>6</v>
      </c>
    </row>
    <row r="9" spans="1:4" ht="15">
      <c r="A9" s="19"/>
      <c r="B9" s="19"/>
      <c r="C9" s="20"/>
      <c r="D9" s="21"/>
    </row>
    <row r="10" spans="1:4" ht="15">
      <c r="A10" s="22" t="s">
        <v>7</v>
      </c>
      <c r="B10" s="23" t="s">
        <v>84</v>
      </c>
      <c r="C10" s="22" t="s">
        <v>8</v>
      </c>
      <c r="D10" s="24">
        <f>'HVAC-BOQ'!I21</f>
        <v>2000400</v>
      </c>
    </row>
    <row r="11" spans="1:4" ht="15">
      <c r="A11" s="25"/>
      <c r="B11" s="25"/>
      <c r="C11" s="26"/>
      <c r="D11" s="24"/>
    </row>
    <row r="12" spans="1:4" ht="15">
      <c r="A12" s="22" t="s">
        <v>9</v>
      </c>
      <c r="B12" s="23" t="s">
        <v>83</v>
      </c>
      <c r="C12" s="22" t="s">
        <v>8</v>
      </c>
      <c r="D12" s="24">
        <f>'FF-BOQ'!I25</f>
        <v>4181540</v>
      </c>
    </row>
    <row r="13" spans="1:4" ht="15">
      <c r="A13" s="25"/>
      <c r="B13" s="25"/>
      <c r="C13" s="26"/>
      <c r="D13" s="24"/>
    </row>
    <row r="14" spans="1:4" ht="15.75" thickBot="1">
      <c r="A14" s="25"/>
      <c r="B14" s="25"/>
      <c r="C14" s="26"/>
      <c r="D14" s="24"/>
    </row>
    <row r="15" spans="1:4" ht="15.75" thickBot="1">
      <c r="A15" s="91" t="s">
        <v>10</v>
      </c>
      <c r="B15" s="92"/>
      <c r="C15" s="27"/>
      <c r="D15" s="28">
        <f>SUM(D9:D14)</f>
        <v>6181940</v>
      </c>
    </row>
    <row r="20" spans="4:4" ht="14.25">
      <c r="D20" s="90" t="s">
        <v>85</v>
      </c>
    </row>
    <row r="26" spans="4:4">
      <c r="D26" s="14">
        <f>D15*8%</f>
        <v>494555.2</v>
      </c>
    </row>
    <row r="29" spans="4:4">
      <c r="D29" s="14">
        <f>D15-D26</f>
        <v>5687384.7999999998</v>
      </c>
    </row>
  </sheetData>
  <mergeCells count="2">
    <mergeCell ref="A15:B15"/>
    <mergeCell ref="A6:D6"/>
  </mergeCells>
  <printOptions horizontalCentered="1"/>
  <pageMargins left="0.5"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A13" zoomScaleNormal="100" zoomScaleSheetLayoutView="85" workbookViewId="0">
      <selection activeCell="I8" sqref="I8"/>
    </sheetView>
  </sheetViews>
  <sheetFormatPr defaultRowHeight="12.75"/>
  <cols>
    <col min="1" max="1" width="7.83203125" style="56" customWidth="1"/>
    <col min="2" max="2" width="81" style="85" customWidth="1"/>
    <col min="3" max="3" width="8.5" style="56" customWidth="1"/>
    <col min="4" max="4" width="6.1640625" style="61" customWidth="1"/>
    <col min="5" max="5" width="9.83203125" style="86" bestFit="1" customWidth="1"/>
    <col min="6" max="6" width="11.6640625" style="86" customWidth="1"/>
    <col min="7" max="7" width="8.6640625" style="86" bestFit="1" customWidth="1"/>
    <col min="8" max="8" width="11.5" style="86" customWidth="1"/>
    <col min="9" max="9" width="15.33203125" style="56" customWidth="1"/>
    <col min="10" max="16384" width="9.33203125" style="56"/>
  </cols>
  <sheetData>
    <row r="1" spans="1:9" ht="15">
      <c r="A1" s="51" t="s">
        <v>4</v>
      </c>
      <c r="B1" s="52"/>
      <c r="C1" s="53"/>
      <c r="D1" s="54"/>
      <c r="E1" s="55"/>
      <c r="F1" s="55"/>
      <c r="G1" s="55"/>
      <c r="H1" s="55"/>
      <c r="I1" s="53"/>
    </row>
    <row r="2" spans="1:9" ht="15">
      <c r="A2" s="57" t="s">
        <v>14</v>
      </c>
      <c r="B2" s="52"/>
      <c r="C2" s="53"/>
      <c r="D2" s="54"/>
      <c r="E2" s="55"/>
      <c r="F2" s="55"/>
      <c r="G2" s="55"/>
      <c r="H2" s="55"/>
      <c r="I2" s="53"/>
    </row>
    <row r="3" spans="1:9" ht="15">
      <c r="A3" s="57"/>
      <c r="B3" s="52"/>
      <c r="C3" s="53"/>
      <c r="D3" s="54"/>
      <c r="E3" s="55"/>
      <c r="F3" s="55"/>
      <c r="G3" s="55"/>
      <c r="H3" s="55"/>
      <c r="I3" s="53"/>
    </row>
    <row r="4" spans="1:9" ht="15">
      <c r="A4" s="51" t="s">
        <v>16</v>
      </c>
      <c r="B4" s="52"/>
      <c r="C4" s="53"/>
      <c r="D4" s="54"/>
      <c r="E4" s="55"/>
      <c r="F4" s="55"/>
      <c r="G4" s="55"/>
      <c r="H4" s="55"/>
      <c r="I4" s="58" t="s">
        <v>34</v>
      </c>
    </row>
    <row r="5" spans="1:9" ht="13.5" thickBot="1">
      <c r="A5" s="59" t="s">
        <v>17</v>
      </c>
      <c r="B5" s="52"/>
      <c r="C5" s="53"/>
      <c r="D5" s="54"/>
      <c r="E5" s="55"/>
      <c r="F5" s="55"/>
      <c r="G5" s="55"/>
      <c r="H5" s="55"/>
      <c r="I5" s="58" t="s">
        <v>15</v>
      </c>
    </row>
    <row r="6" spans="1:9" s="61" customFormat="1">
      <c r="A6" s="101" t="s">
        <v>18</v>
      </c>
      <c r="B6" s="99" t="s">
        <v>2</v>
      </c>
      <c r="C6" s="60" t="s">
        <v>19</v>
      </c>
      <c r="D6" s="60" t="s">
        <v>20</v>
      </c>
      <c r="E6" s="96" t="s">
        <v>21</v>
      </c>
      <c r="F6" s="96"/>
      <c r="G6" s="96" t="s">
        <v>22</v>
      </c>
      <c r="H6" s="96"/>
      <c r="I6" s="97" t="s">
        <v>23</v>
      </c>
    </row>
    <row r="7" spans="1:9" s="61" customFormat="1" ht="13.5" thickBot="1">
      <c r="A7" s="102"/>
      <c r="B7" s="100"/>
      <c r="C7" s="62"/>
      <c r="D7" s="62"/>
      <c r="E7" s="63" t="s">
        <v>11</v>
      </c>
      <c r="F7" s="63" t="s">
        <v>6</v>
      </c>
      <c r="G7" s="63" t="s">
        <v>11</v>
      </c>
      <c r="H7" s="63" t="s">
        <v>6</v>
      </c>
      <c r="I7" s="98"/>
    </row>
    <row r="8" spans="1:9" ht="102">
      <c r="A8" s="64">
        <v>1</v>
      </c>
      <c r="B8" s="65" t="s">
        <v>78</v>
      </c>
      <c r="C8" s="66" t="s">
        <v>24</v>
      </c>
      <c r="D8" s="67">
        <v>135</v>
      </c>
      <c r="E8" s="68">
        <v>6000</v>
      </c>
      <c r="F8" s="68">
        <f t="shared" ref="F8:F20" si="0">E8*D8</f>
        <v>810000</v>
      </c>
      <c r="G8" s="68">
        <v>1000</v>
      </c>
      <c r="H8" s="68">
        <f t="shared" ref="H8:H20" si="1">G8*D8</f>
        <v>135000</v>
      </c>
      <c r="I8" s="68">
        <f t="shared" ref="I8:I20" si="2">H8+F8</f>
        <v>945000</v>
      </c>
    </row>
    <row r="9" spans="1:9" ht="51">
      <c r="A9" s="69">
        <v>2</v>
      </c>
      <c r="B9" s="70" t="s">
        <v>25</v>
      </c>
      <c r="C9" s="71" t="s">
        <v>24</v>
      </c>
      <c r="D9" s="72">
        <v>130</v>
      </c>
      <c r="E9" s="73">
        <v>2200</v>
      </c>
      <c r="F9" s="68">
        <f t="shared" si="0"/>
        <v>286000</v>
      </c>
      <c r="G9" s="73">
        <v>600</v>
      </c>
      <c r="H9" s="68">
        <f t="shared" si="1"/>
        <v>78000</v>
      </c>
      <c r="I9" s="68">
        <f t="shared" si="2"/>
        <v>364000</v>
      </c>
    </row>
    <row r="10" spans="1:9" ht="76.5">
      <c r="A10" s="69">
        <v>3</v>
      </c>
      <c r="B10" s="74" t="s">
        <v>79</v>
      </c>
      <c r="C10" s="71" t="s">
        <v>24</v>
      </c>
      <c r="D10" s="72">
        <v>1</v>
      </c>
      <c r="E10" s="73">
        <v>55000</v>
      </c>
      <c r="F10" s="68">
        <f t="shared" si="0"/>
        <v>55000</v>
      </c>
      <c r="G10" s="73">
        <v>5000</v>
      </c>
      <c r="H10" s="68">
        <f t="shared" si="1"/>
        <v>5000</v>
      </c>
      <c r="I10" s="68">
        <f t="shared" si="2"/>
        <v>60000</v>
      </c>
    </row>
    <row r="11" spans="1:9">
      <c r="A11" s="69">
        <v>3.1</v>
      </c>
      <c r="B11" s="70" t="s">
        <v>36</v>
      </c>
      <c r="C11" s="71" t="s">
        <v>24</v>
      </c>
      <c r="D11" s="72">
        <v>1</v>
      </c>
      <c r="E11" s="73">
        <v>55000</v>
      </c>
      <c r="F11" s="68">
        <f t="shared" si="0"/>
        <v>55000</v>
      </c>
      <c r="G11" s="73">
        <v>5000</v>
      </c>
      <c r="H11" s="68">
        <f t="shared" si="1"/>
        <v>5000</v>
      </c>
      <c r="I11" s="68">
        <f t="shared" si="2"/>
        <v>60000</v>
      </c>
    </row>
    <row r="12" spans="1:9" ht="25.5">
      <c r="A12" s="69" t="s">
        <v>37</v>
      </c>
      <c r="B12" s="74" t="s">
        <v>80</v>
      </c>
      <c r="C12" s="71" t="s">
        <v>1</v>
      </c>
      <c r="D12" s="72">
        <v>3</v>
      </c>
      <c r="E12" s="73">
        <v>4800</v>
      </c>
      <c r="F12" s="68">
        <f t="shared" si="0"/>
        <v>14400</v>
      </c>
      <c r="G12" s="73">
        <v>1000</v>
      </c>
      <c r="H12" s="68">
        <f t="shared" si="1"/>
        <v>3000</v>
      </c>
      <c r="I12" s="68">
        <f t="shared" si="2"/>
        <v>17400</v>
      </c>
    </row>
    <row r="13" spans="1:9">
      <c r="A13" s="69" t="s">
        <v>35</v>
      </c>
      <c r="B13" s="70" t="s">
        <v>26</v>
      </c>
      <c r="C13" s="71" t="s">
        <v>1</v>
      </c>
      <c r="D13" s="72">
        <v>1</v>
      </c>
      <c r="E13" s="73">
        <v>8000</v>
      </c>
      <c r="F13" s="68">
        <f t="shared" si="0"/>
        <v>8000</v>
      </c>
      <c r="G13" s="73">
        <v>1000</v>
      </c>
      <c r="H13" s="68">
        <f t="shared" si="1"/>
        <v>1000</v>
      </c>
      <c r="I13" s="68">
        <f t="shared" si="2"/>
        <v>9000</v>
      </c>
    </row>
    <row r="14" spans="1:9" ht="25.5">
      <c r="A14" s="69" t="s">
        <v>38</v>
      </c>
      <c r="B14" s="74" t="s">
        <v>81</v>
      </c>
      <c r="C14" s="71" t="s">
        <v>12</v>
      </c>
      <c r="D14" s="72">
        <v>20</v>
      </c>
      <c r="E14" s="73">
        <v>11000</v>
      </c>
      <c r="F14" s="68">
        <f t="shared" si="0"/>
        <v>220000</v>
      </c>
      <c r="G14" s="73">
        <v>100</v>
      </c>
      <c r="H14" s="68">
        <f t="shared" si="1"/>
        <v>2000</v>
      </c>
      <c r="I14" s="68">
        <f t="shared" si="2"/>
        <v>222000</v>
      </c>
    </row>
    <row r="15" spans="1:9" ht="38.25">
      <c r="A15" s="69">
        <v>4</v>
      </c>
      <c r="B15" s="70" t="s">
        <v>27</v>
      </c>
      <c r="C15" s="71" t="s">
        <v>24</v>
      </c>
      <c r="D15" s="72">
        <v>1</v>
      </c>
      <c r="E15" s="73">
        <v>55000</v>
      </c>
      <c r="F15" s="68">
        <f t="shared" si="0"/>
        <v>55000</v>
      </c>
      <c r="G15" s="73">
        <v>5000</v>
      </c>
      <c r="H15" s="68">
        <f t="shared" si="1"/>
        <v>5000</v>
      </c>
      <c r="I15" s="68">
        <f t="shared" si="2"/>
        <v>60000</v>
      </c>
    </row>
    <row r="16" spans="1:9" ht="42.75" customHeight="1">
      <c r="A16" s="69">
        <v>5</v>
      </c>
      <c r="B16" s="70" t="s">
        <v>28</v>
      </c>
      <c r="C16" s="71" t="s">
        <v>24</v>
      </c>
      <c r="D16" s="72">
        <v>15</v>
      </c>
      <c r="E16" s="73">
        <v>5000</v>
      </c>
      <c r="F16" s="68">
        <f t="shared" si="0"/>
        <v>75000</v>
      </c>
      <c r="G16" s="73">
        <v>1000</v>
      </c>
      <c r="H16" s="68">
        <f t="shared" si="1"/>
        <v>15000</v>
      </c>
      <c r="I16" s="68">
        <f t="shared" si="2"/>
        <v>90000</v>
      </c>
    </row>
    <row r="17" spans="1:9" ht="38.25">
      <c r="A17" s="69">
        <v>6</v>
      </c>
      <c r="B17" s="70" t="s">
        <v>29</v>
      </c>
      <c r="C17" s="71" t="s">
        <v>24</v>
      </c>
      <c r="D17" s="72">
        <v>1</v>
      </c>
      <c r="E17" s="73">
        <v>48000</v>
      </c>
      <c r="F17" s="68">
        <f t="shared" si="0"/>
        <v>48000</v>
      </c>
      <c r="G17" s="73">
        <v>5000</v>
      </c>
      <c r="H17" s="68">
        <f t="shared" si="1"/>
        <v>5000</v>
      </c>
      <c r="I17" s="68">
        <f t="shared" si="2"/>
        <v>53000</v>
      </c>
    </row>
    <row r="18" spans="1:9" ht="66.75" customHeight="1">
      <c r="A18" s="69">
        <v>7</v>
      </c>
      <c r="B18" s="70" t="s">
        <v>30</v>
      </c>
      <c r="C18" s="71" t="s">
        <v>13</v>
      </c>
      <c r="D18" s="72">
        <v>1</v>
      </c>
      <c r="E18" s="73">
        <v>20000</v>
      </c>
      <c r="F18" s="68">
        <f t="shared" si="0"/>
        <v>20000</v>
      </c>
      <c r="G18" s="73">
        <v>20000</v>
      </c>
      <c r="H18" s="68">
        <f t="shared" si="1"/>
        <v>20000</v>
      </c>
      <c r="I18" s="68">
        <f t="shared" si="2"/>
        <v>40000</v>
      </c>
    </row>
    <row r="19" spans="1:9" ht="71.25" customHeight="1">
      <c r="A19" s="69">
        <v>8</v>
      </c>
      <c r="B19" s="70" t="s">
        <v>31</v>
      </c>
      <c r="C19" s="71" t="s">
        <v>13</v>
      </c>
      <c r="D19" s="72">
        <v>1</v>
      </c>
      <c r="E19" s="73">
        <v>10000</v>
      </c>
      <c r="F19" s="68">
        <f t="shared" si="0"/>
        <v>10000</v>
      </c>
      <c r="G19" s="73">
        <v>30000</v>
      </c>
      <c r="H19" s="68">
        <f t="shared" si="1"/>
        <v>30000</v>
      </c>
      <c r="I19" s="68">
        <f t="shared" si="2"/>
        <v>40000</v>
      </c>
    </row>
    <row r="20" spans="1:9" ht="75" customHeight="1" thickBot="1">
      <c r="A20" s="75">
        <v>9</v>
      </c>
      <c r="B20" s="76" t="s">
        <v>32</v>
      </c>
      <c r="C20" s="77" t="s">
        <v>13</v>
      </c>
      <c r="D20" s="78">
        <v>1</v>
      </c>
      <c r="E20" s="79">
        <v>20000</v>
      </c>
      <c r="F20" s="68">
        <f t="shared" si="0"/>
        <v>20000</v>
      </c>
      <c r="G20" s="79">
        <v>20000</v>
      </c>
      <c r="H20" s="68">
        <f t="shared" si="1"/>
        <v>20000</v>
      </c>
      <c r="I20" s="68">
        <f t="shared" si="2"/>
        <v>40000</v>
      </c>
    </row>
    <row r="21" spans="1:9" ht="22.5" customHeight="1" thickBot="1">
      <c r="A21" s="80"/>
      <c r="B21" s="81" t="s">
        <v>33</v>
      </c>
      <c r="C21" s="82"/>
      <c r="D21" s="83"/>
      <c r="E21" s="84"/>
      <c r="F21" s="87">
        <f>SUM(F8:F20)</f>
        <v>1676400</v>
      </c>
      <c r="G21" s="88"/>
      <c r="H21" s="87">
        <f>SUM(H8:H20)</f>
        <v>324000</v>
      </c>
      <c r="I21" s="87">
        <f>SUM(I8:I20)</f>
        <v>2000400</v>
      </c>
    </row>
    <row r="22" spans="1:9" ht="44.25" customHeight="1">
      <c r="A22" s="94" t="s">
        <v>82</v>
      </c>
      <c r="B22" s="95"/>
      <c r="C22" s="95"/>
      <c r="D22" s="95"/>
      <c r="E22" s="95"/>
      <c r="F22" s="95"/>
      <c r="G22" s="95"/>
      <c r="H22" s="95"/>
      <c r="I22" s="95"/>
    </row>
  </sheetData>
  <mergeCells count="6">
    <mergeCell ref="A22:I22"/>
    <mergeCell ref="E6:F6"/>
    <mergeCell ref="G6:H6"/>
    <mergeCell ref="I6:I7"/>
    <mergeCell ref="B6:B7"/>
    <mergeCell ref="A6:A7"/>
  </mergeCells>
  <printOptions horizontalCentered="1"/>
  <pageMargins left="0.5" right="0.5" top="0.49" bottom="0.56999999999999995" header="0.3" footer="0.3"/>
  <pageSetup paperSize="9" scale="88" orientation="landscape" r:id="rId1"/>
  <headerFooter>
    <oddFooter>&amp;R&amp;P / &amp;N</oddFooter>
  </headerFooter>
  <rowBreaks count="1" manualBreakCount="1">
    <brk id="17"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9"/>
  <sheetViews>
    <sheetView zoomScaleNormal="100" zoomScaleSheetLayoutView="100" workbookViewId="0">
      <selection activeCell="E20" sqref="E20"/>
    </sheetView>
  </sheetViews>
  <sheetFormatPr defaultRowHeight="12.75"/>
  <cols>
    <col min="1" max="1" width="6.5" style="1" customWidth="1"/>
    <col min="2" max="2" width="71.6640625" style="3" customWidth="1"/>
    <col min="3" max="3" width="7.33203125" style="4" customWidth="1"/>
    <col min="4" max="4" width="6.33203125" style="4" customWidth="1"/>
    <col min="5" max="5" width="10" style="5" customWidth="1"/>
    <col min="6" max="6" width="12.1640625" style="5" customWidth="1"/>
    <col min="7" max="7" width="10" style="5" customWidth="1"/>
    <col min="8" max="8" width="13.83203125" style="5" customWidth="1"/>
    <col min="9" max="9" width="14.6640625" style="5" customWidth="1"/>
    <col min="10" max="16384" width="9.33203125" style="1"/>
  </cols>
  <sheetData>
    <row r="1" spans="1:9" ht="12.95" customHeight="1">
      <c r="A1" s="37" t="s">
        <v>4</v>
      </c>
    </row>
    <row r="2" spans="1:9" ht="12.95" customHeight="1">
      <c r="A2" s="38" t="s">
        <v>51</v>
      </c>
    </row>
    <row r="3" spans="1:9" ht="12.95" customHeight="1">
      <c r="A3" s="38"/>
    </row>
    <row r="4" spans="1:9" ht="12.95" customHeight="1">
      <c r="A4" s="37" t="s">
        <v>16</v>
      </c>
      <c r="I4" s="50" t="s">
        <v>71</v>
      </c>
    </row>
    <row r="5" spans="1:9" ht="12.95" customHeight="1" thickBot="1">
      <c r="A5" s="38" t="s">
        <v>72</v>
      </c>
      <c r="I5" s="50" t="s">
        <v>73</v>
      </c>
    </row>
    <row r="6" spans="1:9" s="6" customFormat="1" ht="24" customHeight="1" thickBot="1">
      <c r="A6" s="39" t="s">
        <v>18</v>
      </c>
      <c r="B6" s="40" t="s">
        <v>2</v>
      </c>
      <c r="C6" s="34" t="s">
        <v>3</v>
      </c>
      <c r="D6" s="34" t="s">
        <v>20</v>
      </c>
      <c r="E6" s="34" t="s">
        <v>52</v>
      </c>
      <c r="F6" s="34" t="s">
        <v>6</v>
      </c>
      <c r="G6" s="34" t="s">
        <v>53</v>
      </c>
      <c r="H6" s="34" t="s">
        <v>6</v>
      </c>
      <c r="I6" s="35" t="s">
        <v>39</v>
      </c>
    </row>
    <row r="7" spans="1:9" ht="45">
      <c r="A7" s="41"/>
      <c r="B7" s="36" t="s">
        <v>74</v>
      </c>
      <c r="C7" s="42"/>
      <c r="D7" s="33"/>
      <c r="E7" s="31"/>
      <c r="F7" s="31"/>
      <c r="G7" s="31"/>
      <c r="H7" s="31"/>
      <c r="I7" s="31"/>
    </row>
    <row r="8" spans="1:9" ht="56.25">
      <c r="A8" s="9">
        <v>1</v>
      </c>
      <c r="B8" s="36" t="s">
        <v>55</v>
      </c>
      <c r="C8" s="42"/>
      <c r="D8" s="33"/>
      <c r="E8" s="31"/>
      <c r="F8" s="31"/>
      <c r="G8" s="31"/>
      <c r="H8" s="31"/>
      <c r="I8" s="31"/>
    </row>
    <row r="9" spans="1:9">
      <c r="A9" s="9" t="s">
        <v>41</v>
      </c>
      <c r="B9" s="36" t="s">
        <v>40</v>
      </c>
      <c r="C9" s="42" t="s">
        <v>54</v>
      </c>
      <c r="D9" s="33">
        <v>125</v>
      </c>
      <c r="E9" s="30">
        <v>2850</v>
      </c>
      <c r="F9" s="30">
        <f>E9*D9</f>
        <v>356250</v>
      </c>
      <c r="G9" s="30">
        <v>1000</v>
      </c>
      <c r="H9" s="30">
        <f>G9*D9</f>
        <v>125000</v>
      </c>
      <c r="I9" s="30">
        <f>H9+F9</f>
        <v>481250</v>
      </c>
    </row>
    <row r="10" spans="1:9" ht="12.95" customHeight="1">
      <c r="A10" s="7" t="s">
        <v>42</v>
      </c>
      <c r="B10" s="43" t="s">
        <v>56</v>
      </c>
      <c r="C10" s="44" t="s">
        <v>54</v>
      </c>
      <c r="D10" s="32">
        <v>95</v>
      </c>
      <c r="E10" s="30">
        <v>3560</v>
      </c>
      <c r="F10" s="30">
        <f t="shared" ref="F10:F17" si="0">E10*D10</f>
        <v>338200</v>
      </c>
      <c r="G10" s="30">
        <v>1200</v>
      </c>
      <c r="H10" s="30">
        <f t="shared" ref="H10:H17" si="1">G10*D10</f>
        <v>114000</v>
      </c>
      <c r="I10" s="30">
        <f t="shared" ref="I10:I17" si="2">H10+F10</f>
        <v>452200</v>
      </c>
    </row>
    <row r="11" spans="1:9" ht="12.95" customHeight="1">
      <c r="A11" s="7" t="s">
        <v>43</v>
      </c>
      <c r="B11" s="43" t="s">
        <v>57</v>
      </c>
      <c r="C11" s="44" t="s">
        <v>54</v>
      </c>
      <c r="D11" s="32">
        <v>15</v>
      </c>
      <c r="E11" s="30">
        <v>4250</v>
      </c>
      <c r="F11" s="30">
        <f t="shared" si="0"/>
        <v>63750</v>
      </c>
      <c r="G11" s="30">
        <v>1300</v>
      </c>
      <c r="H11" s="30">
        <f t="shared" si="1"/>
        <v>19500</v>
      </c>
      <c r="I11" s="30">
        <f t="shared" si="2"/>
        <v>83250</v>
      </c>
    </row>
    <row r="12" spans="1:9" ht="12.95" customHeight="1">
      <c r="A12" s="7" t="s">
        <v>44</v>
      </c>
      <c r="B12" s="43" t="s">
        <v>58</v>
      </c>
      <c r="C12" s="44" t="s">
        <v>54</v>
      </c>
      <c r="D12" s="32">
        <v>20</v>
      </c>
      <c r="E12" s="30">
        <v>5560</v>
      </c>
      <c r="F12" s="30">
        <f t="shared" si="0"/>
        <v>111200</v>
      </c>
      <c r="G12" s="30">
        <v>1400</v>
      </c>
      <c r="H12" s="30">
        <f t="shared" si="1"/>
        <v>28000</v>
      </c>
      <c r="I12" s="30">
        <f t="shared" si="2"/>
        <v>139200</v>
      </c>
    </row>
    <row r="13" spans="1:9" ht="12.95" customHeight="1">
      <c r="A13" s="7" t="s">
        <v>45</v>
      </c>
      <c r="B13" s="43" t="s">
        <v>59</v>
      </c>
      <c r="C13" s="44" t="s">
        <v>54</v>
      </c>
      <c r="D13" s="32">
        <v>20</v>
      </c>
      <c r="E13" s="30">
        <v>9450</v>
      </c>
      <c r="F13" s="30">
        <f t="shared" si="0"/>
        <v>189000</v>
      </c>
      <c r="G13" s="30">
        <v>1500</v>
      </c>
      <c r="H13" s="30">
        <f t="shared" si="1"/>
        <v>30000</v>
      </c>
      <c r="I13" s="30">
        <f t="shared" si="2"/>
        <v>219000</v>
      </c>
    </row>
    <row r="14" spans="1:9" ht="12.95" customHeight="1">
      <c r="A14" s="7" t="s">
        <v>46</v>
      </c>
      <c r="B14" s="43" t="s">
        <v>60</v>
      </c>
      <c r="C14" s="44" t="s">
        <v>54</v>
      </c>
      <c r="D14" s="32">
        <v>90</v>
      </c>
      <c r="E14" s="30">
        <v>11200</v>
      </c>
      <c r="F14" s="30">
        <f t="shared" si="0"/>
        <v>1008000</v>
      </c>
      <c r="G14" s="30">
        <v>1700</v>
      </c>
      <c r="H14" s="30">
        <f t="shared" si="1"/>
        <v>153000</v>
      </c>
      <c r="I14" s="30">
        <f t="shared" si="2"/>
        <v>1161000</v>
      </c>
    </row>
    <row r="15" spans="1:9" ht="12.95" customHeight="1">
      <c r="A15" s="7" t="s">
        <v>47</v>
      </c>
      <c r="B15" s="43" t="s">
        <v>61</v>
      </c>
      <c r="C15" s="44" t="s">
        <v>54</v>
      </c>
      <c r="D15" s="32">
        <v>20</v>
      </c>
      <c r="E15" s="30">
        <v>16222</v>
      </c>
      <c r="F15" s="30">
        <f t="shared" si="0"/>
        <v>324440</v>
      </c>
      <c r="G15" s="30">
        <v>2000</v>
      </c>
      <c r="H15" s="30">
        <f t="shared" si="1"/>
        <v>40000</v>
      </c>
      <c r="I15" s="30">
        <f t="shared" si="2"/>
        <v>364440</v>
      </c>
    </row>
    <row r="16" spans="1:9" ht="24" customHeight="1">
      <c r="A16" s="7" t="s">
        <v>48</v>
      </c>
      <c r="B16" s="8" t="s">
        <v>62</v>
      </c>
      <c r="C16" s="44" t="s">
        <v>12</v>
      </c>
      <c r="D16" s="32">
        <v>56</v>
      </c>
      <c r="E16" s="30">
        <v>4500</v>
      </c>
      <c r="F16" s="30">
        <f t="shared" si="0"/>
        <v>252000</v>
      </c>
      <c r="G16" s="30">
        <v>750</v>
      </c>
      <c r="H16" s="30">
        <f t="shared" si="1"/>
        <v>42000</v>
      </c>
      <c r="I16" s="30">
        <f t="shared" si="2"/>
        <v>294000</v>
      </c>
    </row>
    <row r="17" spans="1:9" ht="22.5">
      <c r="A17" s="7" t="s">
        <v>42</v>
      </c>
      <c r="B17" s="43" t="s">
        <v>63</v>
      </c>
      <c r="C17" s="44" t="s">
        <v>12</v>
      </c>
      <c r="D17" s="32">
        <v>51</v>
      </c>
      <c r="E17" s="30">
        <v>8900</v>
      </c>
      <c r="F17" s="30">
        <f t="shared" si="0"/>
        <v>453900</v>
      </c>
      <c r="G17" s="30">
        <v>800</v>
      </c>
      <c r="H17" s="30">
        <f t="shared" si="1"/>
        <v>40800</v>
      </c>
      <c r="I17" s="30">
        <f t="shared" si="2"/>
        <v>494700</v>
      </c>
    </row>
    <row r="18" spans="1:9" ht="26.1" customHeight="1">
      <c r="A18" s="7" t="s">
        <v>49</v>
      </c>
      <c r="B18" s="8" t="s">
        <v>64</v>
      </c>
      <c r="C18" s="44" t="s">
        <v>12</v>
      </c>
      <c r="D18" s="32">
        <v>2</v>
      </c>
      <c r="E18" s="30">
        <v>127000</v>
      </c>
      <c r="F18" s="30">
        <f>E18*D18</f>
        <v>254000</v>
      </c>
      <c r="G18" s="30">
        <v>5000</v>
      </c>
      <c r="H18" s="30">
        <f>G18*D18</f>
        <v>10000</v>
      </c>
      <c r="I18" s="30">
        <f>H18+F18</f>
        <v>264000</v>
      </c>
    </row>
    <row r="19" spans="1:9" ht="25.5">
      <c r="A19" s="7" t="s">
        <v>50</v>
      </c>
      <c r="B19" s="8" t="s">
        <v>0</v>
      </c>
      <c r="C19" s="44" t="s">
        <v>1</v>
      </c>
      <c r="D19" s="32">
        <v>1</v>
      </c>
      <c r="E19" s="30">
        <v>29000</v>
      </c>
      <c r="F19" s="30">
        <f t="shared" ref="F19:F24" si="3">E19*D19</f>
        <v>29000</v>
      </c>
      <c r="G19" s="30">
        <v>1000</v>
      </c>
      <c r="H19" s="30">
        <f t="shared" ref="H19:H24" si="4">G19*D19</f>
        <v>1000</v>
      </c>
      <c r="I19" s="30">
        <f t="shared" ref="I19:I24" si="5">H19+F19</f>
        <v>30000</v>
      </c>
    </row>
    <row r="20" spans="1:9" ht="15" customHeight="1">
      <c r="A20" s="7" t="s">
        <v>42</v>
      </c>
      <c r="B20" s="43" t="s">
        <v>65</v>
      </c>
      <c r="C20" s="44" t="s">
        <v>1</v>
      </c>
      <c r="D20" s="32">
        <v>1</v>
      </c>
      <c r="E20" s="30">
        <v>17500</v>
      </c>
      <c r="F20" s="30">
        <f t="shared" si="3"/>
        <v>17500</v>
      </c>
      <c r="G20" s="30">
        <v>1000</v>
      </c>
      <c r="H20" s="30">
        <f t="shared" si="4"/>
        <v>1000</v>
      </c>
      <c r="I20" s="30">
        <f t="shared" si="5"/>
        <v>18500</v>
      </c>
    </row>
    <row r="21" spans="1:9" ht="22.5">
      <c r="A21" s="7">
        <v>5</v>
      </c>
      <c r="B21" s="43" t="s">
        <v>66</v>
      </c>
      <c r="C21" s="44" t="s">
        <v>13</v>
      </c>
      <c r="D21" s="32">
        <v>1</v>
      </c>
      <c r="E21" s="30">
        <v>10000</v>
      </c>
      <c r="F21" s="30">
        <f t="shared" si="3"/>
        <v>10000</v>
      </c>
      <c r="G21" s="30">
        <v>15000</v>
      </c>
      <c r="H21" s="30">
        <f t="shared" si="4"/>
        <v>15000</v>
      </c>
      <c r="I21" s="30">
        <f t="shared" si="5"/>
        <v>25000</v>
      </c>
    </row>
    <row r="22" spans="1:9">
      <c r="A22" s="7">
        <v>6</v>
      </c>
      <c r="B22" s="43" t="s">
        <v>67</v>
      </c>
      <c r="C22" s="44" t="s">
        <v>13</v>
      </c>
      <c r="D22" s="32">
        <v>1</v>
      </c>
      <c r="E22" s="30">
        <v>40000</v>
      </c>
      <c r="F22" s="30">
        <f t="shared" si="3"/>
        <v>40000</v>
      </c>
      <c r="G22" s="30">
        <v>40000</v>
      </c>
      <c r="H22" s="30">
        <f t="shared" si="4"/>
        <v>40000</v>
      </c>
      <c r="I22" s="30">
        <f t="shared" si="5"/>
        <v>80000</v>
      </c>
    </row>
    <row r="23" spans="1:9" ht="15" customHeight="1">
      <c r="A23" s="7">
        <v>7</v>
      </c>
      <c r="B23" s="8" t="s">
        <v>68</v>
      </c>
      <c r="C23" s="44" t="s">
        <v>13</v>
      </c>
      <c r="D23" s="32">
        <v>1</v>
      </c>
      <c r="E23" s="30">
        <v>15000</v>
      </c>
      <c r="F23" s="30">
        <f t="shared" si="3"/>
        <v>15000</v>
      </c>
      <c r="G23" s="30">
        <v>30000</v>
      </c>
      <c r="H23" s="30">
        <f t="shared" si="4"/>
        <v>30000</v>
      </c>
      <c r="I23" s="30">
        <f t="shared" si="5"/>
        <v>45000</v>
      </c>
    </row>
    <row r="24" spans="1:9" ht="23.25" thickBot="1">
      <c r="A24" s="29">
        <v>8</v>
      </c>
      <c r="B24" s="45" t="s">
        <v>69</v>
      </c>
      <c r="C24" s="46" t="s">
        <v>13</v>
      </c>
      <c r="D24" s="47">
        <v>1</v>
      </c>
      <c r="E24" s="30"/>
      <c r="F24" s="30">
        <f t="shared" si="3"/>
        <v>0</v>
      </c>
      <c r="G24" s="30">
        <v>30000</v>
      </c>
      <c r="H24" s="30">
        <f t="shared" si="4"/>
        <v>30000</v>
      </c>
      <c r="I24" s="30">
        <f t="shared" si="5"/>
        <v>30000</v>
      </c>
    </row>
    <row r="25" spans="1:9" s="2" customFormat="1" ht="20.100000000000001" customHeight="1" thickBot="1">
      <c r="A25" s="48"/>
      <c r="B25" s="49" t="s">
        <v>70</v>
      </c>
      <c r="C25" s="10"/>
      <c r="D25" s="10"/>
      <c r="E25" s="10"/>
      <c r="F25" s="89">
        <f>SUM(F8:F24)</f>
        <v>3462240</v>
      </c>
      <c r="G25" s="89"/>
      <c r="H25" s="89">
        <f>SUM(H8:H24)</f>
        <v>719300</v>
      </c>
      <c r="I25" s="89">
        <f>SUM(I8:I24)</f>
        <v>4181540</v>
      </c>
    </row>
    <row r="27" spans="1:9">
      <c r="A27" s="1" t="s">
        <v>75</v>
      </c>
    </row>
    <row r="28" spans="1:9" ht="29.25" customHeight="1">
      <c r="A28" s="103" t="s">
        <v>76</v>
      </c>
      <c r="B28" s="103"/>
      <c r="C28" s="103"/>
      <c r="D28" s="103"/>
      <c r="E28" s="103"/>
      <c r="F28" s="103"/>
      <c r="G28" s="103"/>
      <c r="H28" s="103"/>
      <c r="I28" s="103"/>
    </row>
    <row r="29" spans="1:9" ht="29.25" customHeight="1">
      <c r="A29" s="103" t="s">
        <v>77</v>
      </c>
      <c r="B29" s="103"/>
      <c r="C29" s="103"/>
      <c r="D29" s="103"/>
      <c r="E29" s="103"/>
      <c r="F29" s="103"/>
      <c r="G29" s="103"/>
      <c r="H29" s="103"/>
      <c r="I29" s="103"/>
    </row>
  </sheetData>
  <mergeCells count="2">
    <mergeCell ref="A28:I28"/>
    <mergeCell ref="A29:I29"/>
  </mergeCells>
  <printOptions horizontalCentered="1"/>
  <pageMargins left="0.5" right="0.5" top="0.42" bottom="0.56000000000000005" header="0.3" footer="0.3"/>
  <pageSetup paperSize="9" scale="98" orientation="landscape" r:id="rId1"/>
  <headerFooter>
    <oddFooter>&amp;R&amp;P / &amp;N</oddFooter>
  </headerFooter>
  <rowBreaks count="1" manualBreakCount="1">
    <brk id="2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HVAC-BOQ</vt:lpstr>
      <vt:lpstr>FF-BOQ</vt:lpstr>
      <vt:lpstr>'FF-BOQ'!Print_Titles</vt:lpstr>
      <vt:lpstr>'HVAC-BOQ'!Print_Titles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Shakeel</dc:creator>
  <cp:lastModifiedBy>Rehan Aslam</cp:lastModifiedBy>
  <cp:lastPrinted>2024-05-13T13:12:35Z</cp:lastPrinted>
  <dcterms:created xsi:type="dcterms:W3CDTF">2024-05-10T17:39:52Z</dcterms:created>
  <dcterms:modified xsi:type="dcterms:W3CDTF">2024-06-14T07:11:49Z</dcterms:modified>
</cp:coreProperties>
</file>