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D:\Pioneer\Completed Projects\Deutsche Bank (Main Project)\Running Bill\"/>
    </mc:Choice>
  </mc:AlternateContent>
  <xr:revisionPtr revIDLastSave="0" documentId="13_ncr:1_{794EC2D8-8D7F-48C3-9F70-DA60624ABFF2}" xr6:coauthVersionLast="47" xr6:coauthVersionMax="47" xr10:uidLastSave="{00000000-0000-0000-0000-000000000000}"/>
  <bookViews>
    <workbookView xWindow="-120" yWindow="-120" windowWidth="29040" windowHeight="15840" tabRatio="870" xr2:uid="{00000000-000D-0000-FFFF-FFFF00000000}"/>
  </bookViews>
  <sheets>
    <sheet name="sum" sheetId="21" r:id="rId1"/>
    <sheet name="Summary" sheetId="20" r:id="rId2"/>
    <sheet name="HVAC 15" sheetId="14" r:id="rId3"/>
    <sheet name="HVAC 16" sheetId="15" r:id="rId4"/>
    <sheet name="Fire 15" sheetId="18" r:id="rId5"/>
    <sheet name="Fire 16" sheetId="19" r:id="rId6"/>
    <sheet name="BLANK BOQ" sheetId="11"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4">'Fire 15'!$A$1:$L$49</definedName>
    <definedName name="_xlnm.Print_Area" localSheetId="5">'Fire 16'!$A$1:$K$42</definedName>
    <definedName name="_xlnm.Print_Area" localSheetId="2">'HVAC 15'!$A$1:$K$136</definedName>
    <definedName name="_xlnm.Print_Area" localSheetId="3">'HVAC 16'!$A$1:$L$139</definedName>
    <definedName name="_xlnm.Print_Area" localSheetId="0">sum!$A$1:$C$23</definedName>
    <definedName name="_xlnm.Print_Area" localSheetId="1">Summary!$A$1:$C$41</definedName>
    <definedName name="_xlnm.Print_Area">#REF!</definedName>
    <definedName name="Print_Area_MI">#REF!</definedName>
    <definedName name="_xlnm.Print_Titles" localSheetId="6">'BLANK BOQ'!$1:$6</definedName>
    <definedName name="_xlnm.Print_Titles" localSheetId="4">'Fire 15'!$1:$4</definedName>
    <definedName name="_xlnm.Print_Titles" localSheetId="5">'Fire 16'!$1:$3</definedName>
    <definedName name="_xlnm.Print_Titles" localSheetId="2">'HVAC 15'!$1:$6</definedName>
    <definedName name="_xlnm.Print_Titles" localSheetId="3">'HVAC 16'!$1:$7</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81029"/>
  <fileRecoveryPr autoRecover="0"/>
</workbook>
</file>

<file path=xl/calcChain.xml><?xml version="1.0" encoding="utf-8"?>
<calcChain xmlns="http://schemas.openxmlformats.org/spreadsheetml/2006/main">
  <c r="C20" i="21" l="1"/>
  <c r="C13" i="21" l="1"/>
  <c r="C22" i="21"/>
  <c r="I47" i="15" l="1"/>
  <c r="I39" i="19" l="1"/>
  <c r="J39" i="19" s="1"/>
  <c r="K39" i="19" s="1"/>
  <c r="H39" i="19"/>
  <c r="I36" i="19"/>
  <c r="J36" i="19" s="1"/>
  <c r="H36" i="19"/>
  <c r="I33" i="19"/>
  <c r="J33" i="19" s="1"/>
  <c r="K33" i="19" s="1"/>
  <c r="H33" i="19"/>
  <c r="I32" i="19"/>
  <c r="J32" i="19" s="1"/>
  <c r="H32" i="19"/>
  <c r="I27" i="19"/>
  <c r="J27" i="19" s="1"/>
  <c r="K27" i="19" s="1"/>
  <c r="H27" i="19"/>
  <c r="I26" i="19"/>
  <c r="J26" i="19" s="1"/>
  <c r="H26" i="19"/>
  <c r="I25" i="19"/>
  <c r="J25" i="19" s="1"/>
  <c r="K25" i="19" s="1"/>
  <c r="H25" i="19"/>
  <c r="J21" i="19"/>
  <c r="H21" i="19"/>
  <c r="J20" i="19"/>
  <c r="H20" i="19"/>
  <c r="J16" i="19"/>
  <c r="H16" i="19"/>
  <c r="J15" i="19"/>
  <c r="K15" i="19" s="1"/>
  <c r="H15" i="19"/>
  <c r="J14" i="19"/>
  <c r="H14" i="19"/>
  <c r="J13" i="19"/>
  <c r="K13" i="19" s="1"/>
  <c r="H13" i="19"/>
  <c r="J12" i="19"/>
  <c r="H12" i="19"/>
  <c r="J11" i="19"/>
  <c r="K11" i="19" s="1"/>
  <c r="H11" i="19"/>
  <c r="I46" i="18"/>
  <c r="J46" i="18" s="1"/>
  <c r="H46" i="18"/>
  <c r="I43" i="18"/>
  <c r="J43" i="18" s="1"/>
  <c r="H43" i="18"/>
  <c r="I40" i="18"/>
  <c r="J40" i="18" s="1"/>
  <c r="H40" i="18"/>
  <c r="I39" i="18"/>
  <c r="J39" i="18" s="1"/>
  <c r="H39" i="18"/>
  <c r="I34" i="18"/>
  <c r="J34" i="18" s="1"/>
  <c r="H34" i="18"/>
  <c r="I33" i="18"/>
  <c r="J33" i="18" s="1"/>
  <c r="H33" i="18"/>
  <c r="I28" i="18"/>
  <c r="J28" i="18" s="1"/>
  <c r="H28" i="18"/>
  <c r="I27" i="18"/>
  <c r="J27" i="18" s="1"/>
  <c r="H27" i="18"/>
  <c r="I26" i="18"/>
  <c r="J26" i="18" s="1"/>
  <c r="H26" i="18"/>
  <c r="I22" i="18"/>
  <c r="J22" i="18" s="1"/>
  <c r="H22" i="18"/>
  <c r="I21" i="18"/>
  <c r="J21" i="18" s="1"/>
  <c r="H21" i="18"/>
  <c r="I17" i="18"/>
  <c r="J17" i="18" s="1"/>
  <c r="H17" i="18"/>
  <c r="I16" i="18"/>
  <c r="J16" i="18" s="1"/>
  <c r="H16" i="18"/>
  <c r="I15" i="18"/>
  <c r="J15" i="18" s="1"/>
  <c r="H15" i="18"/>
  <c r="I14" i="18"/>
  <c r="J14" i="18" s="1"/>
  <c r="H14" i="18"/>
  <c r="I13" i="18"/>
  <c r="J13" i="18" s="1"/>
  <c r="H13" i="18"/>
  <c r="I12" i="18"/>
  <c r="J12" i="18" s="1"/>
  <c r="H12" i="18"/>
  <c r="I136" i="15"/>
  <c r="J136" i="15" s="1"/>
  <c r="H136" i="15"/>
  <c r="I133" i="15"/>
  <c r="J133" i="15" s="1"/>
  <c r="H133" i="15"/>
  <c r="I130" i="15"/>
  <c r="J130" i="15" s="1"/>
  <c r="H130" i="15"/>
  <c r="I125" i="15"/>
  <c r="J125" i="15" s="1"/>
  <c r="H125" i="15"/>
  <c r="I124" i="15"/>
  <c r="J124" i="15" s="1"/>
  <c r="H124" i="15"/>
  <c r="I123" i="15"/>
  <c r="J123" i="15" s="1"/>
  <c r="H123" i="15"/>
  <c r="I122" i="15"/>
  <c r="J122" i="15" s="1"/>
  <c r="K122" i="15" s="1"/>
  <c r="H122" i="15"/>
  <c r="I121" i="15"/>
  <c r="J121" i="15" s="1"/>
  <c r="H121" i="15"/>
  <c r="I120" i="15"/>
  <c r="J120" i="15" s="1"/>
  <c r="H120" i="15"/>
  <c r="I119" i="15"/>
  <c r="J119" i="15" s="1"/>
  <c r="H119" i="15"/>
  <c r="I115" i="15"/>
  <c r="J115" i="15" s="1"/>
  <c r="K115" i="15" s="1"/>
  <c r="H115" i="15"/>
  <c r="I111" i="15"/>
  <c r="J111" i="15" s="1"/>
  <c r="H111" i="15"/>
  <c r="I107" i="15"/>
  <c r="J107" i="15" s="1"/>
  <c r="K107" i="15" s="1"/>
  <c r="H107" i="15"/>
  <c r="I106" i="15"/>
  <c r="J106" i="15" s="1"/>
  <c r="H106" i="15"/>
  <c r="I105" i="15"/>
  <c r="J105" i="15" s="1"/>
  <c r="K105" i="15" s="1"/>
  <c r="H105" i="15"/>
  <c r="I104" i="15"/>
  <c r="J104" i="15" s="1"/>
  <c r="H104" i="15"/>
  <c r="I103" i="15"/>
  <c r="J103" i="15" s="1"/>
  <c r="K103" i="15" s="1"/>
  <c r="H103" i="15"/>
  <c r="I100" i="15"/>
  <c r="J100" i="15" s="1"/>
  <c r="H100" i="15"/>
  <c r="I99" i="15"/>
  <c r="J99" i="15" s="1"/>
  <c r="K99" i="15" s="1"/>
  <c r="H99" i="15"/>
  <c r="I96" i="15"/>
  <c r="J96" i="15" s="1"/>
  <c r="H96" i="15"/>
  <c r="I95" i="15"/>
  <c r="J95" i="15" s="1"/>
  <c r="K95" i="15" s="1"/>
  <c r="H95" i="15"/>
  <c r="I94" i="15"/>
  <c r="J94" i="15" s="1"/>
  <c r="H94" i="15"/>
  <c r="J93" i="15"/>
  <c r="K93" i="15" s="1"/>
  <c r="I93" i="15"/>
  <c r="H93" i="15"/>
  <c r="I90" i="15"/>
  <c r="J90" i="15" s="1"/>
  <c r="H90" i="15"/>
  <c r="I89" i="15"/>
  <c r="J89" i="15" s="1"/>
  <c r="H89" i="15"/>
  <c r="I86" i="15"/>
  <c r="J86" i="15" s="1"/>
  <c r="H86" i="15"/>
  <c r="I83" i="15"/>
  <c r="J83" i="15" s="1"/>
  <c r="H83" i="15"/>
  <c r="I81" i="15"/>
  <c r="J81" i="15" s="1"/>
  <c r="H81" i="15"/>
  <c r="I76" i="15"/>
  <c r="J76" i="15" s="1"/>
  <c r="H76" i="15"/>
  <c r="I73" i="15"/>
  <c r="J73" i="15" s="1"/>
  <c r="H73" i="15"/>
  <c r="I70" i="15"/>
  <c r="J70" i="15" s="1"/>
  <c r="H70" i="15"/>
  <c r="I67" i="15"/>
  <c r="J67" i="15" s="1"/>
  <c r="H67" i="15"/>
  <c r="I66" i="15"/>
  <c r="J66" i="15" s="1"/>
  <c r="H66" i="15"/>
  <c r="I62" i="15"/>
  <c r="J62" i="15" s="1"/>
  <c r="H62" i="15"/>
  <c r="I61" i="15"/>
  <c r="J61" i="15" s="1"/>
  <c r="K61" i="15" s="1"/>
  <c r="H61" i="15"/>
  <c r="I57" i="15"/>
  <c r="J57" i="15" s="1"/>
  <c r="H57" i="15"/>
  <c r="J56" i="15"/>
  <c r="H56" i="15"/>
  <c r="I55" i="15"/>
  <c r="J55" i="15" s="1"/>
  <c r="H55" i="15"/>
  <c r="I50" i="15"/>
  <c r="J50" i="15" s="1"/>
  <c r="K50" i="15" s="1"/>
  <c r="H50" i="15"/>
  <c r="I48" i="15"/>
  <c r="J48" i="15" s="1"/>
  <c r="H48" i="15"/>
  <c r="J47" i="15"/>
  <c r="H47" i="15"/>
  <c r="I46" i="15"/>
  <c r="J46" i="15" s="1"/>
  <c r="H46" i="15"/>
  <c r="I41" i="15"/>
  <c r="J41" i="15" s="1"/>
  <c r="K41" i="15" s="1"/>
  <c r="H41" i="15"/>
  <c r="I39" i="15"/>
  <c r="J39" i="15" s="1"/>
  <c r="K39" i="15" s="1"/>
  <c r="H39" i="15"/>
  <c r="I37" i="15"/>
  <c r="J37" i="15" s="1"/>
  <c r="H37" i="15"/>
  <c r="I34" i="15"/>
  <c r="J34" i="15" s="1"/>
  <c r="H34" i="15"/>
  <c r="I31" i="15"/>
  <c r="J31" i="15" s="1"/>
  <c r="H31" i="15"/>
  <c r="I28" i="15"/>
  <c r="J28" i="15" s="1"/>
  <c r="H28" i="15"/>
  <c r="I23" i="15"/>
  <c r="J23" i="15" s="1"/>
  <c r="K23" i="15" s="1"/>
  <c r="H23" i="15"/>
  <c r="I22" i="15"/>
  <c r="J22" i="15" s="1"/>
  <c r="H22" i="15"/>
  <c r="I21" i="15"/>
  <c r="J21" i="15" s="1"/>
  <c r="K21" i="15" s="1"/>
  <c r="H21" i="15"/>
  <c r="I17" i="15"/>
  <c r="J17" i="15" s="1"/>
  <c r="I14" i="15"/>
  <c r="J14" i="15" s="1"/>
  <c r="H14" i="15"/>
  <c r="I13" i="15"/>
  <c r="J13" i="15" s="1"/>
  <c r="H13" i="15"/>
  <c r="I12" i="15"/>
  <c r="J12" i="15" s="1"/>
  <c r="H12" i="15"/>
  <c r="I132" i="14"/>
  <c r="J132" i="14" s="1"/>
  <c r="I129" i="14"/>
  <c r="J129" i="14" s="1"/>
  <c r="I126" i="14"/>
  <c r="I121" i="14"/>
  <c r="I120" i="14"/>
  <c r="J120" i="14" s="1"/>
  <c r="I119" i="14"/>
  <c r="J119" i="14" s="1"/>
  <c r="I118" i="14"/>
  <c r="J118" i="14" s="1"/>
  <c r="I117" i="14"/>
  <c r="J117" i="14" s="1"/>
  <c r="I116" i="14"/>
  <c r="J116" i="14" s="1"/>
  <c r="I115" i="14"/>
  <c r="J115" i="14" s="1"/>
  <c r="I114" i="14"/>
  <c r="J114" i="14" s="1"/>
  <c r="I113" i="14"/>
  <c r="J113" i="14" s="1"/>
  <c r="I112" i="14"/>
  <c r="J112" i="14" s="1"/>
  <c r="I108" i="14"/>
  <c r="J108" i="14" s="1"/>
  <c r="K108" i="14" s="1"/>
  <c r="I104" i="14"/>
  <c r="J104" i="14" s="1"/>
  <c r="I100" i="14"/>
  <c r="J100" i="14" s="1"/>
  <c r="I97" i="14"/>
  <c r="J97" i="14" s="1"/>
  <c r="I96" i="14"/>
  <c r="J96" i="14" s="1"/>
  <c r="I93" i="14"/>
  <c r="J93" i="14" s="1"/>
  <c r="I92" i="14"/>
  <c r="J92" i="14" s="1"/>
  <c r="I91" i="14"/>
  <c r="J91" i="14" s="1"/>
  <c r="I90" i="14"/>
  <c r="J90" i="14" s="1"/>
  <c r="K90" i="14" s="1"/>
  <c r="I89" i="14"/>
  <c r="I88" i="14"/>
  <c r="I87" i="14"/>
  <c r="J87" i="14" s="1"/>
  <c r="I86" i="14"/>
  <c r="J86" i="14" s="1"/>
  <c r="I83" i="14"/>
  <c r="J83" i="14" s="1"/>
  <c r="I82" i="14"/>
  <c r="I81" i="14"/>
  <c r="J81" i="14" s="1"/>
  <c r="I78" i="14"/>
  <c r="J78" i="14" s="1"/>
  <c r="I77" i="14"/>
  <c r="J77" i="14" s="1"/>
  <c r="I76" i="14"/>
  <c r="J76" i="14" s="1"/>
  <c r="I75" i="14"/>
  <c r="J75" i="14" s="1"/>
  <c r="I70" i="14"/>
  <c r="J70" i="14" s="1"/>
  <c r="I67" i="14"/>
  <c r="J67" i="14" s="1"/>
  <c r="I64" i="14"/>
  <c r="J64" i="14" s="1"/>
  <c r="I61" i="14"/>
  <c r="J61" i="14" s="1"/>
  <c r="I57" i="14"/>
  <c r="J57" i="14" s="1"/>
  <c r="I56" i="14"/>
  <c r="J56" i="14" s="1"/>
  <c r="I52" i="14"/>
  <c r="I51" i="14"/>
  <c r="J51" i="14" s="1"/>
  <c r="I46" i="14"/>
  <c r="J46" i="14" s="1"/>
  <c r="I44" i="14"/>
  <c r="I43" i="14"/>
  <c r="I38" i="14"/>
  <c r="J38" i="14" s="1"/>
  <c r="I36" i="14"/>
  <c r="J36" i="14" s="1"/>
  <c r="I34" i="14"/>
  <c r="J34" i="14" s="1"/>
  <c r="I31" i="14"/>
  <c r="J31" i="14" s="1"/>
  <c r="I28" i="14"/>
  <c r="I25" i="14"/>
  <c r="J25" i="14" s="1"/>
  <c r="I20" i="14"/>
  <c r="J20" i="14" s="1"/>
  <c r="I16" i="14"/>
  <c r="J16" i="14" s="1"/>
  <c r="I12" i="14"/>
  <c r="J12" i="14" s="1"/>
  <c r="I13" i="14"/>
  <c r="J13" i="14" s="1"/>
  <c r="I11" i="14"/>
  <c r="J11" i="14" s="1"/>
  <c r="H132" i="14"/>
  <c r="H129" i="14"/>
  <c r="J126" i="14"/>
  <c r="H126" i="14"/>
  <c r="J121" i="14"/>
  <c r="H121" i="14"/>
  <c r="H120" i="14"/>
  <c r="H119" i="14"/>
  <c r="H118" i="14"/>
  <c r="H117" i="14"/>
  <c r="H116" i="14"/>
  <c r="H115" i="14"/>
  <c r="H114" i="14"/>
  <c r="H113" i="14"/>
  <c r="H112" i="14"/>
  <c r="H108" i="14"/>
  <c r="H104" i="14"/>
  <c r="H100" i="14"/>
  <c r="H97" i="14"/>
  <c r="H96" i="14"/>
  <c r="H93" i="14"/>
  <c r="H92" i="14"/>
  <c r="H91" i="14"/>
  <c r="H90" i="14"/>
  <c r="J89" i="14"/>
  <c r="H89" i="14"/>
  <c r="J88" i="14"/>
  <c r="H88" i="14"/>
  <c r="H87" i="14"/>
  <c r="H86" i="14"/>
  <c r="H83" i="14"/>
  <c r="J82" i="14"/>
  <c r="H82" i="14"/>
  <c r="H81" i="14"/>
  <c r="H78" i="14"/>
  <c r="H77" i="14"/>
  <c r="H76" i="14"/>
  <c r="H75" i="14"/>
  <c r="H70" i="14"/>
  <c r="H67" i="14"/>
  <c r="H64" i="14"/>
  <c r="H61" i="14"/>
  <c r="H57" i="14"/>
  <c r="H56" i="14"/>
  <c r="J52" i="14"/>
  <c r="H52" i="14"/>
  <c r="H51" i="14"/>
  <c r="H46" i="14"/>
  <c r="J44" i="14"/>
  <c r="H44" i="14"/>
  <c r="J43" i="14"/>
  <c r="H43" i="14"/>
  <c r="H38" i="14"/>
  <c r="H36" i="14"/>
  <c r="H34" i="14"/>
  <c r="H31" i="14"/>
  <c r="J28" i="14"/>
  <c r="H28" i="14"/>
  <c r="H25" i="14"/>
  <c r="H20" i="14"/>
  <c r="H13" i="14"/>
  <c r="H12" i="14"/>
  <c r="H11" i="14"/>
  <c r="K20" i="19" l="1"/>
  <c r="K75" i="14"/>
  <c r="K94" i="15"/>
  <c r="K96" i="15"/>
  <c r="K28" i="18"/>
  <c r="K66" i="15"/>
  <c r="K120" i="15"/>
  <c r="K56" i="15"/>
  <c r="K47" i="15"/>
  <c r="K21" i="18"/>
  <c r="K28" i="14"/>
  <c r="K44" i="14"/>
  <c r="K52" i="14"/>
  <c r="K12" i="14"/>
  <c r="K81" i="14"/>
  <c r="K91" i="14"/>
  <c r="K97" i="14"/>
  <c r="K120" i="14"/>
  <c r="K132" i="14"/>
  <c r="K81" i="15"/>
  <c r="K34" i="18"/>
  <c r="K46" i="18"/>
  <c r="K12" i="18"/>
  <c r="K67" i="14"/>
  <c r="K83" i="15"/>
  <c r="K89" i="15"/>
  <c r="K88" i="14"/>
  <c r="K87" i="14"/>
  <c r="K15" i="18"/>
  <c r="K17" i="18"/>
  <c r="K73" i="15"/>
  <c r="K76" i="15"/>
  <c r="K14" i="15"/>
  <c r="K12" i="15"/>
  <c r="K61" i="14"/>
  <c r="K78" i="14"/>
  <c r="K82" i="14"/>
  <c r="K93" i="14"/>
  <c r="K31" i="14"/>
  <c r="K92" i="14"/>
  <c r="K100" i="14"/>
  <c r="K113" i="14"/>
  <c r="K117" i="14"/>
  <c r="K70" i="14"/>
  <c r="K76" i="14"/>
  <c r="K89" i="14"/>
  <c r="K11" i="14"/>
  <c r="K56" i="14"/>
  <c r="K77" i="14"/>
  <c r="K118" i="14"/>
  <c r="K57" i="14"/>
  <c r="K83" i="14"/>
  <c r="K13" i="14"/>
  <c r="K36" i="14"/>
  <c r="K46" i="14"/>
  <c r="K86" i="14"/>
  <c r="K96" i="14"/>
  <c r="K115" i="14"/>
  <c r="K119" i="14"/>
  <c r="K129" i="14"/>
  <c r="K28" i="15"/>
  <c r="K90" i="15"/>
  <c r="K104" i="15"/>
  <c r="K111" i="15"/>
  <c r="K121" i="15"/>
  <c r="K13" i="15"/>
  <c r="K46" i="15"/>
  <c r="K55" i="15"/>
  <c r="K62" i="15"/>
  <c r="K22" i="15"/>
  <c r="K34" i="15"/>
  <c r="K86" i="15"/>
  <c r="K100" i="15"/>
  <c r="K106" i="15"/>
  <c r="K37" i="15"/>
  <c r="K67" i="15"/>
  <c r="K14" i="18"/>
  <c r="K22" i="18"/>
  <c r="K33" i="18"/>
  <c r="K39" i="18"/>
  <c r="K43" i="18"/>
  <c r="K16" i="18"/>
  <c r="K27" i="18"/>
  <c r="K13" i="18"/>
  <c r="K26" i="18"/>
  <c r="K12" i="19"/>
  <c r="K14" i="19"/>
  <c r="K16" i="19"/>
  <c r="K26" i="19"/>
  <c r="K32" i="19"/>
  <c r="K36" i="19"/>
  <c r="K21" i="19"/>
  <c r="K40" i="18"/>
  <c r="K136" i="15"/>
  <c r="K133" i="15"/>
  <c r="K130" i="15"/>
  <c r="K125" i="15"/>
  <c r="K124" i="15"/>
  <c r="K123" i="15"/>
  <c r="K119" i="15"/>
  <c r="K70" i="15"/>
  <c r="K57" i="15"/>
  <c r="K48" i="15"/>
  <c r="K31" i="15"/>
  <c r="K126" i="14"/>
  <c r="K121" i="14"/>
  <c r="K116" i="14"/>
  <c r="K114" i="14"/>
  <c r="K112" i="14"/>
  <c r="K104" i="14"/>
  <c r="K64" i="14"/>
  <c r="K51" i="14"/>
  <c r="K43" i="14"/>
  <c r="K38" i="14"/>
  <c r="K34" i="14"/>
  <c r="K25" i="14"/>
  <c r="K20" i="14"/>
  <c r="K16" i="14"/>
  <c r="K41" i="19" l="1"/>
  <c r="C18" i="20" s="1"/>
  <c r="K48" i="18"/>
  <c r="C17" i="20" s="1"/>
  <c r="D70" i="15"/>
  <c r="D57" i="15"/>
  <c r="D56" i="15"/>
  <c r="D55" i="15"/>
  <c r="A16" i="15"/>
  <c r="A19" i="15" s="1"/>
  <c r="A25" i="15" s="1"/>
  <c r="A43" i="15" s="1"/>
  <c r="A52" i="15" s="1"/>
  <c r="A59" i="15" s="1"/>
  <c r="A64" i="15" s="1"/>
  <c r="A69" i="15" s="1"/>
  <c r="A72" i="15" s="1"/>
  <c r="A75" i="15" s="1"/>
  <c r="A78" i="15" s="1"/>
  <c r="A109" i="15" s="1"/>
  <c r="A113" i="15" s="1"/>
  <c r="A117" i="15" s="1"/>
  <c r="A2" i="15"/>
  <c r="A1" i="15"/>
  <c r="D52" i="14"/>
  <c r="D51" i="14"/>
  <c r="A15" i="14"/>
  <c r="A18" i="14" s="1"/>
  <c r="A22" i="14" s="1"/>
  <c r="A40" i="14" s="1"/>
  <c r="A48" i="14" s="1"/>
  <c r="A54" i="14" s="1"/>
  <c r="A59" i="14" s="1"/>
  <c r="A63" i="14" s="1"/>
  <c r="A66" i="14" s="1"/>
  <c r="A69" i="14" s="1"/>
  <c r="A72" i="14" s="1"/>
  <c r="A102" i="14" s="1"/>
  <c r="A106" i="14" s="1"/>
  <c r="A110" i="14" s="1"/>
  <c r="C19" i="20" l="1"/>
  <c r="K139" i="15"/>
  <c r="C14" i="20" s="1"/>
  <c r="K135" i="14" l="1"/>
  <c r="C13" i="20" s="1"/>
  <c r="C15" i="20" s="1"/>
  <c r="C21" i="20" s="1"/>
  <c r="C27" i="20" l="1"/>
  <c r="C29" i="20" s="1"/>
  <c r="C11" i="21"/>
  <c r="C19" i="21" l="1"/>
  <c r="C21" i="21" s="1"/>
  <c r="C23" i="21" s="1"/>
  <c r="C15" i="21"/>
</calcChain>
</file>

<file path=xl/sharedStrings.xml><?xml version="1.0" encoding="utf-8"?>
<sst xmlns="http://schemas.openxmlformats.org/spreadsheetml/2006/main" count="822" uniqueCount="314">
  <si>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</si>
  <si>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</si>
  <si>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</si>
  <si>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</si>
  <si>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</si>
  <si>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</si>
  <si>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</si>
  <si>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</si>
  <si>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</si>
  <si>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</si>
  <si>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</si>
  <si>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</si>
  <si>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</si>
  <si>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</si>
  <si>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</si>
  <si>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</si>
  <si>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</si>
  <si>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</si>
  <si>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</si>
  <si>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</si>
  <si>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</si>
  <si>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</si>
  <si>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</si>
  <si>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</si>
  <si>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</si>
  <si>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</si>
  <si>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</si>
  <si>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</si>
  <si>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</si>
  <si>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</si>
  <si>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</si>
  <si>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</si>
  <si>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</si>
  <si>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</si>
  <si>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</si>
  <si>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</si>
  <si>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</si>
  <si>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</si>
  <si>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</si>
  <si>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</si>
  <si>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</si>
  <si>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</si>
  <si>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</si>
  <si>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</si>
  <si>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</si>
  <si>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</si>
  <si>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</si>
  <si>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</si>
  <si>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</si>
  <si>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</si>
  <si>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</si>
  <si>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</si>
  <si>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</si>
  <si>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</si>
  <si>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</si>
  <si>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</si>
  <si>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</si>
  <si>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</si>
  <si>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</si>
  <si>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</si>
  <si>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</si>
  <si>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</si>
  <si>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</si>
  <si>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</si>
  <si>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</si>
  <si>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</si>
  <si>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</si>
  <si>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</si>
  <si>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</si>
  <si>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</si>
  <si>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</si>
  <si>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</si>
  <si>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</si>
  <si>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</si>
  <si>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</si>
  <si>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</si>
  <si>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</si>
  <si>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</si>
  <si>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</si>
  <si>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</si>
  <si>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</si>
  <si>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</si>
  <si>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</si>
  <si>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</si>
  <si>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</si>
  <si>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</si>
  <si>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</si>
  <si>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</si>
  <si>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</si>
  <si>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</si>
  <si>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</si>
  <si>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</si>
  <si>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</si>
  <si>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</si>
  <si>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</si>
  <si>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</si>
  <si>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</si>
  <si>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</si>
  <si>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</si>
  <si>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</si>
  <si>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</si>
  <si>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</si>
  <si>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</si>
  <si>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</si>
  <si>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</si>
  <si>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</si>
  <si>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</si>
  <si>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</si>
  <si>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</si>
  <si>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</si>
  <si>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</si>
  <si>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</si>
  <si>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</si>
  <si>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</si>
  <si>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</si>
  <si>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d</t>
  </si>
  <si>
    <t>f</t>
  </si>
  <si>
    <t>Job</t>
  </si>
  <si>
    <t>e</t>
  </si>
  <si>
    <t>g</t>
  </si>
  <si>
    <t>h</t>
  </si>
  <si>
    <t>j</t>
  </si>
  <si>
    <t>Sqm</t>
  </si>
  <si>
    <t>Material</t>
  </si>
  <si>
    <t>Deutsche Bank AG, Karachi Branch</t>
  </si>
  <si>
    <t>Karachi branch Relocation</t>
  </si>
  <si>
    <t>Deutsche Bank AG, Karachi branch</t>
  </si>
  <si>
    <t>Karachi Branch Relocation</t>
  </si>
  <si>
    <t>ACMV WORKS</t>
  </si>
  <si>
    <t>VAV &amp; CAV BOXES</t>
  </si>
  <si>
    <t>Supply &amp; installation of  VAV / CAV Boxes as per mentioned in schedule with digital thermostat controller, pressure sensor, control wiring, including supply &amp; installation of flexible duct connection, power wiring upto 10' to 15' radius, lindapter support &amp; hangers etc, complete in all respects ready to operate as per schedule, drawings, specification, instruction of consultant.</t>
  </si>
  <si>
    <t>VAV Boxes</t>
  </si>
  <si>
    <t>Nos.</t>
  </si>
  <si>
    <t>CAV Boxes</t>
  </si>
  <si>
    <t xml:space="preserve">Control Wiring </t>
  </si>
  <si>
    <t>Lot</t>
  </si>
  <si>
    <t>WATER LEAK DETECTING SYSTEM WITH CONTROL PANEL</t>
  </si>
  <si>
    <t>Supply &amp; installation of water leak detecting ropes with control panel including fixing accessories, control &amp; power wiring, complete system (integrated with BMS) inside technology equipment room (TER), complete in all respects as per specifications, drawings and instructions of consultant.</t>
  </si>
  <si>
    <t>DUCTED FAN COIL UNITS</t>
  </si>
  <si>
    <t>Supply &amp; installation of ducted fan coil units of different capacities complete in all respects, ready to operate with supply and fixing of all accessories, including hanger steel base, vibration isolators, including interconnecting &amp; control wiring, power wiring upto 10' to 15' radius, with inlet &amp; outlet chilled water connections, drain connection, flexible rubber duct connection / connector,  lindapter hangers &amp; supports etc. complete in all respects ready to operate as per schedule, specification, drawings and as per instruction of consultant.</t>
  </si>
  <si>
    <t>DFCU-01</t>
  </si>
  <si>
    <t>VALVES &amp; ACCESSORIES</t>
  </si>
  <si>
    <t>Supply &amp; installation of valves &amp; accessories for DFCUs with fixing accessories,  lindapter supports, hangers, etc. complete in all respects as per specifications, drawings and as per instructions of consultant.</t>
  </si>
  <si>
    <t>Ball  Valve</t>
  </si>
  <si>
    <t>i.</t>
  </si>
  <si>
    <t>25mm dia</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</si>
  <si>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</si>
  <si>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</si>
  <si>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</si>
  <si>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</si>
  <si>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15' radius</t>
  </si>
  <si>
    <t>M.S PIPES</t>
  </si>
  <si>
    <t>Supply &amp; installation of SCH-40 M.S. (As per ASME &amp; API standard, heavy quality with standard SCH 40 wall thickness) pipes &amp; fitting for chilled &amp; cooling water circulation system complete with bends, tees, unions, sockets, specials, MS Pipe lindapter support, hangers &amp; anchors, M.S. angle, U channel, roller support, bolts, rods, clamps, concrete fasteners etc as required to complete in all respects ready to operate as per specification, drawings and as per instruction of consultant.</t>
  </si>
  <si>
    <t>Chilled Water</t>
  </si>
  <si>
    <t>Rm</t>
  </si>
  <si>
    <t>38mm dia</t>
  </si>
  <si>
    <t>Cooling Water</t>
  </si>
  <si>
    <t>PIPES INSULATION</t>
  </si>
  <si>
    <t>Supply &amp; installation of Pre Formed Polystyrene (Thermopore)  insulation (32 kg/m3 density) for chilled water pipes, bends, tees, unions, sockets, valves and on specials protected with Kraft paper, wrapped with 8oz canvas cloth than paint with anti fungus paint complete in all respects ready to operate as per specification, drawings and as per instruction of consultant.</t>
  </si>
  <si>
    <t>DRAIN PIPES</t>
  </si>
  <si>
    <t>Supply &amp; installation of uPVC make class D SCH-40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</si>
  <si>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50mm dia</t>
  </si>
  <si>
    <t>FANS</t>
  </si>
  <si>
    <t>Supply &amp; installation of ventilation fans including flexible duct connection / connector, lindapter support &amp; hangers, power wiring upto 10' to 15' radius  etc, complete in all respects ready to operate as per schedule, drawings, specification, instruction of consultant.</t>
  </si>
  <si>
    <t>TAF-01</t>
  </si>
  <si>
    <t>DUCT</t>
  </si>
  <si>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</si>
  <si>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</si>
  <si>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</si>
  <si>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SOUND LINER</t>
  </si>
  <si>
    <t>Supply &amp; installation of acoustical duct sound liner (adhesive 12mm thick) in supply air duct etc, complete in all respects ready to operate as per drawings, specification and as per instruction of consultant.</t>
  </si>
  <si>
    <t>AIR DEVICES</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</si>
  <si>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</si>
  <si>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Diffuser with Damper</t>
  </si>
  <si>
    <t>225mm  x 225mm</t>
  </si>
  <si>
    <t>ii.</t>
  </si>
  <si>
    <t>300mm  x 300mm</t>
  </si>
  <si>
    <t>iii.</t>
  </si>
  <si>
    <t>450mm  x 450mm</t>
  </si>
  <si>
    <t>iv.</t>
  </si>
  <si>
    <t>300mm dia</t>
  </si>
  <si>
    <t>Transfer Air Grill</t>
  </si>
  <si>
    <t>300mm x 150mm</t>
  </si>
  <si>
    <t>400mm x 150mm</t>
  </si>
  <si>
    <t>600mm x 250mm</t>
  </si>
  <si>
    <t>S.S Mesh with G.I Frame</t>
  </si>
  <si>
    <t>200mm x 200mm</t>
  </si>
  <si>
    <t>250mm x 250mm</t>
  </si>
  <si>
    <t>400mm x 250mm</t>
  </si>
  <si>
    <t>v.</t>
  </si>
  <si>
    <t>450mm x 200mm</t>
  </si>
  <si>
    <t>vi.</t>
  </si>
  <si>
    <t>500mm x 250mm</t>
  </si>
  <si>
    <t>vii.</t>
  </si>
  <si>
    <t>550mm x 350mm</t>
  </si>
  <si>
    <t>viii.</t>
  </si>
  <si>
    <t>1800mm x 600mm</t>
  </si>
  <si>
    <t>Linear Slot 6,000 Series</t>
  </si>
  <si>
    <t xml:space="preserve">1 slot of 20mm </t>
  </si>
  <si>
    <t xml:space="preserve">2 slots of 20mm </t>
  </si>
  <si>
    <t>Exhaust Air Disc Valves</t>
  </si>
  <si>
    <t>150mm dia</t>
  </si>
  <si>
    <t>FLEXIBLE DUCT</t>
  </si>
  <si>
    <t xml:space="preserve">Supply &amp; installation of flexible duct including hangers, jubilee clamp complete in all respects as per specification, drawings &amp; as per instruction of consultant.
</t>
  </si>
  <si>
    <t>BUTTERFLY DAMPER</t>
  </si>
  <si>
    <t>Supply &amp; installation of butterfly damper for above flexible duct with gas kits, nut bolts, complete in all respects, ready to operate as per specification, drawings &amp; as per instruction of consultant.</t>
  </si>
  <si>
    <t>VOLUME CONTROL DAMPER</t>
  </si>
  <si>
    <t>Supply, fabrication &amp; installation of pre-insulated Volume Control Damper, blades to be constructed with extruded aluminum in airfoil shape with thermal isolation gape &amp; shall have seals, pvc / aluminum profiles duct connection at both end, lindapter supports &amp; hangers, etc, complete in all respects ready to operate as per drawings, specification and as per instruction of consultant.</t>
  </si>
  <si>
    <t>350mm x 100mm</t>
  </si>
  <si>
    <t>350mm x 350mm</t>
  </si>
  <si>
    <t>550mm x 150mm</t>
  </si>
  <si>
    <t>1150mm x 300mm</t>
  </si>
  <si>
    <t>1200mm x 300mm</t>
  </si>
  <si>
    <t>MISCELLANEOUS WORKS</t>
  </si>
  <si>
    <t>PAINTING &amp; IDENDTIFICATION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</si>
  <si>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</si>
  <si>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COMMISSIONING OF SYSTEM</t>
  </si>
  <si>
    <t>Testing, balancing and commissioning of air side of the system (from independent agency) complete in all respects including flow measurement &amp; balancing, temp, pressure, electrical data of related equipment etc, complete in all respects as per instruction of consultant. Moreover, testing and commissioning to be carried out as per the Testing and Commissioning document shared within the RFP.</t>
  </si>
  <si>
    <t>SHOP &amp; AS BUILT DRWAINGS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</si>
  <si>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</si>
  <si>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ACMV WORKS</t>
  </si>
  <si>
    <t>Supply &amp; installation of water leak detecting ropes with control panel including fixing accessories, control &amp; power wiring, complete system (integrated with BMS) inside technology room (TR), complete in all respects as per specifications, drawings and instructions of consultant.</t>
  </si>
  <si>
    <t>DFCU-02</t>
  </si>
  <si>
    <t>DFCU-03</t>
  </si>
  <si>
    <t>32mm dia</t>
  </si>
  <si>
    <t>TAF-02</t>
  </si>
  <si>
    <t>Supply &amp; installation of acoustical duct sound liner (adhesive 12mm thick) in supply air &amp; return air duct etc, complete in all respects ready to operate as per drawings, specification and as per instruction of consultant.</t>
  </si>
  <si>
    <t>375mm  x 375mm</t>
  </si>
  <si>
    <t>Supply, Transfer &amp; Return Air Grill</t>
  </si>
  <si>
    <t xml:space="preserve">450mm x 150mm </t>
  </si>
  <si>
    <t xml:space="preserve">450mm x 250mm </t>
  </si>
  <si>
    <t>Return &amp; Exhaust Air Register</t>
  </si>
  <si>
    <t xml:space="preserve">150mm x 150mm </t>
  </si>
  <si>
    <t xml:space="preserve">225mm x 225mm </t>
  </si>
  <si>
    <t xml:space="preserve">350mm x 350mm </t>
  </si>
  <si>
    <t xml:space="preserve">900mm x 650mm </t>
  </si>
  <si>
    <t xml:space="preserve">350mm x 150mm </t>
  </si>
  <si>
    <t xml:space="preserve">400mm x 200mm </t>
  </si>
  <si>
    <t xml:space="preserve">450mm x 200mm </t>
  </si>
  <si>
    <t xml:space="preserve">900mm x 250mm </t>
  </si>
  <si>
    <t xml:space="preserve">1100mm x 200mm </t>
  </si>
  <si>
    <t>400mm x 200mm</t>
  </si>
  <si>
    <t>550mm x 200mm</t>
  </si>
  <si>
    <t>600mm x 200mm</t>
  </si>
  <si>
    <t>FIRE SUPPRESSION SERVICES</t>
  </si>
  <si>
    <t>MS SCH-40 PIPES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</si>
  <si>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</si>
  <si>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40mm dia</t>
  </si>
  <si>
    <t>65mm dia</t>
  </si>
  <si>
    <t>75mm dia</t>
  </si>
  <si>
    <t>SPRINKLERS</t>
  </si>
  <si>
    <t>Supply &amp; installation of sprinkler with fixing accessories, complete in all respects ready to operate as per drawings, specification, instruction of consultant.</t>
  </si>
  <si>
    <t>Sprinkler Upright type quick response K = 5.6
(Opening Temperature 57ºC)</t>
  </si>
  <si>
    <t>Sprinkler Pendent type with escutcheon plate quick response K = 5.6
(Opening Temperature 57ºC)</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</si>
  <si>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</si>
  <si>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</si>
  <si>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</si>
  <si>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</si>
  <si>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</si>
  <si>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</si>
  <si>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</si>
  <si>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Very Early Smoke Detection Apparatus Panel</t>
  </si>
  <si>
    <t xml:space="preserve">Air sampling smoke detectors with early warning detection capabilities                                                                                           </t>
  </si>
  <si>
    <t>FLUSHING, TESTING &amp; COMMISSIONING</t>
  </si>
  <si>
    <t>Flushing of entire fire pipe work according to (NFPA-13), complete in all respects as per instruction of consultant.</t>
  </si>
  <si>
    <t>Testing and commissioning of entire clean agent fire suppression system complete in all respects as per instruction of consultant. Moreover, Testing and Commissioning to be carried out as per the testing and commissioning annexure shared in the RFP.</t>
  </si>
  <si>
    <t>Painting, identification and tagging to the installations and equipments, complete in all respects as per instruction of consultant.</t>
  </si>
  <si>
    <t>MAKING SHOP DRAWINGS</t>
  </si>
  <si>
    <t>TOTAL COST OF FIRE SUPPRESSION SERVICES</t>
  </si>
  <si>
    <t>Automatic fire extinguisher  (10 Kg. Dry Chemical Powder)</t>
  </si>
  <si>
    <t>Labour</t>
  </si>
  <si>
    <t>Bill of Quantities</t>
  </si>
  <si>
    <t>Material Rate</t>
  </si>
  <si>
    <t>Labout Rate</t>
  </si>
  <si>
    <t>Bill Qty</t>
  </si>
  <si>
    <t>Total Amount</t>
  </si>
  <si>
    <t>S #</t>
  </si>
  <si>
    <t>Scope Deleted</t>
  </si>
  <si>
    <t>HVAC &amp; Fire Fighting Work</t>
  </si>
  <si>
    <t>S.No</t>
  </si>
  <si>
    <t>HVAC 16th Floor</t>
  </si>
  <si>
    <t>Fire Suppression Services 16th Floor</t>
  </si>
  <si>
    <t xml:space="preserve">Grand Total Amount </t>
  </si>
  <si>
    <t>HVAC 15th Floor</t>
  </si>
  <si>
    <t>Fire Suppression Services 15th Floor</t>
  </si>
  <si>
    <t>15th &amp; 16th Floor Deutsche Bank Karachi.</t>
  </si>
  <si>
    <t>Deutsche Bank, DMC Karachi</t>
  </si>
  <si>
    <t xml:space="preserve">Total Amount </t>
  </si>
  <si>
    <t>NO discount</t>
  </si>
  <si>
    <t>Note: Above prices are without taxes.</t>
  </si>
  <si>
    <t>Final Bill</t>
  </si>
  <si>
    <t>SUMMARY OF FINAL BILL</t>
  </si>
  <si>
    <t>Variations</t>
  </si>
  <si>
    <t>Total</t>
  </si>
  <si>
    <t>rec</t>
  </si>
  <si>
    <t>rem</t>
  </si>
  <si>
    <t>HVAC &amp; Fire Work</t>
  </si>
  <si>
    <t>SUMMARY OF WORK DONE</t>
  </si>
  <si>
    <t>Activity.</t>
  </si>
  <si>
    <t>AMOUNT</t>
  </si>
  <si>
    <t>A</t>
  </si>
  <si>
    <t>Total work done upto final bill</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</si>
  <si>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</si>
  <si>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</si>
  <si>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</si>
  <si>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</si>
  <si>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</si>
  <si>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</si>
  <si>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</si>
  <si>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</si>
  <si>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</si>
  <si>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</si>
  <si>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Deutsche Bank</t>
  </si>
  <si>
    <t>Deutche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</si>
</sst>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_(* \(#,##0\);_(* &quot;-&quot;_);_(@_)"/>
    <numFmt numFmtId="165" formatCode="_(* #,##0.00_);_(* \(#,##0.00\);_(* &quot;-&quot;??_);_(@_)"/>
    <numFmt numFmtId="166" formatCode="0.0"/>
    <numFmt numFmtId="167" formatCode="[$-409]d/mmm/yy;@"/>
    <numFmt numFmtId="168" formatCode="_(* #,##0_);_(* \(#,##0\);_(* &quot;-&quot;??_);_(@_)"/>
    <numFmt numFmtId="169" formatCode="[$-409]d\-mmm\-yy;@"/>
    <numFmt numFmtId="170" formatCode="_(* #,##0.00_);_(* \(#,##0.00\);_(* &quot;-&quot;_);_(@_)"/>
  </numFmts>
  <fonts count="47">
    <font>
      <sz val="11"/>
      <color theme="1"/>
      <name val="Calibri"/>
      <family val="2"/>
      <scheme val="minor"/>
    </font>
    <font>
      <sz val="10"/>
      <name val="Geneva"/>
    </font>
    <font>
      <sz val="11"/>
      <color theme="1"/>
      <name val="Calibri"/>
      <family val="2"/>
      <scheme val="minor"/>
    </font>
    <font>
      <sz val="11"/>
      <name val="Arial"/>
      <family val="2"/>
    </font>
    <font>
      <sz val="11"/>
      <color theme="1"/>
      <name val="Arial"/>
      <family val="2"/>
    </font>
    <font>
      <b/>
      <sz val="11"/>
      <name val="Arial"/>
      <family val="2"/>
    </font>
    <font>
      <b/>
      <sz val="11"/>
      <color theme="1"/>
      <name val="Arial"/>
      <family val="2"/>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4"/>
      <name val="Arial"/>
      <family val="2"/>
    </font>
    <font>
      <sz val="14"/>
      <color theme="1"/>
      <name val="Arial"/>
      <family val="2"/>
    </font>
    <font>
      <b/>
      <sz val="14"/>
      <name val="Arial"/>
      <family val="2"/>
    </font>
    <font>
      <b/>
      <sz val="14"/>
      <color theme="1"/>
      <name val="Arial"/>
      <family val="2"/>
    </font>
    <font>
      <b/>
      <sz val="14"/>
      <color theme="1"/>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2"/>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b/>
      <sz val="16"/>
      <color theme="1"/>
      <name val="Calibri"/>
      <family val="2"/>
      <scheme val="minor"/>
    </font>
    <font>
      <b/>
      <sz val="16"/>
      <name val="Calibri"/>
      <family val="2"/>
      <scheme val="minor"/>
    </font>
    <font>
      <b/>
      <sz val="20"/>
      <name val="Calibri"/>
      <family val="2"/>
      <scheme val="minor"/>
    </font>
    <font>
      <b/>
      <sz val="18"/>
      <color theme="1"/>
      <name val="Calibri"/>
      <family val="2"/>
      <scheme val="minor"/>
    </font>
    <font>
      <b/>
      <sz val="16"/>
      <color rgb="FFC00000"/>
      <name val="Calibri"/>
      <family val="2"/>
      <scheme val="minor"/>
    </font>
    <font>
      <b/>
      <u/>
      <sz val="22"/>
      <name val="Calibri"/>
      <family val="2"/>
      <scheme val="minor"/>
    </font>
    <font>
      <b/>
      <sz val="12"/>
      <color theme="1"/>
      <name val="Calibri"/>
      <family val="2"/>
      <scheme val="minor"/>
    </font>
    <font>
      <sz val="12"/>
      <color rgb="FFC00000"/>
      <name val="Calibri"/>
      <family val="2"/>
      <scheme val="minor"/>
    </font>
    <font>
      <b/>
      <sz val="12"/>
      <color rgb="FFC00000"/>
      <name val="Calibri"/>
      <family val="2"/>
      <scheme val="minor"/>
    </font>
    <font>
      <sz val="16"/>
      <color theme="1"/>
      <name val="Calibri"/>
      <family val="2"/>
      <scheme val="minor"/>
    </font>
    <font>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xf numFmtId="40" fontId="1"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0" fontId="13" fillId="4" borderId="0" applyNumberFormat="0" applyBorder="0" applyAlignment="0" applyProtection="0"/>
    <xf numFmtId="0" fontId="13" fillId="5" borderId="0" applyNumberFormat="0" applyBorder="0" applyAlignment="0" applyProtection="0"/>
    <xf numFmtId="0" fontId="1" fillId="0" borderId="0"/>
    <xf numFmtId="0" fontId="7" fillId="0" borderId="0"/>
    <xf numFmtId="0" fontId="3" fillId="0" borderId="0"/>
    <xf numFmtId="0" fontId="2" fillId="0" borderId="0"/>
    <xf numFmtId="165" fontId="7" fillId="0" borderId="0" applyFont="0" applyFill="0" applyBorder="0" applyAlignment="0" applyProtection="0"/>
    <xf numFmtId="165" fontId="2" fillId="0" borderId="0" applyFont="0" applyFill="0" applyBorder="0" applyAlignment="0" applyProtection="0"/>
    <xf numFmtId="164" fontId="7" fillId="0" borderId="0" applyFont="0" applyFill="0" applyBorder="0" applyAlignment="0" applyProtection="0"/>
  </cellStyleXfs>
  <cellXfs count="483">
    <xf numFmtId="0" fontId="0" fillId="0" borderId="0" xfId="0"/>
    <xf numFmtId="0" fontId="4" fillId="0" borderId="0" xfId="0" applyFont="1"/>
    <xf numFmtId="0" fontId="6" fillId="0" borderId="0" xfId="0" applyFont="1"/>
    <xf numFmtId="3" fontId="4" fillId="0" borderId="0" xfId="2" applyNumberFormat="1" applyFont="1" applyAlignment="1">
      <alignment horizontal="center"/>
    </xf>
    <xf numFmtId="0" fontId="3" fillId="0" borderId="0" xfId="0" applyFont="1"/>
    <xf numFmtId="3" fontId="5" fillId="0" borderId="0" xfId="2" applyNumberFormat="1" applyFont="1" applyBorder="1" applyAlignment="1">
      <alignment horizontal="center"/>
    </xf>
    <xf numFmtId="165" fontId="4" fillId="0" borderId="0" xfId="2" applyFont="1" applyAlignment="1"/>
    <xf numFmtId="0" fontId="7" fillId="0" borderId="0" xfId="0" applyFont="1"/>
    <xf numFmtId="0" fontId="7" fillId="0" borderId="0" xfId="0" applyFont="1" applyAlignment="1">
      <alignment horizontal="center"/>
    </xf>
    <xf numFmtId="3" fontId="7" fillId="0" borderId="0" xfId="2" applyNumberFormat="1" applyFont="1" applyAlignment="1">
      <alignment horizontal="center"/>
    </xf>
    <xf numFmtId="165" fontId="7" fillId="0" borderId="0" xfId="2" applyFont="1" applyAlignment="1">
      <alignment horizontal="center"/>
    </xf>
    <xf numFmtId="0" fontId="8" fillId="0" borderId="0" xfId="0" applyFont="1"/>
    <xf numFmtId="0" fontId="9" fillId="0" borderId="0" xfId="0" applyFont="1"/>
    <xf numFmtId="0" fontId="9" fillId="0" borderId="0" xfId="0" applyFont="1" applyAlignment="1">
      <alignment horizontal="center"/>
    </xf>
    <xf numFmtId="0" fontId="9" fillId="0" borderId="0" xfId="0" applyFont="1" applyAlignment="1">
      <alignment horizontal="left"/>
    </xf>
    <xf numFmtId="3" fontId="9" fillId="0" borderId="0" xfId="2" applyNumberFormat="1" applyFont="1" applyBorder="1" applyAlignment="1">
      <alignment horizontal="center"/>
    </xf>
    <xf numFmtId="165" fontId="9" fillId="0" borderId="0" xfId="2" applyFont="1" applyBorder="1" applyAlignment="1">
      <alignment horizontal="right"/>
    </xf>
    <xf numFmtId="0" fontId="10" fillId="0" borderId="0" xfId="0" applyFont="1"/>
    <xf numFmtId="0" fontId="7" fillId="0" borderId="0" xfId="0" applyFont="1" applyAlignment="1">
      <alignment vertical="top" wrapText="1"/>
    </xf>
    <xf numFmtId="3" fontId="7" fillId="0" borderId="0" xfId="2" applyNumberFormat="1" applyFont="1" applyBorder="1" applyAlignment="1">
      <alignment horizontal="center"/>
    </xf>
    <xf numFmtId="0" fontId="9" fillId="0" borderId="0" xfId="0" applyFont="1" applyAlignment="1">
      <alignment horizontal="right"/>
    </xf>
    <xf numFmtId="166" fontId="9" fillId="0" borderId="0" xfId="0" applyNumberFormat="1" applyFont="1" applyAlignment="1">
      <alignment horizontal="center"/>
    </xf>
    <xf numFmtId="0" fontId="9" fillId="0" borderId="0" xfId="0" applyFont="1" applyAlignment="1">
      <alignment vertical="top" wrapText="1"/>
    </xf>
    <xf numFmtId="165" fontId="7" fillId="0" borderId="0" xfId="2" applyFont="1" applyBorder="1" applyAlignment="1">
      <alignment horizontal="center"/>
    </xf>
    <xf numFmtId="0" fontId="7" fillId="0" borderId="1" xfId="0" applyFont="1" applyBorder="1" applyAlignment="1">
      <alignment vertical="top" wrapText="1"/>
    </xf>
    <xf numFmtId="0" fontId="7" fillId="0" borderId="1" xfId="0" applyFont="1" applyBorder="1" applyAlignment="1">
      <alignment horizontal="center"/>
    </xf>
    <xf numFmtId="3" fontId="8" fillId="0" borderId="1" xfId="2" applyNumberFormat="1" applyFont="1" applyBorder="1" applyAlignment="1">
      <alignment horizontal="center"/>
    </xf>
    <xf numFmtId="165" fontId="7" fillId="0" borderId="1" xfId="2" applyFont="1" applyBorder="1" applyAlignment="1">
      <alignment horizontal="center"/>
    </xf>
    <xf numFmtId="3" fontId="7" fillId="0" borderId="1" xfId="2" applyNumberFormat="1" applyFont="1" applyBorder="1" applyAlignment="1">
      <alignment horizontal="center"/>
    </xf>
    <xf numFmtId="3" fontId="8" fillId="0" borderId="0" xfId="2" applyNumberFormat="1" applyFont="1" applyAlignment="1">
      <alignment horizontal="center"/>
    </xf>
    <xf numFmtId="0" fontId="7" fillId="0" borderId="0" xfId="0" applyFont="1" applyAlignment="1">
      <alignment horizontal="left"/>
    </xf>
    <xf numFmtId="0" fontId="7" fillId="0" borderId="2" xfId="0" applyFont="1" applyBorder="1" applyAlignment="1">
      <alignment vertical="top" wrapText="1"/>
    </xf>
    <xf numFmtId="0" fontId="7" fillId="0" borderId="2" xfId="0" applyFont="1" applyBorder="1" applyAlignment="1">
      <alignment horizontal="center"/>
    </xf>
    <xf numFmtId="3" fontId="8" fillId="0" borderId="0" xfId="2" applyNumberFormat="1" applyFont="1" applyBorder="1" applyAlignment="1">
      <alignment horizontal="center"/>
    </xf>
    <xf numFmtId="0" fontId="7" fillId="0" borderId="0" xfId="0" applyFont="1" applyAlignment="1">
      <alignment horizontal="center" vertical="top"/>
    </xf>
    <xf numFmtId="3" fontId="7" fillId="2" borderId="1" xfId="0" applyNumberFormat="1" applyFont="1" applyFill="1" applyBorder="1" applyAlignment="1">
      <alignment vertical="top" wrapText="1"/>
    </xf>
    <xf numFmtId="3" fontId="7" fillId="2" borderId="0" xfId="0" applyNumberFormat="1" applyFont="1" applyFill="1" applyAlignment="1">
      <alignment horizontal="left" vertical="top" wrapText="1"/>
    </xf>
    <xf numFmtId="0" fontId="9" fillId="0" borderId="0" xfId="0" applyFont="1" applyAlignment="1">
      <alignment horizontal="left" vertical="top"/>
    </xf>
    <xf numFmtId="0" fontId="7" fillId="0" borderId="1" xfId="0" applyFont="1" applyBorder="1" applyAlignment="1">
      <alignment horizontal="left" vertical="top" wrapText="1"/>
    </xf>
    <xf numFmtId="0" fontId="9" fillId="0" borderId="1" xfId="0" applyFont="1" applyBorder="1" applyAlignment="1">
      <alignment vertical="top" wrapText="1"/>
    </xf>
    <xf numFmtId="0" fontId="9" fillId="0" borderId="0" xfId="0" applyFont="1" applyAlignment="1">
      <alignment wrapText="1"/>
    </xf>
    <xf numFmtId="0" fontId="8" fillId="0" borderId="0" xfId="0" applyFont="1" applyAlignment="1">
      <alignment vertical="top" wrapText="1"/>
    </xf>
    <xf numFmtId="0" fontId="7" fillId="0" borderId="1" xfId="0" applyFont="1" applyBorder="1"/>
    <xf numFmtId="0" fontId="7" fillId="0" borderId="0" xfId="0" applyFont="1" applyAlignment="1">
      <alignment wrapText="1"/>
    </xf>
    <xf numFmtId="0" fontId="7" fillId="0" borderId="5" xfId="0" applyFont="1" applyBorder="1" applyAlignment="1">
      <alignment vertical="top" wrapText="1"/>
    </xf>
    <xf numFmtId="0" fontId="7" fillId="0" borderId="5" xfId="0" applyFont="1" applyBorder="1" applyAlignment="1">
      <alignment horizontal="center"/>
    </xf>
    <xf numFmtId="0" fontId="7" fillId="3" borderId="0" xfId="0" applyFont="1" applyFill="1" applyAlignment="1">
      <alignmen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9" fillId="0" borderId="0" xfId="0" applyFont="1" applyAlignment="1">
      <alignment horizontal="left" vertical="top" wrapText="1"/>
    </xf>
    <xf numFmtId="0" fontId="7" fillId="0" borderId="2" xfId="0" applyFont="1" applyBorder="1" applyAlignment="1">
      <alignment horizontal="left" vertical="top" wrapText="1"/>
    </xf>
    <xf numFmtId="3" fontId="8" fillId="0" borderId="2" xfId="2" applyNumberFormat="1" applyFont="1" applyBorder="1" applyAlignment="1">
      <alignment horizontal="center"/>
    </xf>
    <xf numFmtId="165" fontId="7" fillId="0" borderId="2" xfId="2" applyFont="1" applyBorder="1" applyAlignment="1">
      <alignment horizontal="center"/>
    </xf>
    <xf numFmtId="0" fontId="10" fillId="0" borderId="0" xfId="0" applyFont="1" applyAlignment="1">
      <alignment horizontal="left"/>
    </xf>
    <xf numFmtId="0" fontId="8" fillId="0" borderId="1" xfId="0" applyFont="1" applyBorder="1" applyAlignment="1">
      <alignment vertical="top" wrapText="1"/>
    </xf>
    <xf numFmtId="0" fontId="8" fillId="0" borderId="1" xfId="0" applyFont="1" applyBorder="1" applyAlignment="1">
      <alignment horizontal="center"/>
    </xf>
    <xf numFmtId="0" fontId="8"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horizontal="center"/>
    </xf>
    <xf numFmtId="3" fontId="9" fillId="0" borderId="4" xfId="2" applyNumberFormat="1" applyFont="1" applyBorder="1" applyAlignment="1">
      <alignment horizontal="center"/>
    </xf>
    <xf numFmtId="165" fontId="9" fillId="0" borderId="4" xfId="2" applyFont="1" applyBorder="1" applyAlignment="1">
      <alignment horizontal="center"/>
    </xf>
    <xf numFmtId="0" fontId="7" fillId="0" borderId="1" xfId="0" applyFont="1" applyBorder="1" applyAlignment="1">
      <alignment horizontal="left" wrapText="1"/>
    </xf>
    <xf numFmtId="0" fontId="7" fillId="0" borderId="1" xfId="0" applyFont="1" applyBorder="1" applyAlignment="1">
      <alignment horizontal="left"/>
    </xf>
    <xf numFmtId="0" fontId="7" fillId="0" borderId="0" xfId="0" applyFont="1" applyAlignment="1">
      <alignment horizontal="left" wrapText="1"/>
    </xf>
    <xf numFmtId="3" fontId="7" fillId="0" borderId="0" xfId="0" applyNumberFormat="1" applyFont="1" applyAlignment="1">
      <alignment vertical="distributed" wrapText="1"/>
    </xf>
    <xf numFmtId="3" fontId="7" fillId="0" borderId="0" xfId="0" applyNumberFormat="1" applyFont="1" applyAlignment="1">
      <alignment wrapText="1"/>
    </xf>
    <xf numFmtId="3" fontId="7" fillId="0" borderId="2" xfId="2" applyNumberFormat="1" applyFont="1" applyBorder="1" applyAlignment="1">
      <alignment horizontal="center"/>
    </xf>
    <xf numFmtId="164" fontId="7" fillId="0" borderId="0" xfId="3" applyFont="1" applyBorder="1" applyAlignment="1">
      <alignment horizontal="center"/>
    </xf>
    <xf numFmtId="0" fontId="10" fillId="0" borderId="0" xfId="0" applyFont="1" applyAlignment="1">
      <alignment vertical="top" wrapText="1"/>
    </xf>
    <xf numFmtId="0" fontId="9" fillId="0" borderId="3" xfId="0" applyFont="1" applyBorder="1" applyAlignment="1">
      <alignment horizontal="left"/>
    </xf>
    <xf numFmtId="165" fontId="9" fillId="0" borderId="0" xfId="2" applyFont="1" applyBorder="1" applyAlignment="1">
      <alignment horizontal="center"/>
    </xf>
    <xf numFmtId="166" fontId="10" fillId="0" borderId="0" xfId="0" applyNumberFormat="1" applyFont="1" applyAlignment="1">
      <alignment horizontal="center"/>
    </xf>
    <xf numFmtId="0" fontId="10" fillId="0" borderId="0" xfId="0" applyFont="1" applyAlignment="1">
      <alignment horizontal="center"/>
    </xf>
    <xf numFmtId="0" fontId="10" fillId="0" borderId="1" xfId="0" applyFont="1" applyBorder="1"/>
    <xf numFmtId="37" fontId="8" fillId="0" borderId="1" xfId="2" applyNumberFormat="1" applyFont="1" applyBorder="1" applyAlignment="1">
      <alignment horizontal="center"/>
    </xf>
    <xf numFmtId="0" fontId="8" fillId="0" borderId="0" xfId="0" applyFont="1" applyAlignment="1">
      <alignment horizontal="center"/>
    </xf>
    <xf numFmtId="37" fontId="8" fillId="0" borderId="0" xfId="2" applyNumberFormat="1" applyFont="1" applyAlignment="1">
      <alignment horizontal="center"/>
    </xf>
    <xf numFmtId="0" fontId="10" fillId="0" borderId="3" xfId="0" applyFont="1" applyBorder="1"/>
    <xf numFmtId="0" fontId="10" fillId="0" borderId="4" xfId="0" applyFont="1" applyBorder="1"/>
    <xf numFmtId="3" fontId="10" fillId="0" borderId="4" xfId="2" applyNumberFormat="1" applyFont="1" applyBorder="1" applyAlignment="1">
      <alignment horizontal="center"/>
    </xf>
    <xf numFmtId="0" fontId="9" fillId="0" borderId="4" xfId="0" applyFont="1" applyBorder="1" applyAlignment="1">
      <alignment horizontal="right"/>
    </xf>
    <xf numFmtId="165" fontId="9" fillId="0" borderId="4" xfId="2" applyFont="1" applyBorder="1" applyAlignment="1">
      <alignment horizontal="right"/>
    </xf>
    <xf numFmtId="3" fontId="10" fillId="0" borderId="0" xfId="2" applyNumberFormat="1" applyFont="1" applyBorder="1" applyAlignment="1">
      <alignment horizontal="center"/>
    </xf>
    <xf numFmtId="165" fontId="8" fillId="0" borderId="0" xfId="2" applyFont="1" applyAlignment="1"/>
    <xf numFmtId="37" fontId="10" fillId="0" borderId="4" xfId="2" applyNumberFormat="1" applyFont="1" applyBorder="1" applyAlignment="1">
      <alignment horizontal="center"/>
    </xf>
    <xf numFmtId="165" fontId="10" fillId="0" borderId="4" xfId="2" applyFont="1" applyBorder="1" applyAlignment="1"/>
    <xf numFmtId="165" fontId="6" fillId="0" borderId="0" xfId="2" applyFont="1" applyBorder="1" applyAlignment="1">
      <alignment horizontal="right"/>
    </xf>
    <xf numFmtId="3" fontId="4" fillId="0" borderId="0" xfId="0" applyNumberFormat="1" applyFont="1" applyAlignment="1">
      <alignment horizontal="center"/>
    </xf>
    <xf numFmtId="0" fontId="4" fillId="0" borderId="0" xfId="0" applyFont="1" applyAlignment="1">
      <alignment horizontal="center"/>
    </xf>
    <xf numFmtId="0" fontId="5" fillId="0" borderId="0" xfId="0" applyFont="1"/>
    <xf numFmtId="3" fontId="4" fillId="0" borderId="0" xfId="2" applyNumberFormat="1" applyFont="1" applyBorder="1" applyAlignment="1">
      <alignment horizontal="center"/>
    </xf>
    <xf numFmtId="165" fontId="4" fillId="0" borderId="0" xfId="2" applyFont="1" applyBorder="1" applyAlignment="1"/>
    <xf numFmtId="0" fontId="14" fillId="0" borderId="0" xfId="0" applyFont="1"/>
    <xf numFmtId="0" fontId="16" fillId="0" borderId="0" xfId="0" applyFont="1" applyAlignment="1">
      <alignment horizontal="left"/>
    </xf>
    <xf numFmtId="0" fontId="14" fillId="0" borderId="0" xfId="0" applyFont="1" applyAlignment="1">
      <alignment horizontal="center"/>
    </xf>
    <xf numFmtId="3" fontId="14" fillId="0" borderId="0" xfId="2" applyNumberFormat="1" applyFont="1" applyAlignment="1">
      <alignment horizontal="center"/>
    </xf>
    <xf numFmtId="3" fontId="15" fillId="0" borderId="0" xfId="0" applyNumberFormat="1" applyFont="1" applyAlignment="1">
      <alignment horizontal="center"/>
    </xf>
    <xf numFmtId="167" fontId="17" fillId="0" borderId="0" xfId="2" applyNumberFormat="1" applyFont="1" applyAlignment="1">
      <alignment horizontal="right"/>
    </xf>
    <xf numFmtId="0" fontId="5" fillId="0" borderId="0" xfId="0" applyFont="1" applyAlignment="1">
      <alignment horizontal="left"/>
    </xf>
    <xf numFmtId="3" fontId="6" fillId="0" borderId="0" xfId="0" applyNumberFormat="1" applyFont="1" applyAlignment="1">
      <alignment horizontal="center" wrapText="1"/>
    </xf>
    <xf numFmtId="0" fontId="5" fillId="0" borderId="0" xfId="0" applyFont="1" applyAlignment="1">
      <alignment horizontal="center"/>
    </xf>
    <xf numFmtId="0" fontId="20" fillId="0" borderId="0" xfId="0" applyFont="1" applyAlignment="1">
      <alignment horizontal="left"/>
    </xf>
    <xf numFmtId="0" fontId="21" fillId="0" borderId="0" xfId="0" applyFont="1"/>
    <xf numFmtId="0" fontId="21" fillId="0" borderId="0" xfId="0" applyFont="1" applyAlignment="1">
      <alignment horizontal="center"/>
    </xf>
    <xf numFmtId="3" fontId="21" fillId="0" borderId="0" xfId="2" applyNumberFormat="1" applyFont="1" applyAlignment="1">
      <alignment horizontal="center"/>
    </xf>
    <xf numFmtId="3" fontId="22" fillId="0" borderId="0" xfId="0" applyNumberFormat="1" applyFont="1" applyAlignment="1">
      <alignment horizontal="center"/>
    </xf>
    <xf numFmtId="167" fontId="22" fillId="0" borderId="0" xfId="2" applyNumberFormat="1" applyFont="1" applyAlignment="1">
      <alignment horizontal="right"/>
    </xf>
    <xf numFmtId="167" fontId="18" fillId="0" borderId="0" xfId="2" applyNumberFormat="1" applyFont="1" applyAlignment="1">
      <alignment horizontal="right"/>
    </xf>
    <xf numFmtId="0" fontId="23" fillId="0" borderId="0" xfId="0" applyFont="1"/>
    <xf numFmtId="3" fontId="0" fillId="0" borderId="0" xfId="2" applyNumberFormat="1" applyFont="1" applyAlignment="1">
      <alignment horizontal="center"/>
    </xf>
    <xf numFmtId="165" fontId="18" fillId="0" borderId="0" xfId="2" applyFont="1" applyAlignment="1">
      <alignment horizontal="right"/>
    </xf>
    <xf numFmtId="0" fontId="19" fillId="0" borderId="0" xfId="0" applyFont="1"/>
    <xf numFmtId="0" fontId="24" fillId="0" borderId="0" xfId="0" applyFont="1"/>
    <xf numFmtId="0" fontId="24" fillId="0" borderId="6" xfId="0" applyFont="1" applyBorder="1" applyAlignment="1">
      <alignment horizontal="center"/>
    </xf>
    <xf numFmtId="0" fontId="24" fillId="0" borderId="6" xfId="0" applyFont="1" applyBorder="1" applyAlignment="1">
      <alignment horizontal="left"/>
    </xf>
    <xf numFmtId="3" fontId="24" fillId="0" borderId="6" xfId="2" applyNumberFormat="1" applyFont="1" applyBorder="1" applyAlignment="1">
      <alignment horizontal="center"/>
    </xf>
    <xf numFmtId="3" fontId="19" fillId="0" borderId="6" xfId="0" applyNumberFormat="1" applyFont="1" applyBorder="1" applyAlignment="1">
      <alignment horizontal="center" wrapText="1"/>
    </xf>
    <xf numFmtId="165" fontId="19" fillId="0" borderId="6" xfId="2" applyFont="1" applyBorder="1" applyAlignment="1">
      <alignment horizontal="right"/>
    </xf>
    <xf numFmtId="0" fontId="25" fillId="4" borderId="6" xfId="4" applyFont="1" applyBorder="1" applyAlignment="1">
      <alignment horizontal="center"/>
    </xf>
    <xf numFmtId="0" fontId="25" fillId="4" borderId="6" xfId="4" applyFont="1" applyBorder="1" applyAlignment="1">
      <alignment horizontal="left" vertical="top"/>
    </xf>
    <xf numFmtId="3" fontId="25" fillId="4" borderId="6" xfId="4" applyNumberFormat="1" applyFont="1" applyBorder="1" applyAlignment="1">
      <alignment horizontal="center"/>
    </xf>
    <xf numFmtId="3" fontId="26" fillId="4" borderId="6" xfId="4" applyNumberFormat="1" applyFont="1" applyBorder="1" applyAlignment="1">
      <alignment horizontal="center"/>
    </xf>
    <xf numFmtId="165" fontId="26" fillId="4" borderId="6" xfId="4" applyNumberFormat="1" applyFont="1" applyBorder="1" applyAlignment="1">
      <alignment horizontal="center"/>
    </xf>
    <xf numFmtId="0" fontId="27" fillId="0" borderId="0" xfId="0" applyFont="1"/>
    <xf numFmtId="0" fontId="26" fillId="0" borderId="0" xfId="0" applyFont="1"/>
    <xf numFmtId="0" fontId="24" fillId="0" borderId="6" xfId="0" applyFont="1" applyBorder="1" applyAlignment="1">
      <alignment vertical="top" wrapText="1"/>
    </xf>
    <xf numFmtId="0" fontId="23" fillId="0" borderId="6" xfId="0" applyFont="1" applyBorder="1" applyAlignment="1">
      <alignment horizontal="center"/>
    </xf>
    <xf numFmtId="3" fontId="23" fillId="0" borderId="6" xfId="2" applyNumberFormat="1" applyFont="1" applyBorder="1" applyAlignment="1">
      <alignment horizontal="center"/>
    </xf>
    <xf numFmtId="3" fontId="0" fillId="0" borderId="6" xfId="0" applyNumberFormat="1" applyBorder="1" applyAlignment="1">
      <alignment horizontal="center"/>
    </xf>
    <xf numFmtId="165" fontId="0" fillId="0" borderId="6" xfId="2" applyFont="1" applyBorder="1" applyAlignment="1">
      <alignment horizontal="center"/>
    </xf>
    <xf numFmtId="0" fontId="25" fillId="5" borderId="6" xfId="5" applyFont="1" applyBorder="1" applyAlignment="1">
      <alignment horizontal="center"/>
    </xf>
    <xf numFmtId="0" fontId="25" fillId="5" borderId="6" xfId="5" applyFont="1" applyBorder="1" applyAlignment="1">
      <alignment vertical="top" wrapText="1"/>
    </xf>
    <xf numFmtId="3" fontId="25" fillId="5" borderId="6" xfId="5" applyNumberFormat="1" applyFont="1" applyBorder="1" applyAlignment="1">
      <alignment horizontal="center"/>
    </xf>
    <xf numFmtId="3" fontId="26" fillId="5" borderId="6" xfId="5" applyNumberFormat="1" applyFont="1" applyBorder="1" applyAlignment="1">
      <alignment horizontal="center"/>
    </xf>
    <xf numFmtId="165" fontId="26" fillId="5" borderId="6" xfId="5" applyNumberFormat="1" applyFont="1" applyBorder="1" applyAlignment="1">
      <alignment horizontal="center"/>
    </xf>
    <xf numFmtId="0" fontId="27" fillId="0" borderId="6" xfId="0" applyFont="1" applyBorder="1" applyAlignment="1">
      <alignment horizontal="justify" vertical="top" wrapText="1"/>
    </xf>
    <xf numFmtId="0" fontId="27" fillId="0" borderId="6" xfId="0" applyFont="1" applyBorder="1" applyAlignment="1">
      <alignment horizontal="center"/>
    </xf>
    <xf numFmtId="0" fontId="26" fillId="0" borderId="0" xfId="0" applyFont="1" applyAlignment="1">
      <alignment vertical="center"/>
    </xf>
    <xf numFmtId="0" fontId="27" fillId="0" borderId="6" xfId="0" applyFont="1" applyBorder="1" applyAlignment="1">
      <alignment horizontal="center" vertical="center"/>
    </xf>
    <xf numFmtId="0" fontId="27" fillId="0" borderId="6" xfId="0" applyFont="1" applyBorder="1" applyAlignment="1">
      <alignment vertical="center" wrapText="1"/>
    </xf>
    <xf numFmtId="3" fontId="26" fillId="0" borderId="6" xfId="2" applyNumberFormat="1" applyFont="1" applyBorder="1" applyAlignment="1">
      <alignment horizontal="center" vertical="center"/>
    </xf>
    <xf numFmtId="0" fontId="27" fillId="0" borderId="0" xfId="0" applyFont="1" applyAlignment="1">
      <alignment vertical="center"/>
    </xf>
    <xf numFmtId="3" fontId="26" fillId="0" borderId="6" xfId="0" applyNumberFormat="1" applyFont="1" applyBorder="1" applyAlignment="1">
      <alignment horizontal="center"/>
    </xf>
    <xf numFmtId="165" fontId="26" fillId="0" borderId="6" xfId="2" applyFont="1" applyBorder="1" applyAlignment="1">
      <alignment horizontal="center"/>
    </xf>
    <xf numFmtId="165" fontId="26" fillId="0" borderId="6" xfId="4" applyNumberFormat="1" applyFont="1" applyFill="1" applyBorder="1" applyAlignment="1">
      <alignment horizontal="center"/>
    </xf>
    <xf numFmtId="0" fontId="27" fillId="0" borderId="6" xfId="0" applyFont="1" applyBorder="1" applyAlignment="1">
      <alignment horizontal="center" vertical="top"/>
    </xf>
    <xf numFmtId="0" fontId="27" fillId="0" borderId="6" xfId="0" applyFont="1" applyBorder="1" applyAlignment="1">
      <alignment horizontal="justify" wrapText="1"/>
    </xf>
    <xf numFmtId="0" fontId="25" fillId="5" borderId="6" xfId="5" applyFont="1" applyBorder="1" applyAlignment="1">
      <alignment horizontal="center" vertical="center"/>
    </xf>
    <xf numFmtId="0" fontId="25" fillId="5" borderId="6" xfId="5" applyFont="1" applyBorder="1" applyAlignment="1">
      <alignment vertical="center" wrapText="1"/>
    </xf>
    <xf numFmtId="3" fontId="25" fillId="5" borderId="6" xfId="5" applyNumberFormat="1" applyFont="1" applyBorder="1" applyAlignment="1">
      <alignment horizontal="center" vertical="center"/>
    </xf>
    <xf numFmtId="165" fontId="26" fillId="5" borderId="6" xfId="5" applyNumberFormat="1" applyFont="1" applyBorder="1" applyAlignment="1">
      <alignment horizontal="right" vertical="center"/>
    </xf>
    <xf numFmtId="2" fontId="25" fillId="5" borderId="6" xfId="5" applyNumberFormat="1" applyFont="1" applyBorder="1" applyAlignment="1">
      <alignment horizontal="center" vertical="center"/>
    </xf>
    <xf numFmtId="0" fontId="25" fillId="5" borderId="6" xfId="5" applyFont="1" applyBorder="1" applyAlignment="1">
      <alignment vertical="center"/>
    </xf>
    <xf numFmtId="0" fontId="25" fillId="5" borderId="6" xfId="5" applyFont="1" applyBorder="1" applyAlignment="1">
      <alignment horizontal="left" vertical="center" wrapText="1"/>
    </xf>
    <xf numFmtId="0" fontId="25" fillId="4" borderId="6" xfId="4" applyFont="1" applyBorder="1" applyAlignment="1">
      <alignment wrapText="1"/>
    </xf>
    <xf numFmtId="0" fontId="26" fillId="0" borderId="6" xfId="0" applyFont="1" applyBorder="1" applyAlignment="1">
      <alignment horizontal="center" vertical="center"/>
    </xf>
    <xf numFmtId="3" fontId="31" fillId="0" borderId="6" xfId="5" applyNumberFormat="1" applyFont="1" applyFill="1" applyBorder="1" applyAlignment="1">
      <alignment horizontal="center"/>
    </xf>
    <xf numFmtId="3" fontId="31" fillId="0" borderId="6" xfId="5" applyNumberFormat="1" applyFont="1" applyFill="1" applyBorder="1" applyAlignment="1">
      <alignment horizontal="right"/>
    </xf>
    <xf numFmtId="168" fontId="31" fillId="0" borderId="6" xfId="5" applyNumberFormat="1" applyFont="1" applyFill="1" applyBorder="1" applyAlignment="1">
      <alignment horizontal="right" vertical="center"/>
    </xf>
    <xf numFmtId="0" fontId="22" fillId="0" borderId="0" xfId="0" applyFont="1"/>
    <xf numFmtId="0" fontId="0" fillId="0" borderId="0" xfId="0" applyAlignment="1">
      <alignment horizontal="center"/>
    </xf>
    <xf numFmtId="3" fontId="0" fillId="0" borderId="0" xfId="2" applyNumberFormat="1" applyFont="1" applyBorder="1" applyAlignment="1">
      <alignment horizontal="center"/>
    </xf>
    <xf numFmtId="3" fontId="0" fillId="0" borderId="0" xfId="0" applyNumberFormat="1" applyAlignment="1">
      <alignment horizontal="center"/>
    </xf>
    <xf numFmtId="165" fontId="0" fillId="0" borderId="0" xfId="2" applyFont="1" applyBorder="1" applyAlignment="1"/>
    <xf numFmtId="165" fontId="0" fillId="0" borderId="0" xfId="2" applyFont="1" applyAlignment="1"/>
    <xf numFmtId="0" fontId="29" fillId="4" borderId="6" xfId="4" applyFont="1" applyBorder="1" applyAlignment="1">
      <alignment horizontal="center"/>
    </xf>
    <xf numFmtId="0" fontId="29" fillId="4" borderId="6" xfId="4" applyFont="1" applyBorder="1" applyAlignment="1">
      <alignment horizontal="left" vertical="top"/>
    </xf>
    <xf numFmtId="3" fontId="29" fillId="4" borderId="6" xfId="4" applyNumberFormat="1" applyFont="1" applyBorder="1" applyAlignment="1">
      <alignment horizontal="center"/>
    </xf>
    <xf numFmtId="3" fontId="22" fillId="4" borderId="6" xfId="4" applyNumberFormat="1" applyFont="1" applyBorder="1" applyAlignment="1">
      <alignment horizontal="center"/>
    </xf>
    <xf numFmtId="165" fontId="22" fillId="4" borderId="6" xfId="4" applyNumberFormat="1" applyFont="1" applyBorder="1" applyAlignment="1">
      <alignment horizontal="center"/>
    </xf>
    <xf numFmtId="0" fontId="20" fillId="0" borderId="6" xfId="0" applyFont="1" applyBorder="1" applyAlignment="1">
      <alignment vertical="top" wrapText="1"/>
    </xf>
    <xf numFmtId="0" fontId="21" fillId="0" borderId="6" xfId="0" applyFont="1" applyBorder="1" applyAlignment="1">
      <alignment horizontal="center"/>
    </xf>
    <xf numFmtId="3" fontId="21" fillId="0" borderId="6" xfId="2" applyNumberFormat="1" applyFont="1" applyBorder="1" applyAlignment="1">
      <alignment horizontal="center"/>
    </xf>
    <xf numFmtId="3" fontId="22" fillId="0" borderId="6" xfId="0" applyNumberFormat="1" applyFont="1" applyBorder="1" applyAlignment="1">
      <alignment horizontal="center"/>
    </xf>
    <xf numFmtId="165" fontId="22" fillId="0" borderId="6" xfId="2" applyFont="1" applyBorder="1" applyAlignment="1">
      <alignment horizontal="center"/>
    </xf>
    <xf numFmtId="0" fontId="29" fillId="5" borderId="6" xfId="5" applyFont="1" applyBorder="1" applyAlignment="1">
      <alignment horizontal="center"/>
    </xf>
    <xf numFmtId="0" fontId="29" fillId="5" borderId="6" xfId="5" applyFont="1" applyBorder="1" applyAlignment="1">
      <alignment vertical="top" wrapText="1"/>
    </xf>
    <xf numFmtId="3" fontId="29" fillId="5" borderId="6" xfId="5" applyNumberFormat="1" applyFont="1" applyBorder="1" applyAlignment="1">
      <alignment horizontal="center"/>
    </xf>
    <xf numFmtId="3" fontId="22" fillId="5" borderId="6" xfId="5" applyNumberFormat="1" applyFont="1" applyBorder="1" applyAlignment="1">
      <alignment horizontal="center"/>
    </xf>
    <xf numFmtId="165" fontId="22" fillId="5" borderId="6" xfId="5" applyNumberFormat="1" applyFont="1" applyBorder="1" applyAlignment="1">
      <alignment horizontal="center"/>
    </xf>
    <xf numFmtId="0" fontId="21" fillId="0" borderId="6" xfId="0" applyFont="1" applyBorder="1" applyAlignment="1">
      <alignment horizontal="justify" vertical="top" wrapText="1"/>
    </xf>
    <xf numFmtId="3" fontId="22" fillId="0" borderId="6" xfId="0" applyNumberFormat="1" applyFont="1" applyBorder="1" applyAlignment="1">
      <alignment horizontal="right"/>
    </xf>
    <xf numFmtId="165" fontId="22" fillId="0" borderId="6" xfId="2" applyFont="1" applyBorder="1" applyAlignment="1">
      <alignment horizontal="right"/>
    </xf>
    <xf numFmtId="0" fontId="21" fillId="0" borderId="6" xfId="0" applyFont="1" applyBorder="1" applyAlignment="1">
      <alignment horizontal="center" vertical="center"/>
    </xf>
    <xf numFmtId="0" fontId="21" fillId="0" borderId="6" xfId="0" applyFont="1" applyBorder="1" applyAlignment="1">
      <alignment vertical="center" wrapText="1"/>
    </xf>
    <xf numFmtId="3" fontId="22" fillId="0" borderId="6" xfId="2" applyNumberFormat="1" applyFont="1" applyBorder="1" applyAlignment="1">
      <alignment horizontal="center" vertical="center"/>
    </xf>
    <xf numFmtId="3" fontId="22" fillId="0" borderId="6" xfId="0" applyNumberFormat="1" applyFont="1" applyBorder="1" applyAlignment="1">
      <alignment horizontal="right" vertical="center"/>
    </xf>
    <xf numFmtId="3" fontId="22" fillId="0" borderId="6" xfId="2" applyNumberFormat="1" applyFont="1" applyFill="1" applyBorder="1" applyAlignment="1">
      <alignment horizontal="center" vertical="center"/>
    </xf>
    <xf numFmtId="0" fontId="21" fillId="0" borderId="6" xfId="0" applyFont="1" applyBorder="1"/>
    <xf numFmtId="3" fontId="22" fillId="0" borderId="6" xfId="2" applyNumberFormat="1" applyFont="1" applyBorder="1" applyAlignment="1">
      <alignment horizontal="center"/>
    </xf>
    <xf numFmtId="3" fontId="22" fillId="5" borderId="6" xfId="5" applyNumberFormat="1" applyFont="1" applyBorder="1" applyAlignment="1">
      <alignment horizontal="right"/>
    </xf>
    <xf numFmtId="165" fontId="22" fillId="5" borderId="6" xfId="5" applyNumberFormat="1" applyFont="1" applyBorder="1" applyAlignment="1">
      <alignment horizontal="right"/>
    </xf>
    <xf numFmtId="0" fontId="21" fillId="0" borderId="6" xfId="0" applyFont="1" applyBorder="1" applyAlignment="1">
      <alignment wrapText="1"/>
    </xf>
    <xf numFmtId="0" fontId="21" fillId="0" borderId="6" xfId="0" applyFont="1" applyBorder="1" applyAlignment="1">
      <alignment horizontal="justify" wrapText="1"/>
    </xf>
    <xf numFmtId="0" fontId="20" fillId="0" borderId="6" xfId="0" applyFont="1" applyBorder="1" applyAlignment="1">
      <alignment horizontal="justify" wrapText="1"/>
    </xf>
    <xf numFmtId="3" fontId="22" fillId="0" borderId="6" xfId="2" applyNumberFormat="1" applyFont="1" applyFill="1" applyBorder="1" applyAlignment="1">
      <alignment horizontal="center"/>
    </xf>
    <xf numFmtId="0" fontId="21" fillId="0" borderId="6" xfId="0" quotePrefix="1" applyFont="1" applyBorder="1" applyAlignment="1">
      <alignment horizontal="justify" wrapText="1"/>
    </xf>
    <xf numFmtId="0" fontId="21" fillId="0" borderId="6" xfId="0" applyFont="1" applyBorder="1" applyAlignment="1">
      <alignment vertical="top" wrapText="1"/>
    </xf>
    <xf numFmtId="0" fontId="29" fillId="5" borderId="6" xfId="5" applyFont="1" applyBorder="1" applyAlignment="1">
      <alignment horizontal="center" vertical="center"/>
    </xf>
    <xf numFmtId="0" fontId="29" fillId="5" borderId="6" xfId="5" applyFont="1" applyBorder="1" applyAlignment="1">
      <alignment vertical="center" wrapText="1"/>
    </xf>
    <xf numFmtId="3" fontId="29" fillId="5" borderId="6" xfId="5" applyNumberFormat="1" applyFont="1" applyBorder="1" applyAlignment="1">
      <alignment horizontal="center" vertical="center"/>
    </xf>
    <xf numFmtId="3" fontId="22" fillId="5" borderId="6" xfId="5" applyNumberFormat="1" applyFont="1" applyBorder="1" applyAlignment="1">
      <alignment horizontal="right" vertical="center"/>
    </xf>
    <xf numFmtId="165" fontId="22" fillId="5" borderId="6" xfId="5" applyNumberFormat="1" applyFont="1" applyBorder="1" applyAlignment="1">
      <alignment horizontal="right" vertical="center"/>
    </xf>
    <xf numFmtId="2" fontId="29" fillId="5" borderId="6" xfId="5" applyNumberFormat="1" applyFont="1" applyBorder="1" applyAlignment="1">
      <alignment horizontal="center" vertical="center"/>
    </xf>
    <xf numFmtId="0" fontId="21" fillId="0" borderId="6" xfId="0" applyFont="1" applyBorder="1" applyAlignment="1">
      <alignment horizontal="left" vertical="top" wrapText="1"/>
    </xf>
    <xf numFmtId="0" fontId="29" fillId="5" borderId="6" xfId="5" applyFont="1" applyBorder="1" applyAlignment="1">
      <alignment vertical="center"/>
    </xf>
    <xf numFmtId="3" fontId="21" fillId="0" borderId="6" xfId="0" applyNumberFormat="1" applyFont="1" applyBorder="1" applyAlignment="1">
      <alignment vertical="top" wrapText="1"/>
    </xf>
    <xf numFmtId="0" fontId="29" fillId="5" borderId="6" xfId="5" applyFont="1" applyBorder="1" applyAlignment="1">
      <alignment horizontal="left" vertical="center" wrapText="1"/>
    </xf>
    <xf numFmtId="0" fontId="29" fillId="4" borderId="6" xfId="4" applyFont="1" applyBorder="1" applyAlignment="1">
      <alignment wrapText="1"/>
    </xf>
    <xf numFmtId="0" fontId="22" fillId="0" borderId="6" xfId="0" applyFont="1" applyBorder="1" applyAlignment="1">
      <alignment horizontal="center"/>
    </xf>
    <xf numFmtId="0" fontId="22" fillId="0" borderId="6" xfId="0" applyFont="1" applyBorder="1" applyAlignment="1">
      <alignment vertical="top" wrapText="1"/>
    </xf>
    <xf numFmtId="165" fontId="22" fillId="0" borderId="6" xfId="2" applyFont="1" applyFill="1" applyBorder="1" applyAlignment="1">
      <alignment horizontal="right"/>
    </xf>
    <xf numFmtId="0" fontId="22" fillId="0" borderId="6" xfId="0" applyFont="1" applyBorder="1" applyAlignment="1">
      <alignment horizontal="center" vertical="center"/>
    </xf>
    <xf numFmtId="0" fontId="22" fillId="0" borderId="6" xfId="0" applyFont="1" applyBorder="1"/>
    <xf numFmtId="0" fontId="22" fillId="0" borderId="6" xfId="0" applyFont="1" applyBorder="1" applyAlignment="1">
      <alignment horizontal="right"/>
    </xf>
    <xf numFmtId="3" fontId="22" fillId="0" borderId="6" xfId="0" applyNumberFormat="1" applyFont="1" applyBorder="1" applyAlignment="1">
      <alignment horizontal="center" vertical="center"/>
    </xf>
    <xf numFmtId="165" fontId="22" fillId="0" borderId="6" xfId="2" applyFont="1" applyBorder="1" applyAlignment="1">
      <alignment horizontal="center" vertical="center"/>
    </xf>
    <xf numFmtId="165" fontId="26" fillId="0" borderId="6" xfId="2" applyFont="1" applyBorder="1" applyAlignment="1">
      <alignment horizontal="center" vertical="center"/>
    </xf>
    <xf numFmtId="3" fontId="22" fillId="5" borderId="6" xfId="5" applyNumberFormat="1" applyFont="1" applyBorder="1" applyAlignment="1">
      <alignment horizontal="center" vertical="center"/>
    </xf>
    <xf numFmtId="165" fontId="22" fillId="5" borderId="6" xfId="5" applyNumberFormat="1" applyFont="1" applyBorder="1" applyAlignment="1">
      <alignment horizontal="center" vertical="center"/>
    </xf>
    <xf numFmtId="165" fontId="26" fillId="5" borderId="6" xfId="5" applyNumberFormat="1" applyFont="1" applyBorder="1" applyAlignment="1">
      <alignment horizontal="center" vertical="center"/>
    </xf>
    <xf numFmtId="165" fontId="22" fillId="0" borderId="6" xfId="4" applyNumberFormat="1" applyFont="1" applyFill="1" applyBorder="1" applyAlignment="1">
      <alignment horizontal="center" vertical="center"/>
    </xf>
    <xf numFmtId="165" fontId="26" fillId="0" borderId="6" xfId="4" applyNumberFormat="1" applyFont="1" applyFill="1" applyBorder="1" applyAlignment="1">
      <alignment horizontal="center" vertical="center"/>
    </xf>
    <xf numFmtId="165" fontId="22" fillId="0" borderId="6" xfId="4" applyNumberFormat="1" applyFont="1" applyFill="1" applyBorder="1" applyAlignment="1">
      <alignment horizontal="right" vertical="center"/>
    </xf>
    <xf numFmtId="165" fontId="22" fillId="0" borderId="6" xfId="2" applyFont="1" applyBorder="1" applyAlignment="1">
      <alignment horizontal="right" vertical="center"/>
    </xf>
    <xf numFmtId="165" fontId="26" fillId="0" borderId="6" xfId="2" applyFont="1" applyBorder="1" applyAlignment="1">
      <alignment horizontal="right" vertical="center"/>
    </xf>
    <xf numFmtId="3" fontId="22" fillId="0" borderId="6" xfId="2" applyNumberFormat="1" applyFont="1" applyBorder="1" applyAlignment="1">
      <alignment horizontal="center" vertical="center" wrapText="1"/>
    </xf>
    <xf numFmtId="165" fontId="26" fillId="0" borderId="6" xfId="4" applyNumberFormat="1" applyFont="1" applyFill="1" applyBorder="1" applyAlignment="1">
      <alignment horizontal="right" vertical="center"/>
    </xf>
    <xf numFmtId="3" fontId="21" fillId="0" borderId="6" xfId="0" applyNumberFormat="1" applyFont="1" applyBorder="1" applyAlignment="1">
      <alignment horizontal="right" vertical="center"/>
    </xf>
    <xf numFmtId="0" fontId="29" fillId="4" borderId="6" xfId="4" applyFont="1" applyBorder="1" applyAlignment="1">
      <alignment horizontal="center" vertical="center"/>
    </xf>
    <xf numFmtId="3" fontId="29" fillId="4" borderId="6" xfId="4" applyNumberFormat="1" applyFont="1" applyBorder="1" applyAlignment="1">
      <alignment horizontal="center" vertical="center"/>
    </xf>
    <xf numFmtId="3" fontId="22" fillId="4" borderId="6" xfId="4" applyNumberFormat="1" applyFont="1" applyBorder="1" applyAlignment="1">
      <alignment horizontal="right" vertical="center"/>
    </xf>
    <xf numFmtId="165" fontId="22" fillId="4" borderId="6" xfId="4" applyNumberFormat="1" applyFont="1" applyBorder="1" applyAlignment="1">
      <alignment horizontal="right" vertical="center"/>
    </xf>
    <xf numFmtId="3" fontId="21" fillId="0" borderId="6" xfId="2" applyNumberFormat="1" applyFont="1" applyBorder="1" applyAlignment="1">
      <alignment horizontal="center" vertical="center"/>
    </xf>
    <xf numFmtId="168" fontId="22" fillId="0" borderId="6" xfId="2" applyNumberFormat="1" applyFont="1" applyBorder="1" applyAlignment="1">
      <alignment horizontal="right" vertical="center"/>
    </xf>
    <xf numFmtId="168" fontId="22" fillId="0" borderId="6" xfId="2" applyNumberFormat="1" applyFont="1" applyFill="1" applyBorder="1" applyAlignment="1">
      <alignment horizontal="right" vertical="center"/>
    </xf>
    <xf numFmtId="0" fontId="20" fillId="0" borderId="0" xfId="0" applyFont="1" applyAlignment="1">
      <alignment horizontal="left" vertical="center"/>
    </xf>
    <xf numFmtId="0" fontId="20" fillId="0" borderId="6" xfId="0" applyFont="1" applyBorder="1" applyAlignment="1">
      <alignment horizontal="center" vertical="center"/>
    </xf>
    <xf numFmtId="0" fontId="30" fillId="0" borderId="6" xfId="5" applyFont="1" applyFill="1" applyBorder="1" applyAlignment="1">
      <alignment horizontal="center" vertical="center"/>
    </xf>
    <xf numFmtId="0" fontId="0" fillId="0" borderId="0" xfId="0" applyAlignment="1">
      <alignment horizontal="center" vertical="center"/>
    </xf>
    <xf numFmtId="168" fontId="0" fillId="0" borderId="0" xfId="2" applyNumberFormat="1" applyFont="1" applyAlignment="1"/>
    <xf numFmtId="3" fontId="26" fillId="5" borderId="6" xfId="5" applyNumberFormat="1" applyFont="1" applyBorder="1" applyAlignment="1">
      <alignment horizontal="center" vertical="center"/>
    </xf>
    <xf numFmtId="168" fontId="31" fillId="0" borderId="6" xfId="5" applyNumberFormat="1" applyFont="1" applyFill="1" applyBorder="1" applyAlignment="1">
      <alignment horizontal="center" vertical="center"/>
    </xf>
    <xf numFmtId="0" fontId="24" fillId="0" borderId="0" xfId="0" applyFont="1" applyAlignment="1">
      <alignment horizontal="center"/>
    </xf>
    <xf numFmtId="0" fontId="24" fillId="0" borderId="0" xfId="0" applyFont="1" applyAlignment="1">
      <alignment horizontal="left"/>
    </xf>
    <xf numFmtId="3" fontId="19" fillId="0" borderId="0" xfId="0" applyNumberFormat="1" applyFont="1" applyAlignment="1">
      <alignment horizontal="center" wrapText="1"/>
    </xf>
    <xf numFmtId="165" fontId="19" fillId="0" borderId="0" xfId="2" applyFont="1" applyBorder="1" applyAlignment="1">
      <alignment horizontal="right"/>
    </xf>
    <xf numFmtId="0" fontId="25" fillId="4" borderId="6" xfId="4" applyFont="1" applyBorder="1" applyAlignment="1">
      <alignment horizontal="left"/>
    </xf>
    <xf numFmtId="0" fontId="27" fillId="0" borderId="0" xfId="0" applyFont="1" applyAlignment="1">
      <alignment horizontal="center"/>
    </xf>
    <xf numFmtId="0" fontId="27" fillId="0" borderId="6" xfId="0" applyFont="1" applyBorder="1" applyAlignment="1">
      <alignment vertical="top" wrapText="1"/>
    </xf>
    <xf numFmtId="168" fontId="26" fillId="0" borderId="6" xfId="2" applyNumberFormat="1" applyFont="1" applyBorder="1" applyAlignment="1">
      <alignment horizontal="center" vertical="center"/>
    </xf>
    <xf numFmtId="168" fontId="26" fillId="0" borderId="6" xfId="2" applyNumberFormat="1" applyFont="1" applyFill="1" applyBorder="1" applyAlignment="1">
      <alignment horizontal="center" vertical="center"/>
    </xf>
    <xf numFmtId="0" fontId="27" fillId="0" borderId="6" xfId="0" applyFont="1" applyBorder="1" applyAlignment="1">
      <alignment horizontal="left" wrapText="1"/>
    </xf>
    <xf numFmtId="0" fontId="25" fillId="5" borderId="6" xfId="5" applyFont="1" applyBorder="1" applyAlignment="1">
      <alignment horizontal="left"/>
    </xf>
    <xf numFmtId="3" fontId="27" fillId="0" borderId="6" xfId="0" applyNumberFormat="1" applyFont="1" applyBorder="1" applyAlignment="1">
      <alignment vertical="distributed" wrapText="1"/>
    </xf>
    <xf numFmtId="0" fontId="26" fillId="0" borderId="6" xfId="0" applyFont="1" applyBorder="1" applyAlignment="1">
      <alignment vertical="top" wrapText="1"/>
    </xf>
    <xf numFmtId="0" fontId="28" fillId="0" borderId="0" xfId="0" applyFont="1"/>
    <xf numFmtId="3" fontId="31" fillId="0" borderId="6" xfId="5" applyNumberFormat="1" applyFont="1" applyFill="1" applyBorder="1" applyAlignment="1">
      <alignment horizontal="center" vertical="center"/>
    </xf>
    <xf numFmtId="0" fontId="21" fillId="0" borderId="0" xfId="0" applyFont="1" applyAlignment="1">
      <alignment vertical="center"/>
    </xf>
    <xf numFmtId="0" fontId="22" fillId="0" borderId="0" xfId="0" applyFont="1" applyAlignment="1">
      <alignment vertical="center"/>
    </xf>
    <xf numFmtId="3" fontId="26" fillId="0" borderId="6" xfId="0" applyNumberFormat="1" applyFont="1" applyBorder="1" applyAlignment="1">
      <alignment horizontal="center" vertical="center"/>
    </xf>
    <xf numFmtId="166" fontId="25" fillId="5" borderId="6" xfId="5" applyNumberFormat="1" applyFont="1" applyBorder="1" applyAlignment="1">
      <alignment horizontal="center"/>
    </xf>
    <xf numFmtId="2" fontId="27" fillId="0" borderId="6" xfId="0" applyNumberFormat="1" applyFont="1" applyBorder="1" applyAlignment="1">
      <alignment horizontal="center" vertical="top"/>
    </xf>
    <xf numFmtId="0" fontId="27" fillId="0" borderId="6" xfId="0" applyFont="1" applyBorder="1" applyAlignment="1">
      <alignment horizontal="right"/>
    </xf>
    <xf numFmtId="168" fontId="27" fillId="0" borderId="6" xfId="2" applyNumberFormat="1" applyFont="1" applyBorder="1" applyAlignment="1">
      <alignment horizontal="center" vertical="center"/>
    </xf>
    <xf numFmtId="2" fontId="28" fillId="0" borderId="6" xfId="0" applyNumberFormat="1" applyFont="1" applyBorder="1" applyAlignment="1">
      <alignment horizontal="center"/>
    </xf>
    <xf numFmtId="166" fontId="25" fillId="0" borderId="6" xfId="5" applyNumberFormat="1" applyFont="1" applyFill="1" applyBorder="1" applyAlignment="1">
      <alignment horizontal="center"/>
    </xf>
    <xf numFmtId="0" fontId="25" fillId="0" borderId="6" xfId="5" applyFont="1" applyFill="1" applyBorder="1" applyAlignment="1">
      <alignment horizontal="left"/>
    </xf>
    <xf numFmtId="0" fontId="25" fillId="0" borderId="6" xfId="5" applyFont="1" applyFill="1" applyBorder="1" applyAlignment="1">
      <alignment horizontal="center"/>
    </xf>
    <xf numFmtId="3" fontId="26" fillId="0" borderId="6" xfId="5" applyNumberFormat="1" applyFont="1" applyFill="1" applyBorder="1" applyAlignment="1">
      <alignment horizontal="center"/>
    </xf>
    <xf numFmtId="165" fontId="26" fillId="0" borderId="6" xfId="5" applyNumberFormat="1" applyFont="1" applyFill="1" applyBorder="1" applyAlignment="1">
      <alignment horizontal="center"/>
    </xf>
    <xf numFmtId="0" fontId="27" fillId="0" borderId="6" xfId="0" applyFont="1" applyBorder="1" applyAlignment="1">
      <alignment horizontal="left" vertical="center" wrapText="1"/>
    </xf>
    <xf numFmtId="3" fontId="26" fillId="0" borderId="6" xfId="2" applyNumberFormat="1" applyFont="1" applyFill="1" applyBorder="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xf>
    <xf numFmtId="3" fontId="26" fillId="0" borderId="6" xfId="0" applyNumberFormat="1" applyFont="1" applyBorder="1" applyAlignment="1">
      <alignment horizontal="left" vertical="top" wrapText="1"/>
    </xf>
    <xf numFmtId="166" fontId="27" fillId="0" borderId="6" xfId="0" applyNumberFormat="1" applyFont="1" applyBorder="1" applyAlignment="1">
      <alignment horizontal="center" vertical="center"/>
    </xf>
    <xf numFmtId="166" fontId="27" fillId="0" borderId="6" xfId="0" applyNumberFormat="1" applyFont="1" applyBorder="1" applyAlignment="1">
      <alignment horizontal="center" vertical="top"/>
    </xf>
    <xf numFmtId="168" fontId="27" fillId="0" borderId="0" xfId="2" applyNumberFormat="1" applyFont="1"/>
    <xf numFmtId="168" fontId="27" fillId="0" borderId="0" xfId="2" applyNumberFormat="1" applyFont="1" applyAlignment="1">
      <alignment horizontal="center" vertical="center"/>
    </xf>
    <xf numFmtId="3" fontId="21" fillId="0" borderId="0" xfId="2" applyNumberFormat="1" applyFont="1" applyAlignment="1">
      <alignment horizontal="center" vertical="center"/>
    </xf>
    <xf numFmtId="3" fontId="24" fillId="0" borderId="0" xfId="2" applyNumberFormat="1" applyFont="1" applyBorder="1" applyAlignment="1">
      <alignment horizontal="center" vertical="center"/>
    </xf>
    <xf numFmtId="3" fontId="25" fillId="4" borderId="6" xfId="4" applyNumberFormat="1" applyFont="1" applyBorder="1" applyAlignment="1">
      <alignment horizontal="center" vertical="center"/>
    </xf>
    <xf numFmtId="3" fontId="23" fillId="0" borderId="6" xfId="2" applyNumberFormat="1" applyFont="1" applyBorder="1" applyAlignment="1">
      <alignment horizontal="center" vertical="center"/>
    </xf>
    <xf numFmtId="3" fontId="27" fillId="0" borderId="6" xfId="0" applyNumberFormat="1" applyFont="1" applyBorder="1" applyAlignment="1">
      <alignment vertical="center" wrapText="1"/>
    </xf>
    <xf numFmtId="3" fontId="25" fillId="0" borderId="6" xfId="5" applyNumberFormat="1" applyFont="1" applyFill="1" applyBorder="1" applyAlignment="1">
      <alignment horizontal="center" vertical="center"/>
    </xf>
    <xf numFmtId="3" fontId="27" fillId="0" borderId="6" xfId="2" applyNumberFormat="1" applyFont="1" applyFill="1" applyBorder="1" applyAlignment="1">
      <alignment horizontal="center" vertical="center"/>
    </xf>
    <xf numFmtId="3" fontId="0" fillId="0" borderId="6" xfId="2" applyNumberFormat="1" applyFont="1" applyFill="1" applyBorder="1" applyAlignment="1">
      <alignment horizontal="center" vertical="center"/>
    </xf>
    <xf numFmtId="3" fontId="0" fillId="0" borderId="0" xfId="2" applyNumberFormat="1" applyFont="1" applyBorder="1" applyAlignment="1">
      <alignment horizontal="center" vertical="center"/>
    </xf>
    <xf numFmtId="3" fontId="0" fillId="0" borderId="0" xfId="2" applyNumberFormat="1" applyFont="1" applyAlignment="1">
      <alignment horizontal="center" vertical="center"/>
    </xf>
    <xf numFmtId="0" fontId="20" fillId="6" borderId="6" xfId="0" applyFont="1" applyFill="1" applyBorder="1" applyAlignment="1">
      <alignment horizontal="center" vertical="center"/>
    </xf>
    <xf numFmtId="3" fontId="20" fillId="6" borderId="6" xfId="2" applyNumberFormat="1" applyFont="1" applyFill="1" applyBorder="1" applyAlignment="1">
      <alignment horizontal="center" vertical="center"/>
    </xf>
    <xf numFmtId="3" fontId="20" fillId="6" borderId="6" xfId="2" applyNumberFormat="1" applyFont="1" applyFill="1" applyBorder="1" applyAlignment="1">
      <alignment horizontal="center" vertical="center" wrapText="1"/>
    </xf>
    <xf numFmtId="3" fontId="18" fillId="6" borderId="6" xfId="0" applyNumberFormat="1" applyFont="1" applyFill="1" applyBorder="1" applyAlignment="1">
      <alignment horizontal="center" vertical="center" wrapText="1"/>
    </xf>
    <xf numFmtId="3" fontId="26" fillId="0" borderId="6" xfId="2" applyNumberFormat="1" applyFont="1" applyBorder="1" applyAlignment="1">
      <alignment horizontal="center" vertical="center" wrapText="1"/>
    </xf>
    <xf numFmtId="168" fontId="26" fillId="0" borderId="6" xfId="2" applyNumberFormat="1" applyFont="1" applyFill="1" applyBorder="1" applyAlignment="1">
      <alignment vertical="center"/>
    </xf>
    <xf numFmtId="168" fontId="27" fillId="0" borderId="0" xfId="0" applyNumberFormat="1"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1"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168" fontId="22" fillId="0" borderId="6" xfId="2" applyNumberFormat="1" applyFont="1" applyBorder="1" applyAlignment="1">
      <alignment horizontal="center" vertical="center"/>
    </xf>
    <xf numFmtId="0" fontId="28" fillId="0" borderId="6" xfId="0" applyFont="1" applyBorder="1" applyAlignment="1">
      <alignment horizontal="center" vertical="center"/>
    </xf>
    <xf numFmtId="0" fontId="27" fillId="0" borderId="6" xfId="0" applyFont="1" applyBorder="1" applyAlignment="1">
      <alignment horizontal="justify" vertical="center" wrapText="1"/>
    </xf>
    <xf numFmtId="3" fontId="27" fillId="0" borderId="6" xfId="2" applyNumberFormat="1" applyFont="1" applyBorder="1" applyAlignment="1">
      <alignment horizontal="center" vertical="center"/>
    </xf>
    <xf numFmtId="0" fontId="27" fillId="0" borderId="6" xfId="0" applyFont="1" applyBorder="1" applyAlignment="1">
      <alignment vertical="center"/>
    </xf>
    <xf numFmtId="3" fontId="26" fillId="0" borderId="6" xfId="0" applyNumberFormat="1" applyFont="1" applyBorder="1" applyAlignment="1">
      <alignment horizontal="right" vertical="center"/>
    </xf>
    <xf numFmtId="3" fontId="26" fillId="5" borderId="6" xfId="5" applyNumberFormat="1" applyFont="1" applyBorder="1" applyAlignment="1">
      <alignment horizontal="right" vertical="center"/>
    </xf>
    <xf numFmtId="0" fontId="28" fillId="0" borderId="6" xfId="0" applyFont="1" applyBorder="1" applyAlignment="1">
      <alignment horizontal="justify" vertical="center" wrapText="1"/>
    </xf>
    <xf numFmtId="0" fontId="27" fillId="0" borderId="6" xfId="0" quotePrefix="1" applyFont="1" applyBorder="1" applyAlignment="1">
      <alignment horizontal="justify" vertical="center" wrapText="1"/>
    </xf>
    <xf numFmtId="3" fontId="27" fillId="0" borderId="6" xfId="0" applyNumberFormat="1" applyFont="1" applyBorder="1" applyAlignment="1">
      <alignment horizontal="right" vertical="center"/>
    </xf>
    <xf numFmtId="3" fontId="27" fillId="0" borderId="6" xfId="0" applyNumberFormat="1" applyFont="1" applyBorder="1" applyAlignment="1">
      <alignment horizontal="center" vertical="center"/>
    </xf>
    <xf numFmtId="0" fontId="25" fillId="4" borderId="6" xfId="4" applyFont="1" applyBorder="1" applyAlignment="1">
      <alignment horizontal="center" vertical="center"/>
    </xf>
    <xf numFmtId="0" fontId="25" fillId="4" borderId="6" xfId="4" applyFont="1" applyBorder="1" applyAlignment="1">
      <alignment vertical="center" wrapText="1"/>
    </xf>
    <xf numFmtId="3" fontId="26" fillId="4" borderId="6" xfId="4" applyNumberFormat="1" applyFont="1" applyBorder="1" applyAlignment="1">
      <alignment horizontal="center" vertical="center"/>
    </xf>
    <xf numFmtId="165" fontId="26" fillId="4" borderId="6" xfId="4" applyNumberFormat="1" applyFont="1" applyBorder="1" applyAlignment="1">
      <alignment horizontal="center" vertical="center"/>
    </xf>
    <xf numFmtId="0" fontId="24" fillId="0" borderId="6" xfId="0" applyFont="1" applyBorder="1" applyAlignment="1">
      <alignment horizontal="center" vertical="center"/>
    </xf>
    <xf numFmtId="0" fontId="24" fillId="0" borderId="6" xfId="0" applyFont="1" applyBorder="1" applyAlignment="1">
      <alignment vertical="center" wrapText="1"/>
    </xf>
    <xf numFmtId="0" fontId="23" fillId="0" borderId="6" xfId="0" applyFont="1" applyBorder="1" applyAlignment="1">
      <alignment horizontal="center" vertical="center"/>
    </xf>
    <xf numFmtId="3" fontId="0" fillId="0" borderId="6" xfId="0" applyNumberFormat="1" applyBorder="1" applyAlignment="1">
      <alignment horizontal="center" vertical="center"/>
    </xf>
    <xf numFmtId="165" fontId="0" fillId="0" borderId="6" xfId="2" applyFont="1" applyBorder="1" applyAlignment="1">
      <alignment horizontal="center" vertical="center"/>
    </xf>
    <xf numFmtId="0" fontId="23" fillId="0" borderId="0" xfId="0" applyFont="1" applyAlignment="1">
      <alignment vertical="center"/>
    </xf>
    <xf numFmtId="0" fontId="0" fillId="0" borderId="0" xfId="0" applyAlignment="1">
      <alignment vertical="center"/>
    </xf>
    <xf numFmtId="0" fontId="0" fillId="0" borderId="6" xfId="0" applyBorder="1" applyAlignment="1">
      <alignment horizontal="center" vertical="center"/>
    </xf>
    <xf numFmtId="0" fontId="0" fillId="0" borderId="6" xfId="0" applyBorder="1" applyAlignment="1">
      <alignment vertical="center" wrapText="1"/>
    </xf>
    <xf numFmtId="165" fontId="0" fillId="0" borderId="6" xfId="2" applyFont="1" applyFill="1" applyBorder="1" applyAlignment="1">
      <alignment horizontal="center" vertical="center"/>
    </xf>
    <xf numFmtId="0" fontId="26" fillId="0" borderId="6" xfId="0" applyFont="1" applyBorder="1" applyAlignment="1">
      <alignment vertical="center"/>
    </xf>
    <xf numFmtId="3" fontId="31" fillId="0" borderId="6" xfId="5" applyNumberFormat="1" applyFont="1" applyFill="1" applyBorder="1" applyAlignment="1">
      <alignment horizontal="right" vertical="center"/>
    </xf>
    <xf numFmtId="3" fontId="0" fillId="0" borderId="0" xfId="0" applyNumberFormat="1" applyAlignment="1">
      <alignment horizontal="center" vertical="center"/>
    </xf>
    <xf numFmtId="165" fontId="0" fillId="0" borderId="0" xfId="2" applyFont="1" applyBorder="1" applyAlignment="1">
      <alignment vertical="center"/>
    </xf>
    <xf numFmtId="165" fontId="0" fillId="0" borderId="0" xfId="2" applyFont="1" applyAlignment="1">
      <alignment vertical="center"/>
    </xf>
    <xf numFmtId="2" fontId="15" fillId="0" borderId="0" xfId="0" applyNumberFormat="1" applyFont="1" applyAlignment="1">
      <alignment horizontal="center"/>
    </xf>
    <xf numFmtId="2" fontId="6" fillId="0" borderId="0" xfId="0" applyNumberFormat="1" applyFont="1" applyAlignment="1">
      <alignment horizontal="center" wrapText="1"/>
    </xf>
    <xf numFmtId="2" fontId="18" fillId="6" borderId="6" xfId="0" applyNumberFormat="1" applyFont="1" applyFill="1" applyBorder="1" applyAlignment="1">
      <alignment horizontal="center" vertical="center" wrapText="1"/>
    </xf>
    <xf numFmtId="2" fontId="22" fillId="0" borderId="6" xfId="2" applyNumberFormat="1" applyFont="1" applyBorder="1" applyAlignment="1">
      <alignment horizontal="center" vertical="center"/>
    </xf>
    <xf numFmtId="2" fontId="4" fillId="0" borderId="0" xfId="0" applyNumberFormat="1" applyFont="1" applyAlignment="1">
      <alignment horizontal="center"/>
    </xf>
    <xf numFmtId="166" fontId="22" fillId="0" borderId="6" xfId="2" applyNumberFormat="1" applyFont="1" applyBorder="1" applyAlignment="1">
      <alignment horizontal="center" vertical="center"/>
    </xf>
    <xf numFmtId="1" fontId="22" fillId="0" borderId="6" xfId="2" applyNumberFormat="1" applyFont="1" applyBorder="1" applyAlignment="1">
      <alignment horizontal="center" vertical="center"/>
    </xf>
    <xf numFmtId="0" fontId="25" fillId="4" borderId="6" xfId="4" applyFont="1" applyBorder="1" applyAlignment="1">
      <alignment horizontal="left" vertical="center"/>
    </xf>
    <xf numFmtId="2" fontId="26" fillId="4" borderId="6" xfId="4" applyNumberFormat="1" applyFont="1" applyBorder="1" applyAlignment="1">
      <alignment horizontal="center" vertical="center"/>
    </xf>
    <xf numFmtId="2" fontId="0" fillId="0" borderId="6" xfId="0" applyNumberFormat="1" applyBorder="1" applyAlignment="1">
      <alignment horizontal="center" vertical="center"/>
    </xf>
    <xf numFmtId="166" fontId="25" fillId="5" borderId="6" xfId="5" applyNumberFormat="1" applyFont="1" applyBorder="1" applyAlignment="1">
      <alignment horizontal="center" vertical="center"/>
    </xf>
    <xf numFmtId="0" fontId="25" fillId="5" borderId="6" xfId="5" applyFont="1" applyBorder="1" applyAlignment="1">
      <alignment horizontal="left" vertical="center"/>
    </xf>
    <xf numFmtId="2" fontId="26" fillId="5" borderId="6" xfId="5" applyNumberFormat="1" applyFont="1" applyBorder="1" applyAlignment="1">
      <alignment horizontal="center" vertical="center"/>
    </xf>
    <xf numFmtId="2" fontId="27" fillId="0" borderId="6" xfId="0" applyNumberFormat="1" applyFont="1" applyBorder="1" applyAlignment="1">
      <alignment horizontal="center" vertical="center"/>
    </xf>
    <xf numFmtId="2" fontId="26" fillId="0" borderId="6" xfId="0" applyNumberFormat="1" applyFont="1" applyBorder="1" applyAlignment="1">
      <alignment horizontal="center" vertical="center"/>
    </xf>
    <xf numFmtId="0" fontId="27" fillId="0" borderId="6" xfId="0" applyFont="1" applyBorder="1" applyAlignment="1">
      <alignment horizontal="right" vertical="center"/>
    </xf>
    <xf numFmtId="2" fontId="28" fillId="0" borderId="6" xfId="0" applyNumberFormat="1" applyFont="1" applyBorder="1" applyAlignment="1">
      <alignment horizontal="center" vertical="center"/>
    </xf>
    <xf numFmtId="0" fontId="28" fillId="0" borderId="0" xfId="0" applyFont="1" applyAlignment="1">
      <alignment horizontal="center" vertical="center"/>
    </xf>
    <xf numFmtId="3" fontId="26" fillId="0" borderId="6" xfId="0" applyNumberFormat="1" applyFont="1" applyBorder="1" applyAlignment="1">
      <alignment horizontal="left" vertical="center" wrapText="1"/>
    </xf>
    <xf numFmtId="0" fontId="26" fillId="0" borderId="6" xfId="0" applyFont="1" applyBorder="1" applyAlignment="1">
      <alignment vertical="center" wrapText="1"/>
    </xf>
    <xf numFmtId="2" fontId="31" fillId="0" borderId="6" xfId="5" applyNumberFormat="1" applyFont="1" applyFill="1" applyBorder="1" applyAlignment="1">
      <alignment horizontal="center" vertical="center"/>
    </xf>
    <xf numFmtId="2" fontId="26" fillId="4" borderId="6" xfId="4" applyNumberFormat="1" applyFont="1" applyBorder="1" applyAlignment="1">
      <alignment horizontal="center"/>
    </xf>
    <xf numFmtId="2" fontId="0" fillId="0" borderId="6" xfId="0" applyNumberFormat="1" applyBorder="1" applyAlignment="1">
      <alignment horizontal="center"/>
    </xf>
    <xf numFmtId="2" fontId="26" fillId="5" borderId="6" xfId="5" applyNumberFormat="1" applyFont="1" applyBorder="1" applyAlignment="1">
      <alignment horizontal="center"/>
    </xf>
    <xf numFmtId="2" fontId="26" fillId="0" borderId="6" xfId="0" applyNumberFormat="1" applyFont="1" applyBorder="1" applyAlignment="1">
      <alignment horizontal="center"/>
    </xf>
    <xf numFmtId="2" fontId="31" fillId="0" borderId="6" xfId="5" applyNumberFormat="1" applyFont="1" applyFill="1" applyBorder="1" applyAlignment="1">
      <alignment horizontal="center"/>
    </xf>
    <xf numFmtId="0" fontId="24" fillId="0" borderId="0" xfId="0" applyFont="1" applyAlignment="1">
      <alignment vertical="center"/>
    </xf>
    <xf numFmtId="0" fontId="19" fillId="0" borderId="0" xfId="0" applyFont="1" applyAlignment="1">
      <alignment vertical="center"/>
    </xf>
    <xf numFmtId="0" fontId="28" fillId="0" borderId="0" xfId="0" applyFont="1" applyAlignment="1">
      <alignment vertical="center"/>
    </xf>
    <xf numFmtId="0" fontId="20" fillId="6" borderId="6" xfId="0" applyFont="1" applyFill="1" applyBorder="1" applyAlignment="1">
      <alignment horizontal="center" vertical="center" wrapText="1"/>
    </xf>
    <xf numFmtId="169" fontId="18" fillId="0" borderId="0" xfId="0" applyNumberFormat="1" applyFont="1" applyAlignment="1">
      <alignment horizontal="right"/>
    </xf>
    <xf numFmtId="2" fontId="22" fillId="0" borderId="0" xfId="2" applyNumberFormat="1" applyFont="1" applyAlignment="1">
      <alignment horizontal="center"/>
    </xf>
    <xf numFmtId="2" fontId="22" fillId="0" borderId="0" xfId="0" applyNumberFormat="1" applyFont="1" applyAlignment="1">
      <alignment horizontal="center"/>
    </xf>
    <xf numFmtId="2" fontId="19" fillId="0" borderId="0" xfId="0" applyNumberFormat="1" applyFont="1" applyAlignment="1">
      <alignment horizontal="center" wrapText="1"/>
    </xf>
    <xf numFmtId="2" fontId="26" fillId="0" borderId="6" xfId="5" applyNumberFormat="1" applyFont="1" applyFill="1" applyBorder="1" applyAlignment="1">
      <alignment horizontal="center"/>
    </xf>
    <xf numFmtId="2" fontId="0" fillId="0" borderId="0" xfId="0" applyNumberFormat="1" applyAlignment="1">
      <alignment horizontal="center"/>
    </xf>
    <xf numFmtId="1" fontId="26" fillId="0" borderId="6" xfId="2" applyNumberFormat="1" applyFont="1" applyBorder="1" applyAlignment="1">
      <alignment horizontal="center" vertical="center"/>
    </xf>
    <xf numFmtId="1" fontId="26" fillId="5" borderId="6" xfId="5" applyNumberFormat="1" applyFont="1" applyBorder="1" applyAlignment="1">
      <alignment horizontal="center"/>
    </xf>
    <xf numFmtId="1" fontId="26" fillId="0" borderId="6" xfId="0" applyNumberFormat="1" applyFont="1" applyBorder="1" applyAlignment="1">
      <alignment horizontal="center"/>
    </xf>
    <xf numFmtId="2" fontId="19" fillId="0" borderId="6" xfId="0" applyNumberFormat="1" applyFont="1" applyBorder="1" applyAlignment="1">
      <alignment horizontal="center" wrapText="1"/>
    </xf>
    <xf numFmtId="2" fontId="22" fillId="0" borderId="6" xfId="0" applyNumberFormat="1" applyFont="1" applyBorder="1" applyAlignment="1">
      <alignment horizontal="center" vertical="center"/>
    </xf>
    <xf numFmtId="2" fontId="0" fillId="0" borderId="0" xfId="0" applyNumberFormat="1" applyAlignment="1">
      <alignment horizontal="center" vertical="center"/>
    </xf>
    <xf numFmtId="2" fontId="22" fillId="5" borderId="6" xfId="5" applyNumberFormat="1" applyFont="1" applyBorder="1" applyAlignment="1">
      <alignment horizontal="center" vertical="center"/>
    </xf>
    <xf numFmtId="166" fontId="22" fillId="0" borderId="6" xfId="0" applyNumberFormat="1" applyFont="1" applyBorder="1" applyAlignment="1">
      <alignment horizontal="center" vertical="center"/>
    </xf>
    <xf numFmtId="166" fontId="26" fillId="0" borderId="6" xfId="0" applyNumberFormat="1" applyFont="1" applyBorder="1" applyAlignment="1">
      <alignment horizontal="center" vertical="center"/>
    </xf>
    <xf numFmtId="1" fontId="22" fillId="0" borderId="6" xfId="0" applyNumberFormat="1" applyFont="1" applyBorder="1" applyAlignment="1">
      <alignment horizontal="center" vertical="center"/>
    </xf>
    <xf numFmtId="1" fontId="26" fillId="0" borderId="6" xfId="0" applyNumberFormat="1" applyFont="1" applyBorder="1" applyAlignment="1">
      <alignment horizontal="center" vertical="center"/>
    </xf>
    <xf numFmtId="168" fontId="36" fillId="0" borderId="6" xfId="5" applyNumberFormat="1" applyFont="1" applyFill="1" applyBorder="1" applyAlignment="1">
      <alignment horizontal="right" vertical="center"/>
    </xf>
    <xf numFmtId="2" fontId="22" fillId="4" borderId="6" xfId="4" applyNumberFormat="1" applyFont="1" applyBorder="1" applyAlignment="1">
      <alignment horizontal="center"/>
    </xf>
    <xf numFmtId="2" fontId="22" fillId="0" borderId="6" xfId="0" applyNumberFormat="1" applyFont="1" applyBorder="1" applyAlignment="1">
      <alignment horizontal="center"/>
    </xf>
    <xf numFmtId="2" fontId="22" fillId="5" borderId="6" xfId="5" applyNumberFormat="1" applyFont="1" applyBorder="1" applyAlignment="1">
      <alignment horizontal="center"/>
    </xf>
    <xf numFmtId="2" fontId="21" fillId="0" borderId="6" xfId="0" applyNumberFormat="1" applyFont="1" applyBorder="1" applyAlignment="1">
      <alignment horizontal="center" vertical="center"/>
    </xf>
    <xf numFmtId="2" fontId="22" fillId="4" borderId="6" xfId="4" applyNumberFormat="1" applyFont="1" applyBorder="1" applyAlignment="1">
      <alignment horizontal="center" vertical="center"/>
    </xf>
    <xf numFmtId="0" fontId="20" fillId="0" borderId="0" xfId="0" applyFont="1" applyAlignment="1">
      <alignment vertical="center"/>
    </xf>
    <xf numFmtId="0" fontId="20" fillId="0" borderId="0" xfId="0" applyFont="1" applyAlignment="1">
      <alignment horizontal="right" vertical="center"/>
    </xf>
    <xf numFmtId="15" fontId="27" fillId="0" borderId="0" xfId="0" applyNumberFormat="1" applyFont="1" applyAlignment="1">
      <alignment horizontal="right" vertical="center"/>
    </xf>
    <xf numFmtId="0" fontId="21" fillId="0" borderId="0" xfId="0" applyFont="1" applyAlignment="1">
      <alignment horizontal="right" vertical="center"/>
    </xf>
    <xf numFmtId="0" fontId="37" fillId="0" borderId="0" xfId="0" applyFont="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22" fillId="0" borderId="8" xfId="0" applyFont="1" applyBorder="1" applyAlignment="1">
      <alignment horizontal="center" vertical="center"/>
    </xf>
    <xf numFmtId="168" fontId="22" fillId="0" borderId="8" xfId="2" applyNumberFormat="1" applyFont="1" applyBorder="1" applyAlignment="1">
      <alignment horizontal="center" vertical="center"/>
    </xf>
    <xf numFmtId="0" fontId="22" fillId="0" borderId="7" xfId="0" applyFont="1" applyBorder="1" applyAlignment="1">
      <alignment horizontal="center" vertical="center"/>
    </xf>
    <xf numFmtId="168" fontId="22" fillId="0" borderId="7" xfId="2" applyNumberFormat="1" applyFont="1" applyBorder="1" applyAlignment="1">
      <alignment horizontal="center" vertical="center"/>
    </xf>
    <xf numFmtId="168" fontId="18" fillId="0" borderId="17" xfId="2" applyNumberFormat="1" applyFont="1" applyBorder="1" applyAlignment="1">
      <alignment horizontal="center" vertical="center"/>
    </xf>
    <xf numFmtId="0" fontId="22" fillId="0" borderId="0" xfId="0" applyFont="1" applyAlignment="1">
      <alignment horizontal="center" vertical="center"/>
    </xf>
    <xf numFmtId="168" fontId="22" fillId="0" borderId="0" xfId="2" applyNumberFormat="1" applyFont="1" applyAlignment="1">
      <alignment horizontal="center" vertical="center"/>
    </xf>
    <xf numFmtId="168" fontId="32" fillId="0" borderId="17" xfId="2" applyNumberFormat="1" applyFont="1" applyBorder="1" applyAlignment="1">
      <alignment horizontal="center" vertical="center"/>
    </xf>
    <xf numFmtId="168" fontId="0" fillId="0" borderId="0" xfId="2" applyNumberFormat="1" applyFont="1" applyAlignment="1">
      <alignment horizontal="center" vertical="center"/>
    </xf>
    <xf numFmtId="168" fontId="26" fillId="0" borderId="6" xfId="2" applyNumberFormat="1" applyFont="1" applyBorder="1" applyAlignment="1">
      <alignment horizontal="right" vertical="center"/>
    </xf>
    <xf numFmtId="166" fontId="26" fillId="0" borderId="6" xfId="2" applyNumberFormat="1" applyFont="1" applyBorder="1" applyAlignment="1">
      <alignment horizontal="center" vertical="center"/>
    </xf>
    <xf numFmtId="168" fontId="26" fillId="0" borderId="6" xfId="2" applyNumberFormat="1" applyFont="1" applyFill="1" applyBorder="1" applyAlignment="1">
      <alignment horizontal="right" vertical="center"/>
    </xf>
    <xf numFmtId="0" fontId="26" fillId="0" borderId="6" xfId="0" applyFont="1" applyBorder="1" applyAlignment="1">
      <alignment horizontal="center"/>
    </xf>
    <xf numFmtId="0" fontId="26" fillId="0" borderId="6" xfId="0" applyFont="1" applyBorder="1"/>
    <xf numFmtId="165" fontId="26" fillId="0" borderId="6" xfId="2" applyFont="1" applyBorder="1" applyAlignment="1"/>
    <xf numFmtId="2" fontId="26" fillId="0" borderId="6" xfId="2" applyNumberFormat="1" applyFont="1" applyBorder="1" applyAlignment="1">
      <alignment horizontal="center" vertical="center"/>
    </xf>
    <xf numFmtId="165" fontId="26" fillId="0" borderId="6" xfId="2" applyFont="1" applyFill="1" applyBorder="1" applyAlignment="1">
      <alignment horizontal="center"/>
    </xf>
    <xf numFmtId="0" fontId="39" fillId="0" borderId="6" xfId="5" applyFont="1" applyFill="1" applyBorder="1" applyAlignment="1">
      <alignment horizontal="center" vertical="center"/>
    </xf>
    <xf numFmtId="3" fontId="40" fillId="0" borderId="6" xfId="5" applyNumberFormat="1" applyFont="1" applyFill="1" applyBorder="1" applyAlignment="1">
      <alignment horizontal="center" vertical="center"/>
    </xf>
    <xf numFmtId="2" fontId="40" fillId="0" borderId="6" xfId="5" applyNumberFormat="1" applyFont="1" applyFill="1" applyBorder="1" applyAlignment="1">
      <alignment horizontal="center" vertical="center"/>
    </xf>
    <xf numFmtId="168" fontId="40" fillId="0" borderId="6" xfId="5" applyNumberFormat="1" applyFont="1" applyFill="1" applyBorder="1" applyAlignment="1">
      <alignment horizontal="center" vertical="center"/>
    </xf>
    <xf numFmtId="2" fontId="22" fillId="7" borderId="6" xfId="2" applyNumberFormat="1" applyFont="1" applyFill="1" applyBorder="1" applyAlignment="1">
      <alignment horizontal="center" vertical="center"/>
    </xf>
    <xf numFmtId="0" fontId="27" fillId="0" borderId="0" xfId="0" applyFont="1" applyAlignment="1">
      <alignment horizontal="center" vertical="center" wrapText="1"/>
    </xf>
    <xf numFmtId="0" fontId="19" fillId="7" borderId="0" xfId="0" applyFont="1" applyFill="1"/>
    <xf numFmtId="2" fontId="22" fillId="0" borderId="6" xfId="2" applyNumberFormat="1" applyFont="1" applyFill="1" applyBorder="1" applyAlignment="1">
      <alignment horizontal="center" vertical="center"/>
    </xf>
    <xf numFmtId="168" fontId="0" fillId="0" borderId="0" xfId="0" applyNumberFormat="1" applyAlignment="1">
      <alignment horizontal="center" vertical="center"/>
    </xf>
    <xf numFmtId="15" fontId="41" fillId="0" borderId="0" xfId="9" applyNumberFormat="1" applyFont="1"/>
    <xf numFmtId="168" fontId="41" fillId="0" borderId="0" xfId="10" applyNumberFormat="1" applyFont="1" applyAlignment="1">
      <alignment vertical="center"/>
    </xf>
    <xf numFmtId="0" fontId="41" fillId="0" borderId="0" xfId="9" applyFont="1"/>
    <xf numFmtId="168" fontId="42" fillId="0" borderId="0" xfId="11" applyNumberFormat="1" applyFont="1" applyAlignment="1">
      <alignment horizontal="center"/>
    </xf>
    <xf numFmtId="0" fontId="33" fillId="0" borderId="0" xfId="9" applyFont="1" applyAlignment="1">
      <alignment horizontal="left"/>
    </xf>
    <xf numFmtId="0" fontId="33" fillId="0" borderId="0" xfId="9" applyFont="1"/>
    <xf numFmtId="0" fontId="44" fillId="0" borderId="0" xfId="9" applyFont="1"/>
    <xf numFmtId="0" fontId="41" fillId="0" borderId="0" xfId="9" applyFont="1" applyAlignment="1">
      <alignment horizontal="right"/>
    </xf>
    <xf numFmtId="0" fontId="33" fillId="6" borderId="6" xfId="9" applyFont="1" applyFill="1" applyBorder="1" applyAlignment="1">
      <alignment horizontal="center" vertical="center"/>
    </xf>
    <xf numFmtId="168" fontId="41" fillId="0" borderId="0" xfId="10" applyNumberFormat="1" applyFont="1" applyAlignment="1">
      <alignment horizontal="center" vertical="center"/>
    </xf>
    <xf numFmtId="0" fontId="42" fillId="0" borderId="6" xfId="9" applyFont="1" applyBorder="1" applyAlignment="1">
      <alignment horizontal="center" vertical="center"/>
    </xf>
    <xf numFmtId="0" fontId="41" fillId="0" borderId="6" xfId="9" applyFont="1" applyBorder="1" applyAlignment="1">
      <alignment horizontal="center" vertical="center"/>
    </xf>
    <xf numFmtId="168" fontId="42" fillId="0" borderId="6" xfId="10" applyNumberFormat="1" applyFont="1" applyBorder="1" applyAlignment="1">
      <alignment horizontal="center" vertical="center"/>
    </xf>
    <xf numFmtId="0" fontId="41" fillId="0" borderId="0" xfId="9" applyFont="1" applyAlignment="1">
      <alignment horizontal="center" vertical="center"/>
    </xf>
    <xf numFmtId="0" fontId="42" fillId="0" borderId="6" xfId="9" applyFont="1" applyBorder="1" applyAlignment="1">
      <alignment horizontal="center" vertical="center" wrapText="1"/>
    </xf>
    <xf numFmtId="0" fontId="33" fillId="0" borderId="6" xfId="9" applyFont="1" applyBorder="1" applyAlignment="1">
      <alignment horizontal="right" vertical="center" wrapText="1"/>
    </xf>
    <xf numFmtId="168" fontId="46" fillId="0" borderId="6" xfId="10" applyNumberFormat="1" applyFont="1" applyBorder="1" applyAlignment="1">
      <alignment vertical="center"/>
    </xf>
    <xf numFmtId="165" fontId="33" fillId="0" borderId="6" xfId="11" applyFont="1" applyBorder="1" applyAlignment="1">
      <alignment vertical="center"/>
    </xf>
    <xf numFmtId="168" fontId="33" fillId="6" borderId="6" xfId="10" applyNumberFormat="1" applyFont="1" applyFill="1" applyBorder="1" applyAlignment="1">
      <alignment vertical="center"/>
    </xf>
    <xf numFmtId="0" fontId="42" fillId="0" borderId="6" xfId="9" applyFont="1" applyBorder="1" applyAlignment="1">
      <alignment vertical="center"/>
    </xf>
    <xf numFmtId="170" fontId="41" fillId="0" borderId="6" xfId="12" applyNumberFormat="1" applyFont="1" applyBorder="1" applyAlignment="1">
      <alignment vertical="center"/>
    </xf>
    <xf numFmtId="0" fontId="42" fillId="0" borderId="0" xfId="9" applyFont="1" applyAlignment="1">
      <alignment horizontal="left"/>
    </xf>
    <xf numFmtId="0" fontId="42" fillId="0" borderId="0" xfId="9" applyFont="1"/>
    <xf numFmtId="0" fontId="42" fillId="0" borderId="0" xfId="9" applyFont="1" applyAlignment="1">
      <alignment horizontal="right" wrapText="1"/>
    </xf>
    <xf numFmtId="0" fontId="42" fillId="0" borderId="0" xfId="9" applyFont="1" applyAlignment="1">
      <alignment horizontal="right"/>
    </xf>
    <xf numFmtId="0" fontId="42" fillId="0" borderId="0" xfId="9" applyFont="1" applyAlignment="1">
      <alignment horizontal="center"/>
    </xf>
    <xf numFmtId="0" fontId="42" fillId="0" borderId="0" xfId="9" applyFont="1" applyAlignment="1">
      <alignment wrapText="1"/>
    </xf>
    <xf numFmtId="0" fontId="33" fillId="0" borderId="0" xfId="9" applyFont="1" applyAlignment="1">
      <alignment horizontal="right" wrapText="1"/>
    </xf>
    <xf numFmtId="0" fontId="33" fillId="6" borderId="6" xfId="9" applyFont="1" applyFill="1" applyBorder="1" applyAlignment="1">
      <alignment horizontal="center" vertical="center" wrapText="1"/>
    </xf>
    <xf numFmtId="0" fontId="32" fillId="0" borderId="0" xfId="9" applyFont="1" applyAlignment="1">
      <alignment horizontal="left"/>
    </xf>
    <xf numFmtId="0" fontId="33" fillId="0" borderId="0" xfId="9" applyFont="1" applyAlignment="1">
      <alignment horizontal="left"/>
    </xf>
    <xf numFmtId="0" fontId="43" fillId="0" borderId="0" xfId="9" applyFont="1" applyAlignment="1">
      <alignment horizontal="center"/>
    </xf>
    <xf numFmtId="0" fontId="32" fillId="0" borderId="0" xfId="9" applyFont="1" applyAlignment="1">
      <alignment horizontal="right"/>
    </xf>
    <xf numFmtId="0" fontId="45" fillId="0" borderId="0" xfId="9" applyFont="1" applyAlignment="1">
      <alignment horizontal="center"/>
    </xf>
    <xf numFmtId="0" fontId="27" fillId="0" borderId="0" xfId="0" applyFont="1" applyAlignment="1">
      <alignment horizontal="left" vertical="center"/>
    </xf>
    <xf numFmtId="0" fontId="37" fillId="0" borderId="0" xfId="0" applyFont="1" applyAlignment="1">
      <alignment horizontal="center" vertical="center"/>
    </xf>
    <xf numFmtId="0" fontId="38" fillId="0" borderId="0" xfId="0" applyFont="1" applyAlignment="1">
      <alignment horizontal="left" vertical="center"/>
    </xf>
    <xf numFmtId="168" fontId="22" fillId="0" borderId="9" xfId="2" applyNumberFormat="1" applyFont="1" applyBorder="1" applyAlignment="1">
      <alignment horizontal="center" vertical="center"/>
    </xf>
    <xf numFmtId="168" fontId="22" fillId="0" borderId="10" xfId="2" applyNumberFormat="1" applyFont="1" applyBorder="1" applyAlignment="1">
      <alignment horizontal="center" vertical="center"/>
    </xf>
    <xf numFmtId="0" fontId="31" fillId="0" borderId="6" xfId="5" applyFont="1" applyFill="1" applyBorder="1" applyAlignment="1">
      <alignment horizontal="left" vertical="center" wrapText="1"/>
    </xf>
    <xf numFmtId="0" fontId="20" fillId="6" borderId="6" xfId="0" applyFont="1" applyFill="1" applyBorder="1" applyAlignment="1">
      <alignment horizontal="center" vertical="center"/>
    </xf>
    <xf numFmtId="0" fontId="33" fillId="6" borderId="6" xfId="0" applyFont="1" applyFill="1" applyBorder="1" applyAlignment="1">
      <alignment horizontal="center" vertical="center"/>
    </xf>
    <xf numFmtId="165" fontId="35" fillId="6" borderId="9" xfId="2" applyFont="1" applyFill="1" applyBorder="1" applyAlignment="1">
      <alignment horizontal="center" vertical="center" wrapText="1"/>
    </xf>
    <xf numFmtId="165" fontId="35" fillId="6" borderId="2" xfId="2" applyFont="1" applyFill="1" applyBorder="1" applyAlignment="1">
      <alignment horizontal="center" vertical="center" wrapText="1"/>
    </xf>
    <xf numFmtId="165" fontId="35" fillId="6" borderId="10" xfId="2" applyFont="1" applyFill="1" applyBorder="1" applyAlignment="1">
      <alignment horizontal="center" vertical="center" wrapText="1"/>
    </xf>
    <xf numFmtId="165" fontId="35" fillId="6" borderId="6" xfId="2" applyFont="1" applyFill="1" applyBorder="1" applyAlignment="1">
      <alignment horizontal="center" vertical="center" wrapText="1"/>
    </xf>
    <xf numFmtId="165" fontId="35" fillId="6" borderId="11" xfId="2" applyFont="1" applyFill="1" applyBorder="1" applyAlignment="1">
      <alignment horizontal="center" vertical="center" wrapText="1"/>
    </xf>
    <xf numFmtId="165" fontId="35" fillId="6" borderId="12" xfId="2" applyFont="1" applyFill="1" applyBorder="1" applyAlignment="1">
      <alignment horizontal="center" vertical="center" wrapText="1"/>
    </xf>
    <xf numFmtId="0" fontId="34" fillId="6" borderId="13" xfId="0" applyFont="1" applyFill="1" applyBorder="1" applyAlignment="1">
      <alignment horizontal="center" vertical="center"/>
    </xf>
    <xf numFmtId="0" fontId="34" fillId="6" borderId="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1" xfId="0" applyFont="1" applyFill="1" applyBorder="1" applyAlignment="1">
      <alignment horizontal="center" vertical="center"/>
    </xf>
    <xf numFmtId="0" fontId="34" fillId="6" borderId="12" xfId="0" applyFont="1" applyFill="1" applyBorder="1" applyAlignment="1">
      <alignment horizontal="center" vertical="center"/>
    </xf>
    <xf numFmtId="0" fontId="40" fillId="0" borderId="6" xfId="5" applyFont="1" applyFill="1" applyBorder="1" applyAlignment="1">
      <alignment horizontal="left" vertical="center" wrapText="1"/>
    </xf>
    <xf numFmtId="165" fontId="32" fillId="6" borderId="11" xfId="2" applyFont="1" applyFill="1" applyBorder="1" applyAlignment="1">
      <alignment horizontal="center" vertical="center" wrapText="1"/>
    </xf>
    <xf numFmtId="165" fontId="32" fillId="6" borderId="12" xfId="2" applyFont="1" applyFill="1" applyBorder="1" applyAlignment="1">
      <alignment horizontal="center" vertical="center" wrapText="1"/>
    </xf>
    <xf numFmtId="0" fontId="34" fillId="6" borderId="13" xfId="0" applyFont="1" applyFill="1" applyBorder="1" applyAlignment="1">
      <alignment horizontal="center" vertical="center" wrapText="1"/>
    </xf>
    <xf numFmtId="0" fontId="34" fillId="6" borderId="5" xfId="0" applyFont="1" applyFill="1" applyBorder="1" applyAlignment="1">
      <alignment horizontal="center" vertical="center" wrapText="1"/>
    </xf>
    <xf numFmtId="0" fontId="34" fillId="6" borderId="11" xfId="0" applyFont="1" applyFill="1" applyBorder="1" applyAlignment="1">
      <alignment horizontal="center" vertical="center" wrapText="1"/>
    </xf>
    <xf numFmtId="0" fontId="34" fillId="6" borderId="14" xfId="0" applyFont="1" applyFill="1" applyBorder="1" applyAlignment="1">
      <alignment horizontal="center" vertical="center" wrapText="1"/>
    </xf>
    <xf numFmtId="0" fontId="34" fillId="6" borderId="1" xfId="0" applyFont="1" applyFill="1" applyBorder="1" applyAlignment="1">
      <alignment horizontal="center" vertical="center" wrapText="1"/>
    </xf>
    <xf numFmtId="0" fontId="34" fillId="6" borderId="12" xfId="0" applyFont="1" applyFill="1" applyBorder="1" applyAlignment="1">
      <alignment horizontal="center" vertical="center" wrapText="1"/>
    </xf>
  </cellXfs>
  <cellStyles count="13">
    <cellStyle name="Accent1" xfId="4" builtinId="29"/>
    <cellStyle name="Accent2" xfId="5" builtinId="33"/>
    <cellStyle name="Comma" xfId="2" builtinId="3"/>
    <cellStyle name="Comma [0]" xfId="3" builtinId="6"/>
    <cellStyle name="Comma [0] 3" xfId="12" xr:uid="{E477E4F3-EA45-4A8C-93A4-9051CBB76B17}"/>
    <cellStyle name="Comma 13" xfId="11" xr:uid="{E47A9E2C-6267-49DB-A7BF-27A2D6C9635E}"/>
    <cellStyle name="Comma 2" xfId="1" xr:uid="{00000000-0005-0000-0000-000004000000}"/>
    <cellStyle name="Comma 2 2" xfId="10" xr:uid="{6F1D978B-6668-41B4-BAC9-846FD1C5773E}"/>
    <cellStyle name="Normal" xfId="0" builtinId="0"/>
    <cellStyle name="Normal 19" xfId="9" xr:uid="{9EB5D9B9-8193-43D2-A7A1-74001BDD2301}"/>
    <cellStyle name="Normal 2" xfId="6" xr:uid="{00000000-0005-0000-0000-000006000000}"/>
    <cellStyle name="Normal 2 2" xfId="8" xr:uid="{00000000-0005-0000-0000-000007000000}"/>
    <cellStyle name="Normal 3" xfId="7" xr:uid="{00000000-0005-0000-0000-000008000000}"/>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D:\Pioneer\Completed%20Projects\Deutsche%20Bank%20(Main%20Project)\Variation%20orders\Variation%20Summary.xlsx" TargetMode="External"/><Relationship Id="rId1" Type="http://schemas.openxmlformats.org/officeDocument/2006/relationships/externalLinkPath" Target="/Pioneer/Completed%20Projects/Deutsche%20Bank%20(Main%20Project)/Variation%20orders/Variation%20Summ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C18085" t="str">
            <v>mungo</v>
          </cell>
          <cell r="D18085" t="str">
            <v>purcahsed channel 41 x 41 4 pices</v>
          </cell>
          <cell r="E18085">
            <v>16000</v>
          </cell>
        </row>
        <row r="18086">
          <cell r="B18086" t="str">
            <v>amreli steel</v>
          </cell>
          <cell r="C18086" t="str">
            <v>bharmal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Variation Work</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Variation Work</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Variation Work</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Katyes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Katyes</v>
          </cell>
          <cell r="D18414" t="str">
            <v>Online by Al madina steel = Total amt = 300,000</v>
          </cell>
          <cell r="E18414">
            <v>100000</v>
          </cell>
        </row>
        <row r="18415">
          <cell r="B18415" t="str">
            <v>ueP 17th Floor</v>
          </cell>
          <cell r="C18415" t="str">
            <v>Katyes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Variation Work</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Rehmant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material</v>
          </cell>
          <cell r="D18963" t="str">
            <v>Online to Air Guide (by adeel) = 368853</v>
          </cell>
          <cell r="E18963">
            <v>38087</v>
          </cell>
        </row>
        <row r="18964">
          <cell r="B18964" t="str">
            <v>Ernst &amp; Young</v>
          </cell>
          <cell r="C18964" t="str">
            <v>material</v>
          </cell>
          <cell r="D18964" t="str">
            <v>Online to Air Guide (by adeel) = 368853</v>
          </cell>
          <cell r="E18964">
            <v>267086</v>
          </cell>
        </row>
        <row r="18965">
          <cell r="B18965" t="str">
            <v>amreli steel</v>
          </cell>
          <cell r="C18965" t="str">
            <v>material</v>
          </cell>
          <cell r="D18965" t="str">
            <v>Online to Air Guide (by adeel) = 368853</v>
          </cell>
          <cell r="E18965">
            <v>19680</v>
          </cell>
        </row>
        <row r="18966">
          <cell r="B18966" t="str">
            <v>Meezan bank Head office</v>
          </cell>
          <cell r="C18966" t="str">
            <v>material</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insulation</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o/m NASTP</v>
          </cell>
          <cell r="C19134" t="str">
            <v>bharmaal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Rehmant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Rehmant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Rehmant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Rehmant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Rehmant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Rehmant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Rehmant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EY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Rehmant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400000</v>
          </cell>
        </row>
        <row r="19263">
          <cell r="B19263" t="str">
            <v>BAH 22 &amp; 23rd Floor</v>
          </cell>
          <cell r="C19263" t="str">
            <v>Received</v>
          </cell>
          <cell r="D19263" t="str">
            <v>Received from Total in acc of Bank Al Habib Center Pooint 22 and 23 Floor (Given to BH in Mohsin traders acc)</v>
          </cell>
          <cell r="F19263">
            <v>463000</v>
          </cell>
        </row>
        <row r="19264">
          <cell r="B19264" t="str">
            <v>BAH 22 &amp; 23rd Floor</v>
          </cell>
          <cell r="C19264" t="str">
            <v>Received</v>
          </cell>
          <cell r="D19264" t="str">
            <v>Received from Total in acc of Bank Al Habib Center Pooint 22 and 23 Floor (Given to BH in Mohsin traders acc)</v>
          </cell>
          <cell r="F19264">
            <v>537000</v>
          </cell>
        </row>
        <row r="19265">
          <cell r="B19265" t="str">
            <v>BAH 22 &amp; 23rd Floor</v>
          </cell>
          <cell r="C19265" t="str">
            <v>Received</v>
          </cell>
          <cell r="D19265" t="str">
            <v>Received from Total in acc of Bank Al Habib Center Pooint 22 and 23 Floor (Given to BH in Mohsin traders acc)</v>
          </cell>
          <cell r="F19265">
            <v>800000</v>
          </cell>
        </row>
        <row r="19266">
          <cell r="B19266" t="str">
            <v>BAH 22 &amp; 23rd Floor</v>
          </cell>
          <cell r="C19266" t="str">
            <v>Received</v>
          </cell>
          <cell r="D19266" t="str">
            <v>Received from Total in acc of Bank Al Habib Center Pooint 22 and 23 Floor (Given to BH in Mohsin traders acc)</v>
          </cell>
          <cell r="F19266">
            <v>700000</v>
          </cell>
        </row>
        <row r="19267">
          <cell r="B19267" t="str">
            <v>BAH 22 &amp; 23rd Floor</v>
          </cell>
          <cell r="C19267" t="str">
            <v>Received</v>
          </cell>
          <cell r="D19267" t="str">
            <v>Received from Total in acc of Bank Al Habib Center Pooint 22 and 23 Floor (Given to BH in Mohsin traders acc)</v>
          </cell>
          <cell r="F19267">
            <v>300000</v>
          </cell>
        </row>
        <row r="19268">
          <cell r="B19268" t="str">
            <v>PSYCHIATRY JPMC</v>
          </cell>
          <cell r="C19268" t="str">
            <v>Received</v>
          </cell>
          <cell r="D19268" t="str">
            <v>Received from Total in acc of JPMC psychiatry (in mohsin traders)</v>
          </cell>
          <cell r="F19268">
            <v>250000</v>
          </cell>
        </row>
        <row r="19269">
          <cell r="B19269" t="str">
            <v>PSYCHIATRY JPMC</v>
          </cell>
          <cell r="C19269" t="str">
            <v>Received</v>
          </cell>
          <cell r="D19269" t="str">
            <v>Received from Total in acc of JPMC psychiatry (in mohsin traders)</v>
          </cell>
          <cell r="F19269">
            <v>355000</v>
          </cell>
        </row>
        <row r="19270">
          <cell r="B19270" t="str">
            <v>PSYCHIATRY JPMC</v>
          </cell>
          <cell r="C19270" t="str">
            <v>Received</v>
          </cell>
          <cell r="D19270" t="str">
            <v>Received from Total in acc of JPMC psychiatry (in mohsin traders)</v>
          </cell>
          <cell r="F19270">
            <v>100000</v>
          </cell>
        </row>
        <row r="19271">
          <cell r="B19271" t="str">
            <v>PSYCHIATRY JPMC</v>
          </cell>
          <cell r="C19271" t="str">
            <v>Received</v>
          </cell>
          <cell r="D19271" t="str">
            <v>Received from Total in acc of JPMC psychiatry (in mohsin traders)</v>
          </cell>
          <cell r="F19271">
            <v>200000</v>
          </cell>
        </row>
        <row r="19272">
          <cell r="B19272" t="str">
            <v>Meezan bank Head office</v>
          </cell>
          <cell r="C19272" t="str">
            <v>Received</v>
          </cell>
          <cell r="D19272" t="str">
            <v>Received from Total in acc of Meezan bank in Mohsin traders acc</v>
          </cell>
          <cell r="F19272">
            <v>250000</v>
          </cell>
        </row>
        <row r="19273">
          <cell r="B19273" t="str">
            <v>Meezan bank Head office</v>
          </cell>
          <cell r="C19273" t="str">
            <v>Received</v>
          </cell>
          <cell r="D19273" t="str">
            <v>Received from Total in acc of Meezan bank in Mohsin traders acc</v>
          </cell>
          <cell r="F19273">
            <v>1000000</v>
          </cell>
        </row>
        <row r="19274">
          <cell r="B19274" t="str">
            <v>Meezan bank Head office</v>
          </cell>
          <cell r="C19274" t="str">
            <v>Received</v>
          </cell>
          <cell r="D19274" t="str">
            <v>Received from Total in acc of Meezan bank in Mohsin traders acc</v>
          </cell>
          <cell r="F19274">
            <v>215000</v>
          </cell>
        </row>
        <row r="19275">
          <cell r="B19275" t="str">
            <v>Tri fit Gym</v>
          </cell>
          <cell r="C19275" t="str">
            <v>Received</v>
          </cell>
          <cell r="D19275" t="str">
            <v>Received from NEC (given to Dominar engr in BAF project)</v>
          </cell>
          <cell r="F19275">
            <v>179360</v>
          </cell>
        </row>
        <row r="19276">
          <cell r="B19276" t="str">
            <v>Tri fit Gym</v>
          </cell>
          <cell r="C19276" t="str">
            <v>Received</v>
          </cell>
          <cell r="D19276" t="str">
            <v>Received from NEC (given to Khan brotherin Duectchae bank)</v>
          </cell>
          <cell r="F19276">
            <v>215940</v>
          </cell>
        </row>
        <row r="19277">
          <cell r="B19277" t="str">
            <v>Daraz Office</v>
          </cell>
          <cell r="C19277" t="str">
            <v>Received</v>
          </cell>
          <cell r="D19277" t="str">
            <v>Received from Ik (Given to al madina steel)</v>
          </cell>
          <cell r="F19277">
            <v>8254400</v>
          </cell>
        </row>
        <row r="19278">
          <cell r="B19278" t="str">
            <v>Daraz Office</v>
          </cell>
          <cell r="C19278" t="str">
            <v>Received</v>
          </cell>
          <cell r="D19278" t="str">
            <v xml:space="preserve">1% invoice charges </v>
          </cell>
          <cell r="E19278">
            <v>82544</v>
          </cell>
        </row>
        <row r="19279">
          <cell r="B19279" t="str">
            <v>Rehmant shipping</v>
          </cell>
          <cell r="C19279" t="str">
            <v>Rafay</v>
          </cell>
          <cell r="D19279" t="str">
            <v>Online by BH</v>
          </cell>
          <cell r="E19279">
            <v>70000</v>
          </cell>
        </row>
        <row r="19280">
          <cell r="B19280" t="str">
            <v>o/m NASTP</v>
          </cell>
          <cell r="C19280" t="str">
            <v>material</v>
          </cell>
          <cell r="D19280" t="str">
            <v>misc by mukhtiar</v>
          </cell>
          <cell r="E19280">
            <v>2520</v>
          </cell>
        </row>
        <row r="19281">
          <cell r="B19281" t="str">
            <v>office</v>
          </cell>
          <cell r="C19281" t="str">
            <v>office</v>
          </cell>
          <cell r="D19281" t="str">
            <v>office lunch for farrukh zara</v>
          </cell>
          <cell r="E19281">
            <v>1300</v>
          </cell>
        </row>
        <row r="19282">
          <cell r="B19282" t="str">
            <v>ueP 17th Floor</v>
          </cell>
          <cell r="C19282" t="str">
            <v>fare</v>
          </cell>
          <cell r="D19282" t="str">
            <v>fare</v>
          </cell>
          <cell r="E19282">
            <v>400</v>
          </cell>
        </row>
        <row r="19283">
          <cell r="B19283" t="str">
            <v>office</v>
          </cell>
          <cell r="C19283" t="str">
            <v>office</v>
          </cell>
          <cell r="D19283" t="str">
            <v>ashraf bhai printer repaired and refill</v>
          </cell>
          <cell r="E19283">
            <v>1500</v>
          </cell>
        </row>
        <row r="19284">
          <cell r="B19284" t="str">
            <v>Ernst &amp; Young</v>
          </cell>
          <cell r="C19284" t="str">
            <v>fare</v>
          </cell>
          <cell r="D19284" t="str">
            <v>paid for greeting, floor drain material</v>
          </cell>
          <cell r="E19284">
            <v>4000</v>
          </cell>
        </row>
        <row r="19285">
          <cell r="B19285" t="str">
            <v>Ernst &amp; Young</v>
          </cell>
          <cell r="C19285" t="str">
            <v>Zara Engineer</v>
          </cell>
          <cell r="D19285" t="str">
            <v>Online to Zara engineer</v>
          </cell>
          <cell r="E19285">
            <v>250000</v>
          </cell>
        </row>
        <row r="19286">
          <cell r="B19286" t="str">
            <v>Ernst &amp; Young</v>
          </cell>
          <cell r="C19286" t="str">
            <v>Moghal Brother</v>
          </cell>
          <cell r="D19286" t="str">
            <v>Online for Cooling tower fins for BAF (online by Adeel)</v>
          </cell>
          <cell r="E19286">
            <v>500000</v>
          </cell>
        </row>
        <row r="19287">
          <cell r="B19287" t="str">
            <v>Meezan bank Head office</v>
          </cell>
          <cell r="C19287" t="str">
            <v>material</v>
          </cell>
          <cell r="D19287" t="str">
            <v>Online to Waqar for channel (online by adeel)</v>
          </cell>
          <cell r="E19287">
            <v>76000</v>
          </cell>
        </row>
        <row r="19288">
          <cell r="B19288" t="str">
            <v>Daraz Office</v>
          </cell>
          <cell r="C19288" t="str">
            <v>IMS Engineering</v>
          </cell>
          <cell r="D19288" t="str">
            <v>Paid to IMS engineer for thermostat job in Daraz office NASTP (paid by BH)</v>
          </cell>
          <cell r="E19288">
            <v>250000</v>
          </cell>
        </row>
        <row r="19289">
          <cell r="B19289" t="str">
            <v>office</v>
          </cell>
          <cell r="C19289" t="str">
            <v>office</v>
          </cell>
          <cell r="D19289" t="str">
            <v>mineral waters</v>
          </cell>
          <cell r="E19289">
            <v>800</v>
          </cell>
        </row>
        <row r="19290">
          <cell r="B19290" t="str">
            <v>o/m NASTP</v>
          </cell>
          <cell r="C19290" t="str">
            <v>material</v>
          </cell>
          <cell r="D19290" t="str">
            <v>puchased 02 nos zahabiya water shield</v>
          </cell>
          <cell r="E19290">
            <v>31000</v>
          </cell>
        </row>
        <row r="19291">
          <cell r="B19291" t="str">
            <v>o/m NASTP</v>
          </cell>
          <cell r="C19291" t="str">
            <v>material</v>
          </cell>
          <cell r="D19291" t="str">
            <v>purchaed angle iron 1--1/2 x 2 soot 150 rft</v>
          </cell>
          <cell r="E19291">
            <v>35300</v>
          </cell>
        </row>
        <row r="19292">
          <cell r="B19292" t="str">
            <v>office</v>
          </cell>
          <cell r="C19292" t="str">
            <v>office</v>
          </cell>
          <cell r="D19292" t="str">
            <v>umer for office use</v>
          </cell>
          <cell r="E19292">
            <v>3000</v>
          </cell>
        </row>
        <row r="19293">
          <cell r="B19293" t="str">
            <v>Engro 3rd &amp; 8th Floor</v>
          </cell>
          <cell r="C19293" t="str">
            <v>drawings</v>
          </cell>
          <cell r="D19293" t="str">
            <v>paid  tot = 11000</v>
          </cell>
          <cell r="E19293">
            <v>3500</v>
          </cell>
        </row>
        <row r="19294">
          <cell r="B19294" t="str">
            <v>ueP 17th Floor</v>
          </cell>
          <cell r="C19294" t="str">
            <v>drawings</v>
          </cell>
          <cell r="D19294" t="str">
            <v>paid  tot = 11000</v>
          </cell>
          <cell r="E19294">
            <v>3500</v>
          </cell>
        </row>
        <row r="19295">
          <cell r="B19295" t="str">
            <v>BAH 22 &amp; 23rd Floor</v>
          </cell>
          <cell r="C19295" t="str">
            <v>drawings</v>
          </cell>
          <cell r="D19295" t="str">
            <v>paid  tot = 11000</v>
          </cell>
          <cell r="E19295">
            <v>4000</v>
          </cell>
        </row>
        <row r="19296">
          <cell r="B19296" t="str">
            <v>o/m NASTP</v>
          </cell>
          <cell r="C19296" t="str">
            <v>fare</v>
          </cell>
          <cell r="D19296" t="str">
            <v>paid</v>
          </cell>
          <cell r="E19296">
            <v>1800</v>
          </cell>
        </row>
        <row r="19297">
          <cell r="B19297" t="str">
            <v>Ernst &amp; Young</v>
          </cell>
          <cell r="C19297" t="str">
            <v>misc</v>
          </cell>
          <cell r="D19297" t="str">
            <v>BH car work BH 8852</v>
          </cell>
          <cell r="E19297">
            <v>10120</v>
          </cell>
        </row>
        <row r="19298">
          <cell r="B19298" t="str">
            <v>Rehmant shipping</v>
          </cell>
          <cell r="C19298" t="str">
            <v>material</v>
          </cell>
          <cell r="D19298" t="str">
            <v>Online for Wire Coil for rehmat shipping (online by Adeel)</v>
          </cell>
          <cell r="E19298">
            <v>20400</v>
          </cell>
        </row>
        <row r="19299">
          <cell r="B19299" t="str">
            <v>BAF Maintenance</v>
          </cell>
          <cell r="C19299" t="str">
            <v>Cooling Tower structure</v>
          </cell>
          <cell r="D19299" t="str">
            <v>Online to Asif ali shah for BAF cooling tower (online by Adeel)</v>
          </cell>
          <cell r="E19299">
            <v>200000</v>
          </cell>
        </row>
        <row r="19300">
          <cell r="B19300" t="str">
            <v>Food Court JPMC</v>
          </cell>
          <cell r="C19300" t="str">
            <v>Noman Engineering</v>
          </cell>
          <cell r="D19300" t="str">
            <v>Sheet hawala from al madina steel = 500,000</v>
          </cell>
          <cell r="E19300">
            <v>162620</v>
          </cell>
        </row>
        <row r="19301">
          <cell r="B19301" t="str">
            <v>Food Court (Hydery)</v>
          </cell>
          <cell r="C19301" t="str">
            <v>Noman Engineering</v>
          </cell>
          <cell r="D19301" t="str">
            <v>Sheet hawala from al madina steel = 500,000</v>
          </cell>
          <cell r="E19301">
            <v>74242</v>
          </cell>
        </row>
        <row r="19302">
          <cell r="B19302" t="str">
            <v>Engro office</v>
          </cell>
          <cell r="C19302" t="str">
            <v>Noman Engineering</v>
          </cell>
          <cell r="D19302" t="str">
            <v>Sheet hawala from al madina steel = 500,000</v>
          </cell>
          <cell r="E19302">
            <v>20637</v>
          </cell>
        </row>
        <row r="19303">
          <cell r="B19303" t="str">
            <v>Grove Residency</v>
          </cell>
          <cell r="C19303" t="str">
            <v>Noman Engineering</v>
          </cell>
          <cell r="D19303" t="str">
            <v>Sheet hawala from al madina steel = 500,000</v>
          </cell>
          <cell r="E19303">
            <v>6768</v>
          </cell>
        </row>
        <row r="19304">
          <cell r="B19304" t="str">
            <v>Daraz Office</v>
          </cell>
          <cell r="C19304" t="str">
            <v>Noman Engineering</v>
          </cell>
          <cell r="D19304" t="str">
            <v>Sheet hawala from al madina steel = 500,000</v>
          </cell>
          <cell r="E19304">
            <v>25632</v>
          </cell>
        </row>
        <row r="19305">
          <cell r="B19305" t="str">
            <v>Marriot Hotel</v>
          </cell>
          <cell r="C19305" t="str">
            <v>Noman Engineering</v>
          </cell>
          <cell r="D19305" t="str">
            <v>Sheet hawala from al madina steel = 500,000</v>
          </cell>
          <cell r="E19305">
            <v>153139</v>
          </cell>
        </row>
        <row r="19306">
          <cell r="B19306" t="str">
            <v>o/m NASTP</v>
          </cell>
          <cell r="C19306" t="str">
            <v>Noman Engineering</v>
          </cell>
          <cell r="D19306" t="str">
            <v>Sheet hawala from al madina steel = 500,000</v>
          </cell>
          <cell r="E19306">
            <v>56962</v>
          </cell>
        </row>
        <row r="19307">
          <cell r="B19307" t="str">
            <v>Meezan bank Head office</v>
          </cell>
          <cell r="C19307" t="str">
            <v>salary</v>
          </cell>
          <cell r="D19307" t="str">
            <v>Nadeem bha salary</v>
          </cell>
          <cell r="E19307">
            <v>50000</v>
          </cell>
        </row>
        <row r="19308">
          <cell r="B19308" t="str">
            <v>kumail bhai</v>
          </cell>
          <cell r="C19308" t="str">
            <v>salary</v>
          </cell>
          <cell r="D19308" t="str">
            <v>Waris salary</v>
          </cell>
          <cell r="E19308">
            <v>5000</v>
          </cell>
        </row>
        <row r="19309">
          <cell r="B19309" t="str">
            <v>BAH 22 &amp; 23rd Floor</v>
          </cell>
          <cell r="C19309" t="str">
            <v>salary</v>
          </cell>
          <cell r="D19309" t="str">
            <v xml:space="preserve">bilal bhai </v>
          </cell>
          <cell r="E19309">
            <v>50000</v>
          </cell>
        </row>
        <row r="19310">
          <cell r="B19310" t="str">
            <v>office</v>
          </cell>
          <cell r="C19310" t="str">
            <v>salary</v>
          </cell>
          <cell r="D19310" t="str">
            <v>Mhr home mossi salaries</v>
          </cell>
          <cell r="E19310">
            <v>105000</v>
          </cell>
        </row>
        <row r="19311">
          <cell r="B19311" t="str">
            <v>office</v>
          </cell>
          <cell r="C19311" t="str">
            <v>salary</v>
          </cell>
          <cell r="D19311" t="str">
            <v>mossi salary</v>
          </cell>
          <cell r="E19311">
            <v>6000</v>
          </cell>
        </row>
        <row r="19312">
          <cell r="B19312" t="str">
            <v>office</v>
          </cell>
          <cell r="C19312" t="str">
            <v>salary</v>
          </cell>
          <cell r="D19312" t="str">
            <v xml:space="preserve">office staff salaries </v>
          </cell>
          <cell r="E19312">
            <v>264700</v>
          </cell>
        </row>
        <row r="19313">
          <cell r="B19313" t="str">
            <v>Ernst &amp; Young</v>
          </cell>
          <cell r="C19313" t="str">
            <v>salary</v>
          </cell>
          <cell r="D19313" t="str">
            <v>Jahangeer, Engr Ahsan, Usman, Lateef &amp; chacha</v>
          </cell>
          <cell r="E19313">
            <v>249550</v>
          </cell>
        </row>
        <row r="19314">
          <cell r="B19314" t="str">
            <v>Meezan bank Head office</v>
          </cell>
          <cell r="C19314" t="str">
            <v>salary</v>
          </cell>
          <cell r="D19314" t="str">
            <v>Amir engr + Gul</v>
          </cell>
          <cell r="E19314">
            <v>65210</v>
          </cell>
        </row>
        <row r="19315">
          <cell r="B19315" t="str">
            <v>Saifee hospital</v>
          </cell>
          <cell r="C19315" t="str">
            <v>salary</v>
          </cell>
          <cell r="D19315" t="str">
            <v>Irfan  bhai salary</v>
          </cell>
          <cell r="E19315">
            <v>42250</v>
          </cell>
        </row>
        <row r="19316">
          <cell r="B19316" t="str">
            <v>BAH 22 &amp; 23rd Floor</v>
          </cell>
          <cell r="C19316" t="str">
            <v>salary</v>
          </cell>
          <cell r="D19316" t="str">
            <v>Noman ali salary after advance deduct</v>
          </cell>
          <cell r="E19316">
            <v>65000</v>
          </cell>
        </row>
        <row r="19317">
          <cell r="B19317" t="str">
            <v>FTC Floors</v>
          </cell>
          <cell r="C19317" t="str">
            <v>salary</v>
          </cell>
          <cell r="D19317" t="str">
            <v>ftc staff salaries</v>
          </cell>
          <cell r="E19317">
            <v>194300</v>
          </cell>
        </row>
        <row r="19318">
          <cell r="B19318" t="str">
            <v>o/m NASTP</v>
          </cell>
          <cell r="C19318" t="str">
            <v>salary</v>
          </cell>
          <cell r="D19318" t="str">
            <v>NASTP staff salary</v>
          </cell>
          <cell r="E19318">
            <v>490650</v>
          </cell>
        </row>
        <row r="19319">
          <cell r="B19319" t="str">
            <v>Saifee hospital</v>
          </cell>
          <cell r="C19319" t="str">
            <v>salary</v>
          </cell>
          <cell r="D19319" t="str">
            <v>Amjad ustad salary</v>
          </cell>
          <cell r="E19319">
            <v>51670</v>
          </cell>
        </row>
        <row r="19320">
          <cell r="B19320" t="str">
            <v>Engro 3rd &amp; 8th Floor</v>
          </cell>
          <cell r="C19320" t="str">
            <v>salary</v>
          </cell>
          <cell r="D19320" t="str">
            <v>Engr Raza Salary</v>
          </cell>
          <cell r="E19320">
            <v>56000</v>
          </cell>
        </row>
        <row r="19321">
          <cell r="B19321" t="str">
            <v>Engro 3rd &amp; 8th Floor</v>
          </cell>
          <cell r="C19321" t="str">
            <v>salary</v>
          </cell>
          <cell r="D19321" t="str">
            <v>Shahzaib salary</v>
          </cell>
          <cell r="E19321">
            <v>43500</v>
          </cell>
        </row>
        <row r="19322">
          <cell r="B19322" t="str">
            <v>BAF maintenance</v>
          </cell>
          <cell r="C19322" t="str">
            <v>salary</v>
          </cell>
          <cell r="D19322" t="str">
            <v>Khushnood, nadeem, fahad, shahid &amp; imran</v>
          </cell>
          <cell r="E19322">
            <v>215020</v>
          </cell>
        </row>
        <row r="19323">
          <cell r="B19323" t="str">
            <v>Tri fit Gym</v>
          </cell>
          <cell r="C19323" t="str">
            <v>salary</v>
          </cell>
          <cell r="D19323" t="str">
            <v>Abbas + Abid salary</v>
          </cell>
          <cell r="E19323">
            <v>68190</v>
          </cell>
        </row>
        <row r="19324">
          <cell r="B19324" t="str">
            <v>o/m NASTP</v>
          </cell>
          <cell r="C19324" t="str">
            <v>salary</v>
          </cell>
          <cell r="D19324" t="str">
            <v>Mukhtar + Imran</v>
          </cell>
          <cell r="E19324">
            <v>125300</v>
          </cell>
        </row>
        <row r="19325">
          <cell r="B19325" t="str">
            <v>O/M The Place</v>
          </cell>
          <cell r="C19325" t="str">
            <v>salary</v>
          </cell>
          <cell r="D19325" t="str">
            <v>The place staff salaries</v>
          </cell>
          <cell r="E19325">
            <v>148780</v>
          </cell>
        </row>
        <row r="19326">
          <cell r="B19326" t="str">
            <v xml:space="preserve">O/M Nue Multiplex </v>
          </cell>
          <cell r="C19326" t="str">
            <v>salary</v>
          </cell>
          <cell r="D19326" t="str">
            <v>RMR staff salaries</v>
          </cell>
          <cell r="E19326">
            <v>154872.91666666669</v>
          </cell>
        </row>
        <row r="19327">
          <cell r="B19327" t="str">
            <v>O/M The Place</v>
          </cell>
          <cell r="C19327" t="str">
            <v>salary</v>
          </cell>
          <cell r="D19327" t="str">
            <v>Mumtaz bhai 1 day leave release</v>
          </cell>
          <cell r="E19327">
            <v>1250</v>
          </cell>
        </row>
        <row r="19328">
          <cell r="B19328" t="str">
            <v>o/m NASTP</v>
          </cell>
          <cell r="C19328" t="str">
            <v>salary</v>
          </cell>
          <cell r="D19328" t="str">
            <v>Israr bhai salary (online by Al madina)</v>
          </cell>
          <cell r="E19328">
            <v>170000</v>
          </cell>
        </row>
        <row r="19329">
          <cell r="B19329" t="str">
            <v>O/M The Place</v>
          </cell>
          <cell r="C19329" t="str">
            <v>salary</v>
          </cell>
          <cell r="D19329" t="str">
            <v>zeehan salary</v>
          </cell>
          <cell r="E19329">
            <v>28000</v>
          </cell>
        </row>
        <row r="19330">
          <cell r="B19330" t="str">
            <v>Engro 3rd &amp; 8th Floor</v>
          </cell>
          <cell r="C19330" t="str">
            <v>material</v>
          </cell>
          <cell r="D19330" t="str">
            <v>UPVC Pipe and fittings purchased by Majid</v>
          </cell>
          <cell r="E19330">
            <v>19500</v>
          </cell>
        </row>
        <row r="19331">
          <cell r="B19331" t="str">
            <v>o/m NASTP</v>
          </cell>
          <cell r="C19331" t="str">
            <v>material</v>
          </cell>
          <cell r="D19331" t="str">
            <v>purchased colour material</v>
          </cell>
          <cell r="E19331">
            <v>23020</v>
          </cell>
        </row>
        <row r="19332">
          <cell r="B19332" t="str">
            <v>o/m NASTP</v>
          </cell>
          <cell r="C19332" t="str">
            <v>material</v>
          </cell>
          <cell r="D19332" t="str">
            <v>purchased fittings from abbas brothers</v>
          </cell>
          <cell r="E19332">
            <v>28695</v>
          </cell>
        </row>
        <row r="19333">
          <cell r="B19333" t="str">
            <v>Engro 3rd &amp; 8th Floor</v>
          </cell>
          <cell r="C19333" t="str">
            <v>material</v>
          </cell>
          <cell r="D19333" t="str">
            <v>purchased 1kg glue</v>
          </cell>
          <cell r="E19333">
            <v>660</v>
          </cell>
        </row>
        <row r="19334">
          <cell r="B19334" t="str">
            <v>Jameel baig Building</v>
          </cell>
          <cell r="C19334" t="str">
            <v>material</v>
          </cell>
          <cell r="D19334" t="str">
            <v>purchased colour material</v>
          </cell>
          <cell r="E19334">
            <v>1200</v>
          </cell>
        </row>
        <row r="19335">
          <cell r="B19335" t="str">
            <v>o/m NASTP</v>
          </cell>
          <cell r="C19335" t="str">
            <v>material</v>
          </cell>
          <cell r="D19335" t="str">
            <v>purchased dammer tapes</v>
          </cell>
          <cell r="E19335">
            <v>4500</v>
          </cell>
        </row>
        <row r="19336">
          <cell r="B19336" t="str">
            <v>o/m NASTP</v>
          </cell>
          <cell r="C19336" t="str">
            <v>material</v>
          </cell>
          <cell r="D19336" t="str">
            <v>purchased 05 burni glue</v>
          </cell>
          <cell r="E19336">
            <v>8500</v>
          </cell>
        </row>
        <row r="19337">
          <cell r="B19337" t="str">
            <v>Marriot Hotel</v>
          </cell>
          <cell r="C19337" t="str">
            <v>material</v>
          </cell>
          <cell r="D19337" t="str">
            <v>misc purchases</v>
          </cell>
          <cell r="E19337">
            <v>780</v>
          </cell>
        </row>
        <row r="19338">
          <cell r="B19338" t="str">
            <v>Engro 3rd &amp; 8th Floor</v>
          </cell>
          <cell r="C19338" t="str">
            <v>material</v>
          </cell>
          <cell r="D19338" t="str">
            <v>purchase cable tie</v>
          </cell>
          <cell r="E19338">
            <v>600</v>
          </cell>
        </row>
        <row r="19339">
          <cell r="B19339" t="str">
            <v>amreli steel</v>
          </cell>
          <cell r="C19339" t="str">
            <v>material</v>
          </cell>
          <cell r="D19339" t="str">
            <v>purchased clamp and anchor bolt from mungo</v>
          </cell>
          <cell r="E19339">
            <v>3186</v>
          </cell>
        </row>
        <row r="19340">
          <cell r="B19340" t="str">
            <v>office</v>
          </cell>
          <cell r="C19340" t="str">
            <v>office</v>
          </cell>
          <cell r="D19340" t="str">
            <v>umer for office use</v>
          </cell>
          <cell r="E19340">
            <v>2000</v>
          </cell>
        </row>
        <row r="19341">
          <cell r="B19341" t="str">
            <v>o/m NASTP</v>
          </cell>
          <cell r="C19341" t="str">
            <v>fuel</v>
          </cell>
          <cell r="D19341" t="str">
            <v>claimed by ahsan</v>
          </cell>
          <cell r="E19341">
            <v>1000</v>
          </cell>
        </row>
        <row r="19342">
          <cell r="B19342" t="str">
            <v>o/m NASTP</v>
          </cell>
          <cell r="C19342" t="str">
            <v>material</v>
          </cell>
          <cell r="D19342" t="str">
            <v>purchased cuttings discs</v>
          </cell>
          <cell r="E19342">
            <v>500</v>
          </cell>
        </row>
        <row r="19343">
          <cell r="B19343" t="str">
            <v>Ernst &amp; Young</v>
          </cell>
          <cell r="C19343" t="str">
            <v>fare</v>
          </cell>
          <cell r="D19343" t="str">
            <v>paid</v>
          </cell>
          <cell r="E19343">
            <v>1000</v>
          </cell>
        </row>
        <row r="19344">
          <cell r="B19344" t="str">
            <v xml:space="preserve">MHR Personal </v>
          </cell>
          <cell r="C19344" t="str">
            <v>air tickets</v>
          </cell>
          <cell r="D19344" t="str">
            <v>Sir rehman air tickets, Karachi Multan 
Mukran Karachi -- By bh</v>
          </cell>
          <cell r="E19344">
            <v>100000</v>
          </cell>
        </row>
        <row r="19345">
          <cell r="B19345" t="str">
            <v>family area</v>
          </cell>
          <cell r="C19345" t="str">
            <v>material</v>
          </cell>
          <cell r="D19345" t="str">
            <v>purchased wash basin 02 Nos from ZILVER by ashraf bhai</v>
          </cell>
          <cell r="E19345">
            <v>19000</v>
          </cell>
        </row>
        <row r="19346">
          <cell r="B19346" t="str">
            <v>office</v>
          </cell>
          <cell r="C19346" t="str">
            <v>utilities bills</v>
          </cell>
          <cell r="D19346" t="str">
            <v>ssgc bill paid</v>
          </cell>
          <cell r="E19346">
            <v>930</v>
          </cell>
        </row>
        <row r="19347">
          <cell r="B19347" t="str">
            <v>Engro 3rd &amp; 8th Floor</v>
          </cell>
          <cell r="C19347" t="str">
            <v>fare</v>
          </cell>
          <cell r="D19347" t="str">
            <v>paid</v>
          </cell>
          <cell r="E19347">
            <v>800</v>
          </cell>
        </row>
        <row r="19348">
          <cell r="B19348" t="str">
            <v>o/m NASTP</v>
          </cell>
          <cell r="C19348" t="str">
            <v>material</v>
          </cell>
          <cell r="D19348" t="str">
            <v>purchased handing clamp from mungo</v>
          </cell>
          <cell r="E19348">
            <v>4980</v>
          </cell>
        </row>
        <row r="19349">
          <cell r="B19349" t="str">
            <v>C-50 Kuchi Memon soc.</v>
          </cell>
          <cell r="C19349" t="str">
            <v>fare</v>
          </cell>
          <cell r="D19349" t="str">
            <v>paid</v>
          </cell>
          <cell r="E19349">
            <v>1000</v>
          </cell>
        </row>
        <row r="19350">
          <cell r="B19350" t="str">
            <v>Meezan bank Head office</v>
          </cell>
          <cell r="C19350" t="str">
            <v>fare</v>
          </cell>
          <cell r="D19350" t="str">
            <v>paid</v>
          </cell>
          <cell r="E19350">
            <v>2000</v>
          </cell>
        </row>
        <row r="19351">
          <cell r="B19351" t="str">
            <v>office</v>
          </cell>
          <cell r="C19351" t="str">
            <v>office</v>
          </cell>
          <cell r="D19351" t="str">
            <v>umer for car wash</v>
          </cell>
          <cell r="E19351">
            <v>1000</v>
          </cell>
        </row>
        <row r="19352">
          <cell r="B19352" t="str">
            <v>office</v>
          </cell>
          <cell r="C19352" t="str">
            <v>office</v>
          </cell>
          <cell r="D19352" t="str">
            <v>ahsan for Bilal bhai lunch</v>
          </cell>
          <cell r="E19352">
            <v>800</v>
          </cell>
        </row>
        <row r="19353">
          <cell r="B19353" t="str">
            <v>office</v>
          </cell>
          <cell r="C19353" t="str">
            <v>office</v>
          </cell>
          <cell r="D19353" t="str">
            <v>umer for office use</v>
          </cell>
          <cell r="E19353">
            <v>3000</v>
          </cell>
        </row>
        <row r="19354">
          <cell r="B19354" t="str">
            <v>Ernst &amp; Young</v>
          </cell>
          <cell r="C19354" t="str">
            <v>sami duct</v>
          </cell>
          <cell r="D19354" t="str">
            <v>Online to Sami Duct (by adeel)</v>
          </cell>
          <cell r="E19354">
            <v>200000</v>
          </cell>
        </row>
        <row r="19355">
          <cell r="B19355" t="str">
            <v>C-50 Kuchi Memon soc.</v>
          </cell>
          <cell r="C19355" t="str">
            <v>Qasim traders</v>
          </cell>
          <cell r="D19355" t="str">
            <v>Online to Qasim Traders (by adeel)</v>
          </cell>
          <cell r="E19355">
            <v>27500</v>
          </cell>
        </row>
        <row r="19356">
          <cell r="B19356" t="str">
            <v>C-50 Kuchi Memon soc.</v>
          </cell>
          <cell r="C19356" t="str">
            <v>Qasim traders</v>
          </cell>
          <cell r="D19356" t="str">
            <v>Online to Qasim Traders (by adeel)</v>
          </cell>
          <cell r="E19356">
            <v>7000</v>
          </cell>
        </row>
        <row r="19357">
          <cell r="B19357" t="str">
            <v>Engro 3rd &amp; 8th Floor</v>
          </cell>
          <cell r="C19357" t="str">
            <v>saqib insulation</v>
          </cell>
          <cell r="D19357" t="str">
            <v>Online To saqib insulator (by adeel)</v>
          </cell>
          <cell r="E19357">
            <v>100000</v>
          </cell>
        </row>
        <row r="19358">
          <cell r="B19358" t="str">
            <v>Jameel baig Building</v>
          </cell>
          <cell r="C19358" t="str">
            <v>kayts</v>
          </cell>
          <cell r="D19358" t="str">
            <v>Online by Al madina steel = 300,000</v>
          </cell>
          <cell r="E19358">
            <v>15350</v>
          </cell>
        </row>
        <row r="19359">
          <cell r="B19359" t="str">
            <v>UEP 17th Floor</v>
          </cell>
          <cell r="C19359" t="str">
            <v>kayts</v>
          </cell>
          <cell r="D19359" t="str">
            <v>Online by Al madina steel = 300,000</v>
          </cell>
          <cell r="E19359">
            <v>46500</v>
          </cell>
        </row>
        <row r="19360">
          <cell r="B19360" t="str">
            <v>Engro office</v>
          </cell>
          <cell r="C19360" t="str">
            <v>kayts</v>
          </cell>
          <cell r="D19360" t="str">
            <v>Online by Al madina steel = 300,000</v>
          </cell>
          <cell r="E19360">
            <v>80500</v>
          </cell>
        </row>
        <row r="19361">
          <cell r="B19361" t="str">
            <v>Ernst &amp; Young</v>
          </cell>
          <cell r="C19361" t="str">
            <v>kayts</v>
          </cell>
          <cell r="D19361" t="str">
            <v>Online by Al madina steel = 300,000</v>
          </cell>
          <cell r="E19361">
            <v>157650</v>
          </cell>
        </row>
        <row r="19362">
          <cell r="B19362" t="str">
            <v>office</v>
          </cell>
          <cell r="C19362" t="str">
            <v>office</v>
          </cell>
          <cell r="D19362" t="str">
            <v>umer for office use</v>
          </cell>
          <cell r="E19362">
            <v>3000</v>
          </cell>
        </row>
        <row r="19363">
          <cell r="B19363" t="str">
            <v>Ernst &amp; Young</v>
          </cell>
          <cell r="C19363" t="str">
            <v>faheem elec</v>
          </cell>
          <cell r="D19363" t="str">
            <v>cash paid</v>
          </cell>
          <cell r="E19363">
            <v>50000</v>
          </cell>
        </row>
        <row r="19364">
          <cell r="B19364" t="str">
            <v>o/m NASTP</v>
          </cell>
          <cell r="C19364" t="str">
            <v>material</v>
          </cell>
          <cell r="D19364" t="str">
            <v>purchaed angle iron 1--1/2 x 2 soot 100 rft</v>
          </cell>
          <cell r="E19364">
            <v>23450</v>
          </cell>
        </row>
        <row r="19365">
          <cell r="B19365" t="str">
            <v>FTC Floors</v>
          </cell>
          <cell r="C19365" t="str">
            <v>misc</v>
          </cell>
          <cell r="D19365" t="str">
            <v>tea and refreshment</v>
          </cell>
          <cell r="E19365">
            <v>3000</v>
          </cell>
        </row>
        <row r="19366">
          <cell r="B19366" t="str">
            <v>C-50 Kuchi Memon soc.</v>
          </cell>
          <cell r="C19366" t="str">
            <v>fare</v>
          </cell>
          <cell r="D19366" t="str">
            <v>paid</v>
          </cell>
          <cell r="E19366">
            <v>1000</v>
          </cell>
        </row>
        <row r="19367">
          <cell r="B19367" t="str">
            <v>ueP 17th Floor</v>
          </cell>
          <cell r="C19367" t="str">
            <v>photocopies</v>
          </cell>
          <cell r="D19367" t="str">
            <v>paid</v>
          </cell>
          <cell r="E19367">
            <v>1530</v>
          </cell>
        </row>
        <row r="19368">
          <cell r="B19368" t="str">
            <v>ueP 17th Floor</v>
          </cell>
          <cell r="C19368" t="str">
            <v>fuel</v>
          </cell>
          <cell r="D19368" t="str">
            <v>claimed by ahsan</v>
          </cell>
          <cell r="E19368">
            <v>1000</v>
          </cell>
        </row>
        <row r="19369">
          <cell r="B19369" t="str">
            <v>3rd floor nastp</v>
          </cell>
          <cell r="C19369" t="str">
            <v>Moazzam Insulator</v>
          </cell>
          <cell r="D19369" t="str">
            <v>Cash paid (rec by Israr bhai)</v>
          </cell>
          <cell r="E19369">
            <v>15000</v>
          </cell>
        </row>
        <row r="19370">
          <cell r="B19370" t="str">
            <v>Meezan bank Head office</v>
          </cell>
          <cell r="C19370" t="str">
            <v>misc</v>
          </cell>
          <cell r="D19370" t="str">
            <v>Amir engr super card</v>
          </cell>
          <cell r="E19370">
            <v>1500</v>
          </cell>
        </row>
        <row r="19371">
          <cell r="B19371" t="str">
            <v xml:space="preserve">MHR Personal </v>
          </cell>
          <cell r="C19371" t="str">
            <v>rehana aunty</v>
          </cell>
          <cell r="D19371" t="str">
            <v>Aunty Mobile balance ans super card</v>
          </cell>
          <cell r="E19371">
            <v>2450</v>
          </cell>
        </row>
        <row r="19372">
          <cell r="B19372" t="str">
            <v>Ernst &amp; Young</v>
          </cell>
          <cell r="C19372" t="str">
            <v>fare</v>
          </cell>
          <cell r="D19372" t="str">
            <v>paid</v>
          </cell>
          <cell r="E19372">
            <v>200</v>
          </cell>
        </row>
        <row r="19373">
          <cell r="B19373" t="str">
            <v>Daraz Office</v>
          </cell>
          <cell r="C19373" t="str">
            <v>DWP Pakistan</v>
          </cell>
          <cell r="D19373" t="str">
            <v>Online to DWP for unit (online by adeel)</v>
          </cell>
          <cell r="E19373">
            <v>130000</v>
          </cell>
        </row>
        <row r="19374">
          <cell r="B19374" t="str">
            <v>family area</v>
          </cell>
          <cell r="C19374" t="str">
            <v>Raees brothers</v>
          </cell>
          <cell r="D19374" t="str">
            <v>Online to Raees uncle (online by adeel)</v>
          </cell>
          <cell r="E19374">
            <v>250000</v>
          </cell>
        </row>
        <row r="19375">
          <cell r="B19375" t="str">
            <v>BAF Maintenance</v>
          </cell>
          <cell r="C19375" t="str">
            <v>Rafay</v>
          </cell>
          <cell r="D19375" t="str">
            <v>Online to Rafay (online by adeel)</v>
          </cell>
          <cell r="E19375">
            <v>65000</v>
          </cell>
        </row>
        <row r="19376">
          <cell r="B19376" t="str">
            <v>O/M The Place</v>
          </cell>
          <cell r="C19376" t="str">
            <v>shabbir brothers</v>
          </cell>
          <cell r="D19376" t="str">
            <v>Online to shabbir brother for 1 cylincder in Nueplex ph VIII (online by adeel)</v>
          </cell>
          <cell r="E19376">
            <v>45000</v>
          </cell>
        </row>
        <row r="19377">
          <cell r="B19377" t="str">
            <v>3rd floor nastp</v>
          </cell>
          <cell r="C19377" t="str">
            <v>Salman shamims</v>
          </cell>
          <cell r="D19377" t="str">
            <v>Online to Salman shamim for Cable tray payment Nastp 3 floor (online by adeel)</v>
          </cell>
          <cell r="E19377">
            <v>50000</v>
          </cell>
        </row>
        <row r="19378">
          <cell r="B19378" t="str">
            <v xml:space="preserve">MHR Personal </v>
          </cell>
          <cell r="C19378" t="str">
            <v>utilities bills</v>
          </cell>
          <cell r="D19378" t="str">
            <v>ssgc bill paid</v>
          </cell>
          <cell r="E19378">
            <v>865</v>
          </cell>
        </row>
        <row r="19379">
          <cell r="B19379" t="str">
            <v>o/m NASTP</v>
          </cell>
          <cell r="C19379" t="str">
            <v>fare</v>
          </cell>
          <cell r="D19379" t="str">
            <v>paid for clothes fare</v>
          </cell>
          <cell r="E19379">
            <v>1500</v>
          </cell>
        </row>
        <row r="19380">
          <cell r="B19380" t="str">
            <v>Yousuf Dara</v>
          </cell>
          <cell r="C19380" t="str">
            <v>Zubair AC</v>
          </cell>
          <cell r="D19380" t="str">
            <v>cash paid</v>
          </cell>
          <cell r="E19380">
            <v>5000</v>
          </cell>
        </row>
        <row r="19381">
          <cell r="B19381" t="str">
            <v>3rd floor nastp</v>
          </cell>
          <cell r="C19381" t="str">
            <v>material</v>
          </cell>
          <cell r="D19381" t="str">
            <v>Purchase glue 10</v>
          </cell>
          <cell r="E19381">
            <v>17000</v>
          </cell>
        </row>
        <row r="19382">
          <cell r="B19382" t="str">
            <v>3rd floor nastp</v>
          </cell>
          <cell r="C19382" t="str">
            <v>material</v>
          </cell>
          <cell r="D19382" t="str">
            <v>Purchased tapes 10</v>
          </cell>
          <cell r="E19382">
            <v>42000</v>
          </cell>
        </row>
        <row r="19383">
          <cell r="B19383" t="str">
            <v>3rd floor nastp</v>
          </cell>
          <cell r="C19383" t="str">
            <v>material</v>
          </cell>
          <cell r="D19383" t="str">
            <v>purchased anti fingus 2 balti</v>
          </cell>
          <cell r="E19383">
            <v>31000</v>
          </cell>
        </row>
        <row r="19384">
          <cell r="B19384" t="str">
            <v xml:space="preserve">MHR Personal </v>
          </cell>
          <cell r="C19384" t="str">
            <v>sir rehman</v>
          </cell>
          <cell r="D19384" t="str">
            <v>mobile balance</v>
          </cell>
          <cell r="E19384">
            <v>1500</v>
          </cell>
        </row>
        <row r="19385">
          <cell r="B19385" t="str">
            <v>3rd floor nastp</v>
          </cell>
          <cell r="C19385" t="str">
            <v>fare</v>
          </cell>
          <cell r="D19385" t="str">
            <v>paid</v>
          </cell>
          <cell r="E19385">
            <v>900</v>
          </cell>
        </row>
        <row r="19386">
          <cell r="B19386" t="str">
            <v>Engro 3rd &amp; 8th Floor</v>
          </cell>
          <cell r="C19386" t="str">
            <v>material</v>
          </cell>
          <cell r="D19386" t="str">
            <v>purchased fisher 10mm 20 boxes</v>
          </cell>
          <cell r="E19386">
            <v>18000</v>
          </cell>
        </row>
        <row r="19387">
          <cell r="B19387" t="str">
            <v>Meezan bank Head office</v>
          </cell>
          <cell r="C19387" t="str">
            <v>misc</v>
          </cell>
          <cell r="D19387" t="str">
            <v>5 kg gas to amir engr</v>
          </cell>
          <cell r="E19387">
            <v>9950</v>
          </cell>
        </row>
        <row r="19388">
          <cell r="B19388" t="str">
            <v>office</v>
          </cell>
          <cell r="C19388" t="str">
            <v>office</v>
          </cell>
          <cell r="D19388" t="str">
            <v>umer for office use</v>
          </cell>
          <cell r="E19388">
            <v>3000</v>
          </cell>
        </row>
        <row r="19389">
          <cell r="B19389" t="str">
            <v xml:space="preserve">O/M Nue Multiplex </v>
          </cell>
          <cell r="C19389" t="str">
            <v>misc</v>
          </cell>
          <cell r="D19389" t="str">
            <v>purhcased cleaning clothes</v>
          </cell>
          <cell r="E19389">
            <v>700</v>
          </cell>
        </row>
        <row r="19390">
          <cell r="B19390" t="str">
            <v>Meezan bank Head office</v>
          </cell>
          <cell r="C19390" t="str">
            <v>misc</v>
          </cell>
          <cell r="D19390" t="str">
            <v>misc by abbas</v>
          </cell>
          <cell r="E19390">
            <v>13970</v>
          </cell>
        </row>
        <row r="19391">
          <cell r="B19391" t="str">
            <v xml:space="preserve">MHR Personal </v>
          </cell>
          <cell r="C19391" t="str">
            <v>groceries</v>
          </cell>
          <cell r="D19391" t="str">
            <v>MHR home groceries - Mar 24 -- by bH</v>
          </cell>
          <cell r="E19391">
            <v>85000</v>
          </cell>
        </row>
        <row r="19392">
          <cell r="B19392" t="str">
            <v xml:space="preserve">MHR Personal </v>
          </cell>
          <cell r="C19392" t="str">
            <v>misc</v>
          </cell>
          <cell r="D19392" t="str">
            <v>PASSO CAR WORK MHR -- By BH</v>
          </cell>
          <cell r="E19392">
            <v>20950</v>
          </cell>
        </row>
        <row r="19393">
          <cell r="B19393" t="str">
            <v>3rd floor nastp</v>
          </cell>
          <cell r="C19393" t="str">
            <v>vohra clothes</v>
          </cell>
          <cell r="D19393" t="str">
            <v>Online to Kamil for cloth payment (Online by Adeel)</v>
          </cell>
          <cell r="E19393">
            <v>40000</v>
          </cell>
        </row>
        <row r="19394">
          <cell r="B19394" t="str">
            <v>O/M The Place</v>
          </cell>
          <cell r="C19394" t="str">
            <v>majid fan conctractor</v>
          </cell>
          <cell r="D19394" t="str">
            <v>Online to Majid in nueplex cinemas (Online by Adeel)</v>
          </cell>
          <cell r="E19394">
            <v>50000</v>
          </cell>
        </row>
        <row r="19395">
          <cell r="B19395" t="str">
            <v>Saifee hospital</v>
          </cell>
          <cell r="C19395" t="str">
            <v>Owais traders</v>
          </cell>
          <cell r="D19395" t="str">
            <v>Online to Owais Traders golimar (Online by Adeel)</v>
          </cell>
          <cell r="E19395">
            <v>400000</v>
          </cell>
        </row>
        <row r="19396">
          <cell r="B19396" t="str">
            <v>BAF Maintenance</v>
          </cell>
          <cell r="C19396" t="str">
            <v>Moghal Brother</v>
          </cell>
          <cell r="D19396" t="str">
            <v>Online for Cooling tower fins for BAF (Online by Adeel)</v>
          </cell>
          <cell r="E19396">
            <v>750000</v>
          </cell>
        </row>
        <row r="19397">
          <cell r="B19397" t="str">
            <v>3rd floor nastp</v>
          </cell>
          <cell r="C19397" t="str">
            <v>material</v>
          </cell>
          <cell r="D19397" t="str">
            <v>Nastp 3 floor electrical work (Cash given by BH)</v>
          </cell>
          <cell r="E19397">
            <v>354000</v>
          </cell>
        </row>
        <row r="19398">
          <cell r="B19398" t="str">
            <v>3rd floor nastp</v>
          </cell>
          <cell r="C19398" t="str">
            <v>Usman traders</v>
          </cell>
          <cell r="D19398" t="str">
            <v>Online by Adeel</v>
          </cell>
          <cell r="E19398">
            <v>530000</v>
          </cell>
        </row>
        <row r="19399">
          <cell r="B19399" t="str">
            <v>O/M The Place</v>
          </cell>
          <cell r="C19399" t="str">
            <v>charity</v>
          </cell>
          <cell r="D19399" t="str">
            <v>paid to mumtaz for QURAN rack + fare + Fuel</v>
          </cell>
          <cell r="E19399">
            <v>24200</v>
          </cell>
        </row>
        <row r="19400">
          <cell r="B19400" t="str">
            <v>Rehmant shipping</v>
          </cell>
          <cell r="C19400" t="str">
            <v>misc</v>
          </cell>
          <cell r="D19400" t="str">
            <v>Misc expenses in rehmat shipping</v>
          </cell>
          <cell r="E19400">
            <v>15000</v>
          </cell>
        </row>
        <row r="19401">
          <cell r="B19401" t="str">
            <v>Engro 3rd &amp; 8th Floor</v>
          </cell>
          <cell r="C19401" t="str">
            <v>fuel</v>
          </cell>
          <cell r="D19401" t="str">
            <v>Fuel claimed Mar + April 24</v>
          </cell>
          <cell r="E19401">
            <v>15000</v>
          </cell>
        </row>
        <row r="19402">
          <cell r="B19402" t="str">
            <v>Ernst &amp; Young</v>
          </cell>
          <cell r="C19402" t="str">
            <v>fuel</v>
          </cell>
          <cell r="D19402" t="str">
            <v>Fuel claimed Mar + April 24</v>
          </cell>
          <cell r="E19402">
            <v>15000</v>
          </cell>
        </row>
        <row r="19403">
          <cell r="B19403" t="str">
            <v>Engro office</v>
          </cell>
          <cell r="C19403" t="str">
            <v>fuel</v>
          </cell>
          <cell r="D19403" t="str">
            <v>Fuel claimed Mar + April 24</v>
          </cell>
          <cell r="E19403">
            <v>15000</v>
          </cell>
        </row>
        <row r="19404">
          <cell r="B19404" t="str">
            <v>BAH 22 &amp; 23rd Floor</v>
          </cell>
          <cell r="C19404" t="str">
            <v>fuel</v>
          </cell>
          <cell r="D19404" t="str">
            <v>Fuel claimed Mar + April 24</v>
          </cell>
          <cell r="E19404">
            <v>15000</v>
          </cell>
        </row>
        <row r="19405">
          <cell r="B19405" t="str">
            <v>BAH 22 &amp; 23rd Floor</v>
          </cell>
          <cell r="C19405" t="str">
            <v>mobile</v>
          </cell>
          <cell r="D19405" t="str">
            <v>Mobile balance (Jan to Mar 24)</v>
          </cell>
          <cell r="E19405">
            <v>13000</v>
          </cell>
        </row>
        <row r="19406">
          <cell r="B19406" t="str">
            <v>office</v>
          </cell>
          <cell r="C19406" t="str">
            <v>water tanker</v>
          </cell>
          <cell r="D19406" t="str">
            <v>cash paid</v>
          </cell>
          <cell r="E19406">
            <v>10300</v>
          </cell>
        </row>
        <row r="19407">
          <cell r="B19407" t="str">
            <v>Dawood center</v>
          </cell>
          <cell r="C19407" t="str">
            <v>fare</v>
          </cell>
          <cell r="D19407" t="str">
            <v>paid</v>
          </cell>
          <cell r="E19407">
            <v>1500</v>
          </cell>
        </row>
        <row r="19408">
          <cell r="B19408" t="str">
            <v>Engro 3rd &amp; 8th Floor</v>
          </cell>
          <cell r="C19408" t="str">
            <v>photocopies</v>
          </cell>
          <cell r="D19408" t="str">
            <v>paid</v>
          </cell>
          <cell r="E19408">
            <v>6000</v>
          </cell>
        </row>
        <row r="19409">
          <cell r="B19409" t="str">
            <v>office</v>
          </cell>
          <cell r="C19409" t="str">
            <v>office</v>
          </cell>
          <cell r="D19409" t="str">
            <v>umer for office use</v>
          </cell>
          <cell r="E19409">
            <v>3000</v>
          </cell>
        </row>
        <row r="19410">
          <cell r="B19410" t="str">
            <v>Ernst &amp; Young</v>
          </cell>
          <cell r="C19410" t="str">
            <v>fare</v>
          </cell>
          <cell r="D19410" t="str">
            <v>paid</v>
          </cell>
          <cell r="E19410">
            <v>2200</v>
          </cell>
        </row>
        <row r="19411">
          <cell r="B19411" t="str">
            <v>Rehmant shipping</v>
          </cell>
          <cell r="C19411" t="str">
            <v>Malik brother</v>
          </cell>
          <cell r="D19411" t="str">
            <v>cash paid</v>
          </cell>
          <cell r="E19411">
            <v>62550</v>
          </cell>
        </row>
        <row r="19412">
          <cell r="B19412" t="str">
            <v>Engro Office</v>
          </cell>
          <cell r="C19412" t="str">
            <v>Malik brother</v>
          </cell>
          <cell r="D19412" t="str">
            <v>cash paid</v>
          </cell>
          <cell r="E19412">
            <v>9500</v>
          </cell>
        </row>
        <row r="19413">
          <cell r="B19413" t="str">
            <v>o/m NASTP</v>
          </cell>
          <cell r="C19413" t="str">
            <v>abdullah enterprises</v>
          </cell>
          <cell r="D19413" t="str">
            <v>cash paid</v>
          </cell>
          <cell r="E19413">
            <v>14800</v>
          </cell>
        </row>
        <row r="19414">
          <cell r="B19414" t="str">
            <v>Dawood center</v>
          </cell>
          <cell r="C19414" t="str">
            <v>abdullah enterprises</v>
          </cell>
          <cell r="D19414" t="str">
            <v>cash paid</v>
          </cell>
          <cell r="E19414">
            <v>53000</v>
          </cell>
        </row>
        <row r="19415">
          <cell r="B19415" t="str">
            <v>3rd floor nastp</v>
          </cell>
          <cell r="C19415" t="str">
            <v>fare</v>
          </cell>
          <cell r="D19415" t="str">
            <v>cash paid</v>
          </cell>
          <cell r="E19415">
            <v>1000</v>
          </cell>
        </row>
        <row r="19416">
          <cell r="B19416" t="str">
            <v>o/m NASTP</v>
          </cell>
          <cell r="C19416" t="str">
            <v>Computer</v>
          </cell>
          <cell r="D19416" t="str">
            <v>Israr bhai computer</v>
          </cell>
          <cell r="E19416">
            <v>21850</v>
          </cell>
        </row>
        <row r="19417">
          <cell r="B19417" t="str">
            <v>Ernst &amp; Young</v>
          </cell>
          <cell r="C19417" t="str">
            <v>fare</v>
          </cell>
          <cell r="D19417" t="str">
            <v>paid</v>
          </cell>
          <cell r="E19417">
            <v>1800</v>
          </cell>
        </row>
        <row r="19418">
          <cell r="B19418" t="str">
            <v>Ernst &amp; Young</v>
          </cell>
          <cell r="C19418" t="str">
            <v>fare</v>
          </cell>
          <cell r="D19418" t="str">
            <v>paid</v>
          </cell>
          <cell r="E19418">
            <v>800</v>
          </cell>
        </row>
        <row r="19419">
          <cell r="B19419" t="str">
            <v>O/M The Place</v>
          </cell>
          <cell r="C19419" t="str">
            <v>shah jee</v>
          </cell>
          <cell r="D19419" t="str">
            <v>paid for motor repairing to mumtaz</v>
          </cell>
          <cell r="E19419">
            <v>84500</v>
          </cell>
        </row>
        <row r="19420">
          <cell r="B19420" t="str">
            <v>Ernst &amp; Young</v>
          </cell>
          <cell r="C19420" t="str">
            <v>Index</v>
          </cell>
          <cell r="D19420" t="str">
            <v>Cash paid</v>
          </cell>
          <cell r="E19420">
            <v>135900</v>
          </cell>
        </row>
        <row r="19421">
          <cell r="B19421" t="str">
            <v>Engro 3rd &amp; 8th Floor</v>
          </cell>
          <cell r="C19421" t="str">
            <v>material</v>
          </cell>
          <cell r="D19421" t="str">
            <v>fittings from abbas (online by adeel)</v>
          </cell>
          <cell r="E19421">
            <v>57000</v>
          </cell>
        </row>
        <row r="19422">
          <cell r="B19422" t="str">
            <v>Ernst &amp; Young</v>
          </cell>
          <cell r="C19422" t="str">
            <v>material</v>
          </cell>
          <cell r="D19422" t="str">
            <v>16 nos soap dispenser karachi tile mart (online by adeel)</v>
          </cell>
          <cell r="E19422">
            <v>84800</v>
          </cell>
        </row>
        <row r="19423">
          <cell r="B19423" t="str">
            <v>Engro 3rd &amp; 8th Floor</v>
          </cell>
          <cell r="C19423" t="str">
            <v>sami duct</v>
          </cell>
          <cell r="D19423" t="str">
            <v>Material purchased by BH and charge to sami acc</v>
          </cell>
          <cell r="E19423">
            <v>1500000</v>
          </cell>
        </row>
        <row r="19424">
          <cell r="B19424" t="str">
            <v>Meezan bank Head office</v>
          </cell>
          <cell r="C19424" t="str">
            <v>zubair duct</v>
          </cell>
          <cell r="D19424" t="str">
            <v>Online by BH</v>
          </cell>
          <cell r="E19424">
            <v>220000</v>
          </cell>
        </row>
        <row r="19425">
          <cell r="B19425" t="str">
            <v>Ernst &amp; Young</v>
          </cell>
          <cell r="C19425" t="str">
            <v>H3 Hammer</v>
          </cell>
          <cell r="D19425" t="str">
            <v>cash paid (2 lac chq rec from ph IV banlgw + cash 38800</v>
          </cell>
          <cell r="E19425">
            <v>238800</v>
          </cell>
        </row>
        <row r="19426">
          <cell r="B19426" t="str">
            <v>office</v>
          </cell>
          <cell r="C19426" t="str">
            <v>Eidi</v>
          </cell>
          <cell r="D19426" t="str">
            <v>Mossi Eidi by nadeem bhai</v>
          </cell>
          <cell r="E19426">
            <v>2000</v>
          </cell>
        </row>
        <row r="19427">
          <cell r="B19427" t="str">
            <v>Ernst &amp; Young</v>
          </cell>
          <cell r="C19427" t="str">
            <v>fare</v>
          </cell>
          <cell r="D19427" t="str">
            <v>paid</v>
          </cell>
          <cell r="E19427">
            <v>760</v>
          </cell>
        </row>
        <row r="19428">
          <cell r="B19428" t="str">
            <v>office</v>
          </cell>
          <cell r="C19428" t="str">
            <v>office</v>
          </cell>
          <cell r="D19428" t="str">
            <v>umer for office use</v>
          </cell>
          <cell r="E19428">
            <v>3000</v>
          </cell>
        </row>
        <row r="19429">
          <cell r="B19429" t="str">
            <v>o/m NASTP</v>
          </cell>
          <cell r="C19429" t="str">
            <v>fare</v>
          </cell>
          <cell r="D19429" t="str">
            <v>paid</v>
          </cell>
          <cell r="E19429">
            <v>900</v>
          </cell>
        </row>
        <row r="19430">
          <cell r="B19430" t="str">
            <v>Meezan bank Head office</v>
          </cell>
          <cell r="C19430" t="str">
            <v>guddu insulation</v>
          </cell>
          <cell r="D19430" t="str">
            <v>cash paid</v>
          </cell>
          <cell r="E19430">
            <v>20000</v>
          </cell>
        </row>
        <row r="19431">
          <cell r="B19431" t="str">
            <v>Ernst &amp; Young</v>
          </cell>
          <cell r="C19431" t="str">
            <v>fare</v>
          </cell>
          <cell r="D19431" t="str">
            <v>paid</v>
          </cell>
          <cell r="E19431">
            <v>3000</v>
          </cell>
        </row>
        <row r="19432">
          <cell r="B19432" t="str">
            <v>o/m NASTP</v>
          </cell>
          <cell r="C19432" t="str">
            <v>bharmaal international</v>
          </cell>
          <cell r="D19432" t="str">
            <v>Online by al madina steel</v>
          </cell>
          <cell r="E19432">
            <v>51350</v>
          </cell>
        </row>
        <row r="19433">
          <cell r="B19433" t="str">
            <v>3rd floor nastp</v>
          </cell>
          <cell r="C19433" t="str">
            <v>material</v>
          </cell>
          <cell r="D19433" t="str">
            <v>Purchaed VFD panel at (Online by BH)</v>
          </cell>
          <cell r="E19433">
            <v>70000</v>
          </cell>
        </row>
        <row r="19434">
          <cell r="B19434" t="str">
            <v>Daraz Office</v>
          </cell>
          <cell r="C19434" t="str">
            <v>material</v>
          </cell>
          <cell r="D19434" t="str">
            <v>Painting on Fire pipe (Online by BH)</v>
          </cell>
          <cell r="E19434">
            <v>25000</v>
          </cell>
        </row>
        <row r="19435">
          <cell r="B19435" t="str">
            <v>BAF Maintenance</v>
          </cell>
          <cell r="C19435" t="str">
            <v>Dominars Engineer</v>
          </cell>
          <cell r="D19435" t="str">
            <v>cash transfer for VFD commissioning</v>
          </cell>
          <cell r="E19435">
            <v>10000</v>
          </cell>
        </row>
        <row r="19436">
          <cell r="B19436" t="str">
            <v>Ernst &amp; Young</v>
          </cell>
          <cell r="C19436" t="str">
            <v>material</v>
          </cell>
          <cell r="D19436" t="str">
            <v>purchased access door + bykie fare t Usman Ghani</v>
          </cell>
          <cell r="E19436">
            <v>1260</v>
          </cell>
        </row>
        <row r="19437">
          <cell r="B19437" t="str">
            <v>Ernst &amp; Young</v>
          </cell>
          <cell r="C19437" t="str">
            <v>drawings</v>
          </cell>
          <cell r="D19437" t="str">
            <v>cash paid for a2 size drawings printing to azam corp</v>
          </cell>
          <cell r="E19437">
            <v>14000</v>
          </cell>
        </row>
        <row r="19438">
          <cell r="B19438" t="str">
            <v>3rd floor nastp</v>
          </cell>
          <cell r="C19438" t="str">
            <v>Tahir insulator</v>
          </cell>
          <cell r="D19438" t="str">
            <v>Cash paid for pipe insulation</v>
          </cell>
          <cell r="E19438">
            <v>33000</v>
          </cell>
        </row>
        <row r="19439">
          <cell r="B19439" t="str">
            <v>Meezan bank Head office</v>
          </cell>
          <cell r="C19439" t="str">
            <v>material</v>
          </cell>
          <cell r="D19439" t="str">
            <v>purchased 8mm fisher</v>
          </cell>
          <cell r="E19439">
            <v>1960</v>
          </cell>
        </row>
        <row r="19440">
          <cell r="B19440" t="str">
            <v>Ernst &amp; Young</v>
          </cell>
          <cell r="C19440" t="str">
            <v>material</v>
          </cell>
          <cell r="D19440" t="str">
            <v>purchased red paint</v>
          </cell>
          <cell r="E19440">
            <v>4930</v>
          </cell>
        </row>
        <row r="19441">
          <cell r="B19441" t="str">
            <v>o/m NASTP</v>
          </cell>
          <cell r="C19441" t="str">
            <v>material</v>
          </cell>
          <cell r="D19441" t="str">
            <v>purchaed screw and fuel by lateef</v>
          </cell>
          <cell r="E19441">
            <v>1500</v>
          </cell>
        </row>
        <row r="19442">
          <cell r="B19442" t="str">
            <v>Ernst &amp; Young</v>
          </cell>
          <cell r="C19442" t="str">
            <v>misc</v>
          </cell>
          <cell r="D19442" t="str">
            <v>To ashraf bhai for his bike rapairing</v>
          </cell>
          <cell r="E19442">
            <v>6650</v>
          </cell>
        </row>
        <row r="19443">
          <cell r="B19443" t="str">
            <v>o/m NASTP</v>
          </cell>
          <cell r="C19443" t="str">
            <v>material</v>
          </cell>
          <cell r="D19443" t="str">
            <v>Online to Mirza fakhru zamman paramount for Fire extreturnghuishers (online by Al madina)</v>
          </cell>
          <cell r="E19443">
            <v>26300</v>
          </cell>
        </row>
        <row r="19444">
          <cell r="B19444" t="str">
            <v>Daraz Office</v>
          </cell>
          <cell r="C19444" t="str">
            <v>material</v>
          </cell>
          <cell r="D19444" t="str">
            <v>Online to S. Hussain diwan care off Rubab engineering (online by Al madina) Total = 60,000</v>
          </cell>
          <cell r="E19444">
            <v>15000</v>
          </cell>
        </row>
        <row r="19445">
          <cell r="B19445" t="str">
            <v>Ernst &amp; Young</v>
          </cell>
          <cell r="C19445" t="str">
            <v>material</v>
          </cell>
          <cell r="D19445" t="str">
            <v>Online to S. Hussain diwan care off Rubab engineering (online by Al madina) Total = 60,000</v>
          </cell>
          <cell r="E19445">
            <v>15000</v>
          </cell>
        </row>
        <row r="19446">
          <cell r="B19446" t="str">
            <v>o/m NASTP</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Meezan bank Head office</v>
          </cell>
          <cell r="C19448" t="str">
            <v>tariq automation</v>
          </cell>
          <cell r="D19448" t="str">
            <v>Cash to Tariq Automation Ashfaq in meezan deal (cash rec from al madina)</v>
          </cell>
          <cell r="E19448">
            <v>600000</v>
          </cell>
        </row>
        <row r="19449">
          <cell r="B19449" t="str">
            <v>Ernst &amp; Young</v>
          </cell>
          <cell r="C19449" t="str">
            <v>misc</v>
          </cell>
          <cell r="D19449" t="str">
            <v>misc purchases by jahangeer</v>
          </cell>
          <cell r="E19449">
            <v>8550</v>
          </cell>
        </row>
        <row r="19450">
          <cell r="B19450" t="str">
            <v>office</v>
          </cell>
          <cell r="C19450" t="str">
            <v>office</v>
          </cell>
          <cell r="D19450" t="str">
            <v>umer for office use</v>
          </cell>
          <cell r="E19450">
            <v>3000</v>
          </cell>
        </row>
        <row r="19451">
          <cell r="B19451" t="str">
            <v>Ernst &amp; Young</v>
          </cell>
          <cell r="C19451" t="str">
            <v>material</v>
          </cell>
          <cell r="D19451" t="str">
            <v>purchaed fixtues accessories by majid plumber (given to jahaneer)</v>
          </cell>
          <cell r="E19451">
            <v>19700</v>
          </cell>
        </row>
        <row r="19452">
          <cell r="B19452" t="str">
            <v>VISA Fit-out Office</v>
          </cell>
          <cell r="C19452" t="str">
            <v>fare</v>
          </cell>
          <cell r="D19452" t="str">
            <v>paid</v>
          </cell>
          <cell r="E19452">
            <v>500</v>
          </cell>
        </row>
        <row r="19453">
          <cell r="B19453" t="str">
            <v>Engro 3rd &amp; 8th Floor</v>
          </cell>
          <cell r="C19453" t="str">
            <v>fare</v>
          </cell>
          <cell r="D19453" t="str">
            <v>paid for pipe from landhi to office</v>
          </cell>
          <cell r="E19453">
            <v>11000</v>
          </cell>
        </row>
        <row r="19454">
          <cell r="B19454" t="str">
            <v>Engro 3rd &amp; 8th Floor</v>
          </cell>
          <cell r="C19454" t="str">
            <v>fare</v>
          </cell>
          <cell r="D19454" t="str">
            <v>from office to site</v>
          </cell>
          <cell r="E19454">
            <v>2000</v>
          </cell>
        </row>
        <row r="19455">
          <cell r="B19455" t="str">
            <v>BAF Maintenance</v>
          </cell>
          <cell r="C19455" t="str">
            <v>Engr Noman BAF</v>
          </cell>
          <cell r="D19455" t="str">
            <v>To Noman in BAF (given by nadeem bhai)</v>
          </cell>
          <cell r="E19455">
            <v>200000</v>
          </cell>
        </row>
        <row r="19456">
          <cell r="B19456" t="str">
            <v>BAF Maintenance</v>
          </cell>
          <cell r="C19456" t="str">
            <v>material</v>
          </cell>
          <cell r="D19456" t="str">
            <v>Purchased 37 kW VFD from local market by nadeem bhai</v>
          </cell>
          <cell r="E19456">
            <v>300000</v>
          </cell>
        </row>
        <row r="19457">
          <cell r="B19457" t="str">
            <v>Food Court (Hydery)</v>
          </cell>
          <cell r="C19457" t="str">
            <v>Zubair AC</v>
          </cell>
          <cell r="D19457" t="str">
            <v>Cash paid</v>
          </cell>
          <cell r="E19457">
            <v>10000</v>
          </cell>
        </row>
        <row r="19458">
          <cell r="B19458" t="str">
            <v>Ernst &amp; Young</v>
          </cell>
          <cell r="C19458" t="str">
            <v>fuel</v>
          </cell>
          <cell r="D19458" t="str">
            <v>claimed by ahsan</v>
          </cell>
          <cell r="E19458">
            <v>1000</v>
          </cell>
        </row>
        <row r="19459">
          <cell r="B19459" t="str">
            <v>BAF maintenance</v>
          </cell>
          <cell r="C19459" t="str">
            <v>atif insulator</v>
          </cell>
          <cell r="D19459" t="str">
            <v>cash paid</v>
          </cell>
          <cell r="E19459">
            <v>35000</v>
          </cell>
        </row>
        <row r="19460">
          <cell r="B19460" t="str">
            <v>Meezan bank Head office</v>
          </cell>
          <cell r="C19460" t="str">
            <v>guddu insulation</v>
          </cell>
          <cell r="D19460" t="str">
            <v>cash paid</v>
          </cell>
          <cell r="E19460">
            <v>20000</v>
          </cell>
        </row>
        <row r="19461">
          <cell r="B19461" t="str">
            <v>Engro 3rd &amp; 8th Floor</v>
          </cell>
          <cell r="C19461" t="str">
            <v>material</v>
          </cell>
          <cell r="D19461" t="str">
            <v>purchased sprinkler clamps and drop anchor from mungo</v>
          </cell>
          <cell r="E19461">
            <v>25600</v>
          </cell>
        </row>
        <row r="19462">
          <cell r="B19462" t="str">
            <v>Yousuf Dara</v>
          </cell>
          <cell r="C19462" t="str">
            <v>fare</v>
          </cell>
          <cell r="D19462" t="str">
            <v>cash paid</v>
          </cell>
          <cell r="E19462">
            <v>300</v>
          </cell>
        </row>
        <row r="19463">
          <cell r="B19463" t="str">
            <v>Ernst &amp; Young</v>
          </cell>
          <cell r="C19463" t="str">
            <v>material</v>
          </cell>
          <cell r="D19463" t="str">
            <v>Purchased Kabil SS Clean out (cash to Majid plumber)</v>
          </cell>
          <cell r="E19463">
            <v>10000</v>
          </cell>
        </row>
        <row r="19464">
          <cell r="B19464" t="str">
            <v>Yousuf Dara</v>
          </cell>
          <cell r="C19464" t="str">
            <v>material</v>
          </cell>
          <cell r="D19464" t="str">
            <v>1.5 mm 4 core wire</v>
          </cell>
          <cell r="E19464">
            <v>23500</v>
          </cell>
        </row>
        <row r="19465">
          <cell r="B19465" t="str">
            <v>Engro 3rd &amp; 8th Floor</v>
          </cell>
          <cell r="C19465" t="str">
            <v>fare</v>
          </cell>
          <cell r="D19465" t="str">
            <v>from office to site</v>
          </cell>
          <cell r="E19465">
            <v>2000</v>
          </cell>
        </row>
        <row r="19466">
          <cell r="B19466" t="str">
            <v>o/m NASTP</v>
          </cell>
          <cell r="C19466" t="str">
            <v>material</v>
          </cell>
          <cell r="D19466" t="str">
            <v>misc material by faheem</v>
          </cell>
          <cell r="E19466">
            <v>25725</v>
          </cell>
        </row>
        <row r="19467">
          <cell r="B19467" t="str">
            <v>office</v>
          </cell>
          <cell r="C19467" t="str">
            <v>office</v>
          </cell>
          <cell r="D19467" t="str">
            <v>umer for office use</v>
          </cell>
          <cell r="E19467">
            <v>3000</v>
          </cell>
        </row>
        <row r="19468">
          <cell r="B19468" t="str">
            <v xml:space="preserve">O/M Nue Multiplex </v>
          </cell>
          <cell r="D19468" t="str">
            <v>karchar pump new purchased from super cool by mumtaz</v>
          </cell>
          <cell r="E19468">
            <v>15000</v>
          </cell>
        </row>
        <row r="19469">
          <cell r="B19469" t="str">
            <v>Bahria project</v>
          </cell>
          <cell r="C19469" t="str">
            <v>Amjad ustad</v>
          </cell>
          <cell r="D19469" t="str">
            <v>cash paid for misc site expenses</v>
          </cell>
          <cell r="E19469">
            <v>5000</v>
          </cell>
        </row>
        <row r="19470">
          <cell r="B19470" t="str">
            <v>Engro 3rd &amp; 8th Floor</v>
          </cell>
          <cell r="C19470" t="str">
            <v>fare</v>
          </cell>
          <cell r="D19470" t="str">
            <v>from office to site</v>
          </cell>
          <cell r="E19470">
            <v>3000</v>
          </cell>
        </row>
        <row r="19471">
          <cell r="B19471" t="str">
            <v>Food Court (Hydery)</v>
          </cell>
          <cell r="C19471" t="str">
            <v>anis grills</v>
          </cell>
          <cell r="D19471" t="str">
            <v>cash transfer by al madina</v>
          </cell>
          <cell r="E19471">
            <v>15000</v>
          </cell>
        </row>
        <row r="19472">
          <cell r="B19472" t="str">
            <v>Engro 3rd &amp; 8th Floor</v>
          </cell>
          <cell r="C19472" t="str">
            <v>sajid pipe</v>
          </cell>
          <cell r="D19472" t="str">
            <v>cash transfer by al madina</v>
          </cell>
          <cell r="E19472">
            <v>120000</v>
          </cell>
        </row>
        <row r="19473">
          <cell r="B19473" t="str">
            <v>O/M The Place</v>
          </cell>
          <cell r="C19473" t="str">
            <v>KRC total solution</v>
          </cell>
          <cell r="D19473" t="str">
            <v>Online by BH</v>
          </cell>
          <cell r="E19473">
            <v>100000</v>
          </cell>
        </row>
        <row r="19474">
          <cell r="B19474" t="str">
            <v>Jameel baig Building</v>
          </cell>
          <cell r="C19474" t="str">
            <v>King nice</v>
          </cell>
          <cell r="D19474" t="str">
            <v>Online by BH</v>
          </cell>
          <cell r="E19474">
            <v>350000</v>
          </cell>
        </row>
        <row r="19475">
          <cell r="B19475" t="str">
            <v>Engro 3rd &amp; 8th Floor</v>
          </cell>
          <cell r="C19475" t="str">
            <v>material</v>
          </cell>
          <cell r="D19475" t="str">
            <v>purchased colour material + mixing oil + brush</v>
          </cell>
          <cell r="E19475">
            <v>35400</v>
          </cell>
        </row>
        <row r="19476">
          <cell r="B19476" t="str">
            <v>Rehmant shipping</v>
          </cell>
          <cell r="C19476" t="str">
            <v>rafay</v>
          </cell>
          <cell r="D19476" t="str">
            <v>Cash paid in labour</v>
          </cell>
          <cell r="E19476">
            <v>100000</v>
          </cell>
        </row>
        <row r="19477">
          <cell r="B19477" t="str">
            <v>Rehmant shipping</v>
          </cell>
          <cell r="C19477" t="str">
            <v>misc</v>
          </cell>
          <cell r="D19477" t="str">
            <v>Given to rafay for office fridge gas injection</v>
          </cell>
          <cell r="E19477">
            <v>1000</v>
          </cell>
        </row>
        <row r="19478">
          <cell r="B19478" t="str">
            <v>o/m NASTP</v>
          </cell>
          <cell r="C19478" t="str">
            <v>misc</v>
          </cell>
          <cell r="D19478" t="str">
            <v>by mukhtiar</v>
          </cell>
          <cell r="E19478">
            <v>7200</v>
          </cell>
        </row>
        <row r="19479">
          <cell r="B19479" t="str">
            <v>office</v>
          </cell>
          <cell r="C19479" t="str">
            <v>office</v>
          </cell>
          <cell r="D19479" t="str">
            <v>umer for office use</v>
          </cell>
          <cell r="E19479">
            <v>3000</v>
          </cell>
        </row>
        <row r="19480">
          <cell r="B19480" t="str">
            <v>o/m NASTP</v>
          </cell>
          <cell r="C19480" t="str">
            <v>fare</v>
          </cell>
          <cell r="D19480" t="str">
            <v>material from NASTP to office</v>
          </cell>
          <cell r="E19480">
            <v>3700</v>
          </cell>
        </row>
        <row r="19481">
          <cell r="B19481" t="str">
            <v>BAF maintenance</v>
          </cell>
          <cell r="C19481" t="str">
            <v>asif fiber</v>
          </cell>
          <cell r="D19481" t="str">
            <v>cash paid</v>
          </cell>
          <cell r="E19481">
            <v>2000</v>
          </cell>
        </row>
        <row r="19482">
          <cell r="B19482" t="str">
            <v>Rehmant shipping</v>
          </cell>
          <cell r="C19482" t="str">
            <v>fare</v>
          </cell>
          <cell r="D19482" t="str">
            <v>paid for copper pipe</v>
          </cell>
          <cell r="E19482">
            <v>2000</v>
          </cell>
        </row>
        <row r="19483">
          <cell r="B19483" t="str">
            <v>office</v>
          </cell>
          <cell r="C19483" t="str">
            <v>office</v>
          </cell>
          <cell r="D19483" t="str">
            <v>umer for office use</v>
          </cell>
          <cell r="E19483">
            <v>5000</v>
          </cell>
        </row>
        <row r="19484">
          <cell r="B19484" t="str">
            <v>Meezan bank Head office</v>
          </cell>
          <cell r="C19484" t="str">
            <v>material</v>
          </cell>
          <cell r="D19484" t="str">
            <v>purchased 5" cuttings discs pack and 4 box welding rods</v>
          </cell>
          <cell r="E19484">
            <v>6000</v>
          </cell>
        </row>
        <row r="19485">
          <cell r="B19485" t="str">
            <v xml:space="preserve">MHR Personal </v>
          </cell>
          <cell r="C19485" t="str">
            <v>utilities bills</v>
          </cell>
          <cell r="D19485" t="str">
            <v>ptcl bills paid</v>
          </cell>
          <cell r="E19485">
            <v>2915</v>
          </cell>
        </row>
        <row r="19486">
          <cell r="B19486" t="str">
            <v>office</v>
          </cell>
          <cell r="C19486" t="str">
            <v>utilities bills</v>
          </cell>
          <cell r="D19486" t="str">
            <v>ptcl bills paid</v>
          </cell>
          <cell r="E19486">
            <v>8550</v>
          </cell>
        </row>
        <row r="19487">
          <cell r="B19487" t="str">
            <v>Ernst &amp; Young</v>
          </cell>
          <cell r="C19487" t="str">
            <v>Ismail jee</v>
          </cell>
          <cell r="D19487" t="str">
            <v>Online by adeel</v>
          </cell>
          <cell r="E19487">
            <v>174000</v>
          </cell>
        </row>
        <row r="19488">
          <cell r="B19488" t="str">
            <v>Meezan bank Head office</v>
          </cell>
          <cell r="C19488" t="str">
            <v>material</v>
          </cell>
          <cell r="D19488" t="str">
            <v>Purchased threaded rod - gul zameen khan (online by adeel)</v>
          </cell>
          <cell r="E19488">
            <v>30960</v>
          </cell>
        </row>
        <row r="19489">
          <cell r="B19489" t="str">
            <v>Meezan bank Head office</v>
          </cell>
          <cell r="C19489" t="str">
            <v>saeed sons</v>
          </cell>
          <cell r="D19489" t="str">
            <v>Cash collect from al madina = 275,000</v>
          </cell>
          <cell r="E19489">
            <v>135900</v>
          </cell>
        </row>
        <row r="19490">
          <cell r="B19490" t="str">
            <v>Ernst &amp; Young</v>
          </cell>
          <cell r="C19490" t="str">
            <v>saeed sons</v>
          </cell>
          <cell r="D19490" t="str">
            <v>Cash collect from al madina = 275,000</v>
          </cell>
          <cell r="E19490">
            <v>48390</v>
          </cell>
        </row>
        <row r="19491">
          <cell r="B19491" t="str">
            <v>3rd floor nastp</v>
          </cell>
          <cell r="C19491" t="str">
            <v>saeed sons</v>
          </cell>
          <cell r="D19491" t="str">
            <v>Cash collect from al madina = 275,000</v>
          </cell>
          <cell r="E19491">
            <v>90710</v>
          </cell>
        </row>
        <row r="19492">
          <cell r="B19492" t="str">
            <v>Yousuf Dara</v>
          </cell>
          <cell r="C19492" t="str">
            <v>SHI engineering</v>
          </cell>
          <cell r="D19492" t="str">
            <v>Cash collect from al madina</v>
          </cell>
          <cell r="E19492">
            <v>96000</v>
          </cell>
        </row>
        <row r="19493">
          <cell r="B19493" t="str">
            <v>Meezan bank Head office</v>
          </cell>
          <cell r="C19493" t="str">
            <v>material</v>
          </cell>
          <cell r="D19493" t="str">
            <v>purchased 1.5 hp pump  from tayyab electrci by nadeem bhai</v>
          </cell>
          <cell r="E19493">
            <v>23500</v>
          </cell>
        </row>
        <row r="19494">
          <cell r="B19494" t="str">
            <v>BAF Maintenance</v>
          </cell>
          <cell r="C19494" t="str">
            <v>material</v>
          </cell>
          <cell r="D19494" t="str">
            <v>misc by nadeem bhai</v>
          </cell>
          <cell r="E19494">
            <v>6000</v>
          </cell>
        </row>
        <row r="19495">
          <cell r="B19495" t="str">
            <v>Saifee hospital</v>
          </cell>
          <cell r="C19495" t="str">
            <v>material</v>
          </cell>
          <cell r="D19495" t="str">
            <v>misc by nadeem bhai</v>
          </cell>
          <cell r="E19495">
            <v>7500</v>
          </cell>
        </row>
        <row r="19496">
          <cell r="B19496" t="str">
            <v>VISA Fit-out Office</v>
          </cell>
          <cell r="C19496" t="str">
            <v>material</v>
          </cell>
          <cell r="D19496" t="str">
            <v>misc by nadeem bhai</v>
          </cell>
          <cell r="E19496">
            <v>2000</v>
          </cell>
        </row>
        <row r="19497">
          <cell r="B19497" t="str">
            <v>FTC Floors</v>
          </cell>
          <cell r="C19497" t="str">
            <v>material</v>
          </cell>
          <cell r="D19497" t="str">
            <v>misc by nadeem bhai</v>
          </cell>
          <cell r="E19497">
            <v>2500</v>
          </cell>
        </row>
        <row r="19498">
          <cell r="B19498" t="str">
            <v>office</v>
          </cell>
          <cell r="C19498" t="str">
            <v>printing</v>
          </cell>
          <cell r="D19498" t="str">
            <v>advance paid by nadeem bahi (for office letter head visiting cards and envelope)</v>
          </cell>
          <cell r="E19498">
            <v>15000</v>
          </cell>
        </row>
        <row r="19499">
          <cell r="B19499" t="str">
            <v>Rehmant shipping</v>
          </cell>
          <cell r="C19499" t="str">
            <v>fare</v>
          </cell>
          <cell r="D19499" t="str">
            <v>for cable tray</v>
          </cell>
          <cell r="E19499">
            <v>3500</v>
          </cell>
        </row>
        <row r="19500">
          <cell r="B19500" t="str">
            <v>O/M The Place</v>
          </cell>
          <cell r="C19500" t="str">
            <v>fare</v>
          </cell>
          <cell r="D19500" t="str">
            <v>paid</v>
          </cell>
          <cell r="E19500">
            <v>1000</v>
          </cell>
        </row>
        <row r="19501">
          <cell r="B19501" t="str">
            <v>BAH 12th Floor</v>
          </cell>
          <cell r="C19501" t="str">
            <v>fare</v>
          </cell>
          <cell r="D19501" t="str">
            <v>paid</v>
          </cell>
          <cell r="E19501">
            <v>1000</v>
          </cell>
        </row>
        <row r="19502">
          <cell r="B19502" t="str">
            <v>Meezan bank Head office</v>
          </cell>
          <cell r="C19502" t="str">
            <v>salary</v>
          </cell>
          <cell r="D19502" t="str">
            <v>Abid leave adjustment in salary</v>
          </cell>
          <cell r="E19502">
            <v>6000</v>
          </cell>
        </row>
        <row r="19503">
          <cell r="B19503" t="str">
            <v>Engro Office</v>
          </cell>
          <cell r="C19503" t="str">
            <v>faheem elec</v>
          </cell>
          <cell r="D19503" t="str">
            <v>cash paid</v>
          </cell>
          <cell r="E19503">
            <v>10000</v>
          </cell>
        </row>
        <row r="19504">
          <cell r="B19504" t="str">
            <v>3rd floor nastp</v>
          </cell>
          <cell r="C19504" t="str">
            <v>abdullah enterprises</v>
          </cell>
          <cell r="D19504" t="str">
            <v>Online to Abdullah enterprises in 3rd Floor (by adeel)</v>
          </cell>
          <cell r="E19504">
            <v>151275</v>
          </cell>
        </row>
        <row r="19505">
          <cell r="B19505" t="str">
            <v>amreli steel</v>
          </cell>
          <cell r="C19505" t="str">
            <v>fare</v>
          </cell>
          <cell r="D19505" t="str">
            <v>paid</v>
          </cell>
          <cell r="E19505">
            <v>300</v>
          </cell>
        </row>
        <row r="19506">
          <cell r="B19506" t="str">
            <v>office</v>
          </cell>
          <cell r="C19506" t="str">
            <v>office</v>
          </cell>
          <cell r="D19506" t="str">
            <v>umer for office use</v>
          </cell>
          <cell r="E19506">
            <v>4000</v>
          </cell>
        </row>
        <row r="19507">
          <cell r="B19507" t="str">
            <v>3rd floor nastp</v>
          </cell>
          <cell r="C19507" t="str">
            <v>fare</v>
          </cell>
          <cell r="D19507" t="str">
            <v>paid</v>
          </cell>
          <cell r="E19507">
            <v>1000</v>
          </cell>
        </row>
        <row r="19508">
          <cell r="B19508" t="str">
            <v>BAH 12th Floor</v>
          </cell>
          <cell r="C19508" t="str">
            <v>Bilal Pipe contractor</v>
          </cell>
          <cell r="D19508" t="str">
            <v>Cash paid in advance</v>
          </cell>
          <cell r="E19508">
            <v>50000</v>
          </cell>
        </row>
        <row r="19509">
          <cell r="B19509" t="str">
            <v>o/m NASTP</v>
          </cell>
          <cell r="C19509" t="str">
            <v>misc</v>
          </cell>
          <cell r="D19509" t="str">
            <v>Fire sticker prints</v>
          </cell>
          <cell r="E19509">
            <v>4000</v>
          </cell>
        </row>
        <row r="19510">
          <cell r="B19510" t="str">
            <v>BAH 12th Floor</v>
          </cell>
          <cell r="C19510" t="str">
            <v>photocopies</v>
          </cell>
          <cell r="D19510" t="str">
            <v>submittal copies</v>
          </cell>
          <cell r="E19510">
            <v>3150</v>
          </cell>
        </row>
        <row r="19511">
          <cell r="B19511" t="str">
            <v>GSK DMC</v>
          </cell>
          <cell r="C19511" t="str">
            <v>photocopies</v>
          </cell>
          <cell r="D19511" t="str">
            <v>submittal copies</v>
          </cell>
          <cell r="E19511">
            <v>3150</v>
          </cell>
        </row>
        <row r="19512">
          <cell r="B19512" t="str">
            <v>BAF maintenance</v>
          </cell>
          <cell r="C19512" t="str">
            <v>atif insulator</v>
          </cell>
          <cell r="D19512" t="str">
            <v>Cash paid (final payment)</v>
          </cell>
          <cell r="E19512">
            <v>6000</v>
          </cell>
        </row>
        <row r="19513">
          <cell r="B19513" t="str">
            <v>Ernst &amp; Young</v>
          </cell>
          <cell r="C19513" t="str">
            <v>Malik brother</v>
          </cell>
          <cell r="D19513" t="str">
            <v>Cash paid (rec by asim)</v>
          </cell>
          <cell r="E19513">
            <v>7850</v>
          </cell>
        </row>
        <row r="19514">
          <cell r="B19514" t="str">
            <v>Ernst &amp; Young</v>
          </cell>
          <cell r="C19514" t="str">
            <v>fare</v>
          </cell>
          <cell r="D19514" t="str">
            <v>bykia</v>
          </cell>
          <cell r="E19514">
            <v>300</v>
          </cell>
        </row>
        <row r="19515">
          <cell r="B19515" t="str">
            <v>o/m NASTP</v>
          </cell>
          <cell r="C19515" t="str">
            <v>material</v>
          </cell>
          <cell r="D19515" t="str">
            <v>Online to Mirza fakhru zamman paramount for Fire extreturnghuishers (online by Al madina)</v>
          </cell>
          <cell r="E19515">
            <v>39450</v>
          </cell>
        </row>
        <row r="19516">
          <cell r="B19516" t="str">
            <v>Jameel baig Building</v>
          </cell>
          <cell r="C19516" t="str">
            <v>material</v>
          </cell>
          <cell r="D19516" t="str">
            <v>Online to Waseem pump for Jameel baig building (online by al madina)</v>
          </cell>
          <cell r="E19516">
            <v>50000</v>
          </cell>
        </row>
        <row r="19517">
          <cell r="B19517" t="str">
            <v>GSK DMC</v>
          </cell>
          <cell r="C19517" t="str">
            <v>IMS Engineering</v>
          </cell>
          <cell r="D19517" t="str">
            <v>Online to IMS in GSK deal</v>
          </cell>
          <cell r="E19517">
            <v>1000000</v>
          </cell>
        </row>
        <row r="19518">
          <cell r="B19518" t="str">
            <v>Meezan bank Head office</v>
          </cell>
          <cell r="C19518" t="str">
            <v>material</v>
          </cell>
          <cell r="D19518" t="str">
            <v>Online to Waqar for channel (online by al madina)</v>
          </cell>
          <cell r="E19518">
            <v>15200</v>
          </cell>
        </row>
        <row r="19519">
          <cell r="B19519" t="str">
            <v>GSK DMC</v>
          </cell>
          <cell r="C19519" t="str">
            <v>IMS Engineering</v>
          </cell>
          <cell r="D19519" t="str">
            <v>Online to IMS in GSK deal</v>
          </cell>
          <cell r="E19519">
            <v>400000</v>
          </cell>
        </row>
        <row r="19520">
          <cell r="B19520" t="str">
            <v>Ernst &amp; Young</v>
          </cell>
          <cell r="C19520" t="str">
            <v>Mehran Engineering</v>
          </cell>
          <cell r="D19520" t="str">
            <v>Online by adeel</v>
          </cell>
          <cell r="E19520">
            <v>450000</v>
          </cell>
        </row>
        <row r="19521">
          <cell r="B19521" t="str">
            <v>GSK DMC</v>
          </cell>
          <cell r="C19521" t="str">
            <v>IMS Engineering</v>
          </cell>
          <cell r="D19521" t="str">
            <v>CHQ given by BH</v>
          </cell>
          <cell r="E19521">
            <v>995000</v>
          </cell>
        </row>
        <row r="19522">
          <cell r="B19522" t="str">
            <v>office</v>
          </cell>
          <cell r="C19522" t="str">
            <v>office</v>
          </cell>
          <cell r="D19522" t="str">
            <v>office stationery purchased</v>
          </cell>
          <cell r="E19522">
            <v>21215</v>
          </cell>
        </row>
        <row r="19523">
          <cell r="B19523" t="str">
            <v>Meezan bank Head office</v>
          </cell>
          <cell r="C19523" t="str">
            <v>adam regger</v>
          </cell>
          <cell r="D19523" t="str">
            <v>cash paid for fan shifting</v>
          </cell>
          <cell r="E19523">
            <v>35000</v>
          </cell>
        </row>
        <row r="19524">
          <cell r="B19524" t="str">
            <v>Tomo JPMC</v>
          </cell>
          <cell r="C19524" t="str">
            <v>fare</v>
          </cell>
          <cell r="D19524" t="str">
            <v>paid</v>
          </cell>
          <cell r="E19524">
            <v>1000</v>
          </cell>
        </row>
        <row r="19525">
          <cell r="B19525" t="str">
            <v>Tomo JPMC</v>
          </cell>
          <cell r="C19525" t="str">
            <v>misc</v>
          </cell>
          <cell r="D19525" t="str">
            <v>cash paid to naveed for chq creation (by order nadeem bhai)</v>
          </cell>
          <cell r="E19525">
            <v>5000</v>
          </cell>
        </row>
        <row r="19526">
          <cell r="B19526" t="str">
            <v>BAH 12th Floor</v>
          </cell>
          <cell r="C19526" t="str">
            <v>fare</v>
          </cell>
          <cell r="D19526" t="str">
            <v>cash paid</v>
          </cell>
          <cell r="E19526">
            <v>300</v>
          </cell>
        </row>
        <row r="19527">
          <cell r="B19527" t="str">
            <v>ali jameel residence</v>
          </cell>
          <cell r="C19527" t="str">
            <v>fare</v>
          </cell>
          <cell r="D19527" t="str">
            <v>paid</v>
          </cell>
          <cell r="E19527">
            <v>2000</v>
          </cell>
        </row>
        <row r="19528">
          <cell r="B19528" t="str">
            <v>Meezan bank Head office</v>
          </cell>
          <cell r="C19528" t="str">
            <v>fare</v>
          </cell>
          <cell r="D19528" t="str">
            <v>air divices from air guide to site</v>
          </cell>
          <cell r="E19528">
            <v>1200</v>
          </cell>
        </row>
        <row r="19529">
          <cell r="B19529" t="str">
            <v>Engro 3rd &amp; 8th Floor</v>
          </cell>
          <cell r="C19529" t="str">
            <v>fare</v>
          </cell>
          <cell r="D19529" t="str">
            <v>paid</v>
          </cell>
          <cell r="E19529">
            <v>600</v>
          </cell>
        </row>
        <row r="19530">
          <cell r="B19530" t="str">
            <v>office</v>
          </cell>
          <cell r="C19530" t="str">
            <v>office</v>
          </cell>
          <cell r="D19530" t="str">
            <v>umer for office use</v>
          </cell>
          <cell r="E19530">
            <v>3000</v>
          </cell>
        </row>
        <row r="19531">
          <cell r="B19531" t="str">
            <v>BAF Maintenance</v>
          </cell>
          <cell r="C19531" t="str">
            <v>Moghal Brother</v>
          </cell>
          <cell r="D19531" t="str">
            <v>Online for Cooling tower fins for BAF (Online by Adeel)</v>
          </cell>
          <cell r="E19531">
            <v>20000</v>
          </cell>
        </row>
        <row r="19532">
          <cell r="B19532" t="str">
            <v>PSYCHIATRY JPMC</v>
          </cell>
          <cell r="C19532" t="str">
            <v>material</v>
          </cell>
          <cell r="D19532" t="str">
            <v>misc material by imran engr</v>
          </cell>
          <cell r="E19532">
            <v>60250</v>
          </cell>
        </row>
        <row r="19533">
          <cell r="B19533" t="str">
            <v>Bahria project</v>
          </cell>
          <cell r="C19533" t="str">
            <v>material</v>
          </cell>
          <cell r="D19533" t="str">
            <v>misc material by imran engr</v>
          </cell>
          <cell r="E19533">
            <v>44030</v>
          </cell>
        </row>
        <row r="19534">
          <cell r="B19534" t="str">
            <v>UEP 17th Floor</v>
          </cell>
          <cell r="C19534" t="str">
            <v>JES</v>
          </cell>
          <cell r="D19534" t="str">
            <v>Online by BH</v>
          </cell>
          <cell r="E19534">
            <v>200000</v>
          </cell>
        </row>
        <row r="19535">
          <cell r="B19535" t="str">
            <v>BAH 12th Floor</v>
          </cell>
          <cell r="C19535" t="str">
            <v>material</v>
          </cell>
          <cell r="D19535" t="str">
            <v>Online by BH - for fittings from abbas brothers</v>
          </cell>
          <cell r="E19535">
            <v>96000</v>
          </cell>
        </row>
        <row r="19536">
          <cell r="B19536" t="str">
            <v>BAF maintenance</v>
          </cell>
          <cell r="C19536" t="str">
            <v>united insulation</v>
          </cell>
          <cell r="D19536" t="str">
            <v>Online to united insulation (online by Adeel)</v>
          </cell>
          <cell r="E19536">
            <v>23000</v>
          </cell>
        </row>
        <row r="19537">
          <cell r="B19537" t="str">
            <v>BAF maintenance</v>
          </cell>
          <cell r="C19537" t="str">
            <v>material</v>
          </cell>
          <cell r="D19537" t="str">
            <v>misc material by shahid</v>
          </cell>
          <cell r="E19537">
            <v>54700</v>
          </cell>
        </row>
        <row r="19538">
          <cell r="B19538" t="str">
            <v>BAF maintenance</v>
          </cell>
          <cell r="C19538" t="str">
            <v>material</v>
          </cell>
          <cell r="D19538" t="str">
            <v>misc material by shahid</v>
          </cell>
          <cell r="E19538">
            <v>149717</v>
          </cell>
        </row>
        <row r="19539">
          <cell r="B19539" t="str">
            <v>BAF maintenance</v>
          </cell>
          <cell r="C19539" t="str">
            <v>material</v>
          </cell>
          <cell r="D19539" t="str">
            <v>misc material by shahid</v>
          </cell>
          <cell r="E19539">
            <v>49879</v>
          </cell>
        </row>
        <row r="19540">
          <cell r="B19540" t="str">
            <v>BAF maintenance</v>
          </cell>
          <cell r="C19540" t="str">
            <v>material</v>
          </cell>
          <cell r="D19540" t="str">
            <v>Paid to colur cotnrctor by shahid</v>
          </cell>
          <cell r="E19540">
            <v>71000</v>
          </cell>
        </row>
        <row r="19541">
          <cell r="B19541" t="str">
            <v>BAF maintenance</v>
          </cell>
          <cell r="C19541" t="str">
            <v>material</v>
          </cell>
          <cell r="D19541" t="str">
            <v>misc material by shahid</v>
          </cell>
          <cell r="E19541">
            <v>83250</v>
          </cell>
        </row>
        <row r="19542">
          <cell r="B19542" t="str">
            <v>Ernst &amp; Young</v>
          </cell>
          <cell r="C19542" t="str">
            <v>misc</v>
          </cell>
          <cell r="D19542" t="str">
            <v>jahangeer mobile balance</v>
          </cell>
          <cell r="E19542">
            <v>1300</v>
          </cell>
        </row>
        <row r="19543">
          <cell r="B19543" t="str">
            <v>GSK DMC</v>
          </cell>
          <cell r="C19543" t="str">
            <v>charity</v>
          </cell>
          <cell r="D19543" t="str">
            <v>Charity given by Rehan to needy family</v>
          </cell>
          <cell r="E19543">
            <v>5000</v>
          </cell>
        </row>
        <row r="19544">
          <cell r="B19544" t="str">
            <v>Food Court (Hydery)</v>
          </cell>
          <cell r="C19544" t="str">
            <v>shakeel duct</v>
          </cell>
          <cell r="D19544" t="str">
            <v>cash paid</v>
          </cell>
          <cell r="E19544">
            <v>3000</v>
          </cell>
        </row>
        <row r="19545">
          <cell r="B19545" t="str">
            <v>GSK DMC</v>
          </cell>
          <cell r="C19545" t="str">
            <v>material</v>
          </cell>
          <cell r="D19545" t="str">
            <v>purchaed cylinder from paramount</v>
          </cell>
          <cell r="E19545">
            <v>5000</v>
          </cell>
        </row>
        <row r="19546">
          <cell r="B19546" t="str">
            <v>Engro 3rd &amp; 8th Floor</v>
          </cell>
          <cell r="C19546" t="str">
            <v>fare</v>
          </cell>
          <cell r="D19546" t="str">
            <v>paid</v>
          </cell>
          <cell r="E19546">
            <v>600</v>
          </cell>
        </row>
        <row r="19547">
          <cell r="B19547" t="str">
            <v>Engro 3rd &amp; 8th Floor</v>
          </cell>
          <cell r="C19547" t="str">
            <v>fuel</v>
          </cell>
          <cell r="D19547" t="str">
            <v>claimed by kamran</v>
          </cell>
          <cell r="E19547">
            <v>300</v>
          </cell>
        </row>
        <row r="19548">
          <cell r="B19548" t="str">
            <v>Bahria project</v>
          </cell>
          <cell r="C19548" t="str">
            <v>Amjad ustad</v>
          </cell>
          <cell r="D19548" t="str">
            <v>cash paid for site expenses</v>
          </cell>
          <cell r="E19548">
            <v>7000</v>
          </cell>
        </row>
        <row r="19549">
          <cell r="B19549" t="str">
            <v>office</v>
          </cell>
          <cell r="C19549" t="str">
            <v>Website</v>
          </cell>
          <cell r="D19549" t="str">
            <v>For website domain (online by Adeel)</v>
          </cell>
          <cell r="E19549">
            <v>57000</v>
          </cell>
        </row>
        <row r="19550">
          <cell r="B19550" t="str">
            <v>office</v>
          </cell>
          <cell r="C19550" t="str">
            <v>office</v>
          </cell>
          <cell r="D19550" t="str">
            <v>umer for office use</v>
          </cell>
          <cell r="E19550">
            <v>4000</v>
          </cell>
        </row>
        <row r="19551">
          <cell r="B19551" t="str">
            <v>BAH 12th Floor</v>
          </cell>
          <cell r="C19551" t="str">
            <v>fare</v>
          </cell>
          <cell r="D19551" t="str">
            <v>paid</v>
          </cell>
          <cell r="E19551">
            <v>1500</v>
          </cell>
        </row>
        <row r="19552">
          <cell r="B19552" t="str">
            <v>office</v>
          </cell>
          <cell r="C19552" t="str">
            <v>office</v>
          </cell>
          <cell r="D19552" t="str">
            <v>umer for office use</v>
          </cell>
          <cell r="E19552">
            <v>4000</v>
          </cell>
        </row>
        <row r="19553">
          <cell r="B19553" t="str">
            <v>3rd floor nastp</v>
          </cell>
          <cell r="C19553" t="str">
            <v>fare</v>
          </cell>
          <cell r="D19553" t="str">
            <v>paid</v>
          </cell>
          <cell r="E19553">
            <v>1000</v>
          </cell>
        </row>
        <row r="19554">
          <cell r="B19554" t="str">
            <v>Marriot Hotel</v>
          </cell>
          <cell r="C19554" t="str">
            <v>fare</v>
          </cell>
          <cell r="D19554" t="str">
            <v>paid</v>
          </cell>
          <cell r="E19554">
            <v>600</v>
          </cell>
        </row>
        <row r="19555">
          <cell r="B19555" t="str">
            <v>BAH 12th Floor</v>
          </cell>
          <cell r="C19555" t="str">
            <v>material</v>
          </cell>
          <cell r="D19555" t="str">
            <v>purchased clip, drawings covers and rubber isolator</v>
          </cell>
          <cell r="E19555">
            <v>6700</v>
          </cell>
        </row>
        <row r="19556">
          <cell r="B19556" t="str">
            <v>BAH 12th Floor</v>
          </cell>
          <cell r="C19556" t="str">
            <v>fuel</v>
          </cell>
          <cell r="D19556" t="str">
            <v>claimed by ahsan</v>
          </cell>
          <cell r="E19556">
            <v>1000</v>
          </cell>
        </row>
        <row r="19557">
          <cell r="B19557" t="str">
            <v xml:space="preserve">MHR Personal </v>
          </cell>
          <cell r="C19557" t="str">
            <v>utilities bills</v>
          </cell>
          <cell r="D19557" t="str">
            <v>k elec bill paid</v>
          </cell>
          <cell r="E19557">
            <v>57681</v>
          </cell>
        </row>
        <row r="19558">
          <cell r="B19558" t="str">
            <v>office</v>
          </cell>
          <cell r="C19558" t="str">
            <v>utilities bills</v>
          </cell>
          <cell r="D19558" t="str">
            <v>k elec bill paid</v>
          </cell>
          <cell r="E19558">
            <v>31010</v>
          </cell>
        </row>
        <row r="19559">
          <cell r="B19559" t="str">
            <v>Bahria project</v>
          </cell>
          <cell r="C19559" t="str">
            <v>fuel</v>
          </cell>
          <cell r="D19559" t="str">
            <v>claimed by Amjad ustad (by order nadeem bhai)</v>
          </cell>
          <cell r="E19559">
            <v>5000</v>
          </cell>
        </row>
        <row r="19560">
          <cell r="B19560" t="str">
            <v>Meezan bank Head office</v>
          </cell>
          <cell r="C19560" t="str">
            <v>material</v>
          </cell>
          <cell r="D19560" t="str">
            <v>Given by nadeem bhai for meezan fan purchased</v>
          </cell>
          <cell r="E19560">
            <v>50000</v>
          </cell>
        </row>
        <row r="19561">
          <cell r="B19561" t="str">
            <v>Jameel baig Building</v>
          </cell>
          <cell r="C19561" t="str">
            <v>Zara Engineer</v>
          </cell>
          <cell r="D19561" t="str">
            <v>Online to Zara engineer for Jameel baig building (online by Adeel)</v>
          </cell>
          <cell r="E19561">
            <v>50000</v>
          </cell>
        </row>
        <row r="19562">
          <cell r="B19562" t="str">
            <v>Yousuf Dara</v>
          </cell>
          <cell r="C19562" t="str">
            <v>material</v>
          </cell>
          <cell r="D19562" t="str">
            <v xml:space="preserve">Purchased wire 1.5 mm 4 core from faizan </v>
          </cell>
          <cell r="E19562">
            <v>4870</v>
          </cell>
        </row>
        <row r="19563">
          <cell r="B19563" t="str">
            <v>Jameel baig Building</v>
          </cell>
          <cell r="C19563" t="str">
            <v>fare</v>
          </cell>
          <cell r="D19563" t="str">
            <v>paid</v>
          </cell>
          <cell r="E19563">
            <v>200</v>
          </cell>
        </row>
        <row r="19564">
          <cell r="B19564" t="str">
            <v>office</v>
          </cell>
          <cell r="C19564" t="str">
            <v>office</v>
          </cell>
          <cell r="D19564" t="str">
            <v>umer for office use</v>
          </cell>
          <cell r="E19564">
            <v>3000</v>
          </cell>
        </row>
        <row r="19565">
          <cell r="B19565" t="str">
            <v>Tomo JPMC</v>
          </cell>
          <cell r="C19565" t="str">
            <v>Faizan duct</v>
          </cell>
          <cell r="D19565" t="str">
            <v>cash paid</v>
          </cell>
          <cell r="E19565">
            <v>10000</v>
          </cell>
        </row>
        <row r="19566">
          <cell r="B19566" t="str">
            <v>office</v>
          </cell>
          <cell r="C19566" t="str">
            <v>water tanker</v>
          </cell>
          <cell r="D19566" t="str">
            <v>cash paid</v>
          </cell>
          <cell r="E19566">
            <v>5330</v>
          </cell>
        </row>
        <row r="19567">
          <cell r="B19567" t="str">
            <v>3rd floor nastp</v>
          </cell>
          <cell r="C19567" t="str">
            <v>Noman Engineering</v>
          </cell>
          <cell r="D19567" t="str">
            <v>Shet hawala to noman</v>
          </cell>
          <cell r="E19567">
            <v>500000</v>
          </cell>
        </row>
        <row r="19568">
          <cell r="B19568" t="str">
            <v>Riazeda project</v>
          </cell>
          <cell r="C19568" t="str">
            <v>Afzal</v>
          </cell>
          <cell r="D19568" t="str">
            <v>Online to afzal for Panel (Riazeda) (online by al madina)</v>
          </cell>
          <cell r="E19568">
            <v>370000</v>
          </cell>
        </row>
        <row r="19569">
          <cell r="B19569" t="str">
            <v>Daraz Office</v>
          </cell>
          <cell r="C19569" t="str">
            <v>IK Associates</v>
          </cell>
          <cell r="D19569" t="str">
            <v>BH Return this amount to IK in Daraz office (as IK forgot to include their Over head profit in the project cost)</v>
          </cell>
          <cell r="E19569">
            <v>2000000</v>
          </cell>
        </row>
        <row r="19570">
          <cell r="B19570" t="str">
            <v>Meezan bank Head office</v>
          </cell>
          <cell r="C19570" t="str">
            <v>air guide</v>
          </cell>
          <cell r="D19570" t="str">
            <v>Received from Total in acc of Meezan bank (Transfer in Javed khan account) care of Air Guide</v>
          </cell>
          <cell r="E19570">
            <v>600000</v>
          </cell>
        </row>
        <row r="19571">
          <cell r="B19571" t="str">
            <v>Ernst &amp; Young</v>
          </cell>
          <cell r="C19571" t="str">
            <v>air guide</v>
          </cell>
          <cell r="D19571" t="str">
            <v>Received from Total in acc of Meezan bank (Transfer in Javed khan account) care of Air Guide</v>
          </cell>
          <cell r="E19571">
            <v>400000</v>
          </cell>
        </row>
        <row r="19572">
          <cell r="B19572" t="str">
            <v>Jameel baig Building</v>
          </cell>
          <cell r="C19572" t="str">
            <v>fare</v>
          </cell>
          <cell r="D19572" t="str">
            <v>paid</v>
          </cell>
          <cell r="E19572">
            <v>400</v>
          </cell>
        </row>
        <row r="19573">
          <cell r="B19573" t="str">
            <v>Food Court (Hydery)</v>
          </cell>
          <cell r="C19573" t="str">
            <v>Zubair AC</v>
          </cell>
          <cell r="D19573" t="str">
            <v>cash paid -final payment</v>
          </cell>
          <cell r="E19573">
            <v>26000</v>
          </cell>
        </row>
        <row r="19574">
          <cell r="B19574" t="str">
            <v>Meezan bank Head office</v>
          </cell>
          <cell r="C19574" t="str">
            <v>khurshid fan</v>
          </cell>
          <cell r="D19574" t="str">
            <v>paid transporatatiob charges</v>
          </cell>
          <cell r="E19574">
            <v>7000</v>
          </cell>
        </row>
        <row r="19575">
          <cell r="B19575" t="str">
            <v>Jameel baig Building</v>
          </cell>
          <cell r="C19575" t="str">
            <v>fare</v>
          </cell>
          <cell r="D19575" t="str">
            <v>cash paid</v>
          </cell>
          <cell r="E19575">
            <v>1100</v>
          </cell>
        </row>
        <row r="19576">
          <cell r="B19576" t="str">
            <v>3rd floor nastp</v>
          </cell>
          <cell r="C19576" t="str">
            <v>material</v>
          </cell>
          <cell r="D19576" t="str">
            <v>Pannel payment  for 3rd floor NASTP (Online by BH)</v>
          </cell>
          <cell r="E19576">
            <v>47620</v>
          </cell>
        </row>
        <row r="19577">
          <cell r="B19577" t="str">
            <v>Engro office</v>
          </cell>
          <cell r="C19577" t="str">
            <v>flow tab</v>
          </cell>
          <cell r="D19577" t="str">
            <v>Online to ahsan Flow Tab (online by al madina)</v>
          </cell>
          <cell r="E19577">
            <v>100000</v>
          </cell>
        </row>
        <row r="19578">
          <cell r="B19578" t="str">
            <v>Meezan bank Head office</v>
          </cell>
          <cell r="C19578" t="str">
            <v>khurshid fan</v>
          </cell>
          <cell r="D19578" t="str">
            <v>Online to Khursheed fans (online by al madina)</v>
          </cell>
          <cell r="E19578">
            <v>309000</v>
          </cell>
        </row>
        <row r="19579">
          <cell r="B19579" t="str">
            <v>Meezan bank Head office</v>
          </cell>
          <cell r="C19579" t="str">
            <v>material</v>
          </cell>
          <cell r="D19579" t="str">
            <v>Online to ibraheem for Meezan bank flanges (online by Adeel)</v>
          </cell>
          <cell r="E19579">
            <v>18960</v>
          </cell>
        </row>
        <row r="19580">
          <cell r="B19580" t="str">
            <v>Meezan bank Head office</v>
          </cell>
          <cell r="C19580" t="str">
            <v>material</v>
          </cell>
          <cell r="D19580" t="str">
            <v>Online for meezan fan purchased (online by Adeel)</v>
          </cell>
          <cell r="E19580">
            <v>10000</v>
          </cell>
        </row>
        <row r="19581">
          <cell r="B19581" t="str">
            <v>Meezan bank Head office</v>
          </cell>
          <cell r="C19581" t="str">
            <v>material</v>
          </cell>
          <cell r="D19581" t="str">
            <v>misc invoices by abbas</v>
          </cell>
          <cell r="E19581">
            <v>7500</v>
          </cell>
        </row>
        <row r="19582">
          <cell r="B19582" t="str">
            <v>office</v>
          </cell>
          <cell r="C19582" t="str">
            <v>office</v>
          </cell>
          <cell r="D19582" t="str">
            <v>umer for office use</v>
          </cell>
          <cell r="E19582">
            <v>5000</v>
          </cell>
        </row>
        <row r="19583">
          <cell r="B19583" t="str">
            <v>Meezan bank Head office</v>
          </cell>
          <cell r="C19583" t="str">
            <v>fare</v>
          </cell>
          <cell r="D19583" t="str">
            <v>paid</v>
          </cell>
          <cell r="E19583">
            <v>1500</v>
          </cell>
        </row>
        <row r="19584">
          <cell r="B19584" t="str">
            <v>Riazeda project</v>
          </cell>
          <cell r="C19584" t="str">
            <v>material</v>
          </cell>
          <cell r="D19584" t="str">
            <v>purchased glnad, lux flexbile cable by faheem</v>
          </cell>
          <cell r="E19584">
            <v>4600</v>
          </cell>
        </row>
        <row r="19585">
          <cell r="B19585" t="str">
            <v>Bahria project</v>
          </cell>
          <cell r="C19585" t="str">
            <v>Saboot khan</v>
          </cell>
          <cell r="D19585" t="str">
            <v>Paid for cuttings work to Saboot khan (Easy paisa by imran)</v>
          </cell>
          <cell r="E19585">
            <v>10000</v>
          </cell>
        </row>
        <row r="19586">
          <cell r="B19586" t="str">
            <v>office</v>
          </cell>
          <cell r="C19586" t="str">
            <v>office</v>
          </cell>
          <cell r="D19586" t="str">
            <v>umer for office use</v>
          </cell>
          <cell r="E19586">
            <v>5000</v>
          </cell>
        </row>
        <row r="19587">
          <cell r="B19587" t="str">
            <v>Marriot Hotel</v>
          </cell>
          <cell r="C19587" t="str">
            <v>fare</v>
          </cell>
          <cell r="D19587" t="str">
            <v>paid</v>
          </cell>
          <cell r="E19587">
            <v>1200</v>
          </cell>
        </row>
        <row r="19588">
          <cell r="B19588" t="str">
            <v>office</v>
          </cell>
          <cell r="C19588" t="str">
            <v>misc</v>
          </cell>
          <cell r="D19588" t="str">
            <v>office files</v>
          </cell>
          <cell r="E19588">
            <v>380</v>
          </cell>
        </row>
        <row r="19589">
          <cell r="B19589" t="str">
            <v>Meezan bank Head office</v>
          </cell>
          <cell r="C19589" t="str">
            <v>material</v>
          </cell>
          <cell r="D19589" t="str">
            <v>Online to masroor khan for air accessories (online by al madina)</v>
          </cell>
          <cell r="E19589">
            <v>150000</v>
          </cell>
        </row>
        <row r="19590">
          <cell r="B19590" t="str">
            <v xml:space="preserve">MHR Personal </v>
          </cell>
          <cell r="C19590" t="str">
            <v>utilities bills</v>
          </cell>
          <cell r="D19590" t="str">
            <v>ssgc bill paid</v>
          </cell>
          <cell r="E19590">
            <v>1110</v>
          </cell>
        </row>
        <row r="19591">
          <cell r="B19591" t="str">
            <v>office</v>
          </cell>
          <cell r="C19591" t="str">
            <v>utilities bills</v>
          </cell>
          <cell r="D19591" t="str">
            <v>ssgc bill paid</v>
          </cell>
          <cell r="E19591">
            <v>1380</v>
          </cell>
        </row>
        <row r="19592">
          <cell r="B19592" t="str">
            <v>Jamia tus Saifiyah</v>
          </cell>
          <cell r="C19592" t="str">
            <v>Afsar hussain</v>
          </cell>
          <cell r="D19592" t="str">
            <v>Cash to afsar by BH</v>
          </cell>
          <cell r="E19592">
            <v>25000</v>
          </cell>
        </row>
        <row r="19593">
          <cell r="B19593" t="str">
            <v>GSK DMC</v>
          </cell>
          <cell r="C19593" t="str">
            <v>misc</v>
          </cell>
          <cell r="D19593" t="str">
            <v>Kareem sahab smc consultant by BH</v>
          </cell>
          <cell r="E19593">
            <v>10000</v>
          </cell>
        </row>
        <row r="19594">
          <cell r="B19594" t="str">
            <v>Engro 3rd &amp; 8th Floor</v>
          </cell>
          <cell r="C19594" t="str">
            <v>misc</v>
          </cell>
          <cell r="D19594" t="str">
            <v>misc by jahangeer</v>
          </cell>
          <cell r="E19594">
            <v>4870</v>
          </cell>
        </row>
        <row r="19595">
          <cell r="B19595" t="str">
            <v>BAH 22 &amp; 23rd Floor</v>
          </cell>
          <cell r="C19595" t="str">
            <v>shan control</v>
          </cell>
          <cell r="D19595" t="str">
            <v>MCB chq 1973738890 (paid for commissioning CHQ amt = 189932</v>
          </cell>
          <cell r="E19595">
            <v>120000</v>
          </cell>
        </row>
        <row r="19596">
          <cell r="B19596" t="str">
            <v>BAH Center point</v>
          </cell>
          <cell r="C19596" t="str">
            <v>shan control</v>
          </cell>
          <cell r="D19596" t="str">
            <v>MCB chq 1973738890 (paid for pressure switchCHQ amt = 189932</v>
          </cell>
          <cell r="E19596">
            <v>69932</v>
          </cell>
        </row>
        <row r="19597">
          <cell r="B19597" t="str">
            <v>Ernst &amp; Young</v>
          </cell>
          <cell r="C19597" t="str">
            <v>Global Technologies</v>
          </cell>
          <cell r="D19597" t="str">
            <v>Received BAHL cash crossed Chqs from Mughal Constructors</v>
          </cell>
          <cell r="E19597">
            <v>900000</v>
          </cell>
        </row>
        <row r="19598">
          <cell r="B19598" t="str">
            <v>Ernst &amp; Young</v>
          </cell>
          <cell r="C19598" t="str">
            <v>Global Technologies</v>
          </cell>
          <cell r="D19598" t="str">
            <v>Received BAHL cash crossed Chqs from Mughal Constructors</v>
          </cell>
          <cell r="E19598">
            <v>924000</v>
          </cell>
        </row>
        <row r="19599">
          <cell r="B19599" t="str">
            <v>FTC Floors</v>
          </cell>
          <cell r="C19599" t="str">
            <v>SST Tax</v>
          </cell>
          <cell r="D19599" t="str">
            <v>MCB chq 1973738893  total amt = 88649</v>
          </cell>
          <cell r="E19599">
            <v>20525</v>
          </cell>
        </row>
        <row r="19600">
          <cell r="B19600" t="str">
            <v xml:space="preserve">O/M Nue Multiplex </v>
          </cell>
          <cell r="C19600" t="str">
            <v>SST Tax</v>
          </cell>
          <cell r="D19600" t="str">
            <v>MCB chq 1973738893  total amt = 88649</v>
          </cell>
          <cell r="E19600">
            <v>35364</v>
          </cell>
        </row>
        <row r="19601">
          <cell r="B19601" t="str">
            <v>O/M The Place</v>
          </cell>
          <cell r="C19601" t="str">
            <v>SST Tax</v>
          </cell>
          <cell r="D19601" t="str">
            <v>MCB chq 1973738893  total amt = 88649</v>
          </cell>
          <cell r="E19601">
            <v>32760</v>
          </cell>
        </row>
        <row r="19602">
          <cell r="B19602" t="str">
            <v>Engro office</v>
          </cell>
          <cell r="C19602" t="str">
            <v>IIL Pipe</v>
          </cell>
          <cell r="D19602" t="str">
            <v>CHQ received from NEC in acc of Tri fit</v>
          </cell>
          <cell r="E19602">
            <v>640444</v>
          </cell>
        </row>
        <row r="19603">
          <cell r="B19603" t="str">
            <v>Meezan bank Head office</v>
          </cell>
          <cell r="C19603" t="str">
            <v>iqbal sons</v>
          </cell>
          <cell r="D19603" t="str">
            <v>CHQ received from NEC in acc of Tri fit = 300,000</v>
          </cell>
          <cell r="E19603">
            <v>90000</v>
          </cell>
        </row>
        <row r="19604">
          <cell r="B19604" t="str">
            <v>o/m NASTP</v>
          </cell>
          <cell r="C19604" t="str">
            <v>iqbal sons</v>
          </cell>
          <cell r="D19604" t="str">
            <v>CHQ received from NEC in acc of Tri fit = 300,000</v>
          </cell>
          <cell r="E19604">
            <v>10000</v>
          </cell>
        </row>
        <row r="19605">
          <cell r="B19605" t="str">
            <v>Rehmant shipping</v>
          </cell>
          <cell r="C19605" t="str">
            <v>iqbal sons</v>
          </cell>
          <cell r="D19605" t="str">
            <v>CHQ received from NEC in acc of Tri fit = 300,000</v>
          </cell>
          <cell r="E19605">
            <v>200000</v>
          </cell>
        </row>
        <row r="19606">
          <cell r="B19606" t="str">
            <v>BAH 22 &amp; 23rd Floor</v>
          </cell>
          <cell r="C19606" t="str">
            <v>flow tab</v>
          </cell>
          <cell r="D19606" t="str">
            <v>MCB chq 1973738901</v>
          </cell>
          <cell r="E19606">
            <v>22000</v>
          </cell>
        </row>
        <row r="19607">
          <cell r="B19607" t="str">
            <v>3rd floor nastp</v>
          </cell>
          <cell r="C19607" t="str">
            <v>faheem elec</v>
          </cell>
          <cell r="D19607" t="str">
            <v>MCB chq 1973738904</v>
          </cell>
          <cell r="E19607">
            <v>150000</v>
          </cell>
        </row>
        <row r="19608">
          <cell r="B19608" t="str">
            <v>O/M The Place</v>
          </cell>
          <cell r="C19608" t="str">
            <v>Tariq sahab</v>
          </cell>
          <cell r="D19608" t="str">
            <v>MCB chq 1973738903 (purhcased VFD, guages valves etc from tariq sahab) This chq given to BH)</v>
          </cell>
          <cell r="E19608">
            <v>600000</v>
          </cell>
        </row>
        <row r="19609">
          <cell r="B19609" t="str">
            <v>Meezan bank Head office</v>
          </cell>
          <cell r="C19609" t="str">
            <v>Received</v>
          </cell>
          <cell r="D19609" t="str">
            <v>Received from Total in acc of Meezan bank in Mohsin traders acc</v>
          </cell>
          <cell r="F19609">
            <v>1000000</v>
          </cell>
        </row>
        <row r="19610">
          <cell r="B19610" t="str">
            <v>Meezan bank Head office</v>
          </cell>
          <cell r="C19610" t="str">
            <v>Received</v>
          </cell>
          <cell r="D19610" t="str">
            <v>Received from Total in acc of Meezan bank in Mohsin traders acc</v>
          </cell>
          <cell r="F19610">
            <v>1000000</v>
          </cell>
        </row>
        <row r="19611">
          <cell r="B19611" t="str">
            <v>Saifee hospital</v>
          </cell>
          <cell r="C19611" t="str">
            <v>Received</v>
          </cell>
          <cell r="D19611" t="str">
            <v>Received BAHL cash crossed Chqs from Mughal Constructors</v>
          </cell>
          <cell r="F19611">
            <v>900000</v>
          </cell>
        </row>
        <row r="19612">
          <cell r="B19612" t="str">
            <v>Saifee hospital</v>
          </cell>
          <cell r="C19612" t="str">
            <v>Received</v>
          </cell>
          <cell r="D19612" t="str">
            <v>Received BAHL cash crossed Chqs from Mughal Constructors</v>
          </cell>
          <cell r="F19612">
            <v>924000</v>
          </cell>
        </row>
        <row r="19613">
          <cell r="B19613" t="str">
            <v xml:space="preserve">O/M Nue Multiplex </v>
          </cell>
          <cell r="C19613" t="str">
            <v>Received</v>
          </cell>
          <cell r="D19613" t="str">
            <v>Received O/M Jan 24 Bill</v>
          </cell>
          <cell r="F19613">
            <v>333522</v>
          </cell>
        </row>
        <row r="19614">
          <cell r="B19614" t="str">
            <v xml:space="preserve">O/M Nue Multiplex </v>
          </cell>
          <cell r="C19614" t="str">
            <v>Received</v>
          </cell>
          <cell r="D19614" t="str">
            <v>Received O/M Feb 24 Bill</v>
          </cell>
          <cell r="F19614">
            <v>333522</v>
          </cell>
        </row>
        <row r="19615">
          <cell r="B19615" t="str">
            <v xml:space="preserve">O/M Nue Multiplex </v>
          </cell>
          <cell r="C19615" t="str">
            <v>Received</v>
          </cell>
          <cell r="D19615" t="str">
            <v>Received O/M Mar 23 Bill</v>
          </cell>
          <cell r="F19615">
            <v>333522</v>
          </cell>
        </row>
        <row r="19616">
          <cell r="B19616" t="str">
            <v>UEP 17th Floor</v>
          </cell>
          <cell r="C19616" t="str">
            <v>Received</v>
          </cell>
          <cell r="D19616" t="str">
            <v>Received from UEP ASA final payment (now retention remaining)</v>
          </cell>
          <cell r="F19616">
            <v>10328660</v>
          </cell>
        </row>
        <row r="19617">
          <cell r="B19617" t="str">
            <v>O/M The Place</v>
          </cell>
          <cell r="C19617" t="str">
            <v>Received</v>
          </cell>
          <cell r="D19617" t="str">
            <v>received April 2024 bill</v>
          </cell>
          <cell r="F19617">
            <v>359992</v>
          </cell>
        </row>
        <row r="19618">
          <cell r="B19618" t="str">
            <v>O/M The Place</v>
          </cell>
          <cell r="C19618" t="str">
            <v>Received</v>
          </cell>
          <cell r="D19618" t="str">
            <v>Received againt bill for chiller pump motor 3 - Bill No 089</v>
          </cell>
          <cell r="F19618">
            <v>93000</v>
          </cell>
        </row>
        <row r="19619">
          <cell r="B19619" t="str">
            <v>Yousuf Dara</v>
          </cell>
          <cell r="C19619" t="str">
            <v>Received</v>
          </cell>
          <cell r="D19619" t="str">
            <v>Received cash (rec by nadeem bhai) use in office</v>
          </cell>
          <cell r="F19619">
            <v>200000</v>
          </cell>
        </row>
        <row r="19620">
          <cell r="B19620" t="str">
            <v>Tri fit Gym</v>
          </cell>
          <cell r="C19620" t="str">
            <v>Received</v>
          </cell>
          <cell r="D19620" t="str">
            <v>Received chq from NEC (Given to IIL in engro office)</v>
          </cell>
          <cell r="F19620">
            <v>640444</v>
          </cell>
        </row>
        <row r="19621">
          <cell r="B19621" t="str">
            <v>Meezan bank Head office</v>
          </cell>
          <cell r="C19621" t="str">
            <v>Received</v>
          </cell>
          <cell r="D19621" t="str">
            <v>Received from Total in acc of Meezan bank in Mohsin traders acc</v>
          </cell>
          <cell r="F19621">
            <v>400000</v>
          </cell>
        </row>
        <row r="19622">
          <cell r="B19622" t="str">
            <v>Meezan bank Head office</v>
          </cell>
          <cell r="C19622" t="str">
            <v>Received</v>
          </cell>
          <cell r="D19622" t="str">
            <v>Received from Total in acc of Meezan bank in Mohsin traders acc</v>
          </cell>
          <cell r="F19622">
            <v>154000</v>
          </cell>
        </row>
        <row r="19623">
          <cell r="B19623" t="str">
            <v>Meezan bank Head office</v>
          </cell>
          <cell r="C19623" t="str">
            <v>Received</v>
          </cell>
          <cell r="D19623" t="str">
            <v>Received from Total in acc of Meezan bank in Mohsin traders acc</v>
          </cell>
          <cell r="F19623">
            <v>200000</v>
          </cell>
        </row>
        <row r="19624">
          <cell r="B19624" t="str">
            <v>Meezan bank Head office</v>
          </cell>
          <cell r="C19624" t="str">
            <v>Received</v>
          </cell>
          <cell r="D19624" t="str">
            <v>Received from Total in acc of Meezan bank in Mohsin traders acc</v>
          </cell>
          <cell r="F19624">
            <v>22000</v>
          </cell>
        </row>
        <row r="19625">
          <cell r="B19625" t="str">
            <v>Engro office</v>
          </cell>
          <cell r="C19625" t="str">
            <v>Received</v>
          </cell>
          <cell r="D19625" t="str">
            <v>Received from NEC in acc of Engro (Given to Iqbal sons)</v>
          </cell>
          <cell r="F19625">
            <v>300000</v>
          </cell>
        </row>
        <row r="19626">
          <cell r="B19626" t="str">
            <v>DB 15th &amp; 16th Floor</v>
          </cell>
          <cell r="C19626" t="str">
            <v>Received</v>
          </cell>
          <cell r="D19626" t="str">
            <v>Rec from IK in Deutche bank against VFD work (given to Adeel in the name progressive steel decorators)</v>
          </cell>
          <cell r="F19626">
            <v>670318</v>
          </cell>
        </row>
        <row r="19627">
          <cell r="B19627" t="str">
            <v>Tomo Jpmc</v>
          </cell>
          <cell r="C19627" t="str">
            <v>Received</v>
          </cell>
          <cell r="D19627" t="str">
            <v>Rec from PAF TOMO II mob advance 20%</v>
          </cell>
          <cell r="F19627">
            <v>1520392</v>
          </cell>
        </row>
        <row r="19628">
          <cell r="B19628" t="str">
            <v>FTC Floors</v>
          </cell>
          <cell r="C19628" t="str">
            <v>Received</v>
          </cell>
          <cell r="D19628" t="str">
            <v>O/M Feb 24 Bill</v>
          </cell>
          <cell r="F19628">
            <v>246087</v>
          </cell>
        </row>
        <row r="19629">
          <cell r="B19629" t="str">
            <v>FTC Floors</v>
          </cell>
          <cell r="C19629" t="str">
            <v>Received</v>
          </cell>
          <cell r="D19629" t="str">
            <v>O/M Mar 24 Bill</v>
          </cell>
          <cell r="F19629">
            <v>246087</v>
          </cell>
        </row>
        <row r="19630">
          <cell r="B19630" t="str">
            <v>FTC Floors</v>
          </cell>
          <cell r="C19630" t="str">
            <v>Received</v>
          </cell>
          <cell r="D19630" t="str">
            <v>O/M Apr 24 Bill</v>
          </cell>
          <cell r="F19630">
            <v>246087</v>
          </cell>
        </row>
        <row r="19631">
          <cell r="B19631" t="str">
            <v>Meezan bank Head office</v>
          </cell>
          <cell r="C19631" t="str">
            <v>Received</v>
          </cell>
          <cell r="D19631" t="str">
            <v>Received from Total in acc of Meezan bank (transfer in new rashid jeweelers)</v>
          </cell>
          <cell r="F19631">
            <v>1400000</v>
          </cell>
        </row>
        <row r="19632">
          <cell r="B19632" t="str">
            <v>Meezan bank Head office</v>
          </cell>
          <cell r="C19632" t="str">
            <v>Received</v>
          </cell>
          <cell r="D19632" t="str">
            <v>Received from Total in acc of Meezan bank (Transfer in Javed khan account) care of Air Guide</v>
          </cell>
          <cell r="F19632">
            <v>1000000</v>
          </cell>
        </row>
        <row r="19633">
          <cell r="B19633" t="str">
            <v>J out let DML</v>
          </cell>
          <cell r="C19633" t="str">
            <v>Noman engr</v>
          </cell>
          <cell r="D19633" t="str">
            <v>Paid for site expenses</v>
          </cell>
          <cell r="E19633">
            <v>40000</v>
          </cell>
        </row>
        <row r="19634">
          <cell r="B19634" t="str">
            <v>ueP 17th Floor</v>
          </cell>
          <cell r="C19634" t="str">
            <v>misc</v>
          </cell>
          <cell r="D19634" t="str">
            <v>Noman bhai salary advance weive off</v>
          </cell>
          <cell r="E19634">
            <v>35000</v>
          </cell>
        </row>
        <row r="19635">
          <cell r="B19635" t="str">
            <v>kumail bhai</v>
          </cell>
          <cell r="C19635" t="str">
            <v>drill tech</v>
          </cell>
          <cell r="D19635" t="str">
            <v>cash paid total amt = 33,000</v>
          </cell>
          <cell r="E19635">
            <v>14000</v>
          </cell>
        </row>
        <row r="19636">
          <cell r="B19636" t="str">
            <v>Bahria project</v>
          </cell>
          <cell r="C19636" t="str">
            <v>drill tech</v>
          </cell>
          <cell r="D19636" t="str">
            <v>cash paid total amt = 33,000</v>
          </cell>
          <cell r="E19636">
            <v>15000</v>
          </cell>
        </row>
        <row r="19637">
          <cell r="B19637" t="str">
            <v>o/m NASTP</v>
          </cell>
          <cell r="C19637" t="str">
            <v>drill tech</v>
          </cell>
          <cell r="D19637" t="str">
            <v>cash paid total amt = 33,000</v>
          </cell>
          <cell r="E19637">
            <v>4000</v>
          </cell>
        </row>
        <row r="19638">
          <cell r="B19638" t="str">
            <v>O/M The Place</v>
          </cell>
          <cell r="C19638" t="str">
            <v>rafay</v>
          </cell>
          <cell r="D19638" t="str">
            <v>advance given for chiller repairing work</v>
          </cell>
          <cell r="E19638">
            <v>50000</v>
          </cell>
        </row>
        <row r="19639">
          <cell r="B19639" t="str">
            <v>O/M The Place</v>
          </cell>
          <cell r="C19639" t="str">
            <v>K S Engineering</v>
          </cell>
          <cell r="D19639" t="str">
            <v>Purchased gas cylinder$1340 10 Jugs</v>
          </cell>
          <cell r="E19639">
            <v>235000</v>
          </cell>
        </row>
        <row r="19640">
          <cell r="B19640" t="str">
            <v>Engro 3rd &amp; 8th Floor</v>
          </cell>
          <cell r="C19640" t="str">
            <v>photocopies</v>
          </cell>
          <cell r="D19640" t="str">
            <v>paid</v>
          </cell>
          <cell r="E19640">
            <v>5000</v>
          </cell>
        </row>
        <row r="19641">
          <cell r="B19641" t="str">
            <v>Meezan bank Head office</v>
          </cell>
          <cell r="C19641" t="str">
            <v>salary</v>
          </cell>
          <cell r="D19641" t="str">
            <v>Nadeem bha salary</v>
          </cell>
          <cell r="E19641">
            <v>50000</v>
          </cell>
        </row>
        <row r="19642">
          <cell r="B19642" t="str">
            <v>kumail bhai</v>
          </cell>
          <cell r="C19642" t="str">
            <v>salary</v>
          </cell>
          <cell r="D19642" t="str">
            <v>Waris salary</v>
          </cell>
          <cell r="E19642">
            <v>5000</v>
          </cell>
        </row>
        <row r="19643">
          <cell r="B19643" t="str">
            <v>Engro 3rd &amp; 8th Floor</v>
          </cell>
          <cell r="C19643" t="str">
            <v>salary</v>
          </cell>
          <cell r="D19643" t="str">
            <v xml:space="preserve">bilal bhai </v>
          </cell>
          <cell r="E19643">
            <v>50000</v>
          </cell>
        </row>
        <row r="19644">
          <cell r="B19644" t="str">
            <v>office</v>
          </cell>
          <cell r="C19644" t="str">
            <v>salary</v>
          </cell>
          <cell r="D19644" t="str">
            <v>Mhr home mossi salaries</v>
          </cell>
          <cell r="E19644">
            <v>105000</v>
          </cell>
        </row>
        <row r="19645">
          <cell r="B19645" t="str">
            <v>Engro 3rd &amp; 8th Floor</v>
          </cell>
          <cell r="C19645" t="str">
            <v>salary</v>
          </cell>
          <cell r="D19645" t="str">
            <v>Jahangeer salary</v>
          </cell>
          <cell r="E19645">
            <v>79000</v>
          </cell>
        </row>
        <row r="19646">
          <cell r="B19646" t="str">
            <v>office</v>
          </cell>
          <cell r="C19646" t="str">
            <v>salary</v>
          </cell>
          <cell r="D19646" t="str">
            <v xml:space="preserve">office staff salaries </v>
          </cell>
          <cell r="E19646">
            <v>278330</v>
          </cell>
        </row>
        <row r="19647">
          <cell r="B19647" t="str">
            <v>Meezan bank Head office</v>
          </cell>
          <cell r="C19647" t="str">
            <v>salary</v>
          </cell>
          <cell r="D19647" t="str">
            <v>Irfan  bhai salary</v>
          </cell>
          <cell r="E19647">
            <v>45900</v>
          </cell>
        </row>
        <row r="19648">
          <cell r="B19648" t="str">
            <v>Engro 3rd &amp; 8th Floor</v>
          </cell>
          <cell r="C19648" t="str">
            <v>salary</v>
          </cell>
          <cell r="D19648" t="str">
            <v>Shahzain salary</v>
          </cell>
          <cell r="E19648">
            <v>50330</v>
          </cell>
        </row>
        <row r="19649">
          <cell r="B19649" t="str">
            <v>Bahria project</v>
          </cell>
          <cell r="C19649" t="str">
            <v>salary</v>
          </cell>
          <cell r="D19649" t="str">
            <v>Imran, Amjad Khushnood salary</v>
          </cell>
          <cell r="E19649">
            <v>166630</v>
          </cell>
        </row>
        <row r="19650">
          <cell r="B19650" t="str">
            <v>Meezan bank Head office</v>
          </cell>
          <cell r="C19650" t="str">
            <v>salary</v>
          </cell>
          <cell r="D19650" t="str">
            <v>Gul sher , Abid salary + abbas</v>
          </cell>
          <cell r="E19650">
            <v>70770</v>
          </cell>
        </row>
        <row r="19651">
          <cell r="B19651" t="str">
            <v>Engro 3rd &amp; 8th Floor</v>
          </cell>
          <cell r="C19651" t="str">
            <v>salary</v>
          </cell>
          <cell r="D19651" t="str">
            <v>Engr Raza, Ahsan &amp; Usman ghani salaries</v>
          </cell>
          <cell r="E19651">
            <v>174970</v>
          </cell>
        </row>
        <row r="19652">
          <cell r="B19652" t="str">
            <v>FTC Floors</v>
          </cell>
          <cell r="C19652" t="str">
            <v>salary</v>
          </cell>
          <cell r="D19652" t="str">
            <v>ftc staff salaries</v>
          </cell>
          <cell r="E19652">
            <v>187830</v>
          </cell>
        </row>
        <row r="19653">
          <cell r="B19653" t="str">
            <v>Ernst &amp; Young</v>
          </cell>
          <cell r="C19653" t="str">
            <v>salary</v>
          </cell>
          <cell r="D19653" t="str">
            <v>Lateef &amp; chacha lateef</v>
          </cell>
          <cell r="E19653">
            <v>62710</v>
          </cell>
        </row>
        <row r="19654">
          <cell r="B19654" t="str">
            <v>O/M The Place</v>
          </cell>
          <cell r="C19654" t="str">
            <v>salary</v>
          </cell>
          <cell r="D19654" t="str">
            <v>The place staff salaries</v>
          </cell>
          <cell r="E19654">
            <v>137420</v>
          </cell>
        </row>
        <row r="19655">
          <cell r="B19655" t="str">
            <v xml:space="preserve">O/M Nue Multiplex </v>
          </cell>
          <cell r="C19655" t="str">
            <v>salary</v>
          </cell>
          <cell r="D19655" t="str">
            <v>RMR staff salaries</v>
          </cell>
          <cell r="E19655">
            <v>134710</v>
          </cell>
        </row>
        <row r="19656">
          <cell r="B19656" t="str">
            <v>Meezan bank Head office</v>
          </cell>
          <cell r="C19656" t="str">
            <v>salary</v>
          </cell>
          <cell r="D19656" t="str">
            <v>Amir engr salary</v>
          </cell>
          <cell r="E19656">
            <v>41820</v>
          </cell>
        </row>
        <row r="19657">
          <cell r="B19657" t="str">
            <v>o/m NASTP</v>
          </cell>
          <cell r="C19657" t="str">
            <v>salary</v>
          </cell>
          <cell r="D19657" t="str">
            <v>mukhtar bhai salary</v>
          </cell>
          <cell r="E19657">
            <v>52660</v>
          </cell>
        </row>
        <row r="19658">
          <cell r="B19658" t="str">
            <v>Bahria project</v>
          </cell>
          <cell r="C19658" t="str">
            <v>salary</v>
          </cell>
          <cell r="D19658" t="str">
            <v>Ahmed Ali</v>
          </cell>
          <cell r="E19658">
            <v>21000</v>
          </cell>
        </row>
        <row r="19659">
          <cell r="B19659" t="str">
            <v>O/M The Place</v>
          </cell>
          <cell r="C19659" t="str">
            <v>salary</v>
          </cell>
          <cell r="D19659" t="str">
            <v>Zeeshan salary</v>
          </cell>
          <cell r="E19659">
            <v>28000</v>
          </cell>
        </row>
        <row r="19660">
          <cell r="B19660" t="str">
            <v>BAF maintenance</v>
          </cell>
          <cell r="C19660" t="str">
            <v>salary</v>
          </cell>
          <cell r="D19660" t="str">
            <v>Shahid, nadeem and fahad</v>
          </cell>
          <cell r="E19660">
            <v>108860</v>
          </cell>
        </row>
        <row r="19661">
          <cell r="B19661" t="str">
            <v>o/m NASTP</v>
          </cell>
          <cell r="C19661" t="str">
            <v>salary</v>
          </cell>
          <cell r="D19661" t="str">
            <v>NASTP staff salary</v>
          </cell>
          <cell r="E19661">
            <v>663140</v>
          </cell>
        </row>
        <row r="19662">
          <cell r="B19662" t="str">
            <v>Meezan bank Head office</v>
          </cell>
          <cell r="C19662" t="str">
            <v>salary</v>
          </cell>
          <cell r="D19662" t="str">
            <v>Abid salary</v>
          </cell>
          <cell r="E19662">
            <v>51600</v>
          </cell>
        </row>
        <row r="19663">
          <cell r="B19663" t="str">
            <v>Rehmant shipping</v>
          </cell>
          <cell r="C19663" t="str">
            <v>salary</v>
          </cell>
          <cell r="D19663" t="str">
            <v>Talha salary released</v>
          </cell>
          <cell r="E19663">
            <v>58050</v>
          </cell>
        </row>
        <row r="19664">
          <cell r="B19664" t="str">
            <v>Engro 3rd &amp; 8th Floor</v>
          </cell>
          <cell r="C19664" t="str">
            <v>salary</v>
          </cell>
          <cell r="D19664" t="str">
            <v>Noman bhai salary</v>
          </cell>
          <cell r="E19664">
            <v>70000</v>
          </cell>
        </row>
        <row r="19665">
          <cell r="B19665" t="str">
            <v>o/m NASTP</v>
          </cell>
          <cell r="C19665" t="str">
            <v>salary</v>
          </cell>
          <cell r="D19665" t="str">
            <v>Saad salary</v>
          </cell>
          <cell r="E19665">
            <v>61350</v>
          </cell>
        </row>
        <row r="19666">
          <cell r="B19666" t="str">
            <v>o/m NASTP</v>
          </cell>
          <cell r="C19666" t="str">
            <v>salary</v>
          </cell>
          <cell r="D19666" t="str">
            <v>Waseem tariq</v>
          </cell>
          <cell r="E19666">
            <v>27100</v>
          </cell>
        </row>
        <row r="19667">
          <cell r="B19667" t="str">
            <v>O/M The Place</v>
          </cell>
          <cell r="C19667" t="str">
            <v>salary</v>
          </cell>
          <cell r="D19667" t="str">
            <v xml:space="preserve">To zeeshan for previous salaries </v>
          </cell>
          <cell r="E19667">
            <v>20000</v>
          </cell>
        </row>
        <row r="19668">
          <cell r="B19668" t="str">
            <v>Meezan bank Head office</v>
          </cell>
          <cell r="C19668" t="str">
            <v>salary</v>
          </cell>
          <cell r="D19668" t="str">
            <v>Amir engr salary increased to RS 60,000</v>
          </cell>
          <cell r="E19668">
            <v>18500</v>
          </cell>
        </row>
        <row r="19669">
          <cell r="B19669" t="str">
            <v>Meezan bank Head office</v>
          </cell>
          <cell r="C19669" t="str">
            <v>misc</v>
          </cell>
          <cell r="D19669" t="str">
            <v>amir engr claimed super card for june 24</v>
          </cell>
          <cell r="E19669">
            <v>1500</v>
          </cell>
        </row>
        <row r="19670">
          <cell r="B19670" t="str">
            <v>office</v>
          </cell>
          <cell r="C19670" t="str">
            <v>umer</v>
          </cell>
          <cell r="D19670" t="str">
            <v>for car wash</v>
          </cell>
          <cell r="E19670">
            <v>2000</v>
          </cell>
        </row>
        <row r="19671">
          <cell r="B19671" t="str">
            <v>office</v>
          </cell>
          <cell r="C19671" t="str">
            <v>office</v>
          </cell>
          <cell r="D19671" t="str">
            <v>umer for office use</v>
          </cell>
          <cell r="E19671">
            <v>2000</v>
          </cell>
        </row>
        <row r="19672">
          <cell r="B19672" t="str">
            <v>Jameel baig Building</v>
          </cell>
          <cell r="C19672" t="str">
            <v>material</v>
          </cell>
          <cell r="D19672" t="str">
            <v>Online to Waseem pump for Jameel baig building (online by al madina)</v>
          </cell>
          <cell r="E19672">
            <v>50000</v>
          </cell>
        </row>
        <row r="19673">
          <cell r="B19673" t="str">
            <v>3rd floor nastp</v>
          </cell>
          <cell r="C19673" t="str">
            <v>misc</v>
          </cell>
          <cell r="D19673" t="str">
            <v>Nastp 3 floor expense - Online to asif</v>
          </cell>
          <cell r="E19673">
            <v>200000</v>
          </cell>
        </row>
        <row r="19674">
          <cell r="B19674" t="str">
            <v>office</v>
          </cell>
          <cell r="C19674" t="str">
            <v>misc</v>
          </cell>
          <cell r="D19674" t="str">
            <v>Online for saqib aziz travel agent for lahore HVACR visit</v>
          </cell>
          <cell r="E19674">
            <v>40000</v>
          </cell>
        </row>
        <row r="19675">
          <cell r="B19675" t="str">
            <v>FTC Floors</v>
          </cell>
          <cell r="C19675" t="str">
            <v>Murtaza</v>
          </cell>
          <cell r="D19675" t="str">
            <v>Paid to FTC Murtaza for Loan</v>
          </cell>
          <cell r="E19675">
            <v>50000</v>
          </cell>
        </row>
        <row r="19676">
          <cell r="B19676" t="str">
            <v>o/m NASTP</v>
          </cell>
          <cell r="C19676" t="str">
            <v>fare</v>
          </cell>
          <cell r="D19676" t="str">
            <v>paid</v>
          </cell>
          <cell r="E19676">
            <v>1000</v>
          </cell>
        </row>
        <row r="19677">
          <cell r="B19677" t="str">
            <v>o/m NASTP</v>
          </cell>
          <cell r="C19677" t="str">
            <v>Moazzam Insulator</v>
          </cell>
          <cell r="D19677" t="str">
            <v>Cash paid (final payment)</v>
          </cell>
          <cell r="E19677">
            <v>37000</v>
          </cell>
        </row>
        <row r="19678">
          <cell r="B19678" t="str">
            <v>office</v>
          </cell>
          <cell r="C19678" t="str">
            <v>office</v>
          </cell>
          <cell r="D19678" t="str">
            <v>umer for office use</v>
          </cell>
          <cell r="E19678">
            <v>5000</v>
          </cell>
        </row>
        <row r="19679">
          <cell r="B19679" t="str">
            <v>3rd floor nastp</v>
          </cell>
          <cell r="C19679" t="str">
            <v>misc</v>
          </cell>
          <cell r="D19679" t="str">
            <v>Nastp 3 floor in Aleem acc - Online by BH</v>
          </cell>
          <cell r="E19679">
            <v>35000</v>
          </cell>
        </row>
        <row r="19680">
          <cell r="B19680" t="str">
            <v>FTC Floors</v>
          </cell>
          <cell r="C19680" t="str">
            <v>misc</v>
          </cell>
          <cell r="D19680" t="str">
            <v>paid for tea and refreshment</v>
          </cell>
          <cell r="E19680">
            <v>3000</v>
          </cell>
        </row>
        <row r="19681">
          <cell r="B19681" t="str">
            <v>FTC Floors</v>
          </cell>
          <cell r="C19681" t="str">
            <v>misc</v>
          </cell>
          <cell r="D19681" t="str">
            <v>paid for regsiter and stationery</v>
          </cell>
          <cell r="E19681">
            <v>2000</v>
          </cell>
        </row>
        <row r="19682">
          <cell r="B19682" t="str">
            <v>office</v>
          </cell>
          <cell r="C19682" t="str">
            <v>office</v>
          </cell>
          <cell r="D19682" t="str">
            <v>umer for office use</v>
          </cell>
          <cell r="E19682">
            <v>3000</v>
          </cell>
        </row>
        <row r="19683">
          <cell r="B19683" t="str">
            <v>Masjid Bilal</v>
          </cell>
          <cell r="C19683" t="str">
            <v>Masjid</v>
          </cell>
          <cell r="D19683" t="str">
            <v>To afsar hussain for cylinder bend for Bilal masjid</v>
          </cell>
          <cell r="E19683">
            <v>37000</v>
          </cell>
        </row>
        <row r="19684">
          <cell r="B19684" t="str">
            <v>O/M The Place</v>
          </cell>
          <cell r="C19684" t="str">
            <v>fuel</v>
          </cell>
          <cell r="D19684" t="str">
            <v>to mumtaz</v>
          </cell>
          <cell r="E19684">
            <v>500</v>
          </cell>
        </row>
        <row r="19685">
          <cell r="B19685" t="str">
            <v>Engro office</v>
          </cell>
          <cell r="C19685" t="str">
            <v>Raees brothers</v>
          </cell>
          <cell r="D19685" t="str">
            <v>Online to raees brother Total amount is 500,000 (Online by al madina)</v>
          </cell>
          <cell r="E19685">
            <v>250000</v>
          </cell>
        </row>
        <row r="19686">
          <cell r="B19686" t="str">
            <v>GSK DMC</v>
          </cell>
          <cell r="C19686" t="str">
            <v>Raees brothers</v>
          </cell>
          <cell r="D19686" t="str">
            <v>Online to raees brother Total amount is 500,000 (Online by al madina)</v>
          </cell>
          <cell r="E19686">
            <v>250000</v>
          </cell>
        </row>
        <row r="19687">
          <cell r="B19687" t="str">
            <v>BAH 22 &amp; 23rd Floor</v>
          </cell>
          <cell r="C19687" t="str">
            <v>K M Traders</v>
          </cell>
          <cell r="D19687" t="str">
            <v>Online by Adeel</v>
          </cell>
          <cell r="E19687">
            <v>132500</v>
          </cell>
        </row>
        <row r="19688">
          <cell r="B19688" t="str">
            <v>Meezan bank Head office</v>
          </cell>
          <cell r="C19688" t="str">
            <v>misc</v>
          </cell>
          <cell r="D19688" t="str">
            <v>misc by amir engr</v>
          </cell>
          <cell r="E19688">
            <v>15540</v>
          </cell>
        </row>
        <row r="19689">
          <cell r="B19689" t="str">
            <v xml:space="preserve">MHR Personal </v>
          </cell>
          <cell r="C19689" t="str">
            <v>rehana aunty</v>
          </cell>
          <cell r="D19689" t="str">
            <v>Ufone and mobilink balance</v>
          </cell>
          <cell r="E19689">
            <v>2500</v>
          </cell>
        </row>
        <row r="19690">
          <cell r="B19690" t="str">
            <v>BAH 22 &amp; 23rd Floor</v>
          </cell>
          <cell r="C19690" t="str">
            <v>drawings</v>
          </cell>
          <cell r="D19690" t="str">
            <v>cash paid to azam corporatrion = amt = 15000</v>
          </cell>
          <cell r="E19690">
            <v>5000</v>
          </cell>
        </row>
        <row r="19691">
          <cell r="B19691" t="str">
            <v>Engro 3rd &amp; 8th Floor</v>
          </cell>
          <cell r="C19691" t="str">
            <v>drawings</v>
          </cell>
          <cell r="D19691" t="str">
            <v>cash paid to azam corporatrion = amt = 15000</v>
          </cell>
          <cell r="E19691">
            <v>3000</v>
          </cell>
        </row>
        <row r="19692">
          <cell r="B19692" t="str">
            <v>Saifee hospital</v>
          </cell>
          <cell r="C19692" t="str">
            <v>drawings</v>
          </cell>
          <cell r="D19692" t="str">
            <v>cash paid to azam corporatrion = amt = 15000</v>
          </cell>
          <cell r="E19692">
            <v>4000</v>
          </cell>
        </row>
        <row r="19693">
          <cell r="B19693" t="str">
            <v>GSK DMC</v>
          </cell>
          <cell r="C19693" t="str">
            <v>drawings</v>
          </cell>
          <cell r="D19693" t="str">
            <v>cash paid to azam corporatrion = amt = 15000</v>
          </cell>
          <cell r="E19693">
            <v>3000</v>
          </cell>
        </row>
        <row r="19694">
          <cell r="B19694" t="str">
            <v>kumail bhai</v>
          </cell>
          <cell r="C19694" t="str">
            <v>moiz duct</v>
          </cell>
          <cell r="D19694" t="str">
            <v>purchased silicon  1 no</v>
          </cell>
          <cell r="E19694">
            <v>3800</v>
          </cell>
        </row>
        <row r="19695">
          <cell r="B19695" t="str">
            <v>Engro Office</v>
          </cell>
          <cell r="C19695" t="str">
            <v>fare</v>
          </cell>
          <cell r="D19695" t="str">
            <v>paid</v>
          </cell>
          <cell r="E19695">
            <v>1300</v>
          </cell>
        </row>
        <row r="19696">
          <cell r="B19696" t="str">
            <v>o/m NASTP</v>
          </cell>
          <cell r="C19696" t="str">
            <v>mineral water</v>
          </cell>
          <cell r="D19696" t="str">
            <v>NASTP mineral water for May 24</v>
          </cell>
          <cell r="E19696">
            <v>9180</v>
          </cell>
        </row>
        <row r="19697">
          <cell r="B19697" t="str">
            <v>GSK DMC</v>
          </cell>
          <cell r="C19697" t="str">
            <v>charity</v>
          </cell>
          <cell r="D19697" t="str">
            <v>paid by Rehan</v>
          </cell>
          <cell r="E19697">
            <v>5000</v>
          </cell>
        </row>
        <row r="19698">
          <cell r="B19698" t="str">
            <v>Rehmant shipping</v>
          </cell>
          <cell r="C19698" t="str">
            <v>fare</v>
          </cell>
          <cell r="D19698" t="str">
            <v>paid</v>
          </cell>
          <cell r="E19698">
            <v>1500</v>
          </cell>
        </row>
        <row r="19699">
          <cell r="B19699" t="str">
            <v>GSK DMC</v>
          </cell>
          <cell r="C19699" t="str">
            <v>misc</v>
          </cell>
          <cell r="D19699" t="str">
            <v>purhased safety shoes for engr Raza (given to Ahsan)</v>
          </cell>
          <cell r="E19699">
            <v>3000</v>
          </cell>
        </row>
        <row r="19700">
          <cell r="B19700" t="str">
            <v>office</v>
          </cell>
          <cell r="C19700" t="str">
            <v>office</v>
          </cell>
          <cell r="D19700" t="str">
            <v>umer for office use</v>
          </cell>
          <cell r="E19700">
            <v>2000</v>
          </cell>
        </row>
        <row r="19701">
          <cell r="B19701" t="str">
            <v>Ernst &amp; Young</v>
          </cell>
          <cell r="C19701" t="str">
            <v>fare</v>
          </cell>
          <cell r="D19701" t="str">
            <v>paid</v>
          </cell>
          <cell r="E19701">
            <v>3000</v>
          </cell>
        </row>
        <row r="19702">
          <cell r="B19702" t="str">
            <v>Gul Ahmed</v>
          </cell>
          <cell r="C19702" t="str">
            <v>charity</v>
          </cell>
          <cell r="D19702" t="str">
            <v>paid</v>
          </cell>
          <cell r="E19702">
            <v>10000</v>
          </cell>
        </row>
        <row r="19703">
          <cell r="B19703" t="str">
            <v>office</v>
          </cell>
          <cell r="C19703" t="str">
            <v>office</v>
          </cell>
          <cell r="D19703" t="str">
            <v>umer for office use</v>
          </cell>
          <cell r="E19703">
            <v>2000</v>
          </cell>
        </row>
        <row r="19704">
          <cell r="B19704" t="str">
            <v>o/m NASTP</v>
          </cell>
          <cell r="C19704" t="str">
            <v>Monitor</v>
          </cell>
          <cell r="D19704" t="str">
            <v>Purchased monitor</v>
          </cell>
          <cell r="E19704">
            <v>5000</v>
          </cell>
        </row>
        <row r="19705">
          <cell r="B19705" t="str">
            <v>office</v>
          </cell>
          <cell r="C19705" t="str">
            <v>mineral water</v>
          </cell>
          <cell r="D19705" t="str">
            <v>paid</v>
          </cell>
          <cell r="E19705">
            <v>2750</v>
          </cell>
        </row>
        <row r="19706">
          <cell r="B19706" t="str">
            <v>office</v>
          </cell>
          <cell r="C19706" t="str">
            <v>Shakeel PEC</v>
          </cell>
          <cell r="D19706" t="str">
            <v>Online by BH</v>
          </cell>
          <cell r="E19706">
            <v>250000</v>
          </cell>
        </row>
        <row r="19707">
          <cell r="B19707" t="str">
            <v>Meezan bank Head office</v>
          </cell>
          <cell r="C19707" t="str">
            <v>material</v>
          </cell>
          <cell r="D19707" t="str">
            <v>Online for meezan bank duct accessories (online by Adeel)</v>
          </cell>
          <cell r="E19707">
            <v>83000</v>
          </cell>
        </row>
        <row r="19708">
          <cell r="B19708" t="str">
            <v>office</v>
          </cell>
          <cell r="C19708" t="str">
            <v>office</v>
          </cell>
          <cell r="D19708" t="str">
            <v>umer for office use</v>
          </cell>
          <cell r="E19708">
            <v>3500</v>
          </cell>
        </row>
        <row r="19709">
          <cell r="B19709" t="str">
            <v>Riazeda project</v>
          </cell>
          <cell r="C19709" t="str">
            <v>faheem elec</v>
          </cell>
          <cell r="D19709" t="str">
            <v>cash paid</v>
          </cell>
          <cell r="E19709">
            <v>10000</v>
          </cell>
        </row>
        <row r="19710">
          <cell r="B19710" t="str">
            <v xml:space="preserve">MHR Personal </v>
          </cell>
          <cell r="C19710" t="str">
            <v>zeeshan</v>
          </cell>
          <cell r="D19710" t="str">
            <v>paid for BH home AC work</v>
          </cell>
          <cell r="E19710">
            <v>7900</v>
          </cell>
        </row>
        <row r="19711">
          <cell r="B19711" t="str">
            <v>Ernst &amp; Young</v>
          </cell>
          <cell r="C19711" t="str">
            <v>faheem elec</v>
          </cell>
          <cell r="D19711" t="str">
            <v>MCB chq 1973738907</v>
          </cell>
          <cell r="E19711">
            <v>40000</v>
          </cell>
        </row>
        <row r="19712">
          <cell r="B19712" t="str">
            <v>3rd floor nastp</v>
          </cell>
          <cell r="C19712" t="str">
            <v>muzammil</v>
          </cell>
          <cell r="D19712" t="str">
            <v>MCB chq 1973738908</v>
          </cell>
          <cell r="E19712">
            <v>247325</v>
          </cell>
        </row>
        <row r="19713">
          <cell r="B19713" t="str">
            <v>HIVE NASTP</v>
          </cell>
          <cell r="C19713" t="str">
            <v>muzammil</v>
          </cell>
          <cell r="D19713" t="str">
            <v>MCB chq 1973738909</v>
          </cell>
          <cell r="E19713">
            <v>288500</v>
          </cell>
        </row>
        <row r="19714">
          <cell r="B19714" t="str">
            <v>OPS Falcon</v>
          </cell>
          <cell r="C19714" t="str">
            <v>muzammil</v>
          </cell>
          <cell r="D19714" t="str">
            <v>Given to Muzammil at OPS Room (given by BH)</v>
          </cell>
          <cell r="E19714">
            <v>41812</v>
          </cell>
        </row>
        <row r="19715">
          <cell r="B19715" t="str">
            <v>o/m NASTP</v>
          </cell>
          <cell r="C19715" t="str">
            <v>Tahir insulator</v>
          </cell>
          <cell r="D19715" t="str">
            <v>Tahir insulator for cladding work at NASTP (given by BH)</v>
          </cell>
          <cell r="E19715">
            <v>25000</v>
          </cell>
        </row>
        <row r="19716">
          <cell r="B19716" t="str">
            <v>Ernst &amp; Young</v>
          </cell>
          <cell r="C19716" t="str">
            <v>charity</v>
          </cell>
          <cell r="D19716" t="str">
            <v>by Bilal habib</v>
          </cell>
          <cell r="E19716">
            <v>8000</v>
          </cell>
        </row>
        <row r="19717">
          <cell r="B19717" t="str">
            <v>Meezan bank Head office</v>
          </cell>
          <cell r="C19717" t="str">
            <v>ibraheem fititmgs</v>
          </cell>
          <cell r="D19717" t="str">
            <v>Online to ibraheem for Meezan bank flanges (Online by Adel</v>
          </cell>
          <cell r="E19717">
            <v>10200</v>
          </cell>
        </row>
        <row r="19718">
          <cell r="B19718" t="str">
            <v>J out let DML</v>
          </cell>
          <cell r="C19718" t="str">
            <v>charity</v>
          </cell>
          <cell r="D19718" t="str">
            <v>paid</v>
          </cell>
          <cell r="E19718">
            <v>5000</v>
          </cell>
        </row>
        <row r="19719">
          <cell r="B19719" t="str">
            <v>Meezan bank Head office</v>
          </cell>
          <cell r="C19719" t="str">
            <v>Noman Engineering</v>
          </cell>
          <cell r="D19719" t="str">
            <v>Sheet hawala from al madina steel = total amt = 500,000</v>
          </cell>
          <cell r="E19719">
            <v>250000</v>
          </cell>
        </row>
        <row r="19720">
          <cell r="B19720" t="str">
            <v>o/m NASTP</v>
          </cell>
          <cell r="C19720" t="str">
            <v>Noman Engineering</v>
          </cell>
          <cell r="D19720" t="str">
            <v>Sheet hawala from al madina steel = total amt = 500,000</v>
          </cell>
          <cell r="E19720">
            <v>250000</v>
          </cell>
        </row>
        <row r="19721">
          <cell r="B19721" t="str">
            <v>GSK DMC</v>
          </cell>
          <cell r="C19721" t="str">
            <v>material</v>
          </cell>
          <cell r="D19721" t="str">
            <v>Given to majid for flush tank material</v>
          </cell>
          <cell r="E19721">
            <v>11300</v>
          </cell>
        </row>
        <row r="19722">
          <cell r="B19722" t="str">
            <v>Rehmant shipping</v>
          </cell>
          <cell r="C19722" t="str">
            <v>material</v>
          </cell>
          <cell r="D19722" t="str">
            <v>Given to talha for misc purchases</v>
          </cell>
          <cell r="E19722">
            <v>1700</v>
          </cell>
        </row>
        <row r="19723">
          <cell r="B19723" t="str">
            <v>Rehmant shipping</v>
          </cell>
          <cell r="C19723" t="str">
            <v>material</v>
          </cell>
          <cell r="D19723" t="str">
            <v>misc purchases tapes and other things</v>
          </cell>
          <cell r="E19723">
            <v>3860</v>
          </cell>
        </row>
        <row r="19724">
          <cell r="B19724" t="str">
            <v>Saifee hospital</v>
          </cell>
          <cell r="C19724" t="str">
            <v>drawings</v>
          </cell>
          <cell r="D19724" t="str">
            <v>cash paid amt = 13,000</v>
          </cell>
          <cell r="E19724">
            <v>9000</v>
          </cell>
        </row>
        <row r="19725">
          <cell r="B19725" t="str">
            <v>Engro 3rd &amp; 8th Floor</v>
          </cell>
          <cell r="C19725" t="str">
            <v>drawings</v>
          </cell>
          <cell r="D19725" t="str">
            <v>cash paid amt = 13,000</v>
          </cell>
          <cell r="E19725">
            <v>2000</v>
          </cell>
        </row>
        <row r="19726">
          <cell r="B19726" t="str">
            <v>GSK DMC</v>
          </cell>
          <cell r="C19726" t="str">
            <v>drawings</v>
          </cell>
          <cell r="D19726" t="str">
            <v>cash paid amt = 13,000</v>
          </cell>
          <cell r="E19726">
            <v>1000</v>
          </cell>
        </row>
        <row r="19727">
          <cell r="B19727" t="str">
            <v>CITI Bank</v>
          </cell>
          <cell r="C19727" t="str">
            <v>drawings</v>
          </cell>
          <cell r="D19727" t="str">
            <v>cash paid amt = 13,000</v>
          </cell>
          <cell r="E19727">
            <v>1000</v>
          </cell>
        </row>
        <row r="19728">
          <cell r="B19728" t="str">
            <v>office</v>
          </cell>
          <cell r="C19728" t="str">
            <v>office</v>
          </cell>
          <cell r="D19728" t="str">
            <v>umer for office use</v>
          </cell>
          <cell r="E19728">
            <v>5000</v>
          </cell>
        </row>
        <row r="19729">
          <cell r="B19729" t="str">
            <v>o/m NASTP</v>
          </cell>
          <cell r="C19729" t="str">
            <v>material</v>
          </cell>
          <cell r="D19729" t="str">
            <v>purchased material for ISRAR bhai office AC installation</v>
          </cell>
          <cell r="E19729">
            <v>4380</v>
          </cell>
        </row>
        <row r="19730">
          <cell r="B19730" t="str">
            <v xml:space="preserve">MHR Personal </v>
          </cell>
          <cell r="C19730" t="str">
            <v>mobile balance</v>
          </cell>
          <cell r="D19730" t="str">
            <v>sir rehman mobile balance</v>
          </cell>
          <cell r="E19730">
            <v>5000</v>
          </cell>
        </row>
        <row r="19731">
          <cell r="B19731" t="str">
            <v>o/m NASTP</v>
          </cell>
          <cell r="C19731" t="str">
            <v>material</v>
          </cell>
          <cell r="D19731" t="str">
            <v>purchased material for ISRAR bhai office AC installation</v>
          </cell>
          <cell r="E19731">
            <v>1840</v>
          </cell>
        </row>
        <row r="19732">
          <cell r="B19732" t="str">
            <v>O/M The Place</v>
          </cell>
          <cell r="C19732" t="str">
            <v>material</v>
          </cell>
          <cell r="D19732" t="str">
            <v>paid for condenser fan motor repairing</v>
          </cell>
          <cell r="E19732">
            <v>10500</v>
          </cell>
        </row>
        <row r="19733">
          <cell r="B19733" t="str">
            <v>office</v>
          </cell>
          <cell r="C19733" t="str">
            <v>office</v>
          </cell>
          <cell r="D19733" t="str">
            <v>umer for office use</v>
          </cell>
          <cell r="E19733">
            <v>3000</v>
          </cell>
        </row>
        <row r="19734">
          <cell r="B19734" t="str">
            <v>3rd floor nastp</v>
          </cell>
          <cell r="C19734" t="str">
            <v>material</v>
          </cell>
          <cell r="D19734" t="str">
            <v>Online for Ceiling access panel provision work (online by adeel)</v>
          </cell>
          <cell r="E19734">
            <v>40000</v>
          </cell>
        </row>
        <row r="19735">
          <cell r="B19735" t="str">
            <v>GSK DMC</v>
          </cell>
          <cell r="C19735" t="str">
            <v>de Creator</v>
          </cell>
          <cell r="D19735" t="str">
            <v>Online to Khalid najmi in GST deal (advance paid) (by al  madina)</v>
          </cell>
          <cell r="E19735">
            <v>200000</v>
          </cell>
        </row>
        <row r="19736">
          <cell r="B19736" t="str">
            <v>GSK DMC</v>
          </cell>
          <cell r="C19736" t="str">
            <v>de Creator</v>
          </cell>
          <cell r="D19736" t="str">
            <v>Online to Khalid najmi in GST deal (advance paid) (by al  madina)</v>
          </cell>
          <cell r="E19736">
            <v>200000</v>
          </cell>
        </row>
        <row r="19737">
          <cell r="B19737" t="str">
            <v>o/m NASTP</v>
          </cell>
          <cell r="C19737" t="str">
            <v>maxon chamical</v>
          </cell>
          <cell r="D19737" t="str">
            <v>Online to Maxon chemical in GST deal</v>
          </cell>
          <cell r="E19737">
            <v>200000</v>
          </cell>
        </row>
        <row r="19738">
          <cell r="B19738" t="str">
            <v>Meezan bank Head office</v>
          </cell>
          <cell r="C19738" t="str">
            <v>rafay</v>
          </cell>
          <cell r="D19738" t="str">
            <v>Online to rafay (by al  madina) total = 100,000</v>
          </cell>
          <cell r="E19738">
            <v>65000</v>
          </cell>
        </row>
        <row r="19739">
          <cell r="B19739" t="str">
            <v>Yousuf Dara</v>
          </cell>
          <cell r="C19739" t="str">
            <v>rafay</v>
          </cell>
          <cell r="D19739" t="str">
            <v>Online to rafay (by al  madina) total = 100,000</v>
          </cell>
          <cell r="E19739">
            <v>35000</v>
          </cell>
        </row>
        <row r="19740">
          <cell r="B19740" t="str">
            <v>Rehmant shipping</v>
          </cell>
          <cell r="C19740" t="str">
            <v>Cable tray</v>
          </cell>
          <cell r="D19740" t="str">
            <v>To waqar Cable tray in Rehmant shipping acc (by al  madina)</v>
          </cell>
          <cell r="E19740">
            <v>193760</v>
          </cell>
        </row>
        <row r="19741">
          <cell r="B19741" t="str">
            <v>BAH 12th Floor</v>
          </cell>
          <cell r="C19741" t="str">
            <v>HS Ahmed Ally</v>
          </cell>
          <cell r="D19741" t="str">
            <v>Online to HS ahmed ally in (by al  madina)</v>
          </cell>
          <cell r="E19741">
            <v>300000</v>
          </cell>
        </row>
        <row r="19742">
          <cell r="B19742" t="str">
            <v>Engro 3rd &amp; 8th Floor</v>
          </cell>
          <cell r="C19742" t="str">
            <v>secure vision</v>
          </cell>
          <cell r="D19742" t="str">
            <v>Cash paid by BH (advance in Engro Deal)</v>
          </cell>
          <cell r="E19742">
            <v>2000000</v>
          </cell>
        </row>
        <row r="19743">
          <cell r="B19743" t="str">
            <v>3rd floor nastp</v>
          </cell>
          <cell r="C19743" t="str">
            <v>ishtiaq cladding</v>
          </cell>
          <cell r="D19743" t="str">
            <v>Online by BH</v>
          </cell>
          <cell r="E19743">
            <v>100000</v>
          </cell>
        </row>
        <row r="19744">
          <cell r="B19744" t="str">
            <v>Meezan bank Head office</v>
          </cell>
          <cell r="C19744" t="str">
            <v>fare</v>
          </cell>
          <cell r="D19744" t="str">
            <v>paid</v>
          </cell>
          <cell r="E19744">
            <v>1200</v>
          </cell>
        </row>
        <row r="19745">
          <cell r="B19745" t="str">
            <v>office</v>
          </cell>
          <cell r="C19745" t="str">
            <v>office</v>
          </cell>
          <cell r="D19745" t="str">
            <v>umer for office use</v>
          </cell>
          <cell r="E19745">
            <v>5000</v>
          </cell>
        </row>
        <row r="19746">
          <cell r="B19746" t="str">
            <v>Engro 3rd &amp; 8th Floor</v>
          </cell>
          <cell r="C19746" t="str">
            <v>sami duct</v>
          </cell>
          <cell r="D19746" t="str">
            <v>Online by BH</v>
          </cell>
          <cell r="E19746">
            <v>300000</v>
          </cell>
        </row>
        <row r="19747">
          <cell r="B19747" t="str">
            <v>Ernst &amp; Young</v>
          </cell>
          <cell r="C19747" t="str">
            <v>IK Associates</v>
          </cell>
          <cell r="D19747" t="str">
            <v>Online to furqan for misc (by adeel)</v>
          </cell>
          <cell r="E19747">
            <v>80000</v>
          </cell>
        </row>
        <row r="19748">
          <cell r="B19748" t="str">
            <v>o/m NASTP</v>
          </cell>
          <cell r="C19748" t="str">
            <v>fare</v>
          </cell>
          <cell r="D19748" t="str">
            <v>paid</v>
          </cell>
          <cell r="E19748">
            <v>800</v>
          </cell>
        </row>
        <row r="19749">
          <cell r="B19749" t="str">
            <v>BAH 12th Floor</v>
          </cell>
          <cell r="C19749" t="str">
            <v>HS Ahmed Ally</v>
          </cell>
          <cell r="D19749" t="str">
            <v>Online to HS ahmed ally in (by al  madina)</v>
          </cell>
          <cell r="E19749">
            <v>200000</v>
          </cell>
        </row>
        <row r="19750">
          <cell r="B19750" t="str">
            <v>VISA Fit-out Office</v>
          </cell>
          <cell r="C19750" t="str">
            <v>Massod tech</v>
          </cell>
          <cell r="D19750" t="str">
            <v>Cash paid</v>
          </cell>
          <cell r="E19750">
            <v>150000</v>
          </cell>
        </row>
        <row r="19751">
          <cell r="B19751" t="str">
            <v>GSK DMC</v>
          </cell>
          <cell r="C19751" t="str">
            <v>fare</v>
          </cell>
          <cell r="D19751" t="str">
            <v>paid for pioneer steel wareshouse to site</v>
          </cell>
          <cell r="E19751">
            <v>5000</v>
          </cell>
        </row>
        <row r="19752">
          <cell r="B19752" t="str">
            <v>O/M The Place</v>
          </cell>
          <cell r="C19752" t="str">
            <v>Tariq sahab</v>
          </cell>
          <cell r="D19752" t="str">
            <v>Cash paid for VFD and other items purhcased</v>
          </cell>
          <cell r="E19752">
            <v>150000</v>
          </cell>
        </row>
        <row r="19753">
          <cell r="B19753" t="str">
            <v>Ernst &amp; Young</v>
          </cell>
          <cell r="C19753" t="str">
            <v>sadiq pipe</v>
          </cell>
          <cell r="D19753" t="str">
            <v>cash paid</v>
          </cell>
          <cell r="E19753">
            <v>250000</v>
          </cell>
        </row>
        <row r="19754">
          <cell r="C19754" t="str">
            <v>Nexus engineering</v>
          </cell>
          <cell r="D19754" t="str">
            <v>cash paid</v>
          </cell>
          <cell r="E19754">
            <v>12500</v>
          </cell>
        </row>
        <row r="19755">
          <cell r="B19755" t="str">
            <v>GSK DMC</v>
          </cell>
          <cell r="C19755" t="str">
            <v>sajid pipe</v>
          </cell>
          <cell r="D19755" t="str">
            <v>cash paid</v>
          </cell>
          <cell r="E19755">
            <v>120000</v>
          </cell>
        </row>
        <row r="19756">
          <cell r="B19756" t="str">
            <v>Engro 3rd &amp; 8th Floor</v>
          </cell>
          <cell r="C19756" t="str">
            <v>fame international</v>
          </cell>
          <cell r="D19756" t="str">
            <v>Online to Fame international (Online by Al mdina)</v>
          </cell>
          <cell r="E19756">
            <v>54400</v>
          </cell>
        </row>
        <row r="19757">
          <cell r="B19757" t="str">
            <v>Ernst &amp; Young</v>
          </cell>
          <cell r="C19757" t="str">
            <v>Global Technologies</v>
          </cell>
          <cell r="D19757" t="str">
            <v>Online to Global technologies (Online by Al mdina)</v>
          </cell>
          <cell r="E19757">
            <v>500000</v>
          </cell>
        </row>
        <row r="19758">
          <cell r="B19758" t="str">
            <v>kumail bhai</v>
          </cell>
          <cell r="C19758" t="str">
            <v>Tube traders</v>
          </cell>
          <cell r="D19758" t="str">
            <v>Online to Tube traders (Online by Al mdina) amt = 185,000</v>
          </cell>
          <cell r="E19758">
            <v>7183</v>
          </cell>
        </row>
        <row r="19759">
          <cell r="B19759" t="str">
            <v>PSYCHIATRY JPMC</v>
          </cell>
          <cell r="C19759" t="str">
            <v>Tube traders</v>
          </cell>
          <cell r="D19759" t="str">
            <v>Online to Tube traders (Online by Al mdina) amt = 185,000</v>
          </cell>
          <cell r="E19759">
            <v>9034</v>
          </cell>
        </row>
        <row r="19760">
          <cell r="B19760" t="str">
            <v>Food Court (Hydery)</v>
          </cell>
          <cell r="C19760" t="str">
            <v>Tube traders</v>
          </cell>
          <cell r="D19760" t="str">
            <v>Online to Tube traders (Online by Al mdina) amt = 185,000</v>
          </cell>
          <cell r="E19760">
            <v>5194</v>
          </cell>
        </row>
        <row r="19761">
          <cell r="B19761" t="str">
            <v>Meezan bank Head office</v>
          </cell>
          <cell r="C19761" t="str">
            <v>Tube traders</v>
          </cell>
          <cell r="D19761" t="str">
            <v>Online to Tube traders (Online by Al mdina) amt = 185,000</v>
          </cell>
          <cell r="E19761">
            <v>81179</v>
          </cell>
        </row>
        <row r="19762">
          <cell r="B19762" t="str">
            <v>BAH 22 &amp; 23rd Floor</v>
          </cell>
          <cell r="C19762" t="str">
            <v>Tube traders</v>
          </cell>
          <cell r="D19762" t="str">
            <v>Online to Tube traders (Online by Al mdina) amt = 185,000</v>
          </cell>
          <cell r="E19762">
            <v>21030</v>
          </cell>
        </row>
        <row r="19763">
          <cell r="B19763" t="str">
            <v>Engro office</v>
          </cell>
          <cell r="C19763" t="str">
            <v>Tube traders</v>
          </cell>
          <cell r="D19763" t="str">
            <v>Online to Tube traders (Online by Al mdina) amt = 185,000</v>
          </cell>
          <cell r="E19763">
            <v>5434</v>
          </cell>
        </row>
        <row r="19764">
          <cell r="B19764" t="str">
            <v>Daraz Office</v>
          </cell>
          <cell r="C19764" t="str">
            <v>Tube traders</v>
          </cell>
          <cell r="D19764" t="str">
            <v>Online to Tube traders (Online by Al mdina) amt = 185,000</v>
          </cell>
          <cell r="E19764">
            <v>10407</v>
          </cell>
        </row>
        <row r="19765">
          <cell r="B19765" t="str">
            <v>O/M NASTP</v>
          </cell>
          <cell r="C19765" t="str">
            <v>Tube traders</v>
          </cell>
          <cell r="D19765" t="str">
            <v>Online to Tube traders (Online by Al mdina) amt = 185,000</v>
          </cell>
          <cell r="E19765">
            <v>43136</v>
          </cell>
        </row>
        <row r="19766">
          <cell r="B19766" t="str">
            <v>3rd Floor NASTP</v>
          </cell>
          <cell r="C19766" t="str">
            <v>Tube traders</v>
          </cell>
          <cell r="D19766" t="str">
            <v>Online to Tube traders (Online by Al mdina) amt = 185,000</v>
          </cell>
          <cell r="E19766">
            <v>2016</v>
          </cell>
        </row>
        <row r="19767">
          <cell r="B19767" t="str">
            <v>Engro 3rd &amp; 8th Floor</v>
          </cell>
          <cell r="C19767" t="str">
            <v>Tube traders</v>
          </cell>
          <cell r="D19767" t="str">
            <v>Online to Tube traders (Online by Al mdina) amt = 185,000</v>
          </cell>
          <cell r="E19767">
            <v>387</v>
          </cell>
        </row>
        <row r="19768">
          <cell r="B19768" t="str">
            <v>O/M The Place</v>
          </cell>
          <cell r="C19768" t="str">
            <v>Tariq sahab</v>
          </cell>
          <cell r="D19768" t="str">
            <v>Cash paid for VFD and other items purhcased (given by BH)</v>
          </cell>
          <cell r="E19768">
            <v>50000</v>
          </cell>
        </row>
        <row r="19769">
          <cell r="B19769" t="str">
            <v>GSK DMC</v>
          </cell>
          <cell r="C19769" t="str">
            <v>misc</v>
          </cell>
          <cell r="D19769" t="str">
            <v>purchased dammer tape and fuel given to lateef</v>
          </cell>
          <cell r="E19769">
            <v>600</v>
          </cell>
        </row>
        <row r="19770">
          <cell r="B19770" t="str">
            <v>Engro 3rd &amp; 8th Floor</v>
          </cell>
          <cell r="C19770" t="str">
            <v>Malik brother</v>
          </cell>
          <cell r="D19770" t="str">
            <v>Online to malik brother for AGP pipe (Online by al madina)</v>
          </cell>
          <cell r="E19770">
            <v>215140</v>
          </cell>
        </row>
        <row r="19771">
          <cell r="B19771" t="str">
            <v>O/M The Place</v>
          </cell>
          <cell r="C19771" t="str">
            <v>KRC total solution</v>
          </cell>
          <cell r="D19771" t="str">
            <v>Online to anas engineering in the place (online by Al madina)</v>
          </cell>
          <cell r="E19771">
            <v>30000</v>
          </cell>
        </row>
        <row r="19772">
          <cell r="B19772" t="str">
            <v>Engro 3rd &amp; 8th Floor</v>
          </cell>
          <cell r="C19772" t="str">
            <v>HS Ahmed ally</v>
          </cell>
          <cell r="D19772" t="str">
            <v>cash paid for fier extinguishers 04 nos</v>
          </cell>
          <cell r="E19772">
            <v>52000</v>
          </cell>
        </row>
        <row r="19773">
          <cell r="B19773" t="str">
            <v>office</v>
          </cell>
          <cell r="C19773" t="str">
            <v>office</v>
          </cell>
          <cell r="D19773" t="str">
            <v>umer for office use</v>
          </cell>
          <cell r="E19773">
            <v>4000</v>
          </cell>
        </row>
        <row r="19774">
          <cell r="B19774" t="str">
            <v>GSK DMC</v>
          </cell>
          <cell r="C19774" t="str">
            <v>fuel</v>
          </cell>
          <cell r="D19774" t="str">
            <v>claimed by ahsan office</v>
          </cell>
          <cell r="E19774">
            <v>500</v>
          </cell>
        </row>
        <row r="19775">
          <cell r="B19775" t="str">
            <v>Various sites</v>
          </cell>
          <cell r="C19775" t="str">
            <v>drawings</v>
          </cell>
          <cell r="D19775" t="str">
            <v>cash paid</v>
          </cell>
          <cell r="E19775">
            <v>10000</v>
          </cell>
        </row>
        <row r="19776">
          <cell r="B19776" t="str">
            <v xml:space="preserve">MHR Personal </v>
          </cell>
          <cell r="C19776" t="str">
            <v>utilities bills</v>
          </cell>
          <cell r="D19776" t="str">
            <v>ptcl bills paid</v>
          </cell>
          <cell r="E19776">
            <v>3090</v>
          </cell>
        </row>
        <row r="19777">
          <cell r="B19777" t="str">
            <v>office</v>
          </cell>
          <cell r="C19777" t="str">
            <v>utilities bills</v>
          </cell>
          <cell r="D19777" t="str">
            <v>ptcl bills paid</v>
          </cell>
          <cell r="E19777">
            <v>9435</v>
          </cell>
        </row>
        <row r="19778">
          <cell r="B19778" t="str">
            <v>Meezan bank Head office</v>
          </cell>
          <cell r="C19778" t="str">
            <v>zubair duct</v>
          </cell>
          <cell r="D19778" t="str">
            <v>cash paid</v>
          </cell>
          <cell r="E19778">
            <v>250000</v>
          </cell>
        </row>
        <row r="19779">
          <cell r="B19779" t="str">
            <v>PSYCHIATRY JPMC</v>
          </cell>
          <cell r="C19779" t="str">
            <v>Pioneer Steel</v>
          </cell>
          <cell r="D19779" t="str">
            <v>cash paid</v>
          </cell>
          <cell r="E19779">
            <v>22000</v>
          </cell>
        </row>
        <row r="19780">
          <cell r="B19780" t="str">
            <v>Meezan bank Head office</v>
          </cell>
          <cell r="C19780" t="str">
            <v>Pioneer Steel</v>
          </cell>
          <cell r="D19780" t="str">
            <v>cash paid</v>
          </cell>
          <cell r="E19780">
            <v>43600</v>
          </cell>
        </row>
        <row r="19781">
          <cell r="B19781" t="str">
            <v>BAH 12th Floor</v>
          </cell>
          <cell r="C19781" t="str">
            <v>transportation</v>
          </cell>
          <cell r="D19781" t="str">
            <v>easy paisa to saleem for fcu Lifitng</v>
          </cell>
          <cell r="E19781">
            <v>20000</v>
          </cell>
        </row>
        <row r="19782">
          <cell r="B19782" t="str">
            <v>o/m NASTP</v>
          </cell>
          <cell r="C19782" t="str">
            <v>MSE Acc</v>
          </cell>
          <cell r="D19782" t="str">
            <v>Rs 5 Lac on Jan 24 bill in acc of MSE acc as BH recommended</v>
          </cell>
          <cell r="E19782">
            <v>400000</v>
          </cell>
        </row>
        <row r="19783">
          <cell r="B19783" t="str">
            <v>o/m NASTP</v>
          </cell>
          <cell r="C19783" t="str">
            <v>MSE Acc</v>
          </cell>
          <cell r="D19783" t="str">
            <v>Rs 5 Lac on Feb 24 bill in acc of MSE acc as BH recommended</v>
          </cell>
          <cell r="E19783">
            <v>400000</v>
          </cell>
        </row>
        <row r="19784">
          <cell r="B19784" t="str">
            <v>GSK DMC</v>
          </cell>
          <cell r="C19784" t="str">
            <v>Captive air</v>
          </cell>
          <cell r="D19784" t="str">
            <v>Received from NEC in acc of Engro (Given to captive air against GSK FCU and WCPU deal as 50% advance)</v>
          </cell>
          <cell r="E19784">
            <v>1458946</v>
          </cell>
        </row>
        <row r="19785">
          <cell r="B19785" t="str">
            <v>BAF maintenance</v>
          </cell>
          <cell r="C19785" t="str">
            <v>material</v>
          </cell>
          <cell r="D19785" t="str">
            <v>MCB cq 1973738905 (purchased cooling tower fan)</v>
          </cell>
          <cell r="E19785">
            <v>105000</v>
          </cell>
        </row>
        <row r="19786">
          <cell r="B19786" t="str">
            <v>Engro 3rd &amp; 8th Floor</v>
          </cell>
          <cell r="C19786" t="str">
            <v>Mehran Engineering</v>
          </cell>
          <cell r="D19786" t="str">
            <v>Received from aisha Interiors 20% Mob advance against HVAC work 
(Given to Mehran Engineering in Engro Advance)</v>
          </cell>
          <cell r="E19786">
            <v>1056979</v>
          </cell>
        </row>
        <row r="19787">
          <cell r="B19787" t="str">
            <v>CITI Bank</v>
          </cell>
          <cell r="C19787" t="str">
            <v>JES</v>
          </cell>
          <cell r="D19787" t="str">
            <v>Received from aisha Interiors 20% Mob advance against HVAC work 
(Given to JES in Citi bank Advance)</v>
          </cell>
          <cell r="E19787">
            <v>1056979</v>
          </cell>
        </row>
        <row r="19788">
          <cell r="B19788" t="str">
            <v>Engro 3rd &amp; 8th Floor</v>
          </cell>
          <cell r="C19788" t="str">
            <v>IMS Engineering</v>
          </cell>
          <cell r="D19788" t="str">
            <v>Received from aisha Interiors 20% Mob advance against HVAC work 
(Given to IMS Engineering in Engro Advance)</v>
          </cell>
          <cell r="E19788">
            <v>1056979</v>
          </cell>
        </row>
        <row r="19789">
          <cell r="B19789" t="str">
            <v>Engro 3rd &amp; 8th Floor</v>
          </cell>
          <cell r="C19789" t="str">
            <v>IMS Engineering</v>
          </cell>
          <cell r="D19789" t="str">
            <v>Received from aisha Interiors 20% Mob advance against HVAC work 
(Given to IMS Engineering in Engro Advance)</v>
          </cell>
          <cell r="E19789">
            <v>1056979</v>
          </cell>
        </row>
        <row r="19790">
          <cell r="B19790" t="str">
            <v>Engro 3rd &amp; 8th Floor</v>
          </cell>
          <cell r="C19790" t="str">
            <v>IMS Engineering</v>
          </cell>
          <cell r="D19790" t="str">
            <v>Received from Total BAHL branch chq (Given to IMS in engro deal)</v>
          </cell>
          <cell r="E19790">
            <v>700000</v>
          </cell>
        </row>
        <row r="19791">
          <cell r="B19791" t="str">
            <v>Engro 3rd &amp; 8th Floor</v>
          </cell>
          <cell r="C19791" t="str">
            <v>IMS Engineering</v>
          </cell>
          <cell r="D19791" t="str">
            <v>Received from Total BAHL branch chq (Given to IMS in engro deal)</v>
          </cell>
          <cell r="E19791">
            <v>770000</v>
          </cell>
        </row>
        <row r="19792">
          <cell r="B19792" t="str">
            <v>Engro 3rd &amp; 8th Floor</v>
          </cell>
          <cell r="C19792" t="str">
            <v>IMS Engineering</v>
          </cell>
          <cell r="D19792" t="str">
            <v>Received from Total BAHL branch chq (Given to IMS in engro deal)</v>
          </cell>
          <cell r="E19792">
            <v>525000</v>
          </cell>
        </row>
        <row r="19793">
          <cell r="B19793" t="str">
            <v>o/m NASTP</v>
          </cell>
          <cell r="C19793" t="str">
            <v>Received</v>
          </cell>
          <cell r="D19793" t="str">
            <v>Received from NASTP (Mar 24 + April Bill)</v>
          </cell>
          <cell r="F19793">
            <v>3456382</v>
          </cell>
        </row>
        <row r="19794">
          <cell r="B19794" t="str">
            <v>Meezan bank Head office</v>
          </cell>
          <cell r="C19794" t="str">
            <v>Received</v>
          </cell>
          <cell r="D19794" t="str">
            <v>Received from Total BAHL branch chq (Given to IMS in engro deal)</v>
          </cell>
          <cell r="F19794">
            <v>700000</v>
          </cell>
        </row>
        <row r="19795">
          <cell r="B19795" t="str">
            <v>Meezan bank Head office</v>
          </cell>
          <cell r="C19795" t="str">
            <v>Received</v>
          </cell>
          <cell r="D19795" t="str">
            <v>Received from Total BAHL branch chq (Given to IMS in engro deal)</v>
          </cell>
          <cell r="F19795">
            <v>770000</v>
          </cell>
        </row>
        <row r="19796">
          <cell r="B19796" t="str">
            <v>Meezan bank Head office</v>
          </cell>
          <cell r="C19796" t="str">
            <v>Received</v>
          </cell>
          <cell r="D19796" t="str">
            <v>Received from Total BAHL branch chq (Given to IMS in engro deal)</v>
          </cell>
          <cell r="F19796">
            <v>525000</v>
          </cell>
        </row>
        <row r="19797">
          <cell r="B19797" t="str">
            <v>BAH 12th Floor</v>
          </cell>
          <cell r="C19797" t="str">
            <v>Received</v>
          </cell>
          <cell r="D19797" t="str">
            <v>Received from aisha Interiors 20% Mob advance against HVAC work 
(Given to Mehran Engineering in Engro Advance)</v>
          </cell>
          <cell r="F19797">
            <v>1056979</v>
          </cell>
        </row>
        <row r="19798">
          <cell r="B19798" t="str">
            <v>BAH 12th Floor</v>
          </cell>
          <cell r="C19798" t="str">
            <v>Received</v>
          </cell>
          <cell r="D19798" t="str">
            <v>Received from aisha Interiors 20% Mob advance against HVAC work 
(Given to JES in CITI Bank adv)</v>
          </cell>
          <cell r="F19798">
            <v>1056979</v>
          </cell>
        </row>
        <row r="19799">
          <cell r="B19799" t="str">
            <v>BAH 12th Floor</v>
          </cell>
          <cell r="C19799" t="str">
            <v>Received</v>
          </cell>
          <cell r="D19799" t="str">
            <v>Received from aisha Interiors 20% Mob advance against HVAC work 
(Given to IMS Engineering in Engro Advance)</v>
          </cell>
          <cell r="F19799">
            <v>1056979</v>
          </cell>
        </row>
        <row r="19800">
          <cell r="B19800" t="str">
            <v>BAH 12th Floor</v>
          </cell>
          <cell r="C19800" t="str">
            <v>Received</v>
          </cell>
          <cell r="D19800" t="str">
            <v>Received from aisha Interiors 20% Mob advance against HVAC work 
(Given to IMS Engineering in Engro Advance)</v>
          </cell>
          <cell r="F19800">
            <v>1056979</v>
          </cell>
        </row>
        <row r="19801">
          <cell r="B19801" t="str">
            <v>Engro office</v>
          </cell>
          <cell r="C19801" t="str">
            <v>Received</v>
          </cell>
          <cell r="D19801" t="str">
            <v>Received from NEC in acc of Engro (Given to captive air against GSK FCU and WCPU deal)</v>
          </cell>
          <cell r="F19801">
            <v>1458946</v>
          </cell>
        </row>
        <row r="19802">
          <cell r="B19802" t="str">
            <v>BAF maintenance</v>
          </cell>
          <cell r="C19802" t="str">
            <v>Received</v>
          </cell>
          <cell r="D19802" t="str">
            <v>Received from BAFL inter bank fund transfer in MCB</v>
          </cell>
          <cell r="F19802">
            <v>10666429</v>
          </cell>
        </row>
        <row r="19803">
          <cell r="B19803" t="str">
            <v>Engro office</v>
          </cell>
          <cell r="C19803" t="str">
            <v>Received</v>
          </cell>
          <cell r="D19803" t="str">
            <v>Received cash from NEC</v>
          </cell>
          <cell r="F19803">
            <v>1000000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4">
          <cell r="E24">
            <v>3571369.0625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9B506-E7F1-40CE-AE18-6FB3D41D4369}">
  <dimension ref="A1:I29"/>
  <sheetViews>
    <sheetView tabSelected="1" view="pageBreakPreview" zoomScale="85" zoomScaleNormal="85" zoomScaleSheetLayoutView="85" workbookViewId="0">
      <selection activeCell="C22" sqref="C22"/>
    </sheetView>
  </sheetViews>
  <sheetFormatPr defaultColWidth="9.140625" defaultRowHeight="21"/>
  <cols>
    <col min="1" max="1" width="11.5703125" style="422" customWidth="1"/>
    <col min="2" max="2" width="58.7109375" style="422" customWidth="1"/>
    <col min="3" max="3" width="31.85546875" style="422" customWidth="1"/>
    <col min="4" max="4" width="27.42578125" style="421" customWidth="1"/>
    <col min="5" max="8" width="9.140625" style="422"/>
    <col min="9" max="9" width="13.140625" style="422" bestFit="1" customWidth="1"/>
    <col min="10" max="16384" width="9.140625" style="422"/>
  </cols>
  <sheetData>
    <row r="1" spans="1:4">
      <c r="A1" s="449" t="s">
        <v>313</v>
      </c>
      <c r="B1" s="449"/>
      <c r="C1" s="420">
        <v>45069</v>
      </c>
    </row>
    <row r="2" spans="1:4">
      <c r="A2" s="449" t="s">
        <v>296</v>
      </c>
      <c r="B2" s="449"/>
      <c r="C2" s="423"/>
    </row>
    <row r="3" spans="1:4">
      <c r="A3" s="450"/>
      <c r="B3" s="450"/>
      <c r="C3" s="450"/>
    </row>
    <row r="4" spans="1:4">
      <c r="A4" s="425"/>
    </row>
    <row r="5" spans="1:4" ht="31.5">
      <c r="A5" s="451" t="s">
        <v>297</v>
      </c>
      <c r="B5" s="451"/>
      <c r="C5" s="451"/>
      <c r="D5" s="426"/>
    </row>
    <row r="6" spans="1:4">
      <c r="B6" s="452"/>
      <c r="C6" s="452"/>
    </row>
    <row r="7" spans="1:4" ht="46.5">
      <c r="A7" s="453" t="s">
        <v>312</v>
      </c>
      <c r="B7" s="453"/>
      <c r="C7" s="453"/>
      <c r="D7" s="426"/>
    </row>
    <row r="8" spans="1:4">
      <c r="A8" s="424"/>
      <c r="B8" s="424"/>
      <c r="C8" s="427"/>
    </row>
    <row r="9" spans="1:4" ht="27.75" customHeight="1">
      <c r="A9" s="428" t="s">
        <v>279</v>
      </c>
      <c r="B9" s="428" t="s">
        <v>298</v>
      </c>
      <c r="C9" s="428" t="s">
        <v>299</v>
      </c>
      <c r="D9" s="429"/>
    </row>
    <row r="10" spans="1:4" s="433" customFormat="1" ht="43.5" customHeight="1">
      <c r="A10" s="430"/>
      <c r="B10" s="431"/>
      <c r="C10" s="432"/>
      <c r="D10" s="429"/>
    </row>
    <row r="11" spans="1:4" s="433" customFormat="1" ht="43.5" customHeight="1">
      <c r="A11" s="430" t="s">
        <v>300</v>
      </c>
      <c r="B11" s="434" t="s">
        <v>301</v>
      </c>
      <c r="C11" s="432">
        <f>Summary!C21</f>
        <v>26121171.999999996</v>
      </c>
      <c r="D11" s="429"/>
    </row>
    <row r="12" spans="1:4" s="433" customFormat="1" ht="42" customHeight="1">
      <c r="A12" s="430"/>
      <c r="B12" s="434"/>
      <c r="C12" s="432"/>
      <c r="D12" s="429"/>
    </row>
    <row r="13" spans="1:4" ht="33" customHeight="1">
      <c r="A13" s="430"/>
      <c r="B13" s="435" t="s">
        <v>302</v>
      </c>
      <c r="C13" s="436">
        <f>SUM(C10:C11)</f>
        <v>26121171.999999996</v>
      </c>
    </row>
    <row r="14" spans="1:4" ht="24.95" hidden="1" customHeight="1">
      <c r="A14" s="430"/>
      <c r="B14" s="435" t="s">
        <v>303</v>
      </c>
      <c r="C14" s="437"/>
    </row>
    <row r="15" spans="1:4" ht="20.25" hidden="1" customHeight="1">
      <c r="A15" s="448" t="s">
        <v>304</v>
      </c>
      <c r="B15" s="448"/>
      <c r="C15" s="438">
        <f>C13</f>
        <v>26121171.999999996</v>
      </c>
    </row>
    <row r="16" spans="1:4" s="421" customFormat="1" hidden="1">
      <c r="A16" s="439"/>
      <c r="B16" s="439" t="s">
        <v>305</v>
      </c>
      <c r="C16" s="440">
        <v>10000</v>
      </c>
    </row>
    <row r="17" spans="1:9" s="421" customFormat="1" hidden="1">
      <c r="A17" s="439"/>
      <c r="B17" s="439" t="s">
        <v>306</v>
      </c>
      <c r="C17" s="440"/>
    </row>
    <row r="18" spans="1:9" s="421" customFormat="1">
      <c r="A18" s="441"/>
      <c r="B18" s="442"/>
      <c r="C18" s="422"/>
    </row>
    <row r="19" spans="1:9" s="421" customFormat="1" ht="33" customHeight="1">
      <c r="A19" s="430"/>
      <c r="B19" s="435" t="s">
        <v>307</v>
      </c>
      <c r="C19" s="436">
        <f>C13*4.5%</f>
        <v>1175452.7399999998</v>
      </c>
    </row>
    <row r="20" spans="1:9" s="421" customFormat="1" ht="33" customHeight="1">
      <c r="A20" s="430"/>
      <c r="B20" s="435" t="s">
        <v>308</v>
      </c>
      <c r="C20" s="436">
        <f>[12]Sheet1!$E$24</f>
        <v>3571369.0625</v>
      </c>
    </row>
    <row r="21" spans="1:9" s="421" customFormat="1" ht="33" customHeight="1">
      <c r="A21" s="430"/>
      <c r="B21" s="435" t="s">
        <v>309</v>
      </c>
      <c r="C21" s="436">
        <f>C20+C19+C13</f>
        <v>30867993.802499995</v>
      </c>
      <c r="I21" s="421">
        <v>835500</v>
      </c>
    </row>
    <row r="22" spans="1:9" s="421" customFormat="1" ht="33" customHeight="1">
      <c r="A22" s="430"/>
      <c r="B22" s="435" t="s">
        <v>310</v>
      </c>
      <c r="C22" s="436">
        <f ca="1">SUMIF([11]Posting!$B:$F,"DB 15th &amp; 16th Floor",[11]Posting!$F:$F)-I21</f>
        <v>27744816</v>
      </c>
    </row>
    <row r="23" spans="1:9" s="421" customFormat="1" ht="33" customHeight="1">
      <c r="A23" s="430"/>
      <c r="B23" s="435" t="s">
        <v>311</v>
      </c>
      <c r="C23" s="436">
        <f ca="1">C21-C22</f>
        <v>3123177.8024999946</v>
      </c>
    </row>
    <row r="24" spans="1:9" s="421" customFormat="1">
      <c r="A24" s="443"/>
      <c r="B24" s="442"/>
      <c r="C24" s="422"/>
    </row>
    <row r="25" spans="1:9" s="421" customFormat="1">
      <c r="A25" s="444"/>
      <c r="B25" s="442"/>
      <c r="C25" s="422"/>
    </row>
    <row r="26" spans="1:9" s="421" customFormat="1">
      <c r="A26" s="444"/>
      <c r="B26" s="442"/>
      <c r="C26" s="422"/>
    </row>
    <row r="27" spans="1:9" s="421" customFormat="1">
      <c r="A27" s="445"/>
      <c r="B27" s="446"/>
      <c r="C27" s="422"/>
    </row>
    <row r="28" spans="1:9" s="421" customFormat="1">
      <c r="A28" s="445"/>
      <c r="B28" s="446"/>
      <c r="C28" s="422"/>
    </row>
    <row r="29" spans="1:9" s="421" customFormat="1">
      <c r="A29" s="445"/>
      <c r="B29" s="447"/>
      <c r="C29" s="422"/>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E29"/>
  <sheetViews>
    <sheetView topLeftCell="A7" workbookViewId="0">
      <selection activeCell="J15" sqref="J15"/>
    </sheetView>
  </sheetViews>
  <sheetFormatPr defaultRowHeight="15"/>
  <cols>
    <col min="1" max="1" width="6.28515625" style="239" customWidth="1"/>
    <col min="2" max="2" width="61.7109375" style="239" customWidth="1"/>
    <col min="3" max="3" width="21" style="239" customWidth="1"/>
    <col min="5" max="5" width="13.5703125" customWidth="1"/>
  </cols>
  <sheetData>
    <row r="4" spans="1:5" s="258" customFormat="1" ht="18.75">
      <c r="A4" s="386"/>
      <c r="C4" s="387" t="s">
        <v>286</v>
      </c>
    </row>
    <row r="5" spans="1:5" s="258" customFormat="1" ht="18.75">
      <c r="A5" s="386"/>
      <c r="C5" s="387"/>
    </row>
    <row r="6" spans="1:5" s="258" customFormat="1" ht="18.75">
      <c r="A6" s="386"/>
      <c r="C6" s="387"/>
    </row>
    <row r="7" spans="1:5" s="258" customFormat="1" ht="18.75">
      <c r="A7" s="236" t="s">
        <v>278</v>
      </c>
      <c r="C7" s="388">
        <v>45007</v>
      </c>
    </row>
    <row r="8" spans="1:5" s="258" customFormat="1" ht="18.75">
      <c r="A8" s="454" t="s">
        <v>285</v>
      </c>
      <c r="B8" s="454"/>
      <c r="C8" s="389"/>
    </row>
    <row r="9" spans="1:5" s="258" customFormat="1" ht="18.75">
      <c r="A9" s="300"/>
      <c r="C9" s="389"/>
    </row>
    <row r="10" spans="1:5" s="258" customFormat="1" ht="28.5">
      <c r="A10" s="455" t="s">
        <v>291</v>
      </c>
      <c r="B10" s="455"/>
      <c r="C10" s="455"/>
    </row>
    <row r="11" spans="1:5" s="258" customFormat="1" ht="29.25" thickBot="1">
      <c r="A11" s="390"/>
      <c r="B11" s="390"/>
      <c r="C11" s="390"/>
    </row>
    <row r="12" spans="1:5" ht="19.5" thickBot="1">
      <c r="A12" s="391" t="s">
        <v>279</v>
      </c>
      <c r="B12" s="392" t="s">
        <v>0</v>
      </c>
      <c r="C12" s="393" t="s">
        <v>5</v>
      </c>
    </row>
    <row r="13" spans="1:5" ht="18.75">
      <c r="A13" s="394">
        <v>1</v>
      </c>
      <c r="B13" s="394" t="s">
        <v>283</v>
      </c>
      <c r="C13" s="395">
        <f>'HVAC 15'!K135</f>
        <v>13301241.4</v>
      </c>
    </row>
    <row r="14" spans="1:5" ht="19.5" thickBot="1">
      <c r="A14" s="396">
        <v>2</v>
      </c>
      <c r="B14" s="396" t="s">
        <v>280</v>
      </c>
      <c r="C14" s="397">
        <f>'HVAC 16'!K139</f>
        <v>9975455.8999999985</v>
      </c>
    </row>
    <row r="15" spans="1:5" ht="19.5" thickBot="1">
      <c r="A15" s="391"/>
      <c r="B15" s="392" t="s">
        <v>287</v>
      </c>
      <c r="C15" s="398">
        <f>C14+C13</f>
        <v>23276697.299999997</v>
      </c>
    </row>
    <row r="16" spans="1:5" ht="18.75">
      <c r="A16" s="399"/>
      <c r="B16" s="399"/>
      <c r="C16" s="400"/>
      <c r="E16" s="417" t="s">
        <v>288</v>
      </c>
    </row>
    <row r="17" spans="1:3" ht="18.75">
      <c r="A17" s="212">
        <v>1</v>
      </c>
      <c r="B17" s="212" t="s">
        <v>284</v>
      </c>
      <c r="C17" s="303">
        <f>'Fire 15'!K48</f>
        <v>1631714.9</v>
      </c>
    </row>
    <row r="18" spans="1:3" ht="19.5" thickBot="1">
      <c r="A18" s="396">
        <v>2</v>
      </c>
      <c r="B18" s="396" t="s">
        <v>281</v>
      </c>
      <c r="C18" s="397">
        <f>'Fire 16'!K41</f>
        <v>1212759.7999999998</v>
      </c>
    </row>
    <row r="19" spans="1:3" ht="19.5" thickBot="1">
      <c r="A19" s="391"/>
      <c r="B19" s="392" t="s">
        <v>287</v>
      </c>
      <c r="C19" s="398">
        <f>C18+C17</f>
        <v>2844474.6999999997</v>
      </c>
    </row>
    <row r="20" spans="1:3" ht="19.5" thickBot="1">
      <c r="A20" s="399"/>
      <c r="B20" s="399"/>
      <c r="C20" s="400"/>
    </row>
    <row r="21" spans="1:3" ht="21.75" thickBot="1">
      <c r="A21" s="391"/>
      <c r="B21" s="392" t="s">
        <v>282</v>
      </c>
      <c r="C21" s="401">
        <f>C19+C15</f>
        <v>26121171.999999996</v>
      </c>
    </row>
    <row r="22" spans="1:3">
      <c r="C22" s="402"/>
    </row>
    <row r="24" spans="1:3" ht="15.75" hidden="1">
      <c r="A24" s="456" t="s">
        <v>289</v>
      </c>
      <c r="B24" s="456"/>
      <c r="C24" s="456"/>
    </row>
    <row r="26" spans="1:3">
      <c r="B26" s="239" t="s">
        <v>292</v>
      </c>
      <c r="C26" s="419">
        <v>3185218</v>
      </c>
    </row>
    <row r="27" spans="1:3">
      <c r="B27" s="239" t="s">
        <v>293</v>
      </c>
      <c r="C27" s="419">
        <f>C26+C21</f>
        <v>29306389.999999996</v>
      </c>
    </row>
    <row r="28" spans="1:3">
      <c r="B28" s="239" t="s">
        <v>294</v>
      </c>
      <c r="C28" s="402">
        <v>15289715</v>
      </c>
    </row>
    <row r="29" spans="1:3">
      <c r="B29" s="239" t="s">
        <v>295</v>
      </c>
      <c r="C29" s="402">
        <f>C27-C28</f>
        <v>14016674.999999996</v>
      </c>
    </row>
  </sheetData>
  <mergeCells count="3">
    <mergeCell ref="A8:B8"/>
    <mergeCell ref="A10:C10"/>
    <mergeCell ref="A24:C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6"/>
  <sheetViews>
    <sheetView showGridLines="0" topLeftCell="A52" zoomScaleNormal="100" zoomScaleSheetLayoutView="80" workbookViewId="0">
      <selection activeCell="G68" sqref="G68"/>
    </sheetView>
  </sheetViews>
  <sheetFormatPr defaultColWidth="9.140625" defaultRowHeight="15"/>
  <cols>
    <col min="1" max="1" width="6" style="239" customWidth="1"/>
    <col min="2" max="2" width="108.85546875" customWidth="1"/>
    <col min="3" max="3" width="9.140625" customWidth="1"/>
    <col min="4" max="4" width="8.85546875" style="109" customWidth="1"/>
    <col min="5" max="5" width="12.28515625" style="162" bestFit="1" customWidth="1"/>
    <col min="6" max="6" width="12.85546875" style="162" customWidth="1"/>
    <col min="7" max="7" width="10.85546875" style="368" bestFit="1" customWidth="1"/>
    <col min="8" max="8" width="15" style="162" customWidth="1"/>
    <col min="9" max="9" width="12.85546875" style="368" customWidth="1"/>
    <col min="10" max="10" width="12.85546875" style="162" customWidth="1"/>
    <col min="11" max="11" width="16.85546875" style="164" customWidth="1"/>
    <col min="12" max="12" width="14.5703125" style="298" customWidth="1"/>
    <col min="13" max="18" width="9.140625" style="108"/>
  </cols>
  <sheetData>
    <row r="1" spans="1:18" ht="18.75">
      <c r="A1" s="236" t="s">
        <v>124</v>
      </c>
      <c r="B1" s="102"/>
      <c r="C1" s="103"/>
      <c r="D1" s="104"/>
      <c r="E1" s="105"/>
      <c r="F1" s="105"/>
      <c r="G1" s="365"/>
      <c r="H1" s="105"/>
      <c r="I1" s="365"/>
      <c r="J1" s="105"/>
    </row>
    <row r="2" spans="1:18" ht="18.75">
      <c r="A2" s="236" t="s">
        <v>127</v>
      </c>
      <c r="B2" s="102"/>
      <c r="C2" s="103"/>
      <c r="D2" s="104"/>
      <c r="E2" s="105"/>
      <c r="F2" s="105"/>
      <c r="G2" s="365"/>
      <c r="H2" s="105"/>
      <c r="I2" s="365"/>
      <c r="J2" s="105"/>
      <c r="K2" s="107"/>
    </row>
    <row r="3" spans="1:18" ht="18.75">
      <c r="A3" s="236"/>
      <c r="B3" s="102"/>
      <c r="C3" s="103"/>
      <c r="D3" s="104"/>
      <c r="E3" s="105"/>
      <c r="F3" s="105"/>
      <c r="G3" s="365"/>
      <c r="H3" s="105"/>
      <c r="I3" s="365"/>
      <c r="J3" s="105"/>
      <c r="K3" s="110"/>
    </row>
    <row r="4" spans="1:18" ht="23.25" customHeight="1">
      <c r="A4" s="460" t="s">
        <v>276</v>
      </c>
      <c r="B4" s="461" t="s">
        <v>0</v>
      </c>
      <c r="C4" s="468" t="s">
        <v>271</v>
      </c>
      <c r="D4" s="469"/>
      <c r="E4" s="469"/>
      <c r="F4" s="470"/>
      <c r="G4" s="462" t="s">
        <v>290</v>
      </c>
      <c r="H4" s="463"/>
      <c r="I4" s="463"/>
      <c r="J4" s="463"/>
      <c r="K4" s="464"/>
    </row>
    <row r="5" spans="1:18" ht="23.25">
      <c r="A5" s="460"/>
      <c r="B5" s="461"/>
      <c r="C5" s="471"/>
      <c r="D5" s="472"/>
      <c r="E5" s="472"/>
      <c r="F5" s="473"/>
      <c r="G5" s="462" t="s">
        <v>123</v>
      </c>
      <c r="H5" s="463"/>
      <c r="I5" s="465" t="s">
        <v>270</v>
      </c>
      <c r="J5" s="465"/>
      <c r="K5" s="466" t="s">
        <v>275</v>
      </c>
    </row>
    <row r="6" spans="1:18" s="111" customFormat="1" ht="37.5">
      <c r="A6" s="460"/>
      <c r="B6" s="461"/>
      <c r="C6" s="290" t="s">
        <v>1</v>
      </c>
      <c r="D6" s="291" t="s">
        <v>3</v>
      </c>
      <c r="E6" s="293" t="s">
        <v>272</v>
      </c>
      <c r="F6" s="293" t="s">
        <v>273</v>
      </c>
      <c r="G6" s="335" t="s">
        <v>274</v>
      </c>
      <c r="H6" s="293" t="s">
        <v>5</v>
      </c>
      <c r="I6" s="335" t="s">
        <v>274</v>
      </c>
      <c r="J6" s="293" t="s">
        <v>5</v>
      </c>
      <c r="K6" s="467"/>
      <c r="L6" s="299"/>
      <c r="M6" s="112"/>
      <c r="N6" s="112"/>
      <c r="O6" s="112"/>
      <c r="P6" s="112"/>
      <c r="Q6" s="112"/>
      <c r="R6" s="112"/>
    </row>
    <row r="7" spans="1:18" s="124" customFormat="1" ht="18.75">
      <c r="A7" s="229">
        <v>1</v>
      </c>
      <c r="B7" s="166" t="s">
        <v>128</v>
      </c>
      <c r="C7" s="165"/>
      <c r="D7" s="167"/>
      <c r="E7" s="168"/>
      <c r="F7" s="168"/>
      <c r="G7" s="381"/>
      <c r="H7" s="168"/>
      <c r="I7" s="381"/>
      <c r="J7" s="168"/>
      <c r="K7" s="169"/>
      <c r="L7" s="274"/>
      <c r="M7" s="123"/>
      <c r="N7" s="123"/>
      <c r="O7" s="123"/>
      <c r="P7" s="123"/>
      <c r="Q7" s="123"/>
      <c r="R7" s="123"/>
    </row>
    <row r="8" spans="1:18" ht="18.75">
      <c r="A8" s="237"/>
      <c r="B8" s="170"/>
      <c r="C8" s="171"/>
      <c r="D8" s="172"/>
      <c r="E8" s="173"/>
      <c r="F8" s="173"/>
      <c r="G8" s="382"/>
      <c r="H8" s="173"/>
      <c r="I8" s="382"/>
      <c r="J8" s="173"/>
      <c r="K8" s="174"/>
    </row>
    <row r="9" spans="1:18" s="124" customFormat="1" ht="18.75">
      <c r="A9" s="198">
        <v>1.1000000000000001</v>
      </c>
      <c r="B9" s="176" t="s">
        <v>129</v>
      </c>
      <c r="C9" s="175"/>
      <c r="D9" s="177"/>
      <c r="E9" s="178"/>
      <c r="F9" s="178"/>
      <c r="G9" s="383"/>
      <c r="H9" s="178"/>
      <c r="I9" s="383"/>
      <c r="J9" s="178"/>
      <c r="K9" s="179"/>
      <c r="L9" s="274"/>
      <c r="M9" s="123"/>
      <c r="N9" s="123"/>
      <c r="O9" s="123"/>
      <c r="P9" s="123"/>
      <c r="Q9" s="123"/>
      <c r="R9" s="123"/>
    </row>
    <row r="10" spans="1:18" s="124" customFormat="1" ht="75">
      <c r="A10" s="237"/>
      <c r="B10" s="180" t="s">
        <v>130</v>
      </c>
      <c r="C10" s="171"/>
      <c r="D10" s="172"/>
      <c r="E10" s="181"/>
      <c r="F10" s="181"/>
      <c r="G10" s="382"/>
      <c r="H10" s="181"/>
      <c r="I10" s="382"/>
      <c r="J10" s="181"/>
      <c r="K10" s="182"/>
      <c r="L10" s="274"/>
      <c r="M10" s="123"/>
      <c r="N10" s="123"/>
      <c r="O10" s="123"/>
      <c r="P10" s="123"/>
      <c r="Q10" s="123"/>
      <c r="R10" s="123"/>
    </row>
    <row r="11" spans="1:18" s="137" customFormat="1" ht="18.75">
      <c r="A11" s="183" t="s">
        <v>12</v>
      </c>
      <c r="B11" s="184" t="s">
        <v>131</v>
      </c>
      <c r="C11" s="183" t="s">
        <v>132</v>
      </c>
      <c r="D11" s="185">
        <v>20</v>
      </c>
      <c r="E11" s="234">
        <v>285000</v>
      </c>
      <c r="F11" s="234">
        <v>3000</v>
      </c>
      <c r="G11" s="339">
        <v>20</v>
      </c>
      <c r="H11" s="234">
        <f>G11*E11</f>
        <v>5700000</v>
      </c>
      <c r="I11" s="339">
        <f>G11</f>
        <v>20</v>
      </c>
      <c r="J11" s="234">
        <f>I11*F11</f>
        <v>60000</v>
      </c>
      <c r="K11" s="235">
        <f>J11+H11</f>
        <v>5760000</v>
      </c>
      <c r="L11" s="274"/>
      <c r="M11" s="141"/>
      <c r="N11" s="141"/>
      <c r="O11" s="141"/>
      <c r="P11" s="141"/>
      <c r="Q11" s="141"/>
      <c r="R11" s="141"/>
    </row>
    <row r="12" spans="1:18" s="137" customFormat="1" ht="18.75">
      <c r="A12" s="183" t="s">
        <v>11</v>
      </c>
      <c r="B12" s="184" t="s">
        <v>133</v>
      </c>
      <c r="C12" s="183" t="s">
        <v>132</v>
      </c>
      <c r="D12" s="187">
        <v>5</v>
      </c>
      <c r="E12" s="234">
        <v>125000</v>
      </c>
      <c r="F12" s="234">
        <v>3000</v>
      </c>
      <c r="G12" s="339">
        <v>5</v>
      </c>
      <c r="H12" s="234">
        <f>G12*E12</f>
        <v>625000</v>
      </c>
      <c r="I12" s="339">
        <f t="shared" ref="I12:I13" si="0">G12</f>
        <v>5</v>
      </c>
      <c r="J12" s="234">
        <f>I12*F12</f>
        <v>15000</v>
      </c>
      <c r="K12" s="235">
        <f>J12+H12</f>
        <v>640000</v>
      </c>
      <c r="L12" s="274"/>
      <c r="M12" s="141"/>
      <c r="N12" s="141"/>
      <c r="O12" s="141"/>
      <c r="P12" s="141"/>
      <c r="Q12" s="141"/>
      <c r="R12" s="141"/>
    </row>
    <row r="13" spans="1:18" s="137" customFormat="1" ht="18.75">
      <c r="A13" s="183" t="s">
        <v>39</v>
      </c>
      <c r="B13" s="184" t="s">
        <v>134</v>
      </c>
      <c r="C13" s="183" t="s">
        <v>135</v>
      </c>
      <c r="D13" s="187">
        <v>1</v>
      </c>
      <c r="E13" s="234">
        <v>300000</v>
      </c>
      <c r="F13" s="234">
        <v>35000</v>
      </c>
      <c r="G13" s="339">
        <v>1</v>
      </c>
      <c r="H13" s="234">
        <f>G13*E13</f>
        <v>300000</v>
      </c>
      <c r="I13" s="339">
        <f t="shared" si="0"/>
        <v>1</v>
      </c>
      <c r="J13" s="234">
        <f>I13*F13</f>
        <v>35000</v>
      </c>
      <c r="K13" s="235">
        <f>J13+H13</f>
        <v>335000</v>
      </c>
      <c r="L13" s="274"/>
      <c r="M13" s="141"/>
      <c r="N13" s="141"/>
      <c r="O13" s="141"/>
      <c r="P13" s="141"/>
      <c r="Q13" s="141"/>
      <c r="R13" s="141"/>
    </row>
    <row r="14" spans="1:18" s="124" customFormat="1" ht="18.75">
      <c r="A14" s="237"/>
      <c r="B14" s="188"/>
      <c r="C14" s="171"/>
      <c r="D14" s="189"/>
      <c r="E14" s="181"/>
      <c r="F14" s="181"/>
      <c r="G14" s="382"/>
      <c r="H14" s="181"/>
      <c r="I14" s="382"/>
      <c r="J14" s="181"/>
      <c r="K14" s="182"/>
      <c r="L14" s="274"/>
      <c r="M14" s="123"/>
      <c r="N14" s="123"/>
      <c r="O14" s="123"/>
      <c r="P14" s="123"/>
      <c r="Q14" s="123"/>
      <c r="R14" s="123"/>
    </row>
    <row r="15" spans="1:18" s="124" customFormat="1" ht="18.75">
      <c r="A15" s="198">
        <f>A9+0.1</f>
        <v>1.2000000000000002</v>
      </c>
      <c r="B15" s="176" t="s">
        <v>136</v>
      </c>
      <c r="C15" s="175"/>
      <c r="D15" s="177"/>
      <c r="E15" s="190"/>
      <c r="F15" s="190"/>
      <c r="G15" s="383"/>
      <c r="H15" s="190"/>
      <c r="I15" s="383"/>
      <c r="J15" s="190"/>
      <c r="K15" s="191"/>
      <c r="L15" s="274"/>
      <c r="M15" s="123"/>
      <c r="N15" s="123"/>
      <c r="O15" s="123"/>
      <c r="P15" s="123"/>
      <c r="Q15" s="123"/>
      <c r="R15" s="123"/>
    </row>
    <row r="16" spans="1:18" s="124" customFormat="1" ht="75">
      <c r="A16" s="237"/>
      <c r="B16" s="180" t="s">
        <v>137</v>
      </c>
      <c r="C16" s="183" t="s">
        <v>135</v>
      </c>
      <c r="D16" s="185">
        <v>1</v>
      </c>
      <c r="E16" s="457" t="s">
        <v>277</v>
      </c>
      <c r="F16" s="458"/>
      <c r="G16" s="336"/>
      <c r="H16" s="234"/>
      <c r="I16" s="336">
        <f t="shared" ref="I16" si="1">G16</f>
        <v>0</v>
      </c>
      <c r="J16" s="234">
        <f>I16*F16</f>
        <v>0</v>
      </c>
      <c r="K16" s="235">
        <f>J16+H16</f>
        <v>0</v>
      </c>
      <c r="L16" s="274"/>
      <c r="M16" s="123"/>
      <c r="N16" s="123"/>
      <c r="O16" s="123"/>
      <c r="P16" s="123"/>
      <c r="Q16" s="123"/>
      <c r="R16" s="123"/>
    </row>
    <row r="17" spans="1:18" s="124" customFormat="1" ht="18.75">
      <c r="A17" s="237"/>
      <c r="B17" s="188"/>
      <c r="C17" s="171"/>
      <c r="D17" s="189"/>
      <c r="E17" s="181"/>
      <c r="F17" s="181"/>
      <c r="G17" s="382"/>
      <c r="H17" s="181"/>
      <c r="I17" s="382"/>
      <c r="J17" s="181"/>
      <c r="K17" s="182"/>
      <c r="L17" s="274"/>
      <c r="M17" s="123"/>
      <c r="N17" s="123"/>
      <c r="O17" s="123"/>
      <c r="P17" s="123"/>
      <c r="Q17" s="123"/>
      <c r="R17" s="123"/>
    </row>
    <row r="18" spans="1:18" s="124" customFormat="1" ht="18.75">
      <c r="A18" s="198">
        <f>A15+0.1</f>
        <v>1.3000000000000003</v>
      </c>
      <c r="B18" s="176" t="s">
        <v>138</v>
      </c>
      <c r="C18" s="175"/>
      <c r="D18" s="177"/>
      <c r="E18" s="178"/>
      <c r="F18" s="178"/>
      <c r="G18" s="383"/>
      <c r="H18" s="178"/>
      <c r="I18" s="383"/>
      <c r="J18" s="178"/>
      <c r="K18" s="179"/>
      <c r="L18" s="274"/>
      <c r="M18" s="123"/>
      <c r="N18" s="123"/>
      <c r="O18" s="123"/>
      <c r="P18" s="123"/>
      <c r="Q18" s="123"/>
      <c r="R18" s="123"/>
    </row>
    <row r="19" spans="1:18" s="124" customFormat="1" ht="112.5">
      <c r="A19" s="237"/>
      <c r="B19" s="180" t="s">
        <v>139</v>
      </c>
      <c r="C19" s="171"/>
      <c r="D19" s="189"/>
      <c r="E19" s="173"/>
      <c r="F19" s="173"/>
      <c r="G19" s="382"/>
      <c r="H19" s="173"/>
      <c r="I19" s="382"/>
      <c r="J19" s="173"/>
      <c r="K19" s="174"/>
      <c r="L19" s="274"/>
      <c r="M19" s="123"/>
      <c r="N19" s="123"/>
      <c r="O19" s="123"/>
      <c r="P19" s="123"/>
      <c r="Q19" s="123"/>
      <c r="R19" s="123"/>
    </row>
    <row r="20" spans="1:18" s="124" customFormat="1" ht="18.75">
      <c r="A20" s="183" t="s">
        <v>12</v>
      </c>
      <c r="B20" s="192" t="s">
        <v>140</v>
      </c>
      <c r="C20" s="183" t="s">
        <v>63</v>
      </c>
      <c r="D20" s="185">
        <v>1</v>
      </c>
      <c r="E20" s="186">
        <v>229000</v>
      </c>
      <c r="F20" s="186">
        <v>30000</v>
      </c>
      <c r="G20" s="339">
        <v>1</v>
      </c>
      <c r="H20" s="234">
        <f>G20*E20</f>
        <v>229000</v>
      </c>
      <c r="I20" s="339">
        <f t="shared" ref="I20" si="2">G20</f>
        <v>1</v>
      </c>
      <c r="J20" s="234">
        <f>I20*F20</f>
        <v>30000</v>
      </c>
      <c r="K20" s="235">
        <f>J20+H20</f>
        <v>259000</v>
      </c>
      <c r="L20" s="274"/>
      <c r="M20" s="123"/>
      <c r="N20" s="123"/>
      <c r="O20" s="123"/>
      <c r="P20" s="123"/>
      <c r="Q20" s="123"/>
      <c r="R20" s="123"/>
    </row>
    <row r="21" spans="1:18" s="124" customFormat="1" ht="18.75">
      <c r="A21" s="237"/>
      <c r="B21" s="188"/>
      <c r="C21" s="183"/>
      <c r="D21" s="185"/>
      <c r="E21" s="215"/>
      <c r="F21" s="215"/>
      <c r="G21" s="373"/>
      <c r="H21" s="215"/>
      <c r="I21" s="373"/>
      <c r="J21" s="215"/>
      <c r="K21" s="216"/>
      <c r="L21" s="274"/>
      <c r="M21" s="123"/>
      <c r="N21" s="123"/>
      <c r="O21" s="123"/>
      <c r="P21" s="123"/>
      <c r="Q21" s="123"/>
      <c r="R21" s="123"/>
    </row>
    <row r="22" spans="1:18" s="124" customFormat="1" ht="18.75">
      <c r="A22" s="198">
        <f>A18+0.1</f>
        <v>1.4000000000000004</v>
      </c>
      <c r="B22" s="176" t="s">
        <v>141</v>
      </c>
      <c r="C22" s="198"/>
      <c r="D22" s="200"/>
      <c r="E22" s="218"/>
      <c r="F22" s="218"/>
      <c r="G22" s="375"/>
      <c r="H22" s="218"/>
      <c r="I22" s="375"/>
      <c r="J22" s="218"/>
      <c r="K22" s="219"/>
      <c r="L22" s="274"/>
      <c r="M22" s="123"/>
      <c r="N22" s="123"/>
      <c r="O22" s="123"/>
      <c r="P22" s="123"/>
      <c r="Q22" s="123"/>
      <c r="R22" s="123"/>
    </row>
    <row r="23" spans="1:18" s="124" customFormat="1" ht="56.25">
      <c r="A23" s="237"/>
      <c r="B23" s="180" t="s">
        <v>142</v>
      </c>
      <c r="C23" s="183"/>
      <c r="D23" s="185"/>
      <c r="E23" s="215"/>
      <c r="F23" s="215"/>
      <c r="G23" s="373"/>
      <c r="H23" s="215"/>
      <c r="I23" s="373"/>
      <c r="J23" s="215"/>
      <c r="K23" s="216"/>
      <c r="L23" s="274"/>
      <c r="M23" s="123"/>
      <c r="N23" s="123"/>
      <c r="O23" s="123"/>
      <c r="P23" s="123"/>
      <c r="Q23" s="123"/>
      <c r="R23" s="123"/>
    </row>
    <row r="24" spans="1:18" s="124" customFormat="1" ht="18.75">
      <c r="A24" s="183" t="s">
        <v>12</v>
      </c>
      <c r="B24" s="192" t="s">
        <v>143</v>
      </c>
      <c r="C24" s="183"/>
      <c r="D24" s="185"/>
      <c r="E24" s="215"/>
      <c r="F24" s="215"/>
      <c r="G24" s="373"/>
      <c r="H24" s="215"/>
      <c r="I24" s="373"/>
      <c r="J24" s="215"/>
      <c r="K24" s="221"/>
      <c r="L24" s="274"/>
      <c r="M24" s="123"/>
      <c r="N24" s="123"/>
      <c r="O24" s="123"/>
      <c r="P24" s="123"/>
      <c r="Q24" s="123"/>
      <c r="R24" s="123"/>
    </row>
    <row r="25" spans="1:18" s="124" customFormat="1" ht="18.75">
      <c r="A25" s="183" t="s">
        <v>144</v>
      </c>
      <c r="B25" s="192" t="s">
        <v>145</v>
      </c>
      <c r="C25" s="183" t="s">
        <v>132</v>
      </c>
      <c r="D25" s="185">
        <v>4</v>
      </c>
      <c r="E25" s="186">
        <v>4500</v>
      </c>
      <c r="F25" s="186">
        <v>1000</v>
      </c>
      <c r="G25" s="339">
        <v>2</v>
      </c>
      <c r="H25" s="234">
        <f>G25*E25</f>
        <v>9000</v>
      </c>
      <c r="I25" s="339">
        <f t="shared" ref="I25" si="3">G25</f>
        <v>2</v>
      </c>
      <c r="J25" s="234">
        <f>I25*F25</f>
        <v>2000</v>
      </c>
      <c r="K25" s="235">
        <f>J25+H25</f>
        <v>11000</v>
      </c>
      <c r="L25" s="274"/>
      <c r="M25" s="123"/>
      <c r="N25" s="123"/>
      <c r="O25" s="123"/>
      <c r="P25" s="123"/>
      <c r="Q25" s="123"/>
      <c r="R25" s="123"/>
    </row>
    <row r="26" spans="1:18" s="124" customFormat="1" ht="18.75">
      <c r="A26" s="183"/>
      <c r="B26" s="192"/>
      <c r="C26" s="183"/>
      <c r="D26" s="185"/>
      <c r="E26" s="215"/>
      <c r="F26" s="215"/>
      <c r="G26" s="378"/>
      <c r="H26" s="215"/>
      <c r="I26" s="378"/>
      <c r="J26" s="215"/>
      <c r="K26" s="221"/>
      <c r="L26" s="274"/>
      <c r="M26" s="123"/>
      <c r="N26" s="123"/>
      <c r="O26" s="123"/>
      <c r="P26" s="123"/>
      <c r="Q26" s="123"/>
      <c r="R26" s="123"/>
    </row>
    <row r="27" spans="1:18" s="124" customFormat="1" ht="18.75">
      <c r="A27" s="183" t="s">
        <v>11</v>
      </c>
      <c r="B27" s="192" t="s">
        <v>146</v>
      </c>
      <c r="C27" s="183"/>
      <c r="D27" s="185"/>
      <c r="E27" s="215"/>
      <c r="F27" s="215"/>
      <c r="G27" s="378"/>
      <c r="H27" s="215"/>
      <c r="I27" s="378"/>
      <c r="J27" s="215"/>
      <c r="K27" s="221"/>
      <c r="L27" s="274"/>
      <c r="M27" s="123"/>
      <c r="N27" s="123"/>
      <c r="O27" s="123"/>
      <c r="P27" s="123"/>
      <c r="Q27" s="123"/>
      <c r="R27" s="123"/>
    </row>
    <row r="28" spans="1:18" s="124" customFormat="1" ht="18.75">
      <c r="A28" s="183" t="s">
        <v>144</v>
      </c>
      <c r="B28" s="192" t="s">
        <v>145</v>
      </c>
      <c r="C28" s="183" t="s">
        <v>63</v>
      </c>
      <c r="D28" s="185">
        <v>1</v>
      </c>
      <c r="E28" s="186">
        <v>4500</v>
      </c>
      <c r="F28" s="186">
        <v>1000</v>
      </c>
      <c r="G28" s="339">
        <v>1</v>
      </c>
      <c r="H28" s="234">
        <f>G28*E28</f>
        <v>4500</v>
      </c>
      <c r="I28" s="339">
        <f t="shared" ref="I28" si="4">G28</f>
        <v>1</v>
      </c>
      <c r="J28" s="234">
        <f>I28*F28</f>
        <v>1000</v>
      </c>
      <c r="K28" s="235">
        <f>J28+H28</f>
        <v>5500</v>
      </c>
      <c r="L28" s="274"/>
      <c r="M28" s="123"/>
      <c r="N28" s="123"/>
      <c r="O28" s="123"/>
      <c r="P28" s="123"/>
      <c r="Q28" s="123"/>
      <c r="R28" s="123"/>
    </row>
    <row r="29" spans="1:18" s="124" customFormat="1" ht="18.75">
      <c r="A29" s="183"/>
      <c r="B29" s="192"/>
      <c r="C29" s="183"/>
      <c r="D29" s="185"/>
      <c r="E29" s="215"/>
      <c r="F29" s="215"/>
      <c r="G29" s="378"/>
      <c r="H29" s="215"/>
      <c r="I29" s="378"/>
      <c r="J29" s="215"/>
      <c r="K29" s="221"/>
      <c r="L29" s="274"/>
      <c r="M29" s="123"/>
      <c r="N29" s="123"/>
      <c r="O29" s="123"/>
      <c r="P29" s="123"/>
      <c r="Q29" s="123"/>
      <c r="R29" s="123"/>
    </row>
    <row r="30" spans="1:18" s="124" customFormat="1" ht="18.75">
      <c r="A30" s="183" t="s">
        <v>39</v>
      </c>
      <c r="B30" s="192" t="s">
        <v>147</v>
      </c>
      <c r="C30" s="183"/>
      <c r="D30" s="185"/>
      <c r="E30" s="215"/>
      <c r="F30" s="215"/>
      <c r="G30" s="378"/>
      <c r="H30" s="215"/>
      <c r="I30" s="378"/>
      <c r="J30" s="215"/>
      <c r="K30" s="221"/>
      <c r="L30" s="274"/>
      <c r="M30" s="123"/>
      <c r="N30" s="123"/>
      <c r="O30" s="123"/>
      <c r="P30" s="123"/>
      <c r="Q30" s="123"/>
      <c r="R30" s="123"/>
    </row>
    <row r="31" spans="1:18" s="124" customFormat="1" ht="18.75">
      <c r="A31" s="183" t="s">
        <v>144</v>
      </c>
      <c r="B31" s="192" t="s">
        <v>145</v>
      </c>
      <c r="C31" s="183" t="s">
        <v>63</v>
      </c>
      <c r="D31" s="185">
        <v>1</v>
      </c>
      <c r="E31" s="186">
        <v>9000</v>
      </c>
      <c r="F31" s="186">
        <v>1500</v>
      </c>
      <c r="G31" s="339">
        <v>1</v>
      </c>
      <c r="H31" s="234">
        <f>G31*E31</f>
        <v>9000</v>
      </c>
      <c r="I31" s="339">
        <f t="shared" ref="I31" si="5">G31</f>
        <v>1</v>
      </c>
      <c r="J31" s="234">
        <f>I31*F31</f>
        <v>1500</v>
      </c>
      <c r="K31" s="235">
        <f>J31+H31</f>
        <v>10500</v>
      </c>
      <c r="L31" s="274"/>
      <c r="M31" s="123"/>
      <c r="N31" s="123"/>
      <c r="O31" s="123"/>
      <c r="P31" s="123"/>
      <c r="Q31" s="123"/>
      <c r="R31" s="123"/>
    </row>
    <row r="32" spans="1:18" s="124" customFormat="1" ht="18.75">
      <c r="A32" s="183"/>
      <c r="B32" s="192"/>
      <c r="C32" s="183"/>
      <c r="D32" s="185"/>
      <c r="E32" s="215"/>
      <c r="F32" s="215"/>
      <c r="G32" s="378"/>
      <c r="H32" s="215"/>
      <c r="I32" s="378"/>
      <c r="J32" s="215"/>
      <c r="K32" s="221"/>
      <c r="L32" s="274"/>
      <c r="M32" s="123"/>
      <c r="N32" s="123"/>
      <c r="O32" s="123"/>
      <c r="P32" s="123"/>
      <c r="Q32" s="123"/>
      <c r="R32" s="123"/>
    </row>
    <row r="33" spans="1:18" s="124" customFormat="1" ht="18.75">
      <c r="A33" s="183" t="s">
        <v>115</v>
      </c>
      <c r="B33" s="192" t="s">
        <v>148</v>
      </c>
      <c r="C33" s="183"/>
      <c r="D33" s="185"/>
      <c r="E33" s="215"/>
      <c r="F33" s="215"/>
      <c r="G33" s="378"/>
      <c r="H33" s="215"/>
      <c r="I33" s="378"/>
      <c r="J33" s="215"/>
      <c r="K33" s="221"/>
      <c r="L33" s="274"/>
      <c r="M33" s="123"/>
      <c r="N33" s="123"/>
      <c r="O33" s="123"/>
      <c r="P33" s="123"/>
      <c r="Q33" s="123"/>
      <c r="R33" s="123"/>
    </row>
    <row r="34" spans="1:18" s="124" customFormat="1" ht="18.75">
      <c r="A34" s="183" t="s">
        <v>144</v>
      </c>
      <c r="B34" s="192" t="s">
        <v>145</v>
      </c>
      <c r="C34" s="183" t="s">
        <v>63</v>
      </c>
      <c r="D34" s="185">
        <v>1</v>
      </c>
      <c r="E34" s="186">
        <v>42000</v>
      </c>
      <c r="F34" s="186">
        <v>3000</v>
      </c>
      <c r="G34" s="339">
        <v>1</v>
      </c>
      <c r="H34" s="234">
        <f>G34*E34</f>
        <v>42000</v>
      </c>
      <c r="I34" s="339">
        <f t="shared" ref="I34" si="6">G34</f>
        <v>1</v>
      </c>
      <c r="J34" s="234">
        <f>I34*F34</f>
        <v>3000</v>
      </c>
      <c r="K34" s="235">
        <f>J34+H34</f>
        <v>45000</v>
      </c>
      <c r="L34" s="274"/>
      <c r="M34" s="123"/>
      <c r="N34" s="123"/>
      <c r="O34" s="123"/>
      <c r="P34" s="123"/>
      <c r="Q34" s="123"/>
      <c r="R34" s="123"/>
    </row>
    <row r="35" spans="1:18" s="124" customFormat="1" ht="18.75">
      <c r="A35" s="183"/>
      <c r="B35" s="192"/>
      <c r="C35" s="183"/>
      <c r="D35" s="185"/>
      <c r="E35" s="215"/>
      <c r="F35" s="215"/>
      <c r="G35" s="378"/>
      <c r="H35" s="215"/>
      <c r="I35" s="378"/>
      <c r="J35" s="215"/>
      <c r="K35" s="221"/>
      <c r="L35" s="274"/>
      <c r="M35" s="123"/>
      <c r="N35" s="123"/>
      <c r="O35" s="123"/>
      <c r="P35" s="123"/>
      <c r="Q35" s="123"/>
      <c r="R35" s="123"/>
    </row>
    <row r="36" spans="1:18" s="124" customFormat="1" ht="37.5">
      <c r="A36" s="183" t="s">
        <v>118</v>
      </c>
      <c r="B36" s="192" t="s">
        <v>149</v>
      </c>
      <c r="C36" s="183" t="s">
        <v>63</v>
      </c>
      <c r="D36" s="185">
        <v>1</v>
      </c>
      <c r="E36" s="186">
        <v>20000</v>
      </c>
      <c r="F36" s="186">
        <v>2000</v>
      </c>
      <c r="G36" s="339">
        <v>1</v>
      </c>
      <c r="H36" s="234">
        <f>G36*E36</f>
        <v>20000</v>
      </c>
      <c r="I36" s="339">
        <f t="shared" ref="I36" si="7">G36</f>
        <v>1</v>
      </c>
      <c r="J36" s="234">
        <f>I36*F36</f>
        <v>2000</v>
      </c>
      <c r="K36" s="235">
        <f>J36+H36</f>
        <v>22000</v>
      </c>
      <c r="L36" s="274"/>
      <c r="M36" s="123"/>
      <c r="N36" s="123"/>
      <c r="O36" s="123"/>
      <c r="P36" s="123"/>
      <c r="Q36" s="123"/>
      <c r="R36" s="123"/>
    </row>
    <row r="37" spans="1:18" s="124" customFormat="1" ht="18.75">
      <c r="A37" s="183"/>
      <c r="B37" s="192"/>
      <c r="C37" s="183"/>
      <c r="D37" s="185"/>
      <c r="E37" s="215"/>
      <c r="F37" s="215"/>
      <c r="G37" s="378"/>
      <c r="H37" s="215"/>
      <c r="I37" s="378"/>
      <c r="J37" s="215"/>
      <c r="K37" s="221"/>
      <c r="L37" s="274"/>
      <c r="M37" s="123"/>
      <c r="N37" s="123"/>
      <c r="O37" s="123"/>
      <c r="P37" s="123"/>
      <c r="Q37" s="123"/>
      <c r="R37" s="123"/>
    </row>
    <row r="38" spans="1:18" s="124" customFormat="1" ht="18.75">
      <c r="A38" s="183" t="s">
        <v>116</v>
      </c>
      <c r="B38" s="192" t="s">
        <v>150</v>
      </c>
      <c r="C38" s="183" t="s">
        <v>135</v>
      </c>
      <c r="D38" s="185">
        <v>1</v>
      </c>
      <c r="E38" s="186">
        <v>15000</v>
      </c>
      <c r="F38" s="186">
        <v>5000</v>
      </c>
      <c r="G38" s="339">
        <v>1</v>
      </c>
      <c r="H38" s="234">
        <f>G38*E38</f>
        <v>15000</v>
      </c>
      <c r="I38" s="339">
        <f t="shared" ref="I38" si="8">G38</f>
        <v>1</v>
      </c>
      <c r="J38" s="234">
        <f>I38*F38</f>
        <v>5000</v>
      </c>
      <c r="K38" s="235">
        <f>J38+H38</f>
        <v>20000</v>
      </c>
      <c r="L38" s="274"/>
      <c r="M38" s="123"/>
      <c r="N38" s="123"/>
      <c r="O38" s="123"/>
      <c r="P38" s="123"/>
      <c r="Q38" s="123"/>
      <c r="R38" s="123"/>
    </row>
    <row r="39" spans="1:18" s="124" customFormat="1" ht="18.75">
      <c r="A39" s="183"/>
      <c r="B39" s="192"/>
      <c r="C39" s="183"/>
      <c r="D39" s="185"/>
      <c r="E39" s="215"/>
      <c r="F39" s="215"/>
      <c r="G39" s="373"/>
      <c r="H39" s="215"/>
      <c r="I39" s="373"/>
      <c r="J39" s="215"/>
      <c r="K39" s="221"/>
      <c r="L39" s="274"/>
      <c r="M39" s="123"/>
      <c r="N39" s="123"/>
      <c r="O39" s="123"/>
      <c r="P39" s="123"/>
      <c r="Q39" s="123"/>
      <c r="R39" s="123"/>
    </row>
    <row r="40" spans="1:18" s="124" customFormat="1" ht="18.75">
      <c r="A40" s="198">
        <f>A22+0.1</f>
        <v>1.5000000000000004</v>
      </c>
      <c r="B40" s="176" t="s">
        <v>151</v>
      </c>
      <c r="C40" s="198"/>
      <c r="D40" s="200"/>
      <c r="E40" s="218"/>
      <c r="F40" s="218"/>
      <c r="G40" s="375"/>
      <c r="H40" s="218"/>
      <c r="I40" s="375"/>
      <c r="J40" s="218"/>
      <c r="K40" s="219"/>
      <c r="L40" s="274"/>
      <c r="M40" s="123"/>
      <c r="N40" s="123"/>
      <c r="O40" s="123"/>
      <c r="P40" s="123"/>
      <c r="Q40" s="123"/>
      <c r="R40" s="123"/>
    </row>
    <row r="41" spans="1:18" s="124" customFormat="1" ht="112.5">
      <c r="A41" s="237"/>
      <c r="B41" s="193" t="s">
        <v>152</v>
      </c>
      <c r="C41" s="183"/>
      <c r="D41" s="185"/>
      <c r="E41" s="215"/>
      <c r="F41" s="215"/>
      <c r="G41" s="373"/>
      <c r="H41" s="215"/>
      <c r="I41" s="373"/>
      <c r="J41" s="215"/>
      <c r="K41" s="216"/>
      <c r="L41" s="274"/>
      <c r="M41" s="123"/>
      <c r="N41" s="123"/>
      <c r="O41" s="123"/>
      <c r="P41" s="123"/>
      <c r="Q41" s="123"/>
      <c r="R41" s="123"/>
    </row>
    <row r="42" spans="1:18" s="124" customFormat="1" ht="18.75">
      <c r="A42" s="237"/>
      <c r="B42" s="194" t="s">
        <v>153</v>
      </c>
      <c r="C42" s="183"/>
      <c r="D42" s="185"/>
      <c r="E42" s="215"/>
      <c r="F42" s="215"/>
      <c r="G42" s="373"/>
      <c r="H42" s="215"/>
      <c r="I42" s="373"/>
      <c r="J42" s="215"/>
      <c r="K42" s="216"/>
      <c r="L42" s="274"/>
      <c r="M42" s="123"/>
      <c r="N42" s="123"/>
      <c r="O42" s="123"/>
      <c r="P42" s="123"/>
      <c r="Q42" s="123"/>
      <c r="R42" s="123"/>
    </row>
    <row r="43" spans="1:18" s="124" customFormat="1" ht="18.75">
      <c r="A43" s="183" t="s">
        <v>12</v>
      </c>
      <c r="B43" s="192" t="s">
        <v>145</v>
      </c>
      <c r="C43" s="183" t="s">
        <v>154</v>
      </c>
      <c r="D43" s="187">
        <v>25</v>
      </c>
      <c r="E43" s="186">
        <v>1580</v>
      </c>
      <c r="F43" s="186">
        <v>500</v>
      </c>
      <c r="G43" s="338">
        <v>23.3</v>
      </c>
      <c r="H43" s="234">
        <f>G43*E43</f>
        <v>36814</v>
      </c>
      <c r="I43" s="338">
        <f t="shared" ref="I43:I44" si="9">G43</f>
        <v>23.3</v>
      </c>
      <c r="J43" s="234">
        <f>I43*F43</f>
        <v>11650</v>
      </c>
      <c r="K43" s="235">
        <f>J43+H43</f>
        <v>48464</v>
      </c>
      <c r="L43" s="274"/>
      <c r="M43" s="123"/>
      <c r="N43" s="123"/>
      <c r="O43" s="123"/>
      <c r="P43" s="123"/>
      <c r="Q43" s="123"/>
      <c r="R43" s="123"/>
    </row>
    <row r="44" spans="1:18" s="124" customFormat="1" ht="18.75">
      <c r="A44" s="183" t="s">
        <v>11</v>
      </c>
      <c r="B44" s="192" t="s">
        <v>155</v>
      </c>
      <c r="C44" s="183" t="s">
        <v>154</v>
      </c>
      <c r="D44" s="187">
        <v>50</v>
      </c>
      <c r="E44" s="186">
        <v>2562</v>
      </c>
      <c r="F44" s="186">
        <v>580</v>
      </c>
      <c r="G44" s="338">
        <v>55.3</v>
      </c>
      <c r="H44" s="234">
        <f>G44*E44</f>
        <v>141678.6</v>
      </c>
      <c r="I44" s="338">
        <f t="shared" si="9"/>
        <v>55.3</v>
      </c>
      <c r="J44" s="234">
        <f>I44*F44</f>
        <v>32074</v>
      </c>
      <c r="K44" s="235">
        <f>J44+H44</f>
        <v>173752.6</v>
      </c>
      <c r="L44" s="274"/>
      <c r="M44" s="123"/>
      <c r="N44" s="123"/>
      <c r="O44" s="123"/>
      <c r="P44" s="123"/>
      <c r="Q44" s="123"/>
      <c r="R44" s="123"/>
    </row>
    <row r="45" spans="1:18" s="124" customFormat="1" ht="18.75">
      <c r="A45" s="237"/>
      <c r="B45" s="194" t="s">
        <v>156</v>
      </c>
      <c r="C45" s="183"/>
      <c r="D45" s="187"/>
      <c r="E45" s="215"/>
      <c r="F45" s="215"/>
      <c r="G45" s="376"/>
      <c r="H45" s="215"/>
      <c r="I45" s="376"/>
      <c r="J45" s="215"/>
      <c r="K45" s="216"/>
      <c r="L45" s="274"/>
      <c r="M45" s="123"/>
      <c r="N45" s="123"/>
      <c r="O45" s="123"/>
      <c r="P45" s="123"/>
      <c r="Q45" s="123"/>
      <c r="R45" s="123"/>
    </row>
    <row r="46" spans="1:18" s="124" customFormat="1" ht="18.75">
      <c r="A46" s="183" t="s">
        <v>11</v>
      </c>
      <c r="B46" s="192" t="s">
        <v>155</v>
      </c>
      <c r="C46" s="183" t="s">
        <v>154</v>
      </c>
      <c r="D46" s="187">
        <v>50</v>
      </c>
      <c r="E46" s="186">
        <v>2562</v>
      </c>
      <c r="F46" s="186">
        <v>580</v>
      </c>
      <c r="G46" s="338">
        <v>55.3</v>
      </c>
      <c r="H46" s="234">
        <f>G46*E46</f>
        <v>141678.6</v>
      </c>
      <c r="I46" s="338">
        <f t="shared" ref="I46" si="10">G46</f>
        <v>55.3</v>
      </c>
      <c r="J46" s="234">
        <f>I46*F46</f>
        <v>32074</v>
      </c>
      <c r="K46" s="235">
        <f>J46+H46</f>
        <v>173752.6</v>
      </c>
      <c r="L46" s="274"/>
      <c r="M46" s="123"/>
      <c r="N46" s="123"/>
      <c r="O46" s="123"/>
      <c r="P46" s="123"/>
      <c r="Q46" s="123"/>
      <c r="R46" s="123"/>
    </row>
    <row r="47" spans="1:18" s="124" customFormat="1" ht="18.75">
      <c r="A47" s="237"/>
      <c r="B47" s="188"/>
      <c r="C47" s="183"/>
      <c r="D47" s="185"/>
      <c r="E47" s="215"/>
      <c r="F47" s="215"/>
      <c r="G47" s="373"/>
      <c r="H47" s="215"/>
      <c r="I47" s="373"/>
      <c r="J47" s="215"/>
      <c r="K47" s="216"/>
      <c r="L47" s="274"/>
      <c r="M47" s="123"/>
      <c r="N47" s="123"/>
      <c r="O47" s="123"/>
      <c r="P47" s="123"/>
      <c r="Q47" s="123"/>
      <c r="R47" s="123"/>
    </row>
    <row r="48" spans="1:18" s="124" customFormat="1" ht="18.75">
      <c r="A48" s="198">
        <f>A40+0.1</f>
        <v>1.6000000000000005</v>
      </c>
      <c r="B48" s="176" t="s">
        <v>157</v>
      </c>
      <c r="C48" s="198"/>
      <c r="D48" s="200"/>
      <c r="E48" s="218"/>
      <c r="F48" s="218"/>
      <c r="G48" s="375"/>
      <c r="H48" s="218"/>
      <c r="I48" s="375"/>
      <c r="J48" s="218"/>
      <c r="K48" s="219"/>
      <c r="L48" s="274"/>
      <c r="M48" s="123"/>
      <c r="N48" s="123"/>
      <c r="O48" s="123"/>
      <c r="P48" s="123"/>
      <c r="Q48" s="123"/>
      <c r="R48" s="123"/>
    </row>
    <row r="49" spans="1:18" s="124" customFormat="1" ht="75">
      <c r="A49" s="237"/>
      <c r="B49" s="193" t="s">
        <v>158</v>
      </c>
      <c r="C49" s="183"/>
      <c r="D49" s="185"/>
      <c r="E49" s="215"/>
      <c r="F49" s="215"/>
      <c r="G49" s="373"/>
      <c r="H49" s="215"/>
      <c r="I49" s="373"/>
      <c r="J49" s="215"/>
      <c r="K49" s="216"/>
      <c r="L49" s="274"/>
      <c r="M49" s="123"/>
      <c r="N49" s="123"/>
      <c r="O49" s="123"/>
      <c r="P49" s="123"/>
      <c r="Q49" s="123"/>
      <c r="R49" s="123"/>
    </row>
    <row r="50" spans="1:18" s="124" customFormat="1" ht="18.75">
      <c r="A50" s="237"/>
      <c r="B50" s="194" t="s">
        <v>153</v>
      </c>
      <c r="C50" s="183"/>
      <c r="D50" s="185"/>
      <c r="E50" s="215"/>
      <c r="F50" s="215"/>
      <c r="G50" s="373"/>
      <c r="H50" s="215"/>
      <c r="I50" s="373"/>
      <c r="J50" s="215"/>
      <c r="K50" s="216"/>
      <c r="L50" s="274"/>
      <c r="M50" s="123"/>
      <c r="N50" s="123"/>
      <c r="O50" s="123"/>
      <c r="P50" s="123"/>
      <c r="Q50" s="123"/>
      <c r="R50" s="123"/>
    </row>
    <row r="51" spans="1:18" s="124" customFormat="1" ht="18.75">
      <c r="A51" s="183" t="s">
        <v>12</v>
      </c>
      <c r="B51" s="192" t="s">
        <v>145</v>
      </c>
      <c r="C51" s="183" t="s">
        <v>154</v>
      </c>
      <c r="D51" s="187">
        <f>D43</f>
        <v>25</v>
      </c>
      <c r="E51" s="186">
        <v>1100</v>
      </c>
      <c r="F51" s="186">
        <v>200</v>
      </c>
      <c r="G51" s="338">
        <v>23.3</v>
      </c>
      <c r="H51" s="234">
        <f t="shared" ref="H51:H52" si="11">G51*E51</f>
        <v>25630</v>
      </c>
      <c r="I51" s="338">
        <f t="shared" ref="I51:I52" si="12">G51</f>
        <v>23.3</v>
      </c>
      <c r="J51" s="234">
        <f t="shared" ref="J51:J52" si="13">I51*F51</f>
        <v>4660</v>
      </c>
      <c r="K51" s="235">
        <f t="shared" ref="K51:K52" si="14">J51+H51</f>
        <v>30290</v>
      </c>
      <c r="L51" s="274"/>
      <c r="M51" s="123"/>
      <c r="N51" s="123"/>
      <c r="O51" s="123"/>
      <c r="P51" s="123"/>
      <c r="Q51" s="123"/>
      <c r="R51" s="123"/>
    </row>
    <row r="52" spans="1:18" s="124" customFormat="1" ht="18.75">
      <c r="A52" s="183" t="s">
        <v>11</v>
      </c>
      <c r="B52" s="192" t="s">
        <v>155</v>
      </c>
      <c r="C52" s="183" t="s">
        <v>154</v>
      </c>
      <c r="D52" s="187">
        <f>D44</f>
        <v>50</v>
      </c>
      <c r="E52" s="186">
        <v>1250</v>
      </c>
      <c r="F52" s="186">
        <v>250</v>
      </c>
      <c r="G52" s="338">
        <v>55.3</v>
      </c>
      <c r="H52" s="234">
        <f t="shared" si="11"/>
        <v>69125</v>
      </c>
      <c r="I52" s="338">
        <f t="shared" si="12"/>
        <v>55.3</v>
      </c>
      <c r="J52" s="234">
        <f t="shared" si="13"/>
        <v>13825</v>
      </c>
      <c r="K52" s="235">
        <f t="shared" si="14"/>
        <v>82950</v>
      </c>
      <c r="L52" s="274"/>
      <c r="M52" s="123"/>
      <c r="N52" s="123"/>
      <c r="O52" s="123"/>
      <c r="P52" s="123"/>
      <c r="Q52" s="123"/>
      <c r="R52" s="123"/>
    </row>
    <row r="53" spans="1:18" s="124" customFormat="1" ht="18.75">
      <c r="A53" s="183"/>
      <c r="B53" s="192"/>
      <c r="C53" s="183"/>
      <c r="D53" s="185"/>
      <c r="E53" s="215"/>
      <c r="F53" s="215"/>
      <c r="G53" s="373"/>
      <c r="H53" s="215"/>
      <c r="I53" s="373"/>
      <c r="J53" s="215"/>
      <c r="K53" s="221"/>
      <c r="L53" s="274"/>
      <c r="M53" s="123"/>
      <c r="N53" s="123"/>
      <c r="O53" s="123"/>
      <c r="P53" s="123"/>
      <c r="Q53" s="123"/>
      <c r="R53" s="123"/>
    </row>
    <row r="54" spans="1:18" s="124" customFormat="1" ht="18.75">
      <c r="A54" s="198">
        <f>A48+0.1</f>
        <v>1.7000000000000006</v>
      </c>
      <c r="B54" s="176" t="s">
        <v>159</v>
      </c>
      <c r="C54" s="198"/>
      <c r="D54" s="200"/>
      <c r="E54" s="218"/>
      <c r="F54" s="218"/>
      <c r="G54" s="375"/>
      <c r="H54" s="218"/>
      <c r="I54" s="375"/>
      <c r="J54" s="218"/>
      <c r="K54" s="219"/>
      <c r="L54" s="274"/>
      <c r="M54" s="123"/>
      <c r="N54" s="123"/>
      <c r="O54" s="123"/>
      <c r="P54" s="123"/>
      <c r="Q54" s="123"/>
      <c r="R54" s="123"/>
    </row>
    <row r="55" spans="1:18" s="124" customFormat="1" ht="75">
      <c r="A55" s="237"/>
      <c r="B55" s="196" t="s">
        <v>160</v>
      </c>
      <c r="C55" s="183"/>
      <c r="D55" s="185"/>
      <c r="E55" s="215"/>
      <c r="F55" s="215"/>
      <c r="G55" s="373"/>
      <c r="H55" s="215"/>
      <c r="I55" s="373"/>
      <c r="J55" s="215"/>
      <c r="K55" s="216"/>
      <c r="L55" s="274"/>
      <c r="M55" s="123"/>
      <c r="N55" s="123"/>
      <c r="O55" s="123"/>
      <c r="P55" s="123"/>
      <c r="Q55" s="123"/>
      <c r="R55" s="123"/>
    </row>
    <row r="56" spans="1:18" s="124" customFormat="1" ht="18.75">
      <c r="A56" s="183" t="s">
        <v>12</v>
      </c>
      <c r="B56" s="192" t="s">
        <v>145</v>
      </c>
      <c r="C56" s="183" t="s">
        <v>154</v>
      </c>
      <c r="D56" s="187">
        <v>12</v>
      </c>
      <c r="E56" s="186">
        <v>500</v>
      </c>
      <c r="F56" s="186">
        <v>200</v>
      </c>
      <c r="G56" s="415">
        <v>9.1</v>
      </c>
      <c r="H56" s="234">
        <f t="shared" ref="H56:H57" si="15">G56*E56</f>
        <v>4550</v>
      </c>
      <c r="I56" s="336">
        <f t="shared" ref="I56:I57" si="16">G56</f>
        <v>9.1</v>
      </c>
      <c r="J56" s="234">
        <f t="shared" ref="J56:J57" si="17">I56*F56</f>
        <v>1820</v>
      </c>
      <c r="K56" s="235">
        <f t="shared" ref="K56:K57" si="18">J56+H56</f>
        <v>6370</v>
      </c>
      <c r="L56" s="274"/>
      <c r="M56" s="123"/>
      <c r="N56" s="123"/>
      <c r="O56" s="123"/>
      <c r="P56" s="123"/>
      <c r="Q56" s="123"/>
      <c r="R56" s="123"/>
    </row>
    <row r="57" spans="1:18" s="124" customFormat="1" ht="18.75">
      <c r="A57" s="183" t="s">
        <v>11</v>
      </c>
      <c r="B57" s="192" t="s">
        <v>161</v>
      </c>
      <c r="C57" s="183" t="s">
        <v>154</v>
      </c>
      <c r="D57" s="187">
        <v>15</v>
      </c>
      <c r="E57" s="186">
        <v>780</v>
      </c>
      <c r="F57" s="186">
        <v>250</v>
      </c>
      <c r="G57" s="415">
        <v>8.8000000000000007</v>
      </c>
      <c r="H57" s="234">
        <f t="shared" si="15"/>
        <v>6864.0000000000009</v>
      </c>
      <c r="I57" s="336">
        <f t="shared" si="16"/>
        <v>8.8000000000000007</v>
      </c>
      <c r="J57" s="234">
        <f t="shared" si="17"/>
        <v>2200</v>
      </c>
      <c r="K57" s="235">
        <f t="shared" si="18"/>
        <v>9064</v>
      </c>
      <c r="L57" s="274"/>
      <c r="M57" s="123"/>
      <c r="N57" s="123"/>
      <c r="O57" s="123"/>
      <c r="P57" s="123"/>
      <c r="Q57" s="123"/>
      <c r="R57" s="123"/>
    </row>
    <row r="58" spans="1:18" s="124" customFormat="1" ht="18.75">
      <c r="A58" s="183"/>
      <c r="B58" s="197"/>
      <c r="C58" s="183"/>
      <c r="D58" s="185"/>
      <c r="E58" s="186"/>
      <c r="F58" s="186"/>
      <c r="G58" s="373"/>
      <c r="H58" s="186"/>
      <c r="I58" s="373"/>
      <c r="J58" s="186"/>
      <c r="K58" s="224"/>
      <c r="L58" s="274"/>
      <c r="M58" s="123"/>
      <c r="N58" s="123"/>
      <c r="O58" s="123"/>
      <c r="P58" s="123"/>
      <c r="Q58" s="123"/>
      <c r="R58" s="123"/>
    </row>
    <row r="59" spans="1:18" s="124" customFormat="1" ht="18.75">
      <c r="A59" s="198">
        <f>A54+0.1</f>
        <v>1.8000000000000007</v>
      </c>
      <c r="B59" s="176" t="s">
        <v>162</v>
      </c>
      <c r="C59" s="198"/>
      <c r="D59" s="200"/>
      <c r="E59" s="201"/>
      <c r="F59" s="201"/>
      <c r="G59" s="375"/>
      <c r="H59" s="201"/>
      <c r="I59" s="375"/>
      <c r="J59" s="201"/>
      <c r="K59" s="202"/>
      <c r="L59" s="274"/>
      <c r="M59" s="123"/>
      <c r="N59" s="123"/>
      <c r="O59" s="123"/>
      <c r="P59" s="123"/>
      <c r="Q59" s="123"/>
      <c r="R59" s="123"/>
    </row>
    <row r="60" spans="1:18" s="124" customFormat="1" ht="56.25">
      <c r="A60" s="237"/>
      <c r="B60" s="180" t="s">
        <v>163</v>
      </c>
      <c r="C60" s="183"/>
      <c r="D60" s="185"/>
      <c r="E60" s="186"/>
      <c r="F60" s="186"/>
      <c r="G60" s="373"/>
      <c r="H60" s="186"/>
      <c r="I60" s="373"/>
      <c r="J60" s="186"/>
      <c r="K60" s="224"/>
      <c r="L60" s="274"/>
      <c r="M60" s="123"/>
      <c r="N60" s="123"/>
      <c r="O60" s="123"/>
      <c r="P60" s="123"/>
      <c r="Q60" s="123"/>
      <c r="R60" s="123"/>
    </row>
    <row r="61" spans="1:18" s="124" customFormat="1" ht="18.75">
      <c r="A61" s="183" t="s">
        <v>12</v>
      </c>
      <c r="B61" s="192" t="s">
        <v>164</v>
      </c>
      <c r="C61" s="183" t="s">
        <v>132</v>
      </c>
      <c r="D61" s="187">
        <v>2</v>
      </c>
      <c r="E61" s="186">
        <v>19500</v>
      </c>
      <c r="F61" s="186">
        <v>2000</v>
      </c>
      <c r="G61" s="339">
        <v>2</v>
      </c>
      <c r="H61" s="234">
        <f>G61*E61</f>
        <v>39000</v>
      </c>
      <c r="I61" s="339">
        <f t="shared" ref="I61" si="19">G61</f>
        <v>2</v>
      </c>
      <c r="J61" s="234">
        <f>I61*F61</f>
        <v>4000</v>
      </c>
      <c r="K61" s="235">
        <f>J61+H61</f>
        <v>43000</v>
      </c>
      <c r="L61" s="274"/>
      <c r="M61" s="123"/>
      <c r="N61" s="123"/>
      <c r="O61" s="123"/>
      <c r="P61" s="123"/>
      <c r="Q61" s="123"/>
      <c r="R61" s="123"/>
    </row>
    <row r="62" spans="1:18" s="124" customFormat="1" ht="18.75">
      <c r="A62" s="237"/>
      <c r="B62" s="188"/>
      <c r="C62" s="183"/>
      <c r="D62" s="185"/>
      <c r="E62" s="186"/>
      <c r="F62" s="186"/>
      <c r="G62" s="373"/>
      <c r="H62" s="186"/>
      <c r="I62" s="373"/>
      <c r="J62" s="186"/>
      <c r="K62" s="224"/>
      <c r="L62" s="274"/>
      <c r="M62" s="123"/>
      <c r="N62" s="123"/>
      <c r="O62" s="123"/>
      <c r="P62" s="123"/>
      <c r="Q62" s="123"/>
      <c r="R62" s="123"/>
    </row>
    <row r="63" spans="1:18" s="137" customFormat="1" ht="18.75">
      <c r="A63" s="198">
        <f>A59+0.1</f>
        <v>1.9000000000000008</v>
      </c>
      <c r="B63" s="199" t="s">
        <v>165</v>
      </c>
      <c r="C63" s="198"/>
      <c r="D63" s="200"/>
      <c r="E63" s="201"/>
      <c r="F63" s="201"/>
      <c r="G63" s="375"/>
      <c r="H63" s="201"/>
      <c r="I63" s="375"/>
      <c r="J63" s="201"/>
      <c r="K63" s="202"/>
      <c r="L63" s="274"/>
      <c r="M63" s="141"/>
      <c r="N63" s="141"/>
      <c r="O63" s="141"/>
      <c r="P63" s="141"/>
      <c r="Q63" s="141"/>
      <c r="R63" s="141"/>
    </row>
    <row r="64" spans="1:18" s="124" customFormat="1" ht="93.75">
      <c r="A64" s="183"/>
      <c r="B64" s="193" t="s">
        <v>166</v>
      </c>
      <c r="C64" s="183" t="s">
        <v>122</v>
      </c>
      <c r="D64" s="185">
        <v>610</v>
      </c>
      <c r="E64" s="186">
        <v>3100</v>
      </c>
      <c r="F64" s="186">
        <v>650</v>
      </c>
      <c r="G64" s="336">
        <v>680</v>
      </c>
      <c r="H64" s="234">
        <f>G64*E64</f>
        <v>2108000</v>
      </c>
      <c r="I64" s="336">
        <f t="shared" ref="I64" si="20">G64</f>
        <v>680</v>
      </c>
      <c r="J64" s="234">
        <f>I64*F64</f>
        <v>442000</v>
      </c>
      <c r="K64" s="235">
        <f>J64+H64</f>
        <v>2550000</v>
      </c>
      <c r="L64" s="274"/>
      <c r="M64" s="123"/>
      <c r="N64" s="123"/>
      <c r="O64" s="123"/>
      <c r="P64" s="123"/>
      <c r="Q64" s="123"/>
      <c r="R64" s="123"/>
    </row>
    <row r="65" spans="1:18" s="124" customFormat="1" ht="18.75">
      <c r="A65" s="237"/>
      <c r="B65" s="188"/>
      <c r="C65" s="183"/>
      <c r="D65" s="185"/>
      <c r="E65" s="186"/>
      <c r="F65" s="186"/>
      <c r="G65" s="373"/>
      <c r="H65" s="186"/>
      <c r="I65" s="373"/>
      <c r="J65" s="186"/>
      <c r="K65" s="224"/>
      <c r="L65" s="274"/>
      <c r="M65" s="123"/>
      <c r="N65" s="123"/>
      <c r="O65" s="123"/>
      <c r="P65" s="123"/>
      <c r="Q65" s="123"/>
      <c r="R65" s="123"/>
    </row>
    <row r="66" spans="1:18" s="137" customFormat="1" ht="18.75">
      <c r="A66" s="203">
        <f>A63-0.8</f>
        <v>1.1000000000000008</v>
      </c>
      <c r="B66" s="199" t="s">
        <v>167</v>
      </c>
      <c r="C66" s="198"/>
      <c r="D66" s="200"/>
      <c r="E66" s="201"/>
      <c r="F66" s="201"/>
      <c r="G66" s="375"/>
      <c r="H66" s="201"/>
      <c r="I66" s="375"/>
      <c r="J66" s="201"/>
      <c r="K66" s="202"/>
      <c r="L66" s="274"/>
      <c r="M66" s="141"/>
      <c r="N66" s="141"/>
      <c r="O66" s="141"/>
      <c r="P66" s="141"/>
      <c r="Q66" s="141"/>
      <c r="R66" s="141"/>
    </row>
    <row r="67" spans="1:18" s="124" customFormat="1" ht="56.25">
      <c r="A67" s="183"/>
      <c r="B67" s="193" t="s">
        <v>168</v>
      </c>
      <c r="C67" s="183" t="s">
        <v>122</v>
      </c>
      <c r="D67" s="185">
        <v>610</v>
      </c>
      <c r="E67" s="186">
        <v>2650</v>
      </c>
      <c r="F67" s="186">
        <v>400</v>
      </c>
      <c r="G67" s="336">
        <v>680</v>
      </c>
      <c r="H67" s="234">
        <f>G67*E67</f>
        <v>1802000</v>
      </c>
      <c r="I67" s="336">
        <f t="shared" ref="I67" si="21">G67</f>
        <v>680</v>
      </c>
      <c r="J67" s="234">
        <f>I67*F67</f>
        <v>272000</v>
      </c>
      <c r="K67" s="235">
        <f>J67+H67</f>
        <v>2074000</v>
      </c>
      <c r="L67" s="274"/>
      <c r="M67" s="123"/>
      <c r="N67" s="123"/>
      <c r="O67" s="123"/>
      <c r="P67" s="123"/>
      <c r="Q67" s="123"/>
      <c r="R67" s="123"/>
    </row>
    <row r="68" spans="1:18" s="124" customFormat="1" ht="18.75">
      <c r="A68" s="183"/>
      <c r="B68" s="204"/>
      <c r="C68" s="183"/>
      <c r="D68" s="185"/>
      <c r="E68" s="186"/>
      <c r="F68" s="186"/>
      <c r="G68" s="373"/>
      <c r="H68" s="186"/>
      <c r="I68" s="373"/>
      <c r="J68" s="186"/>
      <c r="K68" s="224"/>
      <c r="L68" s="274"/>
      <c r="M68" s="123"/>
      <c r="N68" s="123"/>
      <c r="O68" s="123"/>
      <c r="P68" s="123"/>
      <c r="Q68" s="123"/>
      <c r="R68" s="123"/>
    </row>
    <row r="69" spans="1:18" s="137" customFormat="1" ht="18.75">
      <c r="A69" s="203">
        <f>A66+0.01</f>
        <v>1.1100000000000008</v>
      </c>
      <c r="B69" s="199" t="s">
        <v>169</v>
      </c>
      <c r="C69" s="205"/>
      <c r="D69" s="200"/>
      <c r="E69" s="201"/>
      <c r="F69" s="201"/>
      <c r="G69" s="375"/>
      <c r="H69" s="201"/>
      <c r="I69" s="375"/>
      <c r="J69" s="201"/>
      <c r="K69" s="202"/>
      <c r="L69" s="274"/>
      <c r="M69" s="141"/>
      <c r="N69" s="141"/>
      <c r="O69" s="141"/>
      <c r="P69" s="141"/>
      <c r="Q69" s="141"/>
      <c r="R69" s="141"/>
    </row>
    <row r="70" spans="1:18" s="124" customFormat="1" ht="56.25">
      <c r="A70" s="183"/>
      <c r="B70" s="180" t="s">
        <v>170</v>
      </c>
      <c r="C70" s="183" t="s">
        <v>122</v>
      </c>
      <c r="D70" s="185">
        <v>60</v>
      </c>
      <c r="E70" s="186">
        <v>2000</v>
      </c>
      <c r="F70" s="186">
        <v>400</v>
      </c>
      <c r="G70" s="418">
        <v>51.97</v>
      </c>
      <c r="H70" s="234">
        <f>G70*E70</f>
        <v>103940</v>
      </c>
      <c r="I70" s="336">
        <f t="shared" ref="I70" si="22">G70</f>
        <v>51.97</v>
      </c>
      <c r="J70" s="234">
        <f>I70*F70</f>
        <v>20788</v>
      </c>
      <c r="K70" s="235">
        <f>J70+H70</f>
        <v>124728</v>
      </c>
      <c r="L70" s="416"/>
      <c r="M70" s="123"/>
      <c r="N70" s="123"/>
      <c r="O70" s="123"/>
      <c r="P70" s="123"/>
      <c r="Q70" s="123"/>
      <c r="R70" s="123"/>
    </row>
    <row r="71" spans="1:18" s="124" customFormat="1" ht="18.75">
      <c r="A71" s="183"/>
      <c r="B71" s="206"/>
      <c r="C71" s="183"/>
      <c r="D71" s="185"/>
      <c r="E71" s="186"/>
      <c r="F71" s="186"/>
      <c r="G71" s="373"/>
      <c r="H71" s="186"/>
      <c r="I71" s="373"/>
      <c r="J71" s="186"/>
      <c r="K71" s="223"/>
      <c r="L71" s="274"/>
      <c r="M71" s="123"/>
      <c r="N71" s="123"/>
      <c r="O71" s="123"/>
      <c r="P71" s="123"/>
      <c r="Q71" s="123"/>
      <c r="R71" s="123"/>
    </row>
    <row r="72" spans="1:18" s="137" customFormat="1" ht="18.75">
      <c r="A72" s="203">
        <f>A69+0.01</f>
        <v>1.1200000000000008</v>
      </c>
      <c r="B72" s="207" t="s">
        <v>171</v>
      </c>
      <c r="C72" s="198"/>
      <c r="D72" s="200"/>
      <c r="E72" s="201"/>
      <c r="F72" s="201"/>
      <c r="G72" s="375"/>
      <c r="H72" s="201"/>
      <c r="I72" s="375"/>
      <c r="J72" s="201"/>
      <c r="K72" s="202"/>
      <c r="L72" s="274"/>
      <c r="M72" s="141"/>
      <c r="N72" s="141"/>
      <c r="O72" s="141"/>
      <c r="P72" s="141"/>
      <c r="Q72" s="141"/>
      <c r="R72" s="141"/>
    </row>
    <row r="73" spans="1:18" s="124" customFormat="1" ht="75">
      <c r="A73" s="183"/>
      <c r="B73" s="193" t="s">
        <v>172</v>
      </c>
      <c r="C73" s="183"/>
      <c r="D73" s="185"/>
      <c r="E73" s="186"/>
      <c r="F73" s="186"/>
      <c r="G73" s="373"/>
      <c r="H73" s="186"/>
      <c r="I73" s="373"/>
      <c r="J73" s="186"/>
      <c r="K73" s="223"/>
      <c r="L73" s="274"/>
      <c r="M73" s="123"/>
      <c r="N73" s="123"/>
      <c r="O73" s="123"/>
      <c r="P73" s="123"/>
      <c r="Q73" s="123"/>
      <c r="R73" s="123"/>
    </row>
    <row r="74" spans="1:18" s="124" customFormat="1" ht="18.75">
      <c r="A74" s="183" t="s">
        <v>12</v>
      </c>
      <c r="B74" s="192" t="s">
        <v>173</v>
      </c>
      <c r="C74" s="183"/>
      <c r="D74" s="185"/>
      <c r="E74" s="186"/>
      <c r="F74" s="186"/>
      <c r="G74" s="373"/>
      <c r="H74" s="186"/>
      <c r="I74" s="373"/>
      <c r="J74" s="186"/>
      <c r="K74" s="223"/>
      <c r="L74" s="274"/>
      <c r="M74" s="123"/>
      <c r="N74" s="123"/>
      <c r="O74" s="123"/>
      <c r="P74" s="123"/>
      <c r="Q74" s="123"/>
      <c r="R74" s="123"/>
    </row>
    <row r="75" spans="1:18" s="124" customFormat="1" ht="18.75">
      <c r="A75" s="183" t="s">
        <v>144</v>
      </c>
      <c r="B75" s="192" t="s">
        <v>174</v>
      </c>
      <c r="C75" s="183" t="s">
        <v>132</v>
      </c>
      <c r="D75" s="185">
        <v>3</v>
      </c>
      <c r="E75" s="186">
        <v>3055</v>
      </c>
      <c r="F75" s="186">
        <v>500</v>
      </c>
      <c r="G75" s="336">
        <v>3</v>
      </c>
      <c r="H75" s="234">
        <f t="shared" ref="H75:H78" si="23">G75*E75</f>
        <v>9165</v>
      </c>
      <c r="I75" s="336">
        <f t="shared" ref="I75:I78" si="24">G75</f>
        <v>3</v>
      </c>
      <c r="J75" s="234">
        <f t="shared" ref="J75:J78" si="25">I75*F75</f>
        <v>1500</v>
      </c>
      <c r="K75" s="235">
        <f t="shared" ref="K75:K78" si="26">J75+H75</f>
        <v>10665</v>
      </c>
      <c r="L75" s="274"/>
      <c r="M75" s="123"/>
      <c r="N75" s="123"/>
      <c r="O75" s="123"/>
      <c r="P75" s="123"/>
      <c r="Q75" s="123"/>
      <c r="R75" s="123"/>
    </row>
    <row r="76" spans="1:18" s="124" customFormat="1" ht="18.75">
      <c r="A76" s="183" t="s">
        <v>175</v>
      </c>
      <c r="B76" s="192" t="s">
        <v>176</v>
      </c>
      <c r="C76" s="183" t="s">
        <v>132</v>
      </c>
      <c r="D76" s="185">
        <v>15</v>
      </c>
      <c r="E76" s="186">
        <v>3705</v>
      </c>
      <c r="F76" s="186">
        <v>500</v>
      </c>
      <c r="G76" s="336">
        <v>11</v>
      </c>
      <c r="H76" s="234">
        <f t="shared" si="23"/>
        <v>40755</v>
      </c>
      <c r="I76" s="336">
        <f t="shared" si="24"/>
        <v>11</v>
      </c>
      <c r="J76" s="234">
        <f t="shared" si="25"/>
        <v>5500</v>
      </c>
      <c r="K76" s="235">
        <f t="shared" si="26"/>
        <v>46255</v>
      </c>
      <c r="L76" s="274"/>
      <c r="M76" s="123"/>
      <c r="N76" s="123"/>
      <c r="O76" s="123"/>
      <c r="P76" s="123"/>
      <c r="Q76" s="123"/>
      <c r="R76" s="123"/>
    </row>
    <row r="77" spans="1:18" s="124" customFormat="1" ht="18.75">
      <c r="A77" s="183" t="s">
        <v>177</v>
      </c>
      <c r="B77" s="192" t="s">
        <v>178</v>
      </c>
      <c r="C77" s="183" t="s">
        <v>132</v>
      </c>
      <c r="D77" s="185">
        <v>20</v>
      </c>
      <c r="E77" s="186">
        <v>8214</v>
      </c>
      <c r="F77" s="186">
        <v>500</v>
      </c>
      <c r="G77" s="336">
        <v>21</v>
      </c>
      <c r="H77" s="234">
        <f t="shared" si="23"/>
        <v>172494</v>
      </c>
      <c r="I77" s="336">
        <f t="shared" si="24"/>
        <v>21</v>
      </c>
      <c r="J77" s="234">
        <f t="shared" si="25"/>
        <v>10500</v>
      </c>
      <c r="K77" s="235">
        <f t="shared" si="26"/>
        <v>182994</v>
      </c>
      <c r="L77" s="274"/>
      <c r="M77" s="123"/>
      <c r="N77" s="123"/>
      <c r="O77" s="123"/>
      <c r="P77" s="123"/>
      <c r="Q77" s="123"/>
      <c r="R77" s="123"/>
    </row>
    <row r="78" spans="1:18" s="124" customFormat="1" ht="18.75">
      <c r="A78" s="183" t="s">
        <v>179</v>
      </c>
      <c r="B78" s="192" t="s">
        <v>180</v>
      </c>
      <c r="C78" s="183" t="s">
        <v>132</v>
      </c>
      <c r="D78" s="185">
        <v>6</v>
      </c>
      <c r="E78" s="186">
        <v>4680</v>
      </c>
      <c r="F78" s="186">
        <v>500</v>
      </c>
      <c r="G78" s="336">
        <v>3</v>
      </c>
      <c r="H78" s="234">
        <f t="shared" si="23"/>
        <v>14040</v>
      </c>
      <c r="I78" s="336">
        <f t="shared" si="24"/>
        <v>3</v>
      </c>
      <c r="J78" s="234">
        <f t="shared" si="25"/>
        <v>1500</v>
      </c>
      <c r="K78" s="235">
        <f t="shared" si="26"/>
        <v>15540</v>
      </c>
      <c r="L78" s="274"/>
      <c r="M78" s="123"/>
      <c r="N78" s="123"/>
      <c r="O78" s="123"/>
      <c r="P78" s="123"/>
      <c r="Q78" s="123"/>
      <c r="R78" s="123"/>
    </row>
    <row r="79" spans="1:18" s="124" customFormat="1" ht="18.75">
      <c r="A79" s="183"/>
      <c r="B79" s="206"/>
      <c r="C79" s="183"/>
      <c r="D79" s="185"/>
      <c r="E79" s="186"/>
      <c r="F79" s="186"/>
      <c r="G79" s="373"/>
      <c r="H79" s="186"/>
      <c r="I79" s="373"/>
      <c r="J79" s="186"/>
      <c r="K79" s="223"/>
      <c r="L79" s="274"/>
      <c r="M79" s="123"/>
      <c r="N79" s="123"/>
      <c r="O79" s="123"/>
      <c r="P79" s="123"/>
      <c r="Q79" s="123"/>
      <c r="R79" s="123"/>
    </row>
    <row r="80" spans="1:18" s="124" customFormat="1" ht="18.75">
      <c r="A80" s="183" t="s">
        <v>11</v>
      </c>
      <c r="B80" s="192" t="s">
        <v>181</v>
      </c>
      <c r="C80" s="183"/>
      <c r="D80" s="185"/>
      <c r="E80" s="186"/>
      <c r="F80" s="186"/>
      <c r="G80" s="373"/>
      <c r="H80" s="186"/>
      <c r="I80" s="373"/>
      <c r="J80" s="186"/>
      <c r="K80" s="223"/>
      <c r="L80" s="274"/>
      <c r="M80" s="123"/>
      <c r="N80" s="123"/>
      <c r="O80" s="123"/>
      <c r="P80" s="123"/>
      <c r="Q80" s="123"/>
      <c r="R80" s="123"/>
    </row>
    <row r="81" spans="1:18" s="137" customFormat="1" ht="18.75">
      <c r="A81" s="183" t="s">
        <v>144</v>
      </c>
      <c r="B81" s="184" t="s">
        <v>182</v>
      </c>
      <c r="C81" s="183" t="s">
        <v>63</v>
      </c>
      <c r="D81" s="185">
        <v>1</v>
      </c>
      <c r="E81" s="186">
        <v>1625</v>
      </c>
      <c r="F81" s="186">
        <v>500</v>
      </c>
      <c r="G81" s="336">
        <v>1</v>
      </c>
      <c r="H81" s="234">
        <f t="shared" ref="H81:H83" si="27">G81*E81</f>
        <v>1625</v>
      </c>
      <c r="I81" s="336">
        <f t="shared" ref="I81:I83" si="28">G81</f>
        <v>1</v>
      </c>
      <c r="J81" s="234">
        <f t="shared" ref="J81:J83" si="29">I81*F81</f>
        <v>500</v>
      </c>
      <c r="K81" s="235">
        <f t="shared" ref="K81:K83" si="30">J81+H81</f>
        <v>2125</v>
      </c>
      <c r="L81" s="274"/>
      <c r="M81" s="141"/>
      <c r="N81" s="123"/>
      <c r="O81" s="141"/>
      <c r="P81" s="141"/>
      <c r="Q81" s="141"/>
      <c r="R81" s="141"/>
    </row>
    <row r="82" spans="1:18" s="137" customFormat="1" ht="18.75">
      <c r="A82" s="183" t="s">
        <v>175</v>
      </c>
      <c r="B82" s="184" t="s">
        <v>183</v>
      </c>
      <c r="C82" s="183" t="s">
        <v>63</v>
      </c>
      <c r="D82" s="185">
        <v>1</v>
      </c>
      <c r="E82" s="186">
        <v>2340</v>
      </c>
      <c r="F82" s="186">
        <v>500</v>
      </c>
      <c r="G82" s="336">
        <v>1</v>
      </c>
      <c r="H82" s="234">
        <f t="shared" si="27"/>
        <v>2340</v>
      </c>
      <c r="I82" s="336">
        <f t="shared" si="28"/>
        <v>1</v>
      </c>
      <c r="J82" s="234">
        <f t="shared" si="29"/>
        <v>500</v>
      </c>
      <c r="K82" s="235">
        <f t="shared" si="30"/>
        <v>2840</v>
      </c>
      <c r="L82" s="274"/>
      <c r="M82" s="141"/>
      <c r="N82" s="123"/>
      <c r="O82" s="141"/>
      <c r="P82" s="141"/>
      <c r="Q82" s="141"/>
      <c r="R82" s="141"/>
    </row>
    <row r="83" spans="1:18" s="137" customFormat="1" ht="18.75">
      <c r="A83" s="183" t="s">
        <v>177</v>
      </c>
      <c r="B83" s="184" t="s">
        <v>184</v>
      </c>
      <c r="C83" s="183" t="s">
        <v>63</v>
      </c>
      <c r="D83" s="185">
        <v>1</v>
      </c>
      <c r="E83" s="186">
        <v>4680</v>
      </c>
      <c r="F83" s="186">
        <v>500</v>
      </c>
      <c r="G83" s="336">
        <v>1</v>
      </c>
      <c r="H83" s="234">
        <f t="shared" si="27"/>
        <v>4680</v>
      </c>
      <c r="I83" s="336">
        <f t="shared" si="28"/>
        <v>1</v>
      </c>
      <c r="J83" s="234">
        <f t="shared" si="29"/>
        <v>500</v>
      </c>
      <c r="K83" s="235">
        <f t="shared" si="30"/>
        <v>5180</v>
      </c>
      <c r="L83" s="274"/>
      <c r="M83" s="141"/>
      <c r="N83" s="123"/>
      <c r="O83" s="141"/>
      <c r="P83" s="141"/>
      <c r="Q83" s="141"/>
      <c r="R83" s="141"/>
    </row>
    <row r="84" spans="1:18" s="124" customFormat="1" ht="18.75">
      <c r="A84" s="183"/>
      <c r="B84" s="206"/>
      <c r="C84" s="183"/>
      <c r="D84" s="185"/>
      <c r="E84" s="186"/>
      <c r="F84" s="186"/>
      <c r="G84" s="373"/>
      <c r="H84" s="186"/>
      <c r="I84" s="373"/>
      <c r="J84" s="186"/>
      <c r="K84" s="223"/>
      <c r="L84" s="274"/>
      <c r="M84" s="123"/>
      <c r="N84" s="123"/>
      <c r="O84" s="123"/>
      <c r="P84" s="123"/>
      <c r="Q84" s="123"/>
      <c r="R84" s="123"/>
    </row>
    <row r="85" spans="1:18" s="124" customFormat="1" ht="18.75">
      <c r="A85" s="183" t="s">
        <v>11</v>
      </c>
      <c r="B85" s="192" t="s">
        <v>185</v>
      </c>
      <c r="C85" s="183"/>
      <c r="D85" s="185"/>
      <c r="E85" s="186"/>
      <c r="F85" s="186"/>
      <c r="G85" s="373"/>
      <c r="H85" s="186"/>
      <c r="I85" s="373"/>
      <c r="J85" s="186"/>
      <c r="K85" s="223"/>
      <c r="L85" s="274"/>
      <c r="M85" s="123"/>
      <c r="N85" s="123"/>
      <c r="O85" s="123"/>
      <c r="P85" s="123"/>
      <c r="Q85" s="123"/>
      <c r="R85" s="123"/>
    </row>
    <row r="86" spans="1:18" s="137" customFormat="1" ht="18.75">
      <c r="A86" s="183" t="s">
        <v>144</v>
      </c>
      <c r="B86" s="184" t="s">
        <v>186</v>
      </c>
      <c r="C86" s="183" t="s">
        <v>63</v>
      </c>
      <c r="D86" s="185">
        <v>1</v>
      </c>
      <c r="E86" s="186">
        <v>2000</v>
      </c>
      <c r="F86" s="186">
        <v>400</v>
      </c>
      <c r="G86" s="336">
        <v>1</v>
      </c>
      <c r="H86" s="234">
        <f t="shared" ref="H86:H93" si="31">G86*E86</f>
        <v>2000</v>
      </c>
      <c r="I86" s="336">
        <f t="shared" ref="I86:I93" si="32">G86</f>
        <v>1</v>
      </c>
      <c r="J86" s="234">
        <f t="shared" ref="J86:J93" si="33">I86*F86</f>
        <v>400</v>
      </c>
      <c r="K86" s="235">
        <f t="shared" ref="K86:K93" si="34">J86+H86</f>
        <v>2400</v>
      </c>
      <c r="L86" s="274"/>
      <c r="M86" s="141"/>
      <c r="N86" s="141"/>
      <c r="O86" s="141"/>
      <c r="P86" s="141"/>
      <c r="Q86" s="141"/>
      <c r="R86" s="141"/>
    </row>
    <row r="87" spans="1:18" s="137" customFormat="1" ht="18.75">
      <c r="A87" s="183" t="s">
        <v>175</v>
      </c>
      <c r="B87" s="184" t="s">
        <v>187</v>
      </c>
      <c r="C87" s="183" t="s">
        <v>63</v>
      </c>
      <c r="D87" s="185">
        <v>1</v>
      </c>
      <c r="E87" s="186">
        <v>2400</v>
      </c>
      <c r="F87" s="186">
        <v>400</v>
      </c>
      <c r="G87" s="336">
        <v>3</v>
      </c>
      <c r="H87" s="234">
        <f t="shared" si="31"/>
        <v>7200</v>
      </c>
      <c r="I87" s="336">
        <f t="shared" si="32"/>
        <v>3</v>
      </c>
      <c r="J87" s="234">
        <f t="shared" si="33"/>
        <v>1200</v>
      </c>
      <c r="K87" s="235">
        <f t="shared" si="34"/>
        <v>8400</v>
      </c>
      <c r="L87" s="274"/>
      <c r="M87" s="141"/>
      <c r="N87" s="141"/>
      <c r="O87" s="141"/>
      <c r="P87" s="141"/>
      <c r="Q87" s="141"/>
      <c r="R87" s="141"/>
    </row>
    <row r="88" spans="1:18" s="137" customFormat="1" ht="18.75">
      <c r="A88" s="183" t="s">
        <v>177</v>
      </c>
      <c r="B88" s="184" t="s">
        <v>182</v>
      </c>
      <c r="C88" s="183" t="s">
        <v>63</v>
      </c>
      <c r="D88" s="185">
        <v>1</v>
      </c>
      <c r="E88" s="186">
        <v>2800</v>
      </c>
      <c r="F88" s="186">
        <v>400</v>
      </c>
      <c r="G88" s="336">
        <v>1</v>
      </c>
      <c r="H88" s="234">
        <f t="shared" si="31"/>
        <v>2800</v>
      </c>
      <c r="I88" s="336">
        <f t="shared" si="32"/>
        <v>1</v>
      </c>
      <c r="J88" s="234">
        <f t="shared" si="33"/>
        <v>400</v>
      </c>
      <c r="K88" s="235">
        <f t="shared" si="34"/>
        <v>3200</v>
      </c>
      <c r="L88" s="274"/>
      <c r="M88" s="141"/>
      <c r="N88" s="141"/>
      <c r="O88" s="141"/>
      <c r="P88" s="141"/>
      <c r="Q88" s="141"/>
      <c r="R88" s="141"/>
    </row>
    <row r="89" spans="1:18" s="137" customFormat="1" ht="18.75">
      <c r="A89" s="183" t="s">
        <v>179</v>
      </c>
      <c r="B89" s="184" t="s">
        <v>188</v>
      </c>
      <c r="C89" s="183" t="s">
        <v>63</v>
      </c>
      <c r="D89" s="185">
        <v>1</v>
      </c>
      <c r="E89" s="186">
        <v>3500</v>
      </c>
      <c r="F89" s="186">
        <v>400</v>
      </c>
      <c r="G89" s="336">
        <v>1</v>
      </c>
      <c r="H89" s="234">
        <f t="shared" si="31"/>
        <v>3500</v>
      </c>
      <c r="I89" s="336">
        <f t="shared" si="32"/>
        <v>1</v>
      </c>
      <c r="J89" s="234">
        <f t="shared" si="33"/>
        <v>400</v>
      </c>
      <c r="K89" s="235">
        <f t="shared" si="34"/>
        <v>3900</v>
      </c>
      <c r="L89" s="274"/>
      <c r="M89" s="141"/>
      <c r="N89" s="141"/>
      <c r="O89" s="141"/>
      <c r="P89" s="141"/>
      <c r="Q89" s="141"/>
      <c r="R89" s="141"/>
    </row>
    <row r="90" spans="1:18" s="137" customFormat="1" ht="18.75">
      <c r="A90" s="183" t="s">
        <v>189</v>
      </c>
      <c r="B90" s="184" t="s">
        <v>190</v>
      </c>
      <c r="C90" s="183" t="s">
        <v>63</v>
      </c>
      <c r="D90" s="185">
        <v>1</v>
      </c>
      <c r="E90" s="186">
        <v>3800</v>
      </c>
      <c r="F90" s="186">
        <v>400</v>
      </c>
      <c r="G90" s="336">
        <v>1</v>
      </c>
      <c r="H90" s="234">
        <f t="shared" si="31"/>
        <v>3800</v>
      </c>
      <c r="I90" s="336">
        <f t="shared" si="32"/>
        <v>1</v>
      </c>
      <c r="J90" s="234">
        <f t="shared" si="33"/>
        <v>400</v>
      </c>
      <c r="K90" s="235">
        <f t="shared" si="34"/>
        <v>4200</v>
      </c>
      <c r="L90" s="274"/>
      <c r="M90" s="141"/>
      <c r="N90" s="141"/>
      <c r="O90" s="141"/>
      <c r="P90" s="141"/>
      <c r="Q90" s="141"/>
      <c r="R90" s="141"/>
    </row>
    <row r="91" spans="1:18" s="137" customFormat="1" ht="18.75">
      <c r="A91" s="183" t="s">
        <v>191</v>
      </c>
      <c r="B91" s="184" t="s">
        <v>192</v>
      </c>
      <c r="C91" s="183" t="s">
        <v>63</v>
      </c>
      <c r="D91" s="185">
        <v>1</v>
      </c>
      <c r="E91" s="186">
        <v>4500</v>
      </c>
      <c r="F91" s="186">
        <v>400</v>
      </c>
      <c r="G91" s="336">
        <v>1</v>
      </c>
      <c r="H91" s="234">
        <f t="shared" si="31"/>
        <v>4500</v>
      </c>
      <c r="I91" s="336">
        <f t="shared" si="32"/>
        <v>1</v>
      </c>
      <c r="J91" s="234">
        <f t="shared" si="33"/>
        <v>400</v>
      </c>
      <c r="K91" s="235">
        <f t="shared" si="34"/>
        <v>4900</v>
      </c>
      <c r="L91" s="274"/>
      <c r="M91" s="141"/>
      <c r="N91" s="141"/>
      <c r="O91" s="141"/>
      <c r="P91" s="141"/>
      <c r="Q91" s="141"/>
      <c r="R91" s="141"/>
    </row>
    <row r="92" spans="1:18" s="137" customFormat="1" ht="18.75">
      <c r="A92" s="183" t="s">
        <v>193</v>
      </c>
      <c r="B92" s="184" t="s">
        <v>194</v>
      </c>
      <c r="C92" s="183" t="s">
        <v>63</v>
      </c>
      <c r="D92" s="185">
        <v>1</v>
      </c>
      <c r="E92" s="186">
        <v>5500</v>
      </c>
      <c r="F92" s="186">
        <v>400</v>
      </c>
      <c r="G92" s="336">
        <v>1</v>
      </c>
      <c r="H92" s="234">
        <f t="shared" si="31"/>
        <v>5500</v>
      </c>
      <c r="I92" s="336">
        <f t="shared" si="32"/>
        <v>1</v>
      </c>
      <c r="J92" s="234">
        <f t="shared" si="33"/>
        <v>400</v>
      </c>
      <c r="K92" s="235">
        <f t="shared" si="34"/>
        <v>5900</v>
      </c>
      <c r="L92" s="274"/>
      <c r="M92" s="141"/>
      <c r="N92" s="141"/>
      <c r="O92" s="141"/>
      <c r="P92" s="141"/>
      <c r="Q92" s="141"/>
      <c r="R92" s="141"/>
    </row>
    <row r="93" spans="1:18" s="137" customFormat="1" ht="18.75">
      <c r="A93" s="183" t="s">
        <v>195</v>
      </c>
      <c r="B93" s="184" t="s">
        <v>196</v>
      </c>
      <c r="C93" s="183" t="s">
        <v>63</v>
      </c>
      <c r="D93" s="185">
        <v>1</v>
      </c>
      <c r="E93" s="186">
        <v>8000</v>
      </c>
      <c r="F93" s="186">
        <v>400</v>
      </c>
      <c r="G93" s="336">
        <v>1</v>
      </c>
      <c r="H93" s="234">
        <f t="shared" si="31"/>
        <v>8000</v>
      </c>
      <c r="I93" s="336">
        <f t="shared" si="32"/>
        <v>1</v>
      </c>
      <c r="J93" s="234">
        <f t="shared" si="33"/>
        <v>400</v>
      </c>
      <c r="K93" s="235">
        <f t="shared" si="34"/>
        <v>8400</v>
      </c>
      <c r="L93" s="274"/>
      <c r="M93" s="141"/>
      <c r="N93" s="141"/>
      <c r="O93" s="141"/>
      <c r="P93" s="141"/>
      <c r="Q93" s="141"/>
      <c r="R93" s="141"/>
    </row>
    <row r="94" spans="1:18" s="124" customFormat="1" ht="18.75">
      <c r="A94" s="183"/>
      <c r="B94" s="192"/>
      <c r="C94" s="183"/>
      <c r="D94" s="185"/>
      <c r="E94" s="186"/>
      <c r="F94" s="186"/>
      <c r="G94" s="373"/>
      <c r="H94" s="186"/>
      <c r="I94" s="373"/>
      <c r="J94" s="186"/>
      <c r="K94" s="223"/>
      <c r="L94" s="274"/>
      <c r="M94" s="123"/>
      <c r="N94" s="123"/>
      <c r="O94" s="123"/>
      <c r="P94" s="123"/>
      <c r="Q94" s="123"/>
      <c r="R94" s="123"/>
    </row>
    <row r="95" spans="1:18" s="124" customFormat="1" ht="18.75">
      <c r="A95" s="183" t="s">
        <v>39</v>
      </c>
      <c r="B95" s="192" t="s">
        <v>197</v>
      </c>
      <c r="C95" s="183"/>
      <c r="D95" s="185"/>
      <c r="E95" s="186"/>
      <c r="F95" s="186"/>
      <c r="G95" s="373"/>
      <c r="H95" s="186"/>
      <c r="I95" s="373"/>
      <c r="J95" s="186"/>
      <c r="K95" s="223"/>
      <c r="L95" s="274"/>
      <c r="M95" s="123"/>
      <c r="N95" s="123"/>
      <c r="O95" s="123"/>
      <c r="P95" s="123"/>
      <c r="Q95" s="123"/>
      <c r="R95" s="123"/>
    </row>
    <row r="96" spans="1:18" s="124" customFormat="1" ht="18.75">
      <c r="A96" s="183" t="s">
        <v>144</v>
      </c>
      <c r="B96" s="192" t="s">
        <v>198</v>
      </c>
      <c r="C96" s="183" t="s">
        <v>154</v>
      </c>
      <c r="D96" s="185">
        <v>4</v>
      </c>
      <c r="E96" s="186">
        <v>3198</v>
      </c>
      <c r="F96" s="186">
        <v>1000</v>
      </c>
      <c r="G96" s="336">
        <v>3.6</v>
      </c>
      <c r="H96" s="234">
        <f t="shared" ref="H96:H97" si="35">G96*E96</f>
        <v>11512.800000000001</v>
      </c>
      <c r="I96" s="336">
        <f t="shared" ref="I96:I97" si="36">G96</f>
        <v>3.6</v>
      </c>
      <c r="J96" s="234">
        <f t="shared" ref="J96:J97" si="37">I96*F96</f>
        <v>3600</v>
      </c>
      <c r="K96" s="235">
        <f t="shared" ref="K96:K97" si="38">J96+H96</f>
        <v>15112.800000000001</v>
      </c>
      <c r="L96" s="274"/>
      <c r="M96" s="123"/>
      <c r="N96" s="123"/>
      <c r="O96" s="123"/>
      <c r="P96" s="123"/>
      <c r="Q96" s="123"/>
      <c r="R96" s="123"/>
    </row>
    <row r="97" spans="1:18" s="124" customFormat="1" ht="18.75">
      <c r="A97" s="183" t="s">
        <v>175</v>
      </c>
      <c r="B97" s="192" t="s">
        <v>199</v>
      </c>
      <c r="C97" s="183" t="s">
        <v>154</v>
      </c>
      <c r="D97" s="185">
        <v>40</v>
      </c>
      <c r="E97" s="186">
        <v>3731</v>
      </c>
      <c r="F97" s="186">
        <v>1000</v>
      </c>
      <c r="G97" s="336">
        <v>36.4</v>
      </c>
      <c r="H97" s="234">
        <f t="shared" si="35"/>
        <v>135808.4</v>
      </c>
      <c r="I97" s="336">
        <f t="shared" si="36"/>
        <v>36.4</v>
      </c>
      <c r="J97" s="234">
        <f t="shared" si="37"/>
        <v>36400</v>
      </c>
      <c r="K97" s="235">
        <f t="shared" si="38"/>
        <v>172208.4</v>
      </c>
      <c r="L97" s="274"/>
      <c r="M97" s="123"/>
      <c r="N97" s="123"/>
      <c r="O97" s="123"/>
      <c r="P97" s="123"/>
      <c r="Q97" s="123"/>
      <c r="R97" s="123"/>
    </row>
    <row r="98" spans="1:18" s="124" customFormat="1" ht="18.75">
      <c r="A98" s="183"/>
      <c r="B98" s="206"/>
      <c r="C98" s="183"/>
      <c r="D98" s="185"/>
      <c r="E98" s="186"/>
      <c r="F98" s="186"/>
      <c r="G98" s="373"/>
      <c r="H98" s="186"/>
      <c r="I98" s="373"/>
      <c r="J98" s="186"/>
      <c r="K98" s="223"/>
      <c r="L98" s="274"/>
      <c r="M98" s="123"/>
      <c r="N98" s="123"/>
      <c r="O98" s="123"/>
      <c r="P98" s="123"/>
      <c r="Q98" s="123"/>
      <c r="R98" s="123"/>
    </row>
    <row r="99" spans="1:18" s="124" customFormat="1" ht="18.75">
      <c r="A99" s="183" t="s">
        <v>115</v>
      </c>
      <c r="B99" s="192" t="s">
        <v>200</v>
      </c>
      <c r="C99" s="183"/>
      <c r="D99" s="185"/>
      <c r="E99" s="186"/>
      <c r="F99" s="186"/>
      <c r="G99" s="373"/>
      <c r="H99" s="186"/>
      <c r="I99" s="373"/>
      <c r="J99" s="186"/>
      <c r="K99" s="223"/>
      <c r="L99" s="274"/>
      <c r="M99" s="123"/>
      <c r="N99" s="123"/>
      <c r="O99" s="123"/>
      <c r="P99" s="123"/>
      <c r="Q99" s="123"/>
      <c r="R99" s="123"/>
    </row>
    <row r="100" spans="1:18" s="124" customFormat="1" ht="18.75">
      <c r="A100" s="183" t="s">
        <v>144</v>
      </c>
      <c r="B100" s="192" t="s">
        <v>201</v>
      </c>
      <c r="C100" s="183" t="s">
        <v>132</v>
      </c>
      <c r="D100" s="185">
        <v>12</v>
      </c>
      <c r="E100" s="186">
        <v>1625</v>
      </c>
      <c r="F100" s="186">
        <v>500</v>
      </c>
      <c r="G100" s="336">
        <v>12</v>
      </c>
      <c r="H100" s="234">
        <f t="shared" ref="H100" si="39">G100*E100</f>
        <v>19500</v>
      </c>
      <c r="I100" s="336">
        <f t="shared" ref="I100" si="40">G100</f>
        <v>12</v>
      </c>
      <c r="J100" s="234">
        <f t="shared" ref="J100" si="41">I100*F100</f>
        <v>6000</v>
      </c>
      <c r="K100" s="235">
        <f t="shared" ref="K100" si="42">J100+H100</f>
        <v>25500</v>
      </c>
      <c r="L100" s="274"/>
      <c r="M100" s="123"/>
      <c r="N100" s="123"/>
      <c r="O100" s="123"/>
      <c r="P100" s="123"/>
      <c r="Q100" s="123"/>
      <c r="R100" s="123"/>
    </row>
    <row r="101" spans="1:18" s="124" customFormat="1" ht="18.75">
      <c r="A101" s="183"/>
      <c r="B101" s="206"/>
      <c r="C101" s="183"/>
      <c r="D101" s="185"/>
      <c r="E101" s="186"/>
      <c r="F101" s="186"/>
      <c r="G101" s="373"/>
      <c r="H101" s="186"/>
      <c r="I101" s="373"/>
      <c r="J101" s="186"/>
      <c r="K101" s="223"/>
      <c r="L101" s="274"/>
      <c r="M101" s="123"/>
      <c r="N101" s="123"/>
      <c r="O101" s="123"/>
      <c r="P101" s="123"/>
      <c r="Q101" s="123"/>
      <c r="R101" s="123"/>
    </row>
    <row r="102" spans="1:18" s="124" customFormat="1" ht="18.75">
      <c r="A102" s="203">
        <f>A72+0.01</f>
        <v>1.1300000000000008</v>
      </c>
      <c r="B102" s="176" t="s">
        <v>202</v>
      </c>
      <c r="C102" s="198"/>
      <c r="D102" s="200"/>
      <c r="E102" s="201"/>
      <c r="F102" s="201"/>
      <c r="G102" s="375"/>
      <c r="H102" s="201"/>
      <c r="I102" s="375"/>
      <c r="J102" s="201"/>
      <c r="K102" s="202"/>
      <c r="L102" s="274"/>
      <c r="M102" s="123"/>
      <c r="N102" s="123"/>
      <c r="O102" s="123"/>
      <c r="P102" s="123"/>
      <c r="Q102" s="123"/>
      <c r="R102" s="123"/>
    </row>
    <row r="103" spans="1:18" s="124" customFormat="1" ht="56.25">
      <c r="A103" s="183"/>
      <c r="B103" s="180" t="s">
        <v>203</v>
      </c>
      <c r="C103" s="183"/>
      <c r="D103" s="226"/>
      <c r="E103" s="228"/>
      <c r="F103" s="228"/>
      <c r="G103" s="384"/>
      <c r="H103" s="228"/>
      <c r="I103" s="384"/>
      <c r="J103" s="228"/>
      <c r="K103" s="223"/>
      <c r="L103" s="274"/>
      <c r="M103" s="123"/>
      <c r="N103" s="123"/>
      <c r="O103" s="123"/>
      <c r="P103" s="123"/>
      <c r="Q103" s="123"/>
      <c r="R103" s="123"/>
    </row>
    <row r="104" spans="1:18" s="124" customFormat="1" ht="18.75">
      <c r="A104" s="183" t="s">
        <v>12</v>
      </c>
      <c r="B104" s="192" t="s">
        <v>201</v>
      </c>
      <c r="C104" s="183" t="s">
        <v>154</v>
      </c>
      <c r="D104" s="185">
        <v>40</v>
      </c>
      <c r="E104" s="186">
        <v>1200</v>
      </c>
      <c r="F104" s="186">
        <v>300</v>
      </c>
      <c r="G104" s="418">
        <v>41</v>
      </c>
      <c r="H104" s="234">
        <f t="shared" ref="H104" si="43">G104*E104</f>
        <v>49200</v>
      </c>
      <c r="I104" s="339">
        <f t="shared" ref="I104" si="44">G104</f>
        <v>41</v>
      </c>
      <c r="J104" s="234">
        <f t="shared" ref="J104" si="45">I104*F104</f>
        <v>12300</v>
      </c>
      <c r="K104" s="235">
        <f t="shared" ref="K104" si="46">J104+H104</f>
        <v>61500</v>
      </c>
      <c r="L104" s="274"/>
      <c r="M104" s="123"/>
      <c r="N104" s="123"/>
      <c r="O104" s="123"/>
      <c r="P104" s="123"/>
      <c r="Q104" s="123"/>
      <c r="R104" s="123"/>
    </row>
    <row r="105" spans="1:18" s="124" customFormat="1" ht="18.75">
      <c r="A105" s="183"/>
      <c r="B105" s="206"/>
      <c r="C105" s="183"/>
      <c r="D105" s="185"/>
      <c r="E105" s="186"/>
      <c r="F105" s="186"/>
      <c r="G105" s="373"/>
      <c r="H105" s="186"/>
      <c r="I105" s="373"/>
      <c r="J105" s="186"/>
      <c r="K105" s="223"/>
      <c r="L105" s="274"/>
      <c r="M105" s="123"/>
      <c r="N105" s="123"/>
      <c r="O105" s="123"/>
      <c r="P105" s="123"/>
      <c r="Q105" s="123"/>
      <c r="R105" s="123"/>
    </row>
    <row r="106" spans="1:18" s="124" customFormat="1" ht="18.75">
      <c r="A106" s="203">
        <f>A102+0.01</f>
        <v>1.1400000000000008</v>
      </c>
      <c r="B106" s="176" t="s">
        <v>204</v>
      </c>
      <c r="C106" s="198"/>
      <c r="D106" s="200"/>
      <c r="E106" s="201"/>
      <c r="F106" s="201"/>
      <c r="G106" s="375"/>
      <c r="H106" s="201"/>
      <c r="I106" s="375"/>
      <c r="J106" s="201"/>
      <c r="K106" s="202"/>
      <c r="L106" s="274"/>
      <c r="M106" s="123"/>
      <c r="N106" s="123"/>
      <c r="O106" s="123"/>
      <c r="P106" s="123"/>
      <c r="Q106" s="123"/>
      <c r="R106" s="123"/>
    </row>
    <row r="107" spans="1:18" s="124" customFormat="1" ht="56.25">
      <c r="A107" s="183"/>
      <c r="B107" s="193" t="s">
        <v>205</v>
      </c>
      <c r="C107" s="183"/>
      <c r="D107" s="226"/>
      <c r="E107" s="228"/>
      <c r="F107" s="228"/>
      <c r="G107" s="384"/>
      <c r="H107" s="228"/>
      <c r="I107" s="384"/>
      <c r="J107" s="228"/>
      <c r="K107" s="223"/>
      <c r="L107" s="274"/>
      <c r="M107" s="123"/>
      <c r="N107" s="123"/>
      <c r="O107" s="123"/>
      <c r="P107" s="123"/>
      <c r="Q107" s="123"/>
      <c r="R107" s="123"/>
    </row>
    <row r="108" spans="1:18" s="124" customFormat="1" ht="18.75">
      <c r="A108" s="183" t="s">
        <v>12</v>
      </c>
      <c r="B108" s="192" t="s">
        <v>201</v>
      </c>
      <c r="C108" s="183" t="s">
        <v>132</v>
      </c>
      <c r="D108" s="185">
        <v>34</v>
      </c>
      <c r="E108" s="186">
        <v>1950</v>
      </c>
      <c r="F108" s="186">
        <v>500</v>
      </c>
      <c r="G108" s="418">
        <v>34</v>
      </c>
      <c r="H108" s="234">
        <f t="shared" ref="H108" si="47">G108*E108</f>
        <v>66300</v>
      </c>
      <c r="I108" s="336">
        <f t="shared" ref="I108" si="48">G108</f>
        <v>34</v>
      </c>
      <c r="J108" s="234">
        <f t="shared" ref="J108" si="49">I108*F108</f>
        <v>17000</v>
      </c>
      <c r="K108" s="235">
        <f t="shared" ref="K108" si="50">J108+H108</f>
        <v>83300</v>
      </c>
      <c r="L108" s="274"/>
      <c r="M108" s="123"/>
      <c r="N108" s="123"/>
      <c r="O108" s="123"/>
      <c r="P108" s="123"/>
      <c r="Q108" s="123"/>
      <c r="R108" s="123"/>
    </row>
    <row r="109" spans="1:18" s="124" customFormat="1" ht="18.75">
      <c r="A109" s="183"/>
      <c r="B109" s="206"/>
      <c r="C109" s="183"/>
      <c r="D109" s="185"/>
      <c r="E109" s="186"/>
      <c r="F109" s="186"/>
      <c r="G109" s="373"/>
      <c r="H109" s="186"/>
      <c r="I109" s="373"/>
      <c r="J109" s="186"/>
      <c r="K109" s="223"/>
      <c r="L109" s="274"/>
      <c r="M109" s="123"/>
      <c r="N109" s="123"/>
      <c r="O109" s="123"/>
      <c r="P109" s="123"/>
      <c r="Q109" s="123"/>
      <c r="R109" s="123"/>
    </row>
    <row r="110" spans="1:18" s="124" customFormat="1" ht="18.75">
      <c r="A110" s="203">
        <f>A106+0.01</f>
        <v>1.1500000000000008</v>
      </c>
      <c r="B110" s="176" t="s">
        <v>206</v>
      </c>
      <c r="C110" s="198"/>
      <c r="D110" s="200"/>
      <c r="E110" s="201"/>
      <c r="F110" s="201"/>
      <c r="G110" s="375"/>
      <c r="H110" s="201"/>
      <c r="I110" s="375"/>
      <c r="J110" s="201"/>
      <c r="K110" s="202"/>
      <c r="L110" s="274"/>
      <c r="M110" s="123"/>
      <c r="N110" s="123"/>
      <c r="O110" s="123"/>
      <c r="P110" s="123"/>
      <c r="Q110" s="123"/>
      <c r="R110" s="123"/>
    </row>
    <row r="111" spans="1:18" s="124" customFormat="1" ht="93.75">
      <c r="A111" s="183"/>
      <c r="B111" s="193" t="s">
        <v>207</v>
      </c>
      <c r="C111" s="183"/>
      <c r="D111" s="226"/>
      <c r="E111" s="228"/>
      <c r="F111" s="228"/>
      <c r="G111" s="384"/>
      <c r="H111" s="228"/>
      <c r="I111" s="384"/>
      <c r="J111" s="228"/>
      <c r="K111" s="223"/>
      <c r="L111" s="274"/>
      <c r="M111" s="123"/>
      <c r="N111" s="123"/>
      <c r="O111" s="123"/>
      <c r="P111" s="123"/>
      <c r="Q111" s="123"/>
      <c r="R111" s="123"/>
    </row>
    <row r="112" spans="1:18" s="124" customFormat="1" ht="18.75">
      <c r="A112" s="183" t="s">
        <v>12</v>
      </c>
      <c r="B112" s="192" t="s">
        <v>186</v>
      </c>
      <c r="C112" s="183" t="s">
        <v>63</v>
      </c>
      <c r="D112" s="185">
        <v>1</v>
      </c>
      <c r="E112" s="186">
        <v>3250</v>
      </c>
      <c r="F112" s="186">
        <v>500</v>
      </c>
      <c r="G112" s="339">
        <v>1</v>
      </c>
      <c r="H112" s="234">
        <f t="shared" ref="H112:H121" si="51">G112*E112</f>
        <v>3250</v>
      </c>
      <c r="I112" s="339">
        <f t="shared" ref="I112:I121" si="52">G112</f>
        <v>1</v>
      </c>
      <c r="J112" s="234">
        <f t="shared" ref="J112:J121" si="53">I112*F112</f>
        <v>500</v>
      </c>
      <c r="K112" s="235">
        <f t="shared" ref="K112:K121" si="54">J112+H112</f>
        <v>3750</v>
      </c>
      <c r="L112" s="274"/>
      <c r="M112" s="123"/>
      <c r="N112" s="123"/>
      <c r="O112" s="123"/>
      <c r="P112" s="123"/>
      <c r="Q112" s="123"/>
      <c r="R112" s="123"/>
    </row>
    <row r="113" spans="1:18" s="124" customFormat="1" ht="18.75">
      <c r="A113" s="183" t="s">
        <v>11</v>
      </c>
      <c r="B113" s="192" t="s">
        <v>182</v>
      </c>
      <c r="C113" s="183" t="s">
        <v>63</v>
      </c>
      <c r="D113" s="185">
        <v>1</v>
      </c>
      <c r="E113" s="186">
        <v>3250</v>
      </c>
      <c r="F113" s="186">
        <v>500</v>
      </c>
      <c r="G113" s="339">
        <v>1</v>
      </c>
      <c r="H113" s="234">
        <f t="shared" si="51"/>
        <v>3250</v>
      </c>
      <c r="I113" s="339">
        <f t="shared" si="52"/>
        <v>1</v>
      </c>
      <c r="J113" s="234">
        <f t="shared" si="53"/>
        <v>500</v>
      </c>
      <c r="K113" s="235">
        <f t="shared" si="54"/>
        <v>3750</v>
      </c>
      <c r="L113" s="274"/>
      <c r="M113" s="123"/>
      <c r="N113" s="123"/>
      <c r="O113" s="123"/>
      <c r="P113" s="123"/>
      <c r="Q113" s="123"/>
      <c r="R113" s="123"/>
    </row>
    <row r="114" spans="1:18" s="124" customFormat="1" ht="18.75">
      <c r="A114" s="183" t="s">
        <v>39</v>
      </c>
      <c r="B114" s="192" t="s">
        <v>208</v>
      </c>
      <c r="C114" s="183" t="s">
        <v>63</v>
      </c>
      <c r="D114" s="185">
        <v>1</v>
      </c>
      <c r="E114" s="186">
        <v>3250</v>
      </c>
      <c r="F114" s="186">
        <v>500</v>
      </c>
      <c r="G114" s="339">
        <v>1</v>
      </c>
      <c r="H114" s="234">
        <f t="shared" si="51"/>
        <v>3250</v>
      </c>
      <c r="I114" s="339">
        <f t="shared" si="52"/>
        <v>1</v>
      </c>
      <c r="J114" s="234">
        <f t="shared" si="53"/>
        <v>500</v>
      </c>
      <c r="K114" s="235">
        <f t="shared" si="54"/>
        <v>3750</v>
      </c>
      <c r="L114" s="274"/>
      <c r="M114" s="123"/>
      <c r="N114" s="123"/>
      <c r="O114" s="123"/>
      <c r="P114" s="123"/>
      <c r="Q114" s="123"/>
      <c r="R114" s="123"/>
    </row>
    <row r="115" spans="1:18" s="124" customFormat="1" ht="18.75">
      <c r="A115" s="183" t="s">
        <v>115</v>
      </c>
      <c r="B115" s="192" t="s">
        <v>209</v>
      </c>
      <c r="C115" s="183" t="s">
        <v>63</v>
      </c>
      <c r="D115" s="185">
        <v>1</v>
      </c>
      <c r="E115" s="186">
        <v>5614</v>
      </c>
      <c r="F115" s="186">
        <v>500</v>
      </c>
      <c r="G115" s="339">
        <v>1</v>
      </c>
      <c r="H115" s="234">
        <f t="shared" si="51"/>
        <v>5614</v>
      </c>
      <c r="I115" s="339">
        <f t="shared" si="52"/>
        <v>1</v>
      </c>
      <c r="J115" s="234">
        <f t="shared" si="53"/>
        <v>500</v>
      </c>
      <c r="K115" s="235">
        <f t="shared" si="54"/>
        <v>6114</v>
      </c>
      <c r="L115" s="274"/>
      <c r="M115" s="123"/>
      <c r="N115" s="123"/>
      <c r="O115" s="123"/>
      <c r="P115" s="123"/>
      <c r="Q115" s="123"/>
      <c r="R115" s="123"/>
    </row>
    <row r="116" spans="1:18" s="124" customFormat="1" ht="18.75">
      <c r="A116" s="183" t="s">
        <v>118</v>
      </c>
      <c r="B116" s="192" t="s">
        <v>183</v>
      </c>
      <c r="C116" s="183" t="s">
        <v>132</v>
      </c>
      <c r="D116" s="185">
        <v>5</v>
      </c>
      <c r="E116" s="186">
        <v>3250</v>
      </c>
      <c r="F116" s="186">
        <v>500</v>
      </c>
      <c r="G116" s="339">
        <v>2</v>
      </c>
      <c r="H116" s="234">
        <f t="shared" si="51"/>
        <v>6500</v>
      </c>
      <c r="I116" s="339">
        <f t="shared" si="52"/>
        <v>2</v>
      </c>
      <c r="J116" s="234">
        <f t="shared" si="53"/>
        <v>1000</v>
      </c>
      <c r="K116" s="235">
        <f t="shared" si="54"/>
        <v>7500</v>
      </c>
      <c r="L116" s="274"/>
      <c r="M116" s="123"/>
      <c r="N116" s="123"/>
      <c r="O116" s="123"/>
      <c r="P116" s="123"/>
      <c r="Q116" s="123"/>
      <c r="R116" s="123"/>
    </row>
    <row r="117" spans="1:18" s="124" customFormat="1" ht="18.75">
      <c r="A117" s="183" t="s">
        <v>116</v>
      </c>
      <c r="B117" s="192" t="s">
        <v>188</v>
      </c>
      <c r="C117" s="183" t="s">
        <v>63</v>
      </c>
      <c r="D117" s="185">
        <v>1</v>
      </c>
      <c r="E117" s="186">
        <v>4576</v>
      </c>
      <c r="F117" s="186">
        <v>500</v>
      </c>
      <c r="G117" s="339">
        <v>1</v>
      </c>
      <c r="H117" s="234">
        <f t="shared" si="51"/>
        <v>4576</v>
      </c>
      <c r="I117" s="339">
        <f t="shared" si="52"/>
        <v>1</v>
      </c>
      <c r="J117" s="234">
        <f t="shared" si="53"/>
        <v>500</v>
      </c>
      <c r="K117" s="235">
        <f t="shared" si="54"/>
        <v>5076</v>
      </c>
      <c r="L117" s="274"/>
      <c r="M117" s="123"/>
      <c r="N117" s="123"/>
      <c r="O117" s="123"/>
      <c r="P117" s="123"/>
      <c r="Q117" s="123"/>
      <c r="R117" s="123"/>
    </row>
    <row r="118" spans="1:18" s="124" customFormat="1" ht="18.75">
      <c r="A118" s="183" t="s">
        <v>119</v>
      </c>
      <c r="B118" s="192" t="s">
        <v>190</v>
      </c>
      <c r="C118" s="183" t="s">
        <v>63</v>
      </c>
      <c r="D118" s="185">
        <v>1</v>
      </c>
      <c r="E118" s="186">
        <v>4119</v>
      </c>
      <c r="F118" s="186">
        <v>500</v>
      </c>
      <c r="G118" s="339">
        <v>1</v>
      </c>
      <c r="H118" s="234">
        <f t="shared" si="51"/>
        <v>4119</v>
      </c>
      <c r="I118" s="339">
        <f t="shared" si="52"/>
        <v>1</v>
      </c>
      <c r="J118" s="234">
        <f t="shared" si="53"/>
        <v>500</v>
      </c>
      <c r="K118" s="235">
        <f t="shared" si="54"/>
        <v>4619</v>
      </c>
      <c r="L118" s="274"/>
      <c r="M118" s="123"/>
      <c r="N118" s="123"/>
      <c r="O118" s="123"/>
      <c r="P118" s="123"/>
      <c r="Q118" s="123"/>
      <c r="R118" s="123"/>
    </row>
    <row r="119" spans="1:18" s="124" customFormat="1" ht="18.75">
      <c r="A119" s="183" t="s">
        <v>120</v>
      </c>
      <c r="B119" s="192" t="s">
        <v>210</v>
      </c>
      <c r="C119" s="183" t="s">
        <v>63</v>
      </c>
      <c r="D119" s="185">
        <v>1</v>
      </c>
      <c r="E119" s="186">
        <v>4030</v>
      </c>
      <c r="F119" s="186">
        <v>500</v>
      </c>
      <c r="G119" s="339">
        <v>1</v>
      </c>
      <c r="H119" s="234">
        <f t="shared" si="51"/>
        <v>4030</v>
      </c>
      <c r="I119" s="339">
        <f t="shared" si="52"/>
        <v>1</v>
      </c>
      <c r="J119" s="234">
        <f t="shared" si="53"/>
        <v>500</v>
      </c>
      <c r="K119" s="235">
        <f t="shared" si="54"/>
        <v>4530</v>
      </c>
      <c r="L119" s="274"/>
      <c r="M119" s="123"/>
      <c r="N119" s="123"/>
      <c r="O119" s="123"/>
      <c r="P119" s="123"/>
      <c r="Q119" s="123"/>
      <c r="R119" s="123"/>
    </row>
    <row r="120" spans="1:18" s="124" customFormat="1" ht="18.75">
      <c r="A120" s="183" t="s">
        <v>97</v>
      </c>
      <c r="B120" s="192" t="s">
        <v>211</v>
      </c>
      <c r="C120" s="183" t="s">
        <v>63</v>
      </c>
      <c r="D120" s="185">
        <v>1</v>
      </c>
      <c r="E120" s="186">
        <v>15787</v>
      </c>
      <c r="F120" s="186">
        <v>500</v>
      </c>
      <c r="G120" s="339">
        <v>1</v>
      </c>
      <c r="H120" s="234">
        <f t="shared" si="51"/>
        <v>15787</v>
      </c>
      <c r="I120" s="339">
        <f t="shared" si="52"/>
        <v>1</v>
      </c>
      <c r="J120" s="234">
        <f t="shared" si="53"/>
        <v>500</v>
      </c>
      <c r="K120" s="235">
        <f t="shared" si="54"/>
        <v>16287</v>
      </c>
      <c r="L120" s="274"/>
      <c r="M120" s="123"/>
      <c r="N120" s="123"/>
      <c r="O120" s="123"/>
      <c r="P120" s="123"/>
      <c r="Q120" s="123"/>
      <c r="R120" s="123"/>
    </row>
    <row r="121" spans="1:18" s="124" customFormat="1" ht="18.75">
      <c r="A121" s="183" t="s">
        <v>121</v>
      </c>
      <c r="B121" s="192" t="s">
        <v>212</v>
      </c>
      <c r="C121" s="183" t="s">
        <v>63</v>
      </c>
      <c r="D121" s="185">
        <v>1</v>
      </c>
      <c r="E121" s="186">
        <v>16474</v>
      </c>
      <c r="F121" s="186">
        <v>500</v>
      </c>
      <c r="G121" s="339">
        <v>1</v>
      </c>
      <c r="H121" s="234">
        <f t="shared" si="51"/>
        <v>16474</v>
      </c>
      <c r="I121" s="339">
        <f t="shared" si="52"/>
        <v>1</v>
      </c>
      <c r="J121" s="234">
        <f t="shared" si="53"/>
        <v>500</v>
      </c>
      <c r="K121" s="235">
        <f t="shared" si="54"/>
        <v>16974</v>
      </c>
      <c r="L121" s="274"/>
      <c r="M121" s="123"/>
      <c r="N121" s="123"/>
      <c r="O121" s="123"/>
      <c r="P121" s="123"/>
      <c r="Q121" s="123"/>
      <c r="R121" s="123"/>
    </row>
    <row r="122" spans="1:18" s="124" customFormat="1" ht="18.75">
      <c r="A122" s="183"/>
      <c r="B122" s="193"/>
      <c r="C122" s="183"/>
      <c r="D122" s="226"/>
      <c r="E122" s="228"/>
      <c r="F122" s="228"/>
      <c r="G122" s="384"/>
      <c r="H122" s="228"/>
      <c r="I122" s="384"/>
      <c r="J122" s="228"/>
      <c r="K122" s="223"/>
      <c r="L122" s="274"/>
      <c r="M122" s="123"/>
      <c r="N122" s="123"/>
      <c r="O122" s="123"/>
      <c r="P122" s="123"/>
      <c r="Q122" s="123"/>
      <c r="R122" s="123"/>
    </row>
    <row r="123" spans="1:18" s="124" customFormat="1" ht="18.75">
      <c r="A123" s="229">
        <v>2</v>
      </c>
      <c r="B123" s="208" t="s">
        <v>213</v>
      </c>
      <c r="C123" s="229"/>
      <c r="D123" s="230"/>
      <c r="E123" s="231"/>
      <c r="F123" s="231"/>
      <c r="G123" s="385"/>
      <c r="H123" s="231"/>
      <c r="I123" s="385"/>
      <c r="J123" s="231"/>
      <c r="K123" s="232"/>
      <c r="L123" s="274"/>
      <c r="M123" s="123"/>
      <c r="N123" s="123"/>
      <c r="O123" s="123"/>
      <c r="P123" s="123"/>
      <c r="Q123" s="123"/>
      <c r="R123" s="123"/>
    </row>
    <row r="124" spans="1:18" ht="18.75">
      <c r="A124" s="237"/>
      <c r="B124" s="170"/>
      <c r="C124" s="183"/>
      <c r="D124" s="233"/>
      <c r="E124" s="186"/>
      <c r="F124" s="186"/>
      <c r="G124" s="373"/>
      <c r="H124" s="186"/>
      <c r="I124" s="373"/>
      <c r="J124" s="186"/>
      <c r="K124" s="224"/>
    </row>
    <row r="125" spans="1:18" s="124" customFormat="1" ht="18.75">
      <c r="A125" s="198">
        <v>2.1</v>
      </c>
      <c r="B125" s="176" t="s">
        <v>214</v>
      </c>
      <c r="C125" s="198"/>
      <c r="D125" s="200"/>
      <c r="E125" s="201"/>
      <c r="F125" s="201"/>
      <c r="G125" s="375"/>
      <c r="H125" s="201"/>
      <c r="I125" s="375"/>
      <c r="J125" s="201"/>
      <c r="K125" s="202"/>
      <c r="L125" s="274"/>
      <c r="M125" s="123"/>
      <c r="N125" s="123"/>
      <c r="O125" s="123"/>
      <c r="P125" s="123"/>
      <c r="Q125" s="123"/>
      <c r="R125" s="123"/>
    </row>
    <row r="126" spans="1:18" s="124" customFormat="1" ht="56.25">
      <c r="A126" s="183"/>
      <c r="B126" s="193" t="s">
        <v>215</v>
      </c>
      <c r="C126" s="183" t="s">
        <v>117</v>
      </c>
      <c r="D126" s="226">
        <v>1</v>
      </c>
      <c r="E126" s="186">
        <v>15000</v>
      </c>
      <c r="F126" s="186">
        <v>10000</v>
      </c>
      <c r="G126" s="339">
        <v>1</v>
      </c>
      <c r="H126" s="234">
        <f t="shared" ref="H126" si="55">G126*E126</f>
        <v>15000</v>
      </c>
      <c r="I126" s="339">
        <f t="shared" ref="I126" si="56">G126</f>
        <v>1</v>
      </c>
      <c r="J126" s="234">
        <f t="shared" ref="J126" si="57">I126*F126</f>
        <v>10000</v>
      </c>
      <c r="K126" s="235">
        <f t="shared" ref="K126" si="58">J126+H126</f>
        <v>25000</v>
      </c>
      <c r="L126" s="274"/>
      <c r="M126" s="123"/>
      <c r="N126" s="123"/>
      <c r="O126" s="123"/>
      <c r="P126" s="123"/>
      <c r="Q126" s="123"/>
      <c r="R126" s="123"/>
    </row>
    <row r="127" spans="1:18" ht="18.75">
      <c r="A127" s="237"/>
      <c r="B127" s="170"/>
      <c r="C127" s="183"/>
      <c r="D127" s="233"/>
      <c r="E127" s="186"/>
      <c r="F127" s="186"/>
      <c r="G127" s="373"/>
      <c r="H127" s="186"/>
      <c r="I127" s="373"/>
      <c r="J127" s="186"/>
      <c r="K127" s="224"/>
    </row>
    <row r="128" spans="1:18" s="124" customFormat="1" ht="18.75">
      <c r="A128" s="198">
        <v>2.2000000000000002</v>
      </c>
      <c r="B128" s="176" t="s">
        <v>216</v>
      </c>
      <c r="C128" s="198"/>
      <c r="D128" s="200"/>
      <c r="E128" s="201"/>
      <c r="F128" s="201"/>
      <c r="G128" s="375"/>
      <c r="H128" s="201"/>
      <c r="I128" s="375"/>
      <c r="J128" s="201"/>
      <c r="K128" s="202"/>
      <c r="L128" s="274"/>
      <c r="M128" s="123"/>
      <c r="N128" s="123"/>
      <c r="O128" s="123"/>
      <c r="P128" s="123"/>
      <c r="Q128" s="123"/>
      <c r="R128" s="123"/>
    </row>
    <row r="129" spans="1:18" s="124" customFormat="1" ht="93.75">
      <c r="A129" s="183"/>
      <c r="B129" s="180" t="s">
        <v>217</v>
      </c>
      <c r="C129" s="183" t="s">
        <v>117</v>
      </c>
      <c r="D129" s="226">
        <v>1</v>
      </c>
      <c r="E129" s="186">
        <v>0</v>
      </c>
      <c r="F129" s="186">
        <v>90000</v>
      </c>
      <c r="G129" s="339">
        <v>1</v>
      </c>
      <c r="H129" s="234">
        <f t="shared" ref="H129" si="59">G129*E129</f>
        <v>0</v>
      </c>
      <c r="I129" s="339">
        <f t="shared" ref="I129" si="60">G129</f>
        <v>1</v>
      </c>
      <c r="J129" s="234">
        <f t="shared" ref="J129" si="61">I129*F129</f>
        <v>90000</v>
      </c>
      <c r="K129" s="235">
        <f t="shared" ref="K129" si="62">J129+H129</f>
        <v>90000</v>
      </c>
      <c r="L129" s="274"/>
      <c r="M129" s="123"/>
      <c r="N129" s="123"/>
      <c r="O129" s="123"/>
      <c r="P129" s="123"/>
      <c r="Q129" s="123"/>
      <c r="R129" s="123"/>
    </row>
    <row r="130" spans="1:18" ht="18.75">
      <c r="A130" s="237"/>
      <c r="B130" s="170"/>
      <c r="C130" s="183"/>
      <c r="D130" s="233"/>
      <c r="E130" s="186"/>
      <c r="F130" s="186"/>
      <c r="G130" s="373"/>
      <c r="H130" s="186"/>
      <c r="I130" s="373"/>
      <c r="J130" s="186"/>
      <c r="K130" s="224"/>
    </row>
    <row r="131" spans="1:18" s="124" customFormat="1" ht="18.75">
      <c r="A131" s="198">
        <v>2.2000000000000002</v>
      </c>
      <c r="B131" s="176" t="s">
        <v>218</v>
      </c>
      <c r="C131" s="198"/>
      <c r="D131" s="200"/>
      <c r="E131" s="201"/>
      <c r="F131" s="201"/>
      <c r="G131" s="375"/>
      <c r="H131" s="201"/>
      <c r="I131" s="375"/>
      <c r="J131" s="201"/>
      <c r="K131" s="202"/>
      <c r="L131" s="274"/>
      <c r="M131" s="123"/>
      <c r="N131" s="123"/>
      <c r="O131" s="123"/>
      <c r="P131" s="123"/>
      <c r="Q131" s="123"/>
      <c r="R131" s="123"/>
    </row>
    <row r="132" spans="1:18" s="124" customFormat="1" ht="56.25">
      <c r="A132" s="183"/>
      <c r="B132" s="193" t="s">
        <v>219</v>
      </c>
      <c r="C132" s="183" t="s">
        <v>117</v>
      </c>
      <c r="D132" s="226">
        <v>1</v>
      </c>
      <c r="E132" s="186">
        <v>10000</v>
      </c>
      <c r="F132" s="186">
        <v>15000</v>
      </c>
      <c r="G132" s="339">
        <v>1</v>
      </c>
      <c r="H132" s="234">
        <f t="shared" ref="H132" si="63">G132*E132</f>
        <v>10000</v>
      </c>
      <c r="I132" s="339">
        <f t="shared" ref="I132" si="64">G132</f>
        <v>1</v>
      </c>
      <c r="J132" s="234">
        <f t="shared" ref="J132" si="65">I132*F132</f>
        <v>15000</v>
      </c>
      <c r="K132" s="235">
        <f t="shared" ref="K132" si="66">J132+H132</f>
        <v>25000</v>
      </c>
      <c r="L132" s="274"/>
      <c r="M132" s="123"/>
      <c r="N132" s="123"/>
      <c r="O132" s="123"/>
      <c r="P132" s="123"/>
      <c r="Q132" s="123"/>
      <c r="R132" s="123"/>
    </row>
    <row r="133" spans="1:18" ht="18.75">
      <c r="A133" s="212"/>
      <c r="B133" s="210"/>
      <c r="C133" s="209"/>
      <c r="D133" s="195"/>
      <c r="E133" s="181"/>
      <c r="F133" s="181"/>
      <c r="G133" s="382"/>
      <c r="H133" s="181"/>
      <c r="I133" s="382"/>
      <c r="J133" s="181"/>
      <c r="K133" s="211"/>
    </row>
    <row r="134" spans="1:18" ht="18.75">
      <c r="A134" s="212"/>
      <c r="B134" s="213"/>
      <c r="C134" s="213"/>
      <c r="D134" s="173"/>
      <c r="E134" s="181"/>
      <c r="F134" s="181"/>
      <c r="G134" s="382"/>
      <c r="H134" s="181"/>
      <c r="I134" s="382"/>
      <c r="J134" s="181"/>
      <c r="K134" s="214"/>
    </row>
    <row r="135" spans="1:18" s="159" customFormat="1" ht="18.75">
      <c r="A135" s="238"/>
      <c r="B135" s="459" t="s">
        <v>220</v>
      </c>
      <c r="C135" s="459"/>
      <c r="D135" s="156"/>
      <c r="E135" s="157"/>
      <c r="F135" s="157"/>
      <c r="G135" s="358"/>
      <c r="H135" s="157"/>
      <c r="I135" s="358"/>
      <c r="J135" s="157"/>
      <c r="K135" s="158">
        <f>SUM(K8:K134)</f>
        <v>13301241.4</v>
      </c>
      <c r="L135" s="300"/>
      <c r="M135" s="102"/>
      <c r="N135" s="102"/>
      <c r="O135" s="102"/>
      <c r="P135" s="102"/>
      <c r="Q135" s="102"/>
      <c r="R135" s="102"/>
    </row>
    <row r="136" spans="1:18">
      <c r="D136" s="161"/>
      <c r="K136" s="163"/>
    </row>
  </sheetData>
  <mergeCells count="9">
    <mergeCell ref="E16:F16"/>
    <mergeCell ref="B135:C135"/>
    <mergeCell ref="A4:A6"/>
    <mergeCell ref="B4:B6"/>
    <mergeCell ref="G4:K4"/>
    <mergeCell ref="G5:H5"/>
    <mergeCell ref="I5:J5"/>
    <mergeCell ref="K5:K6"/>
    <mergeCell ref="C4:F5"/>
  </mergeCells>
  <printOptions horizontalCentered="1"/>
  <pageMargins left="0" right="0" top="0.47244094488188998" bottom="0.472440945" header="0.31496062992126" footer="0.31496062992126"/>
  <pageSetup paperSize="9" scale="6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145"/>
  <sheetViews>
    <sheetView showGridLines="0" topLeftCell="A127" zoomScaleNormal="100" zoomScaleSheetLayoutView="80" workbookViewId="0">
      <selection activeCell="G112" sqref="G112"/>
    </sheetView>
  </sheetViews>
  <sheetFormatPr defaultColWidth="9.140625" defaultRowHeight="15"/>
  <cols>
    <col min="1" max="1" width="6" style="160" customWidth="1"/>
    <col min="2" max="2" width="123.42578125" customWidth="1"/>
    <col min="3" max="3" width="9.140625" customWidth="1"/>
    <col min="4" max="4" width="8.85546875" style="109" customWidth="1"/>
    <col min="5" max="6" width="15.42578125" style="162" customWidth="1"/>
    <col min="7" max="7" width="10.85546875" style="368" bestFit="1" customWidth="1"/>
    <col min="8" max="8" width="14.5703125" style="162" customWidth="1"/>
    <col min="9" max="9" width="9.7109375" style="368" bestFit="1" customWidth="1"/>
    <col min="10" max="10" width="12.140625" style="162" customWidth="1"/>
    <col min="11" max="11" width="18.7109375" style="164" customWidth="1"/>
    <col min="12" max="12" width="17.140625" style="297" customWidth="1"/>
    <col min="13" max="18" width="9.140625" style="108"/>
  </cols>
  <sheetData>
    <row r="1" spans="1:18" ht="18.75">
      <c r="A1" s="101" t="str">
        <f>'HVAC 15'!A1</f>
        <v>Deutsche Bank AG, Karachi Branch</v>
      </c>
      <c r="B1" s="102"/>
      <c r="C1" s="103"/>
      <c r="D1" s="104"/>
      <c r="E1" s="105"/>
      <c r="F1" s="105"/>
      <c r="G1" s="365"/>
      <c r="H1" s="105"/>
      <c r="I1" s="365"/>
      <c r="J1" s="105"/>
      <c r="K1" s="363">
        <v>45007</v>
      </c>
    </row>
    <row r="2" spans="1:18" ht="18.75">
      <c r="A2" s="101" t="str">
        <f>'HVAC 15'!A2</f>
        <v>Karachi Branch Relocation</v>
      </c>
      <c r="B2" s="102"/>
      <c r="C2" s="103"/>
      <c r="D2" s="104"/>
      <c r="E2" s="105"/>
      <c r="F2" s="105"/>
      <c r="G2" s="365"/>
      <c r="H2" s="105"/>
      <c r="I2" s="365"/>
      <c r="J2" s="105"/>
      <c r="K2" s="110"/>
    </row>
    <row r="3" spans="1:18" ht="18.75">
      <c r="A3" s="101"/>
      <c r="B3" s="102"/>
      <c r="C3" s="103"/>
      <c r="D3" s="104"/>
      <c r="E3" s="105"/>
      <c r="F3" s="105"/>
      <c r="G3" s="365"/>
      <c r="H3" s="105"/>
      <c r="I3" s="365"/>
      <c r="J3" s="105"/>
      <c r="K3" s="107"/>
    </row>
    <row r="4" spans="1:18" ht="23.25" customHeight="1">
      <c r="A4" s="460" t="s">
        <v>276</v>
      </c>
      <c r="B4" s="461" t="s">
        <v>0</v>
      </c>
      <c r="C4" s="468" t="s">
        <v>271</v>
      </c>
      <c r="D4" s="469"/>
      <c r="E4" s="469"/>
      <c r="F4" s="470"/>
      <c r="G4" s="462" t="s">
        <v>290</v>
      </c>
      <c r="H4" s="463"/>
      <c r="I4" s="463"/>
      <c r="J4" s="463"/>
      <c r="K4" s="464"/>
      <c r="L4" s="298"/>
    </row>
    <row r="5" spans="1:18" ht="23.25">
      <c r="A5" s="460"/>
      <c r="B5" s="461"/>
      <c r="C5" s="471"/>
      <c r="D5" s="472"/>
      <c r="E5" s="472"/>
      <c r="F5" s="473"/>
      <c r="G5" s="462" t="s">
        <v>123</v>
      </c>
      <c r="H5" s="463"/>
      <c r="I5" s="465" t="s">
        <v>270</v>
      </c>
      <c r="J5" s="465"/>
      <c r="K5" s="466" t="s">
        <v>275</v>
      </c>
      <c r="L5" s="298"/>
    </row>
    <row r="6" spans="1:18" s="111" customFormat="1" ht="37.5">
      <c r="A6" s="460"/>
      <c r="B6" s="461"/>
      <c r="C6" s="290" t="s">
        <v>1</v>
      </c>
      <c r="D6" s="291" t="s">
        <v>3</v>
      </c>
      <c r="E6" s="293" t="s">
        <v>272</v>
      </c>
      <c r="F6" s="293" t="s">
        <v>273</v>
      </c>
      <c r="G6" s="335" t="s">
        <v>274</v>
      </c>
      <c r="H6" s="293" t="s">
        <v>5</v>
      </c>
      <c r="I6" s="335" t="s">
        <v>274</v>
      </c>
      <c r="J6" s="293" t="s">
        <v>5</v>
      </c>
      <c r="K6" s="467"/>
      <c r="L6" s="299"/>
      <c r="M6" s="112"/>
      <c r="N6" s="112"/>
      <c r="O6" s="112"/>
      <c r="P6" s="112"/>
      <c r="Q6" s="112"/>
      <c r="R6" s="112"/>
    </row>
    <row r="7" spans="1:18" s="111" customFormat="1">
      <c r="A7" s="113"/>
      <c r="B7" s="114"/>
      <c r="C7" s="113"/>
      <c r="D7" s="115"/>
      <c r="E7" s="116"/>
      <c r="F7" s="116"/>
      <c r="G7" s="372"/>
      <c r="H7" s="116"/>
      <c r="I7" s="372"/>
      <c r="J7" s="116"/>
      <c r="K7" s="117"/>
      <c r="L7" s="243"/>
      <c r="M7" s="112"/>
      <c r="N7" s="112"/>
      <c r="O7" s="112"/>
      <c r="P7" s="112"/>
      <c r="Q7" s="112"/>
      <c r="R7" s="112"/>
    </row>
    <row r="8" spans="1:18" s="124" customFormat="1" ht="15.75">
      <c r="A8" s="118">
        <v>1</v>
      </c>
      <c r="B8" s="119" t="s">
        <v>128</v>
      </c>
      <c r="C8" s="118"/>
      <c r="D8" s="120"/>
      <c r="E8" s="121"/>
      <c r="F8" s="121"/>
      <c r="G8" s="354"/>
      <c r="H8" s="121"/>
      <c r="I8" s="354"/>
      <c r="J8" s="121"/>
      <c r="K8" s="122"/>
      <c r="L8" s="248"/>
      <c r="M8" s="123"/>
      <c r="N8" s="123"/>
      <c r="O8" s="123"/>
      <c r="P8" s="123"/>
      <c r="Q8" s="123"/>
      <c r="R8" s="123"/>
    </row>
    <row r="9" spans="1:18">
      <c r="A9" s="113"/>
      <c r="B9" s="125"/>
      <c r="C9" s="126"/>
      <c r="D9" s="127"/>
      <c r="E9" s="128"/>
      <c r="F9" s="128"/>
      <c r="G9" s="355"/>
      <c r="H9" s="128"/>
      <c r="I9" s="355"/>
      <c r="J9" s="128"/>
      <c r="K9" s="129"/>
    </row>
    <row r="10" spans="1:18" s="124" customFormat="1" ht="15.75">
      <c r="A10" s="130">
        <v>1.1000000000000001</v>
      </c>
      <c r="B10" s="131" t="s">
        <v>129</v>
      </c>
      <c r="C10" s="130"/>
      <c r="D10" s="132"/>
      <c r="E10" s="133"/>
      <c r="F10" s="133"/>
      <c r="G10" s="356"/>
      <c r="H10" s="133"/>
      <c r="I10" s="356"/>
      <c r="J10" s="133"/>
      <c r="K10" s="134"/>
      <c r="L10" s="248"/>
      <c r="M10" s="123"/>
      <c r="N10" s="123"/>
      <c r="O10" s="123"/>
      <c r="P10" s="123"/>
      <c r="Q10" s="123"/>
      <c r="R10" s="123"/>
    </row>
    <row r="11" spans="1:18" s="137" customFormat="1" ht="47.25">
      <c r="A11" s="304"/>
      <c r="B11" s="305" t="s">
        <v>130</v>
      </c>
      <c r="C11" s="138"/>
      <c r="D11" s="306"/>
      <c r="E11" s="260"/>
      <c r="F11" s="260"/>
      <c r="G11" s="347"/>
      <c r="H11" s="260"/>
      <c r="I11" s="347"/>
      <c r="J11" s="260"/>
      <c r="K11" s="217"/>
      <c r="L11" s="274"/>
      <c r="M11" s="141"/>
      <c r="N11" s="141"/>
      <c r="O11" s="141"/>
      <c r="P11" s="141"/>
      <c r="Q11" s="141"/>
      <c r="R11" s="141"/>
    </row>
    <row r="12" spans="1:18" s="137" customFormat="1" ht="18.75">
      <c r="A12" s="138" t="s">
        <v>12</v>
      </c>
      <c r="B12" s="139" t="s">
        <v>131</v>
      </c>
      <c r="C12" s="138" t="s">
        <v>132</v>
      </c>
      <c r="D12" s="140">
        <v>9</v>
      </c>
      <c r="E12" s="234">
        <v>285000</v>
      </c>
      <c r="F12" s="234">
        <v>3000</v>
      </c>
      <c r="G12" s="339">
        <v>9</v>
      </c>
      <c r="H12" s="234">
        <f>G12*E12</f>
        <v>2565000</v>
      </c>
      <c r="I12" s="339">
        <f>G12</f>
        <v>9</v>
      </c>
      <c r="J12" s="234">
        <f>I12*F12</f>
        <v>27000</v>
      </c>
      <c r="K12" s="235">
        <f>J12+H12</f>
        <v>2592000</v>
      </c>
      <c r="L12" s="274"/>
      <c r="M12" s="141"/>
      <c r="N12" s="141"/>
      <c r="O12" s="141"/>
      <c r="P12" s="141"/>
      <c r="Q12" s="141"/>
      <c r="R12" s="141"/>
    </row>
    <row r="13" spans="1:18" s="137" customFormat="1" ht="18.75">
      <c r="A13" s="138" t="s">
        <v>11</v>
      </c>
      <c r="B13" s="139" t="s">
        <v>133</v>
      </c>
      <c r="C13" s="138" t="s">
        <v>132</v>
      </c>
      <c r="D13" s="272">
        <v>3</v>
      </c>
      <c r="E13" s="234">
        <v>175000</v>
      </c>
      <c r="F13" s="234">
        <v>3000</v>
      </c>
      <c r="G13" s="339">
        <v>3</v>
      </c>
      <c r="H13" s="234">
        <f>G13*E13</f>
        <v>525000</v>
      </c>
      <c r="I13" s="339">
        <f>G13</f>
        <v>3</v>
      </c>
      <c r="J13" s="234">
        <f>I13*F13</f>
        <v>9000</v>
      </c>
      <c r="K13" s="235">
        <f>J13+H13</f>
        <v>534000</v>
      </c>
      <c r="L13" s="274"/>
      <c r="M13" s="141"/>
      <c r="N13" s="141"/>
      <c r="O13" s="141"/>
      <c r="P13" s="141"/>
      <c r="Q13" s="141"/>
      <c r="R13" s="141"/>
    </row>
    <row r="14" spans="1:18" s="137" customFormat="1" ht="18.75">
      <c r="A14" s="138" t="s">
        <v>39</v>
      </c>
      <c r="B14" s="139" t="s">
        <v>134</v>
      </c>
      <c r="C14" s="138" t="s">
        <v>135</v>
      </c>
      <c r="D14" s="272">
        <v>1</v>
      </c>
      <c r="E14" s="234">
        <v>160000</v>
      </c>
      <c r="F14" s="234">
        <v>30000</v>
      </c>
      <c r="G14" s="339">
        <v>1</v>
      </c>
      <c r="H14" s="234">
        <f>G14*E14</f>
        <v>160000</v>
      </c>
      <c r="I14" s="339">
        <f>G14</f>
        <v>1</v>
      </c>
      <c r="J14" s="234">
        <f>I14*F14</f>
        <v>30000</v>
      </c>
      <c r="K14" s="235">
        <f>J14+H14</f>
        <v>190000</v>
      </c>
      <c r="L14" s="274"/>
      <c r="M14" s="141"/>
      <c r="N14" s="141"/>
      <c r="O14" s="141"/>
      <c r="P14" s="141"/>
      <c r="Q14" s="141"/>
      <c r="R14" s="141"/>
    </row>
    <row r="15" spans="1:18" s="137" customFormat="1" ht="15.75">
      <c r="A15" s="304"/>
      <c r="B15" s="307"/>
      <c r="C15" s="138"/>
      <c r="D15" s="140"/>
      <c r="E15" s="308"/>
      <c r="F15" s="308"/>
      <c r="G15" s="347"/>
      <c r="H15" s="308"/>
      <c r="I15" s="347"/>
      <c r="J15" s="308"/>
      <c r="K15" s="225"/>
      <c r="L15" s="274"/>
      <c r="M15" s="141"/>
      <c r="N15" s="141"/>
      <c r="O15" s="141"/>
      <c r="P15" s="141"/>
      <c r="Q15" s="141"/>
      <c r="R15" s="141"/>
    </row>
    <row r="16" spans="1:18" s="137" customFormat="1" ht="15.75">
      <c r="A16" s="147">
        <f>A10+0.1</f>
        <v>1.2000000000000002</v>
      </c>
      <c r="B16" s="148" t="s">
        <v>136</v>
      </c>
      <c r="C16" s="147"/>
      <c r="D16" s="149"/>
      <c r="E16" s="309"/>
      <c r="F16" s="309"/>
      <c r="G16" s="345"/>
      <c r="H16" s="309"/>
      <c r="I16" s="345"/>
      <c r="J16" s="309"/>
      <c r="K16" s="150"/>
      <c r="L16" s="274"/>
      <c r="M16" s="141"/>
      <c r="N16" s="141"/>
      <c r="O16" s="141"/>
      <c r="P16" s="141"/>
      <c r="Q16" s="141"/>
      <c r="R16" s="141"/>
    </row>
    <row r="17" spans="1:18" s="137" customFormat="1" ht="47.25">
      <c r="A17" s="304"/>
      <c r="B17" s="305" t="s">
        <v>221</v>
      </c>
      <c r="C17" s="138" t="s">
        <v>135</v>
      </c>
      <c r="D17" s="140">
        <v>1</v>
      </c>
      <c r="E17" s="457" t="s">
        <v>277</v>
      </c>
      <c r="F17" s="458"/>
      <c r="G17" s="336"/>
      <c r="H17" s="234"/>
      <c r="I17" s="336">
        <f>G17</f>
        <v>0</v>
      </c>
      <c r="J17" s="234">
        <f>I17*F17</f>
        <v>0</v>
      </c>
      <c r="K17" s="235"/>
      <c r="L17" s="274"/>
      <c r="M17" s="141"/>
      <c r="N17" s="141"/>
      <c r="O17" s="141"/>
      <c r="P17" s="141"/>
      <c r="Q17" s="141"/>
      <c r="R17" s="141"/>
    </row>
    <row r="18" spans="1:18" s="137" customFormat="1" ht="15.75">
      <c r="A18" s="304"/>
      <c r="B18" s="307"/>
      <c r="C18" s="138"/>
      <c r="D18" s="140"/>
      <c r="E18" s="308"/>
      <c r="F18" s="308"/>
      <c r="G18" s="347"/>
      <c r="H18" s="308"/>
      <c r="I18" s="347"/>
      <c r="J18" s="308"/>
      <c r="K18" s="225"/>
      <c r="L18" s="274"/>
      <c r="M18" s="141"/>
      <c r="N18" s="141"/>
      <c r="O18" s="141"/>
      <c r="P18" s="141"/>
      <c r="Q18" s="141"/>
      <c r="R18" s="141"/>
    </row>
    <row r="19" spans="1:18" s="137" customFormat="1" ht="15.75">
      <c r="A19" s="147">
        <f>A16+0.1</f>
        <v>1.3000000000000003</v>
      </c>
      <c r="B19" s="148" t="s">
        <v>138</v>
      </c>
      <c r="C19" s="147"/>
      <c r="D19" s="149"/>
      <c r="E19" s="241"/>
      <c r="F19" s="241"/>
      <c r="G19" s="345"/>
      <c r="H19" s="241"/>
      <c r="I19" s="345"/>
      <c r="J19" s="241"/>
      <c r="K19" s="220"/>
      <c r="L19" s="274"/>
      <c r="M19" s="141"/>
      <c r="N19" s="141"/>
      <c r="O19" s="141"/>
      <c r="P19" s="141"/>
      <c r="Q19" s="141"/>
      <c r="R19" s="141"/>
    </row>
    <row r="20" spans="1:18" s="137" customFormat="1" ht="78.75">
      <c r="A20" s="304"/>
      <c r="B20" s="305" t="s">
        <v>139</v>
      </c>
      <c r="C20" s="138"/>
      <c r="D20" s="140"/>
      <c r="E20" s="260"/>
      <c r="F20" s="260"/>
      <c r="G20" s="347"/>
      <c r="H20" s="260"/>
      <c r="I20" s="347"/>
      <c r="J20" s="260"/>
      <c r="K20" s="217"/>
      <c r="L20" s="274"/>
      <c r="M20" s="141"/>
      <c r="N20" s="141"/>
      <c r="O20" s="141"/>
      <c r="P20" s="141"/>
      <c r="Q20" s="141"/>
      <c r="R20" s="141"/>
    </row>
    <row r="21" spans="1:18" s="137" customFormat="1" ht="18.75">
      <c r="A21" s="138" t="s">
        <v>12</v>
      </c>
      <c r="B21" s="139" t="s">
        <v>140</v>
      </c>
      <c r="C21" s="138" t="s">
        <v>63</v>
      </c>
      <c r="D21" s="140">
        <v>1</v>
      </c>
      <c r="E21" s="234">
        <v>229000</v>
      </c>
      <c r="F21" s="234">
        <v>30000</v>
      </c>
      <c r="G21" s="339">
        <v>1</v>
      </c>
      <c r="H21" s="234">
        <f>G21*E21</f>
        <v>229000</v>
      </c>
      <c r="I21" s="339">
        <f>G21</f>
        <v>1</v>
      </c>
      <c r="J21" s="234">
        <f>I21*F21</f>
        <v>30000</v>
      </c>
      <c r="K21" s="235">
        <f>J21+H21</f>
        <v>259000</v>
      </c>
      <c r="L21" s="274"/>
      <c r="M21" s="141"/>
      <c r="N21" s="141"/>
      <c r="O21" s="141"/>
      <c r="P21" s="141"/>
      <c r="Q21" s="141"/>
      <c r="R21" s="141"/>
    </row>
    <row r="22" spans="1:18" s="137" customFormat="1" ht="18.75">
      <c r="A22" s="138" t="s">
        <v>11</v>
      </c>
      <c r="B22" s="139" t="s">
        <v>222</v>
      </c>
      <c r="C22" s="138" t="s">
        <v>132</v>
      </c>
      <c r="D22" s="140">
        <v>2</v>
      </c>
      <c r="E22" s="234">
        <v>229000</v>
      </c>
      <c r="F22" s="234">
        <v>30000</v>
      </c>
      <c r="G22" s="339">
        <v>2</v>
      </c>
      <c r="H22" s="234">
        <f>G22*E22</f>
        <v>458000</v>
      </c>
      <c r="I22" s="339">
        <f>G22</f>
        <v>2</v>
      </c>
      <c r="J22" s="234">
        <f>I22*F22</f>
        <v>60000</v>
      </c>
      <c r="K22" s="235">
        <f>J22+H22</f>
        <v>518000</v>
      </c>
      <c r="L22" s="274"/>
      <c r="M22" s="141"/>
      <c r="N22" s="141"/>
      <c r="O22" s="141"/>
      <c r="P22" s="141"/>
      <c r="Q22" s="141"/>
      <c r="R22" s="141"/>
    </row>
    <row r="23" spans="1:18" s="137" customFormat="1" ht="18.75">
      <c r="A23" s="138" t="s">
        <v>39</v>
      </c>
      <c r="B23" s="139" t="s">
        <v>223</v>
      </c>
      <c r="C23" s="138" t="s">
        <v>63</v>
      </c>
      <c r="D23" s="140">
        <v>1</v>
      </c>
      <c r="E23" s="234">
        <v>229000</v>
      </c>
      <c r="F23" s="234">
        <v>30000</v>
      </c>
      <c r="G23" s="339">
        <v>1</v>
      </c>
      <c r="H23" s="234">
        <f>G23*E23</f>
        <v>229000</v>
      </c>
      <c r="I23" s="339">
        <f>G23</f>
        <v>1</v>
      </c>
      <c r="J23" s="234">
        <f>I23*F23</f>
        <v>30000</v>
      </c>
      <c r="K23" s="235">
        <f>J23+H23</f>
        <v>259000</v>
      </c>
      <c r="L23" s="274"/>
      <c r="M23" s="141"/>
      <c r="N23" s="141"/>
      <c r="O23" s="141"/>
      <c r="P23" s="141"/>
      <c r="Q23" s="141"/>
      <c r="R23" s="141"/>
    </row>
    <row r="24" spans="1:18" s="137" customFormat="1" ht="15.75">
      <c r="A24" s="304"/>
      <c r="B24" s="307"/>
      <c r="C24" s="138"/>
      <c r="D24" s="140"/>
      <c r="E24" s="260"/>
      <c r="F24" s="260"/>
      <c r="G24" s="347"/>
      <c r="H24" s="260"/>
      <c r="I24" s="347"/>
      <c r="J24" s="260"/>
      <c r="K24" s="217"/>
      <c r="L24" s="274"/>
      <c r="M24" s="141"/>
      <c r="N24" s="141"/>
      <c r="O24" s="141"/>
      <c r="P24" s="141"/>
      <c r="Q24" s="141"/>
      <c r="R24" s="141"/>
    </row>
    <row r="25" spans="1:18" s="137" customFormat="1" ht="15.75">
      <c r="A25" s="147">
        <f>A19+0.1</f>
        <v>1.4000000000000004</v>
      </c>
      <c r="B25" s="148" t="s">
        <v>141</v>
      </c>
      <c r="C25" s="147"/>
      <c r="D25" s="149"/>
      <c r="E25" s="241"/>
      <c r="F25" s="241"/>
      <c r="G25" s="345"/>
      <c r="H25" s="241"/>
      <c r="I25" s="345"/>
      <c r="J25" s="241"/>
      <c r="K25" s="220"/>
      <c r="L25" s="274"/>
      <c r="M25" s="141"/>
      <c r="N25" s="141"/>
      <c r="O25" s="141"/>
      <c r="P25" s="141"/>
      <c r="Q25" s="141"/>
      <c r="R25" s="141"/>
    </row>
    <row r="26" spans="1:18" s="137" customFormat="1" ht="31.5">
      <c r="A26" s="304"/>
      <c r="B26" s="305" t="s">
        <v>142</v>
      </c>
      <c r="C26" s="138"/>
      <c r="D26" s="140"/>
      <c r="E26" s="260"/>
      <c r="F26" s="260"/>
      <c r="G26" s="347"/>
      <c r="H26" s="260"/>
      <c r="I26" s="347"/>
      <c r="J26" s="260"/>
      <c r="K26" s="217"/>
      <c r="L26" s="274"/>
      <c r="M26" s="141"/>
      <c r="N26" s="141"/>
      <c r="O26" s="141"/>
      <c r="P26" s="141"/>
      <c r="Q26" s="141"/>
      <c r="R26" s="141"/>
    </row>
    <row r="27" spans="1:18" s="137" customFormat="1" ht="15.75">
      <c r="A27" s="138" t="s">
        <v>12</v>
      </c>
      <c r="B27" s="139" t="s">
        <v>143</v>
      </c>
      <c r="C27" s="138"/>
      <c r="D27" s="140"/>
      <c r="E27" s="260"/>
      <c r="F27" s="260"/>
      <c r="G27" s="347"/>
      <c r="H27" s="260"/>
      <c r="I27" s="347"/>
      <c r="J27" s="260"/>
      <c r="K27" s="222"/>
      <c r="L27" s="274"/>
      <c r="M27" s="141"/>
      <c r="N27" s="141"/>
      <c r="O27" s="141"/>
      <c r="P27" s="141"/>
      <c r="Q27" s="141"/>
      <c r="R27" s="141"/>
    </row>
    <row r="28" spans="1:18" s="137" customFormat="1" ht="18.75">
      <c r="A28" s="138" t="s">
        <v>144</v>
      </c>
      <c r="B28" s="139" t="s">
        <v>145</v>
      </c>
      <c r="C28" s="138" t="s">
        <v>132</v>
      </c>
      <c r="D28" s="140">
        <v>16</v>
      </c>
      <c r="E28" s="186">
        <v>4500</v>
      </c>
      <c r="F28" s="186">
        <v>1000</v>
      </c>
      <c r="G28" s="339">
        <v>8</v>
      </c>
      <c r="H28" s="234">
        <f>G28*E28</f>
        <v>36000</v>
      </c>
      <c r="I28" s="339">
        <f>G28</f>
        <v>8</v>
      </c>
      <c r="J28" s="234">
        <f>I28*F28</f>
        <v>8000</v>
      </c>
      <c r="K28" s="235">
        <f>J28+H28</f>
        <v>44000</v>
      </c>
      <c r="L28" s="274"/>
      <c r="M28" s="141"/>
      <c r="N28" s="141"/>
      <c r="O28" s="141"/>
      <c r="P28" s="141"/>
      <c r="Q28" s="141"/>
      <c r="R28" s="141"/>
    </row>
    <row r="29" spans="1:18" s="137" customFormat="1" ht="18.75">
      <c r="A29" s="138"/>
      <c r="B29" s="139"/>
      <c r="C29" s="138"/>
      <c r="D29" s="140"/>
      <c r="E29" s="215"/>
      <c r="F29" s="215"/>
      <c r="G29" s="378"/>
      <c r="H29" s="215"/>
      <c r="I29" s="378"/>
      <c r="J29" s="215"/>
      <c r="K29" s="221"/>
      <c r="L29" s="274"/>
      <c r="M29" s="141"/>
      <c r="N29" s="141"/>
      <c r="O29" s="141"/>
      <c r="P29" s="141"/>
      <c r="Q29" s="141"/>
      <c r="R29" s="141"/>
    </row>
    <row r="30" spans="1:18" s="137" customFormat="1" ht="18.75">
      <c r="A30" s="138" t="s">
        <v>11</v>
      </c>
      <c r="B30" s="139" t="s">
        <v>146</v>
      </c>
      <c r="C30" s="138"/>
      <c r="D30" s="140"/>
      <c r="E30" s="215"/>
      <c r="F30" s="215"/>
      <c r="G30" s="378"/>
      <c r="H30" s="215"/>
      <c r="I30" s="378"/>
      <c r="J30" s="215"/>
      <c r="K30" s="221"/>
      <c r="L30" s="274"/>
      <c r="M30" s="141"/>
      <c r="N30" s="141"/>
      <c r="O30" s="141"/>
      <c r="P30" s="141"/>
      <c r="Q30" s="141"/>
      <c r="R30" s="141"/>
    </row>
    <row r="31" spans="1:18" s="137" customFormat="1" ht="18.75">
      <c r="A31" s="138" t="s">
        <v>144</v>
      </c>
      <c r="B31" s="139" t="s">
        <v>145</v>
      </c>
      <c r="C31" s="138" t="s">
        <v>132</v>
      </c>
      <c r="D31" s="140">
        <v>4</v>
      </c>
      <c r="E31" s="186">
        <v>4500</v>
      </c>
      <c r="F31" s="186">
        <v>1000</v>
      </c>
      <c r="G31" s="339">
        <v>4</v>
      </c>
      <c r="H31" s="234">
        <f>G31*E31</f>
        <v>18000</v>
      </c>
      <c r="I31" s="339">
        <f>G31</f>
        <v>4</v>
      </c>
      <c r="J31" s="234">
        <f>I31*F31</f>
        <v>4000</v>
      </c>
      <c r="K31" s="235">
        <f>J31+H31</f>
        <v>22000</v>
      </c>
      <c r="L31" s="274"/>
      <c r="M31" s="141"/>
      <c r="N31" s="141"/>
      <c r="O31" s="141"/>
      <c r="P31" s="141"/>
      <c r="Q31" s="141"/>
      <c r="R31" s="141"/>
    </row>
    <row r="32" spans="1:18" s="137" customFormat="1" ht="18.75">
      <c r="A32" s="138"/>
      <c r="B32" s="139"/>
      <c r="C32" s="138"/>
      <c r="D32" s="140"/>
      <c r="E32" s="215"/>
      <c r="F32" s="215"/>
      <c r="G32" s="378"/>
      <c r="H32" s="215"/>
      <c r="I32" s="378"/>
      <c r="J32" s="215"/>
      <c r="K32" s="221"/>
      <c r="L32" s="274"/>
      <c r="M32" s="141"/>
      <c r="N32" s="141"/>
      <c r="O32" s="141"/>
      <c r="P32" s="141"/>
      <c r="Q32" s="141"/>
      <c r="R32" s="141"/>
    </row>
    <row r="33" spans="1:18" s="137" customFormat="1" ht="18.75">
      <c r="A33" s="138" t="s">
        <v>39</v>
      </c>
      <c r="B33" s="139" t="s">
        <v>147</v>
      </c>
      <c r="C33" s="138"/>
      <c r="D33" s="140"/>
      <c r="E33" s="215"/>
      <c r="F33" s="215"/>
      <c r="G33" s="378"/>
      <c r="H33" s="215"/>
      <c r="I33" s="378"/>
      <c r="J33" s="215"/>
      <c r="K33" s="221"/>
      <c r="L33" s="274"/>
      <c r="M33" s="141"/>
      <c r="N33" s="141"/>
      <c r="O33" s="141"/>
      <c r="P33" s="141"/>
      <c r="Q33" s="141"/>
      <c r="R33" s="141"/>
    </row>
    <row r="34" spans="1:18" s="137" customFormat="1" ht="18.75">
      <c r="A34" s="138" t="s">
        <v>144</v>
      </c>
      <c r="B34" s="139" t="s">
        <v>145</v>
      </c>
      <c r="C34" s="138" t="s">
        <v>132</v>
      </c>
      <c r="D34" s="140">
        <v>4</v>
      </c>
      <c r="E34" s="186">
        <v>9000</v>
      </c>
      <c r="F34" s="186">
        <v>1500</v>
      </c>
      <c r="G34" s="339">
        <v>4</v>
      </c>
      <c r="H34" s="234">
        <f>G34*E34</f>
        <v>36000</v>
      </c>
      <c r="I34" s="339">
        <f>G34</f>
        <v>4</v>
      </c>
      <c r="J34" s="234">
        <f>I34*F34</f>
        <v>6000</v>
      </c>
      <c r="K34" s="235">
        <f>J34+H34</f>
        <v>42000</v>
      </c>
      <c r="L34" s="274"/>
      <c r="M34" s="141"/>
      <c r="N34" s="141"/>
      <c r="O34" s="141"/>
      <c r="P34" s="141"/>
      <c r="Q34" s="141"/>
      <c r="R34" s="141"/>
    </row>
    <row r="35" spans="1:18" s="137" customFormat="1" ht="18.75">
      <c r="A35" s="138"/>
      <c r="B35" s="139"/>
      <c r="C35" s="138"/>
      <c r="D35" s="140"/>
      <c r="E35" s="215"/>
      <c r="F35" s="215"/>
      <c r="G35" s="378"/>
      <c r="H35" s="215"/>
      <c r="I35" s="378"/>
      <c r="J35" s="215"/>
      <c r="K35" s="221"/>
      <c r="L35" s="274"/>
      <c r="M35" s="141"/>
      <c r="N35" s="141"/>
      <c r="O35" s="141"/>
      <c r="P35" s="141"/>
      <c r="Q35" s="141"/>
      <c r="R35" s="141"/>
    </row>
    <row r="36" spans="1:18" s="137" customFormat="1" ht="18.75">
      <c r="A36" s="138" t="s">
        <v>115</v>
      </c>
      <c r="B36" s="139" t="s">
        <v>148</v>
      </c>
      <c r="C36" s="138"/>
      <c r="D36" s="140"/>
      <c r="E36" s="215"/>
      <c r="F36" s="215"/>
      <c r="G36" s="378"/>
      <c r="H36" s="215"/>
      <c r="I36" s="378"/>
      <c r="J36" s="215"/>
      <c r="K36" s="221"/>
      <c r="L36" s="274"/>
      <c r="M36" s="141"/>
      <c r="N36" s="141"/>
      <c r="O36" s="141"/>
      <c r="P36" s="141"/>
      <c r="Q36" s="141"/>
      <c r="R36" s="141"/>
    </row>
    <row r="37" spans="1:18" s="137" customFormat="1" ht="18.75">
      <c r="A37" s="138" t="s">
        <v>144</v>
      </c>
      <c r="B37" s="139" t="s">
        <v>145</v>
      </c>
      <c r="C37" s="138" t="s">
        <v>132</v>
      </c>
      <c r="D37" s="140">
        <v>4</v>
      </c>
      <c r="E37" s="186">
        <v>42000</v>
      </c>
      <c r="F37" s="186">
        <v>3000</v>
      </c>
      <c r="G37" s="339">
        <v>4</v>
      </c>
      <c r="H37" s="234">
        <f>G37*E37</f>
        <v>168000</v>
      </c>
      <c r="I37" s="339">
        <f>G37</f>
        <v>4</v>
      </c>
      <c r="J37" s="234">
        <f>I37*F37</f>
        <v>12000</v>
      </c>
      <c r="K37" s="235">
        <f>J37+H37</f>
        <v>180000</v>
      </c>
      <c r="L37" s="274"/>
      <c r="M37" s="141"/>
      <c r="N37" s="141"/>
      <c r="O37" s="141"/>
      <c r="P37" s="141"/>
      <c r="Q37" s="141"/>
      <c r="R37" s="141"/>
    </row>
    <row r="38" spans="1:18" s="137" customFormat="1" ht="18.75">
      <c r="A38" s="138"/>
      <c r="B38" s="139"/>
      <c r="C38" s="138"/>
      <c r="D38" s="140"/>
      <c r="E38" s="215"/>
      <c r="F38" s="215"/>
      <c r="G38" s="378"/>
      <c r="H38" s="215"/>
      <c r="I38" s="378"/>
      <c r="J38" s="215"/>
      <c r="K38" s="221"/>
      <c r="L38" s="274"/>
      <c r="M38" s="141"/>
      <c r="N38" s="141"/>
      <c r="O38" s="141"/>
      <c r="P38" s="141"/>
      <c r="Q38" s="141"/>
      <c r="R38" s="141"/>
    </row>
    <row r="39" spans="1:18" s="137" customFormat="1" ht="31.5">
      <c r="A39" s="138" t="s">
        <v>118</v>
      </c>
      <c r="B39" s="139" t="s">
        <v>149</v>
      </c>
      <c r="C39" s="138" t="s">
        <v>132</v>
      </c>
      <c r="D39" s="140">
        <v>4</v>
      </c>
      <c r="E39" s="186">
        <v>20000</v>
      </c>
      <c r="F39" s="186">
        <v>2000</v>
      </c>
      <c r="G39" s="339">
        <v>4</v>
      </c>
      <c r="H39" s="234">
        <f>G39*E39</f>
        <v>80000</v>
      </c>
      <c r="I39" s="339">
        <f>G39</f>
        <v>4</v>
      </c>
      <c r="J39" s="234">
        <f>I39*F39</f>
        <v>8000</v>
      </c>
      <c r="K39" s="235">
        <f>J39+H39</f>
        <v>88000</v>
      </c>
      <c r="L39" s="274"/>
      <c r="M39" s="141"/>
      <c r="N39" s="141"/>
      <c r="O39" s="141"/>
      <c r="P39" s="141"/>
      <c r="Q39" s="141"/>
      <c r="R39" s="141"/>
    </row>
    <row r="40" spans="1:18" s="137" customFormat="1" ht="18.75">
      <c r="A40" s="138"/>
      <c r="B40" s="139"/>
      <c r="C40" s="138"/>
      <c r="D40" s="140"/>
      <c r="E40" s="215"/>
      <c r="F40" s="215"/>
      <c r="G40" s="378"/>
      <c r="H40" s="215"/>
      <c r="I40" s="378"/>
      <c r="J40" s="215"/>
      <c r="K40" s="221"/>
      <c r="L40" s="274"/>
      <c r="M40" s="141"/>
      <c r="N40" s="141"/>
      <c r="O40" s="141"/>
      <c r="P40" s="141"/>
      <c r="Q40" s="141"/>
      <c r="R40" s="141"/>
    </row>
    <row r="41" spans="1:18" s="137" customFormat="1" ht="18.75">
      <c r="A41" s="138" t="s">
        <v>116</v>
      </c>
      <c r="B41" s="139" t="s">
        <v>150</v>
      </c>
      <c r="C41" s="138" t="s">
        <v>135</v>
      </c>
      <c r="D41" s="140">
        <v>4</v>
      </c>
      <c r="E41" s="186">
        <v>15000</v>
      </c>
      <c r="F41" s="186">
        <v>5000</v>
      </c>
      <c r="G41" s="339">
        <v>4</v>
      </c>
      <c r="H41" s="234">
        <f>G41*E41</f>
        <v>60000</v>
      </c>
      <c r="I41" s="339">
        <f>G41</f>
        <v>4</v>
      </c>
      <c r="J41" s="234">
        <f>I41*F41</f>
        <v>20000</v>
      </c>
      <c r="K41" s="235">
        <f>J41+H41</f>
        <v>80000</v>
      </c>
      <c r="L41" s="274"/>
      <c r="M41" s="141"/>
      <c r="N41" s="141"/>
      <c r="O41" s="141"/>
      <c r="P41" s="141"/>
      <c r="Q41" s="141"/>
      <c r="R41" s="141"/>
    </row>
    <row r="42" spans="1:18" s="137" customFormat="1" ht="15.75">
      <c r="A42" s="138"/>
      <c r="B42" s="139"/>
      <c r="C42" s="138"/>
      <c r="D42" s="140"/>
      <c r="E42" s="260"/>
      <c r="F42" s="260"/>
      <c r="G42" s="379"/>
      <c r="H42" s="260"/>
      <c r="I42" s="347"/>
      <c r="J42" s="260"/>
      <c r="K42" s="222"/>
      <c r="L42" s="274"/>
      <c r="M42" s="141"/>
      <c r="N42" s="141"/>
      <c r="O42" s="141"/>
      <c r="P42" s="141"/>
      <c r="Q42" s="141"/>
      <c r="R42" s="141"/>
    </row>
    <row r="43" spans="1:18" s="137" customFormat="1" ht="15.75">
      <c r="A43" s="147">
        <f>A25+0.1</f>
        <v>1.5000000000000004</v>
      </c>
      <c r="B43" s="148" t="s">
        <v>151</v>
      </c>
      <c r="C43" s="147"/>
      <c r="D43" s="149"/>
      <c r="E43" s="241"/>
      <c r="F43" s="241"/>
      <c r="G43" s="345"/>
      <c r="H43" s="241"/>
      <c r="I43" s="345"/>
      <c r="J43" s="241"/>
      <c r="K43" s="220"/>
      <c r="L43" s="274"/>
      <c r="M43" s="141"/>
      <c r="N43" s="141"/>
      <c r="O43" s="141"/>
      <c r="P43" s="141"/>
      <c r="Q43" s="141"/>
      <c r="R43" s="141"/>
    </row>
    <row r="44" spans="1:18" s="137" customFormat="1" ht="63">
      <c r="A44" s="304"/>
      <c r="B44" s="305" t="s">
        <v>152</v>
      </c>
      <c r="C44" s="138"/>
      <c r="D44" s="140"/>
      <c r="E44" s="260"/>
      <c r="F44" s="260"/>
      <c r="G44" s="347"/>
      <c r="H44" s="260"/>
      <c r="I44" s="347"/>
      <c r="J44" s="260"/>
      <c r="K44" s="217"/>
      <c r="L44" s="274"/>
      <c r="M44" s="141"/>
      <c r="N44" s="141"/>
      <c r="O44" s="141"/>
      <c r="P44" s="141"/>
      <c r="Q44" s="141"/>
      <c r="R44" s="141"/>
    </row>
    <row r="45" spans="1:18" s="137" customFormat="1" ht="15.75">
      <c r="A45" s="304"/>
      <c r="B45" s="310" t="s">
        <v>153</v>
      </c>
      <c r="C45" s="138"/>
      <c r="D45" s="140"/>
      <c r="E45" s="260"/>
      <c r="F45" s="260"/>
      <c r="G45" s="347"/>
      <c r="H45" s="260"/>
      <c r="I45" s="347"/>
      <c r="J45" s="260"/>
      <c r="K45" s="217"/>
      <c r="L45" s="274"/>
      <c r="M45" s="141"/>
      <c r="N45" s="141"/>
      <c r="O45" s="141"/>
      <c r="P45" s="141"/>
      <c r="Q45" s="141"/>
      <c r="R45" s="141"/>
    </row>
    <row r="46" spans="1:18" s="137" customFormat="1" ht="18.75">
      <c r="A46" s="138" t="s">
        <v>12</v>
      </c>
      <c r="B46" s="139" t="s">
        <v>145</v>
      </c>
      <c r="C46" s="138" t="s">
        <v>154</v>
      </c>
      <c r="D46" s="272">
        <v>75</v>
      </c>
      <c r="E46" s="234">
        <v>1580</v>
      </c>
      <c r="F46" s="234">
        <v>500</v>
      </c>
      <c r="G46" s="338">
        <v>71</v>
      </c>
      <c r="H46" s="234">
        <f>G46*E46</f>
        <v>112180</v>
      </c>
      <c r="I46" s="338">
        <f>G46</f>
        <v>71</v>
      </c>
      <c r="J46" s="234">
        <f>I46*F46</f>
        <v>35500</v>
      </c>
      <c r="K46" s="235">
        <f>J46+H46</f>
        <v>147680</v>
      </c>
      <c r="L46" s="274"/>
      <c r="M46" s="141"/>
      <c r="N46" s="141"/>
      <c r="O46" s="141"/>
      <c r="P46" s="141"/>
      <c r="Q46" s="141"/>
      <c r="R46" s="141"/>
    </row>
    <row r="47" spans="1:18" s="137" customFormat="1" ht="18.75">
      <c r="A47" s="138" t="s">
        <v>11</v>
      </c>
      <c r="B47" s="139" t="s">
        <v>224</v>
      </c>
      <c r="C47" s="138" t="s">
        <v>154</v>
      </c>
      <c r="D47" s="272">
        <v>20</v>
      </c>
      <c r="E47" s="234">
        <v>2141</v>
      </c>
      <c r="F47" s="234">
        <v>500</v>
      </c>
      <c r="G47" s="338">
        <v>2.2999999999999998</v>
      </c>
      <c r="H47" s="234">
        <f>G47*E47</f>
        <v>4924.2999999999993</v>
      </c>
      <c r="I47" s="338">
        <f>G47</f>
        <v>2.2999999999999998</v>
      </c>
      <c r="J47" s="234">
        <f>I47*F47</f>
        <v>1150</v>
      </c>
      <c r="K47" s="235">
        <f>J47+H47</f>
        <v>6074.2999999999993</v>
      </c>
      <c r="L47" s="274"/>
      <c r="M47" s="141"/>
      <c r="N47" s="141"/>
      <c r="O47" s="141"/>
      <c r="P47" s="141"/>
      <c r="Q47" s="141"/>
      <c r="R47" s="141"/>
    </row>
    <row r="48" spans="1:18" s="137" customFormat="1" ht="18.75">
      <c r="A48" s="138" t="s">
        <v>39</v>
      </c>
      <c r="B48" s="139" t="s">
        <v>155</v>
      </c>
      <c r="C48" s="138" t="s">
        <v>154</v>
      </c>
      <c r="D48" s="272">
        <v>40</v>
      </c>
      <c r="E48" s="234">
        <v>2562</v>
      </c>
      <c r="F48" s="234">
        <v>580</v>
      </c>
      <c r="G48" s="338">
        <v>28</v>
      </c>
      <c r="H48" s="234">
        <f>G48*E48</f>
        <v>71736</v>
      </c>
      <c r="I48" s="338">
        <f>G48</f>
        <v>28</v>
      </c>
      <c r="J48" s="234">
        <f>I48*F48</f>
        <v>16240</v>
      </c>
      <c r="K48" s="235">
        <f>J48+H48</f>
        <v>87976</v>
      </c>
      <c r="L48" s="274"/>
      <c r="M48" s="141"/>
      <c r="N48" s="141"/>
      <c r="O48" s="141"/>
      <c r="P48" s="141"/>
      <c r="Q48" s="141"/>
      <c r="R48" s="141"/>
    </row>
    <row r="49" spans="1:18" s="137" customFormat="1" ht="15.75">
      <c r="A49" s="304"/>
      <c r="B49" s="310" t="s">
        <v>156</v>
      </c>
      <c r="C49" s="138"/>
      <c r="D49" s="272"/>
      <c r="E49" s="260"/>
      <c r="F49" s="260"/>
      <c r="G49" s="377"/>
      <c r="H49" s="260"/>
      <c r="I49" s="377"/>
      <c r="J49" s="260"/>
      <c r="K49" s="217"/>
      <c r="L49" s="274"/>
      <c r="M49" s="141"/>
      <c r="N49" s="141"/>
      <c r="O49" s="141"/>
      <c r="P49" s="141"/>
      <c r="Q49" s="141"/>
      <c r="R49" s="141"/>
    </row>
    <row r="50" spans="1:18" s="137" customFormat="1" ht="18.75">
      <c r="A50" s="138" t="s">
        <v>115</v>
      </c>
      <c r="B50" s="139" t="s">
        <v>155</v>
      </c>
      <c r="C50" s="138" t="s">
        <v>154</v>
      </c>
      <c r="D50" s="272">
        <v>30</v>
      </c>
      <c r="E50" s="234">
        <v>2562</v>
      </c>
      <c r="F50" s="234">
        <v>580</v>
      </c>
      <c r="G50" s="338">
        <v>15.1</v>
      </c>
      <c r="H50" s="234">
        <f>G50*E50</f>
        <v>38686.199999999997</v>
      </c>
      <c r="I50" s="338">
        <f>G50</f>
        <v>15.1</v>
      </c>
      <c r="J50" s="234">
        <f>I50*F50</f>
        <v>8758</v>
      </c>
      <c r="K50" s="235">
        <f>J50+H50</f>
        <v>47444.2</v>
      </c>
      <c r="L50" s="274"/>
      <c r="M50" s="141"/>
      <c r="N50" s="141"/>
      <c r="O50" s="141"/>
      <c r="P50" s="141"/>
      <c r="Q50" s="141"/>
      <c r="R50" s="141"/>
    </row>
    <row r="51" spans="1:18" s="137" customFormat="1" ht="15.75">
      <c r="A51" s="304"/>
      <c r="B51" s="307"/>
      <c r="C51" s="138"/>
      <c r="D51" s="140"/>
      <c r="E51" s="260"/>
      <c r="F51" s="260"/>
      <c r="G51" s="347"/>
      <c r="H51" s="260"/>
      <c r="I51" s="347"/>
      <c r="J51" s="260"/>
      <c r="K51" s="217"/>
      <c r="L51" s="274"/>
      <c r="M51" s="141"/>
      <c r="N51" s="141"/>
      <c r="O51" s="141"/>
      <c r="P51" s="141"/>
      <c r="Q51" s="141"/>
      <c r="R51" s="141"/>
    </row>
    <row r="52" spans="1:18" s="137" customFormat="1" ht="15.75">
      <c r="A52" s="147">
        <f>A43+0.1</f>
        <v>1.6000000000000005</v>
      </c>
      <c r="B52" s="148" t="s">
        <v>157</v>
      </c>
      <c r="C52" s="147"/>
      <c r="D52" s="149"/>
      <c r="E52" s="241"/>
      <c r="F52" s="241"/>
      <c r="G52" s="345"/>
      <c r="H52" s="241"/>
      <c r="I52" s="345"/>
      <c r="J52" s="241"/>
      <c r="K52" s="220"/>
      <c r="L52" s="274"/>
      <c r="M52" s="141"/>
      <c r="N52" s="141"/>
      <c r="O52" s="141"/>
      <c r="P52" s="141"/>
      <c r="Q52" s="141"/>
      <c r="R52" s="141"/>
    </row>
    <row r="53" spans="1:18" s="137" customFormat="1" ht="47.25">
      <c r="A53" s="304"/>
      <c r="B53" s="305" t="s">
        <v>158</v>
      </c>
      <c r="C53" s="138"/>
      <c r="D53" s="140"/>
      <c r="E53" s="260"/>
      <c r="F53" s="260"/>
      <c r="G53" s="347"/>
      <c r="H53" s="260"/>
      <c r="I53" s="347"/>
      <c r="J53" s="260"/>
      <c r="K53" s="217"/>
      <c r="L53" s="274"/>
      <c r="M53" s="141"/>
      <c r="N53" s="141"/>
      <c r="O53" s="141"/>
      <c r="P53" s="141"/>
      <c r="Q53" s="141"/>
      <c r="R53" s="141"/>
    </row>
    <row r="54" spans="1:18" s="137" customFormat="1" ht="15.75">
      <c r="A54" s="304"/>
      <c r="B54" s="310" t="s">
        <v>153</v>
      </c>
      <c r="C54" s="138"/>
      <c r="D54" s="140"/>
      <c r="E54" s="260"/>
      <c r="F54" s="260"/>
      <c r="G54" s="347"/>
      <c r="H54" s="260"/>
      <c r="I54" s="347"/>
      <c r="J54" s="260"/>
      <c r="K54" s="217"/>
      <c r="L54" s="274"/>
      <c r="M54" s="141"/>
      <c r="N54" s="141"/>
      <c r="O54" s="141"/>
      <c r="P54" s="141"/>
      <c r="Q54" s="141"/>
      <c r="R54" s="141"/>
    </row>
    <row r="55" spans="1:18" s="137" customFormat="1" ht="18.75">
      <c r="A55" s="138" t="s">
        <v>12</v>
      </c>
      <c r="B55" s="139" t="s">
        <v>145</v>
      </c>
      <c r="C55" s="138" t="s">
        <v>154</v>
      </c>
      <c r="D55" s="272">
        <f>D46</f>
        <v>75</v>
      </c>
      <c r="E55" s="234">
        <v>1100</v>
      </c>
      <c r="F55" s="234">
        <v>200</v>
      </c>
      <c r="G55" s="338">
        <v>71</v>
      </c>
      <c r="H55" s="234">
        <f>G55*E55</f>
        <v>78100</v>
      </c>
      <c r="I55" s="338">
        <f>G55</f>
        <v>71</v>
      </c>
      <c r="J55" s="234">
        <f>I55*F55</f>
        <v>14200</v>
      </c>
      <c r="K55" s="235">
        <f>J55+H55</f>
        <v>92300</v>
      </c>
      <c r="L55" s="274"/>
      <c r="M55" s="141"/>
      <c r="N55" s="141"/>
      <c r="O55" s="141"/>
      <c r="P55" s="141"/>
      <c r="Q55" s="141"/>
      <c r="R55" s="141"/>
    </row>
    <row r="56" spans="1:18" s="137" customFormat="1" ht="18.75">
      <c r="A56" s="138" t="s">
        <v>11</v>
      </c>
      <c r="B56" s="139" t="s">
        <v>224</v>
      </c>
      <c r="C56" s="138" t="s">
        <v>154</v>
      </c>
      <c r="D56" s="272">
        <f>D47</f>
        <v>20</v>
      </c>
      <c r="E56" s="234">
        <v>1150</v>
      </c>
      <c r="F56" s="234">
        <v>210</v>
      </c>
      <c r="G56" s="338">
        <v>2.2999999999999998</v>
      </c>
      <c r="H56" s="234">
        <f>G56*E56</f>
        <v>2645</v>
      </c>
      <c r="I56" s="338"/>
      <c r="J56" s="234">
        <f>I56*F56</f>
        <v>0</v>
      </c>
      <c r="K56" s="235">
        <f>J56+H56</f>
        <v>2645</v>
      </c>
      <c r="L56" s="274"/>
      <c r="M56" s="141"/>
      <c r="N56" s="141"/>
      <c r="O56" s="141"/>
      <c r="P56" s="141"/>
      <c r="Q56" s="141"/>
      <c r="R56" s="141"/>
    </row>
    <row r="57" spans="1:18" s="137" customFormat="1" ht="18.75">
      <c r="A57" s="138" t="s">
        <v>39</v>
      </c>
      <c r="B57" s="139" t="s">
        <v>155</v>
      </c>
      <c r="C57" s="138" t="s">
        <v>154</v>
      </c>
      <c r="D57" s="272">
        <f>D48</f>
        <v>40</v>
      </c>
      <c r="E57" s="234">
        <v>1250</v>
      </c>
      <c r="F57" s="234">
        <v>250</v>
      </c>
      <c r="G57" s="338">
        <v>28</v>
      </c>
      <c r="H57" s="234">
        <f>G57*E57</f>
        <v>35000</v>
      </c>
      <c r="I57" s="338">
        <f>G57</f>
        <v>28</v>
      </c>
      <c r="J57" s="234">
        <f>I57*F57</f>
        <v>7000</v>
      </c>
      <c r="K57" s="235">
        <f>J57+H57</f>
        <v>42000</v>
      </c>
      <c r="L57" s="274"/>
      <c r="M57" s="141"/>
      <c r="N57" s="141"/>
      <c r="O57" s="141"/>
      <c r="P57" s="141"/>
      <c r="Q57" s="141"/>
      <c r="R57" s="141"/>
    </row>
    <row r="58" spans="1:18" s="137" customFormat="1" ht="15.75">
      <c r="A58" s="138"/>
      <c r="B58" s="139"/>
      <c r="C58" s="138"/>
      <c r="D58" s="140"/>
      <c r="E58" s="260"/>
      <c r="F58" s="260"/>
      <c r="G58" s="347"/>
      <c r="H58" s="260"/>
      <c r="I58" s="347"/>
      <c r="J58" s="260"/>
      <c r="K58" s="222"/>
      <c r="L58" s="274"/>
      <c r="M58" s="141"/>
      <c r="N58" s="141"/>
      <c r="O58" s="141"/>
      <c r="P58" s="141"/>
      <c r="Q58" s="141"/>
      <c r="R58" s="141"/>
    </row>
    <row r="59" spans="1:18" s="137" customFormat="1" ht="15.75">
      <c r="A59" s="147">
        <f>A52+0.1</f>
        <v>1.7000000000000006</v>
      </c>
      <c r="B59" s="148" t="s">
        <v>159</v>
      </c>
      <c r="C59" s="147"/>
      <c r="D59" s="149"/>
      <c r="E59" s="241"/>
      <c r="F59" s="241"/>
      <c r="G59" s="345"/>
      <c r="H59" s="241"/>
      <c r="I59" s="345"/>
      <c r="J59" s="241"/>
      <c r="K59" s="220"/>
      <c r="L59" s="274"/>
      <c r="M59" s="141"/>
      <c r="N59" s="141"/>
      <c r="O59" s="141"/>
      <c r="P59" s="141"/>
      <c r="Q59" s="141"/>
      <c r="R59" s="141"/>
    </row>
    <row r="60" spans="1:18" s="137" customFormat="1" ht="47.25">
      <c r="A60" s="304"/>
      <c r="B60" s="311" t="s">
        <v>160</v>
      </c>
      <c r="C60" s="138"/>
      <c r="D60" s="140"/>
      <c r="E60" s="260"/>
      <c r="F60" s="260"/>
      <c r="G60" s="347"/>
      <c r="H60" s="260"/>
      <c r="I60" s="347"/>
      <c r="J60" s="260"/>
      <c r="K60" s="217"/>
      <c r="L60" s="274"/>
      <c r="M60" s="141"/>
      <c r="N60" s="141"/>
      <c r="O60" s="141"/>
      <c r="P60" s="141"/>
      <c r="Q60" s="141"/>
      <c r="R60" s="141"/>
    </row>
    <row r="61" spans="1:18" s="137" customFormat="1" ht="18.75">
      <c r="A61" s="138" t="s">
        <v>12</v>
      </c>
      <c r="B61" s="139" t="s">
        <v>145</v>
      </c>
      <c r="C61" s="138" t="s">
        <v>154</v>
      </c>
      <c r="D61" s="272">
        <v>6</v>
      </c>
      <c r="E61" s="186">
        <v>500</v>
      </c>
      <c r="F61" s="186">
        <v>200</v>
      </c>
      <c r="G61" s="418">
        <v>58.6</v>
      </c>
      <c r="H61" s="234">
        <f>G61*E61</f>
        <v>29300</v>
      </c>
      <c r="I61" s="336">
        <f>G61</f>
        <v>58.6</v>
      </c>
      <c r="J61" s="234">
        <f>I61*F61</f>
        <v>11720</v>
      </c>
      <c r="K61" s="235">
        <f>J61+H61</f>
        <v>41020</v>
      </c>
      <c r="L61" s="274"/>
      <c r="M61" s="141"/>
      <c r="N61" s="141"/>
      <c r="O61" s="141"/>
      <c r="P61" s="141"/>
      <c r="Q61" s="141"/>
      <c r="R61" s="141"/>
    </row>
    <row r="62" spans="1:18" s="137" customFormat="1" ht="18.75">
      <c r="A62" s="138" t="s">
        <v>11</v>
      </c>
      <c r="B62" s="139" t="s">
        <v>224</v>
      </c>
      <c r="C62" s="138" t="s">
        <v>154</v>
      </c>
      <c r="D62" s="272">
        <v>20</v>
      </c>
      <c r="E62" s="186">
        <v>700</v>
      </c>
      <c r="F62" s="186">
        <v>250</v>
      </c>
      <c r="G62" s="418">
        <v>7.8</v>
      </c>
      <c r="H62" s="234">
        <f>G62*E62</f>
        <v>5460</v>
      </c>
      <c r="I62" s="336">
        <f>G62</f>
        <v>7.8</v>
      </c>
      <c r="J62" s="234">
        <f>I62*F62</f>
        <v>1950</v>
      </c>
      <c r="K62" s="235">
        <f>J62+H62</f>
        <v>7410</v>
      </c>
      <c r="L62" s="274"/>
      <c r="M62" s="141"/>
      <c r="N62" s="141"/>
      <c r="O62" s="141"/>
      <c r="P62" s="141"/>
      <c r="Q62" s="141"/>
      <c r="R62" s="141"/>
    </row>
    <row r="63" spans="1:18" s="137" customFormat="1" ht="15.75">
      <c r="A63" s="304"/>
      <c r="B63" s="307"/>
      <c r="C63" s="138"/>
      <c r="D63" s="140"/>
      <c r="E63" s="260"/>
      <c r="F63" s="260"/>
      <c r="G63" s="347"/>
      <c r="H63" s="260"/>
      <c r="I63" s="347"/>
      <c r="J63" s="260"/>
      <c r="K63" s="217"/>
      <c r="L63" s="274"/>
      <c r="M63" s="141"/>
      <c r="N63" s="141"/>
      <c r="O63" s="141"/>
      <c r="P63" s="141"/>
      <c r="Q63" s="141"/>
      <c r="R63" s="141"/>
    </row>
    <row r="64" spans="1:18" s="137" customFormat="1" ht="15.75">
      <c r="A64" s="147">
        <f>A59+0.1</f>
        <v>1.8000000000000007</v>
      </c>
      <c r="B64" s="148" t="s">
        <v>162</v>
      </c>
      <c r="C64" s="147"/>
      <c r="D64" s="149"/>
      <c r="E64" s="309"/>
      <c r="F64" s="309"/>
      <c r="G64" s="345"/>
      <c r="H64" s="309"/>
      <c r="I64" s="345"/>
      <c r="J64" s="309"/>
      <c r="K64" s="150"/>
      <c r="L64" s="274"/>
      <c r="M64" s="141"/>
      <c r="N64" s="141"/>
      <c r="O64" s="141"/>
      <c r="P64" s="141"/>
      <c r="Q64" s="141"/>
      <c r="R64" s="141"/>
    </row>
    <row r="65" spans="1:18" s="137" customFormat="1" ht="47.25">
      <c r="A65" s="304"/>
      <c r="B65" s="305" t="s">
        <v>163</v>
      </c>
      <c r="C65" s="138"/>
      <c r="D65" s="140"/>
      <c r="E65" s="308"/>
      <c r="F65" s="308"/>
      <c r="G65" s="347"/>
      <c r="H65" s="308"/>
      <c r="I65" s="347"/>
      <c r="J65" s="308"/>
      <c r="K65" s="225"/>
      <c r="L65" s="274"/>
      <c r="M65" s="141"/>
      <c r="N65" s="141"/>
      <c r="O65" s="141"/>
      <c r="P65" s="141"/>
      <c r="Q65" s="141"/>
      <c r="R65" s="141"/>
    </row>
    <row r="66" spans="1:18" s="137" customFormat="1" ht="18.75">
      <c r="A66" s="138" t="s">
        <v>12</v>
      </c>
      <c r="B66" s="139" t="s">
        <v>164</v>
      </c>
      <c r="C66" s="138" t="s">
        <v>63</v>
      </c>
      <c r="D66" s="272">
        <v>1</v>
      </c>
      <c r="E66" s="234">
        <v>19500</v>
      </c>
      <c r="F66" s="234">
        <v>2000</v>
      </c>
      <c r="G66" s="339">
        <v>1</v>
      </c>
      <c r="H66" s="234">
        <f>G66*E66</f>
        <v>19500</v>
      </c>
      <c r="I66" s="339">
        <f>G66</f>
        <v>1</v>
      </c>
      <c r="J66" s="234">
        <f>I66*F66</f>
        <v>2000</v>
      </c>
      <c r="K66" s="235">
        <f>J66+H66</f>
        <v>21500</v>
      </c>
      <c r="L66" s="274"/>
      <c r="M66" s="141"/>
      <c r="N66" s="141"/>
      <c r="O66" s="141"/>
      <c r="P66" s="141"/>
      <c r="Q66" s="141"/>
      <c r="R66" s="141"/>
    </row>
    <row r="67" spans="1:18" s="137" customFormat="1" ht="18.75">
      <c r="A67" s="138" t="s">
        <v>11</v>
      </c>
      <c r="B67" s="139" t="s">
        <v>225</v>
      </c>
      <c r="C67" s="138" t="s">
        <v>63</v>
      </c>
      <c r="D67" s="272">
        <v>1</v>
      </c>
      <c r="E67" s="234">
        <v>40000</v>
      </c>
      <c r="F67" s="234">
        <v>5000</v>
      </c>
      <c r="G67" s="339">
        <v>1</v>
      </c>
      <c r="H67" s="234">
        <f>G67*E67</f>
        <v>40000</v>
      </c>
      <c r="I67" s="339">
        <f>G67</f>
        <v>1</v>
      </c>
      <c r="J67" s="234">
        <f>I67*F67</f>
        <v>5000</v>
      </c>
      <c r="K67" s="235">
        <f>J67+H67</f>
        <v>45000</v>
      </c>
      <c r="L67" s="274"/>
      <c r="M67" s="141"/>
      <c r="N67" s="141"/>
      <c r="O67" s="141"/>
      <c r="P67" s="141"/>
      <c r="Q67" s="141"/>
      <c r="R67" s="141"/>
    </row>
    <row r="68" spans="1:18" s="137" customFormat="1" ht="15.75">
      <c r="A68" s="304"/>
      <c r="B68" s="307"/>
      <c r="C68" s="138"/>
      <c r="D68" s="140"/>
      <c r="E68" s="308"/>
      <c r="F68" s="308"/>
      <c r="G68" s="347"/>
      <c r="H68" s="308"/>
      <c r="I68" s="347"/>
      <c r="J68" s="308"/>
      <c r="K68" s="225"/>
      <c r="L68" s="274"/>
      <c r="M68" s="141"/>
      <c r="N68" s="141"/>
      <c r="O68" s="141"/>
      <c r="P68" s="141"/>
      <c r="Q68" s="141"/>
      <c r="R68" s="141"/>
    </row>
    <row r="69" spans="1:18" s="137" customFormat="1" ht="15.75">
      <c r="A69" s="147">
        <f>A64+0.1</f>
        <v>1.9000000000000008</v>
      </c>
      <c r="B69" s="148" t="s">
        <v>165</v>
      </c>
      <c r="C69" s="147"/>
      <c r="D69" s="149"/>
      <c r="E69" s="241"/>
      <c r="F69" s="241"/>
      <c r="G69" s="345"/>
      <c r="H69" s="241"/>
      <c r="I69" s="345"/>
      <c r="J69" s="241"/>
      <c r="K69" s="220"/>
      <c r="L69" s="274"/>
      <c r="M69" s="141"/>
      <c r="N69" s="141"/>
      <c r="O69" s="141"/>
      <c r="P69" s="141"/>
      <c r="Q69" s="141"/>
      <c r="R69" s="141"/>
    </row>
    <row r="70" spans="1:18" s="137" customFormat="1" ht="63">
      <c r="A70" s="138"/>
      <c r="B70" s="305" t="s">
        <v>166</v>
      </c>
      <c r="C70" s="138" t="s">
        <v>122</v>
      </c>
      <c r="D70" s="140">
        <f>355+20</f>
        <v>375</v>
      </c>
      <c r="E70" s="186">
        <v>3100</v>
      </c>
      <c r="F70" s="186">
        <v>650</v>
      </c>
      <c r="G70" s="336">
        <v>551.32000000000005</v>
      </c>
      <c r="H70" s="234">
        <f>G70*E70</f>
        <v>1709092.0000000002</v>
      </c>
      <c r="I70" s="336">
        <f>G70</f>
        <v>551.32000000000005</v>
      </c>
      <c r="J70" s="234">
        <f>I70*F70</f>
        <v>358358.00000000006</v>
      </c>
      <c r="K70" s="235">
        <f>J70+H70</f>
        <v>2067450.0000000002</v>
      </c>
      <c r="L70" s="274"/>
      <c r="M70" s="141"/>
      <c r="N70" s="141"/>
      <c r="O70" s="141"/>
      <c r="P70" s="141"/>
      <c r="Q70" s="141"/>
      <c r="R70" s="141"/>
    </row>
    <row r="71" spans="1:18" s="137" customFormat="1" ht="15.75">
      <c r="A71" s="138"/>
      <c r="B71" s="271"/>
      <c r="C71" s="138"/>
      <c r="D71" s="140"/>
      <c r="E71" s="260"/>
      <c r="F71" s="260"/>
      <c r="G71" s="347"/>
      <c r="H71" s="260"/>
      <c r="I71" s="347"/>
      <c r="J71" s="260"/>
      <c r="K71" s="217"/>
      <c r="L71" s="274"/>
      <c r="M71" s="141"/>
      <c r="N71" s="141"/>
      <c r="O71" s="141"/>
      <c r="P71" s="141"/>
      <c r="Q71" s="141"/>
      <c r="R71" s="141"/>
    </row>
    <row r="72" spans="1:18" s="137" customFormat="1" ht="15.75">
      <c r="A72" s="151">
        <f>A69-0.8</f>
        <v>1.1000000000000008</v>
      </c>
      <c r="B72" s="148" t="s">
        <v>167</v>
      </c>
      <c r="C72" s="147"/>
      <c r="D72" s="149"/>
      <c r="E72" s="241"/>
      <c r="F72" s="241"/>
      <c r="G72" s="345"/>
      <c r="H72" s="241"/>
      <c r="I72" s="345"/>
      <c r="J72" s="241"/>
      <c r="K72" s="220"/>
      <c r="L72" s="274"/>
      <c r="M72" s="141"/>
      <c r="N72" s="141"/>
      <c r="O72" s="141"/>
      <c r="P72" s="141"/>
      <c r="Q72" s="141"/>
      <c r="R72" s="141"/>
    </row>
    <row r="73" spans="1:18" s="137" customFormat="1" ht="31.5">
      <c r="A73" s="138"/>
      <c r="B73" s="305" t="s">
        <v>168</v>
      </c>
      <c r="C73" s="138" t="s">
        <v>122</v>
      </c>
      <c r="D73" s="140">
        <v>375</v>
      </c>
      <c r="E73" s="186">
        <v>2650</v>
      </c>
      <c r="F73" s="186">
        <v>400</v>
      </c>
      <c r="G73" s="336">
        <v>533</v>
      </c>
      <c r="H73" s="234">
        <f>G73*E73</f>
        <v>1412450</v>
      </c>
      <c r="I73" s="336">
        <f>G73</f>
        <v>533</v>
      </c>
      <c r="J73" s="234">
        <f>I73*F73</f>
        <v>213200</v>
      </c>
      <c r="K73" s="235">
        <f>J73+H73</f>
        <v>1625650</v>
      </c>
      <c r="L73" s="274"/>
      <c r="M73" s="141"/>
      <c r="N73" s="141"/>
      <c r="O73" s="141"/>
      <c r="P73" s="141"/>
      <c r="Q73" s="141"/>
      <c r="R73" s="141"/>
    </row>
    <row r="74" spans="1:18" s="137" customFormat="1" ht="15.75">
      <c r="A74" s="138"/>
      <c r="B74" s="271"/>
      <c r="C74" s="138"/>
      <c r="D74" s="140"/>
      <c r="E74" s="260"/>
      <c r="F74" s="260"/>
      <c r="G74" s="347"/>
      <c r="H74" s="260"/>
      <c r="I74" s="347"/>
      <c r="J74" s="260"/>
      <c r="K74" s="217"/>
      <c r="L74" s="274"/>
      <c r="M74" s="141"/>
      <c r="N74" s="141"/>
      <c r="O74" s="141"/>
      <c r="P74" s="141"/>
      <c r="Q74" s="141"/>
      <c r="R74" s="141"/>
    </row>
    <row r="75" spans="1:18" s="137" customFormat="1" ht="15.75">
      <c r="A75" s="151">
        <f>A72+0.01</f>
        <v>1.1100000000000008</v>
      </c>
      <c r="B75" s="148" t="s">
        <v>169</v>
      </c>
      <c r="C75" s="152"/>
      <c r="D75" s="149"/>
      <c r="E75" s="241"/>
      <c r="F75" s="241"/>
      <c r="G75" s="345"/>
      <c r="H75" s="241"/>
      <c r="I75" s="345"/>
      <c r="J75" s="241"/>
      <c r="K75" s="220"/>
      <c r="L75" s="274"/>
      <c r="M75" s="141"/>
      <c r="N75" s="141"/>
      <c r="O75" s="141"/>
      <c r="P75" s="141"/>
      <c r="Q75" s="141"/>
      <c r="R75" s="141"/>
    </row>
    <row r="76" spans="1:18" s="137" customFormat="1" ht="31.5">
      <c r="A76" s="138"/>
      <c r="B76" s="305" t="s">
        <v>226</v>
      </c>
      <c r="C76" s="138" t="s">
        <v>122</v>
      </c>
      <c r="D76" s="272">
        <v>60</v>
      </c>
      <c r="E76" s="186">
        <v>2000</v>
      </c>
      <c r="F76" s="186">
        <v>400</v>
      </c>
      <c r="G76" s="336">
        <v>28.6</v>
      </c>
      <c r="H76" s="234">
        <f>G76*E76</f>
        <v>57200</v>
      </c>
      <c r="I76" s="336">
        <f>G76</f>
        <v>28.6</v>
      </c>
      <c r="J76" s="234">
        <f>I76*F76</f>
        <v>11440</v>
      </c>
      <c r="K76" s="235">
        <f>J76+H76</f>
        <v>68640</v>
      </c>
      <c r="L76" s="274"/>
      <c r="M76" s="141"/>
      <c r="N76" s="141"/>
      <c r="O76" s="141"/>
      <c r="P76" s="141"/>
      <c r="Q76" s="141"/>
      <c r="R76" s="141"/>
    </row>
    <row r="77" spans="1:18" s="137" customFormat="1" ht="15.75">
      <c r="A77" s="138"/>
      <c r="B77" s="284"/>
      <c r="C77" s="138"/>
      <c r="D77" s="140"/>
      <c r="E77" s="260"/>
      <c r="F77" s="260"/>
      <c r="G77" s="347"/>
      <c r="H77" s="260"/>
      <c r="I77" s="347"/>
      <c r="J77" s="260"/>
      <c r="K77" s="222"/>
      <c r="L77" s="274"/>
      <c r="M77" s="141"/>
      <c r="N77" s="141"/>
      <c r="O77" s="141"/>
      <c r="P77" s="141"/>
      <c r="Q77" s="141"/>
      <c r="R77" s="141"/>
    </row>
    <row r="78" spans="1:18" s="137" customFormat="1" ht="15.75">
      <c r="A78" s="151">
        <f>A75+0.01</f>
        <v>1.1200000000000008</v>
      </c>
      <c r="B78" s="153" t="s">
        <v>171</v>
      </c>
      <c r="C78" s="147"/>
      <c r="D78" s="149"/>
      <c r="E78" s="241"/>
      <c r="F78" s="241"/>
      <c r="G78" s="345"/>
      <c r="H78" s="241"/>
      <c r="I78" s="345"/>
      <c r="J78" s="241"/>
      <c r="K78" s="220"/>
      <c r="L78" s="274"/>
      <c r="M78" s="141"/>
      <c r="N78" s="141"/>
      <c r="O78" s="141"/>
      <c r="P78" s="141"/>
      <c r="Q78" s="141"/>
      <c r="R78" s="141"/>
    </row>
    <row r="79" spans="1:18" s="137" customFormat="1" ht="47.25">
      <c r="A79" s="138"/>
      <c r="B79" s="305" t="s">
        <v>172</v>
      </c>
      <c r="C79" s="138"/>
      <c r="D79" s="140"/>
      <c r="E79" s="260"/>
      <c r="F79" s="260"/>
      <c r="G79" s="347"/>
      <c r="H79" s="260"/>
      <c r="I79" s="347"/>
      <c r="J79" s="260"/>
      <c r="K79" s="222"/>
      <c r="L79" s="274"/>
      <c r="M79" s="141"/>
      <c r="N79" s="141"/>
      <c r="O79" s="141"/>
      <c r="P79" s="141"/>
      <c r="Q79" s="141"/>
      <c r="R79" s="141"/>
    </row>
    <row r="80" spans="1:18" s="137" customFormat="1" ht="15.75">
      <c r="A80" s="138" t="s">
        <v>12</v>
      </c>
      <c r="B80" s="139" t="s">
        <v>173</v>
      </c>
      <c r="C80" s="138"/>
      <c r="D80" s="140"/>
      <c r="E80" s="260"/>
      <c r="F80" s="260"/>
      <c r="G80" s="347"/>
      <c r="H80" s="260"/>
      <c r="I80" s="347"/>
      <c r="J80" s="260"/>
      <c r="K80" s="222"/>
      <c r="L80" s="274"/>
      <c r="M80" s="141"/>
      <c r="N80" s="141"/>
      <c r="O80" s="141"/>
      <c r="P80" s="141"/>
      <c r="Q80" s="141"/>
      <c r="R80" s="141"/>
    </row>
    <row r="81" spans="1:18" s="137" customFormat="1" ht="18.75">
      <c r="A81" s="138" t="s">
        <v>144</v>
      </c>
      <c r="B81" s="139" t="s">
        <v>176</v>
      </c>
      <c r="C81" s="138" t="s">
        <v>132</v>
      </c>
      <c r="D81" s="140">
        <v>18</v>
      </c>
      <c r="E81" s="186">
        <v>3705</v>
      </c>
      <c r="F81" s="186">
        <v>500</v>
      </c>
      <c r="G81" s="336">
        <v>13</v>
      </c>
      <c r="H81" s="234">
        <f>G81*E81</f>
        <v>48165</v>
      </c>
      <c r="I81" s="336">
        <f>G81</f>
        <v>13</v>
      </c>
      <c r="J81" s="234">
        <f>I81*F81</f>
        <v>6500</v>
      </c>
      <c r="K81" s="235">
        <f>J81+H81</f>
        <v>54665</v>
      </c>
      <c r="L81" s="274"/>
      <c r="M81" s="141"/>
      <c r="N81" s="141"/>
      <c r="O81" s="141"/>
      <c r="P81" s="141"/>
      <c r="Q81" s="141"/>
      <c r="R81" s="141"/>
    </row>
    <row r="82" spans="1:18" s="137" customFormat="1" ht="18.75">
      <c r="A82" s="138" t="s">
        <v>175</v>
      </c>
      <c r="B82" s="139" t="s">
        <v>227</v>
      </c>
      <c r="C82" s="138" t="s">
        <v>132</v>
      </c>
      <c r="D82" s="140">
        <v>2</v>
      </c>
      <c r="E82" s="234"/>
      <c r="F82" s="234"/>
      <c r="G82" s="336"/>
      <c r="H82" s="234"/>
      <c r="I82" s="336"/>
      <c r="J82" s="234"/>
      <c r="K82" s="235"/>
      <c r="L82" s="274"/>
      <c r="M82" s="141"/>
      <c r="N82" s="141"/>
      <c r="O82" s="141"/>
      <c r="P82" s="141"/>
      <c r="Q82" s="141"/>
      <c r="R82" s="141"/>
    </row>
    <row r="83" spans="1:18" s="137" customFormat="1" ht="18.75">
      <c r="A83" s="138" t="s">
        <v>177</v>
      </c>
      <c r="B83" s="139" t="s">
        <v>178</v>
      </c>
      <c r="C83" s="138" t="s">
        <v>132</v>
      </c>
      <c r="D83" s="140">
        <v>4</v>
      </c>
      <c r="E83" s="186">
        <v>8214</v>
      </c>
      <c r="F83" s="186">
        <v>500</v>
      </c>
      <c r="G83" s="336">
        <v>4</v>
      </c>
      <c r="H83" s="234">
        <f>G83*E83</f>
        <v>32856</v>
      </c>
      <c r="I83" s="336">
        <f>G83</f>
        <v>4</v>
      </c>
      <c r="J83" s="234">
        <f>I83*F83</f>
        <v>2000</v>
      </c>
      <c r="K83" s="235">
        <f>J83+H83</f>
        <v>34856</v>
      </c>
      <c r="L83" s="274"/>
      <c r="M83" s="141"/>
      <c r="N83" s="141"/>
      <c r="O83" s="141"/>
      <c r="P83" s="141"/>
      <c r="Q83" s="141"/>
      <c r="R83" s="141"/>
    </row>
    <row r="84" spans="1:18" s="137" customFormat="1" ht="15.75">
      <c r="A84" s="138"/>
      <c r="B84" s="284"/>
      <c r="C84" s="138"/>
      <c r="D84" s="140"/>
      <c r="E84" s="308"/>
      <c r="F84" s="308"/>
      <c r="G84" s="347"/>
      <c r="H84" s="308"/>
      <c r="I84" s="347"/>
      <c r="J84" s="308"/>
      <c r="K84" s="227"/>
      <c r="L84" s="274"/>
      <c r="M84" s="141"/>
      <c r="N84" s="141"/>
      <c r="O84" s="141"/>
      <c r="P84" s="141"/>
      <c r="Q84" s="141"/>
      <c r="R84" s="141"/>
    </row>
    <row r="85" spans="1:18" s="137" customFormat="1" ht="15.75">
      <c r="A85" s="138" t="s">
        <v>11</v>
      </c>
      <c r="B85" s="139" t="s">
        <v>200</v>
      </c>
      <c r="C85" s="138"/>
      <c r="D85" s="140"/>
      <c r="E85" s="308"/>
      <c r="F85" s="308"/>
      <c r="G85" s="347"/>
      <c r="H85" s="308"/>
      <c r="I85" s="347"/>
      <c r="J85" s="308"/>
      <c r="K85" s="227"/>
      <c r="L85" s="274"/>
      <c r="M85" s="141"/>
      <c r="N85" s="141"/>
      <c r="O85" s="141"/>
      <c r="P85" s="141"/>
      <c r="Q85" s="141"/>
      <c r="R85" s="141"/>
    </row>
    <row r="86" spans="1:18" s="137" customFormat="1" ht="18.75">
      <c r="A86" s="138" t="s">
        <v>144</v>
      </c>
      <c r="B86" s="139" t="s">
        <v>201</v>
      </c>
      <c r="C86" s="138" t="s">
        <v>132</v>
      </c>
      <c r="D86" s="140">
        <v>10</v>
      </c>
      <c r="E86" s="186">
        <v>1625</v>
      </c>
      <c r="F86" s="186">
        <v>500</v>
      </c>
      <c r="G86" s="336">
        <v>10</v>
      </c>
      <c r="H86" s="234">
        <f>G86*E86</f>
        <v>16250</v>
      </c>
      <c r="I86" s="336">
        <f>G86</f>
        <v>10</v>
      </c>
      <c r="J86" s="234">
        <f>I86*F86</f>
        <v>5000</v>
      </c>
      <c r="K86" s="235">
        <f>J86+H86</f>
        <v>21250</v>
      </c>
      <c r="L86" s="274"/>
      <c r="M86" s="141"/>
      <c r="N86" s="141"/>
      <c r="O86" s="141"/>
      <c r="P86" s="141"/>
      <c r="Q86" s="141"/>
      <c r="R86" s="141"/>
    </row>
    <row r="87" spans="1:18" s="137" customFormat="1" ht="15.75">
      <c r="A87" s="138"/>
      <c r="B87" s="284"/>
      <c r="C87" s="138"/>
      <c r="D87" s="140"/>
      <c r="E87" s="260"/>
      <c r="F87" s="260"/>
      <c r="G87" s="347"/>
      <c r="H87" s="260"/>
      <c r="I87" s="347"/>
      <c r="J87" s="260"/>
      <c r="K87" s="222"/>
      <c r="L87" s="274"/>
      <c r="M87" s="141"/>
      <c r="N87" s="141"/>
      <c r="O87" s="141"/>
      <c r="P87" s="141"/>
      <c r="Q87" s="141"/>
      <c r="R87" s="141"/>
    </row>
    <row r="88" spans="1:18" s="137" customFormat="1" ht="15.75">
      <c r="A88" s="138" t="s">
        <v>39</v>
      </c>
      <c r="B88" s="139" t="s">
        <v>228</v>
      </c>
      <c r="C88" s="138"/>
      <c r="D88" s="140"/>
      <c r="E88" s="260"/>
      <c r="F88" s="260"/>
      <c r="G88" s="347"/>
      <c r="H88" s="260"/>
      <c r="I88" s="347"/>
      <c r="J88" s="260"/>
      <c r="K88" s="222"/>
      <c r="L88" s="274"/>
      <c r="M88" s="141"/>
      <c r="N88" s="141"/>
      <c r="O88" s="141"/>
      <c r="P88" s="141"/>
      <c r="Q88" s="141"/>
      <c r="R88" s="141"/>
    </row>
    <row r="89" spans="1:18" s="137" customFormat="1" ht="18.75">
      <c r="A89" s="138" t="s">
        <v>144</v>
      </c>
      <c r="B89" s="139" t="s">
        <v>229</v>
      </c>
      <c r="C89" s="138" t="s">
        <v>63</v>
      </c>
      <c r="D89" s="140">
        <v>1</v>
      </c>
      <c r="E89" s="234">
        <v>2470</v>
      </c>
      <c r="F89" s="186">
        <v>500</v>
      </c>
      <c r="G89" s="336"/>
      <c r="H89" s="234">
        <f>G89*E89</f>
        <v>0</v>
      </c>
      <c r="I89" s="336">
        <f>G89</f>
        <v>0</v>
      </c>
      <c r="J89" s="234">
        <f>I89*F89</f>
        <v>0</v>
      </c>
      <c r="K89" s="235">
        <f>J89+H89</f>
        <v>0</v>
      </c>
      <c r="L89" s="274"/>
      <c r="M89" s="141"/>
      <c r="N89" s="141"/>
      <c r="O89" s="141"/>
      <c r="P89" s="141"/>
      <c r="Q89" s="141"/>
      <c r="R89" s="141"/>
    </row>
    <row r="90" spans="1:18" s="137" customFormat="1" ht="18.75">
      <c r="A90" s="138" t="s">
        <v>175</v>
      </c>
      <c r="B90" s="139" t="s">
        <v>230</v>
      </c>
      <c r="C90" s="138" t="s">
        <v>132</v>
      </c>
      <c r="D90" s="140">
        <v>4</v>
      </c>
      <c r="E90" s="234">
        <v>2210</v>
      </c>
      <c r="F90" s="186">
        <v>500</v>
      </c>
      <c r="G90" s="336"/>
      <c r="H90" s="234">
        <f>G90*E90</f>
        <v>0</v>
      </c>
      <c r="I90" s="336">
        <f>G90</f>
        <v>0</v>
      </c>
      <c r="J90" s="234">
        <f>I90*F90</f>
        <v>0</v>
      </c>
      <c r="K90" s="235">
        <f>J90+H90</f>
        <v>0</v>
      </c>
      <c r="L90" s="274"/>
      <c r="M90" s="141"/>
      <c r="N90" s="141"/>
      <c r="O90" s="141"/>
      <c r="P90" s="141"/>
      <c r="Q90" s="141"/>
      <c r="R90" s="141"/>
    </row>
    <row r="91" spans="1:18" s="137" customFormat="1" ht="15.75">
      <c r="A91" s="138"/>
      <c r="B91" s="284"/>
      <c r="C91" s="138"/>
      <c r="D91" s="140"/>
      <c r="E91" s="260"/>
      <c r="F91" s="260"/>
      <c r="G91" s="347"/>
      <c r="H91" s="260"/>
      <c r="I91" s="347"/>
      <c r="J91" s="260"/>
      <c r="K91" s="222"/>
      <c r="L91" s="274"/>
      <c r="M91" s="141"/>
      <c r="N91" s="141"/>
      <c r="O91" s="141"/>
      <c r="P91" s="141"/>
      <c r="Q91" s="141"/>
      <c r="R91" s="141"/>
    </row>
    <row r="92" spans="1:18" s="137" customFormat="1" ht="15.75">
      <c r="A92" s="138" t="s">
        <v>115</v>
      </c>
      <c r="B92" s="139" t="s">
        <v>231</v>
      </c>
      <c r="C92" s="138"/>
      <c r="D92" s="140"/>
      <c r="E92" s="260"/>
      <c r="F92" s="260"/>
      <c r="G92" s="347"/>
      <c r="H92" s="260"/>
      <c r="I92" s="347"/>
      <c r="J92" s="260"/>
      <c r="K92" s="222"/>
      <c r="L92" s="274"/>
      <c r="M92" s="141"/>
      <c r="N92" s="141"/>
      <c r="O92" s="141"/>
      <c r="P92" s="141"/>
      <c r="Q92" s="141"/>
      <c r="R92" s="141"/>
    </row>
    <row r="93" spans="1:18" s="137" customFormat="1" ht="18.75">
      <c r="A93" s="138" t="s">
        <v>144</v>
      </c>
      <c r="B93" s="139" t="s">
        <v>232</v>
      </c>
      <c r="C93" s="138" t="s">
        <v>63</v>
      </c>
      <c r="D93" s="140">
        <v>1</v>
      </c>
      <c r="E93" s="234">
        <v>1650</v>
      </c>
      <c r="F93" s="186">
        <v>500</v>
      </c>
      <c r="G93" s="336"/>
      <c r="H93" s="234">
        <f>G93*E93</f>
        <v>0</v>
      </c>
      <c r="I93" s="336">
        <f>G93</f>
        <v>0</v>
      </c>
      <c r="J93" s="234">
        <f>I93*F93</f>
        <v>0</v>
      </c>
      <c r="K93" s="235">
        <f>J93+H93</f>
        <v>0</v>
      </c>
      <c r="L93" s="274"/>
      <c r="M93" s="141"/>
      <c r="N93" s="141"/>
      <c r="O93" s="141"/>
      <c r="P93" s="141"/>
      <c r="Q93" s="141"/>
      <c r="R93" s="141"/>
    </row>
    <row r="94" spans="1:18" s="137" customFormat="1" ht="18.75">
      <c r="A94" s="138" t="s">
        <v>175</v>
      </c>
      <c r="B94" s="139" t="s">
        <v>233</v>
      </c>
      <c r="C94" s="138" t="s">
        <v>63</v>
      </c>
      <c r="D94" s="140">
        <v>1</v>
      </c>
      <c r="E94" s="234">
        <v>2210</v>
      </c>
      <c r="F94" s="186">
        <v>500</v>
      </c>
      <c r="G94" s="336"/>
      <c r="H94" s="234">
        <f>G94*E94</f>
        <v>0</v>
      </c>
      <c r="I94" s="336">
        <f>G94</f>
        <v>0</v>
      </c>
      <c r="J94" s="234">
        <f>I94*F94</f>
        <v>0</v>
      </c>
      <c r="K94" s="235">
        <f>J94+H94</f>
        <v>0</v>
      </c>
      <c r="L94" s="274"/>
      <c r="M94" s="141"/>
      <c r="N94" s="141"/>
      <c r="O94" s="141"/>
      <c r="P94" s="141"/>
      <c r="Q94" s="141"/>
      <c r="R94" s="141"/>
    </row>
    <row r="95" spans="1:18" s="137" customFormat="1" ht="18.75">
      <c r="A95" s="138" t="s">
        <v>177</v>
      </c>
      <c r="B95" s="139" t="s">
        <v>234</v>
      </c>
      <c r="C95" s="138" t="s">
        <v>63</v>
      </c>
      <c r="D95" s="140">
        <v>1</v>
      </c>
      <c r="E95" s="234">
        <v>4587</v>
      </c>
      <c r="F95" s="186">
        <v>500</v>
      </c>
      <c r="G95" s="336"/>
      <c r="H95" s="234">
        <f>G95*E95</f>
        <v>0</v>
      </c>
      <c r="I95" s="336">
        <f>G95</f>
        <v>0</v>
      </c>
      <c r="J95" s="234">
        <f>I95*F95</f>
        <v>0</v>
      </c>
      <c r="K95" s="235">
        <f>J95+H95</f>
        <v>0</v>
      </c>
      <c r="L95" s="274"/>
      <c r="M95" s="141"/>
      <c r="N95" s="141"/>
      <c r="O95" s="141"/>
      <c r="P95" s="141"/>
      <c r="Q95" s="141"/>
      <c r="R95" s="141"/>
    </row>
    <row r="96" spans="1:18" s="137" customFormat="1" ht="18.75">
      <c r="A96" s="138" t="s">
        <v>179</v>
      </c>
      <c r="B96" s="139" t="s">
        <v>235</v>
      </c>
      <c r="C96" s="138" t="s">
        <v>63</v>
      </c>
      <c r="D96" s="140">
        <v>1</v>
      </c>
      <c r="E96" s="234">
        <v>21902</v>
      </c>
      <c r="F96" s="186">
        <v>500</v>
      </c>
      <c r="G96" s="336"/>
      <c r="H96" s="234">
        <f>G96*E96</f>
        <v>0</v>
      </c>
      <c r="I96" s="336">
        <f>G96</f>
        <v>0</v>
      </c>
      <c r="J96" s="234">
        <f>I96*F96</f>
        <v>0</v>
      </c>
      <c r="K96" s="235">
        <f>J96+H96</f>
        <v>0</v>
      </c>
      <c r="L96" s="274"/>
      <c r="M96" s="141"/>
      <c r="N96" s="141"/>
      <c r="O96" s="141"/>
      <c r="P96" s="141"/>
      <c r="Q96" s="141"/>
      <c r="R96" s="141"/>
    </row>
    <row r="97" spans="1:18" s="137" customFormat="1" ht="15.75">
      <c r="A97" s="138"/>
      <c r="B97" s="284"/>
      <c r="C97" s="138"/>
      <c r="D97" s="140"/>
      <c r="E97" s="308"/>
      <c r="F97" s="308"/>
      <c r="G97" s="347"/>
      <c r="H97" s="308"/>
      <c r="I97" s="347"/>
      <c r="J97" s="308"/>
      <c r="K97" s="227"/>
      <c r="L97" s="274"/>
      <c r="M97" s="141"/>
      <c r="N97" s="141"/>
      <c r="O97" s="141"/>
      <c r="P97" s="141"/>
      <c r="Q97" s="141"/>
      <c r="R97" s="141"/>
    </row>
    <row r="98" spans="1:18" s="137" customFormat="1" ht="15.75">
      <c r="A98" s="138" t="s">
        <v>118</v>
      </c>
      <c r="B98" s="139" t="s">
        <v>197</v>
      </c>
      <c r="C98" s="138"/>
      <c r="D98" s="140"/>
      <c r="E98" s="308"/>
      <c r="F98" s="308"/>
      <c r="G98" s="347"/>
      <c r="H98" s="308"/>
      <c r="I98" s="347"/>
      <c r="J98" s="308"/>
      <c r="K98" s="227"/>
      <c r="L98" s="274"/>
      <c r="M98" s="141"/>
      <c r="N98" s="141"/>
      <c r="O98" s="141"/>
      <c r="P98" s="141"/>
      <c r="Q98" s="141"/>
      <c r="R98" s="141"/>
    </row>
    <row r="99" spans="1:18" s="137" customFormat="1" ht="18.75">
      <c r="A99" s="138" t="s">
        <v>144</v>
      </c>
      <c r="B99" s="139" t="s">
        <v>198</v>
      </c>
      <c r="C99" s="138" t="s">
        <v>154</v>
      </c>
      <c r="D99" s="140">
        <v>8</v>
      </c>
      <c r="E99" s="234">
        <v>3199</v>
      </c>
      <c r="F99" s="186">
        <v>500</v>
      </c>
      <c r="G99" s="336">
        <v>10.8</v>
      </c>
      <c r="H99" s="234">
        <f>G99*E99</f>
        <v>34549.200000000004</v>
      </c>
      <c r="I99" s="336">
        <f>G99</f>
        <v>10.8</v>
      </c>
      <c r="J99" s="234">
        <f>I99*F99</f>
        <v>5400</v>
      </c>
      <c r="K99" s="235">
        <f>J99+H99</f>
        <v>39949.200000000004</v>
      </c>
      <c r="L99" s="274"/>
      <c r="M99" s="141"/>
      <c r="N99" s="141"/>
      <c r="O99" s="141"/>
      <c r="P99" s="141"/>
      <c r="Q99" s="141"/>
      <c r="R99" s="141"/>
    </row>
    <row r="100" spans="1:18" s="137" customFormat="1" ht="18.75">
      <c r="A100" s="138" t="s">
        <v>175</v>
      </c>
      <c r="B100" s="139" t="s">
        <v>199</v>
      </c>
      <c r="C100" s="138" t="s">
        <v>154</v>
      </c>
      <c r="D100" s="140">
        <v>51</v>
      </c>
      <c r="E100" s="234">
        <v>3732</v>
      </c>
      <c r="F100" s="186">
        <v>500</v>
      </c>
      <c r="G100" s="336">
        <v>48.6</v>
      </c>
      <c r="H100" s="234">
        <f>G100*E100</f>
        <v>181375.2</v>
      </c>
      <c r="I100" s="336">
        <f>G100</f>
        <v>48.6</v>
      </c>
      <c r="J100" s="234">
        <f>I100*F100</f>
        <v>24300</v>
      </c>
      <c r="K100" s="235">
        <f>J100+H100</f>
        <v>205675.2</v>
      </c>
      <c r="L100" s="274"/>
      <c r="M100" s="141"/>
      <c r="N100" s="141"/>
      <c r="O100" s="141"/>
      <c r="P100" s="141"/>
      <c r="Q100" s="141"/>
      <c r="R100" s="141"/>
    </row>
    <row r="101" spans="1:18" s="137" customFormat="1" ht="15.75">
      <c r="A101" s="138"/>
      <c r="B101" s="284"/>
      <c r="C101" s="138"/>
      <c r="D101" s="140"/>
      <c r="E101" s="260"/>
      <c r="F101" s="260"/>
      <c r="G101" s="347"/>
      <c r="H101" s="260"/>
      <c r="I101" s="347"/>
      <c r="J101" s="260"/>
      <c r="K101" s="222"/>
      <c r="L101" s="274"/>
      <c r="M101" s="141"/>
      <c r="N101" s="141"/>
      <c r="O101" s="141"/>
      <c r="P101" s="141"/>
      <c r="Q101" s="141"/>
      <c r="R101" s="141"/>
    </row>
    <row r="102" spans="1:18" s="137" customFormat="1" ht="15.75">
      <c r="A102" s="138" t="s">
        <v>116</v>
      </c>
      <c r="B102" s="139" t="s">
        <v>185</v>
      </c>
      <c r="C102" s="138"/>
      <c r="D102" s="140"/>
      <c r="E102" s="260"/>
      <c r="F102" s="260"/>
      <c r="G102" s="347"/>
      <c r="H102" s="260"/>
      <c r="I102" s="347"/>
      <c r="J102" s="260"/>
      <c r="K102" s="222"/>
      <c r="L102" s="274"/>
      <c r="M102" s="141"/>
      <c r="N102" s="141"/>
      <c r="O102" s="141"/>
      <c r="P102" s="141"/>
      <c r="Q102" s="141"/>
      <c r="R102" s="141"/>
    </row>
    <row r="103" spans="1:18" s="137" customFormat="1" ht="18.75">
      <c r="A103" s="138" t="s">
        <v>144</v>
      </c>
      <c r="B103" s="139" t="s">
        <v>236</v>
      </c>
      <c r="C103" s="138" t="s">
        <v>132</v>
      </c>
      <c r="D103" s="140">
        <v>3</v>
      </c>
      <c r="E103" s="186">
        <v>3500</v>
      </c>
      <c r="F103" s="186">
        <v>400</v>
      </c>
      <c r="G103" s="336">
        <v>3</v>
      </c>
      <c r="H103" s="234">
        <f>G103*E103</f>
        <v>10500</v>
      </c>
      <c r="I103" s="336">
        <f>G103</f>
        <v>3</v>
      </c>
      <c r="J103" s="234">
        <f>I103*F103</f>
        <v>1200</v>
      </c>
      <c r="K103" s="235">
        <f>J103+H103</f>
        <v>11700</v>
      </c>
      <c r="L103" s="274"/>
      <c r="M103" s="141"/>
      <c r="N103" s="141"/>
      <c r="O103" s="141"/>
      <c r="P103" s="141"/>
      <c r="Q103" s="141"/>
      <c r="R103" s="141"/>
    </row>
    <row r="104" spans="1:18" s="137" customFormat="1" ht="18.75">
      <c r="A104" s="138" t="s">
        <v>175</v>
      </c>
      <c r="B104" s="139" t="s">
        <v>237</v>
      </c>
      <c r="C104" s="138" t="s">
        <v>132</v>
      </c>
      <c r="D104" s="140">
        <v>3</v>
      </c>
      <c r="E104" s="186">
        <v>3500</v>
      </c>
      <c r="F104" s="186">
        <v>400</v>
      </c>
      <c r="G104" s="336">
        <v>3</v>
      </c>
      <c r="H104" s="234">
        <f>G104*E104</f>
        <v>10500</v>
      </c>
      <c r="I104" s="336">
        <f>G104</f>
        <v>3</v>
      </c>
      <c r="J104" s="234">
        <f>I104*F104</f>
        <v>1200</v>
      </c>
      <c r="K104" s="235">
        <f>J104+H104</f>
        <v>11700</v>
      </c>
      <c r="L104" s="274"/>
      <c r="M104" s="141"/>
      <c r="N104" s="141"/>
      <c r="O104" s="141"/>
      <c r="P104" s="141"/>
      <c r="Q104" s="141"/>
      <c r="R104" s="141"/>
    </row>
    <row r="105" spans="1:18" s="137" customFormat="1" ht="18.75">
      <c r="A105" s="138" t="s">
        <v>177</v>
      </c>
      <c r="B105" s="139" t="s">
        <v>238</v>
      </c>
      <c r="C105" s="138" t="s">
        <v>132</v>
      </c>
      <c r="D105" s="140">
        <v>3</v>
      </c>
      <c r="E105" s="186">
        <v>3800</v>
      </c>
      <c r="F105" s="186">
        <v>400</v>
      </c>
      <c r="G105" s="336">
        <v>3</v>
      </c>
      <c r="H105" s="234">
        <f>G105*E105</f>
        <v>11400</v>
      </c>
      <c r="I105" s="336">
        <f>G105</f>
        <v>3</v>
      </c>
      <c r="J105" s="234">
        <f>I105*F105</f>
        <v>1200</v>
      </c>
      <c r="K105" s="235">
        <f>J105+H105</f>
        <v>12600</v>
      </c>
      <c r="L105" s="274"/>
      <c r="M105" s="141"/>
      <c r="N105" s="141"/>
      <c r="O105" s="141"/>
      <c r="P105" s="141"/>
      <c r="Q105" s="141"/>
      <c r="R105" s="141"/>
    </row>
    <row r="106" spans="1:18" s="137" customFormat="1" ht="18.75">
      <c r="A106" s="138" t="s">
        <v>179</v>
      </c>
      <c r="B106" s="139" t="s">
        <v>239</v>
      </c>
      <c r="C106" s="138" t="s">
        <v>63</v>
      </c>
      <c r="D106" s="140">
        <v>1</v>
      </c>
      <c r="E106" s="234">
        <v>6500</v>
      </c>
      <c r="F106" s="234">
        <v>400</v>
      </c>
      <c r="G106" s="336">
        <v>1</v>
      </c>
      <c r="H106" s="234">
        <f>G106*E106</f>
        <v>6500</v>
      </c>
      <c r="I106" s="336">
        <f>G106</f>
        <v>1</v>
      </c>
      <c r="J106" s="234">
        <f>I106*F106</f>
        <v>400</v>
      </c>
      <c r="K106" s="235">
        <f>J106+H106</f>
        <v>6900</v>
      </c>
      <c r="L106" s="274"/>
      <c r="M106" s="141"/>
      <c r="N106" s="141"/>
      <c r="O106" s="141"/>
      <c r="P106" s="141"/>
      <c r="Q106" s="141"/>
      <c r="R106" s="141"/>
    </row>
    <row r="107" spans="1:18" s="137" customFormat="1" ht="18.75">
      <c r="A107" s="138" t="s">
        <v>189</v>
      </c>
      <c r="B107" s="139" t="s">
        <v>240</v>
      </c>
      <c r="C107" s="138" t="s">
        <v>63</v>
      </c>
      <c r="D107" s="140">
        <v>1</v>
      </c>
      <c r="E107" s="234">
        <v>8000</v>
      </c>
      <c r="F107" s="234">
        <v>400</v>
      </c>
      <c r="G107" s="336">
        <v>1</v>
      </c>
      <c r="H107" s="234">
        <f>G107*E107</f>
        <v>8000</v>
      </c>
      <c r="I107" s="336">
        <f>G107</f>
        <v>1</v>
      </c>
      <c r="J107" s="234">
        <f>I107*F107</f>
        <v>400</v>
      </c>
      <c r="K107" s="235">
        <f>J107+H107</f>
        <v>8400</v>
      </c>
      <c r="L107" s="274"/>
      <c r="M107" s="141"/>
      <c r="N107" s="141"/>
      <c r="O107" s="141"/>
      <c r="P107" s="141"/>
      <c r="Q107" s="141"/>
      <c r="R107" s="141"/>
    </row>
    <row r="108" spans="1:18" s="137" customFormat="1" ht="15.75">
      <c r="A108" s="138"/>
      <c r="B108" s="284"/>
      <c r="C108" s="138"/>
      <c r="D108" s="140"/>
      <c r="E108" s="260"/>
      <c r="F108" s="260"/>
      <c r="G108" s="347"/>
      <c r="H108" s="260"/>
      <c r="I108" s="347"/>
      <c r="J108" s="260"/>
      <c r="K108" s="222"/>
      <c r="L108" s="274"/>
      <c r="M108" s="141"/>
      <c r="N108" s="141"/>
      <c r="O108" s="141"/>
      <c r="P108" s="141"/>
      <c r="Q108" s="141"/>
      <c r="R108" s="141"/>
    </row>
    <row r="109" spans="1:18" s="137" customFormat="1" ht="15.75">
      <c r="A109" s="151">
        <f>A78+0.01</f>
        <v>1.1300000000000008</v>
      </c>
      <c r="B109" s="148" t="s">
        <v>202</v>
      </c>
      <c r="C109" s="147"/>
      <c r="D109" s="149"/>
      <c r="E109" s="309"/>
      <c r="F109" s="309"/>
      <c r="G109" s="345"/>
      <c r="H109" s="309"/>
      <c r="I109" s="345"/>
      <c r="J109" s="309"/>
      <c r="K109" s="150"/>
      <c r="L109" s="274"/>
      <c r="M109" s="141"/>
      <c r="N109" s="141"/>
      <c r="O109" s="141"/>
      <c r="P109" s="141"/>
      <c r="Q109" s="141"/>
      <c r="R109" s="141"/>
    </row>
    <row r="110" spans="1:18" s="137" customFormat="1" ht="47.25">
      <c r="A110" s="138"/>
      <c r="B110" s="305" t="s">
        <v>203</v>
      </c>
      <c r="C110" s="138"/>
      <c r="D110" s="294"/>
      <c r="E110" s="312"/>
      <c r="F110" s="312"/>
      <c r="G110" s="346"/>
      <c r="H110" s="312"/>
      <c r="I110" s="346"/>
      <c r="J110" s="312"/>
      <c r="K110" s="227"/>
      <c r="L110" s="274"/>
      <c r="M110" s="141"/>
      <c r="N110" s="141"/>
      <c r="O110" s="141"/>
      <c r="P110" s="141"/>
      <c r="Q110" s="141"/>
      <c r="R110" s="141"/>
    </row>
    <row r="111" spans="1:18" s="137" customFormat="1" ht="18.75">
      <c r="A111" s="138" t="s">
        <v>12</v>
      </c>
      <c r="B111" s="139" t="s">
        <v>201</v>
      </c>
      <c r="C111" s="138" t="s">
        <v>154</v>
      </c>
      <c r="D111" s="140">
        <v>25</v>
      </c>
      <c r="E111" s="186">
        <v>1200</v>
      </c>
      <c r="F111" s="186">
        <v>300</v>
      </c>
      <c r="G111" s="339">
        <v>72</v>
      </c>
      <c r="H111" s="234">
        <f>G111*E111</f>
        <v>86400</v>
      </c>
      <c r="I111" s="339">
        <f>G111</f>
        <v>72</v>
      </c>
      <c r="J111" s="234">
        <f>I111*F111</f>
        <v>21600</v>
      </c>
      <c r="K111" s="235">
        <f>J111+H111</f>
        <v>108000</v>
      </c>
      <c r="L111" s="274"/>
      <c r="M111" s="141"/>
      <c r="N111" s="141"/>
      <c r="O111" s="141"/>
      <c r="P111" s="141"/>
      <c r="Q111" s="141"/>
      <c r="R111" s="141"/>
    </row>
    <row r="112" spans="1:18" s="137" customFormat="1" ht="15.75">
      <c r="A112" s="138"/>
      <c r="B112" s="284"/>
      <c r="C112" s="138"/>
      <c r="D112" s="140"/>
      <c r="E112" s="308"/>
      <c r="F112" s="308"/>
      <c r="G112" s="347"/>
      <c r="H112" s="308"/>
      <c r="I112" s="347"/>
      <c r="J112" s="308"/>
      <c r="K112" s="227"/>
      <c r="L112" s="274"/>
      <c r="M112" s="141"/>
      <c r="N112" s="141"/>
      <c r="O112" s="141"/>
      <c r="P112" s="141"/>
      <c r="Q112" s="141"/>
      <c r="R112" s="141"/>
    </row>
    <row r="113" spans="1:18" s="137" customFormat="1" ht="15.75">
      <c r="A113" s="151">
        <f>A109+0.01</f>
        <v>1.1400000000000008</v>
      </c>
      <c r="B113" s="148" t="s">
        <v>204</v>
      </c>
      <c r="C113" s="147"/>
      <c r="D113" s="149"/>
      <c r="E113" s="309"/>
      <c r="F113" s="309"/>
      <c r="G113" s="345"/>
      <c r="H113" s="309"/>
      <c r="I113" s="345"/>
      <c r="J113" s="309"/>
      <c r="K113" s="150"/>
      <c r="L113" s="274"/>
      <c r="M113" s="141"/>
      <c r="N113" s="141"/>
      <c r="O113" s="141"/>
      <c r="P113" s="141"/>
      <c r="Q113" s="141"/>
      <c r="R113" s="141"/>
    </row>
    <row r="114" spans="1:18" s="137" customFormat="1" ht="31.5">
      <c r="A114" s="138"/>
      <c r="B114" s="305" t="s">
        <v>205</v>
      </c>
      <c r="C114" s="138"/>
      <c r="D114" s="294"/>
      <c r="E114" s="312"/>
      <c r="F114" s="312"/>
      <c r="G114" s="346"/>
      <c r="H114" s="312"/>
      <c r="I114" s="346"/>
      <c r="J114" s="312"/>
      <c r="K114" s="227"/>
      <c r="L114" s="274"/>
      <c r="M114" s="141"/>
      <c r="N114" s="141"/>
      <c r="O114" s="141"/>
      <c r="P114" s="141"/>
      <c r="Q114" s="141"/>
      <c r="R114" s="141"/>
    </row>
    <row r="115" spans="1:18" s="137" customFormat="1" ht="18.75">
      <c r="A115" s="138" t="s">
        <v>12</v>
      </c>
      <c r="B115" s="139" t="s">
        <v>201</v>
      </c>
      <c r="C115" s="138" t="s">
        <v>132</v>
      </c>
      <c r="D115" s="140">
        <v>22</v>
      </c>
      <c r="E115" s="186">
        <v>1950</v>
      </c>
      <c r="F115" s="186">
        <v>500</v>
      </c>
      <c r="G115" s="339">
        <v>54</v>
      </c>
      <c r="H115" s="234">
        <f>G115*E115</f>
        <v>105300</v>
      </c>
      <c r="I115" s="339">
        <f>G115</f>
        <v>54</v>
      </c>
      <c r="J115" s="234">
        <f>I115*F115</f>
        <v>27000</v>
      </c>
      <c r="K115" s="235">
        <f>J115+H115</f>
        <v>132300</v>
      </c>
      <c r="L115" s="274"/>
      <c r="M115" s="141"/>
      <c r="N115" s="141"/>
      <c r="O115" s="141"/>
      <c r="P115" s="141"/>
      <c r="Q115" s="141"/>
      <c r="R115" s="141"/>
    </row>
    <row r="116" spans="1:18" s="137" customFormat="1" ht="15.75">
      <c r="A116" s="138"/>
      <c r="B116" s="284"/>
      <c r="C116" s="138"/>
      <c r="D116" s="140"/>
      <c r="E116" s="308"/>
      <c r="F116" s="308"/>
      <c r="G116" s="347"/>
      <c r="H116" s="308"/>
      <c r="I116" s="347"/>
      <c r="J116" s="308"/>
      <c r="K116" s="227"/>
      <c r="L116" s="274"/>
      <c r="M116" s="141"/>
      <c r="N116" s="141"/>
      <c r="O116" s="141"/>
      <c r="P116" s="141"/>
      <c r="Q116" s="141"/>
      <c r="R116" s="141"/>
    </row>
    <row r="117" spans="1:18" s="137" customFormat="1" ht="15.75">
      <c r="A117" s="151">
        <f>A113+0.01</f>
        <v>1.1500000000000008</v>
      </c>
      <c r="B117" s="148" t="s">
        <v>206</v>
      </c>
      <c r="C117" s="147"/>
      <c r="D117" s="149"/>
      <c r="E117" s="241"/>
      <c r="F117" s="241"/>
      <c r="G117" s="345"/>
      <c r="H117" s="241"/>
      <c r="I117" s="345"/>
      <c r="J117" s="241"/>
      <c r="K117" s="220"/>
      <c r="L117" s="274"/>
      <c r="M117" s="141"/>
      <c r="N117" s="141"/>
      <c r="O117" s="141"/>
      <c r="P117" s="141"/>
      <c r="Q117" s="141"/>
      <c r="R117" s="141"/>
    </row>
    <row r="118" spans="1:18" s="137" customFormat="1" ht="63">
      <c r="A118" s="138"/>
      <c r="B118" s="305" t="s">
        <v>207</v>
      </c>
      <c r="C118" s="138"/>
      <c r="D118" s="294"/>
      <c r="E118" s="313"/>
      <c r="F118" s="313"/>
      <c r="G118" s="346"/>
      <c r="H118" s="313"/>
      <c r="I118" s="346"/>
      <c r="J118" s="313"/>
      <c r="K118" s="222"/>
      <c r="L118" s="274"/>
      <c r="M118" s="141"/>
      <c r="N118" s="141"/>
      <c r="O118" s="141"/>
      <c r="P118" s="141"/>
      <c r="Q118" s="141"/>
      <c r="R118" s="141"/>
    </row>
    <row r="119" spans="1:18" s="137" customFormat="1" ht="18.75">
      <c r="A119" s="138" t="s">
        <v>12</v>
      </c>
      <c r="B119" s="139" t="s">
        <v>182</v>
      </c>
      <c r="C119" s="138" t="s">
        <v>63</v>
      </c>
      <c r="D119" s="140">
        <v>1</v>
      </c>
      <c r="E119" s="234">
        <v>3250</v>
      </c>
      <c r="F119" s="234">
        <v>500</v>
      </c>
      <c r="G119" s="339">
        <v>6</v>
      </c>
      <c r="H119" s="234">
        <f t="shared" ref="H119:H125" si="0">G119*E119</f>
        <v>19500</v>
      </c>
      <c r="I119" s="339">
        <f t="shared" ref="I119:I125" si="1">G119</f>
        <v>6</v>
      </c>
      <c r="J119" s="234">
        <f t="shared" ref="J119:J125" si="2">I119*F119</f>
        <v>3000</v>
      </c>
      <c r="K119" s="235">
        <f t="shared" ref="K119:K125" si="3">J119+H119</f>
        <v>22500</v>
      </c>
      <c r="L119" s="274"/>
      <c r="M119" s="141"/>
      <c r="N119" s="141"/>
      <c r="O119" s="141"/>
      <c r="P119" s="141"/>
      <c r="Q119" s="141"/>
      <c r="R119" s="141"/>
    </row>
    <row r="120" spans="1:18" s="137" customFormat="1" ht="18.75">
      <c r="A120" s="138" t="s">
        <v>11</v>
      </c>
      <c r="B120" s="139" t="s">
        <v>208</v>
      </c>
      <c r="C120" s="138" t="s">
        <v>132</v>
      </c>
      <c r="D120" s="140">
        <v>2</v>
      </c>
      <c r="E120" s="234">
        <v>3250</v>
      </c>
      <c r="F120" s="234">
        <v>500</v>
      </c>
      <c r="G120" s="339">
        <v>1</v>
      </c>
      <c r="H120" s="234">
        <f t="shared" si="0"/>
        <v>3250</v>
      </c>
      <c r="I120" s="339">
        <f t="shared" si="1"/>
        <v>1</v>
      </c>
      <c r="J120" s="234">
        <f t="shared" si="2"/>
        <v>500</v>
      </c>
      <c r="K120" s="235">
        <f t="shared" si="3"/>
        <v>3750</v>
      </c>
      <c r="L120" s="274"/>
      <c r="M120" s="141"/>
      <c r="N120" s="141"/>
      <c r="O120" s="141"/>
      <c r="P120" s="141"/>
      <c r="Q120" s="141"/>
      <c r="R120" s="141"/>
    </row>
    <row r="121" spans="1:18" s="137" customFormat="1" ht="18.75">
      <c r="A121" s="138" t="s">
        <v>39</v>
      </c>
      <c r="B121" s="139" t="s">
        <v>241</v>
      </c>
      <c r="C121" s="138" t="s">
        <v>132</v>
      </c>
      <c r="D121" s="140">
        <v>3</v>
      </c>
      <c r="E121" s="234">
        <v>3575</v>
      </c>
      <c r="F121" s="234">
        <v>500</v>
      </c>
      <c r="G121" s="339">
        <v>3</v>
      </c>
      <c r="H121" s="234">
        <f t="shared" si="0"/>
        <v>10725</v>
      </c>
      <c r="I121" s="339">
        <f t="shared" si="1"/>
        <v>3</v>
      </c>
      <c r="J121" s="234">
        <f t="shared" si="2"/>
        <v>1500</v>
      </c>
      <c r="K121" s="235">
        <f t="shared" si="3"/>
        <v>12225</v>
      </c>
      <c r="L121" s="274"/>
      <c r="M121" s="141"/>
      <c r="N121" s="141"/>
      <c r="O121" s="141"/>
      <c r="P121" s="141"/>
      <c r="Q121" s="141"/>
      <c r="R121" s="141"/>
    </row>
    <row r="122" spans="1:18" s="137" customFormat="1" ht="18.75">
      <c r="A122" s="138" t="s">
        <v>115</v>
      </c>
      <c r="B122" s="139" t="s">
        <v>190</v>
      </c>
      <c r="C122" s="138" t="s">
        <v>132</v>
      </c>
      <c r="D122" s="140">
        <v>2</v>
      </c>
      <c r="E122" s="234">
        <v>3276</v>
      </c>
      <c r="F122" s="234">
        <v>500</v>
      </c>
      <c r="G122" s="339">
        <v>2</v>
      </c>
      <c r="H122" s="234">
        <f t="shared" si="0"/>
        <v>6552</v>
      </c>
      <c r="I122" s="339">
        <f t="shared" si="1"/>
        <v>2</v>
      </c>
      <c r="J122" s="234">
        <f t="shared" si="2"/>
        <v>1000</v>
      </c>
      <c r="K122" s="235">
        <f t="shared" si="3"/>
        <v>7552</v>
      </c>
      <c r="L122" s="274"/>
      <c r="M122" s="141"/>
      <c r="N122" s="141"/>
      <c r="O122" s="141"/>
      <c r="P122" s="141"/>
      <c r="Q122" s="141"/>
      <c r="R122" s="141"/>
    </row>
    <row r="123" spans="1:18" s="137" customFormat="1" ht="18.75">
      <c r="A123" s="138" t="s">
        <v>118</v>
      </c>
      <c r="B123" s="139" t="s">
        <v>192</v>
      </c>
      <c r="C123" s="138" t="s">
        <v>63</v>
      </c>
      <c r="D123" s="140">
        <v>1</v>
      </c>
      <c r="E123" s="234">
        <v>5720</v>
      </c>
      <c r="F123" s="234">
        <v>500</v>
      </c>
      <c r="G123" s="339">
        <v>3</v>
      </c>
      <c r="H123" s="234">
        <f t="shared" si="0"/>
        <v>17160</v>
      </c>
      <c r="I123" s="339">
        <f t="shared" si="1"/>
        <v>3</v>
      </c>
      <c r="J123" s="234">
        <f t="shared" si="2"/>
        <v>1500</v>
      </c>
      <c r="K123" s="235">
        <f t="shared" si="3"/>
        <v>18660</v>
      </c>
      <c r="L123" s="274"/>
      <c r="M123" s="141"/>
      <c r="N123" s="141"/>
      <c r="O123" s="141"/>
      <c r="P123" s="141"/>
      <c r="Q123" s="141"/>
      <c r="R123" s="141"/>
    </row>
    <row r="124" spans="1:18" s="137" customFormat="1" ht="18.75">
      <c r="A124" s="138" t="s">
        <v>116</v>
      </c>
      <c r="B124" s="139" t="s">
        <v>242</v>
      </c>
      <c r="C124" s="138" t="s">
        <v>132</v>
      </c>
      <c r="D124" s="140">
        <v>2</v>
      </c>
      <c r="E124" s="234">
        <v>5033</v>
      </c>
      <c r="F124" s="234">
        <v>500</v>
      </c>
      <c r="G124" s="339">
        <v>0</v>
      </c>
      <c r="H124" s="234">
        <f t="shared" si="0"/>
        <v>0</v>
      </c>
      <c r="I124" s="339">
        <f t="shared" si="1"/>
        <v>0</v>
      </c>
      <c r="J124" s="234">
        <f t="shared" si="2"/>
        <v>0</v>
      </c>
      <c r="K124" s="235">
        <f t="shared" si="3"/>
        <v>0</v>
      </c>
      <c r="L124" s="274"/>
      <c r="M124" s="141"/>
      <c r="N124" s="141"/>
      <c r="O124" s="141"/>
      <c r="P124" s="141"/>
      <c r="Q124" s="141"/>
      <c r="R124" s="141"/>
    </row>
    <row r="125" spans="1:18" s="137" customFormat="1" ht="18.75">
      <c r="A125" s="138" t="s">
        <v>119</v>
      </c>
      <c r="B125" s="139" t="s">
        <v>243</v>
      </c>
      <c r="C125" s="138" t="s">
        <v>63</v>
      </c>
      <c r="D125" s="140">
        <v>1</v>
      </c>
      <c r="E125" s="234">
        <v>5492</v>
      </c>
      <c r="F125" s="234">
        <v>500</v>
      </c>
      <c r="G125" s="339">
        <v>2</v>
      </c>
      <c r="H125" s="234">
        <f t="shared" si="0"/>
        <v>10984</v>
      </c>
      <c r="I125" s="339">
        <f t="shared" si="1"/>
        <v>2</v>
      </c>
      <c r="J125" s="234">
        <f t="shared" si="2"/>
        <v>1000</v>
      </c>
      <c r="K125" s="235">
        <f t="shared" si="3"/>
        <v>11984</v>
      </c>
      <c r="L125" s="274"/>
      <c r="M125" s="141"/>
      <c r="N125" s="141"/>
      <c r="O125" s="141"/>
      <c r="P125" s="141"/>
      <c r="Q125" s="141"/>
      <c r="R125" s="141"/>
    </row>
    <row r="126" spans="1:18" s="137" customFormat="1" ht="15.75">
      <c r="A126" s="138"/>
      <c r="B126" s="305"/>
      <c r="C126" s="138"/>
      <c r="D126" s="294"/>
      <c r="E126" s="313"/>
      <c r="F126" s="313"/>
      <c r="G126" s="346"/>
      <c r="H126" s="313"/>
      <c r="I126" s="346"/>
      <c r="J126" s="313"/>
      <c r="K126" s="222"/>
      <c r="L126" s="274"/>
      <c r="M126" s="141"/>
      <c r="N126" s="141"/>
      <c r="O126" s="141"/>
      <c r="P126" s="141"/>
      <c r="Q126" s="141"/>
      <c r="R126" s="141"/>
    </row>
    <row r="127" spans="1:18" s="137" customFormat="1" ht="15.75">
      <c r="A127" s="314">
        <v>2</v>
      </c>
      <c r="B127" s="315" t="s">
        <v>213</v>
      </c>
      <c r="C127" s="314"/>
      <c r="D127" s="282"/>
      <c r="E127" s="316"/>
      <c r="F127" s="316"/>
      <c r="G127" s="341"/>
      <c r="H127" s="316"/>
      <c r="I127" s="341"/>
      <c r="J127" s="316"/>
      <c r="K127" s="317"/>
      <c r="L127" s="274"/>
      <c r="M127" s="141"/>
      <c r="N127" s="141"/>
      <c r="O127" s="141"/>
      <c r="P127" s="141"/>
      <c r="Q127" s="141"/>
      <c r="R127" s="141"/>
    </row>
    <row r="128" spans="1:18" s="324" customFormat="1">
      <c r="A128" s="318"/>
      <c r="B128" s="319"/>
      <c r="C128" s="320"/>
      <c r="D128" s="283"/>
      <c r="E128" s="321"/>
      <c r="F128" s="321"/>
      <c r="G128" s="342"/>
      <c r="H128" s="321"/>
      <c r="I128" s="342"/>
      <c r="J128" s="321"/>
      <c r="K128" s="322"/>
      <c r="L128" s="298"/>
      <c r="M128" s="323"/>
      <c r="N128" s="323"/>
      <c r="O128" s="323"/>
      <c r="P128" s="323"/>
      <c r="Q128" s="323"/>
      <c r="R128" s="323"/>
    </row>
    <row r="129" spans="1:18" s="137" customFormat="1" ht="15.75">
      <c r="A129" s="147">
        <v>2.1</v>
      </c>
      <c r="B129" s="148" t="s">
        <v>214</v>
      </c>
      <c r="C129" s="147"/>
      <c r="D129" s="149"/>
      <c r="E129" s="241"/>
      <c r="F129" s="241"/>
      <c r="G129" s="345"/>
      <c r="H129" s="241"/>
      <c r="I129" s="345"/>
      <c r="J129" s="241"/>
      <c r="K129" s="220"/>
      <c r="L129" s="274"/>
      <c r="M129" s="141"/>
      <c r="N129" s="141"/>
      <c r="O129" s="141"/>
      <c r="P129" s="141"/>
      <c r="Q129" s="141"/>
      <c r="R129" s="141"/>
    </row>
    <row r="130" spans="1:18" s="137" customFormat="1" ht="47.25">
      <c r="A130" s="138"/>
      <c r="B130" s="305" t="s">
        <v>215</v>
      </c>
      <c r="C130" s="138" t="s">
        <v>117</v>
      </c>
      <c r="D130" s="294">
        <v>1</v>
      </c>
      <c r="E130" s="186">
        <v>15000</v>
      </c>
      <c r="F130" s="186">
        <v>10000</v>
      </c>
      <c r="G130" s="339">
        <v>1</v>
      </c>
      <c r="H130" s="234">
        <f>G130*E130</f>
        <v>15000</v>
      </c>
      <c r="I130" s="339">
        <f>G130</f>
        <v>1</v>
      </c>
      <c r="J130" s="234">
        <f>I130*F130</f>
        <v>10000</v>
      </c>
      <c r="K130" s="235">
        <f>J130+H130</f>
        <v>25000</v>
      </c>
      <c r="L130" s="274"/>
      <c r="M130" s="141"/>
      <c r="N130" s="141"/>
      <c r="O130" s="141"/>
      <c r="P130" s="141"/>
      <c r="Q130" s="141"/>
      <c r="R130" s="141"/>
    </row>
    <row r="131" spans="1:18" s="324" customFormat="1" ht="18.75">
      <c r="A131" s="318"/>
      <c r="B131" s="319"/>
      <c r="C131" s="320"/>
      <c r="D131" s="283"/>
      <c r="E131" s="186"/>
      <c r="F131" s="186"/>
      <c r="G131" s="373"/>
      <c r="H131" s="186"/>
      <c r="I131" s="373"/>
      <c r="J131" s="186"/>
      <c r="K131" s="224"/>
      <c r="L131" s="298"/>
      <c r="M131" s="323"/>
      <c r="N131" s="323"/>
      <c r="O131" s="323"/>
      <c r="P131" s="323"/>
      <c r="Q131" s="323"/>
      <c r="R131" s="323"/>
    </row>
    <row r="132" spans="1:18" s="137" customFormat="1" ht="18.75">
      <c r="A132" s="147">
        <v>2.2000000000000002</v>
      </c>
      <c r="B132" s="148" t="s">
        <v>216</v>
      </c>
      <c r="C132" s="147"/>
      <c r="D132" s="149"/>
      <c r="E132" s="201"/>
      <c r="F132" s="201"/>
      <c r="G132" s="375"/>
      <c r="H132" s="201"/>
      <c r="I132" s="375"/>
      <c r="J132" s="201"/>
      <c r="K132" s="202"/>
      <c r="L132" s="274"/>
      <c r="M132" s="141"/>
      <c r="N132" s="141"/>
      <c r="O132" s="141"/>
      <c r="P132" s="141"/>
      <c r="Q132" s="141"/>
      <c r="R132" s="141"/>
    </row>
    <row r="133" spans="1:18" s="137" customFormat="1" ht="63">
      <c r="A133" s="138"/>
      <c r="B133" s="305" t="s">
        <v>217</v>
      </c>
      <c r="C133" s="138" t="s">
        <v>117</v>
      </c>
      <c r="D133" s="294">
        <v>1</v>
      </c>
      <c r="E133" s="186">
        <v>0</v>
      </c>
      <c r="F133" s="186">
        <v>90000</v>
      </c>
      <c r="G133" s="339">
        <v>1</v>
      </c>
      <c r="H133" s="234">
        <f>G133*E133</f>
        <v>0</v>
      </c>
      <c r="I133" s="339">
        <f>G133</f>
        <v>1</v>
      </c>
      <c r="J133" s="234">
        <f>I133*F133</f>
        <v>90000</v>
      </c>
      <c r="K133" s="235">
        <f>J133+H133</f>
        <v>90000</v>
      </c>
      <c r="L133" s="274"/>
      <c r="M133" s="141"/>
      <c r="N133" s="141"/>
      <c r="O133" s="141"/>
      <c r="P133" s="141"/>
      <c r="Q133" s="141"/>
      <c r="R133" s="141"/>
    </row>
    <row r="134" spans="1:18" s="324" customFormat="1" ht="18.75">
      <c r="A134" s="318"/>
      <c r="B134" s="319"/>
      <c r="C134" s="320"/>
      <c r="D134" s="283"/>
      <c r="E134" s="186"/>
      <c r="F134" s="186"/>
      <c r="G134" s="373"/>
      <c r="H134" s="186"/>
      <c r="I134" s="373"/>
      <c r="J134" s="186"/>
      <c r="K134" s="224"/>
      <c r="L134" s="298"/>
      <c r="M134" s="323"/>
      <c r="N134" s="323"/>
      <c r="O134" s="323"/>
      <c r="P134" s="323"/>
      <c r="Q134" s="323"/>
      <c r="R134" s="323"/>
    </row>
    <row r="135" spans="1:18" s="137" customFormat="1" ht="18.75">
      <c r="A135" s="147">
        <v>2.2000000000000002</v>
      </c>
      <c r="B135" s="148" t="s">
        <v>218</v>
      </c>
      <c r="C135" s="147"/>
      <c r="D135" s="149"/>
      <c r="E135" s="201"/>
      <c r="F135" s="201"/>
      <c r="G135" s="375"/>
      <c r="H135" s="201"/>
      <c r="I135" s="375"/>
      <c r="J135" s="201"/>
      <c r="K135" s="202"/>
      <c r="L135" s="274"/>
      <c r="M135" s="141"/>
      <c r="N135" s="141"/>
      <c r="O135" s="141"/>
      <c r="P135" s="141"/>
      <c r="Q135" s="141"/>
      <c r="R135" s="141"/>
    </row>
    <row r="136" spans="1:18" s="137" customFormat="1" ht="47.25">
      <c r="A136" s="138"/>
      <c r="B136" s="305" t="s">
        <v>219</v>
      </c>
      <c r="C136" s="138" t="s">
        <v>117</v>
      </c>
      <c r="D136" s="294">
        <v>1</v>
      </c>
      <c r="E136" s="186">
        <v>10000</v>
      </c>
      <c r="F136" s="186">
        <v>15000</v>
      </c>
      <c r="G136" s="339">
        <v>1</v>
      </c>
      <c r="H136" s="234">
        <f>G136*E136</f>
        <v>10000</v>
      </c>
      <c r="I136" s="339">
        <f>G136</f>
        <v>1</v>
      </c>
      <c r="J136" s="234">
        <f>I136*F136</f>
        <v>15000</v>
      </c>
      <c r="K136" s="235">
        <f>J136+H136</f>
        <v>25000</v>
      </c>
      <c r="L136" s="274"/>
      <c r="M136" s="141"/>
      <c r="N136" s="141"/>
      <c r="O136" s="141"/>
      <c r="P136" s="141"/>
      <c r="Q136" s="141"/>
      <c r="R136" s="141"/>
    </row>
    <row r="137" spans="1:18" s="324" customFormat="1">
      <c r="A137" s="325"/>
      <c r="B137" s="326"/>
      <c r="C137" s="325"/>
      <c r="D137" s="287"/>
      <c r="E137" s="321"/>
      <c r="F137" s="321"/>
      <c r="G137" s="342"/>
      <c r="H137" s="321"/>
      <c r="I137" s="342"/>
      <c r="J137" s="321"/>
      <c r="K137" s="327"/>
      <c r="L137" s="298"/>
      <c r="M137" s="323"/>
      <c r="N137" s="323"/>
      <c r="O137" s="323"/>
      <c r="P137" s="323"/>
      <c r="Q137" s="323"/>
      <c r="R137" s="323"/>
    </row>
    <row r="138" spans="1:18" s="324" customFormat="1" ht="15.75">
      <c r="A138" s="155"/>
      <c r="B138" s="328"/>
      <c r="C138" s="328"/>
      <c r="D138" s="260"/>
      <c r="E138" s="260"/>
      <c r="F138" s="260"/>
      <c r="G138" s="347"/>
      <c r="H138" s="260"/>
      <c r="I138" s="347"/>
      <c r="J138" s="260"/>
      <c r="K138" s="328"/>
      <c r="L138" s="298"/>
      <c r="M138" s="323"/>
      <c r="N138" s="323"/>
      <c r="O138" s="323"/>
      <c r="P138" s="323"/>
      <c r="Q138" s="323"/>
      <c r="R138" s="323"/>
    </row>
    <row r="139" spans="1:18" s="259" customFormat="1" ht="36.75" customHeight="1">
      <c r="A139" s="238"/>
      <c r="B139" s="459" t="s">
        <v>220</v>
      </c>
      <c r="C139" s="459"/>
      <c r="D139" s="257"/>
      <c r="E139" s="257"/>
      <c r="F139" s="329"/>
      <c r="G139" s="353"/>
      <c r="H139" s="329"/>
      <c r="I139" s="353"/>
      <c r="J139" s="329"/>
      <c r="K139" s="380">
        <f>SUM(K12:K138)</f>
        <v>9975455.8999999985</v>
      </c>
      <c r="L139" s="300"/>
      <c r="M139" s="258"/>
      <c r="N139" s="258"/>
      <c r="O139" s="258"/>
      <c r="P139" s="258"/>
      <c r="Q139" s="258"/>
      <c r="R139" s="258"/>
    </row>
    <row r="140" spans="1:18" s="324" customFormat="1">
      <c r="A140" s="239"/>
      <c r="D140" s="288"/>
      <c r="E140" s="330"/>
      <c r="F140" s="330"/>
      <c r="G140" s="374"/>
      <c r="H140" s="330"/>
      <c r="I140" s="374"/>
      <c r="J140" s="330"/>
      <c r="K140" s="331"/>
      <c r="L140" s="298"/>
      <c r="M140" s="323"/>
      <c r="N140" s="323"/>
      <c r="O140" s="323"/>
      <c r="P140" s="323"/>
      <c r="Q140" s="323"/>
      <c r="R140" s="323"/>
    </row>
    <row r="141" spans="1:18" s="324" customFormat="1">
      <c r="A141" s="239"/>
      <c r="D141" s="289"/>
      <c r="E141" s="330"/>
      <c r="F141" s="330"/>
      <c r="G141" s="374"/>
      <c r="H141" s="330"/>
      <c r="I141" s="374"/>
      <c r="J141" s="330"/>
      <c r="K141" s="332"/>
      <c r="L141" s="298"/>
      <c r="M141" s="323"/>
      <c r="N141" s="323"/>
      <c r="O141" s="323"/>
      <c r="P141" s="323"/>
      <c r="Q141" s="323"/>
      <c r="R141" s="323"/>
    </row>
    <row r="142" spans="1:18" s="324" customFormat="1">
      <c r="A142" s="239"/>
      <c r="D142" s="289"/>
      <c r="E142" s="330"/>
      <c r="F142" s="330"/>
      <c r="G142" s="374"/>
      <c r="H142" s="330"/>
      <c r="I142" s="374"/>
      <c r="J142" s="330"/>
      <c r="K142" s="332"/>
      <c r="L142" s="298"/>
      <c r="M142" s="323"/>
      <c r="N142" s="323"/>
      <c r="O142" s="323"/>
      <c r="P142" s="323"/>
      <c r="Q142" s="323"/>
      <c r="R142" s="323"/>
    </row>
    <row r="143" spans="1:18" s="324" customFormat="1">
      <c r="A143" s="239"/>
      <c r="D143" s="289"/>
      <c r="E143" s="330"/>
      <c r="F143" s="330"/>
      <c r="G143" s="374"/>
      <c r="H143" s="330"/>
      <c r="I143" s="374"/>
      <c r="J143" s="330"/>
      <c r="K143" s="332"/>
      <c r="L143" s="298"/>
      <c r="M143" s="323"/>
      <c r="N143" s="323"/>
      <c r="O143" s="323"/>
      <c r="P143" s="323"/>
      <c r="Q143" s="323"/>
      <c r="R143" s="323"/>
    </row>
    <row r="144" spans="1:18">
      <c r="K144" s="240"/>
    </row>
    <row r="145" spans="7:12" customFormat="1">
      <c r="G145" s="368"/>
      <c r="I145" s="368"/>
      <c r="K145" s="240"/>
      <c r="L145" s="160"/>
    </row>
  </sheetData>
  <mergeCells count="9">
    <mergeCell ref="A4:A6"/>
    <mergeCell ref="B4:B6"/>
    <mergeCell ref="C4:F5"/>
    <mergeCell ref="G4:K4"/>
    <mergeCell ref="G5:H5"/>
    <mergeCell ref="I5:J5"/>
    <mergeCell ref="K5:K6"/>
    <mergeCell ref="B139:C139"/>
    <mergeCell ref="E17:F17"/>
  </mergeCells>
  <printOptions horizontalCentered="1"/>
  <pageMargins left="0.39370078740157499" right="0.39370078740157499" top="0.47244094488188998" bottom="0.47244094488188998" header="0.31496062992126" footer="0.31496062992126"/>
  <pageSetup paperSize="9" scale="53" fitToHeight="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49"/>
  <sheetViews>
    <sheetView zoomScaleNormal="100" zoomScaleSheetLayoutView="80" workbookViewId="0">
      <pane xSplit="4" ySplit="3" topLeftCell="E28" activePane="bottomRight" state="frozen"/>
      <selection activeCell="B30" sqref="B30"/>
      <selection pane="topRight" activeCell="B30" sqref="B30"/>
      <selection pane="bottomLeft" activeCell="B30" sqref="B30"/>
      <selection pane="bottomRight" activeCell="G29" sqref="G29"/>
    </sheetView>
  </sheetViews>
  <sheetFormatPr defaultColWidth="9.140625" defaultRowHeight="15"/>
  <cols>
    <col min="1" max="1" width="6" style="160" customWidth="1"/>
    <col min="2" max="2" width="97.28515625" customWidth="1"/>
    <col min="3" max="3" width="9.140625" customWidth="1"/>
    <col min="4" max="4" width="8.85546875" style="289" customWidth="1"/>
    <col min="5" max="5" width="12" style="162" customWidth="1"/>
    <col min="6" max="6" width="14" style="162" customWidth="1"/>
    <col min="7" max="7" width="9.7109375" style="368" bestFit="1" customWidth="1"/>
    <col min="8" max="8" width="12.28515625" style="162" bestFit="1" customWidth="1"/>
    <col min="9" max="9" width="9.7109375" style="368" bestFit="1" customWidth="1"/>
    <col min="10" max="10" width="12.28515625" style="162" bestFit="1" customWidth="1"/>
    <col min="11" max="11" width="13.28515625" style="164" customWidth="1"/>
    <col min="12" max="12" width="17.140625" style="108" customWidth="1"/>
    <col min="13" max="13" width="15.140625" style="108" bestFit="1" customWidth="1"/>
    <col min="14" max="14" width="15.28515625" style="108" customWidth="1"/>
    <col min="15" max="18" width="9.140625" style="108"/>
  </cols>
  <sheetData>
    <row r="1" spans="1:18" ht="18.75">
      <c r="A1" s="101" t="s">
        <v>126</v>
      </c>
      <c r="B1" s="102"/>
      <c r="C1" s="103"/>
      <c r="D1" s="280"/>
      <c r="E1" s="105"/>
      <c r="F1" s="105"/>
      <c r="G1" s="364"/>
      <c r="H1" s="106"/>
      <c r="I1" s="364"/>
      <c r="J1" s="106"/>
      <c r="K1" s="363">
        <v>45007</v>
      </c>
    </row>
    <row r="2" spans="1:18" ht="18.75">
      <c r="A2" s="101" t="s">
        <v>125</v>
      </c>
      <c r="B2" s="102"/>
      <c r="C2" s="103"/>
      <c r="D2" s="280"/>
      <c r="E2" s="105"/>
      <c r="F2" s="105"/>
      <c r="G2" s="365"/>
      <c r="H2" s="105"/>
      <c r="I2" s="365"/>
      <c r="J2" s="105"/>
      <c r="K2" s="107"/>
    </row>
    <row r="3" spans="1:18" ht="18.75">
      <c r="A3" s="101"/>
      <c r="B3" s="102"/>
      <c r="C3" s="103"/>
      <c r="D3" s="280"/>
      <c r="E3" s="105"/>
      <c r="F3" s="105"/>
      <c r="G3" s="365"/>
      <c r="H3" s="105"/>
      <c r="I3" s="365"/>
      <c r="J3" s="105"/>
      <c r="K3" s="110"/>
    </row>
    <row r="4" spans="1:18" s="111" customFormat="1">
      <c r="A4" s="243"/>
      <c r="B4" s="244"/>
      <c r="C4" s="243"/>
      <c r="D4" s="281"/>
      <c r="E4" s="245"/>
      <c r="F4" s="245"/>
      <c r="G4" s="366"/>
      <c r="H4" s="245"/>
      <c r="I4" s="366"/>
      <c r="J4" s="245"/>
      <c r="K4" s="246"/>
      <c r="L4" s="112"/>
      <c r="M4" s="112"/>
      <c r="N4" s="112"/>
      <c r="O4" s="112"/>
      <c r="P4" s="112"/>
      <c r="Q4" s="112"/>
      <c r="R4" s="112"/>
    </row>
    <row r="5" spans="1:18" ht="23.25" customHeight="1">
      <c r="A5" s="460" t="s">
        <v>276</v>
      </c>
      <c r="B5" s="461" t="s">
        <v>0</v>
      </c>
      <c r="C5" s="468" t="s">
        <v>271</v>
      </c>
      <c r="D5" s="469"/>
      <c r="E5" s="469"/>
      <c r="F5" s="470"/>
      <c r="G5" s="462" t="s">
        <v>290</v>
      </c>
      <c r="H5" s="463"/>
      <c r="I5" s="463"/>
      <c r="J5" s="463"/>
      <c r="K5" s="464"/>
      <c r="L5" s="298"/>
    </row>
    <row r="6" spans="1:18" ht="23.25">
      <c r="A6" s="460"/>
      <c r="B6" s="461"/>
      <c r="C6" s="471"/>
      <c r="D6" s="472"/>
      <c r="E6" s="472"/>
      <c r="F6" s="473"/>
      <c r="G6" s="462" t="s">
        <v>123</v>
      </c>
      <c r="H6" s="463"/>
      <c r="I6" s="465" t="s">
        <v>270</v>
      </c>
      <c r="J6" s="465"/>
      <c r="K6" s="475" t="s">
        <v>275</v>
      </c>
      <c r="L6" s="298"/>
    </row>
    <row r="7" spans="1:18" s="111" customFormat="1" ht="37.5">
      <c r="A7" s="460"/>
      <c r="B7" s="461"/>
      <c r="C7" s="290" t="s">
        <v>1</v>
      </c>
      <c r="D7" s="291" t="s">
        <v>3</v>
      </c>
      <c r="E7" s="293" t="s">
        <v>272</v>
      </c>
      <c r="F7" s="293" t="s">
        <v>273</v>
      </c>
      <c r="G7" s="335" t="s">
        <v>274</v>
      </c>
      <c r="H7" s="293" t="s">
        <v>5</v>
      </c>
      <c r="I7" s="335" t="s">
        <v>274</v>
      </c>
      <c r="J7" s="293" t="s">
        <v>5</v>
      </c>
      <c r="K7" s="476"/>
      <c r="L7" s="299"/>
      <c r="M7" s="112"/>
      <c r="N7" s="112"/>
      <c r="O7" s="112"/>
      <c r="P7" s="112"/>
      <c r="Q7" s="112"/>
      <c r="R7" s="112"/>
    </row>
    <row r="8" spans="1:18" s="124" customFormat="1" ht="15.75">
      <c r="A8" s="118">
        <v>1</v>
      </c>
      <c r="B8" s="247" t="s">
        <v>244</v>
      </c>
      <c r="C8" s="118"/>
      <c r="D8" s="282"/>
      <c r="E8" s="121"/>
      <c r="F8" s="121"/>
      <c r="G8" s="354"/>
      <c r="H8" s="121"/>
      <c r="I8" s="354"/>
      <c r="J8" s="121"/>
      <c r="K8" s="122"/>
      <c r="L8" s="123"/>
      <c r="M8" s="123"/>
      <c r="N8" s="123"/>
      <c r="O8" s="123"/>
      <c r="P8" s="123"/>
      <c r="Q8" s="123"/>
      <c r="R8" s="123"/>
    </row>
    <row r="9" spans="1:18">
      <c r="A9" s="113"/>
      <c r="B9" s="125"/>
      <c r="C9" s="126"/>
      <c r="D9" s="283"/>
      <c r="E9" s="128"/>
      <c r="F9" s="128"/>
      <c r="G9" s="355"/>
      <c r="H9" s="128"/>
      <c r="I9" s="355"/>
      <c r="J9" s="128"/>
      <c r="K9" s="129"/>
    </row>
    <row r="10" spans="1:18" s="124" customFormat="1" ht="15.75">
      <c r="A10" s="261">
        <v>1.1000000000000001</v>
      </c>
      <c r="B10" s="253" t="s">
        <v>245</v>
      </c>
      <c r="C10" s="130"/>
      <c r="D10" s="149"/>
      <c r="E10" s="133"/>
      <c r="F10" s="133"/>
      <c r="G10" s="356"/>
      <c r="H10" s="133"/>
      <c r="I10" s="356"/>
      <c r="J10" s="133"/>
      <c r="K10" s="134"/>
      <c r="L10" s="123"/>
      <c r="M10" s="123"/>
      <c r="N10" s="123"/>
      <c r="O10" s="123"/>
      <c r="P10" s="123"/>
      <c r="Q10" s="123"/>
      <c r="R10" s="123"/>
    </row>
    <row r="11" spans="1:18" s="124" customFormat="1" ht="78.75">
      <c r="A11" s="262"/>
      <c r="B11" s="135" t="s">
        <v>246</v>
      </c>
      <c r="C11" s="136"/>
      <c r="D11" s="272"/>
      <c r="E11" s="142"/>
      <c r="F11" s="142"/>
      <c r="G11" s="357"/>
      <c r="H11" s="142"/>
      <c r="I11" s="357"/>
      <c r="J11" s="142"/>
      <c r="K11" s="144"/>
      <c r="L11" s="123"/>
      <c r="M11" s="123"/>
      <c r="N11" s="123"/>
      <c r="O11" s="123"/>
      <c r="P11" s="123"/>
      <c r="Q11" s="123"/>
      <c r="R11" s="123"/>
    </row>
    <row r="12" spans="1:18" s="124" customFormat="1" ht="15.75">
      <c r="A12" s="136" t="s">
        <v>12</v>
      </c>
      <c r="B12" s="252" t="s">
        <v>145</v>
      </c>
      <c r="C12" s="136" t="s">
        <v>154</v>
      </c>
      <c r="D12" s="140">
        <v>180</v>
      </c>
      <c r="E12" s="403">
        <v>1580</v>
      </c>
      <c r="F12" s="403">
        <v>500</v>
      </c>
      <c r="G12" s="404">
        <v>203.9</v>
      </c>
      <c r="H12" s="403">
        <f t="shared" ref="H12:H17" si="0">G12*E12</f>
        <v>322162</v>
      </c>
      <c r="I12" s="404">
        <f t="shared" ref="I12:I17" si="1">G12</f>
        <v>203.9</v>
      </c>
      <c r="J12" s="403">
        <f t="shared" ref="J12:J17" si="2">I12*F12</f>
        <v>101950</v>
      </c>
      <c r="K12" s="405">
        <f t="shared" ref="K12:K17" si="3">J12+H12</f>
        <v>424112</v>
      </c>
      <c r="L12" s="123"/>
      <c r="M12" s="123"/>
      <c r="N12" s="123"/>
      <c r="O12" s="123"/>
      <c r="P12" s="123"/>
      <c r="Q12" s="123"/>
      <c r="R12" s="123"/>
    </row>
    <row r="13" spans="1:18" s="124" customFormat="1" ht="15.75">
      <c r="A13" s="136" t="s">
        <v>11</v>
      </c>
      <c r="B13" s="252" t="s">
        <v>224</v>
      </c>
      <c r="C13" s="136" t="s">
        <v>154</v>
      </c>
      <c r="D13" s="140">
        <v>20</v>
      </c>
      <c r="E13" s="403">
        <v>2141</v>
      </c>
      <c r="F13" s="403">
        <v>580</v>
      </c>
      <c r="G13" s="404">
        <v>21.1</v>
      </c>
      <c r="H13" s="403">
        <f t="shared" si="0"/>
        <v>45175.100000000006</v>
      </c>
      <c r="I13" s="404">
        <f t="shared" si="1"/>
        <v>21.1</v>
      </c>
      <c r="J13" s="403">
        <f t="shared" si="2"/>
        <v>12238</v>
      </c>
      <c r="K13" s="405">
        <f t="shared" si="3"/>
        <v>57413.100000000006</v>
      </c>
      <c r="L13" s="123"/>
      <c r="M13" s="123"/>
      <c r="N13" s="123"/>
      <c r="O13" s="123"/>
      <c r="P13" s="123"/>
      <c r="Q13" s="123"/>
      <c r="R13" s="123"/>
    </row>
    <row r="14" spans="1:18" s="124" customFormat="1" ht="15.75">
      <c r="A14" s="136" t="s">
        <v>39</v>
      </c>
      <c r="B14" s="252" t="s">
        <v>247</v>
      </c>
      <c r="C14" s="136" t="s">
        <v>154</v>
      </c>
      <c r="D14" s="140">
        <v>8</v>
      </c>
      <c r="E14" s="403">
        <v>2555</v>
      </c>
      <c r="F14" s="403">
        <v>750</v>
      </c>
      <c r="G14" s="404">
        <v>21.2</v>
      </c>
      <c r="H14" s="403">
        <f t="shared" si="0"/>
        <v>54166</v>
      </c>
      <c r="I14" s="404">
        <f t="shared" si="1"/>
        <v>21.2</v>
      </c>
      <c r="J14" s="403">
        <f t="shared" si="2"/>
        <v>15900</v>
      </c>
      <c r="K14" s="405">
        <f t="shared" si="3"/>
        <v>70066</v>
      </c>
      <c r="L14" s="123"/>
      <c r="M14" s="123"/>
      <c r="N14" s="123"/>
      <c r="O14" s="123"/>
      <c r="P14" s="123"/>
      <c r="Q14" s="123"/>
      <c r="R14" s="123"/>
    </row>
    <row r="15" spans="1:18" s="124" customFormat="1" ht="15.75">
      <c r="A15" s="136" t="s">
        <v>115</v>
      </c>
      <c r="B15" s="252" t="s">
        <v>161</v>
      </c>
      <c r="C15" s="136" t="s">
        <v>154</v>
      </c>
      <c r="D15" s="140">
        <v>25</v>
      </c>
      <c r="E15" s="403">
        <v>3436</v>
      </c>
      <c r="F15" s="403">
        <v>850</v>
      </c>
      <c r="G15" s="404">
        <v>16.7</v>
      </c>
      <c r="H15" s="403">
        <f t="shared" si="0"/>
        <v>57381.2</v>
      </c>
      <c r="I15" s="404">
        <f t="shared" si="1"/>
        <v>16.7</v>
      </c>
      <c r="J15" s="403">
        <f t="shared" si="2"/>
        <v>14195</v>
      </c>
      <c r="K15" s="405">
        <f t="shared" si="3"/>
        <v>71576.2</v>
      </c>
      <c r="L15" s="123"/>
      <c r="M15" s="123"/>
      <c r="N15" s="123"/>
      <c r="O15" s="123"/>
      <c r="P15" s="123"/>
      <c r="Q15" s="123"/>
      <c r="R15" s="123"/>
    </row>
    <row r="16" spans="1:18" s="124" customFormat="1" ht="15.75">
      <c r="A16" s="136" t="s">
        <v>118</v>
      </c>
      <c r="B16" s="252" t="s">
        <v>248</v>
      </c>
      <c r="C16" s="136" t="s">
        <v>154</v>
      </c>
      <c r="D16" s="140">
        <v>10</v>
      </c>
      <c r="E16" s="403">
        <v>5452</v>
      </c>
      <c r="F16" s="403">
        <v>1150</v>
      </c>
      <c r="G16" s="404">
        <v>43.8</v>
      </c>
      <c r="H16" s="403">
        <f t="shared" si="0"/>
        <v>238797.59999999998</v>
      </c>
      <c r="I16" s="404">
        <f t="shared" si="1"/>
        <v>43.8</v>
      </c>
      <c r="J16" s="403">
        <f t="shared" si="2"/>
        <v>50370</v>
      </c>
      <c r="K16" s="405">
        <f t="shared" si="3"/>
        <v>289167.59999999998</v>
      </c>
      <c r="L16" s="123"/>
      <c r="M16" s="123"/>
      <c r="N16" s="123"/>
      <c r="O16" s="123"/>
      <c r="P16" s="123"/>
      <c r="Q16" s="123"/>
      <c r="R16" s="123"/>
    </row>
    <row r="17" spans="1:18" s="124" customFormat="1" ht="15.75">
      <c r="A17" s="136" t="s">
        <v>116</v>
      </c>
      <c r="B17" s="252" t="s">
        <v>249</v>
      </c>
      <c r="C17" s="136" t="s">
        <v>154</v>
      </c>
      <c r="D17" s="140">
        <v>8</v>
      </c>
      <c r="E17" s="403">
        <v>7404</v>
      </c>
      <c r="F17" s="403">
        <v>1500</v>
      </c>
      <c r="G17" s="404">
        <v>20</v>
      </c>
      <c r="H17" s="403">
        <f t="shared" si="0"/>
        <v>148080</v>
      </c>
      <c r="I17" s="404">
        <f t="shared" si="1"/>
        <v>20</v>
      </c>
      <c r="J17" s="403">
        <f t="shared" si="2"/>
        <v>30000</v>
      </c>
      <c r="K17" s="405">
        <f t="shared" si="3"/>
        <v>178080</v>
      </c>
      <c r="L17" s="123"/>
      <c r="M17" s="123"/>
      <c r="N17" s="123"/>
      <c r="O17" s="123"/>
      <c r="P17" s="123"/>
      <c r="Q17" s="123"/>
      <c r="R17" s="123"/>
    </row>
    <row r="18" spans="1:18" s="124" customFormat="1" ht="15.75">
      <c r="A18" s="263"/>
      <c r="B18" s="252"/>
      <c r="C18" s="136"/>
      <c r="D18" s="140"/>
      <c r="E18" s="142"/>
      <c r="F18" s="142"/>
      <c r="G18" s="357"/>
      <c r="H18" s="142"/>
      <c r="I18" s="357"/>
      <c r="J18" s="142"/>
      <c r="K18" s="143"/>
      <c r="L18" s="123"/>
      <c r="M18" s="123"/>
      <c r="N18" s="123"/>
      <c r="O18" s="123"/>
      <c r="P18" s="123"/>
      <c r="Q18" s="123"/>
      <c r="R18" s="123"/>
    </row>
    <row r="19" spans="1:18" s="124" customFormat="1" ht="15.75">
      <c r="A19" s="261">
        <v>1.2</v>
      </c>
      <c r="B19" s="253" t="s">
        <v>250</v>
      </c>
      <c r="C19" s="130"/>
      <c r="D19" s="149"/>
      <c r="E19" s="133"/>
      <c r="F19" s="133"/>
      <c r="G19" s="356"/>
      <c r="H19" s="133"/>
      <c r="I19" s="356"/>
      <c r="J19" s="133"/>
      <c r="K19" s="134"/>
      <c r="L19" s="123"/>
      <c r="M19" s="123"/>
      <c r="N19" s="123"/>
      <c r="O19" s="123"/>
      <c r="P19" s="123"/>
      <c r="Q19" s="123"/>
      <c r="R19" s="123"/>
    </row>
    <row r="20" spans="1:18" s="124" customFormat="1" ht="31.5">
      <c r="A20" s="262"/>
      <c r="B20" s="135" t="s">
        <v>251</v>
      </c>
      <c r="C20" s="136"/>
      <c r="D20" s="272"/>
      <c r="E20" s="142"/>
      <c r="F20" s="142"/>
      <c r="G20" s="357"/>
      <c r="H20" s="142"/>
      <c r="I20" s="357"/>
      <c r="J20" s="142"/>
      <c r="K20" s="144"/>
      <c r="L20" s="123"/>
      <c r="M20" s="123"/>
      <c r="N20" s="123"/>
      <c r="O20" s="123"/>
      <c r="P20" s="123"/>
      <c r="Q20" s="123"/>
      <c r="R20" s="123"/>
    </row>
    <row r="21" spans="1:18" s="137" customFormat="1" ht="31.5" customHeight="1">
      <c r="A21" s="138" t="s">
        <v>12</v>
      </c>
      <c r="B21" s="271" t="s">
        <v>252</v>
      </c>
      <c r="C21" s="264" t="s">
        <v>6</v>
      </c>
      <c r="D21" s="140">
        <v>51</v>
      </c>
      <c r="E21" s="250">
        <v>2500</v>
      </c>
      <c r="F21" s="250">
        <v>300</v>
      </c>
      <c r="G21" s="369">
        <v>37</v>
      </c>
      <c r="H21" s="403">
        <f>G21*E21</f>
        <v>92500</v>
      </c>
      <c r="I21" s="369">
        <f>G21</f>
        <v>37</v>
      </c>
      <c r="J21" s="403">
        <f>I21*F21</f>
        <v>11100</v>
      </c>
      <c r="K21" s="405">
        <f>J21+H21</f>
        <v>103600</v>
      </c>
      <c r="L21" s="141"/>
      <c r="M21" s="141"/>
      <c r="N21" s="141"/>
      <c r="O21" s="141"/>
      <c r="P21" s="141"/>
      <c r="Q21" s="141"/>
      <c r="R21" s="141"/>
    </row>
    <row r="22" spans="1:18" s="137" customFormat="1" ht="31.5">
      <c r="A22" s="138" t="s">
        <v>11</v>
      </c>
      <c r="B22" s="271" t="s">
        <v>253</v>
      </c>
      <c r="C22" s="138" t="s">
        <v>6</v>
      </c>
      <c r="D22" s="140">
        <v>25</v>
      </c>
      <c r="E22" s="250">
        <v>3200</v>
      </c>
      <c r="F22" s="250">
        <v>400</v>
      </c>
      <c r="G22" s="369">
        <v>56</v>
      </c>
      <c r="H22" s="403">
        <f>G22*E22</f>
        <v>179200</v>
      </c>
      <c r="I22" s="369">
        <f>G22</f>
        <v>56</v>
      </c>
      <c r="J22" s="403">
        <f>I22*F22</f>
        <v>22400</v>
      </c>
      <c r="K22" s="405">
        <f>J22+H22</f>
        <v>201600</v>
      </c>
      <c r="L22" s="141"/>
      <c r="M22" s="141"/>
      <c r="N22" s="141"/>
      <c r="O22" s="141"/>
      <c r="P22" s="141"/>
      <c r="Q22" s="141"/>
      <c r="R22" s="141"/>
    </row>
    <row r="23" spans="1:18" s="124" customFormat="1" ht="15.75">
      <c r="A23" s="265"/>
      <c r="B23" s="254"/>
      <c r="C23" s="254"/>
      <c r="D23" s="284"/>
      <c r="E23" s="142"/>
      <c r="F23" s="142"/>
      <c r="G23" s="357"/>
      <c r="H23" s="142"/>
      <c r="I23" s="357"/>
      <c r="J23" s="142"/>
      <c r="K23" s="143"/>
      <c r="L23" s="123"/>
      <c r="M23" s="123"/>
      <c r="N23" s="123"/>
      <c r="O23" s="123"/>
      <c r="P23" s="123"/>
      <c r="Q23" s="123"/>
      <c r="R23" s="123"/>
    </row>
    <row r="24" spans="1:18" s="124" customFormat="1" ht="15.75">
      <c r="A24" s="261">
        <v>1.3</v>
      </c>
      <c r="B24" s="253" t="s">
        <v>254</v>
      </c>
      <c r="C24" s="130"/>
      <c r="D24" s="149"/>
      <c r="E24" s="133"/>
      <c r="F24" s="133"/>
      <c r="G24" s="356"/>
      <c r="H24" s="133"/>
      <c r="I24" s="356"/>
      <c r="J24" s="133"/>
      <c r="K24" s="134"/>
      <c r="L24" s="123"/>
      <c r="M24" s="123"/>
      <c r="N24" s="123"/>
      <c r="O24" s="123"/>
      <c r="P24" s="123"/>
      <c r="Q24" s="123"/>
      <c r="R24" s="123"/>
    </row>
    <row r="25" spans="1:18" s="124" customFormat="1" ht="31.5">
      <c r="A25" s="262"/>
      <c r="B25" s="135" t="s">
        <v>255</v>
      </c>
      <c r="C25" s="136"/>
      <c r="D25" s="272"/>
      <c r="E25" s="142"/>
      <c r="F25" s="142"/>
      <c r="G25" s="357"/>
      <c r="H25" s="142"/>
      <c r="I25" s="357"/>
      <c r="J25" s="142"/>
      <c r="K25" s="144"/>
      <c r="L25" s="123"/>
      <c r="M25" s="123"/>
      <c r="N25" s="123"/>
      <c r="O25" s="123"/>
      <c r="P25" s="123"/>
      <c r="Q25" s="123"/>
      <c r="R25" s="123"/>
    </row>
    <row r="26" spans="1:18" s="124" customFormat="1" ht="15.75" customHeight="1">
      <c r="A26" s="136" t="s">
        <v>12</v>
      </c>
      <c r="B26" s="252" t="s">
        <v>256</v>
      </c>
      <c r="C26" s="136" t="s">
        <v>6</v>
      </c>
      <c r="D26" s="140">
        <v>3</v>
      </c>
      <c r="E26" s="250">
        <v>15600</v>
      </c>
      <c r="F26" s="250">
        <v>300</v>
      </c>
      <c r="G26" s="369">
        <v>3</v>
      </c>
      <c r="H26" s="403">
        <f>G26*E26</f>
        <v>46800</v>
      </c>
      <c r="I26" s="369">
        <f>G26</f>
        <v>3</v>
      </c>
      <c r="J26" s="403">
        <f>I26*F26</f>
        <v>900</v>
      </c>
      <c r="K26" s="405">
        <f>J26+H26</f>
        <v>47700</v>
      </c>
      <c r="L26" s="123"/>
      <c r="M26" s="123"/>
      <c r="N26" s="123"/>
      <c r="O26" s="123"/>
      <c r="P26" s="123"/>
      <c r="Q26" s="123"/>
      <c r="R26" s="123"/>
    </row>
    <row r="27" spans="1:18" s="124" customFormat="1" ht="15.75" customHeight="1">
      <c r="A27" s="136" t="s">
        <v>11</v>
      </c>
      <c r="B27" s="252" t="s">
        <v>257</v>
      </c>
      <c r="C27" s="136" t="s">
        <v>6</v>
      </c>
      <c r="D27" s="140">
        <v>3</v>
      </c>
      <c r="E27" s="250">
        <v>8000</v>
      </c>
      <c r="F27" s="250">
        <v>300</v>
      </c>
      <c r="G27" s="369">
        <v>3</v>
      </c>
      <c r="H27" s="403">
        <f>G27*E27</f>
        <v>24000</v>
      </c>
      <c r="I27" s="369">
        <f>G27</f>
        <v>3</v>
      </c>
      <c r="J27" s="403">
        <f>I27*F27</f>
        <v>900</v>
      </c>
      <c r="K27" s="405">
        <f>J27+H27</f>
        <v>24900</v>
      </c>
      <c r="L27" s="123"/>
      <c r="M27" s="123"/>
      <c r="N27" s="123"/>
      <c r="O27" s="123"/>
      <c r="P27" s="123"/>
      <c r="Q27" s="123"/>
      <c r="R27" s="123"/>
    </row>
    <row r="28" spans="1:18" s="124" customFormat="1" ht="15.75" customHeight="1">
      <c r="A28" s="136" t="s">
        <v>39</v>
      </c>
      <c r="B28" s="252" t="s">
        <v>258</v>
      </c>
      <c r="C28" s="136" t="s">
        <v>6</v>
      </c>
      <c r="D28" s="140">
        <v>2</v>
      </c>
      <c r="E28" s="250">
        <v>13000</v>
      </c>
      <c r="F28" s="250">
        <v>500</v>
      </c>
      <c r="G28" s="369">
        <v>1</v>
      </c>
      <c r="H28" s="403">
        <f>G28*E28</f>
        <v>13000</v>
      </c>
      <c r="I28" s="369">
        <f>G28</f>
        <v>1</v>
      </c>
      <c r="J28" s="403">
        <f>I28*F28</f>
        <v>500</v>
      </c>
      <c r="K28" s="405">
        <f>J28+H28</f>
        <v>13500</v>
      </c>
      <c r="L28" s="123"/>
      <c r="M28" s="123"/>
      <c r="N28" s="123"/>
      <c r="O28" s="123"/>
      <c r="P28" s="123"/>
      <c r="Q28" s="123"/>
      <c r="R28" s="123"/>
    </row>
    <row r="29" spans="1:18" s="124" customFormat="1" ht="15.75">
      <c r="A29" s="266"/>
      <c r="B29" s="267"/>
      <c r="C29" s="268"/>
      <c r="D29" s="285"/>
      <c r="E29" s="269"/>
      <c r="F29" s="269"/>
      <c r="G29" s="367"/>
      <c r="H29" s="269"/>
      <c r="I29" s="367"/>
      <c r="J29" s="269"/>
      <c r="K29" s="270"/>
      <c r="L29" s="123"/>
      <c r="M29" s="123"/>
      <c r="N29" s="123"/>
      <c r="O29" s="123"/>
      <c r="P29" s="123"/>
      <c r="Q29" s="123"/>
      <c r="R29" s="123"/>
    </row>
    <row r="30" spans="1:18" s="124" customFormat="1" ht="15.75">
      <c r="A30" s="261">
        <v>1.4</v>
      </c>
      <c r="B30" s="253" t="s">
        <v>259</v>
      </c>
      <c r="C30" s="130"/>
      <c r="D30" s="149"/>
      <c r="E30" s="133"/>
      <c r="F30" s="133"/>
      <c r="G30" s="356"/>
      <c r="H30" s="133"/>
      <c r="I30" s="356"/>
      <c r="J30" s="133"/>
      <c r="K30" s="134"/>
      <c r="L30" s="123"/>
      <c r="M30" s="123"/>
      <c r="N30" s="123"/>
      <c r="O30" s="123"/>
      <c r="P30" s="123"/>
      <c r="Q30" s="123"/>
      <c r="R30" s="123"/>
    </row>
    <row r="31" spans="1:18" s="124" customFormat="1" ht="15.75">
      <c r="A31" s="266"/>
      <c r="B31" s="267"/>
      <c r="C31" s="268"/>
      <c r="D31" s="285"/>
      <c r="E31" s="269"/>
      <c r="F31" s="269"/>
      <c r="G31" s="367"/>
      <c r="H31" s="269"/>
      <c r="I31" s="367"/>
      <c r="J31" s="269"/>
      <c r="K31" s="270"/>
      <c r="L31" s="123"/>
      <c r="M31" s="123"/>
      <c r="N31" s="123"/>
      <c r="O31" s="123"/>
      <c r="P31" s="123"/>
      <c r="Q31" s="123"/>
      <c r="R31" s="123"/>
    </row>
    <row r="32" spans="1:18" ht="72" customHeight="1">
      <c r="A32" s="406"/>
      <c r="B32" s="135" t="s">
        <v>260</v>
      </c>
      <c r="C32" s="407"/>
      <c r="D32" s="140"/>
      <c r="E32" s="142"/>
      <c r="F32" s="142"/>
      <c r="G32" s="357"/>
      <c r="H32" s="142"/>
      <c r="I32" s="357"/>
      <c r="J32" s="142"/>
      <c r="K32" s="408"/>
    </row>
    <row r="33" spans="1:18" s="124" customFormat="1" ht="33" customHeight="1">
      <c r="A33" s="138" t="s">
        <v>12</v>
      </c>
      <c r="B33" s="271" t="s">
        <v>261</v>
      </c>
      <c r="C33" s="138" t="s">
        <v>63</v>
      </c>
      <c r="D33" s="272">
        <v>1</v>
      </c>
      <c r="E33" s="295">
        <v>390000</v>
      </c>
      <c r="F33" s="295">
        <v>50000</v>
      </c>
      <c r="G33" s="409"/>
      <c r="H33" s="403">
        <f>G33*E33</f>
        <v>0</v>
      </c>
      <c r="I33" s="409">
        <f>G33</f>
        <v>0</v>
      </c>
      <c r="J33" s="403">
        <f>I33*F33</f>
        <v>0</v>
      </c>
      <c r="K33" s="405">
        <f>J33+H33</f>
        <v>0</v>
      </c>
      <c r="L33" s="123"/>
      <c r="M33" s="278"/>
      <c r="N33" s="278"/>
      <c r="O33" s="123"/>
      <c r="P33" s="123"/>
      <c r="Q33" s="123"/>
      <c r="R33" s="123"/>
    </row>
    <row r="34" spans="1:18" s="273" customFormat="1" ht="33" customHeight="1">
      <c r="A34" s="138" t="s">
        <v>11</v>
      </c>
      <c r="B34" s="271" t="s">
        <v>262</v>
      </c>
      <c r="C34" s="138" t="s">
        <v>6</v>
      </c>
      <c r="D34" s="140">
        <v>2</v>
      </c>
      <c r="E34" s="295">
        <v>390000</v>
      </c>
      <c r="F34" s="295">
        <v>50000</v>
      </c>
      <c r="G34" s="409"/>
      <c r="H34" s="403">
        <f>G34*E34</f>
        <v>0</v>
      </c>
      <c r="I34" s="409">
        <f>G34</f>
        <v>0</v>
      </c>
      <c r="J34" s="403">
        <f>I34*F34</f>
        <v>0</v>
      </c>
      <c r="K34" s="405">
        <f>J34+H34</f>
        <v>0</v>
      </c>
      <c r="L34" s="274"/>
      <c r="M34" s="279"/>
      <c r="N34" s="279"/>
      <c r="O34" s="274"/>
      <c r="P34" s="274"/>
      <c r="Q34" s="274"/>
      <c r="R34" s="274"/>
    </row>
    <row r="35" spans="1:18" s="124" customFormat="1" ht="15.75">
      <c r="A35" s="263"/>
      <c r="B35" s="252"/>
      <c r="C35" s="136"/>
      <c r="D35" s="140"/>
      <c r="E35" s="142"/>
      <c r="F35" s="142"/>
      <c r="G35" s="357"/>
      <c r="H35" s="142"/>
      <c r="I35" s="357"/>
      <c r="J35" s="142"/>
      <c r="K35" s="143"/>
      <c r="L35" s="123"/>
      <c r="M35" s="123"/>
      <c r="N35" s="123"/>
      <c r="O35" s="123"/>
      <c r="P35" s="123"/>
      <c r="Q35" s="123"/>
      <c r="R35" s="123"/>
    </row>
    <row r="36" spans="1:18" s="124" customFormat="1" ht="15.75">
      <c r="A36" s="118">
        <v>2</v>
      </c>
      <c r="B36" s="154" t="s">
        <v>213</v>
      </c>
      <c r="C36" s="118"/>
      <c r="D36" s="282"/>
      <c r="E36" s="121"/>
      <c r="F36" s="121"/>
      <c r="G36" s="354"/>
      <c r="H36" s="121"/>
      <c r="I36" s="354"/>
      <c r="J36" s="121"/>
      <c r="K36" s="122"/>
      <c r="L36" s="123"/>
      <c r="M36" s="123"/>
      <c r="N36" s="123"/>
      <c r="O36" s="123"/>
      <c r="P36" s="123"/>
      <c r="Q36" s="123"/>
      <c r="R36" s="123"/>
    </row>
    <row r="37" spans="1:18" s="124" customFormat="1" ht="15.75">
      <c r="A37" s="262"/>
      <c r="B37" s="249"/>
      <c r="C37" s="136"/>
      <c r="D37" s="286"/>
      <c r="E37" s="142"/>
      <c r="F37" s="142"/>
      <c r="G37" s="357"/>
      <c r="H37" s="142"/>
      <c r="I37" s="357"/>
      <c r="J37" s="142"/>
      <c r="K37" s="144"/>
      <c r="L37" s="123"/>
      <c r="M37" s="296"/>
      <c r="N37" s="123"/>
      <c r="O37" s="123"/>
      <c r="P37" s="123"/>
      <c r="Q37" s="123"/>
      <c r="R37" s="123"/>
    </row>
    <row r="38" spans="1:18" s="256" customFormat="1" ht="15.75" customHeight="1">
      <c r="A38" s="261">
        <v>2.1</v>
      </c>
      <c r="B38" s="131" t="s">
        <v>263</v>
      </c>
      <c r="C38" s="130"/>
      <c r="D38" s="149"/>
      <c r="E38" s="133"/>
      <c r="F38" s="133"/>
      <c r="G38" s="356"/>
      <c r="H38" s="133"/>
      <c r="I38" s="356"/>
      <c r="J38" s="133"/>
      <c r="K38" s="134"/>
    </row>
    <row r="39" spans="1:18" s="124" customFormat="1" ht="34.5" customHeight="1">
      <c r="A39" s="145" t="s">
        <v>12</v>
      </c>
      <c r="B39" s="135" t="s">
        <v>264</v>
      </c>
      <c r="C39" s="136" t="s">
        <v>117</v>
      </c>
      <c r="D39" s="140">
        <v>1</v>
      </c>
      <c r="E39" s="250">
        <v>20000</v>
      </c>
      <c r="F39" s="250">
        <v>20000</v>
      </c>
      <c r="G39" s="369">
        <v>1</v>
      </c>
      <c r="H39" s="403">
        <f>G39*E39</f>
        <v>20000</v>
      </c>
      <c r="I39" s="369">
        <f>G39</f>
        <v>1</v>
      </c>
      <c r="J39" s="403">
        <f>I39*F39</f>
        <v>20000</v>
      </c>
      <c r="K39" s="405">
        <f>J39+H39</f>
        <v>40000</v>
      </c>
      <c r="L39" s="123"/>
      <c r="M39" s="123"/>
      <c r="N39" s="123"/>
      <c r="O39" s="123"/>
      <c r="P39" s="123"/>
      <c r="Q39" s="123"/>
      <c r="R39" s="123"/>
    </row>
    <row r="40" spans="1:18" s="137" customFormat="1" ht="47.25">
      <c r="A40" s="145" t="s">
        <v>11</v>
      </c>
      <c r="B40" s="135" t="s">
        <v>265</v>
      </c>
      <c r="C40" s="136" t="s">
        <v>117</v>
      </c>
      <c r="D40" s="140">
        <v>1</v>
      </c>
      <c r="E40" s="250">
        <v>0</v>
      </c>
      <c r="F40" s="250">
        <v>40000</v>
      </c>
      <c r="G40" s="369">
        <v>1</v>
      </c>
      <c r="H40" s="403">
        <f>G40*E40</f>
        <v>0</v>
      </c>
      <c r="I40" s="369">
        <f>G40</f>
        <v>1</v>
      </c>
      <c r="J40" s="403">
        <f>I40*F40</f>
        <v>40000</v>
      </c>
      <c r="K40" s="405">
        <f>J40+H40</f>
        <v>40000</v>
      </c>
      <c r="L40" s="141"/>
      <c r="M40" s="141"/>
      <c r="N40" s="141"/>
      <c r="O40" s="141"/>
      <c r="P40" s="141"/>
      <c r="Q40" s="141"/>
      <c r="R40" s="141"/>
    </row>
    <row r="41" spans="1:18" s="124" customFormat="1" ht="15.75">
      <c r="A41" s="136"/>
      <c r="B41" s="275"/>
      <c r="C41" s="136"/>
      <c r="D41" s="140"/>
      <c r="E41" s="250"/>
      <c r="F41" s="250"/>
      <c r="G41" s="369"/>
      <c r="H41" s="250"/>
      <c r="I41" s="369"/>
      <c r="J41" s="250"/>
      <c r="K41" s="251"/>
      <c r="L41" s="123"/>
      <c r="M41" s="123"/>
      <c r="N41" s="123"/>
      <c r="O41" s="123"/>
      <c r="P41" s="123"/>
      <c r="Q41" s="123"/>
      <c r="R41" s="123"/>
    </row>
    <row r="42" spans="1:18" s="256" customFormat="1" ht="15.75" customHeight="1">
      <c r="A42" s="261">
        <v>2.2000000000000002</v>
      </c>
      <c r="B42" s="131" t="s">
        <v>214</v>
      </c>
      <c r="C42" s="130"/>
      <c r="D42" s="149"/>
      <c r="E42" s="133"/>
      <c r="F42" s="133"/>
      <c r="G42" s="370"/>
      <c r="H42" s="133"/>
      <c r="I42" s="370"/>
      <c r="J42" s="133"/>
      <c r="K42" s="134"/>
    </row>
    <row r="43" spans="1:18" s="124" customFormat="1" ht="31.5">
      <c r="A43" s="276"/>
      <c r="B43" s="255" t="s">
        <v>266</v>
      </c>
      <c r="C43" s="136" t="s">
        <v>117</v>
      </c>
      <c r="D43" s="140">
        <v>1</v>
      </c>
      <c r="E43" s="250">
        <v>30000</v>
      </c>
      <c r="F43" s="250">
        <v>20000</v>
      </c>
      <c r="G43" s="369">
        <v>1</v>
      </c>
      <c r="H43" s="403">
        <f>G43*E43</f>
        <v>30000</v>
      </c>
      <c r="I43" s="369">
        <f>G43</f>
        <v>1</v>
      </c>
      <c r="J43" s="403">
        <f>I43*F43</f>
        <v>20000</v>
      </c>
      <c r="K43" s="405">
        <f>J43+H43</f>
        <v>50000</v>
      </c>
      <c r="L43" s="123"/>
      <c r="M43" s="123"/>
      <c r="N43" s="123"/>
      <c r="O43" s="123"/>
      <c r="P43" s="123"/>
      <c r="Q43" s="123"/>
      <c r="R43" s="123"/>
    </row>
    <row r="44" spans="1:18" s="124" customFormat="1" ht="15.75">
      <c r="A44" s="136"/>
      <c r="B44" s="275"/>
      <c r="C44" s="136"/>
      <c r="D44" s="140"/>
      <c r="E44" s="142"/>
      <c r="F44" s="142"/>
      <c r="G44" s="371"/>
      <c r="H44" s="142"/>
      <c r="I44" s="371"/>
      <c r="J44" s="142"/>
      <c r="K44" s="144"/>
      <c r="L44" s="123"/>
      <c r="M44" s="123"/>
      <c r="N44" s="123"/>
      <c r="O44" s="123"/>
      <c r="P44" s="123"/>
      <c r="Q44" s="123"/>
      <c r="R44" s="123"/>
    </row>
    <row r="45" spans="1:18" s="256" customFormat="1" ht="15.75" customHeight="1">
      <c r="A45" s="261">
        <v>2.2999999999999998</v>
      </c>
      <c r="B45" s="131" t="s">
        <v>267</v>
      </c>
      <c r="C45" s="130"/>
      <c r="D45" s="149"/>
      <c r="E45" s="133"/>
      <c r="F45" s="133"/>
      <c r="G45" s="370"/>
      <c r="H45" s="133"/>
      <c r="I45" s="370"/>
      <c r="J45" s="133"/>
      <c r="K45" s="134"/>
    </row>
    <row r="46" spans="1:18" s="124" customFormat="1" ht="47.25">
      <c r="A46" s="277"/>
      <c r="B46" s="146" t="s">
        <v>219</v>
      </c>
      <c r="C46" s="136" t="s">
        <v>117</v>
      </c>
      <c r="D46" s="140">
        <v>1</v>
      </c>
      <c r="E46" s="250">
        <v>10000</v>
      </c>
      <c r="F46" s="250">
        <v>10000</v>
      </c>
      <c r="G46" s="369">
        <v>1</v>
      </c>
      <c r="H46" s="403">
        <f>G46*E46</f>
        <v>10000</v>
      </c>
      <c r="I46" s="369">
        <f>G46</f>
        <v>1</v>
      </c>
      <c r="J46" s="403">
        <f>I46*F46</f>
        <v>10000</v>
      </c>
      <c r="K46" s="405">
        <f>J46+H46</f>
        <v>20000</v>
      </c>
      <c r="L46" s="123"/>
      <c r="M46" s="123"/>
      <c r="N46" s="123"/>
      <c r="O46" s="123"/>
      <c r="P46" s="123"/>
      <c r="Q46" s="123"/>
      <c r="R46" s="123"/>
    </row>
    <row r="47" spans="1:18" ht="15.75" customHeight="1">
      <c r="A47" s="406"/>
      <c r="B47" s="255"/>
      <c r="C47" s="406"/>
      <c r="D47" s="272"/>
      <c r="E47" s="142"/>
      <c r="F47" s="142"/>
      <c r="G47" s="357"/>
      <c r="H47" s="142"/>
      <c r="I47" s="357"/>
      <c r="J47" s="142"/>
      <c r="K47" s="410"/>
    </row>
    <row r="48" spans="1:18" s="259" customFormat="1" ht="36.75" customHeight="1">
      <c r="A48" s="411"/>
      <c r="B48" s="474" t="s">
        <v>268</v>
      </c>
      <c r="C48" s="474"/>
      <c r="D48" s="412"/>
      <c r="E48" s="412"/>
      <c r="F48" s="412"/>
      <c r="G48" s="413"/>
      <c r="H48" s="414"/>
      <c r="I48" s="413"/>
      <c r="J48" s="414"/>
      <c r="K48" s="414">
        <f>SUM(K8:K47)</f>
        <v>1631714.9</v>
      </c>
      <c r="L48" s="258"/>
      <c r="M48" s="258"/>
      <c r="N48" s="258"/>
      <c r="O48" s="258"/>
      <c r="P48" s="258"/>
      <c r="Q48" s="258"/>
      <c r="R48" s="258"/>
    </row>
    <row r="49" spans="4:11">
      <c r="D49" s="288"/>
      <c r="K49" s="163"/>
    </row>
  </sheetData>
  <mergeCells count="8">
    <mergeCell ref="B48:C48"/>
    <mergeCell ref="A5:A7"/>
    <mergeCell ref="B5:B7"/>
    <mergeCell ref="C5:F6"/>
    <mergeCell ref="G5:K5"/>
    <mergeCell ref="G6:H6"/>
    <mergeCell ref="I6:J6"/>
    <mergeCell ref="K6:K7"/>
  </mergeCells>
  <printOptions horizontalCentered="1"/>
  <pageMargins left="0.39370078740157499" right="0.39370078740157499" top="0.47244094488188998" bottom="0.47244094488188998" header="0.31496062992126" footer="0.31496062992126"/>
  <pageSetup paperSize="9" scale="62" fitToHeight="0" orientation="landscape" r:id="rId1"/>
  <headerFooter>
    <oddHeader>&amp;LDeutsche Bank AG, Karachi branch&amp;RKarachi Relocation
General Contractor (GC) Works</oddHeader>
    <oddFooter>&amp;L&amp;A&amp;RPage &amp;P of &amp;N&amp;C&amp;1#&amp;"Calibri"&amp;10&amp;K000000 For internal use only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42"/>
  <sheetViews>
    <sheetView view="pageBreakPreview" zoomScale="89" zoomScaleNormal="90" zoomScaleSheetLayoutView="89" workbookViewId="0">
      <pane xSplit="4" ySplit="2" topLeftCell="E24" activePane="bottomRight" state="frozen"/>
      <selection activeCell="B30" sqref="B30"/>
      <selection pane="topRight" activeCell="B30" sqref="B30"/>
      <selection pane="bottomLeft" activeCell="B30" sqref="B30"/>
      <selection pane="bottomRight" activeCell="G12" sqref="G12"/>
    </sheetView>
  </sheetViews>
  <sheetFormatPr defaultColWidth="9.140625" defaultRowHeight="14.25"/>
  <cols>
    <col min="1" max="1" width="6" style="88" customWidth="1"/>
    <col min="2" max="2" width="100.42578125" style="1" customWidth="1"/>
    <col min="3" max="3" width="9.140625" style="1" customWidth="1"/>
    <col min="4" max="4" width="8.85546875" style="3" customWidth="1"/>
    <col min="5" max="6" width="13.42578125" style="87" customWidth="1"/>
    <col min="7" max="7" width="9.7109375" style="337" bestFit="1" customWidth="1"/>
    <col min="8" max="8" width="15.140625" style="87" customWidth="1"/>
    <col min="9" max="9" width="9.7109375" style="87" bestFit="1" customWidth="1"/>
    <col min="10" max="10" width="15.140625" style="87" customWidth="1"/>
    <col min="11" max="11" width="16.7109375" style="6" customWidth="1"/>
    <col min="12" max="12" width="16.28515625" style="301" customWidth="1"/>
    <col min="13" max="18" width="9.140625" style="4"/>
    <col min="19" max="16384" width="9.140625" style="1"/>
  </cols>
  <sheetData>
    <row r="1" spans="1:18" ht="18.75">
      <c r="A1" s="93" t="s">
        <v>126</v>
      </c>
      <c r="B1" s="92"/>
      <c r="C1" s="94"/>
      <c r="D1" s="95"/>
      <c r="E1" s="96"/>
      <c r="F1" s="96"/>
      <c r="G1" s="333"/>
      <c r="H1" s="96"/>
      <c r="I1" s="96"/>
      <c r="J1" s="96"/>
      <c r="K1" s="363">
        <v>45007</v>
      </c>
    </row>
    <row r="2" spans="1:18" ht="18">
      <c r="A2" s="93" t="s">
        <v>125</v>
      </c>
      <c r="B2" s="92"/>
      <c r="C2" s="94"/>
      <c r="D2" s="95"/>
      <c r="E2" s="96"/>
      <c r="F2" s="96"/>
      <c r="G2" s="333"/>
      <c r="H2" s="96"/>
      <c r="I2" s="96"/>
      <c r="J2" s="96"/>
      <c r="K2" s="97"/>
    </row>
    <row r="3" spans="1:18" s="2" customFormat="1" ht="15">
      <c r="A3" s="100"/>
      <c r="B3" s="98"/>
      <c r="C3" s="100"/>
      <c r="D3" s="5"/>
      <c r="E3" s="99"/>
      <c r="F3" s="99"/>
      <c r="G3" s="334"/>
      <c r="H3" s="99"/>
      <c r="I3" s="99"/>
      <c r="J3" s="99"/>
      <c r="K3" s="86"/>
      <c r="L3" s="302"/>
      <c r="M3" s="89"/>
      <c r="N3" s="89"/>
      <c r="O3" s="89"/>
      <c r="P3" s="89"/>
      <c r="Q3" s="89"/>
      <c r="R3" s="89"/>
    </row>
    <row r="4" spans="1:18" s="324" customFormat="1" ht="23.25" customHeight="1">
      <c r="A4" s="460" t="s">
        <v>276</v>
      </c>
      <c r="B4" s="461" t="s">
        <v>0</v>
      </c>
      <c r="C4" s="477" t="s">
        <v>271</v>
      </c>
      <c r="D4" s="478"/>
      <c r="E4" s="478"/>
      <c r="F4" s="479"/>
      <c r="G4" s="462" t="s">
        <v>290</v>
      </c>
      <c r="H4" s="463"/>
      <c r="I4" s="463"/>
      <c r="J4" s="463"/>
      <c r="K4" s="464"/>
      <c r="L4" s="298"/>
      <c r="M4" s="323"/>
      <c r="N4" s="323"/>
      <c r="O4" s="323"/>
      <c r="P4" s="323"/>
      <c r="Q4" s="323"/>
      <c r="R4" s="323"/>
    </row>
    <row r="5" spans="1:18" s="324" customFormat="1" ht="23.25">
      <c r="A5" s="460"/>
      <c r="B5" s="461"/>
      <c r="C5" s="480"/>
      <c r="D5" s="481"/>
      <c r="E5" s="481"/>
      <c r="F5" s="482"/>
      <c r="G5" s="462" t="s">
        <v>123</v>
      </c>
      <c r="H5" s="463"/>
      <c r="I5" s="465" t="s">
        <v>270</v>
      </c>
      <c r="J5" s="465"/>
      <c r="K5" s="466" t="s">
        <v>275</v>
      </c>
      <c r="L5" s="298"/>
      <c r="M5" s="323"/>
      <c r="N5" s="323"/>
      <c r="O5" s="323"/>
      <c r="P5" s="323"/>
      <c r="Q5" s="323"/>
      <c r="R5" s="323"/>
    </row>
    <row r="6" spans="1:18" s="360" customFormat="1" ht="37.5">
      <c r="A6" s="460"/>
      <c r="B6" s="461"/>
      <c r="C6" s="362" t="s">
        <v>1</v>
      </c>
      <c r="D6" s="292" t="s">
        <v>3</v>
      </c>
      <c r="E6" s="293" t="s">
        <v>272</v>
      </c>
      <c r="F6" s="293" t="s">
        <v>273</v>
      </c>
      <c r="G6" s="335" t="s">
        <v>274</v>
      </c>
      <c r="H6" s="293" t="s">
        <v>5</v>
      </c>
      <c r="I6" s="293" t="s">
        <v>274</v>
      </c>
      <c r="J6" s="293" t="s">
        <v>5</v>
      </c>
      <c r="K6" s="467"/>
      <c r="L6" s="299"/>
      <c r="M6" s="359"/>
      <c r="N6" s="359"/>
      <c r="O6" s="359"/>
      <c r="P6" s="359"/>
      <c r="Q6" s="359"/>
      <c r="R6" s="359"/>
    </row>
    <row r="7" spans="1:18" s="137" customFormat="1" ht="15.75">
      <c r="A7" s="314">
        <v>1</v>
      </c>
      <c r="B7" s="340" t="s">
        <v>244</v>
      </c>
      <c r="C7" s="314"/>
      <c r="D7" s="282"/>
      <c r="E7" s="316"/>
      <c r="F7" s="316"/>
      <c r="G7" s="341"/>
      <c r="H7" s="316"/>
      <c r="I7" s="316"/>
      <c r="J7" s="316"/>
      <c r="K7" s="317"/>
      <c r="L7" s="274"/>
      <c r="M7" s="141"/>
      <c r="N7" s="141"/>
      <c r="O7" s="141"/>
      <c r="P7" s="141"/>
      <c r="Q7" s="141"/>
      <c r="R7" s="141"/>
    </row>
    <row r="8" spans="1:18" s="324" customFormat="1" ht="15">
      <c r="A8" s="318"/>
      <c r="B8" s="319"/>
      <c r="C8" s="320"/>
      <c r="D8" s="283"/>
      <c r="E8" s="321"/>
      <c r="F8" s="321"/>
      <c r="G8" s="342"/>
      <c r="H8" s="321"/>
      <c r="I8" s="321"/>
      <c r="J8" s="321"/>
      <c r="K8" s="322"/>
      <c r="L8" s="298"/>
      <c r="M8" s="323"/>
      <c r="N8" s="323"/>
      <c r="O8" s="323"/>
      <c r="P8" s="323"/>
      <c r="Q8" s="323"/>
      <c r="R8" s="323"/>
    </row>
    <row r="9" spans="1:18" s="137" customFormat="1" ht="15.75">
      <c r="A9" s="343">
        <v>1.1000000000000001</v>
      </c>
      <c r="B9" s="344" t="s">
        <v>245</v>
      </c>
      <c r="C9" s="147"/>
      <c r="D9" s="149"/>
      <c r="E9" s="241"/>
      <c r="F9" s="241"/>
      <c r="G9" s="345"/>
      <c r="H9" s="241"/>
      <c r="I9" s="241"/>
      <c r="J9" s="241"/>
      <c r="K9" s="220"/>
      <c r="L9" s="274"/>
      <c r="M9" s="141"/>
      <c r="N9" s="141"/>
      <c r="O9" s="141"/>
      <c r="P9" s="141"/>
      <c r="Q9" s="141"/>
      <c r="R9" s="141"/>
    </row>
    <row r="10" spans="1:18" s="137" customFormat="1" ht="78.75">
      <c r="A10" s="346"/>
      <c r="B10" s="305" t="s">
        <v>246</v>
      </c>
      <c r="C10" s="138"/>
      <c r="D10" s="272"/>
      <c r="E10" s="260"/>
      <c r="F10" s="260"/>
      <c r="G10" s="347"/>
      <c r="H10" s="260"/>
      <c r="I10" s="260"/>
      <c r="J10" s="260"/>
      <c r="K10" s="222"/>
      <c r="L10" s="274"/>
      <c r="M10" s="141"/>
      <c r="N10" s="141"/>
      <c r="O10" s="141"/>
      <c r="P10" s="141"/>
      <c r="Q10" s="141"/>
      <c r="R10" s="141"/>
    </row>
    <row r="11" spans="1:18" s="137" customFormat="1" ht="18.75">
      <c r="A11" s="138" t="s">
        <v>12</v>
      </c>
      <c r="B11" s="271" t="s">
        <v>145</v>
      </c>
      <c r="C11" s="138" t="s">
        <v>154</v>
      </c>
      <c r="D11" s="140">
        <v>160</v>
      </c>
      <c r="E11" s="250">
        <v>1580</v>
      </c>
      <c r="F11" s="250">
        <v>500</v>
      </c>
      <c r="G11" s="276">
        <v>150.69999999999999</v>
      </c>
      <c r="H11" s="234">
        <f>G11*E11</f>
        <v>238105.99999999997</v>
      </c>
      <c r="I11" s="276">
        <v>150.69999999999999</v>
      </c>
      <c r="J11" s="234">
        <f>I11*F11</f>
        <v>75350</v>
      </c>
      <c r="K11" s="235">
        <f>J11+H11</f>
        <v>313456</v>
      </c>
      <c r="L11" s="274"/>
      <c r="M11" s="141"/>
      <c r="N11" s="141"/>
      <c r="O11" s="141"/>
      <c r="P11" s="141"/>
      <c r="Q11" s="141"/>
      <c r="R11" s="141"/>
    </row>
    <row r="12" spans="1:18" s="137" customFormat="1" ht="18.75">
      <c r="A12" s="138" t="s">
        <v>11</v>
      </c>
      <c r="B12" s="271" t="s">
        <v>224</v>
      </c>
      <c r="C12" s="138" t="s">
        <v>154</v>
      </c>
      <c r="D12" s="140">
        <v>20</v>
      </c>
      <c r="E12" s="250">
        <v>2141</v>
      </c>
      <c r="F12" s="250">
        <v>580</v>
      </c>
      <c r="G12" s="276">
        <v>10.6</v>
      </c>
      <c r="H12" s="234">
        <f t="shared" ref="H12:H16" si="0">G12*E12</f>
        <v>22694.6</v>
      </c>
      <c r="I12" s="276">
        <v>10.6</v>
      </c>
      <c r="J12" s="234">
        <f t="shared" ref="J12:J16" si="1">I12*F12</f>
        <v>6148</v>
      </c>
      <c r="K12" s="235">
        <f t="shared" ref="K12:K16" si="2">J12+H12</f>
        <v>28842.6</v>
      </c>
      <c r="L12" s="274"/>
      <c r="M12" s="141"/>
      <c r="N12" s="141"/>
      <c r="O12" s="141"/>
      <c r="P12" s="141"/>
      <c r="Q12" s="141"/>
      <c r="R12" s="141"/>
    </row>
    <row r="13" spans="1:18" s="137" customFormat="1" ht="18.75">
      <c r="A13" s="138" t="s">
        <v>39</v>
      </c>
      <c r="B13" s="271" t="s">
        <v>247</v>
      </c>
      <c r="C13" s="138" t="s">
        <v>154</v>
      </c>
      <c r="D13" s="140">
        <v>4</v>
      </c>
      <c r="E13" s="250">
        <v>2555</v>
      </c>
      <c r="F13" s="250">
        <v>750</v>
      </c>
      <c r="G13" s="276">
        <v>36.6</v>
      </c>
      <c r="H13" s="234">
        <f t="shared" si="0"/>
        <v>93513</v>
      </c>
      <c r="I13" s="276">
        <v>36.6</v>
      </c>
      <c r="J13" s="234">
        <f t="shared" si="1"/>
        <v>27450</v>
      </c>
      <c r="K13" s="235">
        <f t="shared" si="2"/>
        <v>120963</v>
      </c>
      <c r="L13" s="274"/>
      <c r="M13" s="141"/>
      <c r="N13" s="141"/>
      <c r="O13" s="141"/>
      <c r="P13" s="141"/>
      <c r="Q13" s="141"/>
      <c r="R13" s="141"/>
    </row>
    <row r="14" spans="1:18" s="137" customFormat="1" ht="18.75">
      <c r="A14" s="138" t="s">
        <v>115</v>
      </c>
      <c r="B14" s="271" t="s">
        <v>161</v>
      </c>
      <c r="C14" s="138" t="s">
        <v>154</v>
      </c>
      <c r="D14" s="140">
        <v>20</v>
      </c>
      <c r="E14" s="250">
        <v>3436</v>
      </c>
      <c r="F14" s="250">
        <v>850</v>
      </c>
      <c r="G14" s="276">
        <v>14.6</v>
      </c>
      <c r="H14" s="234">
        <f t="shared" si="0"/>
        <v>50165.599999999999</v>
      </c>
      <c r="I14" s="276">
        <v>14.6</v>
      </c>
      <c r="J14" s="234">
        <f t="shared" si="1"/>
        <v>12410</v>
      </c>
      <c r="K14" s="235">
        <f t="shared" si="2"/>
        <v>62575.6</v>
      </c>
      <c r="L14" s="274"/>
      <c r="M14" s="141"/>
      <c r="N14" s="141"/>
      <c r="O14" s="141"/>
      <c r="P14" s="141"/>
      <c r="Q14" s="141"/>
      <c r="R14" s="141"/>
    </row>
    <row r="15" spans="1:18" s="137" customFormat="1" ht="18.75">
      <c r="A15" s="138" t="s">
        <v>118</v>
      </c>
      <c r="B15" s="271" t="s">
        <v>248</v>
      </c>
      <c r="C15" s="138" t="s">
        <v>154</v>
      </c>
      <c r="D15" s="140">
        <v>30</v>
      </c>
      <c r="E15" s="250">
        <v>5452</v>
      </c>
      <c r="F15" s="250">
        <v>1150</v>
      </c>
      <c r="G15" s="276">
        <v>19.3</v>
      </c>
      <c r="H15" s="234">
        <f t="shared" si="0"/>
        <v>105223.6</v>
      </c>
      <c r="I15" s="276">
        <v>19.3</v>
      </c>
      <c r="J15" s="234">
        <f t="shared" si="1"/>
        <v>22195</v>
      </c>
      <c r="K15" s="235">
        <f t="shared" si="2"/>
        <v>127418.6</v>
      </c>
      <c r="L15" s="274"/>
      <c r="M15" s="141"/>
      <c r="N15" s="141"/>
      <c r="O15" s="141"/>
      <c r="P15" s="141"/>
      <c r="Q15" s="141"/>
      <c r="R15" s="141"/>
    </row>
    <row r="16" spans="1:18" s="137" customFormat="1" ht="18.75">
      <c r="A16" s="138" t="s">
        <v>116</v>
      </c>
      <c r="B16" s="271" t="s">
        <v>249</v>
      </c>
      <c r="C16" s="138" t="s">
        <v>154</v>
      </c>
      <c r="D16" s="140">
        <v>20</v>
      </c>
      <c r="E16" s="250">
        <v>7404</v>
      </c>
      <c r="F16" s="250">
        <v>1500</v>
      </c>
      <c r="G16" s="276">
        <v>13.5</v>
      </c>
      <c r="H16" s="234">
        <f t="shared" si="0"/>
        <v>99954</v>
      </c>
      <c r="I16" s="276">
        <v>13.5</v>
      </c>
      <c r="J16" s="234">
        <f t="shared" si="1"/>
        <v>20250</v>
      </c>
      <c r="K16" s="235">
        <f t="shared" si="2"/>
        <v>120204</v>
      </c>
      <c r="L16" s="274"/>
      <c r="M16" s="141"/>
      <c r="N16" s="141"/>
      <c r="O16" s="141"/>
      <c r="P16" s="141"/>
      <c r="Q16" s="141"/>
      <c r="R16" s="141"/>
    </row>
    <row r="17" spans="1:18" s="137" customFormat="1" ht="15.75">
      <c r="A17" s="348"/>
      <c r="B17" s="271"/>
      <c r="C17" s="138"/>
      <c r="D17" s="140"/>
      <c r="E17" s="260"/>
      <c r="F17" s="260"/>
      <c r="G17" s="347"/>
      <c r="H17" s="260"/>
      <c r="I17" s="260"/>
      <c r="J17" s="260"/>
      <c r="K17" s="217"/>
      <c r="L17" s="274"/>
      <c r="M17" s="141"/>
      <c r="N17" s="141"/>
      <c r="O17" s="141"/>
      <c r="P17" s="141"/>
      <c r="Q17" s="141"/>
      <c r="R17" s="141"/>
    </row>
    <row r="18" spans="1:18" s="137" customFormat="1" ht="15.75">
      <c r="A18" s="343">
        <v>1.2</v>
      </c>
      <c r="B18" s="344" t="s">
        <v>250</v>
      </c>
      <c r="C18" s="147"/>
      <c r="D18" s="149"/>
      <c r="E18" s="241"/>
      <c r="F18" s="241"/>
      <c r="G18" s="345"/>
      <c r="H18" s="241"/>
      <c r="I18" s="241"/>
      <c r="J18" s="241"/>
      <c r="K18" s="220"/>
      <c r="L18" s="274"/>
      <c r="M18" s="141"/>
      <c r="N18" s="141"/>
      <c r="O18" s="141"/>
      <c r="P18" s="141"/>
      <c r="Q18" s="141"/>
      <c r="R18" s="141"/>
    </row>
    <row r="19" spans="1:18" s="137" customFormat="1" ht="31.5">
      <c r="A19" s="346"/>
      <c r="B19" s="305" t="s">
        <v>251</v>
      </c>
      <c r="C19" s="138"/>
      <c r="D19" s="272"/>
      <c r="E19" s="260"/>
      <c r="F19" s="260"/>
      <c r="G19" s="347"/>
      <c r="H19" s="260"/>
      <c r="I19" s="260"/>
      <c r="J19" s="260"/>
      <c r="K19" s="222"/>
      <c r="L19" s="274"/>
      <c r="M19" s="141"/>
      <c r="N19" s="141"/>
      <c r="O19" s="141"/>
      <c r="P19" s="141"/>
      <c r="Q19" s="141"/>
      <c r="R19" s="141"/>
    </row>
    <row r="20" spans="1:18" s="137" customFormat="1" ht="31.5" customHeight="1">
      <c r="A20" s="138" t="s">
        <v>12</v>
      </c>
      <c r="B20" s="271" t="s">
        <v>252</v>
      </c>
      <c r="C20" s="138" t="s">
        <v>6</v>
      </c>
      <c r="D20" s="140">
        <v>23</v>
      </c>
      <c r="E20" s="250">
        <v>2500</v>
      </c>
      <c r="F20" s="250">
        <v>300</v>
      </c>
      <c r="G20" s="339">
        <v>16</v>
      </c>
      <c r="H20" s="234">
        <f t="shared" ref="H20:H21" si="3">G20*E20</f>
        <v>40000</v>
      </c>
      <c r="I20" s="339">
        <v>16</v>
      </c>
      <c r="J20" s="234">
        <f t="shared" ref="J20:J21" si="4">I20*F20</f>
        <v>4800</v>
      </c>
      <c r="K20" s="235">
        <f t="shared" ref="K20:K21" si="5">J20+H20</f>
        <v>44800</v>
      </c>
      <c r="L20" s="274"/>
      <c r="M20" s="141"/>
      <c r="N20" s="141"/>
      <c r="O20" s="141"/>
      <c r="P20" s="141"/>
      <c r="Q20" s="141"/>
      <c r="R20" s="141"/>
    </row>
    <row r="21" spans="1:18" s="137" customFormat="1" ht="31.5">
      <c r="A21" s="138" t="s">
        <v>11</v>
      </c>
      <c r="B21" s="271" t="s">
        <v>253</v>
      </c>
      <c r="C21" s="138" t="s">
        <v>6</v>
      </c>
      <c r="D21" s="140">
        <v>35</v>
      </c>
      <c r="E21" s="250">
        <v>3200</v>
      </c>
      <c r="F21" s="250">
        <v>400</v>
      </c>
      <c r="G21" s="339">
        <v>44</v>
      </c>
      <c r="H21" s="234">
        <f t="shared" si="3"/>
        <v>140800</v>
      </c>
      <c r="I21" s="339">
        <v>44</v>
      </c>
      <c r="J21" s="234">
        <f t="shared" si="4"/>
        <v>17600</v>
      </c>
      <c r="K21" s="235">
        <f t="shared" si="5"/>
        <v>158400</v>
      </c>
      <c r="L21" s="274"/>
      <c r="M21" s="141"/>
      <c r="N21" s="141"/>
      <c r="O21" s="141"/>
      <c r="P21" s="141"/>
      <c r="Q21" s="141"/>
      <c r="R21" s="141"/>
    </row>
    <row r="22" spans="1:18" s="137" customFormat="1" ht="15.75">
      <c r="A22" s="349"/>
      <c r="B22" s="284"/>
      <c r="C22" s="284"/>
      <c r="D22" s="284"/>
      <c r="E22" s="260"/>
      <c r="F22" s="260"/>
      <c r="G22" s="347"/>
      <c r="H22" s="260"/>
      <c r="I22" s="347"/>
      <c r="J22" s="260"/>
      <c r="K22" s="217"/>
      <c r="L22" s="274"/>
      <c r="M22" s="141"/>
      <c r="N22" s="141"/>
      <c r="O22" s="141"/>
      <c r="P22" s="141"/>
      <c r="Q22" s="141"/>
      <c r="R22" s="141"/>
    </row>
    <row r="23" spans="1:18" s="137" customFormat="1" ht="15.75">
      <c r="A23" s="343">
        <v>1.3</v>
      </c>
      <c r="B23" s="344" t="s">
        <v>254</v>
      </c>
      <c r="C23" s="147"/>
      <c r="D23" s="149"/>
      <c r="E23" s="241"/>
      <c r="F23" s="241"/>
      <c r="G23" s="345"/>
      <c r="H23" s="241"/>
      <c r="I23" s="345"/>
      <c r="J23" s="241"/>
      <c r="K23" s="220"/>
      <c r="L23" s="274"/>
      <c r="M23" s="141"/>
      <c r="N23" s="141"/>
      <c r="O23" s="141"/>
      <c r="P23" s="141"/>
      <c r="Q23" s="141"/>
      <c r="R23" s="141"/>
    </row>
    <row r="24" spans="1:18" s="137" customFormat="1" ht="31.5">
      <c r="A24" s="346"/>
      <c r="B24" s="305" t="s">
        <v>255</v>
      </c>
      <c r="C24" s="138"/>
      <c r="D24" s="272"/>
      <c r="E24" s="260"/>
      <c r="F24" s="260"/>
      <c r="G24" s="347"/>
      <c r="H24" s="260"/>
      <c r="I24" s="347"/>
      <c r="J24" s="260"/>
      <c r="K24" s="222"/>
      <c r="L24" s="274"/>
      <c r="M24" s="141"/>
      <c r="N24" s="141"/>
      <c r="O24" s="141"/>
      <c r="P24" s="141"/>
      <c r="Q24" s="141"/>
      <c r="R24" s="141"/>
    </row>
    <row r="25" spans="1:18" s="137" customFormat="1" ht="31.5" customHeight="1">
      <c r="A25" s="138" t="s">
        <v>12</v>
      </c>
      <c r="B25" s="271" t="s">
        <v>256</v>
      </c>
      <c r="C25" s="138" t="s">
        <v>6</v>
      </c>
      <c r="D25" s="140">
        <v>3</v>
      </c>
      <c r="E25" s="250">
        <v>15600</v>
      </c>
      <c r="F25" s="250">
        <v>300</v>
      </c>
      <c r="G25" s="339">
        <v>3</v>
      </c>
      <c r="H25" s="234">
        <f t="shared" ref="H25:H27" si="6">G25*E25</f>
        <v>46800</v>
      </c>
      <c r="I25" s="339">
        <f t="shared" ref="I25:I27" si="7">G25</f>
        <v>3</v>
      </c>
      <c r="J25" s="234">
        <f t="shared" ref="J25:J27" si="8">I25*F25</f>
        <v>900</v>
      </c>
      <c r="K25" s="235">
        <f t="shared" ref="K25:K27" si="9">J25+H25</f>
        <v>47700</v>
      </c>
      <c r="L25" s="274"/>
      <c r="M25" s="141"/>
      <c r="N25" s="141"/>
      <c r="O25" s="141"/>
      <c r="P25" s="141"/>
      <c r="Q25" s="141"/>
      <c r="R25" s="141"/>
    </row>
    <row r="26" spans="1:18" s="137" customFormat="1" ht="18.75">
      <c r="A26" s="138" t="s">
        <v>11</v>
      </c>
      <c r="B26" s="271" t="s">
        <v>257</v>
      </c>
      <c r="C26" s="138" t="s">
        <v>6</v>
      </c>
      <c r="D26" s="140">
        <v>3</v>
      </c>
      <c r="E26" s="250">
        <v>8000</v>
      </c>
      <c r="F26" s="250">
        <v>300</v>
      </c>
      <c r="G26" s="339">
        <v>3</v>
      </c>
      <c r="H26" s="234">
        <f t="shared" si="6"/>
        <v>24000</v>
      </c>
      <c r="I26" s="339">
        <f t="shared" si="7"/>
        <v>3</v>
      </c>
      <c r="J26" s="234">
        <f t="shared" si="8"/>
        <v>900</v>
      </c>
      <c r="K26" s="235">
        <f t="shared" si="9"/>
        <v>24900</v>
      </c>
      <c r="L26" s="274"/>
      <c r="M26" s="141"/>
      <c r="N26" s="141"/>
      <c r="O26" s="141"/>
      <c r="P26" s="141"/>
      <c r="Q26" s="141"/>
      <c r="R26" s="141"/>
    </row>
    <row r="27" spans="1:18" s="137" customFormat="1" ht="18.75">
      <c r="A27" s="138" t="s">
        <v>39</v>
      </c>
      <c r="B27" s="271" t="s">
        <v>269</v>
      </c>
      <c r="C27" s="138" t="s">
        <v>6</v>
      </c>
      <c r="D27" s="140">
        <v>1</v>
      </c>
      <c r="E27" s="250">
        <v>13000</v>
      </c>
      <c r="F27" s="250">
        <v>500</v>
      </c>
      <c r="G27" s="339">
        <v>1</v>
      </c>
      <c r="H27" s="234">
        <f t="shared" si="6"/>
        <v>13000</v>
      </c>
      <c r="I27" s="339">
        <f t="shared" si="7"/>
        <v>1</v>
      </c>
      <c r="J27" s="234">
        <f t="shared" si="8"/>
        <v>500</v>
      </c>
      <c r="K27" s="235">
        <f t="shared" si="9"/>
        <v>13500</v>
      </c>
      <c r="L27" s="274"/>
      <c r="M27" s="141"/>
      <c r="N27" s="141"/>
      <c r="O27" s="141"/>
      <c r="P27" s="141"/>
      <c r="Q27" s="141"/>
      <c r="R27" s="141"/>
    </row>
    <row r="28" spans="1:18" s="137" customFormat="1" ht="15.75">
      <c r="A28" s="348"/>
      <c r="B28" s="271"/>
      <c r="C28" s="138"/>
      <c r="D28" s="140"/>
      <c r="E28" s="260"/>
      <c r="F28" s="260"/>
      <c r="G28" s="347"/>
      <c r="H28" s="260"/>
      <c r="I28" s="347"/>
      <c r="J28" s="260"/>
      <c r="K28" s="217"/>
      <c r="L28" s="274"/>
      <c r="M28" s="141"/>
      <c r="N28" s="141"/>
      <c r="O28" s="141"/>
      <c r="P28" s="141"/>
      <c r="Q28" s="141"/>
      <c r="R28" s="141"/>
    </row>
    <row r="29" spans="1:18" s="137" customFormat="1" ht="15.75">
      <c r="A29" s="314">
        <v>2</v>
      </c>
      <c r="B29" s="315" t="s">
        <v>213</v>
      </c>
      <c r="C29" s="314"/>
      <c r="D29" s="282"/>
      <c r="E29" s="316"/>
      <c r="F29" s="316"/>
      <c r="G29" s="341"/>
      <c r="H29" s="316"/>
      <c r="I29" s="341"/>
      <c r="J29" s="316"/>
      <c r="K29" s="317"/>
      <c r="L29" s="274"/>
      <c r="M29" s="141"/>
      <c r="N29" s="141"/>
      <c r="O29" s="141"/>
      <c r="P29" s="141"/>
      <c r="Q29" s="141"/>
      <c r="R29" s="141"/>
    </row>
    <row r="30" spans="1:18" s="137" customFormat="1" ht="15.75">
      <c r="A30" s="346"/>
      <c r="B30" s="139"/>
      <c r="C30" s="138"/>
      <c r="D30" s="286"/>
      <c r="E30" s="260"/>
      <c r="F30" s="260"/>
      <c r="G30" s="347"/>
      <c r="H30" s="260"/>
      <c r="I30" s="347"/>
      <c r="J30" s="260"/>
      <c r="K30" s="222"/>
      <c r="L30" s="274"/>
      <c r="M30" s="141"/>
      <c r="N30" s="141"/>
      <c r="O30" s="141"/>
      <c r="P30" s="141"/>
      <c r="Q30" s="141"/>
      <c r="R30" s="141"/>
    </row>
    <row r="31" spans="1:18" s="361" customFormat="1" ht="15.75" customHeight="1">
      <c r="A31" s="343">
        <v>2.1</v>
      </c>
      <c r="B31" s="148" t="s">
        <v>263</v>
      </c>
      <c r="C31" s="147"/>
      <c r="D31" s="149"/>
      <c r="E31" s="241"/>
      <c r="F31" s="241"/>
      <c r="G31" s="345"/>
      <c r="H31" s="241"/>
      <c r="I31" s="345"/>
      <c r="J31" s="241"/>
      <c r="K31" s="220"/>
      <c r="L31" s="350"/>
    </row>
    <row r="32" spans="1:18" s="137" customFormat="1" ht="34.5" customHeight="1">
      <c r="A32" s="138" t="s">
        <v>12</v>
      </c>
      <c r="B32" s="305" t="s">
        <v>264</v>
      </c>
      <c r="C32" s="138" t="s">
        <v>117</v>
      </c>
      <c r="D32" s="140">
        <v>1</v>
      </c>
      <c r="E32" s="250">
        <v>20000</v>
      </c>
      <c r="F32" s="250">
        <v>20000</v>
      </c>
      <c r="G32" s="339">
        <v>1</v>
      </c>
      <c r="H32" s="234">
        <f t="shared" ref="H32:H33" si="10">G32*E32</f>
        <v>20000</v>
      </c>
      <c r="I32" s="339">
        <f t="shared" ref="I32:I33" si="11">G32</f>
        <v>1</v>
      </c>
      <c r="J32" s="234">
        <f t="shared" ref="J32:J33" si="12">I32*F32</f>
        <v>20000</v>
      </c>
      <c r="K32" s="235">
        <f t="shared" ref="K32:K33" si="13">J32+H32</f>
        <v>40000</v>
      </c>
      <c r="L32" s="274"/>
      <c r="M32" s="141"/>
      <c r="N32" s="141"/>
      <c r="O32" s="141"/>
      <c r="P32" s="141"/>
      <c r="Q32" s="141"/>
      <c r="R32" s="141"/>
    </row>
    <row r="33" spans="1:18" s="137" customFormat="1" ht="47.25">
      <c r="A33" s="138" t="s">
        <v>11</v>
      </c>
      <c r="B33" s="305" t="s">
        <v>265</v>
      </c>
      <c r="C33" s="138" t="s">
        <v>117</v>
      </c>
      <c r="D33" s="140">
        <v>1</v>
      </c>
      <c r="E33" s="250">
        <v>0</v>
      </c>
      <c r="F33" s="250">
        <v>40000</v>
      </c>
      <c r="G33" s="339">
        <v>1</v>
      </c>
      <c r="H33" s="234">
        <f t="shared" si="10"/>
        <v>0</v>
      </c>
      <c r="I33" s="339">
        <f t="shared" si="11"/>
        <v>1</v>
      </c>
      <c r="J33" s="234">
        <f t="shared" si="12"/>
        <v>40000</v>
      </c>
      <c r="K33" s="235">
        <f t="shared" si="13"/>
        <v>40000</v>
      </c>
      <c r="L33" s="274"/>
      <c r="M33" s="141"/>
      <c r="N33" s="141"/>
      <c r="O33" s="141"/>
      <c r="P33" s="141"/>
      <c r="Q33" s="141"/>
      <c r="R33" s="141"/>
    </row>
    <row r="34" spans="1:18" s="137" customFormat="1" ht="15.75">
      <c r="A34" s="138"/>
      <c r="B34" s="351"/>
      <c r="C34" s="138"/>
      <c r="D34" s="140"/>
      <c r="E34" s="260"/>
      <c r="F34" s="260"/>
      <c r="G34" s="347"/>
      <c r="H34" s="260"/>
      <c r="I34" s="260"/>
      <c r="J34" s="260"/>
      <c r="K34" s="222"/>
      <c r="L34" s="274"/>
      <c r="M34" s="141"/>
      <c r="N34" s="141"/>
      <c r="O34" s="141"/>
      <c r="P34" s="141"/>
      <c r="Q34" s="141"/>
      <c r="R34" s="141"/>
    </row>
    <row r="35" spans="1:18" s="361" customFormat="1" ht="15.75" customHeight="1">
      <c r="A35" s="343">
        <v>2.2000000000000002</v>
      </c>
      <c r="B35" s="148" t="s">
        <v>214</v>
      </c>
      <c r="C35" s="147"/>
      <c r="D35" s="149"/>
      <c r="E35" s="241"/>
      <c r="F35" s="241"/>
      <c r="G35" s="345"/>
      <c r="H35" s="241"/>
      <c r="I35" s="241"/>
      <c r="J35" s="241"/>
      <c r="K35" s="220"/>
      <c r="L35" s="350"/>
    </row>
    <row r="36" spans="1:18" s="137" customFormat="1" ht="31.5">
      <c r="A36" s="276"/>
      <c r="B36" s="352" t="s">
        <v>266</v>
      </c>
      <c r="C36" s="138" t="s">
        <v>117</v>
      </c>
      <c r="D36" s="140">
        <v>1</v>
      </c>
      <c r="E36" s="250">
        <v>30000</v>
      </c>
      <c r="F36" s="250">
        <v>20000</v>
      </c>
      <c r="G36" s="339">
        <v>1</v>
      </c>
      <c r="H36" s="234">
        <f>G36*E36</f>
        <v>30000</v>
      </c>
      <c r="I36" s="339">
        <f>G36</f>
        <v>1</v>
      </c>
      <c r="J36" s="234">
        <f>I36*F36</f>
        <v>20000</v>
      </c>
      <c r="K36" s="235">
        <f>J36+H36</f>
        <v>50000</v>
      </c>
      <c r="L36" s="274"/>
      <c r="M36" s="141"/>
      <c r="N36" s="141"/>
      <c r="O36" s="141"/>
      <c r="P36" s="141"/>
      <c r="Q36" s="141"/>
      <c r="R36" s="141"/>
    </row>
    <row r="37" spans="1:18" s="137" customFormat="1" ht="15.75">
      <c r="A37" s="138"/>
      <c r="B37" s="351"/>
      <c r="C37" s="138"/>
      <c r="D37" s="140"/>
      <c r="E37" s="260"/>
      <c r="F37" s="260"/>
      <c r="G37" s="347"/>
      <c r="H37" s="260"/>
      <c r="I37" s="260"/>
      <c r="J37" s="260"/>
      <c r="K37" s="222"/>
      <c r="L37" s="274"/>
      <c r="M37" s="141"/>
      <c r="N37" s="141"/>
      <c r="O37" s="141"/>
      <c r="P37" s="141"/>
      <c r="Q37" s="141"/>
      <c r="R37" s="141"/>
    </row>
    <row r="38" spans="1:18" s="361" customFormat="1" ht="15.75" customHeight="1">
      <c r="A38" s="343">
        <v>2.2999999999999998</v>
      </c>
      <c r="B38" s="148" t="s">
        <v>267</v>
      </c>
      <c r="C38" s="147"/>
      <c r="D38" s="149"/>
      <c r="E38" s="241"/>
      <c r="F38" s="241"/>
      <c r="G38" s="345"/>
      <c r="H38" s="241"/>
      <c r="I38" s="241"/>
      <c r="J38" s="241"/>
      <c r="K38" s="220"/>
      <c r="L38" s="350"/>
    </row>
    <row r="39" spans="1:18" s="137" customFormat="1" ht="47.25">
      <c r="A39" s="276"/>
      <c r="B39" s="305" t="s">
        <v>219</v>
      </c>
      <c r="C39" s="138" t="s">
        <v>117</v>
      </c>
      <c r="D39" s="140">
        <v>1</v>
      </c>
      <c r="E39" s="250">
        <v>10000</v>
      </c>
      <c r="F39" s="250">
        <v>10000</v>
      </c>
      <c r="G39" s="339">
        <v>1</v>
      </c>
      <c r="H39" s="234">
        <f>G39*E39</f>
        <v>10000</v>
      </c>
      <c r="I39" s="339">
        <f>G39</f>
        <v>1</v>
      </c>
      <c r="J39" s="234">
        <f>I39*F39</f>
        <v>10000</v>
      </c>
      <c r="K39" s="235">
        <f>J39+H39</f>
        <v>20000</v>
      </c>
      <c r="L39" s="274"/>
      <c r="M39" s="141"/>
      <c r="N39" s="141"/>
      <c r="O39" s="141"/>
      <c r="P39" s="141"/>
      <c r="Q39" s="141"/>
      <c r="R39" s="141"/>
    </row>
    <row r="40" spans="1:18" s="324" customFormat="1" ht="15.75" customHeight="1">
      <c r="A40" s="325"/>
      <c r="B40" s="326"/>
      <c r="C40" s="325"/>
      <c r="D40" s="287"/>
      <c r="E40" s="321"/>
      <c r="F40" s="321"/>
      <c r="G40" s="342"/>
      <c r="H40" s="321"/>
      <c r="I40" s="321"/>
      <c r="J40" s="321"/>
      <c r="K40" s="327"/>
      <c r="L40" s="298"/>
      <c r="M40" s="323"/>
      <c r="N40" s="323"/>
      <c r="O40" s="323"/>
      <c r="P40" s="323"/>
      <c r="Q40" s="323"/>
      <c r="R40" s="323"/>
    </row>
    <row r="41" spans="1:18" s="259" customFormat="1" ht="36.75" customHeight="1">
      <c r="A41" s="238"/>
      <c r="B41" s="459" t="s">
        <v>268</v>
      </c>
      <c r="C41" s="459"/>
      <c r="D41" s="257"/>
      <c r="E41" s="257"/>
      <c r="F41" s="257"/>
      <c r="G41" s="353"/>
      <c r="H41" s="257"/>
      <c r="I41" s="257"/>
      <c r="J41" s="257"/>
      <c r="K41" s="242">
        <f>SUM(K7:K40)</f>
        <v>1212759.7999999998</v>
      </c>
      <c r="L41" s="300"/>
      <c r="M41" s="258"/>
      <c r="N41" s="258"/>
      <c r="O41" s="258"/>
      <c r="P41" s="258"/>
      <c r="Q41" s="258"/>
      <c r="R41" s="258"/>
    </row>
    <row r="42" spans="1:18">
      <c r="D42" s="90"/>
      <c r="K42" s="91"/>
    </row>
  </sheetData>
  <mergeCells count="8">
    <mergeCell ref="I5:J5"/>
    <mergeCell ref="K5:K6"/>
    <mergeCell ref="B41:C41"/>
    <mergeCell ref="A4:A6"/>
    <mergeCell ref="B4:B6"/>
    <mergeCell ref="C4:F5"/>
    <mergeCell ref="G4:K4"/>
    <mergeCell ref="G5:H5"/>
  </mergeCells>
  <printOptions horizontalCentered="1"/>
  <pageMargins left="0" right="0" top="0" bottom="0" header="0.31496062992126" footer="0.31496062992126"/>
  <pageSetup paperSize="9" scale="66"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1" manualBreakCount="1">
    <brk id="27"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9"/>
  <sheetViews>
    <sheetView view="pageBreakPreview" zoomScaleNormal="100" zoomScaleSheetLayoutView="100" workbookViewId="0">
      <selection activeCell="C145" sqref="C145"/>
    </sheetView>
  </sheetViews>
  <sheetFormatPr defaultColWidth="9.140625" defaultRowHeight="12.75"/>
  <cols>
    <col min="1" max="1" width="6.140625" style="11" customWidth="1"/>
    <col min="2" max="2" width="55.42578125" style="11" customWidth="1"/>
    <col min="3" max="3" width="10" style="11" customWidth="1"/>
    <col min="4" max="4" width="7.28515625" style="29" bestFit="1" customWidth="1"/>
    <col min="5" max="5" width="6.7109375" style="11" bestFit="1" customWidth="1"/>
    <col min="6" max="6" width="9.140625" style="83" bestFit="1" customWidth="1"/>
    <col min="7" max="16384" width="9.140625" style="11"/>
  </cols>
  <sheetData>
    <row r="1" spans="1:6">
      <c r="A1" s="7"/>
      <c r="B1" s="7"/>
      <c r="C1" s="8"/>
      <c r="D1" s="9"/>
      <c r="E1" s="8"/>
      <c r="F1" s="10"/>
    </row>
    <row r="2" spans="1:6">
      <c r="A2" s="12" t="s">
        <v>23</v>
      </c>
      <c r="B2" s="7"/>
      <c r="C2" s="8"/>
      <c r="D2" s="9"/>
      <c r="E2" s="8"/>
      <c r="F2" s="10"/>
    </row>
    <row r="3" spans="1:6">
      <c r="A3" s="12" t="s">
        <v>17</v>
      </c>
      <c r="B3" s="7"/>
      <c r="C3" s="8"/>
      <c r="D3" s="9"/>
      <c r="E3" s="8"/>
      <c r="F3" s="10"/>
    </row>
    <row r="4" spans="1:6">
      <c r="A4" s="7"/>
      <c r="B4" s="7"/>
      <c r="C4" s="8"/>
      <c r="D4" s="9"/>
      <c r="E4" s="8"/>
      <c r="F4" s="10"/>
    </row>
    <row r="5" spans="1:6" s="17" customFormat="1">
      <c r="A5" s="13" t="s">
        <v>34</v>
      </c>
      <c r="B5" s="14" t="s">
        <v>0</v>
      </c>
      <c r="C5" s="13" t="s">
        <v>1</v>
      </c>
      <c r="D5" s="15" t="s">
        <v>3</v>
      </c>
      <c r="E5" s="13" t="s">
        <v>4</v>
      </c>
      <c r="F5" s="16" t="s">
        <v>5</v>
      </c>
    </row>
    <row r="6" spans="1:6">
      <c r="A6" s="8"/>
      <c r="B6" s="18"/>
      <c r="C6" s="8"/>
      <c r="D6" s="19"/>
      <c r="E6" s="20"/>
      <c r="F6" s="16"/>
    </row>
    <row r="7" spans="1:6">
      <c r="A7" s="21">
        <v>1</v>
      </c>
      <c r="B7" s="22" t="s">
        <v>24</v>
      </c>
      <c r="C7" s="8"/>
      <c r="D7" s="19"/>
      <c r="E7" s="8"/>
      <c r="F7" s="23"/>
    </row>
    <row r="8" spans="1:6">
      <c r="A8" s="13"/>
      <c r="B8" s="22"/>
      <c r="C8" s="8"/>
      <c r="D8" s="19"/>
      <c r="E8" s="8"/>
      <c r="F8" s="23"/>
    </row>
    <row r="9" spans="1:6">
      <c r="A9" s="13">
        <v>1.1000000000000001</v>
      </c>
      <c r="B9" s="22" t="s">
        <v>18</v>
      </c>
      <c r="C9" s="8"/>
      <c r="D9" s="19"/>
      <c r="E9" s="8"/>
      <c r="F9" s="23"/>
    </row>
    <row r="10" spans="1:6">
      <c r="A10" s="13"/>
      <c r="B10" s="7" t="s">
        <v>92</v>
      </c>
      <c r="C10" s="8"/>
      <c r="D10" s="19"/>
      <c r="E10" s="8"/>
      <c r="F10" s="23"/>
    </row>
    <row r="11" spans="1:6">
      <c r="A11" s="13"/>
      <c r="B11" s="7" t="s">
        <v>48</v>
      </c>
      <c r="C11" s="8"/>
      <c r="D11" s="19"/>
      <c r="E11" s="8"/>
      <c r="F11" s="23"/>
    </row>
    <row r="12" spans="1:6">
      <c r="A12" s="13"/>
      <c r="B12" s="7" t="s">
        <v>35</v>
      </c>
      <c r="C12" s="8"/>
      <c r="D12" s="19"/>
      <c r="E12" s="8"/>
      <c r="F12" s="23"/>
    </row>
    <row r="13" spans="1:6">
      <c r="A13" s="13"/>
      <c r="B13" s="7" t="s">
        <v>36</v>
      </c>
      <c r="C13" s="8"/>
      <c r="D13" s="19"/>
      <c r="E13" s="8"/>
      <c r="F13" s="23"/>
    </row>
    <row r="14" spans="1:6">
      <c r="A14" s="8"/>
      <c r="B14" s="24" t="s">
        <v>53</v>
      </c>
      <c r="C14" s="25" t="s">
        <v>2</v>
      </c>
      <c r="D14" s="26">
        <v>5665</v>
      </c>
      <c r="E14" s="25"/>
      <c r="F14" s="27"/>
    </row>
    <row r="15" spans="1:6">
      <c r="A15" s="8"/>
      <c r="B15" s="24" t="s">
        <v>54</v>
      </c>
      <c r="C15" s="25" t="s">
        <v>2</v>
      </c>
      <c r="D15" s="26">
        <v>500</v>
      </c>
      <c r="E15" s="25"/>
      <c r="F15" s="27"/>
    </row>
    <row r="16" spans="1:6">
      <c r="A16" s="13"/>
      <c r="B16" s="24" t="s">
        <v>55</v>
      </c>
      <c r="C16" s="25" t="s">
        <v>2</v>
      </c>
      <c r="D16" s="28">
        <v>200</v>
      </c>
      <c r="E16" s="25"/>
      <c r="F16" s="27"/>
    </row>
    <row r="17" spans="1:6">
      <c r="A17" s="13"/>
      <c r="B17" s="18"/>
      <c r="C17" s="8"/>
      <c r="D17" s="19"/>
      <c r="E17" s="8"/>
      <c r="F17" s="23"/>
    </row>
    <row r="18" spans="1:6">
      <c r="A18" s="13">
        <v>1.2</v>
      </c>
      <c r="B18" s="22" t="s">
        <v>19</v>
      </c>
      <c r="C18" s="8"/>
      <c r="E18" s="8"/>
      <c r="F18" s="23"/>
    </row>
    <row r="19" spans="1:6">
      <c r="A19" s="13"/>
      <c r="B19" s="7" t="s">
        <v>110</v>
      </c>
      <c r="C19" s="8"/>
      <c r="E19" s="8"/>
      <c r="F19" s="23"/>
    </row>
    <row r="20" spans="1:6">
      <c r="A20" s="13"/>
      <c r="B20" s="7" t="s">
        <v>38</v>
      </c>
      <c r="C20" s="8"/>
      <c r="E20" s="8"/>
      <c r="F20" s="23"/>
    </row>
    <row r="21" spans="1:6">
      <c r="A21" s="13"/>
      <c r="B21" s="30" t="s">
        <v>37</v>
      </c>
      <c r="C21" s="8"/>
      <c r="E21" s="8"/>
      <c r="F21" s="23"/>
    </row>
    <row r="22" spans="1:6">
      <c r="A22" s="13"/>
      <c r="B22" s="7" t="s">
        <v>111</v>
      </c>
      <c r="C22" s="8"/>
      <c r="E22" s="8"/>
      <c r="F22" s="23"/>
    </row>
    <row r="23" spans="1:6">
      <c r="A23" s="8" t="s">
        <v>12</v>
      </c>
      <c r="B23" s="24" t="s">
        <v>56</v>
      </c>
      <c r="C23" s="25" t="s">
        <v>2</v>
      </c>
      <c r="D23" s="26">
        <v>8000</v>
      </c>
      <c r="E23" s="25"/>
      <c r="F23" s="27"/>
    </row>
    <row r="24" spans="1:6">
      <c r="A24" s="8" t="s">
        <v>11</v>
      </c>
      <c r="B24" s="31" t="s">
        <v>57</v>
      </c>
      <c r="C24" s="32" t="s">
        <v>2</v>
      </c>
      <c r="D24" s="26">
        <v>6700</v>
      </c>
      <c r="E24" s="32"/>
      <c r="F24" s="27"/>
    </row>
    <row r="25" spans="1:6">
      <c r="A25" s="8"/>
      <c r="B25" s="18"/>
      <c r="C25" s="8"/>
      <c r="D25" s="33"/>
      <c r="E25" s="8"/>
      <c r="F25" s="23"/>
    </row>
    <row r="26" spans="1:6">
      <c r="A26" s="13">
        <v>1.3</v>
      </c>
      <c r="B26" s="22" t="s">
        <v>58</v>
      </c>
      <c r="C26" s="8"/>
      <c r="E26" s="8"/>
      <c r="F26" s="23"/>
    </row>
    <row r="27" spans="1:6" ht="76.5">
      <c r="A27" s="34" t="s">
        <v>12</v>
      </c>
      <c r="B27" s="24" t="s">
        <v>98</v>
      </c>
      <c r="C27" s="25" t="s">
        <v>2</v>
      </c>
      <c r="D27" s="26">
        <v>7000</v>
      </c>
      <c r="E27" s="25"/>
      <c r="F27" s="27"/>
    </row>
    <row r="28" spans="1:6">
      <c r="A28" s="8"/>
      <c r="B28" s="18"/>
      <c r="C28" s="8"/>
      <c r="E28" s="8"/>
      <c r="F28" s="23"/>
    </row>
    <row r="29" spans="1:6">
      <c r="A29" s="8" t="s">
        <v>11</v>
      </c>
      <c r="B29" s="22" t="s">
        <v>78</v>
      </c>
      <c r="E29" s="8"/>
      <c r="F29" s="23"/>
    </row>
    <row r="30" spans="1:6" ht="63.75">
      <c r="A30" s="8"/>
      <c r="B30" s="35" t="s">
        <v>105</v>
      </c>
      <c r="C30" s="25" t="s">
        <v>2</v>
      </c>
      <c r="D30" s="26">
        <v>3100</v>
      </c>
      <c r="E30" s="25"/>
      <c r="F30" s="27"/>
    </row>
    <row r="31" spans="1:6">
      <c r="A31" s="8"/>
      <c r="B31" s="36"/>
      <c r="C31" s="36"/>
      <c r="D31" s="36"/>
      <c r="E31" s="8"/>
      <c r="F31" s="23"/>
    </row>
    <row r="32" spans="1:6">
      <c r="A32" s="13">
        <v>1.4</v>
      </c>
      <c r="B32" s="37" t="s">
        <v>8</v>
      </c>
      <c r="C32" s="8"/>
      <c r="E32" s="8"/>
      <c r="F32" s="23"/>
    </row>
    <row r="33" spans="1:6" ht="38.25">
      <c r="A33" s="13"/>
      <c r="B33" s="18" t="s">
        <v>99</v>
      </c>
      <c r="C33" s="8"/>
      <c r="E33" s="8"/>
      <c r="F33" s="23"/>
    </row>
    <row r="34" spans="1:6">
      <c r="A34" s="8" t="s">
        <v>12</v>
      </c>
      <c r="B34" s="38" t="s">
        <v>60</v>
      </c>
      <c r="C34" s="25" t="s">
        <v>2</v>
      </c>
      <c r="D34" s="26">
        <v>5000</v>
      </c>
      <c r="E34" s="25"/>
      <c r="F34" s="27"/>
    </row>
    <row r="35" spans="1:6">
      <c r="A35" s="8" t="s">
        <v>11</v>
      </c>
      <c r="B35" s="24" t="s">
        <v>56</v>
      </c>
      <c r="C35" s="25" t="s">
        <v>2</v>
      </c>
      <c r="D35" s="26">
        <v>18500</v>
      </c>
      <c r="E35" s="25"/>
      <c r="F35" s="27"/>
    </row>
    <row r="36" spans="1:6">
      <c r="A36" s="8"/>
      <c r="B36" s="24"/>
      <c r="C36" s="25"/>
      <c r="D36" s="26"/>
      <c r="E36" s="25"/>
      <c r="F36" s="27"/>
    </row>
    <row r="37" spans="1:6">
      <c r="A37" s="8"/>
      <c r="B37" s="39" t="s">
        <v>89</v>
      </c>
      <c r="C37" s="25"/>
      <c r="D37" s="26"/>
      <c r="E37" s="25"/>
      <c r="F37" s="27"/>
    </row>
    <row r="38" spans="1:6" ht="38.25">
      <c r="A38" s="13" t="s">
        <v>39</v>
      </c>
      <c r="B38" s="31" t="s">
        <v>93</v>
      </c>
      <c r="C38" s="32" t="s">
        <v>2</v>
      </c>
      <c r="D38" s="26">
        <v>6700</v>
      </c>
      <c r="E38" s="32"/>
      <c r="F38" s="27"/>
    </row>
    <row r="39" spans="1:6">
      <c r="A39" s="8"/>
      <c r="B39" s="18"/>
      <c r="C39" s="8"/>
      <c r="D39" s="33"/>
      <c r="E39" s="8"/>
      <c r="F39" s="23"/>
    </row>
    <row r="40" spans="1:6">
      <c r="A40" s="13">
        <v>1.5</v>
      </c>
      <c r="B40" s="40" t="s">
        <v>70</v>
      </c>
      <c r="C40" s="8"/>
      <c r="E40" s="8"/>
      <c r="F40" s="23"/>
    </row>
    <row r="41" spans="1:6">
      <c r="A41" s="13"/>
      <c r="B41" s="40"/>
      <c r="C41" s="8"/>
      <c r="E41" s="8"/>
      <c r="F41" s="23"/>
    </row>
    <row r="42" spans="1:6">
      <c r="A42" s="13" t="s">
        <v>64</v>
      </c>
      <c r="B42" s="40" t="s">
        <v>80</v>
      </c>
      <c r="C42" s="8"/>
      <c r="E42" s="8"/>
      <c r="F42" s="23"/>
    </row>
    <row r="43" spans="1:6" ht="76.5">
      <c r="A43" s="13"/>
      <c r="B43" s="41" t="s">
        <v>94</v>
      </c>
      <c r="C43" s="8"/>
      <c r="E43" s="8"/>
      <c r="F43" s="23"/>
    </row>
    <row r="44" spans="1:6">
      <c r="A44" s="8" t="s">
        <v>12</v>
      </c>
      <c r="B44" s="42" t="s">
        <v>81</v>
      </c>
      <c r="C44" s="25" t="s">
        <v>2</v>
      </c>
      <c r="D44" s="26">
        <v>1000</v>
      </c>
      <c r="E44" s="25"/>
      <c r="F44" s="27"/>
    </row>
    <row r="46" spans="1:6">
      <c r="A46" s="8"/>
      <c r="B46" s="43"/>
      <c r="C46" s="8"/>
      <c r="E46" s="8"/>
      <c r="F46" s="23"/>
    </row>
    <row r="47" spans="1:6">
      <c r="A47" s="13" t="s">
        <v>65</v>
      </c>
      <c r="B47" s="40" t="s">
        <v>82</v>
      </c>
      <c r="C47" s="8"/>
      <c r="E47" s="8"/>
      <c r="F47" s="23"/>
    </row>
    <row r="48" spans="1:6" ht="84.75" customHeight="1">
      <c r="A48" s="13"/>
      <c r="B48" s="41" t="s">
        <v>95</v>
      </c>
      <c r="C48" s="8"/>
      <c r="E48" s="8"/>
      <c r="F48" s="23"/>
    </row>
    <row r="49" spans="1:6">
      <c r="A49" s="8" t="s">
        <v>12</v>
      </c>
      <c r="B49" s="42" t="s">
        <v>15</v>
      </c>
      <c r="C49" s="25" t="s">
        <v>2</v>
      </c>
      <c r="D49" s="26">
        <v>1350</v>
      </c>
      <c r="E49" s="25"/>
      <c r="F49" s="27"/>
    </row>
    <row r="50" spans="1:6">
      <c r="A50" s="8" t="s">
        <v>11</v>
      </c>
      <c r="B50" s="42" t="s">
        <v>14</v>
      </c>
      <c r="C50" s="25" t="s">
        <v>2</v>
      </c>
      <c r="D50" s="26">
        <v>4500</v>
      </c>
      <c r="E50" s="25"/>
      <c r="F50" s="27"/>
    </row>
    <row r="51" spans="1:6">
      <c r="A51" s="8"/>
      <c r="B51" s="7"/>
      <c r="C51" s="8"/>
      <c r="E51" s="8"/>
      <c r="F51" s="23"/>
    </row>
    <row r="52" spans="1:6">
      <c r="A52" s="13" t="s">
        <v>66</v>
      </c>
      <c r="B52" s="22" t="s">
        <v>22</v>
      </c>
      <c r="C52" s="8"/>
      <c r="E52" s="8"/>
      <c r="F52" s="23"/>
    </row>
    <row r="53" spans="1:6" ht="89.25" customHeight="1">
      <c r="A53" s="13"/>
      <c r="B53" s="41" t="s">
        <v>96</v>
      </c>
      <c r="C53" s="8"/>
      <c r="E53" s="8"/>
      <c r="F53" s="23"/>
    </row>
    <row r="54" spans="1:6">
      <c r="A54" s="8" t="s">
        <v>12</v>
      </c>
      <c r="B54" s="24" t="s">
        <v>13</v>
      </c>
      <c r="C54" s="25" t="s">
        <v>2</v>
      </c>
      <c r="D54" s="26">
        <v>15750</v>
      </c>
      <c r="E54" s="25"/>
      <c r="F54" s="27"/>
    </row>
    <row r="55" spans="1:6">
      <c r="A55" s="8"/>
      <c r="B55" s="44"/>
      <c r="C55" s="45"/>
      <c r="D55" s="33"/>
      <c r="E55" s="45"/>
      <c r="F55" s="23"/>
    </row>
    <row r="56" spans="1:6">
      <c r="A56" s="13" t="s">
        <v>67</v>
      </c>
      <c r="B56" s="22" t="s">
        <v>83</v>
      </c>
      <c r="C56" s="8"/>
      <c r="E56" s="8"/>
      <c r="F56" s="23"/>
    </row>
    <row r="57" spans="1:6" ht="60" customHeight="1">
      <c r="A57" s="13"/>
      <c r="B57" s="46" t="s">
        <v>100</v>
      </c>
      <c r="C57" s="8"/>
      <c r="E57" s="8"/>
      <c r="F57" s="23"/>
    </row>
    <row r="58" spans="1:6">
      <c r="A58" s="8" t="s">
        <v>11</v>
      </c>
      <c r="B58" s="24" t="s">
        <v>45</v>
      </c>
      <c r="C58" s="25" t="s">
        <v>2</v>
      </c>
      <c r="D58" s="26">
        <v>260</v>
      </c>
      <c r="E58" s="25"/>
      <c r="F58" s="27"/>
    </row>
    <row r="59" spans="1:6">
      <c r="A59" s="8"/>
      <c r="B59" s="18"/>
      <c r="C59" s="8"/>
      <c r="D59" s="33"/>
      <c r="E59" s="8"/>
      <c r="F59" s="23"/>
    </row>
    <row r="60" spans="1:6">
      <c r="A60" s="13" t="s">
        <v>71</v>
      </c>
      <c r="B60" s="22" t="s">
        <v>72</v>
      </c>
      <c r="C60" s="8"/>
      <c r="D60" s="33"/>
      <c r="E60" s="8"/>
      <c r="F60" s="23"/>
    </row>
    <row r="61" spans="1:6">
      <c r="A61" s="34"/>
      <c r="B61" s="7"/>
      <c r="C61" s="8"/>
      <c r="D61" s="33"/>
      <c r="E61" s="8"/>
      <c r="F61" s="23"/>
    </row>
    <row r="62" spans="1:6" ht="38.25">
      <c r="A62" s="34" t="s">
        <v>97</v>
      </c>
      <c r="B62" s="47" t="s">
        <v>112</v>
      </c>
      <c r="C62" s="8"/>
      <c r="D62" s="33"/>
      <c r="E62" s="8"/>
      <c r="F62" s="23"/>
    </row>
    <row r="63" spans="1:6">
      <c r="A63" s="34" t="s">
        <v>73</v>
      </c>
      <c r="B63" s="48" t="s">
        <v>75</v>
      </c>
      <c r="C63" s="8"/>
      <c r="D63" s="33"/>
      <c r="E63" s="8"/>
      <c r="F63" s="23"/>
    </row>
    <row r="64" spans="1:6" ht="38.25">
      <c r="A64" s="34"/>
      <c r="B64" s="47" t="s">
        <v>90</v>
      </c>
      <c r="C64" s="8"/>
      <c r="D64" s="33"/>
      <c r="E64" s="8"/>
      <c r="F64" s="23"/>
    </row>
    <row r="65" spans="1:6">
      <c r="A65" s="8" t="s">
        <v>74</v>
      </c>
      <c r="B65" s="24" t="s">
        <v>85</v>
      </c>
      <c r="C65" s="25" t="s">
        <v>6</v>
      </c>
      <c r="D65" s="26">
        <v>17</v>
      </c>
      <c r="E65" s="25"/>
      <c r="F65" s="27"/>
    </row>
    <row r="66" spans="1:6">
      <c r="A66" s="8" t="s">
        <v>76</v>
      </c>
      <c r="B66" s="24" t="s">
        <v>84</v>
      </c>
      <c r="C66" s="25" t="s">
        <v>6</v>
      </c>
      <c r="D66" s="26">
        <v>21</v>
      </c>
      <c r="E66" s="25"/>
      <c r="F66" s="27"/>
    </row>
    <row r="67" spans="1:6">
      <c r="A67" s="13"/>
      <c r="B67" s="37"/>
      <c r="C67" s="8"/>
      <c r="E67" s="8"/>
      <c r="F67" s="23"/>
    </row>
    <row r="68" spans="1:6">
      <c r="A68" s="21">
        <v>1.6</v>
      </c>
      <c r="B68" s="49" t="s">
        <v>79</v>
      </c>
      <c r="C68" s="8"/>
      <c r="D68" s="33"/>
      <c r="E68" s="8"/>
      <c r="F68" s="23"/>
    </row>
    <row r="69" spans="1:6">
      <c r="A69" s="21" t="s">
        <v>12</v>
      </c>
      <c r="B69" s="38" t="s">
        <v>61</v>
      </c>
      <c r="C69" s="25" t="s">
        <v>2</v>
      </c>
      <c r="D69" s="26">
        <v>765</v>
      </c>
      <c r="E69" s="25"/>
      <c r="F69" s="27"/>
    </row>
    <row r="70" spans="1:6">
      <c r="A70" s="21" t="s">
        <v>11</v>
      </c>
      <c r="B70" s="50" t="s">
        <v>102</v>
      </c>
      <c r="C70" s="32" t="s">
        <v>2</v>
      </c>
      <c r="D70" s="51">
        <v>350</v>
      </c>
      <c r="E70" s="32"/>
      <c r="F70" s="52"/>
    </row>
    <row r="71" spans="1:6">
      <c r="A71" s="21" t="s">
        <v>39</v>
      </c>
      <c r="B71" s="50" t="s">
        <v>62</v>
      </c>
      <c r="C71" s="32" t="s">
        <v>2</v>
      </c>
      <c r="D71" s="51">
        <v>265</v>
      </c>
      <c r="E71" s="32"/>
      <c r="F71" s="52"/>
    </row>
    <row r="72" spans="1:6">
      <c r="A72" s="8" t="s">
        <v>11</v>
      </c>
      <c r="B72" s="24" t="s">
        <v>59</v>
      </c>
      <c r="C72" s="25" t="s">
        <v>2</v>
      </c>
      <c r="D72" s="26">
        <v>26000</v>
      </c>
      <c r="E72" s="25"/>
      <c r="F72" s="27"/>
    </row>
    <row r="73" spans="1:6">
      <c r="A73" s="8"/>
      <c r="B73" s="18"/>
      <c r="C73" s="8"/>
      <c r="D73" s="33"/>
      <c r="E73" s="8"/>
      <c r="F73" s="23"/>
    </row>
    <row r="74" spans="1:6">
      <c r="A74" s="21">
        <v>1.7</v>
      </c>
      <c r="B74" s="14" t="s">
        <v>20</v>
      </c>
      <c r="C74" s="8"/>
      <c r="E74" s="8"/>
      <c r="F74" s="23"/>
    </row>
    <row r="75" spans="1:6">
      <c r="A75" s="8"/>
      <c r="B75" s="53" t="s">
        <v>106</v>
      </c>
      <c r="C75" s="8"/>
      <c r="D75" s="33"/>
      <c r="E75" s="8"/>
      <c r="F75" s="23"/>
    </row>
    <row r="76" spans="1:6" ht="51">
      <c r="A76" s="8"/>
      <c r="B76" s="47" t="s">
        <v>108</v>
      </c>
      <c r="C76" s="8"/>
      <c r="D76" s="33"/>
      <c r="E76" s="8"/>
      <c r="F76" s="23"/>
    </row>
    <row r="77" spans="1:6" ht="50.25" customHeight="1">
      <c r="A77" s="8"/>
      <c r="B77" s="46" t="s">
        <v>107</v>
      </c>
      <c r="C77" s="8"/>
      <c r="D77" s="33"/>
      <c r="E77" s="8"/>
      <c r="F77" s="23"/>
    </row>
    <row r="78" spans="1:6" ht="35.25" customHeight="1">
      <c r="A78" s="8"/>
      <c r="B78" s="54" t="s">
        <v>113</v>
      </c>
      <c r="C78" s="25" t="s">
        <v>63</v>
      </c>
      <c r="D78" s="26">
        <v>7</v>
      </c>
      <c r="E78" s="55"/>
      <c r="F78" s="27"/>
    </row>
    <row r="79" spans="1:6" ht="34.5" customHeight="1">
      <c r="A79" s="8"/>
      <c r="B79" s="56" t="s">
        <v>114</v>
      </c>
      <c r="C79" s="32" t="s">
        <v>63</v>
      </c>
      <c r="D79" s="51">
        <v>1</v>
      </c>
      <c r="E79" s="32"/>
      <c r="F79" s="27"/>
    </row>
    <row r="80" spans="1:6" ht="13.5" thickBot="1">
      <c r="A80" s="8"/>
      <c r="B80" s="41"/>
      <c r="C80" s="8"/>
      <c r="D80" s="33"/>
      <c r="E80" s="8"/>
      <c r="F80" s="23"/>
    </row>
    <row r="81" spans="1:6" ht="13.5" thickBot="1">
      <c r="A81" s="8"/>
      <c r="B81" s="57" t="s">
        <v>26</v>
      </c>
      <c r="C81" s="58"/>
      <c r="D81" s="59"/>
      <c r="E81" s="58"/>
      <c r="F81" s="60"/>
    </row>
    <row r="82" spans="1:6">
      <c r="A82" s="8"/>
      <c r="B82" s="18"/>
      <c r="C82" s="8"/>
      <c r="D82" s="19"/>
      <c r="E82" s="8"/>
      <c r="F82" s="23"/>
    </row>
    <row r="83" spans="1:6">
      <c r="A83" s="8"/>
      <c r="B83" s="18"/>
      <c r="C83" s="8"/>
      <c r="D83" s="19"/>
      <c r="E83" s="8"/>
      <c r="F83" s="23"/>
    </row>
    <row r="84" spans="1:6">
      <c r="A84" s="21">
        <v>2</v>
      </c>
      <c r="B84" s="22" t="s">
        <v>25</v>
      </c>
      <c r="C84" s="8"/>
      <c r="D84" s="19"/>
      <c r="E84" s="8"/>
      <c r="F84" s="23"/>
    </row>
    <row r="85" spans="1:6">
      <c r="A85" s="13">
        <v>2.1</v>
      </c>
      <c r="B85" s="14" t="s">
        <v>7</v>
      </c>
      <c r="C85" s="8"/>
      <c r="D85" s="19"/>
      <c r="E85" s="8"/>
      <c r="F85" s="23"/>
    </row>
    <row r="86" spans="1:6" ht="25.5">
      <c r="A86" s="8"/>
      <c r="B86" s="61" t="s">
        <v>103</v>
      </c>
      <c r="C86" s="25" t="s">
        <v>2</v>
      </c>
      <c r="D86" s="26">
        <v>20000</v>
      </c>
      <c r="E86" s="25"/>
      <c r="F86" s="27"/>
    </row>
    <row r="88" spans="1:6">
      <c r="A88" s="13">
        <v>2.2000000000000002</v>
      </c>
      <c r="B88" s="40" t="s">
        <v>21</v>
      </c>
      <c r="C88" s="8"/>
      <c r="E88" s="8"/>
      <c r="F88" s="23"/>
    </row>
    <row r="89" spans="1:6" ht="38.25">
      <c r="A89" s="13"/>
      <c r="B89" s="41" t="s">
        <v>101</v>
      </c>
      <c r="C89" s="8"/>
      <c r="E89" s="8"/>
      <c r="F89" s="23"/>
    </row>
    <row r="90" spans="1:6">
      <c r="A90" s="8"/>
      <c r="B90" s="62" t="s">
        <v>86</v>
      </c>
      <c r="C90" s="25" t="s">
        <v>2</v>
      </c>
      <c r="D90" s="26">
        <v>550</v>
      </c>
      <c r="E90" s="25"/>
      <c r="F90" s="27"/>
    </row>
    <row r="91" spans="1:6">
      <c r="A91" s="8"/>
      <c r="B91" s="30"/>
      <c r="C91" s="8"/>
      <c r="D91" s="33"/>
      <c r="E91" s="8"/>
      <c r="F91" s="23"/>
    </row>
    <row r="92" spans="1:6">
      <c r="A92" s="13">
        <v>2.2999999999999998</v>
      </c>
      <c r="B92" s="14" t="s">
        <v>69</v>
      </c>
      <c r="C92" s="8"/>
      <c r="D92" s="33"/>
      <c r="E92" s="8"/>
      <c r="F92" s="23"/>
    </row>
    <row r="93" spans="1:6">
      <c r="A93" s="8"/>
      <c r="B93" s="62" t="s">
        <v>91</v>
      </c>
      <c r="C93" s="25" t="s">
        <v>2</v>
      </c>
      <c r="D93" s="26">
        <v>150</v>
      </c>
      <c r="E93" s="25"/>
      <c r="F93" s="27"/>
    </row>
    <row r="94" spans="1:6">
      <c r="A94" s="8"/>
      <c r="B94" s="18"/>
      <c r="C94" s="8"/>
      <c r="E94" s="8"/>
      <c r="F94" s="23"/>
    </row>
    <row r="95" spans="1:6">
      <c r="A95" s="13">
        <v>2.2999999999999998</v>
      </c>
      <c r="B95" s="40" t="s">
        <v>9</v>
      </c>
      <c r="C95" s="8"/>
      <c r="E95" s="8"/>
      <c r="F95" s="23"/>
    </row>
    <row r="96" spans="1:6">
      <c r="A96" s="13" t="s">
        <v>12</v>
      </c>
      <c r="B96" s="40" t="s">
        <v>52</v>
      </c>
      <c r="C96" s="8"/>
      <c r="E96" s="8"/>
      <c r="F96" s="23"/>
    </row>
    <row r="97" spans="1:6" ht="45" customHeight="1">
      <c r="A97" s="8"/>
      <c r="B97" s="38" t="s">
        <v>109</v>
      </c>
      <c r="C97" s="25" t="s">
        <v>2</v>
      </c>
      <c r="D97" s="26">
        <v>27500</v>
      </c>
      <c r="E97" s="25"/>
      <c r="F97" s="27"/>
    </row>
    <row r="98" spans="1:6" ht="34.5" customHeight="1">
      <c r="A98" s="8" t="s">
        <v>11</v>
      </c>
      <c r="B98" s="54" t="s">
        <v>47</v>
      </c>
      <c r="C98" s="25" t="s">
        <v>2</v>
      </c>
      <c r="D98" s="26">
        <v>1600</v>
      </c>
      <c r="E98" s="25"/>
      <c r="F98" s="27"/>
    </row>
    <row r="99" spans="1:6" ht="25.5">
      <c r="A99" s="8" t="s">
        <v>39</v>
      </c>
      <c r="B99" s="54" t="s">
        <v>46</v>
      </c>
      <c r="C99" s="25" t="s">
        <v>2</v>
      </c>
      <c r="D99" s="26">
        <v>1250</v>
      </c>
      <c r="E99" s="25"/>
      <c r="F99" s="27"/>
    </row>
    <row r="100" spans="1:6">
      <c r="A100" s="13"/>
      <c r="B100" s="30"/>
      <c r="C100" s="8"/>
      <c r="E100" s="8"/>
      <c r="F100" s="23"/>
    </row>
    <row r="101" spans="1:6" ht="25.5">
      <c r="A101" s="13">
        <v>2.4</v>
      </c>
      <c r="B101" s="63" t="s">
        <v>77</v>
      </c>
      <c r="C101" s="8"/>
      <c r="E101" s="8"/>
      <c r="F101" s="23"/>
    </row>
    <row r="102" spans="1:6">
      <c r="A102" s="13"/>
      <c r="B102" s="38" t="s">
        <v>49</v>
      </c>
      <c r="C102" s="25" t="s">
        <v>2</v>
      </c>
      <c r="D102" s="26">
        <v>7000</v>
      </c>
      <c r="E102" s="25"/>
      <c r="F102" s="27"/>
    </row>
    <row r="103" spans="1:6">
      <c r="A103" s="13">
        <v>2.8</v>
      </c>
      <c r="B103" s="14" t="s">
        <v>10</v>
      </c>
      <c r="C103" s="8"/>
      <c r="D103" s="19"/>
      <c r="E103" s="8"/>
      <c r="F103" s="23"/>
    </row>
    <row r="104" spans="1:6" ht="114.75">
      <c r="A104" s="13"/>
      <c r="B104" s="64" t="s">
        <v>104</v>
      </c>
      <c r="C104" s="64"/>
      <c r="D104" s="65"/>
      <c r="E104" s="8"/>
      <c r="F104" s="23"/>
    </row>
    <row r="105" spans="1:6">
      <c r="A105" s="8"/>
      <c r="B105" s="54" t="s">
        <v>40</v>
      </c>
      <c r="C105" s="25" t="s">
        <v>6</v>
      </c>
      <c r="D105" s="28">
        <v>6</v>
      </c>
      <c r="E105" s="25"/>
      <c r="F105" s="27"/>
    </row>
    <row r="106" spans="1:6">
      <c r="A106" s="8"/>
      <c r="B106" s="56" t="s">
        <v>41</v>
      </c>
      <c r="C106" s="32" t="s">
        <v>6</v>
      </c>
      <c r="D106" s="66">
        <v>9</v>
      </c>
      <c r="E106" s="32"/>
      <c r="F106" s="27"/>
    </row>
    <row r="107" spans="1:6">
      <c r="A107" s="8"/>
      <c r="B107" s="41"/>
      <c r="C107" s="8"/>
      <c r="D107" s="67"/>
      <c r="E107" s="8"/>
      <c r="F107" s="23"/>
    </row>
    <row r="108" spans="1:6">
      <c r="A108" s="13">
        <v>2.9</v>
      </c>
      <c r="B108" s="68" t="s">
        <v>50</v>
      </c>
      <c r="C108" s="8"/>
      <c r="D108" s="19"/>
      <c r="E108" s="8"/>
      <c r="F108" s="23"/>
    </row>
    <row r="109" spans="1:6" ht="25.5">
      <c r="A109" s="8"/>
      <c r="B109" s="54" t="s">
        <v>51</v>
      </c>
      <c r="C109" s="25" t="s">
        <v>2</v>
      </c>
      <c r="D109" s="28">
        <v>950</v>
      </c>
      <c r="E109" s="25"/>
      <c r="F109" s="27"/>
    </row>
    <row r="110" spans="1:6" ht="25.5">
      <c r="A110" s="13">
        <v>2.7</v>
      </c>
      <c r="B110" s="54" t="s">
        <v>68</v>
      </c>
      <c r="C110" s="25" t="s">
        <v>2</v>
      </c>
      <c r="D110" s="28">
        <v>300</v>
      </c>
      <c r="E110" s="25"/>
      <c r="F110" s="27"/>
    </row>
    <row r="111" spans="1:6">
      <c r="A111" s="13"/>
      <c r="B111" s="41"/>
      <c r="C111" s="8"/>
      <c r="D111" s="19"/>
      <c r="E111" s="8"/>
      <c r="F111" s="23"/>
    </row>
    <row r="112" spans="1:6">
      <c r="A112" s="13">
        <v>2.9</v>
      </c>
      <c r="B112" s="68" t="s">
        <v>87</v>
      </c>
      <c r="C112" s="8"/>
      <c r="D112" s="19"/>
      <c r="E112" s="8"/>
      <c r="F112" s="23"/>
    </row>
    <row r="113" spans="1:6">
      <c r="A113" s="8" t="s">
        <v>12</v>
      </c>
      <c r="B113" s="24" t="s">
        <v>88</v>
      </c>
      <c r="C113" s="25" t="s">
        <v>16</v>
      </c>
      <c r="D113" s="26">
        <v>3500</v>
      </c>
      <c r="E113" s="25"/>
      <c r="F113" s="27"/>
    </row>
    <row r="114" spans="1:6">
      <c r="A114" s="8"/>
      <c r="B114" s="42"/>
      <c r="C114" s="25"/>
      <c r="D114" s="26"/>
      <c r="E114" s="25"/>
      <c r="F114" s="27"/>
    </row>
    <row r="115" spans="1:6" ht="13.5" thickBot="1">
      <c r="A115" s="13"/>
      <c r="B115" s="41"/>
      <c r="C115" s="8"/>
      <c r="D115" s="19"/>
      <c r="E115" s="8"/>
      <c r="F115" s="23"/>
    </row>
    <row r="116" spans="1:6" ht="13.5" thickBot="1">
      <c r="A116" s="8"/>
      <c r="B116" s="69" t="s">
        <v>27</v>
      </c>
      <c r="C116" s="58"/>
      <c r="D116" s="59"/>
      <c r="E116" s="58"/>
      <c r="F116" s="60"/>
    </row>
    <row r="117" spans="1:6">
      <c r="A117" s="8"/>
      <c r="B117" s="14"/>
      <c r="C117" s="13"/>
      <c r="D117" s="15"/>
      <c r="E117" s="13"/>
      <c r="F117" s="70"/>
    </row>
    <row r="118" spans="1:6">
      <c r="E118" s="20"/>
      <c r="F118" s="16"/>
    </row>
    <row r="119" spans="1:6">
      <c r="A119" s="71">
        <v>3</v>
      </c>
      <c r="B119" s="17" t="s">
        <v>42</v>
      </c>
      <c r="E119" s="20"/>
      <c r="F119" s="16"/>
    </row>
    <row r="120" spans="1:6">
      <c r="A120" s="72"/>
      <c r="B120" s="17"/>
      <c r="E120" s="20"/>
      <c r="F120" s="16"/>
    </row>
    <row r="121" spans="1:6">
      <c r="A121" s="72">
        <v>3.1</v>
      </c>
      <c r="B121" s="73" t="s">
        <v>28</v>
      </c>
      <c r="C121" s="55" t="s">
        <v>2</v>
      </c>
      <c r="D121" s="74">
        <v>5500</v>
      </c>
      <c r="E121" s="25"/>
      <c r="F121" s="27"/>
    </row>
    <row r="122" spans="1:6">
      <c r="A122" s="72"/>
      <c r="B122" s="17"/>
      <c r="C122" s="75"/>
      <c r="D122" s="76"/>
      <c r="E122" s="8"/>
      <c r="F122" s="23"/>
    </row>
    <row r="123" spans="1:6">
      <c r="A123" s="72">
        <v>3.2</v>
      </c>
      <c r="B123" s="73" t="s">
        <v>43</v>
      </c>
      <c r="C123" s="55" t="s">
        <v>2</v>
      </c>
      <c r="D123" s="74">
        <v>2500</v>
      </c>
      <c r="E123" s="25"/>
      <c r="F123" s="27"/>
    </row>
    <row r="124" spans="1:6">
      <c r="A124" s="72"/>
      <c r="B124" s="17"/>
      <c r="C124" s="75"/>
      <c r="E124" s="8"/>
      <c r="F124" s="23"/>
    </row>
    <row r="125" spans="1:6">
      <c r="A125" s="72">
        <v>3.3</v>
      </c>
      <c r="B125" s="73" t="s">
        <v>44</v>
      </c>
      <c r="C125" s="55" t="s">
        <v>6</v>
      </c>
      <c r="D125" s="26">
        <v>30</v>
      </c>
      <c r="E125" s="25"/>
      <c r="F125" s="27"/>
    </row>
    <row r="126" spans="1:6">
      <c r="A126" s="72"/>
      <c r="B126" s="17"/>
      <c r="C126" s="75"/>
      <c r="E126" s="8"/>
      <c r="F126" s="23"/>
    </row>
    <row r="127" spans="1:6">
      <c r="A127" s="72">
        <v>3.4</v>
      </c>
      <c r="B127" s="73" t="s">
        <v>31</v>
      </c>
      <c r="C127" s="55" t="s">
        <v>6</v>
      </c>
      <c r="D127" s="26">
        <v>2</v>
      </c>
      <c r="E127" s="25"/>
      <c r="F127" s="27"/>
    </row>
    <row r="128" spans="1:6" ht="13.5" thickBot="1">
      <c r="A128" s="72"/>
      <c r="B128" s="17"/>
      <c r="C128" s="75"/>
      <c r="E128" s="8"/>
      <c r="F128" s="23"/>
    </row>
    <row r="129" spans="1:6" ht="13.5" thickBot="1">
      <c r="B129" s="77" t="s">
        <v>29</v>
      </c>
      <c r="C129" s="78"/>
      <c r="D129" s="79"/>
      <c r="E129" s="80"/>
      <c r="F129" s="81"/>
    </row>
    <row r="130" spans="1:6">
      <c r="B130" s="17"/>
      <c r="C130" s="17"/>
      <c r="D130" s="82"/>
      <c r="E130" s="20"/>
      <c r="F130" s="16"/>
    </row>
    <row r="131" spans="1:6">
      <c r="B131" s="17" t="s">
        <v>32</v>
      </c>
      <c r="D131" s="76"/>
    </row>
    <row r="132" spans="1:6" ht="13.5" thickBot="1">
      <c r="B132" s="17"/>
      <c r="D132" s="76"/>
    </row>
    <row r="133" spans="1:6" ht="13.5" thickBot="1">
      <c r="A133" s="72">
        <v>1</v>
      </c>
      <c r="B133" s="77" t="s">
        <v>24</v>
      </c>
      <c r="C133" s="78"/>
      <c r="D133" s="84"/>
      <c r="E133" s="78"/>
      <c r="F133" s="85"/>
    </row>
    <row r="134" spans="1:6" ht="13.5" thickBot="1">
      <c r="D134" s="76"/>
    </row>
    <row r="135" spans="1:6" ht="13.5" thickBot="1">
      <c r="A135" s="72">
        <v>2</v>
      </c>
      <c r="B135" s="77" t="s">
        <v>25</v>
      </c>
      <c r="C135" s="78"/>
      <c r="D135" s="78"/>
      <c r="E135" s="78"/>
      <c r="F135" s="85"/>
    </row>
    <row r="136" spans="1:6" ht="13.5" thickBot="1">
      <c r="D136" s="11"/>
    </row>
    <row r="137" spans="1:6" ht="13.5" thickBot="1">
      <c r="A137" s="72">
        <v>3</v>
      </c>
      <c r="B137" s="77" t="s">
        <v>30</v>
      </c>
      <c r="C137" s="78"/>
      <c r="D137" s="78"/>
      <c r="E137" s="78"/>
      <c r="F137" s="85"/>
    </row>
    <row r="138" spans="1:6" ht="13.5" thickBot="1">
      <c r="D138" s="11"/>
    </row>
    <row r="139" spans="1:6" ht="13.5" thickBot="1">
      <c r="B139" s="77" t="s">
        <v>33</v>
      </c>
      <c r="C139" s="78"/>
      <c r="D139" s="78"/>
      <c r="E139" s="78"/>
      <c r="F139" s="85"/>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6B1C4C-0933-472F-83E0-20C623E02D6F}">
  <ds:schemaRefs>
    <ds:schemaRef ds:uri="http://schemas.microsoft.com/sharepoint/v3/contenttype/forms"/>
  </ds:schemaRefs>
</ds:datastoreItem>
</file>

<file path=customXml/itemProps2.xml><?xml version="1.0" encoding="utf-8"?>
<ds:datastoreItem xmlns:ds="http://schemas.openxmlformats.org/officeDocument/2006/customXml" ds:itemID="{83D3FEDD-157A-49E9-BE64-AEAF79BDEDA4}">
  <ds:schemaRefs>
    <ds:schemaRef ds:uri="http://schemas.microsoft.com/office/2006/metadata/properties"/>
    <ds:schemaRef ds:uri="http://schemas.microsoft.com/office/infopath/2007/PartnerControls"/>
    <ds:schemaRef ds:uri="db23c72c-e112-43fc-8a02-148203d9c31c"/>
  </ds:schemaRefs>
</ds:datastoreItem>
</file>

<file path=customXml/itemProps3.xml><?xml version="1.0" encoding="utf-8"?>
<ds:datastoreItem xmlns:ds="http://schemas.openxmlformats.org/officeDocument/2006/customXml" ds:itemID="{A613F7FE-B115-4CF7-AE35-05D3E98E4C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sum</vt:lpstr>
      <vt:lpstr>Summary</vt:lpstr>
      <vt:lpstr>HVAC 15</vt:lpstr>
      <vt:lpstr>HVAC 16</vt:lpstr>
      <vt:lpstr>Fire 15</vt:lpstr>
      <vt:lpstr>Fire 16</vt:lpstr>
      <vt:lpstr>BLANK BOQ</vt:lpstr>
      <vt:lpstr>'Fire 15'!Print_Area</vt:lpstr>
      <vt:lpstr>'Fire 16'!Print_Area</vt:lpstr>
      <vt:lpstr>'HVAC 15'!Print_Area</vt:lpstr>
      <vt:lpstr>'HVAC 16'!Print_Area</vt:lpstr>
      <vt:lpstr>sum!Print_Area</vt:lpstr>
      <vt:lpstr>Summary!Print_Area</vt:lpstr>
      <vt:lpstr>'BLANK BOQ'!Print_Titles</vt:lpstr>
      <vt:lpstr>'Fire 15'!Print_Titles</vt:lpstr>
      <vt:lpstr>'Fire 16'!Print_Titles</vt:lpstr>
      <vt:lpstr>'HVAC 15'!Print_Titles</vt:lpstr>
      <vt:lpstr>'HVAC 16'!Print_Titles</vt:lpstr>
    </vt:vector>
  </TitlesOfParts>
  <Company>sst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Rehan Aslam</cp:lastModifiedBy>
  <cp:lastPrinted>2023-05-23T09:46:46Z</cp:lastPrinted>
  <dcterms:created xsi:type="dcterms:W3CDTF">2015-01-30T09:33:41Z</dcterms:created>
  <dcterms:modified xsi:type="dcterms:W3CDTF">2024-06-20T06:52:37Z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2022-04-27T14:48:15Z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2b05cd81-4475-4b3a-9d17-181b5133094b</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