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692CD85E-B5D8-43B2-8437-3F1F656BBB07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C420" i="3" l="1"/>
  <c r="E415" i="3"/>
  <c r="F415" i="3" s="1"/>
  <c r="E414" i="3" l="1"/>
  <c r="F414" i="3" s="1"/>
  <c r="E413" i="3"/>
  <c r="F413" i="3" s="1"/>
  <c r="E263" i="12" l="1"/>
  <c r="E262" i="12"/>
  <c r="E261" i="12"/>
  <c r="E260" i="12"/>
  <c r="E259" i="12"/>
  <c r="E258" i="12"/>
  <c r="E257" i="12" l="1"/>
  <c r="K393" i="12" l="1"/>
  <c r="E256" i="12"/>
  <c r="K392" i="12" l="1"/>
  <c r="E255" i="12"/>
  <c r="E254" i="12"/>
  <c r="E253" i="12"/>
  <c r="E252" i="12"/>
  <c r="E251" i="12"/>
  <c r="K391" i="12" l="1"/>
  <c r="K390" i="12"/>
  <c r="E250" i="12"/>
  <c r="E249" i="12"/>
  <c r="E248" i="12"/>
  <c r="F426" i="3"/>
  <c r="C425" i="3"/>
  <c r="C422" i="3"/>
  <c r="F422" i="3" l="1"/>
  <c r="C426" i="3"/>
  <c r="C421" i="3"/>
  <c r="E417" i="3"/>
  <c r="E416" i="3"/>
  <c r="F416" i="3" s="1"/>
  <c r="F424" i="3" l="1"/>
  <c r="F427" i="3" s="1"/>
  <c r="F428" i="3" s="1"/>
  <c r="F417" i="3"/>
  <c r="M428" i="3" l="1"/>
  <c r="K389" i="12" l="1"/>
  <c r="E247" i="12"/>
  <c r="E246" i="12"/>
  <c r="K388" i="12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12" i="3" l="1"/>
  <c r="F412" i="3" s="1"/>
  <c r="E411" i="3"/>
  <c r="F411" i="3" s="1"/>
  <c r="E410" i="3"/>
  <c r="F410" i="3" l="1"/>
  <c r="E418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6" i="3"/>
  <c r="F436" i="3" s="1"/>
  <c r="E320" i="3" l="1"/>
  <c r="F320" i="3" l="1"/>
  <c r="K332" i="3"/>
  <c r="K333" i="3" s="1"/>
  <c r="K334" i="3" s="1"/>
  <c r="E313" i="3"/>
  <c r="F313" i="3" s="1"/>
  <c r="E434" i="3"/>
  <c r="F43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41" i="3"/>
  <c r="F441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<sst xmlns="http://schemas.openxmlformats.org/spreadsheetml/2006/main" count="10585" uniqueCount="8116">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</sst>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850" workbookViewId="0">
      <selection activeCell="E1862" sqref="E186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7" t="s">
        <v>3255</v>
      </c>
      <c r="F1120" s="767"/>
      <c r="G1120" s="76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8" t="s">
        <v>4176</v>
      </c>
      <c r="B1490" s="770"/>
      <c r="C1490" s="772" t="s">
        <v>4177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6" t="s">
        <v>4984</v>
      </c>
      <c r="D1803" s="77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7" t="s">
        <v>5223</v>
      </c>
      <c r="I1893" s="77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9" t="s">
        <v>5540</v>
      </c>
      <c r="E2010" s="78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81" t="s">
        <v>5632</v>
      </c>
      <c r="G2048" s="78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61" t="s">
        <v>5963</v>
      </c>
      <c r="D2183" s="761"/>
      <c r="E2183" s="76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7"/>
      <c r="B2303" s="72" t="s">
        <v>6252</v>
      </c>
      <c r="C2303" s="250"/>
      <c r="D2303" s="298"/>
      <c r="E2303" s="209"/>
    </row>
    <row r="2304" spans="1:5" ht="20.25" customHeight="1" x14ac:dyDescent="0.3">
      <c r="A2304" s="75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9" t="s">
        <v>6575</v>
      </c>
      <c r="E2443" s="75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0" t="s">
        <v>6583</v>
      </c>
      <c r="C2446" s="76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zoomScale="90" zoomScaleNormal="90" workbookViewId="0">
      <pane ySplit="2" topLeftCell="A246" activePane="bottomLeft" state="frozen"/>
      <selection pane="bottomLeft" activeCell="C265" sqref="C26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35749274</v>
      </c>
      <c r="M4" s="382">
        <f>L4+L5+L6</f>
        <v>78139734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40140460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63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4">
        <v>45449</v>
      </c>
      <c r="B249" s="655" t="s">
        <v>7987</v>
      </c>
      <c r="C249" s="348">
        <v>400000</v>
      </c>
      <c r="D249" s="348"/>
      <c r="E249" s="349">
        <f t="shared" si="10"/>
        <v>11786836</v>
      </c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4">
        <v>45453</v>
      </c>
      <c r="B250" s="655" t="s">
        <v>8103</v>
      </c>
      <c r="C250" s="348">
        <v>500000</v>
      </c>
      <c r="D250" s="348"/>
      <c r="E250" s="349">
        <f t="shared" si="10"/>
        <v>11286836</v>
      </c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4">
        <v>45454</v>
      </c>
      <c r="B251" s="655" t="s">
        <v>8104</v>
      </c>
      <c r="C251" s="348">
        <v>200000</v>
      </c>
      <c r="D251" s="348"/>
      <c r="E251" s="349">
        <f t="shared" si="10"/>
        <v>11086836</v>
      </c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4">
        <v>45454</v>
      </c>
      <c r="B252" s="655" t="s">
        <v>8104</v>
      </c>
      <c r="C252" s="348">
        <v>200000</v>
      </c>
      <c r="D252" s="348"/>
      <c r="E252" s="349">
        <f t="shared" si="10"/>
        <v>10886836</v>
      </c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4">
        <v>45454</v>
      </c>
      <c r="B253" s="655" t="s">
        <v>8105</v>
      </c>
      <c r="C253" s="348">
        <v>200000</v>
      </c>
      <c r="D253" s="348"/>
      <c r="E253" s="349">
        <f t="shared" si="10"/>
        <v>10686836</v>
      </c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4">
        <v>45454</v>
      </c>
      <c r="B254" s="655" t="s">
        <v>8106</v>
      </c>
      <c r="C254" s="348">
        <v>100000</v>
      </c>
      <c r="D254" s="348"/>
      <c r="E254" s="349">
        <f t="shared" si="10"/>
        <v>10586836</v>
      </c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4">
        <v>45454</v>
      </c>
      <c r="B255" s="655" t="s">
        <v>8107</v>
      </c>
      <c r="C255" s="348">
        <v>193760</v>
      </c>
      <c r="D255" s="348"/>
      <c r="E255" s="349">
        <f t="shared" si="10"/>
        <v>10393076</v>
      </c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4">
        <v>45454</v>
      </c>
      <c r="B256" s="655" t="s">
        <v>8108</v>
      </c>
      <c r="C256" s="348">
        <v>300000</v>
      </c>
      <c r="D256" s="348"/>
      <c r="E256" s="349">
        <f t="shared" si="10"/>
        <v>10093076</v>
      </c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4">
        <v>45455</v>
      </c>
      <c r="B257" s="655" t="s">
        <v>8108</v>
      </c>
      <c r="C257" s="348">
        <v>200000</v>
      </c>
      <c r="D257" s="348"/>
      <c r="E257" s="349">
        <f t="shared" si="10"/>
        <v>9893076</v>
      </c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4">
        <v>45456</v>
      </c>
      <c r="B258" s="655" t="s">
        <v>7668</v>
      </c>
      <c r="C258" s="348">
        <v>54400</v>
      </c>
      <c r="D258" s="348"/>
      <c r="E258" s="349">
        <f t="shared" si="10"/>
        <v>9838676</v>
      </c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4">
        <v>45456</v>
      </c>
      <c r="B259" s="655" t="s">
        <v>8110</v>
      </c>
      <c r="C259" s="348">
        <v>500000</v>
      </c>
      <c r="D259" s="348"/>
      <c r="E259" s="349">
        <f t="shared" si="10"/>
        <v>9338676</v>
      </c>
      <c r="G259" s="669">
        <v>45347</v>
      </c>
      <c r="H259" s="655" t="s">
        <v>7944</v>
      </c>
      <c r="I259" s="348">
        <v>100000</v>
      </c>
      <c r="J259" s="349"/>
      <c r="K259" s="420">
        <f t="shared" ref="K259:K393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4">
        <v>45456</v>
      </c>
      <c r="B260" s="655" t="s">
        <v>7641</v>
      </c>
      <c r="C260" s="348">
        <v>185000</v>
      </c>
      <c r="D260" s="348"/>
      <c r="E260" s="349">
        <f t="shared" si="10"/>
        <v>9153676</v>
      </c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4">
        <v>45457</v>
      </c>
      <c r="B261" s="655" t="s">
        <v>8111</v>
      </c>
      <c r="C261" s="348">
        <v>40000</v>
      </c>
      <c r="D261" s="348"/>
      <c r="E261" s="349">
        <f t="shared" si="10"/>
        <v>9113676</v>
      </c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4">
        <v>45457</v>
      </c>
      <c r="B262" s="655" t="s">
        <v>8112</v>
      </c>
      <c r="C262" s="348">
        <v>215140</v>
      </c>
      <c r="D262" s="348"/>
      <c r="E262" s="349">
        <f t="shared" si="10"/>
        <v>8898536</v>
      </c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4">
        <v>45457</v>
      </c>
      <c r="B263" s="655" t="s">
        <v>8113</v>
      </c>
      <c r="C263" s="348">
        <v>30000</v>
      </c>
      <c r="D263" s="348"/>
      <c r="E263" s="349">
        <f t="shared" si="10"/>
        <v>8868536</v>
      </c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ht="30" x14ac:dyDescent="0.25">
      <c r="A390" s="16"/>
      <c r="B390" s="337"/>
      <c r="C390" s="348"/>
      <c r="D390" s="348"/>
      <c r="E390" s="349"/>
      <c r="G390" s="669">
        <v>45451</v>
      </c>
      <c r="H390" s="337" t="s">
        <v>8101</v>
      </c>
      <c r="I390" s="348">
        <v>83000</v>
      </c>
      <c r="J390" s="348"/>
      <c r="K390" s="420">
        <f t="shared" si="11"/>
        <v>181629.66999999993</v>
      </c>
      <c r="N390" s="16"/>
      <c r="O390" s="655"/>
      <c r="P390" s="348"/>
      <c r="Q390" s="348"/>
      <c r="R390" s="563"/>
    </row>
    <row r="391" spans="1:18" ht="30" x14ac:dyDescent="0.25">
      <c r="A391" s="16"/>
      <c r="B391" s="337"/>
      <c r="C391" s="348"/>
      <c r="D391" s="348"/>
      <c r="E391" s="349"/>
      <c r="G391" s="669">
        <v>45453</v>
      </c>
      <c r="H391" s="337" t="s">
        <v>7963</v>
      </c>
      <c r="I391" s="348">
        <v>10200</v>
      </c>
      <c r="J391" s="348"/>
      <c r="K391" s="420">
        <f t="shared" si="11"/>
        <v>171429.66999999993</v>
      </c>
      <c r="N391" s="16"/>
      <c r="O391" s="655"/>
      <c r="P391" s="348"/>
      <c r="Q391" s="348"/>
      <c r="R391" s="563"/>
    </row>
    <row r="392" spans="1:18" ht="47.25" x14ac:dyDescent="0.25">
      <c r="A392" s="16"/>
      <c r="B392" s="337"/>
      <c r="C392" s="348"/>
      <c r="D392" s="348"/>
      <c r="E392" s="349"/>
      <c r="G392" s="669">
        <v>45453</v>
      </c>
      <c r="H392" s="670" t="s">
        <v>8102</v>
      </c>
      <c r="I392" s="348">
        <v>40000</v>
      </c>
      <c r="J392" s="348"/>
      <c r="K392" s="420">
        <f t="shared" si="11"/>
        <v>131429.66999999993</v>
      </c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669">
        <v>45455</v>
      </c>
      <c r="H393" s="337" t="s">
        <v>8109</v>
      </c>
      <c r="I393" s="348">
        <v>80000</v>
      </c>
      <c r="J393" s="348"/>
      <c r="K393" s="420">
        <f t="shared" si="11"/>
        <v>51429.669999999925</v>
      </c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8" t="s">
        <v>7486</v>
      </c>
      <c r="B1" s="818"/>
      <c r="D1" s="814" t="s">
        <v>7473</v>
      </c>
      <c r="E1" s="814"/>
      <c r="G1" s="814" t="s">
        <v>7439</v>
      </c>
      <c r="H1" s="814"/>
      <c r="J1" s="814" t="s">
        <v>7434</v>
      </c>
      <c r="K1" s="814"/>
      <c r="M1" s="814" t="s">
        <v>7335</v>
      </c>
      <c r="N1" s="814"/>
      <c r="P1" s="814" t="s">
        <v>7336</v>
      </c>
      <c r="Q1" s="814"/>
      <c r="S1" s="814" t="s">
        <v>7332</v>
      </c>
      <c r="T1" s="814"/>
      <c r="V1" s="814" t="s">
        <v>7313</v>
      </c>
      <c r="W1" s="814"/>
      <c r="Y1" s="814" t="s">
        <v>7468</v>
      </c>
      <c r="Z1" s="814"/>
      <c r="AB1" s="814" t="s">
        <v>7314</v>
      </c>
      <c r="AC1" s="814"/>
      <c r="AE1" s="814" t="s">
        <v>7147</v>
      </c>
      <c r="AF1" s="814"/>
      <c r="AH1" s="814" t="s">
        <v>7121</v>
      </c>
      <c r="AI1" s="814"/>
      <c r="AK1" s="818" t="s">
        <v>7218</v>
      </c>
      <c r="AL1" s="818"/>
      <c r="AN1" s="819" t="s">
        <v>7220</v>
      </c>
      <c r="AO1" s="819"/>
      <c r="AP1" s="819"/>
      <c r="AR1" s="814" t="s">
        <v>7235</v>
      </c>
      <c r="AS1" s="814"/>
      <c r="AU1" s="814" t="s">
        <v>7230</v>
      </c>
      <c r="AV1" s="814"/>
      <c r="AX1" s="814" t="s">
        <v>7238</v>
      </c>
      <c r="AY1" s="814"/>
      <c r="BA1" s="814" t="s">
        <v>7252</v>
      </c>
      <c r="BB1" s="814"/>
      <c r="BD1" s="819" t="s">
        <v>87</v>
      </c>
      <c r="BE1" s="819"/>
      <c r="BF1" s="819"/>
      <c r="BH1" s="814" t="s">
        <v>7273</v>
      </c>
      <c r="BI1" s="81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7"/>
      <c r="BE18" s="817"/>
      <c r="BF18" s="81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7"/>
      <c r="AO20" s="817"/>
      <c r="AP20" s="81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5"/>
  <sheetViews>
    <sheetView tabSelected="1" zoomScaleNormal="100" zoomScaleSheetLayoutView="110" workbookViewId="0">
      <pane ySplit="1" topLeftCell="A404" activePane="bottomLeft" state="frozen"/>
      <selection pane="bottomLeft" activeCell="L422" sqref="L42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5" t="s">
        <v>122</v>
      </c>
      <c r="C4" s="826"/>
      <c r="D4" s="826"/>
      <c r="E4" s="826"/>
      <c r="F4" s="82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5" t="s">
        <v>122</v>
      </c>
      <c r="C7" s="826"/>
      <c r="D7" s="826"/>
      <c r="E7" s="826"/>
      <c r="F7" s="82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5" t="s">
        <v>122</v>
      </c>
      <c r="C9" s="826"/>
      <c r="D9" s="826"/>
      <c r="E9" s="826"/>
      <c r="F9" s="82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5" t="s">
        <v>122</v>
      </c>
      <c r="C10" s="826"/>
      <c r="D10" s="826"/>
      <c r="E10" s="826"/>
      <c r="F10" s="82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5" t="s">
        <v>122</v>
      </c>
      <c r="C11" s="826"/>
      <c r="D11" s="826"/>
      <c r="E11" s="826"/>
      <c r="F11" s="82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5" t="s">
        <v>122</v>
      </c>
      <c r="C18" s="826"/>
      <c r="D18" s="826"/>
      <c r="E18" s="826"/>
      <c r="F18" s="82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5" t="s">
        <v>122</v>
      </c>
      <c r="C19" s="826"/>
      <c r="D19" s="826"/>
      <c r="E19" s="826"/>
      <c r="F19" s="82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5" t="s">
        <v>122</v>
      </c>
      <c r="C20" s="826"/>
      <c r="D20" s="826"/>
      <c r="E20" s="826"/>
      <c r="F20" s="82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5" t="s">
        <v>122</v>
      </c>
      <c r="C26" s="826"/>
      <c r="D26" s="826"/>
      <c r="E26" s="826"/>
      <c r="F26" s="82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5" t="s">
        <v>122</v>
      </c>
      <c r="C31" s="826"/>
      <c r="D31" s="826"/>
      <c r="E31" s="826"/>
      <c r="F31" s="82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5" t="s">
        <v>122</v>
      </c>
      <c r="C36" s="826"/>
      <c r="D36" s="826"/>
      <c r="E36" s="826"/>
      <c r="F36" s="82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5" t="s">
        <v>122</v>
      </c>
      <c r="C37" s="826"/>
      <c r="D37" s="826"/>
      <c r="E37" s="826"/>
      <c r="F37" s="82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5" t="s">
        <v>122</v>
      </c>
      <c r="C43" s="826"/>
      <c r="D43" s="826"/>
      <c r="E43" s="826"/>
      <c r="F43" s="82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5" t="s">
        <v>122</v>
      </c>
      <c r="C44" s="826"/>
      <c r="D44" s="826"/>
      <c r="E44" s="826"/>
      <c r="F44" s="82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5" t="s">
        <v>122</v>
      </c>
      <c r="C46" s="826"/>
      <c r="D46" s="826"/>
      <c r="E46" s="826"/>
      <c r="F46" s="82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5" t="s">
        <v>122</v>
      </c>
      <c r="C49" s="826"/>
      <c r="D49" s="826"/>
      <c r="E49" s="826"/>
      <c r="F49" s="82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5" t="s">
        <v>122</v>
      </c>
      <c r="C50" s="826"/>
      <c r="D50" s="826"/>
      <c r="E50" s="826"/>
      <c r="F50" s="82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5" t="s">
        <v>122</v>
      </c>
      <c r="C69" s="826"/>
      <c r="D69" s="826"/>
      <c r="E69" s="826"/>
      <c r="F69" s="82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5" t="s">
        <v>122</v>
      </c>
      <c r="C82" s="826"/>
      <c r="D82" s="826"/>
      <c r="E82" s="826"/>
      <c r="F82" s="82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0" t="s">
        <v>7956</v>
      </c>
      <c r="B327" s="821"/>
      <c r="C327" s="821"/>
      <c r="D327" s="821"/>
      <c r="E327" s="821"/>
      <c r="F327" s="821"/>
      <c r="G327" s="821"/>
      <c r="H327" s="821"/>
      <c r="I327" s="821"/>
      <c r="J327" s="822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0" t="s">
        <v>7955</v>
      </c>
      <c r="B353" s="821"/>
      <c r="C353" s="821"/>
      <c r="D353" s="821"/>
      <c r="E353" s="821"/>
      <c r="F353" s="821"/>
      <c r="G353" s="821"/>
      <c r="H353" s="821"/>
      <c r="I353" s="821"/>
      <c r="J353" s="822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0" t="s">
        <v>7996</v>
      </c>
      <c r="B371" s="821"/>
      <c r="C371" s="821"/>
      <c r="D371" s="821"/>
      <c r="E371" s="821"/>
      <c r="F371" s="821"/>
      <c r="G371" s="821"/>
      <c r="H371" s="821"/>
      <c r="I371" s="821"/>
      <c r="J371" s="822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0" t="s">
        <v>8043</v>
      </c>
      <c r="B394" s="821"/>
      <c r="C394" s="821"/>
      <c r="D394" s="821"/>
      <c r="E394" s="821"/>
      <c r="F394" s="821"/>
      <c r="G394" s="821"/>
      <c r="H394" s="821"/>
      <c r="I394" s="821"/>
      <c r="J394" s="822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823" t="s">
        <v>8100</v>
      </c>
      <c r="B407" s="823"/>
      <c r="C407" s="823"/>
      <c r="D407" s="823"/>
      <c r="E407" s="823"/>
      <c r="F407" s="823"/>
      <c r="G407" s="823"/>
      <c r="H407" s="823"/>
      <c r="I407" s="824"/>
      <c r="J407" s="554"/>
    </row>
    <row r="408" spans="1:12" s="7" customFormat="1" ht="15.75" x14ac:dyDescent="0.25">
      <c r="A408" s="823"/>
      <c r="B408" s="823"/>
      <c r="C408" s="823"/>
      <c r="D408" s="823"/>
      <c r="E408" s="823"/>
      <c r="F408" s="823"/>
      <c r="G408" s="823"/>
      <c r="H408" s="823"/>
      <c r="I408" s="824"/>
      <c r="J408" s="554"/>
    </row>
    <row r="409" spans="1:12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2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2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2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2" s="7" customFormat="1" ht="15.75" x14ac:dyDescent="0.25">
      <c r="A413" s="6">
        <v>1043</v>
      </c>
      <c r="B413" s="5" t="s">
        <v>7716</v>
      </c>
      <c r="C413" s="685">
        <v>1383462</v>
      </c>
      <c r="D413" s="34">
        <v>0.13</v>
      </c>
      <c r="E413" s="11">
        <f t="shared" ref="E413:E414" si="59">D413*C413</f>
        <v>179850.06</v>
      </c>
      <c r="F413" s="685">
        <f t="shared" ref="F413:F414" si="60">E413+C413</f>
        <v>1563312.06</v>
      </c>
      <c r="G413" s="5"/>
      <c r="H413" s="494" t="s">
        <v>7312</v>
      </c>
      <c r="I413" s="614"/>
      <c r="J413" s="554">
        <v>45444</v>
      </c>
      <c r="K413" s="35"/>
      <c r="L413" s="7" t="s">
        <v>8114</v>
      </c>
    </row>
    <row r="414" spans="1:12" s="7" customFormat="1" ht="15.75" x14ac:dyDescent="0.25">
      <c r="A414" s="6">
        <v>1044</v>
      </c>
      <c r="B414" s="5" t="s">
        <v>7716</v>
      </c>
      <c r="C414" s="685">
        <v>803250</v>
      </c>
      <c r="D414" s="34">
        <v>0.13</v>
      </c>
      <c r="E414" s="11">
        <f t="shared" si="59"/>
        <v>104422.5</v>
      </c>
      <c r="F414" s="685">
        <f t="shared" si="60"/>
        <v>907672.5</v>
      </c>
      <c r="G414" s="5"/>
      <c r="H414" s="494" t="s">
        <v>7312</v>
      </c>
      <c r="I414" s="614"/>
      <c r="J414" s="554">
        <v>45444</v>
      </c>
      <c r="K414" s="35"/>
      <c r="L414" s="7" t="s">
        <v>8115</v>
      </c>
    </row>
    <row r="415" spans="1:12" s="7" customFormat="1" ht="15.75" x14ac:dyDescent="0.25">
      <c r="A415" s="6">
        <v>1045</v>
      </c>
      <c r="B415" s="5" t="s">
        <v>156</v>
      </c>
      <c r="C415" s="11">
        <v>256608</v>
      </c>
      <c r="D415" s="34">
        <v>0.1</v>
      </c>
      <c r="E415" s="11">
        <f>D415*C415</f>
        <v>25660.800000000003</v>
      </c>
      <c r="F415" s="11">
        <f>E415+C415</f>
        <v>282268.79999999999</v>
      </c>
      <c r="G415" s="554">
        <v>45444</v>
      </c>
      <c r="H415" s="494" t="s">
        <v>7312</v>
      </c>
      <c r="I415" s="614"/>
      <c r="J415" s="554">
        <v>45444</v>
      </c>
    </row>
    <row r="416" spans="1:12" s="7" customFormat="1" ht="15.75" x14ac:dyDescent="0.25">
      <c r="A416" s="742" t="s">
        <v>124</v>
      </c>
      <c r="B416" s="5" t="s">
        <v>7886</v>
      </c>
      <c r="C416" s="11">
        <v>1796667</v>
      </c>
      <c r="D416" s="34">
        <v>0.13</v>
      </c>
      <c r="E416" s="11">
        <f>D416*C416</f>
        <v>233566.71000000002</v>
      </c>
      <c r="F416" s="11">
        <f t="shared" ref="F416:F417" si="61">E416+C416</f>
        <v>2030233.71</v>
      </c>
      <c r="G416" s="554">
        <v>45352</v>
      </c>
      <c r="H416" s="494" t="s">
        <v>271</v>
      </c>
      <c r="I416" s="668"/>
      <c r="J416" s="554">
        <v>45444</v>
      </c>
      <c r="K416" s="35"/>
    </row>
    <row r="417" spans="1:13" s="7" customFormat="1" ht="15.75" x14ac:dyDescent="0.25">
      <c r="A417" s="742" t="s">
        <v>51</v>
      </c>
      <c r="B417" s="5" t="s">
        <v>7886</v>
      </c>
      <c r="C417" s="11">
        <v>1731334</v>
      </c>
      <c r="D417" s="34">
        <v>0.13</v>
      </c>
      <c r="E417" s="11">
        <f>D417*C417</f>
        <v>225073.42</v>
      </c>
      <c r="F417" s="11">
        <f t="shared" si="61"/>
        <v>1956407.42</v>
      </c>
      <c r="G417" s="554">
        <v>45383</v>
      </c>
      <c r="H417" s="494" t="s">
        <v>271</v>
      </c>
      <c r="I417" s="668"/>
      <c r="J417" s="554">
        <v>45444</v>
      </c>
      <c r="K417" s="35"/>
    </row>
    <row r="418" spans="1:13" s="7" customFormat="1" ht="16.5" thickBot="1" x14ac:dyDescent="0.3">
      <c r="A418" s="699"/>
      <c r="B418" s="5"/>
      <c r="C418" s="11"/>
      <c r="D418" s="34"/>
      <c r="E418" s="11">
        <f>SUM(E407:E417)</f>
        <v>879384.29</v>
      </c>
      <c r="F418" s="11"/>
      <c r="G418" s="556"/>
      <c r="H418" s="494"/>
      <c r="I418" s="668"/>
      <c r="J418" s="554"/>
    </row>
    <row r="419" spans="1:13" s="7" customFormat="1" ht="24" thickBot="1" x14ac:dyDescent="0.3">
      <c r="A419" s="820" t="s">
        <v>7996</v>
      </c>
      <c r="B419" s="821"/>
      <c r="C419" s="821"/>
      <c r="D419" s="821"/>
      <c r="E419" s="821"/>
      <c r="F419" s="821"/>
      <c r="G419" s="821"/>
      <c r="H419" s="821"/>
      <c r="I419" s="821"/>
      <c r="J419" s="822"/>
      <c r="K419" s="745"/>
    </row>
    <row r="420" spans="1:13" s="7" customFormat="1" ht="15.75" x14ac:dyDescent="0.25">
      <c r="A420" s="735"/>
      <c r="C420" s="644">
        <f>SUM(C416:C418)</f>
        <v>3528001</v>
      </c>
      <c r="D420" s="505"/>
      <c r="E420" s="709"/>
      <c r="F420" s="709"/>
      <c r="G420" s="556"/>
      <c r="H420" s="716"/>
      <c r="I420" s="433"/>
      <c r="J420" s="736"/>
      <c r="K420" s="745"/>
    </row>
    <row r="421" spans="1:13" s="7" customFormat="1" ht="15.75" x14ac:dyDescent="0.25">
      <c r="A421" s="544"/>
      <c r="B421" s="725" t="s">
        <v>8005</v>
      </c>
      <c r="C421" s="644">
        <f>C420*60%</f>
        <v>2116800.6</v>
      </c>
      <c r="D421" s="34"/>
      <c r="E421" s="644"/>
      <c r="F421" s="644"/>
      <c r="G421" s="554"/>
      <c r="H421" s="494"/>
      <c r="I421" s="433"/>
      <c r="J421" s="737"/>
    </row>
    <row r="422" spans="1:13" s="7" customFormat="1" ht="15.75" x14ac:dyDescent="0.25">
      <c r="A422" s="544"/>
      <c r="B422" s="725" t="s">
        <v>8004</v>
      </c>
      <c r="C422" s="644">
        <f>C420*40%</f>
        <v>1411200.4000000001</v>
      </c>
      <c r="D422" s="34"/>
      <c r="E422" s="710"/>
      <c r="F422" s="710">
        <f>C424</f>
        <v>2116800.6</v>
      </c>
      <c r="G422" s="554"/>
      <c r="H422" s="494"/>
      <c r="I422" s="433"/>
      <c r="J422" s="737"/>
      <c r="K422" s="745"/>
    </row>
    <row r="423" spans="1:13" s="7" customFormat="1" ht="15.75" x14ac:dyDescent="0.25">
      <c r="A423" s="544"/>
      <c r="B423" s="725"/>
      <c r="C423" s="644"/>
      <c r="D423" s="34"/>
      <c r="E423" s="710"/>
      <c r="F423" s="710"/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 t="s">
        <v>7872</v>
      </c>
      <c r="C424" s="644">
        <v>2116800.6</v>
      </c>
      <c r="D424" s="34"/>
      <c r="E424" s="711">
        <v>0.13</v>
      </c>
      <c r="F424" s="710">
        <f>F422*13%</f>
        <v>275184.07800000004</v>
      </c>
      <c r="G424" s="554"/>
      <c r="H424" s="494"/>
      <c r="I424" s="433"/>
      <c r="J424" s="737"/>
      <c r="K424" s="745"/>
    </row>
    <row r="425" spans="1:13" s="7" customFormat="1" ht="15.75" x14ac:dyDescent="0.25">
      <c r="A425" s="544"/>
      <c r="B425" s="723">
        <v>0.22</v>
      </c>
      <c r="C425" s="644">
        <f>C424*22%</f>
        <v>465696.13200000004</v>
      </c>
      <c r="D425" s="34"/>
      <c r="E425" s="711" t="s">
        <v>7912</v>
      </c>
      <c r="F425" s="710">
        <v>620410.80000000005</v>
      </c>
      <c r="G425" s="554"/>
      <c r="H425" s="494"/>
      <c r="I425" s="433"/>
      <c r="J425" s="737"/>
      <c r="K425" s="745"/>
    </row>
    <row r="426" spans="1:13" s="7" customFormat="1" ht="15.75" x14ac:dyDescent="0.25">
      <c r="A426" s="544"/>
      <c r="B426" s="725" t="s">
        <v>7868</v>
      </c>
      <c r="C426" s="644">
        <f>C424+C425</f>
        <v>2582496.7320000003</v>
      </c>
      <c r="D426" s="34"/>
      <c r="E426" s="711">
        <v>0.8</v>
      </c>
      <c r="F426" s="710">
        <f>F425*80%</f>
        <v>496328.64000000007</v>
      </c>
      <c r="G426" s="554"/>
      <c r="H426" s="494"/>
      <c r="I426" s="433"/>
      <c r="J426" s="737"/>
      <c r="K426" s="745"/>
    </row>
    <row r="427" spans="1:13" s="7" customFormat="1" ht="15.75" x14ac:dyDescent="0.25">
      <c r="A427" s="544"/>
      <c r="B427" s="725"/>
      <c r="C427" s="644"/>
      <c r="D427" s="34"/>
      <c r="E427" s="710" t="s">
        <v>7870</v>
      </c>
      <c r="F427" s="710">
        <f>F424</f>
        <v>275184.07800000004</v>
      </c>
      <c r="G427" s="554"/>
      <c r="H427" s="494"/>
      <c r="I427" s="433"/>
      <c r="J427" s="737"/>
      <c r="K427" s="752"/>
    </row>
    <row r="428" spans="1:13" s="7" customFormat="1" ht="16.5" thickBot="1" x14ac:dyDescent="0.3">
      <c r="A428" s="546"/>
      <c r="B428" s="727"/>
      <c r="C428" s="728"/>
      <c r="D428" s="549"/>
      <c r="E428" s="730" t="s">
        <v>7871</v>
      </c>
      <c r="F428" s="730">
        <f>F426-F427</f>
        <v>221144.56200000003</v>
      </c>
      <c r="G428" s="560"/>
      <c r="H428" s="744"/>
      <c r="I428" s="738"/>
      <c r="J428" s="739"/>
      <c r="K428" s="752"/>
      <c r="M428" s="752">
        <f>K427-K428</f>
        <v>0</v>
      </c>
    </row>
    <row r="429" spans="1:13" s="7" customFormat="1" ht="15.75" x14ac:dyDescent="0.25">
      <c r="A429" s="699"/>
      <c r="B429" s="5"/>
      <c r="C429" s="11"/>
      <c r="D429" s="34"/>
      <c r="E429" s="11"/>
      <c r="F429" s="11"/>
      <c r="G429" s="554"/>
      <c r="H429" s="494"/>
      <c r="I429" s="433"/>
      <c r="J429" s="554"/>
    </row>
    <row r="430" spans="1:13" s="7" customFormat="1" ht="15.75" x14ac:dyDescent="0.25">
      <c r="A430" s="699"/>
      <c r="B430" s="5"/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699"/>
      <c r="B431" s="5"/>
      <c r="C431" s="11"/>
      <c r="D431" s="34"/>
      <c r="E431" s="11"/>
      <c r="F431" s="11"/>
      <c r="G431" s="554"/>
      <c r="H431" s="494"/>
      <c r="I431" s="433"/>
      <c r="J431" s="554"/>
    </row>
    <row r="432" spans="1:13" s="7" customFormat="1" ht="15.75" x14ac:dyDescent="0.25">
      <c r="A432" s="699"/>
      <c r="B432" s="5"/>
      <c r="C432" s="11"/>
      <c r="D432" s="34"/>
      <c r="E432" s="11"/>
      <c r="F432" s="11"/>
      <c r="G432" s="554"/>
      <c r="H432" s="494"/>
      <c r="I432" s="433"/>
      <c r="J432" s="554"/>
    </row>
    <row r="433" spans="1:12" s="7" customFormat="1" ht="15.75" x14ac:dyDescent="0.25">
      <c r="A433" s="699"/>
      <c r="B433" s="5" t="s">
        <v>7886</v>
      </c>
      <c r="C433" s="11"/>
      <c r="D433" s="34"/>
      <c r="E433" s="11"/>
      <c r="F433" s="11"/>
      <c r="G433" s="554"/>
      <c r="H433" s="494"/>
      <c r="I433" s="433"/>
      <c r="J433" s="554"/>
    </row>
    <row r="434" spans="1:12" s="7" customFormat="1" ht="15.75" x14ac:dyDescent="0.25">
      <c r="A434" s="544">
        <v>1016</v>
      </c>
      <c r="B434" s="5" t="s">
        <v>121</v>
      </c>
      <c r="C434" s="11">
        <v>85000</v>
      </c>
      <c r="D434" s="34">
        <v>0.13</v>
      </c>
      <c r="E434" s="11">
        <f>D434*C434</f>
        <v>11050</v>
      </c>
      <c r="F434" s="11">
        <f>E434+C434</f>
        <v>96050</v>
      </c>
      <c r="G434" s="554"/>
      <c r="H434" s="494" t="s">
        <v>7312</v>
      </c>
      <c r="I434" s="433"/>
      <c r="J434" s="554"/>
      <c r="K434" s="38"/>
      <c r="L434" s="545" t="s">
        <v>7814</v>
      </c>
    </row>
    <row r="436" spans="1:12" s="7" customFormat="1" ht="15.75" x14ac:dyDescent="0.25">
      <c r="A436" s="6">
        <v>1019</v>
      </c>
      <c r="B436" s="5" t="s">
        <v>7675</v>
      </c>
      <c r="C436" s="11">
        <v>93096</v>
      </c>
      <c r="D436" s="34">
        <v>0.13</v>
      </c>
      <c r="E436" s="11">
        <f>D436*C436</f>
        <v>12102.48</v>
      </c>
      <c r="F436" s="11">
        <f>E436+C436</f>
        <v>105198.48</v>
      </c>
      <c r="G436" s="33"/>
      <c r="H436" s="494" t="s">
        <v>7312</v>
      </c>
      <c r="I436" s="614"/>
      <c r="J436" s="554"/>
      <c r="L436" s="7" t="s">
        <v>7758</v>
      </c>
    </row>
    <row r="438" spans="1:12" s="7" customFormat="1" ht="15.75" x14ac:dyDescent="0.25">
      <c r="A438" s="700"/>
      <c r="B438" s="5" t="s">
        <v>7886</v>
      </c>
      <c r="C438" s="712"/>
      <c r="D438" s="643"/>
      <c r="E438" s="644"/>
      <c r="F438" s="712"/>
      <c r="H438" s="666"/>
      <c r="I438" s="668"/>
      <c r="J438" s="691"/>
    </row>
    <row r="439" spans="1:12" s="7" customFormat="1" ht="15.75" x14ac:dyDescent="0.25">
      <c r="A439" s="40"/>
      <c r="H439" s="40"/>
      <c r="I439" s="433"/>
      <c r="J439" s="40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6"/>
      <c r="B441" s="5"/>
      <c r="C441" s="11">
        <v>158000</v>
      </c>
      <c r="D441" s="34">
        <v>0.13</v>
      </c>
      <c r="E441" s="11">
        <f>D441*C441</f>
        <v>20540</v>
      </c>
      <c r="F441" s="11">
        <f>E441+C441</f>
        <v>178540</v>
      </c>
      <c r="G441" s="33"/>
      <c r="H441" s="494" t="s">
        <v>7312</v>
      </c>
      <c r="I441" s="432"/>
      <c r="J441" s="554"/>
      <c r="K441" s="5"/>
      <c r="L441" s="5" t="s">
        <v>7581</v>
      </c>
    </row>
    <row r="442" spans="1:12" s="7" customFormat="1" ht="15.75" x14ac:dyDescent="0.25">
      <c r="A442" s="40"/>
      <c r="H442" s="40"/>
      <c r="I442" s="433"/>
      <c r="J442" s="40"/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  <row r="613" spans="1:10" s="7" customFormat="1" ht="15.75" x14ac:dyDescent="0.25">
      <c r="A613" s="40"/>
      <c r="H613" s="40"/>
      <c r="I613" s="433"/>
      <c r="J613" s="40"/>
    </row>
    <row r="614" spans="1:10" s="7" customFormat="1" ht="15.75" x14ac:dyDescent="0.25">
      <c r="A614" s="40"/>
      <c r="H614" s="40"/>
      <c r="I614" s="433"/>
      <c r="J614" s="40"/>
    </row>
    <row r="615" spans="1:10" s="7" customFormat="1" ht="15.75" x14ac:dyDescent="0.25">
      <c r="A615" s="40"/>
      <c r="H615" s="40"/>
      <c r="I615" s="433"/>
      <c r="J615" s="40"/>
    </row>
  </sheetData>
  <autoFilter ref="A1:M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19:J419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06 H420:H434 H436 H438:H1048576 H409:H418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3" t="s">
        <v>7042</v>
      </c>
      <c r="B1" s="844"/>
      <c r="C1" s="844"/>
      <c r="D1" s="844"/>
      <c r="E1" s="845"/>
      <c r="G1" s="849" t="s">
        <v>7043</v>
      </c>
      <c r="H1" s="849"/>
      <c r="I1" s="849"/>
      <c r="J1" s="849"/>
      <c r="K1" s="333"/>
      <c r="L1" s="828" t="s">
        <v>7501</v>
      </c>
      <c r="M1" s="828"/>
      <c r="N1" s="828"/>
      <c r="O1" s="828"/>
      <c r="P1" s="828"/>
      <c r="R1" s="828" t="s">
        <v>7045</v>
      </c>
      <c r="S1" s="828"/>
      <c r="T1" s="828"/>
      <c r="U1" s="828"/>
    </row>
    <row r="2" spans="1:28" ht="28.15" customHeight="1" x14ac:dyDescent="0.25">
      <c r="A2" s="846"/>
      <c r="B2" s="847"/>
      <c r="C2" s="847"/>
      <c r="D2" s="847"/>
      <c r="E2" s="848"/>
      <c r="G2" s="849"/>
      <c r="H2" s="849"/>
      <c r="I2" s="849"/>
      <c r="J2" s="849"/>
      <c r="K2" s="333"/>
      <c r="L2" s="828"/>
      <c r="M2" s="828"/>
      <c r="N2" s="828"/>
      <c r="O2" s="828"/>
      <c r="P2" s="828"/>
      <c r="R2" s="828"/>
      <c r="S2" s="828"/>
      <c r="T2" s="828"/>
      <c r="U2" s="82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43" t="s">
        <v>7042</v>
      </c>
      <c r="B36" s="844"/>
      <c r="C36" s="844"/>
      <c r="D36" s="844"/>
      <c r="E36" s="84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6"/>
      <c r="B37" s="847"/>
      <c r="C37" s="847"/>
      <c r="D37" s="847"/>
      <c r="E37" s="84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8" t="s">
        <v>7045</v>
      </c>
      <c r="S38" s="828"/>
      <c r="T38" s="828"/>
      <c r="U38" s="82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8"/>
      <c r="S39" s="828"/>
      <c r="T39" s="828"/>
      <c r="U39" s="82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8" t="s">
        <v>7081</v>
      </c>
      <c r="H44" s="828"/>
      <c r="I44" s="828"/>
      <c r="J44" s="828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8"/>
      <c r="H45" s="828"/>
      <c r="I45" s="828"/>
      <c r="J45" s="828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8" t="s">
        <v>7044</v>
      </c>
      <c r="M50" s="828"/>
      <c r="N50" s="828"/>
      <c r="O50" s="828"/>
      <c r="P50" s="828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8"/>
      <c r="M51" s="828"/>
      <c r="N51" s="828"/>
      <c r="O51" s="828"/>
      <c r="P51" s="82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43" t="s">
        <v>7068</v>
      </c>
      <c r="B53" s="844"/>
      <c r="C53" s="844"/>
      <c r="D53" s="844"/>
      <c r="E53" s="84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6"/>
      <c r="B54" s="847"/>
      <c r="C54" s="847"/>
      <c r="D54" s="847"/>
      <c r="E54" s="84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42" t="s">
        <v>7044</v>
      </c>
      <c r="M66" s="842"/>
      <c r="N66" s="842"/>
      <c r="O66" s="842"/>
      <c r="P66" s="84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8"/>
      <c r="M67" s="828"/>
      <c r="N67" s="828"/>
      <c r="O67" s="828"/>
      <c r="P67" s="828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0" t="s">
        <v>7077</v>
      </c>
      <c r="B69" s="831"/>
      <c r="C69" s="831"/>
      <c r="D69" s="831"/>
      <c r="E69" s="832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3"/>
      <c r="B70" s="834"/>
      <c r="C70" s="834"/>
      <c r="D70" s="834"/>
      <c r="E70" s="835"/>
      <c r="L70" s="343">
        <v>43922</v>
      </c>
      <c r="M70" s="344">
        <v>61900</v>
      </c>
      <c r="N70" s="345" t="s">
        <v>271</v>
      </c>
      <c r="O70" s="345"/>
      <c r="P70" s="358"/>
      <c r="R70" s="828" t="s">
        <v>7045</v>
      </c>
      <c r="S70" s="828"/>
      <c r="T70" s="828"/>
      <c r="U70" s="82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8"/>
      <c r="S71" s="828"/>
      <c r="T71" s="828"/>
      <c r="U71" s="82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6">
        <v>30000</v>
      </c>
      <c r="U74" s="83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7"/>
      <c r="U75" s="84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8"/>
      <c r="U76" s="84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8" t="s">
        <v>7081</v>
      </c>
      <c r="M109" s="828"/>
      <c r="N109" s="828"/>
      <c r="O109" s="828"/>
      <c r="P109" s="828"/>
    </row>
    <row r="110" spans="3:16" x14ac:dyDescent="0.25">
      <c r="L110" s="828"/>
      <c r="M110" s="828"/>
      <c r="N110" s="828"/>
      <c r="O110" s="828"/>
      <c r="P110" s="828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2024-06-20T14:02:06Z</dcterms:modified>
</cp:coreProperties>
</file>